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4"/>
  <workbookPr showInkAnnotation="0" codeName="BuÇalışmaKitabı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C:\YAÇIK\TABLO-15\2023\EBİS\EKİM\WEB EKİM\"/>
    </mc:Choice>
  </mc:AlternateContent>
  <xr:revisionPtr revIDLastSave="0" documentId="8_{7D56B6DA-0B6A-49B7-A0EC-E42184ADE04B}" xr6:coauthVersionLast="36" xr6:coauthVersionMax="36" xr10:uidLastSave="{00000000-0000-0000-0000-000000000000}"/>
  <bookViews>
    <workbookView xWindow="0" yWindow="0" windowWidth="23040" windowHeight="9072" tabRatio="932" firstSheet="1" activeTab="1" xr2:uid="{00000000-000D-0000-FFFF-FFFF00000000}"/>
  </bookViews>
  <sheets>
    <sheet name="TABLO-3" sheetId="1" state="hidden" r:id="rId1"/>
    <sheet name="TÜM BÖLGE" sheetId="8" r:id="rId2"/>
    <sheet name="İZMİR" sheetId="160" r:id="rId3"/>
    <sheet name="MANİSA" sheetId="224" r:id="rId4"/>
    <sheet name="İZMİR - KONAK" sheetId="166" r:id="rId5"/>
    <sheet name="İZMİR - BORNOVA" sheetId="167" r:id="rId6"/>
    <sheet name="İZMİR - BUCA" sheetId="168" r:id="rId7"/>
    <sheet name="İZMİR - KARŞIYAKA" sheetId="169" r:id="rId8"/>
    <sheet name="İZMİR - NARLIDERE" sheetId="170" r:id="rId9"/>
    <sheet name="İZMİR - GAZİEMİR" sheetId="171" r:id="rId10"/>
    <sheet name="İZMİR - ÇİĞLİ" sheetId="172" r:id="rId11"/>
    <sheet name="İZMİR - GÜZELBAHÇE" sheetId="173" r:id="rId12"/>
    <sheet name="İZMİR - KARABAĞLAR" sheetId="174" r:id="rId13"/>
    <sheet name="İZMİR - SELÇUK" sheetId="175" r:id="rId14"/>
    <sheet name="İZMİR - SEFERİHİSAR" sheetId="176" r:id="rId15"/>
    <sheet name="İZMİR - ÖDEMİŞ" sheetId="177" r:id="rId16"/>
    <sheet name="İZMİR - BERGAMA" sheetId="178" r:id="rId17"/>
    <sheet name="İZMİR - ALİAĞA" sheetId="179" r:id="rId18"/>
    <sheet name="İZMİR - ÇEŞME" sheetId="180" r:id="rId19"/>
    <sheet name="İZMİR - URLA" sheetId="181" r:id="rId20"/>
    <sheet name="İZMİR - BAYINDIR" sheetId="182" r:id="rId21"/>
    <sheet name="İZMİR - KARABURUN" sheetId="183" r:id="rId22"/>
    <sheet name="İZMİR - MENDERES" sheetId="184" r:id="rId23"/>
    <sheet name="İZMİR - FOÇA" sheetId="185" r:id="rId24"/>
    <sheet name="İZMİR - KINIK" sheetId="186" r:id="rId25"/>
    <sheet name="İZMİR - TORBALI" sheetId="187" r:id="rId26"/>
    <sheet name="İZMİR - KEMALPAŞA" sheetId="188" r:id="rId27"/>
    <sheet name="İZMİR - MENEMEN" sheetId="189" r:id="rId28"/>
    <sheet name="İZMİR - TİRE" sheetId="190" r:id="rId29"/>
    <sheet name="İZMİR - DİKİLİ" sheetId="191" r:id="rId30"/>
    <sheet name="İZMİR - KİRAZ" sheetId="192" r:id="rId31"/>
    <sheet name="İZMİR - BEYDAĞ" sheetId="193" r:id="rId32"/>
    <sheet name="İZMİR - BAYRAKLI" sheetId="194" r:id="rId33"/>
    <sheet name="İZMİR - BALÇOVA" sheetId="195" r:id="rId34"/>
    <sheet name="MANİSA - AKHİSAR" sheetId="196" r:id="rId35"/>
    <sheet name="MANİSA - ALAŞEHİR" sheetId="197" r:id="rId36"/>
    <sheet name="MANİSA - DEMİRCİ" sheetId="198" r:id="rId37"/>
    <sheet name="MANİSA - GÖRDES" sheetId="225" r:id="rId38"/>
    <sheet name="MANİSA - KIRKAĞAÇ" sheetId="199" r:id="rId39"/>
    <sheet name="MANİSA - KULA" sheetId="201" r:id="rId40"/>
    <sheet name="MANİSA - SALİHLİ" sheetId="202" r:id="rId41"/>
    <sheet name="MANİSA - SARIGÖL" sheetId="203" r:id="rId42"/>
    <sheet name="MANİSA - SARUHANLI" sheetId="204" r:id="rId43"/>
    <sheet name="MANİSA - SELENDİ" sheetId="205" r:id="rId44"/>
    <sheet name="MANİSA - SOMA" sheetId="206" r:id="rId45"/>
    <sheet name="MANİSA - TURGUTLU" sheetId="207" r:id="rId46"/>
    <sheet name="MANİSA - AHMETLİ" sheetId="208" r:id="rId47"/>
    <sheet name="MANİSA - GÖLMARMARA" sheetId="209" r:id="rId48"/>
    <sheet name="MANİSA - KÖPRÜBAŞI" sheetId="210" r:id="rId49"/>
    <sheet name="MANİSA - ŞEHZADELER" sheetId="211" r:id="rId50"/>
    <sheet name="MANİSA - YUNUSEMRE" sheetId="212" r:id="rId51"/>
    <sheet name="ABONE SAYILARI" sheetId="4" r:id="rId52"/>
    <sheet name="ORTALAMA TÜKETİM" sheetId="158" r:id="rId53"/>
    <sheet name="ANLAŞMA GÜÇLERİ" sheetId="159" r:id="rId54"/>
  </sheets>
  <definedNames>
    <definedName name="_xlnm._FilterDatabase" localSheetId="51" hidden="1">'ABONE SAYILARI'!$C$3:$H$52</definedName>
    <definedName name="_xlnm._FilterDatabase" localSheetId="0" hidden="1">'TABLO-3'!$A$1:$U$1</definedName>
    <definedName name="ABONE">'ABONE SAYILARI'!$A:$I</definedName>
    <definedName name="ABONE1">'ABONE SAYILARI'!$A:$O</definedName>
    <definedName name="ABONE2">'ABONE SAYILARI'!$A:$O</definedName>
    <definedName name="ANLASMA">'ANLAŞMA GÜÇLERİ'!$A:$O</definedName>
    <definedName name="BİLDİRİM">'TABLO-3'!$K:$K</definedName>
    <definedName name="İL">'TABLO-3'!$C:$C</definedName>
    <definedName name="İLÇE">'TABLO-3'!$D:$D</definedName>
    <definedName name="KAYNAK">'TABLO-3'!$H:$H</definedName>
    <definedName name="MESKENAG1">'TABLO-3'!$P:$P</definedName>
    <definedName name="MESKENAG2">'TABLO-3'!$X:$X</definedName>
    <definedName name="MESKENOG1">'TABLO-3'!$O:$O</definedName>
    <definedName name="MESKENOG2">'TABLO-3'!$W:$W</definedName>
    <definedName name="SANAYIAG1">'TABLO-3'!$V:$V</definedName>
    <definedName name="SANAYIAG2">'TABLO-3'!$AD:$AD</definedName>
    <definedName name="SANAYIOG1">'TABLO-3'!$U:$U</definedName>
    <definedName name="SANAYIOG2">'TABLO-3'!$AC:$AC</definedName>
    <definedName name="SEBEP">'TABLO-3'!$J:$J</definedName>
    <definedName name="SÜRE">'TABLO-3'!$I:$I</definedName>
    <definedName name="TARIMSALAG1">'TABLO-3'!$R:$R</definedName>
    <definedName name="TARIMSALAG2">'TABLO-3'!$Z:$Z</definedName>
    <definedName name="TARIMSALOG1">'TABLO-3'!$Q:$Q</definedName>
    <definedName name="TARIMSALOG2">'TABLO-3'!$Y:$Y</definedName>
    <definedName name="TICARETHANEAG1">'TABLO-3'!$T:$T</definedName>
    <definedName name="TICARETHANEAG2">'TABLO-3'!$AB:$AB</definedName>
    <definedName name="TICARETHANEOG1">'TABLO-3'!$S:$S</definedName>
    <definedName name="TICARETHANEOG2">'TABLO-3'!$AA:$AA</definedName>
    <definedName name="TOPLAM">'TABLO-3'!$AE:$AE</definedName>
    <definedName name="TOPLAM1">'TABLO-3'!$N:$Q</definedName>
    <definedName name="TOPLAM2">'TABLO-3'!$R:$U</definedName>
    <definedName name="TUKETIM">'ORTALAMA TÜKETİM'!$A:$O</definedName>
  </definedNames>
  <calcPr calcId="191029"/>
  <fileRecoveryPr repairLoad="1"/>
</workbook>
</file>

<file path=xl/calcChain.xml><?xml version="1.0" encoding="utf-8"?>
<calcChain xmlns="http://schemas.openxmlformats.org/spreadsheetml/2006/main">
  <c r="O39" i="212" l="1"/>
  <c r="N39" i="212"/>
  <c r="M39" i="212"/>
  <c r="L39" i="212"/>
  <c r="K39" i="212"/>
  <c r="J39" i="212"/>
  <c r="I39" i="212"/>
  <c r="H39" i="212"/>
  <c r="G39" i="212"/>
  <c r="F39" i="212"/>
  <c r="E39" i="212"/>
  <c r="D39" i="212"/>
  <c r="C39" i="212"/>
  <c r="O38" i="212"/>
  <c r="N38" i="212"/>
  <c r="M38" i="212"/>
  <c r="L38" i="212"/>
  <c r="K38" i="212"/>
  <c r="J38" i="212"/>
  <c r="I38" i="212"/>
  <c r="H38" i="212"/>
  <c r="G38" i="212"/>
  <c r="F38" i="212"/>
  <c r="E38" i="212"/>
  <c r="D38" i="212"/>
  <c r="C38" i="212"/>
  <c r="O37" i="212"/>
  <c r="N37" i="212"/>
  <c r="M37" i="212"/>
  <c r="L37" i="212"/>
  <c r="K37" i="212"/>
  <c r="J37" i="212"/>
  <c r="I37" i="212"/>
  <c r="H37" i="212"/>
  <c r="G37" i="212"/>
  <c r="F37" i="212"/>
  <c r="E37" i="212"/>
  <c r="D37" i="212"/>
  <c r="C37" i="212"/>
  <c r="O39" i="211"/>
  <c r="N39" i="211"/>
  <c r="M39" i="211"/>
  <c r="L39" i="211"/>
  <c r="K39" i="211"/>
  <c r="J39" i="211"/>
  <c r="I39" i="211"/>
  <c r="H39" i="211"/>
  <c r="G39" i="211"/>
  <c r="F39" i="211"/>
  <c r="E39" i="211"/>
  <c r="D39" i="211"/>
  <c r="C39" i="211"/>
  <c r="O38" i="211"/>
  <c r="N38" i="211"/>
  <c r="M38" i="211"/>
  <c r="L38" i="211"/>
  <c r="K38" i="211"/>
  <c r="J38" i="211"/>
  <c r="I38" i="211"/>
  <c r="H38" i="211"/>
  <c r="G38" i="211"/>
  <c r="F38" i="211"/>
  <c r="E38" i="211"/>
  <c r="D38" i="211"/>
  <c r="C38" i="211"/>
  <c r="O37" i="211"/>
  <c r="N37" i="211"/>
  <c r="M37" i="211"/>
  <c r="L37" i="211"/>
  <c r="K37" i="211"/>
  <c r="J37" i="211"/>
  <c r="I37" i="211"/>
  <c r="H37" i="211"/>
  <c r="G37" i="211"/>
  <c r="F37" i="211"/>
  <c r="E37" i="211"/>
  <c r="D37" i="211"/>
  <c r="C37" i="211"/>
  <c r="O39" i="210"/>
  <c r="N39" i="210"/>
  <c r="M39" i="210"/>
  <c r="L39" i="210"/>
  <c r="K39" i="210"/>
  <c r="J39" i="210"/>
  <c r="I39" i="210"/>
  <c r="H39" i="210"/>
  <c r="G39" i="210"/>
  <c r="F39" i="210"/>
  <c r="E39" i="210"/>
  <c r="D39" i="210"/>
  <c r="C39" i="210"/>
  <c r="O38" i="210"/>
  <c r="N38" i="210"/>
  <c r="M38" i="210"/>
  <c r="L38" i="210"/>
  <c r="K38" i="210"/>
  <c r="J38" i="210"/>
  <c r="I38" i="210"/>
  <c r="H38" i="210"/>
  <c r="G38" i="210"/>
  <c r="F38" i="210"/>
  <c r="E38" i="210"/>
  <c r="D38" i="210"/>
  <c r="C38" i="210"/>
  <c r="O37" i="210"/>
  <c r="N37" i="210"/>
  <c r="M37" i="210"/>
  <c r="L37" i="210"/>
  <c r="K37" i="210"/>
  <c r="J37" i="210"/>
  <c r="I37" i="210"/>
  <c r="H37" i="210"/>
  <c r="G37" i="210"/>
  <c r="F37" i="210"/>
  <c r="E37" i="210"/>
  <c r="D37" i="210"/>
  <c r="C37" i="210"/>
  <c r="O39" i="209"/>
  <c r="N39" i="209"/>
  <c r="M39" i="209"/>
  <c r="L39" i="209"/>
  <c r="K39" i="209"/>
  <c r="J39" i="209"/>
  <c r="I39" i="209"/>
  <c r="H39" i="209"/>
  <c r="G39" i="209"/>
  <c r="F39" i="209"/>
  <c r="E39" i="209"/>
  <c r="D39" i="209"/>
  <c r="C39" i="209"/>
  <c r="O38" i="209"/>
  <c r="N38" i="209"/>
  <c r="M38" i="209"/>
  <c r="L38" i="209"/>
  <c r="K38" i="209"/>
  <c r="J38" i="209"/>
  <c r="I38" i="209"/>
  <c r="H38" i="209"/>
  <c r="G38" i="209"/>
  <c r="F38" i="209"/>
  <c r="E38" i="209"/>
  <c r="D38" i="209"/>
  <c r="C38" i="209"/>
  <c r="O37" i="209"/>
  <c r="N37" i="209"/>
  <c r="M37" i="209"/>
  <c r="L37" i="209"/>
  <c r="K37" i="209"/>
  <c r="J37" i="209"/>
  <c r="I37" i="209"/>
  <c r="H37" i="209"/>
  <c r="G37" i="209"/>
  <c r="F37" i="209"/>
  <c r="E37" i="209"/>
  <c r="D37" i="209"/>
  <c r="C37" i="209"/>
  <c r="O39" i="208"/>
  <c r="N39" i="208"/>
  <c r="M39" i="208"/>
  <c r="L39" i="208"/>
  <c r="K39" i="208"/>
  <c r="J39" i="208"/>
  <c r="I39" i="208"/>
  <c r="H39" i="208"/>
  <c r="G39" i="208"/>
  <c r="F39" i="208"/>
  <c r="E39" i="208"/>
  <c r="D39" i="208"/>
  <c r="C39" i="208"/>
  <c r="O38" i="208"/>
  <c r="N38" i="208"/>
  <c r="M38" i="208"/>
  <c r="L38" i="208"/>
  <c r="K38" i="208"/>
  <c r="J38" i="208"/>
  <c r="I38" i="208"/>
  <c r="H38" i="208"/>
  <c r="G38" i="208"/>
  <c r="F38" i="208"/>
  <c r="E38" i="208"/>
  <c r="D38" i="208"/>
  <c r="C38" i="208"/>
  <c r="O37" i="208"/>
  <c r="N37" i="208"/>
  <c r="M37" i="208"/>
  <c r="L37" i="208"/>
  <c r="K37" i="208"/>
  <c r="J37" i="208"/>
  <c r="I37" i="208"/>
  <c r="H37" i="208"/>
  <c r="G37" i="208"/>
  <c r="F37" i="208"/>
  <c r="E37" i="208"/>
  <c r="D37" i="208"/>
  <c r="C37" i="208"/>
  <c r="O39" i="207"/>
  <c r="N39" i="207"/>
  <c r="M39" i="207"/>
  <c r="L39" i="207"/>
  <c r="K39" i="207"/>
  <c r="J39" i="207"/>
  <c r="I39" i="207"/>
  <c r="H39" i="207"/>
  <c r="G39" i="207"/>
  <c r="F39" i="207"/>
  <c r="E39" i="207"/>
  <c r="D39" i="207"/>
  <c r="C39" i="207"/>
  <c r="O38" i="207"/>
  <c r="N38" i="207"/>
  <c r="M38" i="207"/>
  <c r="L38" i="207"/>
  <c r="K38" i="207"/>
  <c r="J38" i="207"/>
  <c r="I38" i="207"/>
  <c r="H38" i="207"/>
  <c r="G38" i="207"/>
  <c r="F38" i="207"/>
  <c r="E38" i="207"/>
  <c r="D38" i="207"/>
  <c r="C38" i="207"/>
  <c r="O37" i="207"/>
  <c r="N37" i="207"/>
  <c r="M37" i="207"/>
  <c r="L37" i="207"/>
  <c r="K37" i="207"/>
  <c r="J37" i="207"/>
  <c r="I37" i="207"/>
  <c r="H37" i="207"/>
  <c r="G37" i="207"/>
  <c r="F37" i="207"/>
  <c r="E37" i="207"/>
  <c r="D37" i="207"/>
  <c r="C37" i="207"/>
  <c r="O39" i="206"/>
  <c r="N39" i="206"/>
  <c r="M39" i="206"/>
  <c r="L39" i="206"/>
  <c r="K39" i="206"/>
  <c r="J39" i="206"/>
  <c r="I39" i="206"/>
  <c r="H39" i="206"/>
  <c r="G39" i="206"/>
  <c r="F39" i="206"/>
  <c r="E39" i="206"/>
  <c r="D39" i="206"/>
  <c r="C39" i="206"/>
  <c r="O38" i="206"/>
  <c r="N38" i="206"/>
  <c r="M38" i="206"/>
  <c r="L38" i="206"/>
  <c r="K38" i="206"/>
  <c r="J38" i="206"/>
  <c r="I38" i="206"/>
  <c r="H38" i="206"/>
  <c r="G38" i="206"/>
  <c r="F38" i="206"/>
  <c r="E38" i="206"/>
  <c r="D38" i="206"/>
  <c r="C38" i="206"/>
  <c r="O37" i="206"/>
  <c r="N37" i="206"/>
  <c r="M37" i="206"/>
  <c r="L37" i="206"/>
  <c r="K37" i="206"/>
  <c r="J37" i="206"/>
  <c r="I37" i="206"/>
  <c r="H37" i="206"/>
  <c r="G37" i="206"/>
  <c r="F37" i="206"/>
  <c r="E37" i="206"/>
  <c r="D37" i="206"/>
  <c r="C37" i="206"/>
  <c r="O39" i="205"/>
  <c r="N39" i="205"/>
  <c r="M39" i="205"/>
  <c r="L39" i="205"/>
  <c r="K39" i="205"/>
  <c r="J39" i="205"/>
  <c r="I39" i="205"/>
  <c r="H39" i="205"/>
  <c r="G39" i="205"/>
  <c r="F39" i="205"/>
  <c r="E39" i="205"/>
  <c r="D39" i="205"/>
  <c r="C39" i="205"/>
  <c r="O38" i="205"/>
  <c r="N38" i="205"/>
  <c r="M38" i="205"/>
  <c r="L38" i="205"/>
  <c r="K38" i="205"/>
  <c r="J38" i="205"/>
  <c r="I38" i="205"/>
  <c r="H38" i="205"/>
  <c r="G38" i="205"/>
  <c r="F38" i="205"/>
  <c r="E38" i="205"/>
  <c r="D38" i="205"/>
  <c r="C38" i="205"/>
  <c r="O37" i="205"/>
  <c r="N37" i="205"/>
  <c r="M37" i="205"/>
  <c r="L37" i="205"/>
  <c r="K37" i="205"/>
  <c r="J37" i="205"/>
  <c r="I37" i="205"/>
  <c r="H37" i="205"/>
  <c r="G37" i="205"/>
  <c r="F37" i="205"/>
  <c r="E37" i="205"/>
  <c r="D37" i="205"/>
  <c r="C37" i="205"/>
  <c r="O39" i="204"/>
  <c r="N39" i="204"/>
  <c r="M39" i="204"/>
  <c r="L39" i="204"/>
  <c r="K39" i="204"/>
  <c r="J39" i="204"/>
  <c r="I39" i="204"/>
  <c r="H39" i="204"/>
  <c r="G39" i="204"/>
  <c r="F39" i="204"/>
  <c r="E39" i="204"/>
  <c r="D39" i="204"/>
  <c r="C39" i="204"/>
  <c r="O38" i="204"/>
  <c r="N38" i="204"/>
  <c r="M38" i="204"/>
  <c r="L38" i="204"/>
  <c r="K38" i="204"/>
  <c r="J38" i="204"/>
  <c r="I38" i="204"/>
  <c r="H38" i="204"/>
  <c r="G38" i="204"/>
  <c r="F38" i="204"/>
  <c r="E38" i="204"/>
  <c r="D38" i="204"/>
  <c r="C38" i="204"/>
  <c r="O37" i="204"/>
  <c r="N37" i="204"/>
  <c r="M37" i="204"/>
  <c r="L37" i="204"/>
  <c r="K37" i="204"/>
  <c r="J37" i="204"/>
  <c r="I37" i="204"/>
  <c r="H37" i="204"/>
  <c r="G37" i="204"/>
  <c r="F37" i="204"/>
  <c r="E37" i="204"/>
  <c r="D37" i="204"/>
  <c r="C37" i="204"/>
  <c r="O39" i="203"/>
  <c r="N39" i="203"/>
  <c r="M39" i="203"/>
  <c r="L39" i="203"/>
  <c r="K39" i="203"/>
  <c r="J39" i="203"/>
  <c r="I39" i="203"/>
  <c r="H39" i="203"/>
  <c r="G39" i="203"/>
  <c r="F39" i="203"/>
  <c r="E39" i="203"/>
  <c r="D39" i="203"/>
  <c r="C39" i="203"/>
  <c r="O38" i="203"/>
  <c r="N38" i="203"/>
  <c r="M38" i="203"/>
  <c r="L38" i="203"/>
  <c r="K38" i="203"/>
  <c r="J38" i="203"/>
  <c r="I38" i="203"/>
  <c r="H38" i="203"/>
  <c r="G38" i="203"/>
  <c r="F38" i="203"/>
  <c r="E38" i="203"/>
  <c r="D38" i="203"/>
  <c r="C38" i="203"/>
  <c r="O37" i="203"/>
  <c r="N37" i="203"/>
  <c r="M37" i="203"/>
  <c r="L37" i="203"/>
  <c r="K37" i="203"/>
  <c r="J37" i="203"/>
  <c r="I37" i="203"/>
  <c r="H37" i="203"/>
  <c r="G37" i="203"/>
  <c r="F37" i="203"/>
  <c r="E37" i="203"/>
  <c r="D37" i="203"/>
  <c r="C37" i="203"/>
  <c r="O39" i="202"/>
  <c r="N39" i="202"/>
  <c r="M39" i="202"/>
  <c r="L39" i="202"/>
  <c r="K39" i="202"/>
  <c r="J39" i="202"/>
  <c r="I39" i="202"/>
  <c r="H39" i="202"/>
  <c r="G39" i="202"/>
  <c r="F39" i="202"/>
  <c r="E39" i="202"/>
  <c r="D39" i="202"/>
  <c r="C39" i="202"/>
  <c r="O38" i="202"/>
  <c r="N38" i="202"/>
  <c r="M38" i="202"/>
  <c r="L38" i="202"/>
  <c r="K38" i="202"/>
  <c r="J38" i="202"/>
  <c r="I38" i="202"/>
  <c r="H38" i="202"/>
  <c r="G38" i="202"/>
  <c r="F38" i="202"/>
  <c r="E38" i="202"/>
  <c r="D38" i="202"/>
  <c r="C38" i="202"/>
  <c r="O37" i="202"/>
  <c r="N37" i="202"/>
  <c r="M37" i="202"/>
  <c r="L37" i="202"/>
  <c r="K37" i="202"/>
  <c r="J37" i="202"/>
  <c r="I37" i="202"/>
  <c r="H37" i="202"/>
  <c r="G37" i="202"/>
  <c r="F37" i="202"/>
  <c r="E37" i="202"/>
  <c r="D37" i="202"/>
  <c r="C37" i="202"/>
  <c r="O39" i="201"/>
  <c r="N39" i="201"/>
  <c r="M39" i="201"/>
  <c r="L39" i="201"/>
  <c r="K39" i="201"/>
  <c r="J39" i="201"/>
  <c r="I39" i="201"/>
  <c r="H39" i="201"/>
  <c r="G39" i="201"/>
  <c r="F39" i="201"/>
  <c r="E39" i="201"/>
  <c r="D39" i="201"/>
  <c r="C39" i="201"/>
  <c r="O38" i="201"/>
  <c r="N38" i="201"/>
  <c r="M38" i="201"/>
  <c r="L38" i="201"/>
  <c r="K38" i="201"/>
  <c r="J38" i="201"/>
  <c r="I38" i="201"/>
  <c r="H38" i="201"/>
  <c r="G38" i="201"/>
  <c r="F38" i="201"/>
  <c r="E38" i="201"/>
  <c r="D38" i="201"/>
  <c r="C38" i="201"/>
  <c r="O37" i="201"/>
  <c r="N37" i="201"/>
  <c r="M37" i="201"/>
  <c r="L37" i="201"/>
  <c r="K37" i="201"/>
  <c r="J37" i="201"/>
  <c r="I37" i="201"/>
  <c r="H37" i="201"/>
  <c r="G37" i="201"/>
  <c r="F37" i="201"/>
  <c r="E37" i="201"/>
  <c r="D37" i="201"/>
  <c r="C37" i="201"/>
  <c r="O39" i="199"/>
  <c r="N39" i="199"/>
  <c r="M39" i="199"/>
  <c r="L39" i="199"/>
  <c r="K39" i="199"/>
  <c r="J39" i="199"/>
  <c r="I39" i="199"/>
  <c r="H39" i="199"/>
  <c r="G39" i="199"/>
  <c r="F39" i="199"/>
  <c r="E39" i="199"/>
  <c r="D39" i="199"/>
  <c r="C39" i="199"/>
  <c r="O38" i="199"/>
  <c r="N38" i="199"/>
  <c r="M38" i="199"/>
  <c r="L38" i="199"/>
  <c r="K38" i="199"/>
  <c r="J38" i="199"/>
  <c r="I38" i="199"/>
  <c r="H38" i="199"/>
  <c r="G38" i="199"/>
  <c r="F38" i="199"/>
  <c r="E38" i="199"/>
  <c r="D38" i="199"/>
  <c r="C38" i="199"/>
  <c r="O37" i="199"/>
  <c r="N37" i="199"/>
  <c r="M37" i="199"/>
  <c r="L37" i="199"/>
  <c r="K37" i="199"/>
  <c r="J37" i="199"/>
  <c r="I37" i="199"/>
  <c r="H37" i="199"/>
  <c r="G37" i="199"/>
  <c r="F37" i="199"/>
  <c r="E37" i="199"/>
  <c r="D37" i="199"/>
  <c r="C37" i="199"/>
  <c r="O39" i="225"/>
  <c r="N39" i="225"/>
  <c r="M39" i="225"/>
  <c r="L39" i="225"/>
  <c r="K39" i="225"/>
  <c r="J39" i="225"/>
  <c r="I39" i="225"/>
  <c r="H39" i="225"/>
  <c r="G39" i="225"/>
  <c r="F39" i="225"/>
  <c r="E39" i="225"/>
  <c r="D39" i="225"/>
  <c r="C39" i="225"/>
  <c r="O38" i="225"/>
  <c r="N38" i="225"/>
  <c r="M38" i="225"/>
  <c r="L38" i="225"/>
  <c r="K38" i="225"/>
  <c r="J38" i="225"/>
  <c r="I38" i="225"/>
  <c r="H38" i="225"/>
  <c r="G38" i="225"/>
  <c r="F38" i="225"/>
  <c r="E38" i="225"/>
  <c r="D38" i="225"/>
  <c r="C38" i="225"/>
  <c r="O37" i="225"/>
  <c r="N37" i="225"/>
  <c r="M37" i="225"/>
  <c r="L37" i="225"/>
  <c r="K37" i="225"/>
  <c r="J37" i="225"/>
  <c r="I37" i="225"/>
  <c r="H37" i="225"/>
  <c r="G37" i="225"/>
  <c r="F37" i="225"/>
  <c r="E37" i="225"/>
  <c r="D37" i="225"/>
  <c r="C37" i="225"/>
  <c r="O39" i="198"/>
  <c r="N39" i="198"/>
  <c r="M39" i="198"/>
  <c r="L39" i="198"/>
  <c r="K39" i="198"/>
  <c r="J39" i="198"/>
  <c r="I39" i="198"/>
  <c r="H39" i="198"/>
  <c r="G39" i="198"/>
  <c r="F39" i="198"/>
  <c r="E39" i="198"/>
  <c r="D39" i="198"/>
  <c r="C39" i="198"/>
  <c r="O38" i="198"/>
  <c r="N38" i="198"/>
  <c r="M38" i="198"/>
  <c r="L38" i="198"/>
  <c r="K38" i="198"/>
  <c r="J38" i="198"/>
  <c r="I38" i="198"/>
  <c r="H38" i="198"/>
  <c r="G38" i="198"/>
  <c r="F38" i="198"/>
  <c r="E38" i="198"/>
  <c r="D38" i="198"/>
  <c r="C38" i="198"/>
  <c r="O37" i="198"/>
  <c r="N37" i="198"/>
  <c r="M37" i="198"/>
  <c r="L37" i="198"/>
  <c r="K37" i="198"/>
  <c r="J37" i="198"/>
  <c r="I37" i="198"/>
  <c r="H37" i="198"/>
  <c r="G37" i="198"/>
  <c r="F37" i="198"/>
  <c r="E37" i="198"/>
  <c r="D37" i="198"/>
  <c r="C37" i="198"/>
  <c r="O39" i="197"/>
  <c r="N39" i="197"/>
  <c r="M39" i="197"/>
  <c r="L39" i="197"/>
  <c r="K39" i="197"/>
  <c r="J39" i="197"/>
  <c r="I39" i="197"/>
  <c r="H39" i="197"/>
  <c r="G39" i="197"/>
  <c r="F39" i="197"/>
  <c r="E39" i="197"/>
  <c r="D39" i="197"/>
  <c r="C39" i="197"/>
  <c r="O38" i="197"/>
  <c r="N38" i="197"/>
  <c r="M38" i="197"/>
  <c r="L38" i="197"/>
  <c r="K38" i="197"/>
  <c r="J38" i="197"/>
  <c r="I38" i="197"/>
  <c r="H38" i="197"/>
  <c r="G38" i="197"/>
  <c r="F38" i="197"/>
  <c r="E38" i="197"/>
  <c r="D38" i="197"/>
  <c r="C38" i="197"/>
  <c r="O37" i="197"/>
  <c r="N37" i="197"/>
  <c r="M37" i="197"/>
  <c r="L37" i="197"/>
  <c r="K37" i="197"/>
  <c r="J37" i="197"/>
  <c r="I37" i="197"/>
  <c r="H37" i="197"/>
  <c r="G37" i="197"/>
  <c r="F37" i="197"/>
  <c r="E37" i="197"/>
  <c r="D37" i="197"/>
  <c r="C37" i="197"/>
  <c r="O39" i="196"/>
  <c r="N39" i="196"/>
  <c r="M39" i="196"/>
  <c r="L39" i="196"/>
  <c r="K39" i="196"/>
  <c r="J39" i="196"/>
  <c r="I39" i="196"/>
  <c r="H39" i="196"/>
  <c r="G39" i="196"/>
  <c r="F39" i="196"/>
  <c r="E39" i="196"/>
  <c r="D39" i="196"/>
  <c r="C39" i="196"/>
  <c r="O38" i="196"/>
  <c r="N38" i="196"/>
  <c r="M38" i="196"/>
  <c r="L38" i="196"/>
  <c r="K38" i="196"/>
  <c r="J38" i="196"/>
  <c r="I38" i="196"/>
  <c r="H38" i="196"/>
  <c r="G38" i="196"/>
  <c r="F38" i="196"/>
  <c r="E38" i="196"/>
  <c r="D38" i="196"/>
  <c r="C38" i="196"/>
  <c r="O37" i="196"/>
  <c r="N37" i="196"/>
  <c r="M37" i="196"/>
  <c r="L37" i="196"/>
  <c r="K37" i="196"/>
  <c r="J37" i="196"/>
  <c r="I37" i="196"/>
  <c r="H37" i="196"/>
  <c r="G37" i="196"/>
  <c r="F37" i="196"/>
  <c r="E37" i="196"/>
  <c r="D37" i="196"/>
  <c r="C37" i="196"/>
  <c r="O39" i="195"/>
  <c r="N39" i="195"/>
  <c r="M39" i="195"/>
  <c r="L39" i="195"/>
  <c r="K39" i="195"/>
  <c r="J39" i="195"/>
  <c r="I39" i="195"/>
  <c r="H39" i="195"/>
  <c r="G39" i="195"/>
  <c r="F39" i="195"/>
  <c r="E39" i="195"/>
  <c r="D39" i="195"/>
  <c r="C39" i="195"/>
  <c r="O38" i="195"/>
  <c r="N38" i="195"/>
  <c r="M38" i="195"/>
  <c r="L38" i="195"/>
  <c r="K38" i="195"/>
  <c r="J38" i="195"/>
  <c r="I38" i="195"/>
  <c r="H38" i="195"/>
  <c r="G38" i="195"/>
  <c r="F38" i="195"/>
  <c r="E38" i="195"/>
  <c r="D38" i="195"/>
  <c r="C38" i="195"/>
  <c r="O37" i="195"/>
  <c r="N37" i="195"/>
  <c r="M37" i="195"/>
  <c r="L37" i="195"/>
  <c r="K37" i="195"/>
  <c r="J37" i="195"/>
  <c r="I37" i="195"/>
  <c r="H37" i="195"/>
  <c r="G37" i="195"/>
  <c r="F37" i="195"/>
  <c r="E37" i="195"/>
  <c r="D37" i="195"/>
  <c r="C37" i="195"/>
  <c r="O39" i="194"/>
  <c r="N39" i="194"/>
  <c r="M39" i="194"/>
  <c r="L39" i="194"/>
  <c r="K39" i="194"/>
  <c r="J39" i="194"/>
  <c r="I39" i="194"/>
  <c r="H39" i="194"/>
  <c r="G39" i="194"/>
  <c r="F39" i="194"/>
  <c r="E39" i="194"/>
  <c r="D39" i="194"/>
  <c r="C39" i="194"/>
  <c r="O38" i="194"/>
  <c r="N38" i="194"/>
  <c r="M38" i="194"/>
  <c r="L38" i="194"/>
  <c r="K38" i="194"/>
  <c r="J38" i="194"/>
  <c r="I38" i="194"/>
  <c r="H38" i="194"/>
  <c r="G38" i="194"/>
  <c r="F38" i="194"/>
  <c r="E38" i="194"/>
  <c r="D38" i="194"/>
  <c r="C38" i="194"/>
  <c r="O37" i="194"/>
  <c r="N37" i="194"/>
  <c r="M37" i="194"/>
  <c r="L37" i="194"/>
  <c r="K37" i="194"/>
  <c r="J37" i="194"/>
  <c r="I37" i="194"/>
  <c r="H37" i="194"/>
  <c r="G37" i="194"/>
  <c r="F37" i="194"/>
  <c r="E37" i="194"/>
  <c r="D37" i="194"/>
  <c r="C37" i="194"/>
  <c r="O39" i="193"/>
  <c r="N39" i="193"/>
  <c r="M39" i="193"/>
  <c r="L39" i="193"/>
  <c r="K39" i="193"/>
  <c r="J39" i="193"/>
  <c r="I39" i="193"/>
  <c r="H39" i="193"/>
  <c r="G39" i="193"/>
  <c r="F39" i="193"/>
  <c r="E39" i="193"/>
  <c r="D39" i="193"/>
  <c r="C39" i="193"/>
  <c r="O38" i="193"/>
  <c r="N38" i="193"/>
  <c r="M38" i="193"/>
  <c r="L38" i="193"/>
  <c r="K38" i="193"/>
  <c r="J38" i="193"/>
  <c r="I38" i="193"/>
  <c r="H38" i="193"/>
  <c r="G38" i="193"/>
  <c r="F38" i="193"/>
  <c r="E38" i="193"/>
  <c r="D38" i="193"/>
  <c r="C38" i="193"/>
  <c r="O37" i="193"/>
  <c r="N37" i="193"/>
  <c r="M37" i="193"/>
  <c r="L37" i="193"/>
  <c r="K37" i="193"/>
  <c r="J37" i="193"/>
  <c r="I37" i="193"/>
  <c r="H37" i="193"/>
  <c r="G37" i="193"/>
  <c r="F37" i="193"/>
  <c r="E37" i="193"/>
  <c r="D37" i="193"/>
  <c r="C37" i="193"/>
  <c r="O39" i="192"/>
  <c r="N39" i="192"/>
  <c r="M39" i="192"/>
  <c r="L39" i="192"/>
  <c r="K39" i="192"/>
  <c r="J39" i="192"/>
  <c r="I39" i="192"/>
  <c r="H39" i="192"/>
  <c r="G39" i="192"/>
  <c r="F39" i="192"/>
  <c r="E39" i="192"/>
  <c r="D39" i="192"/>
  <c r="C39" i="192"/>
  <c r="O38" i="192"/>
  <c r="N38" i="192"/>
  <c r="M38" i="192"/>
  <c r="L38" i="192"/>
  <c r="K38" i="192"/>
  <c r="J38" i="192"/>
  <c r="I38" i="192"/>
  <c r="H38" i="192"/>
  <c r="G38" i="192"/>
  <c r="F38" i="192"/>
  <c r="E38" i="192"/>
  <c r="D38" i="192"/>
  <c r="C38" i="192"/>
  <c r="O37" i="192"/>
  <c r="N37" i="192"/>
  <c r="M37" i="192"/>
  <c r="L37" i="192"/>
  <c r="K37" i="192"/>
  <c r="J37" i="192"/>
  <c r="I37" i="192"/>
  <c r="H37" i="192"/>
  <c r="G37" i="192"/>
  <c r="F37" i="192"/>
  <c r="E37" i="192"/>
  <c r="D37" i="192"/>
  <c r="C37" i="192"/>
  <c r="O39" i="191"/>
  <c r="N39" i="191"/>
  <c r="M39" i="191"/>
  <c r="L39" i="191"/>
  <c r="K39" i="191"/>
  <c r="J39" i="191"/>
  <c r="I39" i="191"/>
  <c r="H39" i="191"/>
  <c r="G39" i="191"/>
  <c r="F39" i="191"/>
  <c r="E39" i="191"/>
  <c r="D39" i="191"/>
  <c r="C39" i="191"/>
  <c r="O38" i="191"/>
  <c r="N38" i="191"/>
  <c r="M38" i="191"/>
  <c r="L38" i="191"/>
  <c r="K38" i="191"/>
  <c r="J38" i="191"/>
  <c r="I38" i="191"/>
  <c r="H38" i="191"/>
  <c r="G38" i="191"/>
  <c r="F38" i="191"/>
  <c r="E38" i="191"/>
  <c r="D38" i="191"/>
  <c r="C38" i="191"/>
  <c r="O37" i="191"/>
  <c r="N37" i="191"/>
  <c r="M37" i="191"/>
  <c r="L37" i="191"/>
  <c r="K37" i="191"/>
  <c r="J37" i="191"/>
  <c r="I37" i="191"/>
  <c r="H37" i="191"/>
  <c r="G37" i="191"/>
  <c r="F37" i="191"/>
  <c r="E37" i="191"/>
  <c r="D37" i="191"/>
  <c r="C37" i="191"/>
  <c r="O39" i="190"/>
  <c r="N39" i="190"/>
  <c r="M39" i="190"/>
  <c r="L39" i="190"/>
  <c r="K39" i="190"/>
  <c r="J39" i="190"/>
  <c r="I39" i="190"/>
  <c r="H39" i="190"/>
  <c r="G39" i="190"/>
  <c r="F39" i="190"/>
  <c r="E39" i="190"/>
  <c r="D39" i="190"/>
  <c r="C39" i="190"/>
  <c r="O38" i="190"/>
  <c r="N38" i="190"/>
  <c r="M38" i="190"/>
  <c r="L38" i="190"/>
  <c r="K38" i="190"/>
  <c r="J38" i="190"/>
  <c r="I38" i="190"/>
  <c r="H38" i="190"/>
  <c r="G38" i="190"/>
  <c r="F38" i="190"/>
  <c r="E38" i="190"/>
  <c r="D38" i="190"/>
  <c r="C38" i="190"/>
  <c r="O37" i="190"/>
  <c r="N37" i="190"/>
  <c r="M37" i="190"/>
  <c r="L37" i="190"/>
  <c r="K37" i="190"/>
  <c r="J37" i="190"/>
  <c r="I37" i="190"/>
  <c r="H37" i="190"/>
  <c r="G37" i="190"/>
  <c r="F37" i="190"/>
  <c r="E37" i="190"/>
  <c r="D37" i="190"/>
  <c r="C37" i="190"/>
  <c r="O39" i="189"/>
  <c r="N39" i="189"/>
  <c r="M39" i="189"/>
  <c r="L39" i="189"/>
  <c r="K39" i="189"/>
  <c r="J39" i="189"/>
  <c r="I39" i="189"/>
  <c r="H39" i="189"/>
  <c r="G39" i="189"/>
  <c r="F39" i="189"/>
  <c r="E39" i="189"/>
  <c r="D39" i="189"/>
  <c r="C39" i="189"/>
  <c r="O38" i="189"/>
  <c r="N38" i="189"/>
  <c r="M38" i="189"/>
  <c r="L38" i="189"/>
  <c r="K38" i="189"/>
  <c r="J38" i="189"/>
  <c r="I38" i="189"/>
  <c r="H38" i="189"/>
  <c r="G38" i="189"/>
  <c r="F38" i="189"/>
  <c r="E38" i="189"/>
  <c r="D38" i="189"/>
  <c r="C38" i="189"/>
  <c r="O37" i="189"/>
  <c r="N37" i="189"/>
  <c r="M37" i="189"/>
  <c r="L37" i="189"/>
  <c r="K37" i="189"/>
  <c r="J37" i="189"/>
  <c r="I37" i="189"/>
  <c r="H37" i="189"/>
  <c r="G37" i="189"/>
  <c r="F37" i="189"/>
  <c r="E37" i="189"/>
  <c r="D37" i="189"/>
  <c r="C37" i="189"/>
  <c r="O39" i="188"/>
  <c r="N39" i="188"/>
  <c r="M39" i="188"/>
  <c r="L39" i="188"/>
  <c r="K39" i="188"/>
  <c r="J39" i="188"/>
  <c r="I39" i="188"/>
  <c r="H39" i="188"/>
  <c r="G39" i="188"/>
  <c r="F39" i="188"/>
  <c r="E39" i="188"/>
  <c r="D39" i="188"/>
  <c r="C39" i="188"/>
  <c r="O38" i="188"/>
  <c r="N38" i="188"/>
  <c r="M38" i="188"/>
  <c r="L38" i="188"/>
  <c r="K38" i="188"/>
  <c r="J38" i="188"/>
  <c r="I38" i="188"/>
  <c r="H38" i="188"/>
  <c r="G38" i="188"/>
  <c r="F38" i="188"/>
  <c r="E38" i="188"/>
  <c r="D38" i="188"/>
  <c r="C38" i="188"/>
  <c r="O37" i="188"/>
  <c r="N37" i="188"/>
  <c r="M37" i="188"/>
  <c r="L37" i="188"/>
  <c r="K37" i="188"/>
  <c r="J37" i="188"/>
  <c r="I37" i="188"/>
  <c r="H37" i="188"/>
  <c r="G37" i="188"/>
  <c r="F37" i="188"/>
  <c r="E37" i="188"/>
  <c r="D37" i="188"/>
  <c r="C37" i="188"/>
  <c r="O39" i="187"/>
  <c r="N39" i="187"/>
  <c r="M39" i="187"/>
  <c r="L39" i="187"/>
  <c r="K39" i="187"/>
  <c r="J39" i="187"/>
  <c r="I39" i="187"/>
  <c r="H39" i="187"/>
  <c r="G39" i="187"/>
  <c r="F39" i="187"/>
  <c r="E39" i="187"/>
  <c r="D39" i="187"/>
  <c r="C39" i="187"/>
  <c r="O38" i="187"/>
  <c r="N38" i="187"/>
  <c r="M38" i="187"/>
  <c r="L38" i="187"/>
  <c r="K38" i="187"/>
  <c r="J38" i="187"/>
  <c r="I38" i="187"/>
  <c r="H38" i="187"/>
  <c r="G38" i="187"/>
  <c r="F38" i="187"/>
  <c r="E38" i="187"/>
  <c r="D38" i="187"/>
  <c r="C38" i="187"/>
  <c r="O37" i="187"/>
  <c r="N37" i="187"/>
  <c r="M37" i="187"/>
  <c r="L37" i="187"/>
  <c r="K37" i="187"/>
  <c r="J37" i="187"/>
  <c r="I37" i="187"/>
  <c r="H37" i="187"/>
  <c r="G37" i="187"/>
  <c r="F37" i="187"/>
  <c r="E37" i="187"/>
  <c r="D37" i="187"/>
  <c r="C37" i="187"/>
  <c r="O39" i="186"/>
  <c r="N39" i="186"/>
  <c r="M39" i="186"/>
  <c r="L39" i="186"/>
  <c r="K39" i="186"/>
  <c r="J39" i="186"/>
  <c r="I39" i="186"/>
  <c r="H39" i="186"/>
  <c r="G39" i="186"/>
  <c r="F39" i="186"/>
  <c r="E39" i="186"/>
  <c r="D39" i="186"/>
  <c r="C39" i="186"/>
  <c r="O38" i="186"/>
  <c r="N38" i="186"/>
  <c r="M38" i="186"/>
  <c r="L38" i="186"/>
  <c r="K38" i="186"/>
  <c r="J38" i="186"/>
  <c r="I38" i="186"/>
  <c r="H38" i="186"/>
  <c r="G38" i="186"/>
  <c r="F38" i="186"/>
  <c r="E38" i="186"/>
  <c r="D38" i="186"/>
  <c r="C38" i="186"/>
  <c r="O37" i="186"/>
  <c r="N37" i="186"/>
  <c r="M37" i="186"/>
  <c r="L37" i="186"/>
  <c r="K37" i="186"/>
  <c r="J37" i="186"/>
  <c r="I37" i="186"/>
  <c r="H37" i="186"/>
  <c r="G37" i="186"/>
  <c r="F37" i="186"/>
  <c r="E37" i="186"/>
  <c r="D37" i="186"/>
  <c r="C37" i="186"/>
  <c r="O39" i="185"/>
  <c r="N39" i="185"/>
  <c r="M39" i="185"/>
  <c r="L39" i="185"/>
  <c r="K39" i="185"/>
  <c r="J39" i="185"/>
  <c r="I39" i="185"/>
  <c r="H39" i="185"/>
  <c r="G39" i="185"/>
  <c r="F39" i="185"/>
  <c r="E39" i="185"/>
  <c r="D39" i="185"/>
  <c r="C39" i="185"/>
  <c r="O38" i="185"/>
  <c r="N38" i="185"/>
  <c r="M38" i="185"/>
  <c r="L38" i="185"/>
  <c r="K38" i="185"/>
  <c r="J38" i="185"/>
  <c r="I38" i="185"/>
  <c r="H38" i="185"/>
  <c r="G38" i="185"/>
  <c r="F38" i="185"/>
  <c r="E38" i="185"/>
  <c r="D38" i="185"/>
  <c r="C38" i="185"/>
  <c r="O37" i="185"/>
  <c r="N37" i="185"/>
  <c r="M37" i="185"/>
  <c r="L37" i="185"/>
  <c r="K37" i="185"/>
  <c r="J37" i="185"/>
  <c r="I37" i="185"/>
  <c r="H37" i="185"/>
  <c r="G37" i="185"/>
  <c r="F37" i="185"/>
  <c r="E37" i="185"/>
  <c r="D37" i="185"/>
  <c r="C37" i="185"/>
  <c r="O39" i="184"/>
  <c r="N39" i="184"/>
  <c r="M39" i="184"/>
  <c r="L39" i="184"/>
  <c r="K39" i="184"/>
  <c r="J39" i="184"/>
  <c r="I39" i="184"/>
  <c r="H39" i="184"/>
  <c r="G39" i="184"/>
  <c r="F39" i="184"/>
  <c r="E39" i="184"/>
  <c r="D39" i="184"/>
  <c r="C39" i="184"/>
  <c r="O38" i="184"/>
  <c r="N38" i="184"/>
  <c r="M38" i="184"/>
  <c r="L38" i="184"/>
  <c r="K38" i="184"/>
  <c r="J38" i="184"/>
  <c r="I38" i="184"/>
  <c r="H38" i="184"/>
  <c r="G38" i="184"/>
  <c r="F38" i="184"/>
  <c r="E38" i="184"/>
  <c r="D38" i="184"/>
  <c r="C38" i="184"/>
  <c r="O37" i="184"/>
  <c r="N37" i="184"/>
  <c r="M37" i="184"/>
  <c r="L37" i="184"/>
  <c r="K37" i="184"/>
  <c r="J37" i="184"/>
  <c r="I37" i="184"/>
  <c r="H37" i="184"/>
  <c r="G37" i="184"/>
  <c r="F37" i="184"/>
  <c r="E37" i="184"/>
  <c r="D37" i="184"/>
  <c r="C37" i="184"/>
  <c r="O39" i="183"/>
  <c r="N39" i="183"/>
  <c r="M39" i="183"/>
  <c r="L39" i="183"/>
  <c r="K39" i="183"/>
  <c r="J39" i="183"/>
  <c r="I39" i="183"/>
  <c r="H39" i="183"/>
  <c r="G39" i="183"/>
  <c r="F39" i="183"/>
  <c r="E39" i="183"/>
  <c r="D39" i="183"/>
  <c r="C39" i="183"/>
  <c r="O38" i="183"/>
  <c r="N38" i="183"/>
  <c r="M38" i="183"/>
  <c r="L38" i="183"/>
  <c r="K38" i="183"/>
  <c r="J38" i="183"/>
  <c r="I38" i="183"/>
  <c r="H38" i="183"/>
  <c r="G38" i="183"/>
  <c r="F38" i="183"/>
  <c r="E38" i="183"/>
  <c r="D38" i="183"/>
  <c r="C38" i="183"/>
  <c r="O37" i="183"/>
  <c r="N37" i="183"/>
  <c r="M37" i="183"/>
  <c r="L37" i="183"/>
  <c r="K37" i="183"/>
  <c r="J37" i="183"/>
  <c r="I37" i="183"/>
  <c r="H37" i="183"/>
  <c r="G37" i="183"/>
  <c r="F37" i="183"/>
  <c r="E37" i="183"/>
  <c r="D37" i="183"/>
  <c r="C37" i="183"/>
  <c r="O39" i="182"/>
  <c r="N39" i="182"/>
  <c r="M39" i="182"/>
  <c r="L39" i="182"/>
  <c r="K39" i="182"/>
  <c r="J39" i="182"/>
  <c r="I39" i="182"/>
  <c r="H39" i="182"/>
  <c r="G39" i="182"/>
  <c r="F39" i="182"/>
  <c r="E39" i="182"/>
  <c r="D39" i="182"/>
  <c r="C39" i="182"/>
  <c r="O38" i="182"/>
  <c r="N38" i="182"/>
  <c r="M38" i="182"/>
  <c r="L38" i="182"/>
  <c r="K38" i="182"/>
  <c r="J38" i="182"/>
  <c r="I38" i="182"/>
  <c r="H38" i="182"/>
  <c r="G38" i="182"/>
  <c r="F38" i="182"/>
  <c r="E38" i="182"/>
  <c r="D38" i="182"/>
  <c r="C38" i="182"/>
  <c r="O37" i="182"/>
  <c r="N37" i="182"/>
  <c r="M37" i="182"/>
  <c r="L37" i="182"/>
  <c r="K37" i="182"/>
  <c r="J37" i="182"/>
  <c r="I37" i="182"/>
  <c r="H37" i="182"/>
  <c r="G37" i="182"/>
  <c r="F37" i="182"/>
  <c r="E37" i="182"/>
  <c r="D37" i="182"/>
  <c r="C37" i="182"/>
  <c r="O39" i="181"/>
  <c r="N39" i="181"/>
  <c r="M39" i="181"/>
  <c r="L39" i="181"/>
  <c r="K39" i="181"/>
  <c r="J39" i="181"/>
  <c r="I39" i="181"/>
  <c r="H39" i="181"/>
  <c r="G39" i="181"/>
  <c r="F39" i="181"/>
  <c r="E39" i="181"/>
  <c r="D39" i="181"/>
  <c r="C39" i="181"/>
  <c r="O38" i="181"/>
  <c r="N38" i="181"/>
  <c r="M38" i="181"/>
  <c r="L38" i="181"/>
  <c r="K38" i="181"/>
  <c r="J38" i="181"/>
  <c r="I38" i="181"/>
  <c r="H38" i="181"/>
  <c r="G38" i="181"/>
  <c r="F38" i="181"/>
  <c r="E38" i="181"/>
  <c r="D38" i="181"/>
  <c r="C38" i="181"/>
  <c r="O37" i="181"/>
  <c r="N37" i="181"/>
  <c r="M37" i="181"/>
  <c r="L37" i="181"/>
  <c r="K37" i="181"/>
  <c r="J37" i="181"/>
  <c r="I37" i="181"/>
  <c r="H37" i="181"/>
  <c r="G37" i="181"/>
  <c r="F37" i="181"/>
  <c r="E37" i="181"/>
  <c r="D37" i="181"/>
  <c r="C37" i="181"/>
  <c r="O39" i="180"/>
  <c r="N39" i="180"/>
  <c r="M39" i="180"/>
  <c r="L39" i="180"/>
  <c r="K39" i="180"/>
  <c r="J39" i="180"/>
  <c r="I39" i="180"/>
  <c r="H39" i="180"/>
  <c r="G39" i="180"/>
  <c r="F39" i="180"/>
  <c r="E39" i="180"/>
  <c r="D39" i="180"/>
  <c r="C39" i="180"/>
  <c r="O38" i="180"/>
  <c r="N38" i="180"/>
  <c r="M38" i="180"/>
  <c r="L38" i="180"/>
  <c r="K38" i="180"/>
  <c r="J38" i="180"/>
  <c r="I38" i="180"/>
  <c r="H38" i="180"/>
  <c r="G38" i="180"/>
  <c r="F38" i="180"/>
  <c r="E38" i="180"/>
  <c r="D38" i="180"/>
  <c r="C38" i="180"/>
  <c r="O37" i="180"/>
  <c r="N37" i="180"/>
  <c r="M37" i="180"/>
  <c r="L37" i="180"/>
  <c r="K37" i="180"/>
  <c r="J37" i="180"/>
  <c r="I37" i="180"/>
  <c r="H37" i="180"/>
  <c r="G37" i="180"/>
  <c r="F37" i="180"/>
  <c r="E37" i="180"/>
  <c r="D37" i="180"/>
  <c r="C37" i="180"/>
  <c r="O39" i="179"/>
  <c r="N39" i="179"/>
  <c r="M39" i="179"/>
  <c r="L39" i="179"/>
  <c r="K39" i="179"/>
  <c r="J39" i="179"/>
  <c r="I39" i="179"/>
  <c r="H39" i="179"/>
  <c r="G39" i="179"/>
  <c r="F39" i="179"/>
  <c r="E39" i="179"/>
  <c r="D39" i="179"/>
  <c r="C39" i="179"/>
  <c r="O38" i="179"/>
  <c r="N38" i="179"/>
  <c r="M38" i="179"/>
  <c r="L38" i="179"/>
  <c r="K38" i="179"/>
  <c r="J38" i="179"/>
  <c r="I38" i="179"/>
  <c r="H38" i="179"/>
  <c r="G38" i="179"/>
  <c r="F38" i="179"/>
  <c r="E38" i="179"/>
  <c r="D38" i="179"/>
  <c r="C38" i="179"/>
  <c r="O37" i="179"/>
  <c r="N37" i="179"/>
  <c r="M37" i="179"/>
  <c r="L37" i="179"/>
  <c r="K37" i="179"/>
  <c r="J37" i="179"/>
  <c r="I37" i="179"/>
  <c r="H37" i="179"/>
  <c r="G37" i="179"/>
  <c r="F37" i="179"/>
  <c r="E37" i="179"/>
  <c r="D37" i="179"/>
  <c r="C37" i="179"/>
  <c r="O39" i="178"/>
  <c r="N39" i="178"/>
  <c r="M39" i="178"/>
  <c r="L39" i="178"/>
  <c r="K39" i="178"/>
  <c r="J39" i="178"/>
  <c r="I39" i="178"/>
  <c r="H39" i="178"/>
  <c r="G39" i="178"/>
  <c r="F39" i="178"/>
  <c r="E39" i="178"/>
  <c r="D39" i="178"/>
  <c r="C39" i="178"/>
  <c r="O38" i="178"/>
  <c r="N38" i="178"/>
  <c r="M38" i="178"/>
  <c r="L38" i="178"/>
  <c r="K38" i="178"/>
  <c r="J38" i="178"/>
  <c r="I38" i="178"/>
  <c r="H38" i="178"/>
  <c r="G38" i="178"/>
  <c r="F38" i="178"/>
  <c r="E38" i="178"/>
  <c r="D38" i="178"/>
  <c r="C38" i="178"/>
  <c r="O37" i="178"/>
  <c r="N37" i="178"/>
  <c r="M37" i="178"/>
  <c r="L37" i="178"/>
  <c r="K37" i="178"/>
  <c r="J37" i="178"/>
  <c r="I37" i="178"/>
  <c r="H37" i="178"/>
  <c r="G37" i="178"/>
  <c r="F37" i="178"/>
  <c r="E37" i="178"/>
  <c r="D37" i="178"/>
  <c r="C37" i="178"/>
  <c r="O39" i="177"/>
  <c r="N39" i="177"/>
  <c r="M39" i="177"/>
  <c r="L39" i="177"/>
  <c r="K39" i="177"/>
  <c r="J39" i="177"/>
  <c r="I39" i="177"/>
  <c r="H39" i="177"/>
  <c r="G39" i="177"/>
  <c r="F39" i="177"/>
  <c r="E39" i="177"/>
  <c r="D39" i="177"/>
  <c r="C39" i="177"/>
  <c r="O38" i="177"/>
  <c r="N38" i="177"/>
  <c r="M38" i="177"/>
  <c r="L38" i="177"/>
  <c r="K38" i="177"/>
  <c r="J38" i="177"/>
  <c r="I38" i="177"/>
  <c r="H38" i="177"/>
  <c r="G38" i="177"/>
  <c r="F38" i="177"/>
  <c r="E38" i="177"/>
  <c r="D38" i="177"/>
  <c r="C38" i="177"/>
  <c r="O37" i="177"/>
  <c r="N37" i="177"/>
  <c r="M37" i="177"/>
  <c r="L37" i="177"/>
  <c r="K37" i="177"/>
  <c r="J37" i="177"/>
  <c r="I37" i="177"/>
  <c r="H37" i="177"/>
  <c r="G37" i="177"/>
  <c r="F37" i="177"/>
  <c r="E37" i="177"/>
  <c r="D37" i="177"/>
  <c r="C37" i="177"/>
  <c r="O39" i="176"/>
  <c r="N39" i="176"/>
  <c r="M39" i="176"/>
  <c r="L39" i="176"/>
  <c r="K39" i="176"/>
  <c r="J39" i="176"/>
  <c r="I39" i="176"/>
  <c r="H39" i="176"/>
  <c r="G39" i="176"/>
  <c r="F39" i="176"/>
  <c r="E39" i="176"/>
  <c r="D39" i="176"/>
  <c r="C39" i="176"/>
  <c r="O38" i="176"/>
  <c r="N38" i="176"/>
  <c r="M38" i="176"/>
  <c r="L38" i="176"/>
  <c r="K38" i="176"/>
  <c r="J38" i="176"/>
  <c r="I38" i="176"/>
  <c r="H38" i="176"/>
  <c r="G38" i="176"/>
  <c r="F38" i="176"/>
  <c r="E38" i="176"/>
  <c r="D38" i="176"/>
  <c r="C38" i="176"/>
  <c r="O37" i="176"/>
  <c r="N37" i="176"/>
  <c r="M37" i="176"/>
  <c r="L37" i="176"/>
  <c r="K37" i="176"/>
  <c r="J37" i="176"/>
  <c r="I37" i="176"/>
  <c r="H37" i="176"/>
  <c r="G37" i="176"/>
  <c r="F37" i="176"/>
  <c r="E37" i="176"/>
  <c r="D37" i="176"/>
  <c r="C37" i="176"/>
  <c r="O39" i="175"/>
  <c r="N39" i="175"/>
  <c r="M39" i="175"/>
  <c r="L39" i="175"/>
  <c r="K39" i="175"/>
  <c r="J39" i="175"/>
  <c r="I39" i="175"/>
  <c r="H39" i="175"/>
  <c r="G39" i="175"/>
  <c r="F39" i="175"/>
  <c r="E39" i="175"/>
  <c r="D39" i="175"/>
  <c r="C39" i="175"/>
  <c r="O38" i="175"/>
  <c r="N38" i="175"/>
  <c r="M38" i="175"/>
  <c r="L38" i="175"/>
  <c r="K38" i="175"/>
  <c r="J38" i="175"/>
  <c r="I38" i="175"/>
  <c r="H38" i="175"/>
  <c r="G38" i="175"/>
  <c r="F38" i="175"/>
  <c r="E38" i="175"/>
  <c r="D38" i="175"/>
  <c r="C38" i="175"/>
  <c r="O37" i="175"/>
  <c r="N37" i="175"/>
  <c r="M37" i="175"/>
  <c r="L37" i="175"/>
  <c r="K37" i="175"/>
  <c r="J37" i="175"/>
  <c r="I37" i="175"/>
  <c r="H37" i="175"/>
  <c r="G37" i="175"/>
  <c r="F37" i="175"/>
  <c r="E37" i="175"/>
  <c r="D37" i="175"/>
  <c r="C37" i="175"/>
  <c r="O39" i="174"/>
  <c r="N39" i="174"/>
  <c r="M39" i="174"/>
  <c r="L39" i="174"/>
  <c r="K39" i="174"/>
  <c r="J39" i="174"/>
  <c r="I39" i="174"/>
  <c r="H39" i="174"/>
  <c r="G39" i="174"/>
  <c r="F39" i="174"/>
  <c r="E39" i="174"/>
  <c r="D39" i="174"/>
  <c r="C39" i="174"/>
  <c r="O38" i="174"/>
  <c r="N38" i="174"/>
  <c r="M38" i="174"/>
  <c r="L38" i="174"/>
  <c r="K38" i="174"/>
  <c r="J38" i="174"/>
  <c r="I38" i="174"/>
  <c r="H38" i="174"/>
  <c r="G38" i="174"/>
  <c r="F38" i="174"/>
  <c r="E38" i="174"/>
  <c r="D38" i="174"/>
  <c r="C38" i="174"/>
  <c r="O37" i="174"/>
  <c r="N37" i="174"/>
  <c r="M37" i="174"/>
  <c r="L37" i="174"/>
  <c r="K37" i="174"/>
  <c r="J37" i="174"/>
  <c r="I37" i="174"/>
  <c r="H37" i="174"/>
  <c r="G37" i="174"/>
  <c r="F37" i="174"/>
  <c r="E37" i="174"/>
  <c r="D37" i="174"/>
  <c r="C37" i="174"/>
  <c r="O39" i="173"/>
  <c r="N39" i="173"/>
  <c r="M39" i="173"/>
  <c r="L39" i="173"/>
  <c r="K39" i="173"/>
  <c r="J39" i="173"/>
  <c r="I39" i="173"/>
  <c r="H39" i="173"/>
  <c r="G39" i="173"/>
  <c r="F39" i="173"/>
  <c r="E39" i="173"/>
  <c r="D39" i="173"/>
  <c r="C39" i="173"/>
  <c r="O38" i="173"/>
  <c r="N38" i="173"/>
  <c r="M38" i="173"/>
  <c r="L38" i="173"/>
  <c r="K38" i="173"/>
  <c r="J38" i="173"/>
  <c r="I38" i="173"/>
  <c r="H38" i="173"/>
  <c r="G38" i="173"/>
  <c r="F38" i="173"/>
  <c r="E38" i="173"/>
  <c r="D38" i="173"/>
  <c r="C38" i="173"/>
  <c r="O37" i="173"/>
  <c r="N37" i="173"/>
  <c r="M37" i="173"/>
  <c r="L37" i="173"/>
  <c r="K37" i="173"/>
  <c r="J37" i="173"/>
  <c r="I37" i="173"/>
  <c r="H37" i="173"/>
  <c r="G37" i="173"/>
  <c r="F37" i="173"/>
  <c r="E37" i="173"/>
  <c r="D37" i="173"/>
  <c r="C37" i="173"/>
  <c r="O39" i="172"/>
  <c r="N39" i="172"/>
  <c r="M39" i="172"/>
  <c r="L39" i="172"/>
  <c r="K39" i="172"/>
  <c r="J39" i="172"/>
  <c r="I39" i="172"/>
  <c r="H39" i="172"/>
  <c r="G39" i="172"/>
  <c r="F39" i="172"/>
  <c r="E39" i="172"/>
  <c r="D39" i="172"/>
  <c r="C39" i="172"/>
  <c r="O38" i="172"/>
  <c r="N38" i="172"/>
  <c r="M38" i="172"/>
  <c r="L38" i="172"/>
  <c r="K38" i="172"/>
  <c r="J38" i="172"/>
  <c r="I38" i="172"/>
  <c r="H38" i="172"/>
  <c r="G38" i="172"/>
  <c r="F38" i="172"/>
  <c r="E38" i="172"/>
  <c r="D38" i="172"/>
  <c r="C38" i="172"/>
  <c r="O37" i="172"/>
  <c r="N37" i="172"/>
  <c r="M37" i="172"/>
  <c r="L37" i="172"/>
  <c r="K37" i="172"/>
  <c r="J37" i="172"/>
  <c r="I37" i="172"/>
  <c r="H37" i="172"/>
  <c r="G37" i="172"/>
  <c r="F37" i="172"/>
  <c r="E37" i="172"/>
  <c r="D37" i="172"/>
  <c r="C37" i="172"/>
  <c r="O39" i="171"/>
  <c r="N39" i="171"/>
  <c r="M39" i="171"/>
  <c r="L39" i="171"/>
  <c r="K39" i="171"/>
  <c r="J39" i="171"/>
  <c r="I39" i="171"/>
  <c r="H39" i="171"/>
  <c r="G39" i="171"/>
  <c r="F39" i="171"/>
  <c r="E39" i="171"/>
  <c r="D39" i="171"/>
  <c r="C39" i="171"/>
  <c r="O38" i="171"/>
  <c r="N38" i="171"/>
  <c r="M38" i="171"/>
  <c r="L38" i="171"/>
  <c r="K38" i="171"/>
  <c r="J38" i="171"/>
  <c r="I38" i="171"/>
  <c r="H38" i="171"/>
  <c r="G38" i="171"/>
  <c r="F38" i="171"/>
  <c r="E38" i="171"/>
  <c r="D38" i="171"/>
  <c r="C38" i="171"/>
  <c r="O37" i="171"/>
  <c r="N37" i="171"/>
  <c r="M37" i="171"/>
  <c r="L37" i="171"/>
  <c r="K37" i="171"/>
  <c r="J37" i="171"/>
  <c r="I37" i="171"/>
  <c r="H37" i="171"/>
  <c r="G37" i="171"/>
  <c r="F37" i="171"/>
  <c r="E37" i="171"/>
  <c r="D37" i="171"/>
  <c r="C37" i="171"/>
  <c r="O39" i="170"/>
  <c r="N39" i="170"/>
  <c r="M39" i="170"/>
  <c r="L39" i="170"/>
  <c r="K39" i="170"/>
  <c r="J39" i="170"/>
  <c r="I39" i="170"/>
  <c r="H39" i="170"/>
  <c r="G39" i="170"/>
  <c r="F39" i="170"/>
  <c r="E39" i="170"/>
  <c r="D39" i="170"/>
  <c r="C39" i="170"/>
  <c r="O38" i="170"/>
  <c r="N38" i="170"/>
  <c r="M38" i="170"/>
  <c r="L38" i="170"/>
  <c r="K38" i="170"/>
  <c r="J38" i="170"/>
  <c r="I38" i="170"/>
  <c r="H38" i="170"/>
  <c r="G38" i="170"/>
  <c r="F38" i="170"/>
  <c r="E38" i="170"/>
  <c r="D38" i="170"/>
  <c r="C38" i="170"/>
  <c r="O37" i="170"/>
  <c r="N37" i="170"/>
  <c r="M37" i="170"/>
  <c r="L37" i="170"/>
  <c r="K37" i="170"/>
  <c r="J37" i="170"/>
  <c r="I37" i="170"/>
  <c r="H37" i="170"/>
  <c r="G37" i="170"/>
  <c r="F37" i="170"/>
  <c r="E37" i="170"/>
  <c r="D37" i="170"/>
  <c r="C37" i="170"/>
  <c r="O39" i="169"/>
  <c r="N39" i="169"/>
  <c r="M39" i="169"/>
  <c r="L39" i="169"/>
  <c r="K39" i="169"/>
  <c r="J39" i="169"/>
  <c r="I39" i="169"/>
  <c r="H39" i="169"/>
  <c r="G39" i="169"/>
  <c r="F39" i="169"/>
  <c r="E39" i="169"/>
  <c r="D39" i="169"/>
  <c r="C39" i="169"/>
  <c r="O38" i="169"/>
  <c r="N38" i="169"/>
  <c r="M38" i="169"/>
  <c r="L38" i="169"/>
  <c r="K38" i="169"/>
  <c r="J38" i="169"/>
  <c r="I38" i="169"/>
  <c r="H38" i="169"/>
  <c r="G38" i="169"/>
  <c r="F38" i="169"/>
  <c r="E38" i="169"/>
  <c r="D38" i="169"/>
  <c r="C38" i="169"/>
  <c r="O37" i="169"/>
  <c r="N37" i="169"/>
  <c r="M37" i="169"/>
  <c r="L37" i="169"/>
  <c r="K37" i="169"/>
  <c r="J37" i="169"/>
  <c r="I37" i="169"/>
  <c r="H37" i="169"/>
  <c r="G37" i="169"/>
  <c r="F37" i="169"/>
  <c r="E37" i="169"/>
  <c r="D37" i="169"/>
  <c r="C37" i="169"/>
  <c r="O39" i="168"/>
  <c r="N39" i="168"/>
  <c r="M39" i="168"/>
  <c r="L39" i="168"/>
  <c r="K39" i="168"/>
  <c r="J39" i="168"/>
  <c r="I39" i="168"/>
  <c r="H39" i="168"/>
  <c r="G39" i="168"/>
  <c r="F39" i="168"/>
  <c r="E39" i="168"/>
  <c r="D39" i="168"/>
  <c r="C39" i="168"/>
  <c r="O38" i="168"/>
  <c r="N38" i="168"/>
  <c r="M38" i="168"/>
  <c r="L38" i="168"/>
  <c r="K38" i="168"/>
  <c r="J38" i="168"/>
  <c r="I38" i="168"/>
  <c r="H38" i="168"/>
  <c r="G38" i="168"/>
  <c r="F38" i="168"/>
  <c r="E38" i="168"/>
  <c r="D38" i="168"/>
  <c r="C38" i="168"/>
  <c r="O37" i="168"/>
  <c r="N37" i="168"/>
  <c r="M37" i="168"/>
  <c r="L37" i="168"/>
  <c r="K37" i="168"/>
  <c r="J37" i="168"/>
  <c r="I37" i="168"/>
  <c r="H37" i="168"/>
  <c r="G37" i="168"/>
  <c r="F37" i="168"/>
  <c r="E37" i="168"/>
  <c r="D37" i="168"/>
  <c r="C37" i="168"/>
  <c r="O39" i="167"/>
  <c r="N39" i="167"/>
  <c r="M39" i="167"/>
  <c r="L39" i="167"/>
  <c r="K39" i="167"/>
  <c r="J39" i="167"/>
  <c r="I39" i="167"/>
  <c r="H39" i="167"/>
  <c r="G39" i="167"/>
  <c r="F39" i="167"/>
  <c r="E39" i="167"/>
  <c r="D39" i="167"/>
  <c r="C39" i="167"/>
  <c r="O38" i="167"/>
  <c r="N38" i="167"/>
  <c r="M38" i="167"/>
  <c r="L38" i="167"/>
  <c r="K38" i="167"/>
  <c r="J38" i="167"/>
  <c r="I38" i="167"/>
  <c r="H38" i="167"/>
  <c r="G38" i="167"/>
  <c r="F38" i="167"/>
  <c r="E38" i="167"/>
  <c r="D38" i="167"/>
  <c r="C38" i="167"/>
  <c r="O37" i="167"/>
  <c r="N37" i="167"/>
  <c r="M37" i="167"/>
  <c r="L37" i="167"/>
  <c r="K37" i="167"/>
  <c r="J37" i="167"/>
  <c r="I37" i="167"/>
  <c r="H37" i="167"/>
  <c r="G37" i="167"/>
  <c r="F37" i="167"/>
  <c r="E37" i="167"/>
  <c r="D37" i="167"/>
  <c r="C37" i="167"/>
  <c r="O39" i="166"/>
  <c r="N39" i="166"/>
  <c r="M39" i="166"/>
  <c r="L39" i="166"/>
  <c r="K39" i="166"/>
  <c r="J39" i="166"/>
  <c r="I39" i="166"/>
  <c r="H39" i="166"/>
  <c r="G39" i="166"/>
  <c r="F39" i="166"/>
  <c r="E39" i="166"/>
  <c r="D39" i="166"/>
  <c r="C39" i="166"/>
  <c r="O38" i="166"/>
  <c r="N38" i="166"/>
  <c r="M38" i="166"/>
  <c r="L38" i="166"/>
  <c r="K38" i="166"/>
  <c r="J38" i="166"/>
  <c r="I38" i="166"/>
  <c r="H38" i="166"/>
  <c r="G38" i="166"/>
  <c r="F38" i="166"/>
  <c r="E38" i="166"/>
  <c r="D38" i="166"/>
  <c r="C38" i="166"/>
  <c r="O37" i="166"/>
  <c r="N37" i="166"/>
  <c r="M37" i="166"/>
  <c r="L37" i="166"/>
  <c r="K37" i="166"/>
  <c r="J37" i="166"/>
  <c r="I37" i="166"/>
  <c r="H37" i="166"/>
  <c r="G37" i="166"/>
  <c r="F37" i="166"/>
  <c r="E37" i="166"/>
  <c r="D37" i="166"/>
  <c r="C37" i="166"/>
  <c r="O39" i="224"/>
  <c r="N39" i="224"/>
  <c r="M39" i="224"/>
  <c r="L39" i="224"/>
  <c r="K39" i="224"/>
  <c r="J39" i="224"/>
  <c r="I39" i="224"/>
  <c r="H39" i="224"/>
  <c r="G39" i="224"/>
  <c r="F39" i="224"/>
  <c r="E39" i="224"/>
  <c r="D39" i="224"/>
  <c r="C39" i="224"/>
  <c r="O38" i="224"/>
  <c r="N38" i="224"/>
  <c r="M38" i="224"/>
  <c r="L38" i="224"/>
  <c r="K38" i="224"/>
  <c r="J38" i="224"/>
  <c r="I38" i="224"/>
  <c r="H38" i="224"/>
  <c r="G38" i="224"/>
  <c r="F38" i="224"/>
  <c r="E38" i="224"/>
  <c r="D38" i="224"/>
  <c r="C38" i="224"/>
  <c r="O37" i="224"/>
  <c r="N37" i="224"/>
  <c r="M37" i="224"/>
  <c r="L37" i="224"/>
  <c r="K37" i="224"/>
  <c r="J37" i="224"/>
  <c r="I37" i="224"/>
  <c r="H37" i="224"/>
  <c r="G37" i="224"/>
  <c r="F37" i="224"/>
  <c r="E37" i="224"/>
  <c r="D37" i="224"/>
  <c r="C37" i="224"/>
  <c r="O39" i="160"/>
  <c r="N39" i="160"/>
  <c r="M39" i="160"/>
  <c r="L39" i="160"/>
  <c r="K39" i="160"/>
  <c r="J39" i="160"/>
  <c r="I39" i="160"/>
  <c r="H39" i="160"/>
  <c r="G39" i="160"/>
  <c r="F39" i="160"/>
  <c r="E39" i="160"/>
  <c r="D39" i="160"/>
  <c r="C39" i="160"/>
  <c r="O38" i="160"/>
  <c r="N38" i="160"/>
  <c r="M38" i="160"/>
  <c r="L38" i="160"/>
  <c r="K38" i="160"/>
  <c r="J38" i="160"/>
  <c r="I38" i="160"/>
  <c r="H38" i="160"/>
  <c r="G38" i="160"/>
  <c r="F38" i="160"/>
  <c r="E38" i="160"/>
  <c r="D38" i="160"/>
  <c r="C38" i="160"/>
  <c r="O37" i="160"/>
  <c r="N37" i="160"/>
  <c r="M37" i="160"/>
  <c r="L37" i="160"/>
  <c r="K37" i="160"/>
  <c r="J37" i="160"/>
  <c r="I37" i="160"/>
  <c r="H37" i="160"/>
  <c r="G37" i="160"/>
  <c r="F37" i="160"/>
  <c r="E37" i="160"/>
  <c r="D37" i="160"/>
  <c r="C37" i="160"/>
  <c r="O39" i="8"/>
  <c r="N39" i="8"/>
  <c r="M39" i="8"/>
  <c r="L39" i="8"/>
  <c r="K39" i="8"/>
  <c r="J39" i="8"/>
  <c r="I39" i="8"/>
  <c r="H39" i="8"/>
  <c r="G39" i="8"/>
  <c r="F39" i="8"/>
  <c r="E39" i="8"/>
  <c r="O38" i="8"/>
  <c r="N38" i="8"/>
  <c r="M38" i="8"/>
  <c r="L38" i="8"/>
  <c r="K38" i="8"/>
  <c r="J38" i="8"/>
  <c r="I38" i="8"/>
  <c r="H38" i="8"/>
  <c r="G38" i="8"/>
  <c r="F38" i="8"/>
  <c r="E38" i="8"/>
  <c r="O37" i="8"/>
  <c r="N37" i="8"/>
  <c r="M37" i="8"/>
  <c r="L37" i="8"/>
  <c r="K37" i="8"/>
  <c r="J37" i="8"/>
  <c r="I37" i="8"/>
  <c r="H37" i="8"/>
  <c r="G37" i="8"/>
  <c r="F37" i="8"/>
  <c r="E37" i="8" l="1"/>
  <c r="O32" i="225"/>
  <c r="N32" i="225"/>
  <c r="M32" i="225"/>
  <c r="L32" i="225"/>
  <c r="K32" i="225"/>
  <c r="J32" i="225"/>
  <c r="I32" i="225"/>
  <c r="H32" i="225"/>
  <c r="G32" i="225"/>
  <c r="F32" i="225"/>
  <c r="E32" i="225"/>
  <c r="C32" i="225"/>
  <c r="O31" i="225"/>
  <c r="N31" i="225"/>
  <c r="M31" i="225"/>
  <c r="L31" i="225"/>
  <c r="K31" i="225"/>
  <c r="J31" i="225"/>
  <c r="I31" i="225"/>
  <c r="H31" i="225"/>
  <c r="G31" i="225"/>
  <c r="F31" i="225"/>
  <c r="E31" i="225"/>
  <c r="C31" i="225"/>
  <c r="O30" i="225"/>
  <c r="N30" i="225"/>
  <c r="M30" i="225"/>
  <c r="L30" i="225"/>
  <c r="K30" i="225"/>
  <c r="J30" i="225"/>
  <c r="I30" i="225"/>
  <c r="H30" i="225"/>
  <c r="G30" i="225"/>
  <c r="F30" i="225"/>
  <c r="E30" i="225"/>
  <c r="C30" i="225"/>
  <c r="O29" i="225"/>
  <c r="N29" i="225"/>
  <c r="M29" i="225"/>
  <c r="L29" i="225"/>
  <c r="K29" i="225"/>
  <c r="J29" i="225"/>
  <c r="I29" i="225"/>
  <c r="H29" i="225"/>
  <c r="G29" i="225"/>
  <c r="F29" i="225"/>
  <c r="E29" i="225"/>
  <c r="C29" i="225"/>
  <c r="O28" i="225"/>
  <c r="N28" i="225"/>
  <c r="M28" i="225"/>
  <c r="L28" i="225"/>
  <c r="K28" i="225"/>
  <c r="J28" i="225"/>
  <c r="I28" i="225"/>
  <c r="H28" i="225"/>
  <c r="G28" i="225"/>
  <c r="F28" i="225"/>
  <c r="E28" i="225"/>
  <c r="C28" i="225"/>
  <c r="O24" i="225"/>
  <c r="N24" i="225"/>
  <c r="M24" i="225"/>
  <c r="L24" i="225"/>
  <c r="K24" i="225"/>
  <c r="J24" i="225"/>
  <c r="I24" i="225"/>
  <c r="H24" i="225"/>
  <c r="G24" i="225"/>
  <c r="F24" i="225"/>
  <c r="E24" i="225"/>
  <c r="C24" i="225"/>
  <c r="O23" i="225"/>
  <c r="N23" i="225"/>
  <c r="M23" i="225"/>
  <c r="L23" i="225"/>
  <c r="K23" i="225"/>
  <c r="J23" i="225"/>
  <c r="I23" i="225"/>
  <c r="H23" i="225"/>
  <c r="G23" i="225"/>
  <c r="F23" i="225"/>
  <c r="E23" i="225"/>
  <c r="C23" i="225"/>
  <c r="O22" i="225"/>
  <c r="N22" i="225"/>
  <c r="M22" i="225"/>
  <c r="L22" i="225"/>
  <c r="K22" i="225"/>
  <c r="J22" i="225"/>
  <c r="I22" i="225"/>
  <c r="H22" i="225"/>
  <c r="G22" i="225"/>
  <c r="F22" i="225"/>
  <c r="E22" i="225"/>
  <c r="C22" i="225"/>
  <c r="O21" i="225"/>
  <c r="N21" i="225"/>
  <c r="M21" i="225"/>
  <c r="L21" i="225"/>
  <c r="K21" i="225"/>
  <c r="J21" i="225"/>
  <c r="I21" i="225"/>
  <c r="H21" i="225"/>
  <c r="G21" i="225"/>
  <c r="F21" i="225"/>
  <c r="E21" i="225"/>
  <c r="C21" i="225"/>
  <c r="O20" i="225"/>
  <c r="N20" i="225"/>
  <c r="M20" i="225"/>
  <c r="L20" i="225"/>
  <c r="K20" i="225"/>
  <c r="J20" i="225"/>
  <c r="I20" i="225"/>
  <c r="H20" i="225"/>
  <c r="G20" i="225"/>
  <c r="F20" i="225"/>
  <c r="E20" i="225"/>
  <c r="C20" i="225"/>
  <c r="O19" i="225"/>
  <c r="N19" i="225"/>
  <c r="M19" i="225"/>
  <c r="L19" i="225"/>
  <c r="K19" i="225"/>
  <c r="J19" i="225"/>
  <c r="I19" i="225"/>
  <c r="H19" i="225"/>
  <c r="G19" i="225"/>
  <c r="F19" i="225"/>
  <c r="E19" i="225"/>
  <c r="C19" i="225"/>
  <c r="O18" i="225"/>
  <c r="N18" i="225"/>
  <c r="M18" i="225"/>
  <c r="L18" i="225"/>
  <c r="K18" i="225"/>
  <c r="J18" i="225"/>
  <c r="I18" i="225"/>
  <c r="H18" i="225"/>
  <c r="G18" i="225"/>
  <c r="F18" i="225"/>
  <c r="E18" i="225"/>
  <c r="C18" i="225"/>
  <c r="O17" i="225"/>
  <c r="N17" i="225"/>
  <c r="M17" i="225"/>
  <c r="L17" i="225"/>
  <c r="K17" i="225"/>
  <c r="J17" i="225"/>
  <c r="I17" i="225"/>
  <c r="H17" i="225"/>
  <c r="G17" i="225"/>
  <c r="F17" i="225"/>
  <c r="E17" i="225"/>
  <c r="C17" i="225"/>
  <c r="O16" i="225"/>
  <c r="N16" i="225"/>
  <c r="M16" i="225"/>
  <c r="L16" i="225"/>
  <c r="K16" i="225"/>
  <c r="J16" i="225"/>
  <c r="I16" i="225"/>
  <c r="H16" i="225"/>
  <c r="G16" i="225"/>
  <c r="F16" i="225"/>
  <c r="E16" i="225"/>
  <c r="C16" i="225"/>
  <c r="O15" i="225"/>
  <c r="N15" i="225"/>
  <c r="M15" i="225"/>
  <c r="L15" i="225"/>
  <c r="K15" i="225"/>
  <c r="J15" i="225"/>
  <c r="I15" i="225"/>
  <c r="H15" i="225"/>
  <c r="G15" i="225"/>
  <c r="F15" i="225"/>
  <c r="E15" i="225"/>
  <c r="C15" i="225"/>
  <c r="O32" i="224"/>
  <c r="N32" i="224"/>
  <c r="M32" i="224"/>
  <c r="L32" i="224"/>
  <c r="K32" i="224"/>
  <c r="J32" i="224"/>
  <c r="I32" i="224"/>
  <c r="H32" i="224"/>
  <c r="G32" i="224"/>
  <c r="F32" i="224"/>
  <c r="E32" i="224"/>
  <c r="D32" i="224"/>
  <c r="C32" i="224"/>
  <c r="O31" i="224"/>
  <c r="N31" i="224"/>
  <c r="M31" i="224"/>
  <c r="L31" i="224"/>
  <c r="K31" i="224"/>
  <c r="J31" i="224"/>
  <c r="I31" i="224"/>
  <c r="H31" i="224"/>
  <c r="G31" i="224"/>
  <c r="F31" i="224"/>
  <c r="E31" i="224"/>
  <c r="D31" i="224"/>
  <c r="C31" i="224"/>
  <c r="O30" i="224"/>
  <c r="N30" i="224"/>
  <c r="M30" i="224"/>
  <c r="L30" i="224"/>
  <c r="K30" i="224"/>
  <c r="J30" i="224"/>
  <c r="I30" i="224"/>
  <c r="H30" i="224"/>
  <c r="G30" i="224"/>
  <c r="F30" i="224"/>
  <c r="E30" i="224"/>
  <c r="D30" i="224"/>
  <c r="C30" i="224"/>
  <c r="O29" i="224"/>
  <c r="N29" i="224"/>
  <c r="M29" i="224"/>
  <c r="L29" i="224"/>
  <c r="K29" i="224"/>
  <c r="J29" i="224"/>
  <c r="I29" i="224"/>
  <c r="H29" i="224"/>
  <c r="G29" i="224"/>
  <c r="F29" i="224"/>
  <c r="E29" i="224"/>
  <c r="D29" i="224"/>
  <c r="C29" i="224"/>
  <c r="O28" i="224"/>
  <c r="N28" i="224"/>
  <c r="M28" i="224"/>
  <c r="L28" i="224"/>
  <c r="K28" i="224"/>
  <c r="J28" i="224"/>
  <c r="I28" i="224"/>
  <c r="H28" i="224"/>
  <c r="G28" i="224"/>
  <c r="F28" i="224"/>
  <c r="E28" i="224"/>
  <c r="D28" i="224"/>
  <c r="C28" i="224"/>
  <c r="O24" i="224"/>
  <c r="N24" i="224"/>
  <c r="M24" i="224"/>
  <c r="L24" i="224"/>
  <c r="K24" i="224"/>
  <c r="J24" i="224"/>
  <c r="I24" i="224"/>
  <c r="H24" i="224"/>
  <c r="G24" i="224"/>
  <c r="F24" i="224"/>
  <c r="E24" i="224"/>
  <c r="D24" i="224"/>
  <c r="C24" i="224"/>
  <c r="O23" i="224"/>
  <c r="N23" i="224"/>
  <c r="M23" i="224"/>
  <c r="L23" i="224"/>
  <c r="K23" i="224"/>
  <c r="J23" i="224"/>
  <c r="I23" i="224"/>
  <c r="H23" i="224"/>
  <c r="G23" i="224"/>
  <c r="F23" i="224"/>
  <c r="E23" i="224"/>
  <c r="D23" i="224"/>
  <c r="C23" i="224"/>
  <c r="O22" i="224"/>
  <c r="N22" i="224"/>
  <c r="M22" i="224"/>
  <c r="L22" i="224"/>
  <c r="K22" i="224"/>
  <c r="J22" i="224"/>
  <c r="I22" i="224"/>
  <c r="H22" i="224"/>
  <c r="G22" i="224"/>
  <c r="F22" i="224"/>
  <c r="E22" i="224"/>
  <c r="D22" i="224"/>
  <c r="C22" i="224"/>
  <c r="O21" i="224"/>
  <c r="N21" i="224"/>
  <c r="M21" i="224"/>
  <c r="L21" i="224"/>
  <c r="K21" i="224"/>
  <c r="J21" i="224"/>
  <c r="I21" i="224"/>
  <c r="H21" i="224"/>
  <c r="G21" i="224"/>
  <c r="F21" i="224"/>
  <c r="E21" i="224"/>
  <c r="D21" i="224"/>
  <c r="C21" i="224"/>
  <c r="O20" i="224"/>
  <c r="N20" i="224"/>
  <c r="M20" i="224"/>
  <c r="L20" i="224"/>
  <c r="K20" i="224"/>
  <c r="J20" i="224"/>
  <c r="I20" i="224"/>
  <c r="H20" i="224"/>
  <c r="G20" i="224"/>
  <c r="F20" i="224"/>
  <c r="E20" i="224"/>
  <c r="D20" i="224"/>
  <c r="C20" i="224"/>
  <c r="O19" i="224"/>
  <c r="N19" i="224"/>
  <c r="M19" i="224"/>
  <c r="L19" i="224"/>
  <c r="K19" i="224"/>
  <c r="J19" i="224"/>
  <c r="I19" i="224"/>
  <c r="H19" i="224"/>
  <c r="G19" i="224"/>
  <c r="F19" i="224"/>
  <c r="E19" i="224"/>
  <c r="D19" i="224"/>
  <c r="C19" i="224"/>
  <c r="O18" i="224"/>
  <c r="N18" i="224"/>
  <c r="M18" i="224"/>
  <c r="L18" i="224"/>
  <c r="K18" i="224"/>
  <c r="J18" i="224"/>
  <c r="I18" i="224"/>
  <c r="H18" i="224"/>
  <c r="G18" i="224"/>
  <c r="F18" i="224"/>
  <c r="E18" i="224"/>
  <c r="D18" i="224"/>
  <c r="C18" i="224"/>
  <c r="O17" i="224"/>
  <c r="N17" i="224"/>
  <c r="M17" i="224"/>
  <c r="L17" i="224"/>
  <c r="K17" i="224"/>
  <c r="J17" i="224"/>
  <c r="I17" i="224"/>
  <c r="H17" i="224"/>
  <c r="G17" i="224"/>
  <c r="F17" i="224"/>
  <c r="E17" i="224"/>
  <c r="D17" i="224"/>
  <c r="C17" i="224"/>
  <c r="O16" i="224"/>
  <c r="N16" i="224"/>
  <c r="M16" i="224"/>
  <c r="L16" i="224"/>
  <c r="K16" i="224"/>
  <c r="J16" i="224"/>
  <c r="I16" i="224"/>
  <c r="H16" i="224"/>
  <c r="G16" i="224"/>
  <c r="F16" i="224"/>
  <c r="E16" i="224"/>
  <c r="D16" i="224"/>
  <c r="C16" i="224"/>
  <c r="O15" i="224"/>
  <c r="N15" i="224"/>
  <c r="M15" i="224"/>
  <c r="L15" i="224"/>
  <c r="K15" i="224"/>
  <c r="J15" i="224"/>
  <c r="I15" i="224"/>
  <c r="H15" i="224"/>
  <c r="G15" i="224"/>
  <c r="F15" i="224"/>
  <c r="E15" i="224"/>
  <c r="D15" i="224"/>
  <c r="C15" i="224"/>
  <c r="F33" i="225" l="1"/>
  <c r="N33" i="225"/>
  <c r="H25" i="225"/>
  <c r="G33" i="225"/>
  <c r="O33" i="225"/>
  <c r="G25" i="225"/>
  <c r="H33" i="225"/>
  <c r="I25" i="225"/>
  <c r="J25" i="225"/>
  <c r="C25" i="225"/>
  <c r="K25" i="225"/>
  <c r="I33" i="225"/>
  <c r="J33" i="225"/>
  <c r="C33" i="225"/>
  <c r="K33" i="225"/>
  <c r="E25" i="225"/>
  <c r="M25" i="225"/>
  <c r="F25" i="225"/>
  <c r="N25" i="225"/>
  <c r="D25" i="225"/>
  <c r="L25" i="225"/>
  <c r="D33" i="225"/>
  <c r="L33" i="225"/>
  <c r="O25" i="225"/>
  <c r="E33" i="225"/>
  <c r="M33" i="225"/>
  <c r="G33" i="224"/>
  <c r="O33" i="224"/>
  <c r="H33" i="224"/>
  <c r="E25" i="224"/>
  <c r="M25" i="224"/>
  <c r="C33" i="224"/>
  <c r="K33" i="224"/>
  <c r="E33" i="224"/>
  <c r="M33" i="224"/>
  <c r="H25" i="224"/>
  <c r="F33" i="224"/>
  <c r="N33" i="224"/>
  <c r="O25" i="224"/>
  <c r="J25" i="224"/>
  <c r="C25" i="224"/>
  <c r="K25" i="224"/>
  <c r="I33" i="224"/>
  <c r="I25" i="224"/>
  <c r="D25" i="224"/>
  <c r="L25" i="224"/>
  <c r="G25" i="224"/>
  <c r="J33" i="224"/>
  <c r="F25" i="224"/>
  <c r="N25" i="224"/>
  <c r="D33" i="224"/>
  <c r="L33" i="224"/>
  <c r="O32" i="212" l="1"/>
  <c r="N32" i="212"/>
  <c r="M32" i="212"/>
  <c r="L32" i="212"/>
  <c r="K32" i="212"/>
  <c r="J32" i="212"/>
  <c r="I32" i="212"/>
  <c r="H32" i="212"/>
  <c r="G32" i="212"/>
  <c r="F32" i="212"/>
  <c r="E32" i="212"/>
  <c r="D32" i="212"/>
  <c r="C32" i="212"/>
  <c r="O31" i="212"/>
  <c r="N31" i="212"/>
  <c r="M31" i="212"/>
  <c r="L31" i="212"/>
  <c r="K31" i="212"/>
  <c r="J31" i="212"/>
  <c r="I31" i="212"/>
  <c r="H31" i="212"/>
  <c r="G31" i="212"/>
  <c r="F31" i="212"/>
  <c r="E31" i="212"/>
  <c r="D31" i="212"/>
  <c r="C31" i="212"/>
  <c r="O30" i="212"/>
  <c r="N30" i="212"/>
  <c r="M30" i="212"/>
  <c r="L30" i="212"/>
  <c r="K30" i="212"/>
  <c r="J30" i="212"/>
  <c r="I30" i="212"/>
  <c r="H30" i="212"/>
  <c r="G30" i="212"/>
  <c r="F30" i="212"/>
  <c r="E30" i="212"/>
  <c r="D30" i="212"/>
  <c r="C30" i="212"/>
  <c r="O29" i="212"/>
  <c r="N29" i="212"/>
  <c r="M29" i="212"/>
  <c r="L29" i="212"/>
  <c r="K29" i="212"/>
  <c r="J29" i="212"/>
  <c r="I29" i="212"/>
  <c r="H29" i="212"/>
  <c r="G29" i="212"/>
  <c r="F29" i="212"/>
  <c r="E29" i="212"/>
  <c r="D29" i="212"/>
  <c r="C29" i="212"/>
  <c r="O28" i="212"/>
  <c r="N28" i="212"/>
  <c r="M28" i="212"/>
  <c r="L28" i="212"/>
  <c r="K28" i="212"/>
  <c r="J28" i="212"/>
  <c r="I28" i="212"/>
  <c r="H28" i="212"/>
  <c r="G28" i="212"/>
  <c r="F28" i="212"/>
  <c r="E28" i="212"/>
  <c r="D28" i="212"/>
  <c r="C28" i="212"/>
  <c r="O24" i="212"/>
  <c r="N24" i="212"/>
  <c r="M24" i="212"/>
  <c r="L24" i="212"/>
  <c r="K24" i="212"/>
  <c r="J24" i="212"/>
  <c r="I24" i="212"/>
  <c r="H24" i="212"/>
  <c r="G24" i="212"/>
  <c r="F24" i="212"/>
  <c r="E24" i="212"/>
  <c r="D24" i="212"/>
  <c r="C24" i="212"/>
  <c r="O23" i="212"/>
  <c r="N23" i="212"/>
  <c r="M23" i="212"/>
  <c r="L23" i="212"/>
  <c r="K23" i="212"/>
  <c r="J23" i="212"/>
  <c r="I23" i="212"/>
  <c r="H23" i="212"/>
  <c r="G23" i="212"/>
  <c r="F23" i="212"/>
  <c r="E23" i="212"/>
  <c r="D23" i="212"/>
  <c r="C23" i="212"/>
  <c r="O22" i="212"/>
  <c r="N22" i="212"/>
  <c r="M22" i="212"/>
  <c r="L22" i="212"/>
  <c r="K22" i="212"/>
  <c r="J22" i="212"/>
  <c r="I22" i="212"/>
  <c r="H22" i="212"/>
  <c r="G22" i="212"/>
  <c r="F22" i="212"/>
  <c r="E22" i="212"/>
  <c r="D22" i="212"/>
  <c r="C22" i="212"/>
  <c r="O21" i="212"/>
  <c r="N21" i="212"/>
  <c r="M21" i="212"/>
  <c r="L21" i="212"/>
  <c r="K21" i="212"/>
  <c r="J21" i="212"/>
  <c r="I21" i="212"/>
  <c r="H21" i="212"/>
  <c r="G21" i="212"/>
  <c r="F21" i="212"/>
  <c r="E21" i="212"/>
  <c r="D21" i="212"/>
  <c r="C21" i="212"/>
  <c r="O20" i="212"/>
  <c r="N20" i="212"/>
  <c r="M20" i="212"/>
  <c r="L20" i="212"/>
  <c r="K20" i="212"/>
  <c r="J20" i="212"/>
  <c r="I20" i="212"/>
  <c r="H20" i="212"/>
  <c r="G20" i="212"/>
  <c r="F20" i="212"/>
  <c r="E20" i="212"/>
  <c r="D20" i="212"/>
  <c r="C20" i="212"/>
  <c r="O19" i="212"/>
  <c r="N19" i="212"/>
  <c r="M19" i="212"/>
  <c r="L19" i="212"/>
  <c r="K19" i="212"/>
  <c r="J19" i="212"/>
  <c r="I19" i="212"/>
  <c r="H19" i="212"/>
  <c r="G19" i="212"/>
  <c r="F19" i="212"/>
  <c r="E19" i="212"/>
  <c r="D19" i="212"/>
  <c r="C19" i="212"/>
  <c r="O18" i="212"/>
  <c r="N18" i="212"/>
  <c r="M18" i="212"/>
  <c r="L18" i="212"/>
  <c r="K18" i="212"/>
  <c r="J18" i="212"/>
  <c r="I18" i="212"/>
  <c r="H18" i="212"/>
  <c r="G18" i="212"/>
  <c r="F18" i="212"/>
  <c r="E18" i="212"/>
  <c r="D18" i="212"/>
  <c r="C18" i="212"/>
  <c r="O17" i="212"/>
  <c r="N17" i="212"/>
  <c r="M17" i="212"/>
  <c r="L17" i="212"/>
  <c r="K17" i="212"/>
  <c r="J17" i="212"/>
  <c r="I17" i="212"/>
  <c r="H17" i="212"/>
  <c r="G17" i="212"/>
  <c r="F17" i="212"/>
  <c r="E17" i="212"/>
  <c r="D17" i="212"/>
  <c r="C17" i="212"/>
  <c r="O16" i="212"/>
  <c r="N16" i="212"/>
  <c r="M16" i="212"/>
  <c r="L16" i="212"/>
  <c r="K16" i="212"/>
  <c r="J16" i="212"/>
  <c r="I16" i="212"/>
  <c r="H16" i="212"/>
  <c r="G16" i="212"/>
  <c r="F16" i="212"/>
  <c r="E16" i="212"/>
  <c r="D16" i="212"/>
  <c r="C16" i="212"/>
  <c r="O15" i="212"/>
  <c r="N15" i="212"/>
  <c r="M15" i="212"/>
  <c r="L15" i="212"/>
  <c r="K15" i="212"/>
  <c r="J15" i="212"/>
  <c r="I15" i="212"/>
  <c r="H15" i="212"/>
  <c r="G15" i="212"/>
  <c r="F15" i="212"/>
  <c r="E15" i="212"/>
  <c r="D15" i="212"/>
  <c r="C15" i="212"/>
  <c r="O32" i="211"/>
  <c r="N32" i="211"/>
  <c r="M32" i="211"/>
  <c r="L32" i="211"/>
  <c r="K32" i="211"/>
  <c r="J32" i="211"/>
  <c r="I32" i="211"/>
  <c r="H32" i="211"/>
  <c r="G32" i="211"/>
  <c r="F32" i="211"/>
  <c r="E32" i="211"/>
  <c r="D32" i="211"/>
  <c r="C32" i="211"/>
  <c r="O31" i="211"/>
  <c r="N31" i="211"/>
  <c r="M31" i="211"/>
  <c r="L31" i="211"/>
  <c r="K31" i="211"/>
  <c r="J31" i="211"/>
  <c r="I31" i="211"/>
  <c r="H31" i="211"/>
  <c r="G31" i="211"/>
  <c r="F31" i="211"/>
  <c r="E31" i="211"/>
  <c r="D31" i="211"/>
  <c r="C31" i="211"/>
  <c r="O30" i="211"/>
  <c r="N30" i="211"/>
  <c r="M30" i="211"/>
  <c r="L30" i="211"/>
  <c r="K30" i="211"/>
  <c r="J30" i="211"/>
  <c r="I30" i="211"/>
  <c r="H30" i="211"/>
  <c r="G30" i="211"/>
  <c r="F30" i="211"/>
  <c r="E30" i="211"/>
  <c r="D30" i="211"/>
  <c r="C30" i="211"/>
  <c r="O29" i="211"/>
  <c r="N29" i="211"/>
  <c r="M29" i="211"/>
  <c r="L29" i="211"/>
  <c r="K29" i="211"/>
  <c r="J29" i="211"/>
  <c r="I29" i="211"/>
  <c r="H29" i="211"/>
  <c r="G29" i="211"/>
  <c r="F29" i="211"/>
  <c r="E29" i="211"/>
  <c r="D29" i="211"/>
  <c r="C29" i="211"/>
  <c r="O28" i="211"/>
  <c r="N28" i="211"/>
  <c r="M28" i="211"/>
  <c r="L28" i="211"/>
  <c r="K28" i="211"/>
  <c r="J28" i="211"/>
  <c r="I28" i="211"/>
  <c r="H28" i="211"/>
  <c r="G28" i="211"/>
  <c r="F28" i="211"/>
  <c r="E28" i="211"/>
  <c r="D28" i="211"/>
  <c r="C28" i="211"/>
  <c r="O24" i="211"/>
  <c r="N24" i="211"/>
  <c r="M24" i="211"/>
  <c r="L24" i="211"/>
  <c r="K24" i="211"/>
  <c r="J24" i="211"/>
  <c r="I24" i="211"/>
  <c r="H24" i="211"/>
  <c r="G24" i="211"/>
  <c r="F24" i="211"/>
  <c r="E24" i="211"/>
  <c r="D24" i="211"/>
  <c r="C24" i="211"/>
  <c r="O23" i="211"/>
  <c r="N23" i="211"/>
  <c r="M23" i="211"/>
  <c r="L23" i="211"/>
  <c r="K23" i="211"/>
  <c r="J23" i="211"/>
  <c r="I23" i="211"/>
  <c r="H23" i="211"/>
  <c r="G23" i="211"/>
  <c r="F23" i="211"/>
  <c r="E23" i="211"/>
  <c r="D23" i="211"/>
  <c r="C23" i="211"/>
  <c r="O22" i="211"/>
  <c r="N22" i="211"/>
  <c r="M22" i="211"/>
  <c r="L22" i="211"/>
  <c r="K22" i="211"/>
  <c r="J22" i="211"/>
  <c r="I22" i="211"/>
  <c r="H22" i="211"/>
  <c r="G22" i="211"/>
  <c r="F22" i="211"/>
  <c r="E22" i="211"/>
  <c r="D22" i="211"/>
  <c r="C22" i="211"/>
  <c r="O21" i="211"/>
  <c r="N21" i="211"/>
  <c r="M21" i="211"/>
  <c r="L21" i="211"/>
  <c r="K21" i="211"/>
  <c r="J21" i="211"/>
  <c r="I21" i="211"/>
  <c r="H21" i="211"/>
  <c r="G21" i="211"/>
  <c r="F21" i="211"/>
  <c r="E21" i="211"/>
  <c r="D21" i="211"/>
  <c r="C21" i="211"/>
  <c r="O20" i="211"/>
  <c r="N20" i="211"/>
  <c r="M20" i="211"/>
  <c r="L20" i="211"/>
  <c r="K20" i="211"/>
  <c r="J20" i="211"/>
  <c r="I20" i="211"/>
  <c r="H20" i="211"/>
  <c r="G20" i="211"/>
  <c r="F20" i="211"/>
  <c r="E20" i="211"/>
  <c r="D20" i="211"/>
  <c r="C20" i="211"/>
  <c r="O19" i="211"/>
  <c r="N19" i="211"/>
  <c r="M19" i="211"/>
  <c r="L19" i="211"/>
  <c r="K19" i="211"/>
  <c r="J19" i="211"/>
  <c r="I19" i="211"/>
  <c r="H19" i="211"/>
  <c r="G19" i="211"/>
  <c r="F19" i="211"/>
  <c r="E19" i="211"/>
  <c r="D19" i="211"/>
  <c r="C19" i="211"/>
  <c r="O18" i="211"/>
  <c r="N18" i="211"/>
  <c r="M18" i="211"/>
  <c r="L18" i="211"/>
  <c r="K18" i="211"/>
  <c r="J18" i="211"/>
  <c r="I18" i="211"/>
  <c r="H18" i="211"/>
  <c r="G18" i="211"/>
  <c r="F18" i="211"/>
  <c r="E18" i="211"/>
  <c r="D18" i="211"/>
  <c r="C18" i="211"/>
  <c r="O17" i="211"/>
  <c r="N17" i="211"/>
  <c r="M17" i="211"/>
  <c r="L17" i="211"/>
  <c r="K17" i="211"/>
  <c r="J17" i="211"/>
  <c r="I17" i="211"/>
  <c r="H17" i="211"/>
  <c r="G17" i="211"/>
  <c r="F17" i="211"/>
  <c r="E17" i="211"/>
  <c r="D17" i="211"/>
  <c r="C17" i="211"/>
  <c r="O16" i="211"/>
  <c r="N16" i="211"/>
  <c r="M16" i="211"/>
  <c r="L16" i="211"/>
  <c r="K16" i="211"/>
  <c r="J16" i="211"/>
  <c r="I16" i="211"/>
  <c r="H16" i="211"/>
  <c r="G16" i="211"/>
  <c r="F16" i="211"/>
  <c r="E16" i="211"/>
  <c r="D16" i="211"/>
  <c r="C16" i="211"/>
  <c r="O15" i="211"/>
  <c r="N15" i="211"/>
  <c r="M15" i="211"/>
  <c r="L15" i="211"/>
  <c r="K15" i="211"/>
  <c r="J15" i="211"/>
  <c r="I15" i="211"/>
  <c r="H15" i="211"/>
  <c r="G15" i="211"/>
  <c r="F15" i="211"/>
  <c r="E15" i="211"/>
  <c r="D15" i="211"/>
  <c r="C15" i="211"/>
  <c r="O32" i="210"/>
  <c r="N32" i="210"/>
  <c r="M32" i="210"/>
  <c r="L32" i="210"/>
  <c r="K32" i="210"/>
  <c r="J32" i="210"/>
  <c r="I32" i="210"/>
  <c r="H32" i="210"/>
  <c r="G32" i="210"/>
  <c r="F32" i="210"/>
  <c r="E32" i="210"/>
  <c r="D32" i="210"/>
  <c r="C32" i="210"/>
  <c r="O31" i="210"/>
  <c r="N31" i="210"/>
  <c r="M31" i="210"/>
  <c r="L31" i="210"/>
  <c r="K31" i="210"/>
  <c r="J31" i="210"/>
  <c r="I31" i="210"/>
  <c r="H31" i="210"/>
  <c r="G31" i="210"/>
  <c r="F31" i="210"/>
  <c r="E31" i="210"/>
  <c r="D31" i="210"/>
  <c r="C31" i="210"/>
  <c r="O30" i="210"/>
  <c r="N30" i="210"/>
  <c r="M30" i="210"/>
  <c r="L30" i="210"/>
  <c r="K30" i="210"/>
  <c r="J30" i="210"/>
  <c r="I30" i="210"/>
  <c r="H30" i="210"/>
  <c r="G30" i="210"/>
  <c r="F30" i="210"/>
  <c r="E30" i="210"/>
  <c r="D30" i="210"/>
  <c r="C30" i="210"/>
  <c r="O29" i="210"/>
  <c r="N29" i="210"/>
  <c r="M29" i="210"/>
  <c r="L29" i="210"/>
  <c r="K29" i="210"/>
  <c r="J29" i="210"/>
  <c r="I29" i="210"/>
  <c r="H29" i="210"/>
  <c r="G29" i="210"/>
  <c r="F29" i="210"/>
  <c r="E29" i="210"/>
  <c r="D29" i="210"/>
  <c r="C29" i="210"/>
  <c r="O28" i="210"/>
  <c r="N28" i="210"/>
  <c r="M28" i="210"/>
  <c r="L28" i="210"/>
  <c r="K28" i="210"/>
  <c r="J28" i="210"/>
  <c r="I28" i="210"/>
  <c r="H28" i="210"/>
  <c r="G28" i="210"/>
  <c r="F28" i="210"/>
  <c r="E28" i="210"/>
  <c r="D28" i="210"/>
  <c r="C28" i="210"/>
  <c r="O24" i="210"/>
  <c r="N24" i="210"/>
  <c r="M24" i="210"/>
  <c r="L24" i="210"/>
  <c r="K24" i="210"/>
  <c r="J24" i="210"/>
  <c r="I24" i="210"/>
  <c r="H24" i="210"/>
  <c r="G24" i="210"/>
  <c r="F24" i="210"/>
  <c r="E24" i="210"/>
  <c r="D24" i="210"/>
  <c r="C24" i="210"/>
  <c r="O23" i="210"/>
  <c r="N23" i="210"/>
  <c r="M23" i="210"/>
  <c r="L23" i="210"/>
  <c r="K23" i="210"/>
  <c r="J23" i="210"/>
  <c r="I23" i="210"/>
  <c r="H23" i="210"/>
  <c r="G23" i="210"/>
  <c r="F23" i="210"/>
  <c r="E23" i="210"/>
  <c r="D23" i="210"/>
  <c r="C23" i="210"/>
  <c r="O22" i="210"/>
  <c r="N22" i="210"/>
  <c r="M22" i="210"/>
  <c r="L22" i="210"/>
  <c r="K22" i="210"/>
  <c r="J22" i="210"/>
  <c r="I22" i="210"/>
  <c r="H22" i="210"/>
  <c r="G22" i="210"/>
  <c r="F22" i="210"/>
  <c r="E22" i="210"/>
  <c r="D22" i="210"/>
  <c r="C22" i="210"/>
  <c r="O21" i="210"/>
  <c r="N21" i="210"/>
  <c r="M21" i="210"/>
  <c r="L21" i="210"/>
  <c r="K21" i="210"/>
  <c r="J21" i="210"/>
  <c r="I21" i="210"/>
  <c r="H21" i="210"/>
  <c r="G21" i="210"/>
  <c r="F21" i="210"/>
  <c r="E21" i="210"/>
  <c r="D21" i="210"/>
  <c r="C21" i="210"/>
  <c r="O20" i="210"/>
  <c r="N20" i="210"/>
  <c r="M20" i="210"/>
  <c r="L20" i="210"/>
  <c r="K20" i="210"/>
  <c r="J20" i="210"/>
  <c r="I20" i="210"/>
  <c r="H20" i="210"/>
  <c r="G20" i="210"/>
  <c r="F20" i="210"/>
  <c r="E20" i="210"/>
  <c r="D20" i="210"/>
  <c r="C20" i="210"/>
  <c r="O19" i="210"/>
  <c r="N19" i="210"/>
  <c r="M19" i="210"/>
  <c r="L19" i="210"/>
  <c r="K19" i="210"/>
  <c r="J19" i="210"/>
  <c r="I19" i="210"/>
  <c r="H19" i="210"/>
  <c r="G19" i="210"/>
  <c r="F19" i="210"/>
  <c r="E19" i="210"/>
  <c r="D19" i="210"/>
  <c r="C19" i="210"/>
  <c r="O18" i="210"/>
  <c r="N18" i="210"/>
  <c r="M18" i="210"/>
  <c r="L18" i="210"/>
  <c r="K18" i="210"/>
  <c r="J18" i="210"/>
  <c r="I18" i="210"/>
  <c r="H18" i="210"/>
  <c r="G18" i="210"/>
  <c r="F18" i="210"/>
  <c r="E18" i="210"/>
  <c r="D18" i="210"/>
  <c r="C18" i="210"/>
  <c r="O17" i="210"/>
  <c r="N17" i="210"/>
  <c r="M17" i="210"/>
  <c r="L17" i="210"/>
  <c r="K17" i="210"/>
  <c r="J17" i="210"/>
  <c r="I17" i="210"/>
  <c r="H17" i="210"/>
  <c r="G17" i="210"/>
  <c r="F17" i="210"/>
  <c r="E17" i="210"/>
  <c r="D17" i="210"/>
  <c r="C17" i="210"/>
  <c r="O16" i="210"/>
  <c r="N16" i="210"/>
  <c r="M16" i="210"/>
  <c r="L16" i="210"/>
  <c r="K16" i="210"/>
  <c r="J16" i="210"/>
  <c r="I16" i="210"/>
  <c r="H16" i="210"/>
  <c r="G16" i="210"/>
  <c r="F16" i="210"/>
  <c r="E16" i="210"/>
  <c r="D16" i="210"/>
  <c r="C16" i="210"/>
  <c r="O15" i="210"/>
  <c r="N15" i="210"/>
  <c r="M15" i="210"/>
  <c r="L15" i="210"/>
  <c r="K15" i="210"/>
  <c r="J15" i="210"/>
  <c r="I15" i="210"/>
  <c r="H15" i="210"/>
  <c r="G15" i="210"/>
  <c r="F15" i="210"/>
  <c r="E15" i="210"/>
  <c r="D15" i="210"/>
  <c r="C15" i="210"/>
  <c r="O32" i="209"/>
  <c r="N32" i="209"/>
  <c r="M32" i="209"/>
  <c r="L32" i="209"/>
  <c r="K32" i="209"/>
  <c r="J32" i="209"/>
  <c r="I32" i="209"/>
  <c r="H32" i="209"/>
  <c r="G32" i="209"/>
  <c r="F32" i="209"/>
  <c r="E32" i="209"/>
  <c r="D32" i="209"/>
  <c r="C32" i="209"/>
  <c r="O31" i="209"/>
  <c r="N31" i="209"/>
  <c r="M31" i="209"/>
  <c r="L31" i="209"/>
  <c r="K31" i="209"/>
  <c r="J31" i="209"/>
  <c r="I31" i="209"/>
  <c r="H31" i="209"/>
  <c r="G31" i="209"/>
  <c r="F31" i="209"/>
  <c r="E31" i="209"/>
  <c r="D31" i="209"/>
  <c r="C31" i="209"/>
  <c r="O30" i="209"/>
  <c r="N30" i="209"/>
  <c r="M30" i="209"/>
  <c r="L30" i="209"/>
  <c r="K30" i="209"/>
  <c r="J30" i="209"/>
  <c r="I30" i="209"/>
  <c r="H30" i="209"/>
  <c r="G30" i="209"/>
  <c r="F30" i="209"/>
  <c r="E30" i="209"/>
  <c r="D30" i="209"/>
  <c r="C30" i="209"/>
  <c r="O29" i="209"/>
  <c r="N29" i="209"/>
  <c r="M29" i="209"/>
  <c r="L29" i="209"/>
  <c r="K29" i="209"/>
  <c r="J29" i="209"/>
  <c r="I29" i="209"/>
  <c r="H29" i="209"/>
  <c r="G29" i="209"/>
  <c r="F29" i="209"/>
  <c r="E29" i="209"/>
  <c r="D29" i="209"/>
  <c r="C29" i="209"/>
  <c r="O28" i="209"/>
  <c r="N28" i="209"/>
  <c r="M28" i="209"/>
  <c r="L28" i="209"/>
  <c r="K28" i="209"/>
  <c r="J28" i="209"/>
  <c r="I28" i="209"/>
  <c r="H28" i="209"/>
  <c r="G28" i="209"/>
  <c r="F28" i="209"/>
  <c r="E28" i="209"/>
  <c r="D28" i="209"/>
  <c r="C28" i="209"/>
  <c r="O24" i="209"/>
  <c r="N24" i="209"/>
  <c r="M24" i="209"/>
  <c r="L24" i="209"/>
  <c r="K24" i="209"/>
  <c r="J24" i="209"/>
  <c r="I24" i="209"/>
  <c r="H24" i="209"/>
  <c r="G24" i="209"/>
  <c r="F24" i="209"/>
  <c r="E24" i="209"/>
  <c r="D24" i="209"/>
  <c r="C24" i="209"/>
  <c r="O23" i="209"/>
  <c r="N23" i="209"/>
  <c r="M23" i="209"/>
  <c r="L23" i="209"/>
  <c r="K23" i="209"/>
  <c r="J23" i="209"/>
  <c r="I23" i="209"/>
  <c r="H23" i="209"/>
  <c r="G23" i="209"/>
  <c r="F23" i="209"/>
  <c r="E23" i="209"/>
  <c r="D23" i="209"/>
  <c r="C23" i="209"/>
  <c r="O22" i="209"/>
  <c r="N22" i="209"/>
  <c r="M22" i="209"/>
  <c r="L22" i="209"/>
  <c r="K22" i="209"/>
  <c r="J22" i="209"/>
  <c r="I22" i="209"/>
  <c r="H22" i="209"/>
  <c r="G22" i="209"/>
  <c r="F22" i="209"/>
  <c r="E22" i="209"/>
  <c r="D22" i="209"/>
  <c r="C22" i="209"/>
  <c r="O21" i="209"/>
  <c r="N21" i="209"/>
  <c r="M21" i="209"/>
  <c r="L21" i="209"/>
  <c r="K21" i="209"/>
  <c r="J21" i="209"/>
  <c r="I21" i="209"/>
  <c r="H21" i="209"/>
  <c r="G21" i="209"/>
  <c r="F21" i="209"/>
  <c r="E21" i="209"/>
  <c r="D21" i="209"/>
  <c r="C21" i="209"/>
  <c r="O20" i="209"/>
  <c r="N20" i="209"/>
  <c r="M20" i="209"/>
  <c r="L20" i="209"/>
  <c r="K20" i="209"/>
  <c r="J20" i="209"/>
  <c r="I20" i="209"/>
  <c r="H20" i="209"/>
  <c r="G20" i="209"/>
  <c r="F20" i="209"/>
  <c r="E20" i="209"/>
  <c r="D20" i="209"/>
  <c r="C20" i="209"/>
  <c r="O19" i="209"/>
  <c r="N19" i="209"/>
  <c r="M19" i="209"/>
  <c r="L19" i="209"/>
  <c r="K19" i="209"/>
  <c r="J19" i="209"/>
  <c r="I19" i="209"/>
  <c r="H19" i="209"/>
  <c r="G19" i="209"/>
  <c r="F19" i="209"/>
  <c r="E19" i="209"/>
  <c r="D19" i="209"/>
  <c r="C19" i="209"/>
  <c r="O18" i="209"/>
  <c r="N18" i="209"/>
  <c r="M18" i="209"/>
  <c r="L18" i="209"/>
  <c r="K18" i="209"/>
  <c r="J18" i="209"/>
  <c r="I18" i="209"/>
  <c r="H18" i="209"/>
  <c r="G18" i="209"/>
  <c r="F18" i="209"/>
  <c r="E18" i="209"/>
  <c r="D18" i="209"/>
  <c r="C18" i="209"/>
  <c r="O17" i="209"/>
  <c r="N17" i="209"/>
  <c r="M17" i="209"/>
  <c r="L17" i="209"/>
  <c r="K17" i="209"/>
  <c r="J17" i="209"/>
  <c r="I17" i="209"/>
  <c r="H17" i="209"/>
  <c r="G17" i="209"/>
  <c r="F17" i="209"/>
  <c r="E17" i="209"/>
  <c r="D17" i="209"/>
  <c r="C17" i="209"/>
  <c r="O16" i="209"/>
  <c r="N16" i="209"/>
  <c r="M16" i="209"/>
  <c r="L16" i="209"/>
  <c r="K16" i="209"/>
  <c r="J16" i="209"/>
  <c r="I16" i="209"/>
  <c r="H16" i="209"/>
  <c r="G16" i="209"/>
  <c r="F16" i="209"/>
  <c r="E16" i="209"/>
  <c r="D16" i="209"/>
  <c r="C16" i="209"/>
  <c r="O15" i="209"/>
  <c r="N15" i="209"/>
  <c r="M15" i="209"/>
  <c r="L15" i="209"/>
  <c r="K15" i="209"/>
  <c r="J15" i="209"/>
  <c r="I15" i="209"/>
  <c r="H15" i="209"/>
  <c r="G15" i="209"/>
  <c r="F15" i="209"/>
  <c r="E15" i="209"/>
  <c r="D15" i="209"/>
  <c r="C15" i="209"/>
  <c r="O32" i="208"/>
  <c r="N32" i="208"/>
  <c r="M32" i="208"/>
  <c r="L32" i="208"/>
  <c r="K32" i="208"/>
  <c r="J32" i="208"/>
  <c r="I32" i="208"/>
  <c r="H32" i="208"/>
  <c r="G32" i="208"/>
  <c r="F32" i="208"/>
  <c r="E32" i="208"/>
  <c r="D32" i="208"/>
  <c r="C32" i="208"/>
  <c r="O31" i="208"/>
  <c r="N31" i="208"/>
  <c r="M31" i="208"/>
  <c r="L31" i="208"/>
  <c r="K31" i="208"/>
  <c r="J31" i="208"/>
  <c r="I31" i="208"/>
  <c r="H31" i="208"/>
  <c r="G31" i="208"/>
  <c r="F31" i="208"/>
  <c r="E31" i="208"/>
  <c r="D31" i="208"/>
  <c r="C31" i="208"/>
  <c r="O30" i="208"/>
  <c r="N30" i="208"/>
  <c r="M30" i="208"/>
  <c r="L30" i="208"/>
  <c r="K30" i="208"/>
  <c r="J30" i="208"/>
  <c r="I30" i="208"/>
  <c r="H30" i="208"/>
  <c r="G30" i="208"/>
  <c r="F30" i="208"/>
  <c r="E30" i="208"/>
  <c r="D30" i="208"/>
  <c r="C30" i="208"/>
  <c r="O29" i="208"/>
  <c r="N29" i="208"/>
  <c r="M29" i="208"/>
  <c r="L29" i="208"/>
  <c r="K29" i="208"/>
  <c r="J29" i="208"/>
  <c r="I29" i="208"/>
  <c r="H29" i="208"/>
  <c r="G29" i="208"/>
  <c r="F29" i="208"/>
  <c r="E29" i="208"/>
  <c r="D29" i="208"/>
  <c r="C29" i="208"/>
  <c r="O28" i="208"/>
  <c r="N28" i="208"/>
  <c r="M28" i="208"/>
  <c r="L28" i="208"/>
  <c r="K28" i="208"/>
  <c r="J28" i="208"/>
  <c r="I28" i="208"/>
  <c r="H28" i="208"/>
  <c r="G28" i="208"/>
  <c r="F28" i="208"/>
  <c r="E28" i="208"/>
  <c r="D28" i="208"/>
  <c r="C28" i="208"/>
  <c r="O24" i="208"/>
  <c r="N24" i="208"/>
  <c r="M24" i="208"/>
  <c r="L24" i="208"/>
  <c r="K24" i="208"/>
  <c r="J24" i="208"/>
  <c r="I24" i="208"/>
  <c r="H24" i="208"/>
  <c r="G24" i="208"/>
  <c r="F24" i="208"/>
  <c r="E24" i="208"/>
  <c r="D24" i="208"/>
  <c r="C24" i="208"/>
  <c r="O23" i="208"/>
  <c r="N23" i="208"/>
  <c r="M23" i="208"/>
  <c r="L23" i="208"/>
  <c r="K23" i="208"/>
  <c r="J23" i="208"/>
  <c r="I23" i="208"/>
  <c r="H23" i="208"/>
  <c r="G23" i="208"/>
  <c r="F23" i="208"/>
  <c r="E23" i="208"/>
  <c r="D23" i="208"/>
  <c r="C23" i="208"/>
  <c r="O22" i="208"/>
  <c r="N22" i="208"/>
  <c r="M22" i="208"/>
  <c r="L22" i="208"/>
  <c r="K22" i="208"/>
  <c r="J22" i="208"/>
  <c r="I22" i="208"/>
  <c r="H22" i="208"/>
  <c r="G22" i="208"/>
  <c r="F22" i="208"/>
  <c r="E22" i="208"/>
  <c r="D22" i="208"/>
  <c r="C22" i="208"/>
  <c r="O21" i="208"/>
  <c r="N21" i="208"/>
  <c r="M21" i="208"/>
  <c r="L21" i="208"/>
  <c r="K21" i="208"/>
  <c r="J21" i="208"/>
  <c r="I21" i="208"/>
  <c r="H21" i="208"/>
  <c r="G21" i="208"/>
  <c r="F21" i="208"/>
  <c r="E21" i="208"/>
  <c r="D21" i="208"/>
  <c r="C21" i="208"/>
  <c r="O20" i="208"/>
  <c r="N20" i="208"/>
  <c r="M20" i="208"/>
  <c r="L20" i="208"/>
  <c r="K20" i="208"/>
  <c r="J20" i="208"/>
  <c r="I20" i="208"/>
  <c r="H20" i="208"/>
  <c r="G20" i="208"/>
  <c r="F20" i="208"/>
  <c r="E20" i="208"/>
  <c r="D20" i="208"/>
  <c r="C20" i="208"/>
  <c r="O19" i="208"/>
  <c r="N19" i="208"/>
  <c r="M19" i="208"/>
  <c r="L19" i="208"/>
  <c r="K19" i="208"/>
  <c r="J19" i="208"/>
  <c r="I19" i="208"/>
  <c r="H19" i="208"/>
  <c r="G19" i="208"/>
  <c r="F19" i="208"/>
  <c r="E19" i="208"/>
  <c r="D19" i="208"/>
  <c r="C19" i="208"/>
  <c r="O18" i="208"/>
  <c r="N18" i="208"/>
  <c r="M18" i="208"/>
  <c r="L18" i="208"/>
  <c r="K18" i="208"/>
  <c r="J18" i="208"/>
  <c r="I18" i="208"/>
  <c r="H18" i="208"/>
  <c r="G18" i="208"/>
  <c r="F18" i="208"/>
  <c r="E18" i="208"/>
  <c r="D18" i="208"/>
  <c r="C18" i="208"/>
  <c r="O17" i="208"/>
  <c r="N17" i="208"/>
  <c r="M17" i="208"/>
  <c r="L17" i="208"/>
  <c r="K17" i="208"/>
  <c r="J17" i="208"/>
  <c r="I17" i="208"/>
  <c r="H17" i="208"/>
  <c r="G17" i="208"/>
  <c r="F17" i="208"/>
  <c r="E17" i="208"/>
  <c r="D17" i="208"/>
  <c r="C17" i="208"/>
  <c r="O16" i="208"/>
  <c r="N16" i="208"/>
  <c r="M16" i="208"/>
  <c r="L16" i="208"/>
  <c r="K16" i="208"/>
  <c r="J16" i="208"/>
  <c r="I16" i="208"/>
  <c r="H16" i="208"/>
  <c r="G16" i="208"/>
  <c r="F16" i="208"/>
  <c r="E16" i="208"/>
  <c r="D16" i="208"/>
  <c r="C16" i="208"/>
  <c r="O15" i="208"/>
  <c r="N15" i="208"/>
  <c r="M15" i="208"/>
  <c r="L15" i="208"/>
  <c r="K15" i="208"/>
  <c r="J15" i="208"/>
  <c r="I15" i="208"/>
  <c r="H15" i="208"/>
  <c r="G15" i="208"/>
  <c r="F15" i="208"/>
  <c r="E15" i="208"/>
  <c r="D15" i="208"/>
  <c r="C15" i="208"/>
  <c r="O32" i="207"/>
  <c r="N32" i="207"/>
  <c r="M32" i="207"/>
  <c r="L32" i="207"/>
  <c r="K32" i="207"/>
  <c r="J32" i="207"/>
  <c r="I32" i="207"/>
  <c r="H32" i="207"/>
  <c r="G32" i="207"/>
  <c r="F32" i="207"/>
  <c r="E32" i="207"/>
  <c r="D32" i="207"/>
  <c r="C32" i="207"/>
  <c r="O31" i="207"/>
  <c r="N31" i="207"/>
  <c r="M31" i="207"/>
  <c r="L31" i="207"/>
  <c r="K31" i="207"/>
  <c r="J31" i="207"/>
  <c r="I31" i="207"/>
  <c r="H31" i="207"/>
  <c r="G31" i="207"/>
  <c r="F31" i="207"/>
  <c r="E31" i="207"/>
  <c r="D31" i="207"/>
  <c r="C31" i="207"/>
  <c r="O30" i="207"/>
  <c r="N30" i="207"/>
  <c r="M30" i="207"/>
  <c r="L30" i="207"/>
  <c r="K30" i="207"/>
  <c r="J30" i="207"/>
  <c r="I30" i="207"/>
  <c r="H30" i="207"/>
  <c r="G30" i="207"/>
  <c r="F30" i="207"/>
  <c r="E30" i="207"/>
  <c r="D30" i="207"/>
  <c r="C30" i="207"/>
  <c r="O29" i="207"/>
  <c r="N29" i="207"/>
  <c r="M29" i="207"/>
  <c r="L29" i="207"/>
  <c r="K29" i="207"/>
  <c r="J29" i="207"/>
  <c r="I29" i="207"/>
  <c r="H29" i="207"/>
  <c r="G29" i="207"/>
  <c r="F29" i="207"/>
  <c r="E29" i="207"/>
  <c r="D29" i="207"/>
  <c r="C29" i="207"/>
  <c r="O28" i="207"/>
  <c r="N28" i="207"/>
  <c r="M28" i="207"/>
  <c r="L28" i="207"/>
  <c r="K28" i="207"/>
  <c r="J28" i="207"/>
  <c r="I28" i="207"/>
  <c r="H28" i="207"/>
  <c r="G28" i="207"/>
  <c r="F28" i="207"/>
  <c r="E28" i="207"/>
  <c r="D28" i="207"/>
  <c r="C28" i="207"/>
  <c r="O24" i="207"/>
  <c r="N24" i="207"/>
  <c r="M24" i="207"/>
  <c r="L24" i="207"/>
  <c r="K24" i="207"/>
  <c r="J24" i="207"/>
  <c r="I24" i="207"/>
  <c r="H24" i="207"/>
  <c r="G24" i="207"/>
  <c r="F24" i="207"/>
  <c r="E24" i="207"/>
  <c r="D24" i="207"/>
  <c r="C24" i="207"/>
  <c r="O23" i="207"/>
  <c r="N23" i="207"/>
  <c r="M23" i="207"/>
  <c r="L23" i="207"/>
  <c r="K23" i="207"/>
  <c r="J23" i="207"/>
  <c r="I23" i="207"/>
  <c r="H23" i="207"/>
  <c r="G23" i="207"/>
  <c r="F23" i="207"/>
  <c r="E23" i="207"/>
  <c r="D23" i="207"/>
  <c r="C23" i="207"/>
  <c r="O22" i="207"/>
  <c r="N22" i="207"/>
  <c r="M22" i="207"/>
  <c r="L22" i="207"/>
  <c r="K22" i="207"/>
  <c r="J22" i="207"/>
  <c r="I22" i="207"/>
  <c r="H22" i="207"/>
  <c r="G22" i="207"/>
  <c r="F22" i="207"/>
  <c r="E22" i="207"/>
  <c r="D22" i="207"/>
  <c r="C22" i="207"/>
  <c r="O21" i="207"/>
  <c r="N21" i="207"/>
  <c r="M21" i="207"/>
  <c r="L21" i="207"/>
  <c r="K21" i="207"/>
  <c r="J21" i="207"/>
  <c r="I21" i="207"/>
  <c r="H21" i="207"/>
  <c r="G21" i="207"/>
  <c r="F21" i="207"/>
  <c r="E21" i="207"/>
  <c r="D21" i="207"/>
  <c r="C21" i="207"/>
  <c r="O20" i="207"/>
  <c r="N20" i="207"/>
  <c r="M20" i="207"/>
  <c r="L20" i="207"/>
  <c r="K20" i="207"/>
  <c r="J20" i="207"/>
  <c r="I20" i="207"/>
  <c r="H20" i="207"/>
  <c r="G20" i="207"/>
  <c r="F20" i="207"/>
  <c r="E20" i="207"/>
  <c r="D20" i="207"/>
  <c r="C20" i="207"/>
  <c r="O19" i="207"/>
  <c r="N19" i="207"/>
  <c r="M19" i="207"/>
  <c r="L19" i="207"/>
  <c r="K19" i="207"/>
  <c r="J19" i="207"/>
  <c r="I19" i="207"/>
  <c r="H19" i="207"/>
  <c r="G19" i="207"/>
  <c r="F19" i="207"/>
  <c r="E19" i="207"/>
  <c r="D19" i="207"/>
  <c r="C19" i="207"/>
  <c r="O18" i="207"/>
  <c r="N18" i="207"/>
  <c r="M18" i="207"/>
  <c r="L18" i="207"/>
  <c r="K18" i="207"/>
  <c r="J18" i="207"/>
  <c r="I18" i="207"/>
  <c r="H18" i="207"/>
  <c r="G18" i="207"/>
  <c r="F18" i="207"/>
  <c r="E18" i="207"/>
  <c r="D18" i="207"/>
  <c r="C18" i="207"/>
  <c r="O17" i="207"/>
  <c r="N17" i="207"/>
  <c r="M17" i="207"/>
  <c r="L17" i="207"/>
  <c r="K17" i="207"/>
  <c r="J17" i="207"/>
  <c r="I17" i="207"/>
  <c r="H17" i="207"/>
  <c r="G17" i="207"/>
  <c r="F17" i="207"/>
  <c r="E17" i="207"/>
  <c r="D17" i="207"/>
  <c r="C17" i="207"/>
  <c r="O16" i="207"/>
  <c r="N16" i="207"/>
  <c r="M16" i="207"/>
  <c r="L16" i="207"/>
  <c r="K16" i="207"/>
  <c r="J16" i="207"/>
  <c r="I16" i="207"/>
  <c r="H16" i="207"/>
  <c r="G16" i="207"/>
  <c r="F16" i="207"/>
  <c r="E16" i="207"/>
  <c r="D16" i="207"/>
  <c r="C16" i="207"/>
  <c r="O15" i="207"/>
  <c r="N15" i="207"/>
  <c r="M15" i="207"/>
  <c r="L15" i="207"/>
  <c r="K15" i="207"/>
  <c r="J15" i="207"/>
  <c r="I15" i="207"/>
  <c r="H15" i="207"/>
  <c r="G15" i="207"/>
  <c r="F15" i="207"/>
  <c r="E15" i="207"/>
  <c r="D15" i="207"/>
  <c r="C15" i="207"/>
  <c r="O32" i="206"/>
  <c r="N32" i="206"/>
  <c r="M32" i="206"/>
  <c r="L32" i="206"/>
  <c r="K32" i="206"/>
  <c r="J32" i="206"/>
  <c r="I32" i="206"/>
  <c r="H32" i="206"/>
  <c r="G32" i="206"/>
  <c r="F32" i="206"/>
  <c r="E32" i="206"/>
  <c r="D32" i="206"/>
  <c r="C32" i="206"/>
  <c r="O31" i="206"/>
  <c r="N31" i="206"/>
  <c r="M31" i="206"/>
  <c r="L31" i="206"/>
  <c r="K31" i="206"/>
  <c r="J31" i="206"/>
  <c r="I31" i="206"/>
  <c r="H31" i="206"/>
  <c r="G31" i="206"/>
  <c r="F31" i="206"/>
  <c r="E31" i="206"/>
  <c r="D31" i="206"/>
  <c r="C31" i="206"/>
  <c r="O30" i="206"/>
  <c r="N30" i="206"/>
  <c r="M30" i="206"/>
  <c r="L30" i="206"/>
  <c r="K30" i="206"/>
  <c r="J30" i="206"/>
  <c r="I30" i="206"/>
  <c r="H30" i="206"/>
  <c r="G30" i="206"/>
  <c r="F30" i="206"/>
  <c r="E30" i="206"/>
  <c r="D30" i="206"/>
  <c r="C30" i="206"/>
  <c r="O29" i="206"/>
  <c r="N29" i="206"/>
  <c r="M29" i="206"/>
  <c r="L29" i="206"/>
  <c r="K29" i="206"/>
  <c r="J29" i="206"/>
  <c r="I29" i="206"/>
  <c r="H29" i="206"/>
  <c r="G29" i="206"/>
  <c r="F29" i="206"/>
  <c r="E29" i="206"/>
  <c r="D29" i="206"/>
  <c r="C29" i="206"/>
  <c r="O28" i="206"/>
  <c r="N28" i="206"/>
  <c r="M28" i="206"/>
  <c r="L28" i="206"/>
  <c r="K28" i="206"/>
  <c r="J28" i="206"/>
  <c r="I28" i="206"/>
  <c r="H28" i="206"/>
  <c r="G28" i="206"/>
  <c r="F28" i="206"/>
  <c r="E28" i="206"/>
  <c r="D28" i="206"/>
  <c r="C28" i="206"/>
  <c r="O24" i="206"/>
  <c r="N24" i="206"/>
  <c r="M24" i="206"/>
  <c r="L24" i="206"/>
  <c r="K24" i="206"/>
  <c r="J24" i="206"/>
  <c r="I24" i="206"/>
  <c r="H24" i="206"/>
  <c r="G24" i="206"/>
  <c r="F24" i="206"/>
  <c r="E24" i="206"/>
  <c r="D24" i="206"/>
  <c r="C24" i="206"/>
  <c r="O23" i="206"/>
  <c r="N23" i="206"/>
  <c r="M23" i="206"/>
  <c r="L23" i="206"/>
  <c r="K23" i="206"/>
  <c r="J23" i="206"/>
  <c r="I23" i="206"/>
  <c r="H23" i="206"/>
  <c r="G23" i="206"/>
  <c r="F23" i="206"/>
  <c r="E23" i="206"/>
  <c r="D23" i="206"/>
  <c r="C23" i="206"/>
  <c r="O22" i="206"/>
  <c r="N22" i="206"/>
  <c r="M22" i="206"/>
  <c r="L22" i="206"/>
  <c r="K22" i="206"/>
  <c r="J22" i="206"/>
  <c r="I22" i="206"/>
  <c r="H22" i="206"/>
  <c r="G22" i="206"/>
  <c r="F22" i="206"/>
  <c r="E22" i="206"/>
  <c r="D22" i="206"/>
  <c r="C22" i="206"/>
  <c r="O21" i="206"/>
  <c r="N21" i="206"/>
  <c r="M21" i="206"/>
  <c r="L21" i="206"/>
  <c r="K21" i="206"/>
  <c r="J21" i="206"/>
  <c r="I21" i="206"/>
  <c r="H21" i="206"/>
  <c r="G21" i="206"/>
  <c r="F21" i="206"/>
  <c r="E21" i="206"/>
  <c r="D21" i="206"/>
  <c r="C21" i="206"/>
  <c r="O20" i="206"/>
  <c r="N20" i="206"/>
  <c r="M20" i="206"/>
  <c r="L20" i="206"/>
  <c r="K20" i="206"/>
  <c r="J20" i="206"/>
  <c r="I20" i="206"/>
  <c r="H20" i="206"/>
  <c r="G20" i="206"/>
  <c r="F20" i="206"/>
  <c r="E20" i="206"/>
  <c r="D20" i="206"/>
  <c r="C20" i="206"/>
  <c r="O19" i="206"/>
  <c r="N19" i="206"/>
  <c r="M19" i="206"/>
  <c r="L19" i="206"/>
  <c r="K19" i="206"/>
  <c r="J19" i="206"/>
  <c r="I19" i="206"/>
  <c r="H19" i="206"/>
  <c r="G19" i="206"/>
  <c r="F19" i="206"/>
  <c r="E19" i="206"/>
  <c r="D19" i="206"/>
  <c r="C19" i="206"/>
  <c r="O18" i="206"/>
  <c r="N18" i="206"/>
  <c r="M18" i="206"/>
  <c r="L18" i="206"/>
  <c r="K18" i="206"/>
  <c r="J18" i="206"/>
  <c r="I18" i="206"/>
  <c r="H18" i="206"/>
  <c r="G18" i="206"/>
  <c r="F18" i="206"/>
  <c r="E18" i="206"/>
  <c r="D18" i="206"/>
  <c r="C18" i="206"/>
  <c r="O17" i="206"/>
  <c r="N17" i="206"/>
  <c r="M17" i="206"/>
  <c r="L17" i="206"/>
  <c r="K17" i="206"/>
  <c r="J17" i="206"/>
  <c r="I17" i="206"/>
  <c r="H17" i="206"/>
  <c r="G17" i="206"/>
  <c r="F17" i="206"/>
  <c r="E17" i="206"/>
  <c r="D17" i="206"/>
  <c r="C17" i="206"/>
  <c r="O16" i="206"/>
  <c r="N16" i="206"/>
  <c r="M16" i="206"/>
  <c r="L16" i="206"/>
  <c r="K16" i="206"/>
  <c r="J16" i="206"/>
  <c r="I16" i="206"/>
  <c r="H16" i="206"/>
  <c r="G16" i="206"/>
  <c r="F16" i="206"/>
  <c r="E16" i="206"/>
  <c r="D16" i="206"/>
  <c r="C16" i="206"/>
  <c r="O15" i="206"/>
  <c r="N15" i="206"/>
  <c r="M15" i="206"/>
  <c r="L15" i="206"/>
  <c r="K15" i="206"/>
  <c r="J15" i="206"/>
  <c r="I15" i="206"/>
  <c r="H15" i="206"/>
  <c r="G15" i="206"/>
  <c r="F15" i="206"/>
  <c r="E15" i="206"/>
  <c r="D15" i="206"/>
  <c r="C15" i="206"/>
  <c r="O32" i="205"/>
  <c r="N32" i="205"/>
  <c r="M32" i="205"/>
  <c r="L32" i="205"/>
  <c r="K32" i="205"/>
  <c r="J32" i="205"/>
  <c r="I32" i="205"/>
  <c r="H32" i="205"/>
  <c r="G32" i="205"/>
  <c r="F32" i="205"/>
  <c r="E32" i="205"/>
  <c r="D32" i="205"/>
  <c r="C32" i="205"/>
  <c r="O31" i="205"/>
  <c r="N31" i="205"/>
  <c r="M31" i="205"/>
  <c r="L31" i="205"/>
  <c r="K31" i="205"/>
  <c r="J31" i="205"/>
  <c r="I31" i="205"/>
  <c r="H31" i="205"/>
  <c r="G31" i="205"/>
  <c r="F31" i="205"/>
  <c r="E31" i="205"/>
  <c r="D31" i="205"/>
  <c r="C31" i="205"/>
  <c r="O30" i="205"/>
  <c r="N30" i="205"/>
  <c r="M30" i="205"/>
  <c r="L30" i="205"/>
  <c r="K30" i="205"/>
  <c r="J30" i="205"/>
  <c r="I30" i="205"/>
  <c r="H30" i="205"/>
  <c r="G30" i="205"/>
  <c r="F30" i="205"/>
  <c r="E30" i="205"/>
  <c r="D30" i="205"/>
  <c r="C30" i="205"/>
  <c r="O29" i="205"/>
  <c r="N29" i="205"/>
  <c r="M29" i="205"/>
  <c r="L29" i="205"/>
  <c r="K29" i="205"/>
  <c r="J29" i="205"/>
  <c r="I29" i="205"/>
  <c r="H29" i="205"/>
  <c r="G29" i="205"/>
  <c r="F29" i="205"/>
  <c r="E29" i="205"/>
  <c r="D29" i="205"/>
  <c r="C29" i="205"/>
  <c r="O28" i="205"/>
  <c r="N28" i="205"/>
  <c r="M28" i="205"/>
  <c r="L28" i="205"/>
  <c r="K28" i="205"/>
  <c r="J28" i="205"/>
  <c r="I28" i="205"/>
  <c r="H28" i="205"/>
  <c r="G28" i="205"/>
  <c r="F28" i="205"/>
  <c r="E28" i="205"/>
  <c r="D28" i="205"/>
  <c r="C28" i="205"/>
  <c r="O24" i="205"/>
  <c r="N24" i="205"/>
  <c r="M24" i="205"/>
  <c r="L24" i="205"/>
  <c r="K24" i="205"/>
  <c r="J24" i="205"/>
  <c r="I24" i="205"/>
  <c r="H24" i="205"/>
  <c r="G24" i="205"/>
  <c r="F24" i="205"/>
  <c r="E24" i="205"/>
  <c r="D24" i="205"/>
  <c r="C24" i="205"/>
  <c r="O23" i="205"/>
  <c r="N23" i="205"/>
  <c r="M23" i="205"/>
  <c r="L23" i="205"/>
  <c r="K23" i="205"/>
  <c r="J23" i="205"/>
  <c r="I23" i="205"/>
  <c r="H23" i="205"/>
  <c r="G23" i="205"/>
  <c r="F23" i="205"/>
  <c r="E23" i="205"/>
  <c r="D23" i="205"/>
  <c r="C23" i="205"/>
  <c r="O22" i="205"/>
  <c r="N22" i="205"/>
  <c r="M22" i="205"/>
  <c r="L22" i="205"/>
  <c r="K22" i="205"/>
  <c r="J22" i="205"/>
  <c r="I22" i="205"/>
  <c r="H22" i="205"/>
  <c r="G22" i="205"/>
  <c r="F22" i="205"/>
  <c r="E22" i="205"/>
  <c r="D22" i="205"/>
  <c r="C22" i="205"/>
  <c r="O21" i="205"/>
  <c r="N21" i="205"/>
  <c r="M21" i="205"/>
  <c r="L21" i="205"/>
  <c r="K21" i="205"/>
  <c r="J21" i="205"/>
  <c r="I21" i="205"/>
  <c r="H21" i="205"/>
  <c r="G21" i="205"/>
  <c r="F21" i="205"/>
  <c r="E21" i="205"/>
  <c r="D21" i="205"/>
  <c r="C21" i="205"/>
  <c r="O20" i="205"/>
  <c r="N20" i="205"/>
  <c r="M20" i="205"/>
  <c r="L20" i="205"/>
  <c r="K20" i="205"/>
  <c r="J20" i="205"/>
  <c r="I20" i="205"/>
  <c r="H20" i="205"/>
  <c r="G20" i="205"/>
  <c r="F20" i="205"/>
  <c r="E20" i="205"/>
  <c r="D20" i="205"/>
  <c r="C20" i="205"/>
  <c r="O19" i="205"/>
  <c r="N19" i="205"/>
  <c r="M19" i="205"/>
  <c r="L19" i="205"/>
  <c r="K19" i="205"/>
  <c r="J19" i="205"/>
  <c r="I19" i="205"/>
  <c r="H19" i="205"/>
  <c r="G19" i="205"/>
  <c r="F19" i="205"/>
  <c r="E19" i="205"/>
  <c r="D19" i="205"/>
  <c r="C19" i="205"/>
  <c r="O18" i="205"/>
  <c r="N18" i="205"/>
  <c r="M18" i="205"/>
  <c r="L18" i="205"/>
  <c r="K18" i="205"/>
  <c r="J18" i="205"/>
  <c r="I18" i="205"/>
  <c r="H18" i="205"/>
  <c r="G18" i="205"/>
  <c r="F18" i="205"/>
  <c r="E18" i="205"/>
  <c r="D18" i="205"/>
  <c r="C18" i="205"/>
  <c r="O17" i="205"/>
  <c r="N17" i="205"/>
  <c r="M17" i="205"/>
  <c r="L17" i="205"/>
  <c r="K17" i="205"/>
  <c r="J17" i="205"/>
  <c r="I17" i="205"/>
  <c r="H17" i="205"/>
  <c r="G17" i="205"/>
  <c r="F17" i="205"/>
  <c r="E17" i="205"/>
  <c r="D17" i="205"/>
  <c r="C17" i="205"/>
  <c r="O16" i="205"/>
  <c r="N16" i="205"/>
  <c r="M16" i="205"/>
  <c r="L16" i="205"/>
  <c r="K16" i="205"/>
  <c r="J16" i="205"/>
  <c r="I16" i="205"/>
  <c r="H16" i="205"/>
  <c r="G16" i="205"/>
  <c r="F16" i="205"/>
  <c r="E16" i="205"/>
  <c r="D16" i="205"/>
  <c r="C16" i="205"/>
  <c r="O15" i="205"/>
  <c r="N15" i="205"/>
  <c r="M15" i="205"/>
  <c r="L15" i="205"/>
  <c r="K15" i="205"/>
  <c r="J15" i="205"/>
  <c r="I15" i="205"/>
  <c r="H15" i="205"/>
  <c r="G15" i="205"/>
  <c r="F15" i="205"/>
  <c r="E15" i="205"/>
  <c r="D15" i="205"/>
  <c r="C15" i="205"/>
  <c r="O32" i="204"/>
  <c r="N32" i="204"/>
  <c r="M32" i="204"/>
  <c r="L32" i="204"/>
  <c r="K32" i="204"/>
  <c r="J32" i="204"/>
  <c r="I32" i="204"/>
  <c r="H32" i="204"/>
  <c r="G32" i="204"/>
  <c r="F32" i="204"/>
  <c r="E32" i="204"/>
  <c r="D32" i="204"/>
  <c r="C32" i="204"/>
  <c r="O31" i="204"/>
  <c r="N31" i="204"/>
  <c r="M31" i="204"/>
  <c r="L31" i="204"/>
  <c r="K31" i="204"/>
  <c r="J31" i="204"/>
  <c r="I31" i="204"/>
  <c r="H31" i="204"/>
  <c r="G31" i="204"/>
  <c r="F31" i="204"/>
  <c r="E31" i="204"/>
  <c r="D31" i="204"/>
  <c r="C31" i="204"/>
  <c r="O30" i="204"/>
  <c r="N30" i="204"/>
  <c r="M30" i="204"/>
  <c r="L30" i="204"/>
  <c r="K30" i="204"/>
  <c r="J30" i="204"/>
  <c r="I30" i="204"/>
  <c r="H30" i="204"/>
  <c r="G30" i="204"/>
  <c r="F30" i="204"/>
  <c r="E30" i="204"/>
  <c r="D30" i="204"/>
  <c r="C30" i="204"/>
  <c r="O29" i="204"/>
  <c r="N29" i="204"/>
  <c r="M29" i="204"/>
  <c r="L29" i="204"/>
  <c r="K29" i="204"/>
  <c r="J29" i="204"/>
  <c r="I29" i="204"/>
  <c r="H29" i="204"/>
  <c r="G29" i="204"/>
  <c r="F29" i="204"/>
  <c r="E29" i="204"/>
  <c r="D29" i="204"/>
  <c r="C29" i="204"/>
  <c r="O28" i="204"/>
  <c r="N28" i="204"/>
  <c r="M28" i="204"/>
  <c r="L28" i="204"/>
  <c r="K28" i="204"/>
  <c r="J28" i="204"/>
  <c r="I28" i="204"/>
  <c r="H28" i="204"/>
  <c r="G28" i="204"/>
  <c r="F28" i="204"/>
  <c r="E28" i="204"/>
  <c r="D28" i="204"/>
  <c r="C28" i="204"/>
  <c r="O24" i="204"/>
  <c r="N24" i="204"/>
  <c r="M24" i="204"/>
  <c r="L24" i="204"/>
  <c r="K24" i="204"/>
  <c r="J24" i="204"/>
  <c r="I24" i="204"/>
  <c r="H24" i="204"/>
  <c r="G24" i="204"/>
  <c r="F24" i="204"/>
  <c r="E24" i="204"/>
  <c r="D24" i="204"/>
  <c r="C24" i="204"/>
  <c r="O23" i="204"/>
  <c r="N23" i="204"/>
  <c r="M23" i="204"/>
  <c r="L23" i="204"/>
  <c r="K23" i="204"/>
  <c r="J23" i="204"/>
  <c r="I23" i="204"/>
  <c r="H23" i="204"/>
  <c r="G23" i="204"/>
  <c r="F23" i="204"/>
  <c r="E23" i="204"/>
  <c r="D23" i="204"/>
  <c r="C23" i="204"/>
  <c r="O22" i="204"/>
  <c r="N22" i="204"/>
  <c r="M22" i="204"/>
  <c r="L22" i="204"/>
  <c r="K22" i="204"/>
  <c r="J22" i="204"/>
  <c r="I22" i="204"/>
  <c r="H22" i="204"/>
  <c r="G22" i="204"/>
  <c r="F22" i="204"/>
  <c r="E22" i="204"/>
  <c r="D22" i="204"/>
  <c r="C22" i="204"/>
  <c r="O21" i="204"/>
  <c r="N21" i="204"/>
  <c r="M21" i="204"/>
  <c r="L21" i="204"/>
  <c r="K21" i="204"/>
  <c r="J21" i="204"/>
  <c r="I21" i="204"/>
  <c r="H21" i="204"/>
  <c r="G21" i="204"/>
  <c r="F21" i="204"/>
  <c r="E21" i="204"/>
  <c r="D21" i="204"/>
  <c r="C21" i="204"/>
  <c r="O20" i="204"/>
  <c r="N20" i="204"/>
  <c r="M20" i="204"/>
  <c r="L20" i="204"/>
  <c r="K20" i="204"/>
  <c r="J20" i="204"/>
  <c r="I20" i="204"/>
  <c r="H20" i="204"/>
  <c r="G20" i="204"/>
  <c r="F20" i="204"/>
  <c r="E20" i="204"/>
  <c r="D20" i="204"/>
  <c r="C20" i="204"/>
  <c r="O19" i="204"/>
  <c r="N19" i="204"/>
  <c r="M19" i="204"/>
  <c r="L19" i="204"/>
  <c r="K19" i="204"/>
  <c r="J19" i="204"/>
  <c r="I19" i="204"/>
  <c r="H19" i="204"/>
  <c r="G19" i="204"/>
  <c r="F19" i="204"/>
  <c r="E19" i="204"/>
  <c r="D19" i="204"/>
  <c r="C19" i="204"/>
  <c r="O18" i="204"/>
  <c r="N18" i="204"/>
  <c r="M18" i="204"/>
  <c r="L18" i="204"/>
  <c r="K18" i="204"/>
  <c r="J18" i="204"/>
  <c r="I18" i="204"/>
  <c r="H18" i="204"/>
  <c r="G18" i="204"/>
  <c r="F18" i="204"/>
  <c r="E18" i="204"/>
  <c r="D18" i="204"/>
  <c r="C18" i="204"/>
  <c r="O17" i="204"/>
  <c r="N17" i="204"/>
  <c r="M17" i="204"/>
  <c r="L17" i="204"/>
  <c r="K17" i="204"/>
  <c r="J17" i="204"/>
  <c r="I17" i="204"/>
  <c r="H17" i="204"/>
  <c r="G17" i="204"/>
  <c r="F17" i="204"/>
  <c r="E17" i="204"/>
  <c r="D17" i="204"/>
  <c r="C17" i="204"/>
  <c r="O16" i="204"/>
  <c r="N16" i="204"/>
  <c r="M16" i="204"/>
  <c r="L16" i="204"/>
  <c r="K16" i="204"/>
  <c r="J16" i="204"/>
  <c r="I16" i="204"/>
  <c r="H16" i="204"/>
  <c r="G16" i="204"/>
  <c r="F16" i="204"/>
  <c r="E16" i="204"/>
  <c r="D16" i="204"/>
  <c r="C16" i="204"/>
  <c r="O15" i="204"/>
  <c r="N15" i="204"/>
  <c r="M15" i="204"/>
  <c r="L15" i="204"/>
  <c r="K15" i="204"/>
  <c r="J15" i="204"/>
  <c r="I15" i="204"/>
  <c r="H15" i="204"/>
  <c r="G15" i="204"/>
  <c r="F15" i="204"/>
  <c r="E15" i="204"/>
  <c r="D15" i="204"/>
  <c r="C15" i="204"/>
  <c r="O32" i="203"/>
  <c r="N32" i="203"/>
  <c r="M32" i="203"/>
  <c r="L32" i="203"/>
  <c r="K32" i="203"/>
  <c r="J32" i="203"/>
  <c r="I32" i="203"/>
  <c r="H32" i="203"/>
  <c r="G32" i="203"/>
  <c r="F32" i="203"/>
  <c r="E32" i="203"/>
  <c r="D32" i="203"/>
  <c r="C32" i="203"/>
  <c r="O31" i="203"/>
  <c r="N31" i="203"/>
  <c r="M31" i="203"/>
  <c r="L31" i="203"/>
  <c r="K31" i="203"/>
  <c r="J31" i="203"/>
  <c r="I31" i="203"/>
  <c r="H31" i="203"/>
  <c r="G31" i="203"/>
  <c r="F31" i="203"/>
  <c r="E31" i="203"/>
  <c r="D31" i="203"/>
  <c r="C31" i="203"/>
  <c r="O30" i="203"/>
  <c r="N30" i="203"/>
  <c r="M30" i="203"/>
  <c r="L30" i="203"/>
  <c r="K30" i="203"/>
  <c r="J30" i="203"/>
  <c r="I30" i="203"/>
  <c r="H30" i="203"/>
  <c r="G30" i="203"/>
  <c r="F30" i="203"/>
  <c r="E30" i="203"/>
  <c r="D30" i="203"/>
  <c r="C30" i="203"/>
  <c r="O29" i="203"/>
  <c r="N29" i="203"/>
  <c r="M29" i="203"/>
  <c r="L29" i="203"/>
  <c r="K29" i="203"/>
  <c r="J29" i="203"/>
  <c r="I29" i="203"/>
  <c r="H29" i="203"/>
  <c r="G29" i="203"/>
  <c r="F29" i="203"/>
  <c r="E29" i="203"/>
  <c r="D29" i="203"/>
  <c r="C29" i="203"/>
  <c r="O28" i="203"/>
  <c r="N28" i="203"/>
  <c r="M28" i="203"/>
  <c r="L28" i="203"/>
  <c r="K28" i="203"/>
  <c r="J28" i="203"/>
  <c r="I28" i="203"/>
  <c r="H28" i="203"/>
  <c r="G28" i="203"/>
  <c r="F28" i="203"/>
  <c r="E28" i="203"/>
  <c r="D28" i="203"/>
  <c r="C28" i="203"/>
  <c r="O24" i="203"/>
  <c r="N24" i="203"/>
  <c r="M24" i="203"/>
  <c r="L24" i="203"/>
  <c r="K24" i="203"/>
  <c r="J24" i="203"/>
  <c r="I24" i="203"/>
  <c r="H24" i="203"/>
  <c r="G24" i="203"/>
  <c r="F24" i="203"/>
  <c r="E24" i="203"/>
  <c r="D24" i="203"/>
  <c r="C24" i="203"/>
  <c r="O23" i="203"/>
  <c r="N23" i="203"/>
  <c r="M23" i="203"/>
  <c r="L23" i="203"/>
  <c r="K23" i="203"/>
  <c r="J23" i="203"/>
  <c r="I23" i="203"/>
  <c r="H23" i="203"/>
  <c r="G23" i="203"/>
  <c r="F23" i="203"/>
  <c r="E23" i="203"/>
  <c r="D23" i="203"/>
  <c r="C23" i="203"/>
  <c r="O22" i="203"/>
  <c r="N22" i="203"/>
  <c r="M22" i="203"/>
  <c r="L22" i="203"/>
  <c r="K22" i="203"/>
  <c r="J22" i="203"/>
  <c r="I22" i="203"/>
  <c r="H22" i="203"/>
  <c r="G22" i="203"/>
  <c r="F22" i="203"/>
  <c r="E22" i="203"/>
  <c r="D22" i="203"/>
  <c r="C22" i="203"/>
  <c r="O21" i="203"/>
  <c r="N21" i="203"/>
  <c r="M21" i="203"/>
  <c r="L21" i="203"/>
  <c r="K21" i="203"/>
  <c r="J21" i="203"/>
  <c r="I21" i="203"/>
  <c r="H21" i="203"/>
  <c r="G21" i="203"/>
  <c r="F21" i="203"/>
  <c r="E21" i="203"/>
  <c r="D21" i="203"/>
  <c r="C21" i="203"/>
  <c r="O20" i="203"/>
  <c r="N20" i="203"/>
  <c r="M20" i="203"/>
  <c r="L20" i="203"/>
  <c r="K20" i="203"/>
  <c r="J20" i="203"/>
  <c r="I20" i="203"/>
  <c r="H20" i="203"/>
  <c r="G20" i="203"/>
  <c r="F20" i="203"/>
  <c r="E20" i="203"/>
  <c r="D20" i="203"/>
  <c r="C20" i="203"/>
  <c r="O19" i="203"/>
  <c r="N19" i="203"/>
  <c r="M19" i="203"/>
  <c r="L19" i="203"/>
  <c r="K19" i="203"/>
  <c r="J19" i="203"/>
  <c r="I19" i="203"/>
  <c r="H19" i="203"/>
  <c r="G19" i="203"/>
  <c r="F19" i="203"/>
  <c r="E19" i="203"/>
  <c r="D19" i="203"/>
  <c r="C19" i="203"/>
  <c r="O18" i="203"/>
  <c r="N18" i="203"/>
  <c r="M18" i="203"/>
  <c r="L18" i="203"/>
  <c r="K18" i="203"/>
  <c r="J18" i="203"/>
  <c r="I18" i="203"/>
  <c r="H18" i="203"/>
  <c r="G18" i="203"/>
  <c r="F18" i="203"/>
  <c r="E18" i="203"/>
  <c r="D18" i="203"/>
  <c r="C18" i="203"/>
  <c r="O17" i="203"/>
  <c r="N17" i="203"/>
  <c r="M17" i="203"/>
  <c r="L17" i="203"/>
  <c r="K17" i="203"/>
  <c r="J17" i="203"/>
  <c r="I17" i="203"/>
  <c r="H17" i="203"/>
  <c r="G17" i="203"/>
  <c r="F17" i="203"/>
  <c r="E17" i="203"/>
  <c r="D17" i="203"/>
  <c r="C17" i="203"/>
  <c r="O16" i="203"/>
  <c r="N16" i="203"/>
  <c r="M16" i="203"/>
  <c r="L16" i="203"/>
  <c r="K16" i="203"/>
  <c r="J16" i="203"/>
  <c r="I16" i="203"/>
  <c r="H16" i="203"/>
  <c r="G16" i="203"/>
  <c r="F16" i="203"/>
  <c r="E16" i="203"/>
  <c r="D16" i="203"/>
  <c r="C16" i="203"/>
  <c r="O15" i="203"/>
  <c r="N15" i="203"/>
  <c r="M15" i="203"/>
  <c r="L15" i="203"/>
  <c r="K15" i="203"/>
  <c r="J15" i="203"/>
  <c r="I15" i="203"/>
  <c r="H15" i="203"/>
  <c r="G15" i="203"/>
  <c r="F15" i="203"/>
  <c r="E15" i="203"/>
  <c r="D15" i="203"/>
  <c r="C15" i="203"/>
  <c r="O32" i="202"/>
  <c r="N32" i="202"/>
  <c r="M32" i="202"/>
  <c r="L32" i="202"/>
  <c r="K32" i="202"/>
  <c r="J32" i="202"/>
  <c r="I32" i="202"/>
  <c r="H32" i="202"/>
  <c r="G32" i="202"/>
  <c r="F32" i="202"/>
  <c r="E32" i="202"/>
  <c r="D32" i="202"/>
  <c r="C32" i="202"/>
  <c r="O31" i="202"/>
  <c r="N31" i="202"/>
  <c r="M31" i="202"/>
  <c r="L31" i="202"/>
  <c r="K31" i="202"/>
  <c r="J31" i="202"/>
  <c r="I31" i="202"/>
  <c r="H31" i="202"/>
  <c r="G31" i="202"/>
  <c r="F31" i="202"/>
  <c r="E31" i="202"/>
  <c r="D31" i="202"/>
  <c r="C31" i="202"/>
  <c r="O30" i="202"/>
  <c r="N30" i="202"/>
  <c r="M30" i="202"/>
  <c r="L30" i="202"/>
  <c r="K30" i="202"/>
  <c r="J30" i="202"/>
  <c r="I30" i="202"/>
  <c r="H30" i="202"/>
  <c r="G30" i="202"/>
  <c r="F30" i="202"/>
  <c r="E30" i="202"/>
  <c r="D30" i="202"/>
  <c r="C30" i="202"/>
  <c r="O29" i="202"/>
  <c r="N29" i="202"/>
  <c r="M29" i="202"/>
  <c r="L29" i="202"/>
  <c r="K29" i="202"/>
  <c r="J29" i="202"/>
  <c r="I29" i="202"/>
  <c r="H29" i="202"/>
  <c r="G29" i="202"/>
  <c r="F29" i="202"/>
  <c r="E29" i="202"/>
  <c r="D29" i="202"/>
  <c r="C29" i="202"/>
  <c r="O28" i="202"/>
  <c r="N28" i="202"/>
  <c r="M28" i="202"/>
  <c r="L28" i="202"/>
  <c r="K28" i="202"/>
  <c r="J28" i="202"/>
  <c r="I28" i="202"/>
  <c r="H28" i="202"/>
  <c r="G28" i="202"/>
  <c r="F28" i="202"/>
  <c r="E28" i="202"/>
  <c r="D28" i="202"/>
  <c r="C28" i="202"/>
  <c r="O24" i="202"/>
  <c r="N24" i="202"/>
  <c r="M24" i="202"/>
  <c r="L24" i="202"/>
  <c r="K24" i="202"/>
  <c r="J24" i="202"/>
  <c r="I24" i="202"/>
  <c r="H24" i="202"/>
  <c r="G24" i="202"/>
  <c r="F24" i="202"/>
  <c r="E24" i="202"/>
  <c r="D24" i="202"/>
  <c r="C24" i="202"/>
  <c r="O23" i="202"/>
  <c r="N23" i="202"/>
  <c r="M23" i="202"/>
  <c r="L23" i="202"/>
  <c r="K23" i="202"/>
  <c r="J23" i="202"/>
  <c r="I23" i="202"/>
  <c r="H23" i="202"/>
  <c r="G23" i="202"/>
  <c r="F23" i="202"/>
  <c r="E23" i="202"/>
  <c r="D23" i="202"/>
  <c r="C23" i="202"/>
  <c r="O22" i="202"/>
  <c r="N22" i="202"/>
  <c r="M22" i="202"/>
  <c r="L22" i="202"/>
  <c r="K22" i="202"/>
  <c r="J22" i="202"/>
  <c r="I22" i="202"/>
  <c r="H22" i="202"/>
  <c r="G22" i="202"/>
  <c r="F22" i="202"/>
  <c r="E22" i="202"/>
  <c r="D22" i="202"/>
  <c r="C22" i="202"/>
  <c r="O21" i="202"/>
  <c r="N21" i="202"/>
  <c r="M21" i="202"/>
  <c r="L21" i="202"/>
  <c r="K21" i="202"/>
  <c r="J21" i="202"/>
  <c r="I21" i="202"/>
  <c r="H21" i="202"/>
  <c r="G21" i="202"/>
  <c r="F21" i="202"/>
  <c r="E21" i="202"/>
  <c r="D21" i="202"/>
  <c r="C21" i="202"/>
  <c r="O20" i="202"/>
  <c r="N20" i="202"/>
  <c r="M20" i="202"/>
  <c r="L20" i="202"/>
  <c r="K20" i="202"/>
  <c r="J20" i="202"/>
  <c r="I20" i="202"/>
  <c r="H20" i="202"/>
  <c r="G20" i="202"/>
  <c r="F20" i="202"/>
  <c r="E20" i="202"/>
  <c r="D20" i="202"/>
  <c r="C20" i="202"/>
  <c r="O19" i="202"/>
  <c r="N19" i="202"/>
  <c r="M19" i="202"/>
  <c r="L19" i="202"/>
  <c r="K19" i="202"/>
  <c r="J19" i="202"/>
  <c r="I19" i="202"/>
  <c r="H19" i="202"/>
  <c r="G19" i="202"/>
  <c r="F19" i="202"/>
  <c r="E19" i="202"/>
  <c r="D19" i="202"/>
  <c r="C19" i="202"/>
  <c r="O18" i="202"/>
  <c r="N18" i="202"/>
  <c r="M18" i="202"/>
  <c r="L18" i="202"/>
  <c r="K18" i="202"/>
  <c r="J18" i="202"/>
  <c r="I18" i="202"/>
  <c r="H18" i="202"/>
  <c r="G18" i="202"/>
  <c r="F18" i="202"/>
  <c r="E18" i="202"/>
  <c r="D18" i="202"/>
  <c r="C18" i="202"/>
  <c r="O17" i="202"/>
  <c r="N17" i="202"/>
  <c r="M17" i="202"/>
  <c r="L17" i="202"/>
  <c r="K17" i="202"/>
  <c r="J17" i="202"/>
  <c r="I17" i="202"/>
  <c r="H17" i="202"/>
  <c r="G17" i="202"/>
  <c r="F17" i="202"/>
  <c r="E17" i="202"/>
  <c r="D17" i="202"/>
  <c r="C17" i="202"/>
  <c r="O16" i="202"/>
  <c r="N16" i="202"/>
  <c r="M16" i="202"/>
  <c r="L16" i="202"/>
  <c r="K16" i="202"/>
  <c r="J16" i="202"/>
  <c r="I16" i="202"/>
  <c r="H16" i="202"/>
  <c r="G16" i="202"/>
  <c r="F16" i="202"/>
  <c r="E16" i="202"/>
  <c r="D16" i="202"/>
  <c r="C16" i="202"/>
  <c r="O15" i="202"/>
  <c r="N15" i="202"/>
  <c r="M15" i="202"/>
  <c r="L15" i="202"/>
  <c r="K15" i="202"/>
  <c r="J15" i="202"/>
  <c r="I15" i="202"/>
  <c r="H15" i="202"/>
  <c r="G15" i="202"/>
  <c r="F15" i="202"/>
  <c r="E15" i="202"/>
  <c r="D15" i="202"/>
  <c r="C15" i="202"/>
  <c r="O32" i="201"/>
  <c r="N32" i="201"/>
  <c r="M32" i="201"/>
  <c r="L32" i="201"/>
  <c r="K32" i="201"/>
  <c r="J32" i="201"/>
  <c r="I32" i="201"/>
  <c r="H32" i="201"/>
  <c r="G32" i="201"/>
  <c r="F32" i="201"/>
  <c r="E32" i="201"/>
  <c r="D32" i="201"/>
  <c r="C32" i="201"/>
  <c r="O31" i="201"/>
  <c r="N31" i="201"/>
  <c r="M31" i="201"/>
  <c r="L31" i="201"/>
  <c r="K31" i="201"/>
  <c r="J31" i="201"/>
  <c r="I31" i="201"/>
  <c r="H31" i="201"/>
  <c r="G31" i="201"/>
  <c r="F31" i="201"/>
  <c r="E31" i="201"/>
  <c r="D31" i="201"/>
  <c r="C31" i="201"/>
  <c r="O30" i="201"/>
  <c r="N30" i="201"/>
  <c r="M30" i="201"/>
  <c r="L30" i="201"/>
  <c r="K30" i="201"/>
  <c r="J30" i="201"/>
  <c r="I30" i="201"/>
  <c r="H30" i="201"/>
  <c r="G30" i="201"/>
  <c r="F30" i="201"/>
  <c r="E30" i="201"/>
  <c r="D30" i="201"/>
  <c r="C30" i="201"/>
  <c r="O29" i="201"/>
  <c r="N29" i="201"/>
  <c r="M29" i="201"/>
  <c r="L29" i="201"/>
  <c r="K29" i="201"/>
  <c r="J29" i="201"/>
  <c r="I29" i="201"/>
  <c r="H29" i="201"/>
  <c r="G29" i="201"/>
  <c r="F29" i="201"/>
  <c r="E29" i="201"/>
  <c r="D29" i="201"/>
  <c r="C29" i="201"/>
  <c r="O28" i="201"/>
  <c r="N28" i="201"/>
  <c r="M28" i="201"/>
  <c r="L28" i="201"/>
  <c r="K28" i="201"/>
  <c r="J28" i="201"/>
  <c r="I28" i="201"/>
  <c r="H28" i="201"/>
  <c r="G28" i="201"/>
  <c r="F28" i="201"/>
  <c r="E28" i="201"/>
  <c r="D28" i="201"/>
  <c r="C28" i="201"/>
  <c r="O24" i="201"/>
  <c r="N24" i="201"/>
  <c r="M24" i="201"/>
  <c r="L24" i="201"/>
  <c r="K24" i="201"/>
  <c r="J24" i="201"/>
  <c r="I24" i="201"/>
  <c r="H24" i="201"/>
  <c r="G24" i="201"/>
  <c r="F24" i="201"/>
  <c r="E24" i="201"/>
  <c r="D24" i="201"/>
  <c r="C24" i="201"/>
  <c r="O23" i="201"/>
  <c r="N23" i="201"/>
  <c r="M23" i="201"/>
  <c r="L23" i="201"/>
  <c r="K23" i="201"/>
  <c r="J23" i="201"/>
  <c r="I23" i="201"/>
  <c r="H23" i="201"/>
  <c r="G23" i="201"/>
  <c r="F23" i="201"/>
  <c r="E23" i="201"/>
  <c r="D23" i="201"/>
  <c r="C23" i="201"/>
  <c r="O22" i="201"/>
  <c r="N22" i="201"/>
  <c r="M22" i="201"/>
  <c r="L22" i="201"/>
  <c r="K22" i="201"/>
  <c r="J22" i="201"/>
  <c r="I22" i="201"/>
  <c r="H22" i="201"/>
  <c r="G22" i="201"/>
  <c r="F22" i="201"/>
  <c r="E22" i="201"/>
  <c r="D22" i="201"/>
  <c r="C22" i="201"/>
  <c r="O21" i="201"/>
  <c r="N21" i="201"/>
  <c r="M21" i="201"/>
  <c r="L21" i="201"/>
  <c r="K21" i="201"/>
  <c r="J21" i="201"/>
  <c r="I21" i="201"/>
  <c r="H21" i="201"/>
  <c r="G21" i="201"/>
  <c r="F21" i="201"/>
  <c r="E21" i="201"/>
  <c r="D21" i="201"/>
  <c r="C21" i="201"/>
  <c r="O20" i="201"/>
  <c r="N20" i="201"/>
  <c r="M20" i="201"/>
  <c r="L20" i="201"/>
  <c r="K20" i="201"/>
  <c r="J20" i="201"/>
  <c r="I20" i="201"/>
  <c r="H20" i="201"/>
  <c r="G20" i="201"/>
  <c r="F20" i="201"/>
  <c r="E20" i="201"/>
  <c r="D20" i="201"/>
  <c r="C20" i="201"/>
  <c r="O19" i="201"/>
  <c r="N19" i="201"/>
  <c r="M19" i="201"/>
  <c r="L19" i="201"/>
  <c r="K19" i="201"/>
  <c r="J19" i="201"/>
  <c r="I19" i="201"/>
  <c r="H19" i="201"/>
  <c r="G19" i="201"/>
  <c r="F19" i="201"/>
  <c r="E19" i="201"/>
  <c r="D19" i="201"/>
  <c r="C19" i="201"/>
  <c r="O18" i="201"/>
  <c r="N18" i="201"/>
  <c r="M18" i="201"/>
  <c r="L18" i="201"/>
  <c r="K18" i="201"/>
  <c r="J18" i="201"/>
  <c r="I18" i="201"/>
  <c r="H18" i="201"/>
  <c r="G18" i="201"/>
  <c r="F18" i="201"/>
  <c r="E18" i="201"/>
  <c r="D18" i="201"/>
  <c r="C18" i="201"/>
  <c r="O17" i="201"/>
  <c r="N17" i="201"/>
  <c r="M17" i="201"/>
  <c r="L17" i="201"/>
  <c r="K17" i="201"/>
  <c r="J17" i="201"/>
  <c r="I17" i="201"/>
  <c r="H17" i="201"/>
  <c r="G17" i="201"/>
  <c r="F17" i="201"/>
  <c r="E17" i="201"/>
  <c r="D17" i="201"/>
  <c r="C17" i="201"/>
  <c r="O16" i="201"/>
  <c r="N16" i="201"/>
  <c r="M16" i="201"/>
  <c r="L16" i="201"/>
  <c r="K16" i="201"/>
  <c r="J16" i="201"/>
  <c r="I16" i="201"/>
  <c r="H16" i="201"/>
  <c r="G16" i="201"/>
  <c r="F16" i="201"/>
  <c r="E16" i="201"/>
  <c r="D16" i="201"/>
  <c r="C16" i="201"/>
  <c r="O15" i="201"/>
  <c r="N15" i="201"/>
  <c r="M15" i="201"/>
  <c r="L15" i="201"/>
  <c r="K15" i="201"/>
  <c r="J15" i="201"/>
  <c r="I15" i="201"/>
  <c r="H15" i="201"/>
  <c r="G15" i="201"/>
  <c r="F15" i="201"/>
  <c r="E15" i="201"/>
  <c r="D15" i="201"/>
  <c r="C15" i="201"/>
  <c r="O32" i="199"/>
  <c r="N32" i="199"/>
  <c r="M32" i="199"/>
  <c r="L32" i="199"/>
  <c r="K32" i="199"/>
  <c r="J32" i="199"/>
  <c r="I32" i="199"/>
  <c r="H32" i="199"/>
  <c r="G32" i="199"/>
  <c r="F32" i="199"/>
  <c r="E32" i="199"/>
  <c r="D32" i="199"/>
  <c r="C32" i="199"/>
  <c r="O31" i="199"/>
  <c r="N31" i="199"/>
  <c r="M31" i="199"/>
  <c r="L31" i="199"/>
  <c r="K31" i="199"/>
  <c r="J31" i="199"/>
  <c r="I31" i="199"/>
  <c r="H31" i="199"/>
  <c r="G31" i="199"/>
  <c r="F31" i="199"/>
  <c r="E31" i="199"/>
  <c r="D31" i="199"/>
  <c r="C31" i="199"/>
  <c r="O30" i="199"/>
  <c r="N30" i="199"/>
  <c r="M30" i="199"/>
  <c r="L30" i="199"/>
  <c r="K30" i="199"/>
  <c r="J30" i="199"/>
  <c r="I30" i="199"/>
  <c r="H30" i="199"/>
  <c r="G30" i="199"/>
  <c r="F30" i="199"/>
  <c r="E30" i="199"/>
  <c r="D30" i="199"/>
  <c r="C30" i="199"/>
  <c r="O29" i="199"/>
  <c r="N29" i="199"/>
  <c r="M29" i="199"/>
  <c r="L29" i="199"/>
  <c r="K29" i="199"/>
  <c r="J29" i="199"/>
  <c r="I29" i="199"/>
  <c r="H29" i="199"/>
  <c r="G29" i="199"/>
  <c r="F29" i="199"/>
  <c r="E29" i="199"/>
  <c r="D29" i="199"/>
  <c r="C29" i="199"/>
  <c r="O28" i="199"/>
  <c r="N28" i="199"/>
  <c r="M28" i="199"/>
  <c r="L28" i="199"/>
  <c r="K28" i="199"/>
  <c r="J28" i="199"/>
  <c r="I28" i="199"/>
  <c r="H28" i="199"/>
  <c r="G28" i="199"/>
  <c r="F28" i="199"/>
  <c r="E28" i="199"/>
  <c r="D28" i="199"/>
  <c r="C28" i="199"/>
  <c r="O24" i="199"/>
  <c r="N24" i="199"/>
  <c r="M24" i="199"/>
  <c r="L24" i="199"/>
  <c r="K24" i="199"/>
  <c r="J24" i="199"/>
  <c r="I24" i="199"/>
  <c r="H24" i="199"/>
  <c r="G24" i="199"/>
  <c r="F24" i="199"/>
  <c r="E24" i="199"/>
  <c r="D24" i="199"/>
  <c r="C24" i="199"/>
  <c r="O23" i="199"/>
  <c r="N23" i="199"/>
  <c r="M23" i="199"/>
  <c r="L23" i="199"/>
  <c r="K23" i="199"/>
  <c r="J23" i="199"/>
  <c r="I23" i="199"/>
  <c r="H23" i="199"/>
  <c r="G23" i="199"/>
  <c r="F23" i="199"/>
  <c r="E23" i="199"/>
  <c r="D23" i="199"/>
  <c r="C23" i="199"/>
  <c r="O22" i="199"/>
  <c r="N22" i="199"/>
  <c r="M22" i="199"/>
  <c r="L22" i="199"/>
  <c r="K22" i="199"/>
  <c r="J22" i="199"/>
  <c r="I22" i="199"/>
  <c r="H22" i="199"/>
  <c r="G22" i="199"/>
  <c r="F22" i="199"/>
  <c r="E22" i="199"/>
  <c r="D22" i="199"/>
  <c r="C22" i="199"/>
  <c r="O21" i="199"/>
  <c r="N21" i="199"/>
  <c r="M21" i="199"/>
  <c r="L21" i="199"/>
  <c r="K21" i="199"/>
  <c r="J21" i="199"/>
  <c r="I21" i="199"/>
  <c r="H21" i="199"/>
  <c r="G21" i="199"/>
  <c r="F21" i="199"/>
  <c r="E21" i="199"/>
  <c r="D21" i="199"/>
  <c r="C21" i="199"/>
  <c r="O20" i="199"/>
  <c r="N20" i="199"/>
  <c r="M20" i="199"/>
  <c r="L20" i="199"/>
  <c r="K20" i="199"/>
  <c r="J20" i="199"/>
  <c r="I20" i="199"/>
  <c r="H20" i="199"/>
  <c r="G20" i="199"/>
  <c r="F20" i="199"/>
  <c r="E20" i="199"/>
  <c r="D20" i="199"/>
  <c r="C20" i="199"/>
  <c r="O19" i="199"/>
  <c r="N19" i="199"/>
  <c r="M19" i="199"/>
  <c r="L19" i="199"/>
  <c r="K19" i="199"/>
  <c r="J19" i="199"/>
  <c r="I19" i="199"/>
  <c r="H19" i="199"/>
  <c r="G19" i="199"/>
  <c r="F19" i="199"/>
  <c r="E19" i="199"/>
  <c r="D19" i="199"/>
  <c r="C19" i="199"/>
  <c r="O18" i="199"/>
  <c r="N18" i="199"/>
  <c r="M18" i="199"/>
  <c r="L18" i="199"/>
  <c r="K18" i="199"/>
  <c r="J18" i="199"/>
  <c r="I18" i="199"/>
  <c r="H18" i="199"/>
  <c r="G18" i="199"/>
  <c r="F18" i="199"/>
  <c r="E18" i="199"/>
  <c r="D18" i="199"/>
  <c r="C18" i="199"/>
  <c r="O17" i="199"/>
  <c r="N17" i="199"/>
  <c r="M17" i="199"/>
  <c r="L17" i="199"/>
  <c r="K17" i="199"/>
  <c r="J17" i="199"/>
  <c r="I17" i="199"/>
  <c r="H17" i="199"/>
  <c r="G17" i="199"/>
  <c r="F17" i="199"/>
  <c r="E17" i="199"/>
  <c r="D17" i="199"/>
  <c r="C17" i="199"/>
  <c r="O16" i="199"/>
  <c r="N16" i="199"/>
  <c r="M16" i="199"/>
  <c r="L16" i="199"/>
  <c r="K16" i="199"/>
  <c r="J16" i="199"/>
  <c r="I16" i="199"/>
  <c r="H16" i="199"/>
  <c r="G16" i="199"/>
  <c r="F16" i="199"/>
  <c r="E16" i="199"/>
  <c r="D16" i="199"/>
  <c r="C16" i="199"/>
  <c r="O15" i="199"/>
  <c r="N15" i="199"/>
  <c r="M15" i="199"/>
  <c r="L15" i="199"/>
  <c r="K15" i="199"/>
  <c r="J15" i="199"/>
  <c r="I15" i="199"/>
  <c r="H15" i="199"/>
  <c r="G15" i="199"/>
  <c r="F15" i="199"/>
  <c r="E15" i="199"/>
  <c r="D15" i="199"/>
  <c r="C15" i="199"/>
  <c r="O32" i="198"/>
  <c r="N32" i="198"/>
  <c r="L32" i="198"/>
  <c r="K32" i="198"/>
  <c r="J32" i="198"/>
  <c r="I32" i="198"/>
  <c r="H32" i="198"/>
  <c r="G32" i="198"/>
  <c r="F32" i="198"/>
  <c r="E32" i="198"/>
  <c r="D32" i="198"/>
  <c r="C32" i="198"/>
  <c r="O31" i="198"/>
  <c r="N31" i="198"/>
  <c r="L31" i="198"/>
  <c r="K31" i="198"/>
  <c r="J31" i="198"/>
  <c r="I31" i="198"/>
  <c r="H31" i="198"/>
  <c r="G31" i="198"/>
  <c r="F31" i="198"/>
  <c r="E31" i="198"/>
  <c r="D31" i="198"/>
  <c r="C31" i="198"/>
  <c r="O30" i="198"/>
  <c r="N30" i="198"/>
  <c r="L30" i="198"/>
  <c r="K30" i="198"/>
  <c r="J30" i="198"/>
  <c r="I30" i="198"/>
  <c r="H30" i="198"/>
  <c r="G30" i="198"/>
  <c r="F30" i="198"/>
  <c r="E30" i="198"/>
  <c r="D30" i="198"/>
  <c r="C30" i="198"/>
  <c r="O29" i="198"/>
  <c r="N29" i="198"/>
  <c r="L29" i="198"/>
  <c r="K29" i="198"/>
  <c r="J29" i="198"/>
  <c r="I29" i="198"/>
  <c r="H29" i="198"/>
  <c r="G29" i="198"/>
  <c r="F29" i="198"/>
  <c r="E29" i="198"/>
  <c r="D29" i="198"/>
  <c r="C29" i="198"/>
  <c r="O28" i="198"/>
  <c r="N28" i="198"/>
  <c r="L28" i="198"/>
  <c r="K28" i="198"/>
  <c r="J28" i="198"/>
  <c r="I28" i="198"/>
  <c r="H28" i="198"/>
  <c r="G28" i="198"/>
  <c r="F28" i="198"/>
  <c r="E28" i="198"/>
  <c r="D28" i="198"/>
  <c r="C28" i="198"/>
  <c r="O24" i="198"/>
  <c r="N24" i="198"/>
  <c r="L24" i="198"/>
  <c r="K24" i="198"/>
  <c r="J24" i="198"/>
  <c r="I24" i="198"/>
  <c r="H24" i="198"/>
  <c r="G24" i="198"/>
  <c r="F24" i="198"/>
  <c r="E24" i="198"/>
  <c r="D24" i="198"/>
  <c r="C24" i="198"/>
  <c r="O23" i="198"/>
  <c r="N23" i="198"/>
  <c r="L23" i="198"/>
  <c r="K23" i="198"/>
  <c r="J23" i="198"/>
  <c r="I23" i="198"/>
  <c r="H23" i="198"/>
  <c r="G23" i="198"/>
  <c r="F23" i="198"/>
  <c r="E23" i="198"/>
  <c r="D23" i="198"/>
  <c r="C23" i="198"/>
  <c r="O22" i="198"/>
  <c r="N22" i="198"/>
  <c r="L22" i="198"/>
  <c r="K22" i="198"/>
  <c r="J22" i="198"/>
  <c r="I22" i="198"/>
  <c r="H22" i="198"/>
  <c r="G22" i="198"/>
  <c r="F22" i="198"/>
  <c r="E22" i="198"/>
  <c r="D22" i="198"/>
  <c r="C22" i="198"/>
  <c r="O21" i="198"/>
  <c r="N21" i="198"/>
  <c r="L21" i="198"/>
  <c r="K21" i="198"/>
  <c r="J21" i="198"/>
  <c r="I21" i="198"/>
  <c r="H21" i="198"/>
  <c r="G21" i="198"/>
  <c r="F21" i="198"/>
  <c r="E21" i="198"/>
  <c r="D21" i="198"/>
  <c r="C21" i="198"/>
  <c r="O20" i="198"/>
  <c r="N20" i="198"/>
  <c r="L20" i="198"/>
  <c r="K20" i="198"/>
  <c r="J20" i="198"/>
  <c r="I20" i="198"/>
  <c r="H20" i="198"/>
  <c r="G20" i="198"/>
  <c r="F20" i="198"/>
  <c r="E20" i="198"/>
  <c r="D20" i="198"/>
  <c r="C20" i="198"/>
  <c r="O19" i="198"/>
  <c r="N19" i="198"/>
  <c r="L19" i="198"/>
  <c r="K19" i="198"/>
  <c r="J19" i="198"/>
  <c r="I19" i="198"/>
  <c r="H19" i="198"/>
  <c r="G19" i="198"/>
  <c r="F19" i="198"/>
  <c r="E19" i="198"/>
  <c r="D19" i="198"/>
  <c r="C19" i="198"/>
  <c r="O18" i="198"/>
  <c r="N18" i="198"/>
  <c r="L18" i="198"/>
  <c r="K18" i="198"/>
  <c r="J18" i="198"/>
  <c r="I18" i="198"/>
  <c r="H18" i="198"/>
  <c r="G18" i="198"/>
  <c r="F18" i="198"/>
  <c r="E18" i="198"/>
  <c r="D18" i="198"/>
  <c r="C18" i="198"/>
  <c r="O17" i="198"/>
  <c r="N17" i="198"/>
  <c r="L17" i="198"/>
  <c r="K17" i="198"/>
  <c r="J17" i="198"/>
  <c r="I17" i="198"/>
  <c r="H17" i="198"/>
  <c r="G17" i="198"/>
  <c r="F17" i="198"/>
  <c r="E17" i="198"/>
  <c r="D17" i="198"/>
  <c r="C17" i="198"/>
  <c r="O16" i="198"/>
  <c r="N16" i="198"/>
  <c r="L16" i="198"/>
  <c r="K16" i="198"/>
  <c r="J16" i="198"/>
  <c r="I16" i="198"/>
  <c r="H16" i="198"/>
  <c r="G16" i="198"/>
  <c r="F16" i="198"/>
  <c r="E16" i="198"/>
  <c r="D16" i="198"/>
  <c r="C16" i="198"/>
  <c r="O15" i="198"/>
  <c r="N15" i="198"/>
  <c r="L15" i="198"/>
  <c r="K15" i="198"/>
  <c r="J15" i="198"/>
  <c r="I15" i="198"/>
  <c r="H15" i="198"/>
  <c r="G15" i="198"/>
  <c r="F15" i="198"/>
  <c r="E15" i="198"/>
  <c r="D15" i="198"/>
  <c r="C15" i="198"/>
  <c r="O32" i="197"/>
  <c r="N32" i="197"/>
  <c r="M32" i="197"/>
  <c r="L32" i="197"/>
  <c r="K32" i="197"/>
  <c r="J32" i="197"/>
  <c r="I32" i="197"/>
  <c r="H32" i="197"/>
  <c r="G32" i="197"/>
  <c r="F32" i="197"/>
  <c r="E32" i="197"/>
  <c r="D32" i="197"/>
  <c r="C32" i="197"/>
  <c r="O31" i="197"/>
  <c r="N31" i="197"/>
  <c r="M31" i="197"/>
  <c r="L31" i="197"/>
  <c r="K31" i="197"/>
  <c r="J31" i="197"/>
  <c r="I31" i="197"/>
  <c r="H31" i="197"/>
  <c r="G31" i="197"/>
  <c r="F31" i="197"/>
  <c r="E31" i="197"/>
  <c r="D31" i="197"/>
  <c r="C31" i="197"/>
  <c r="O30" i="197"/>
  <c r="N30" i="197"/>
  <c r="M30" i="197"/>
  <c r="L30" i="197"/>
  <c r="K30" i="197"/>
  <c r="J30" i="197"/>
  <c r="I30" i="197"/>
  <c r="H30" i="197"/>
  <c r="G30" i="197"/>
  <c r="F30" i="197"/>
  <c r="E30" i="197"/>
  <c r="D30" i="197"/>
  <c r="C30" i="197"/>
  <c r="O29" i="197"/>
  <c r="N29" i="197"/>
  <c r="M29" i="197"/>
  <c r="L29" i="197"/>
  <c r="K29" i="197"/>
  <c r="J29" i="197"/>
  <c r="I29" i="197"/>
  <c r="H29" i="197"/>
  <c r="G29" i="197"/>
  <c r="F29" i="197"/>
  <c r="E29" i="197"/>
  <c r="D29" i="197"/>
  <c r="C29" i="197"/>
  <c r="O28" i="197"/>
  <c r="N28" i="197"/>
  <c r="M28" i="197"/>
  <c r="L28" i="197"/>
  <c r="K28" i="197"/>
  <c r="J28" i="197"/>
  <c r="I28" i="197"/>
  <c r="H28" i="197"/>
  <c r="G28" i="197"/>
  <c r="F28" i="197"/>
  <c r="E28" i="197"/>
  <c r="D28" i="197"/>
  <c r="C28" i="197"/>
  <c r="O24" i="197"/>
  <c r="N24" i="197"/>
  <c r="M24" i="197"/>
  <c r="L24" i="197"/>
  <c r="K24" i="197"/>
  <c r="J24" i="197"/>
  <c r="I24" i="197"/>
  <c r="H24" i="197"/>
  <c r="G24" i="197"/>
  <c r="F24" i="197"/>
  <c r="E24" i="197"/>
  <c r="D24" i="197"/>
  <c r="C24" i="197"/>
  <c r="O23" i="197"/>
  <c r="N23" i="197"/>
  <c r="M23" i="197"/>
  <c r="L23" i="197"/>
  <c r="K23" i="197"/>
  <c r="J23" i="197"/>
  <c r="I23" i="197"/>
  <c r="H23" i="197"/>
  <c r="G23" i="197"/>
  <c r="F23" i="197"/>
  <c r="E23" i="197"/>
  <c r="D23" i="197"/>
  <c r="C23" i="197"/>
  <c r="O22" i="197"/>
  <c r="N22" i="197"/>
  <c r="M22" i="197"/>
  <c r="L22" i="197"/>
  <c r="K22" i="197"/>
  <c r="J22" i="197"/>
  <c r="I22" i="197"/>
  <c r="H22" i="197"/>
  <c r="G22" i="197"/>
  <c r="F22" i="197"/>
  <c r="E22" i="197"/>
  <c r="D22" i="197"/>
  <c r="C22" i="197"/>
  <c r="O21" i="197"/>
  <c r="N21" i="197"/>
  <c r="M21" i="197"/>
  <c r="L21" i="197"/>
  <c r="K21" i="197"/>
  <c r="J21" i="197"/>
  <c r="I21" i="197"/>
  <c r="H21" i="197"/>
  <c r="G21" i="197"/>
  <c r="F21" i="197"/>
  <c r="E21" i="197"/>
  <c r="D21" i="197"/>
  <c r="C21" i="197"/>
  <c r="O20" i="197"/>
  <c r="N20" i="197"/>
  <c r="M20" i="197"/>
  <c r="L20" i="197"/>
  <c r="K20" i="197"/>
  <c r="J20" i="197"/>
  <c r="I20" i="197"/>
  <c r="H20" i="197"/>
  <c r="G20" i="197"/>
  <c r="F20" i="197"/>
  <c r="E20" i="197"/>
  <c r="D20" i="197"/>
  <c r="C20" i="197"/>
  <c r="O19" i="197"/>
  <c r="N19" i="197"/>
  <c r="M19" i="197"/>
  <c r="L19" i="197"/>
  <c r="K19" i="197"/>
  <c r="J19" i="197"/>
  <c r="I19" i="197"/>
  <c r="H19" i="197"/>
  <c r="G19" i="197"/>
  <c r="F19" i="197"/>
  <c r="E19" i="197"/>
  <c r="D19" i="197"/>
  <c r="C19" i="197"/>
  <c r="O18" i="197"/>
  <c r="N18" i="197"/>
  <c r="M18" i="197"/>
  <c r="L18" i="197"/>
  <c r="K18" i="197"/>
  <c r="J18" i="197"/>
  <c r="I18" i="197"/>
  <c r="H18" i="197"/>
  <c r="G18" i="197"/>
  <c r="F18" i="197"/>
  <c r="E18" i="197"/>
  <c r="D18" i="197"/>
  <c r="C18" i="197"/>
  <c r="O17" i="197"/>
  <c r="N17" i="197"/>
  <c r="M17" i="197"/>
  <c r="L17" i="197"/>
  <c r="K17" i="197"/>
  <c r="J17" i="197"/>
  <c r="I17" i="197"/>
  <c r="H17" i="197"/>
  <c r="G17" i="197"/>
  <c r="F17" i="197"/>
  <c r="E17" i="197"/>
  <c r="D17" i="197"/>
  <c r="C17" i="197"/>
  <c r="O16" i="197"/>
  <c r="N16" i="197"/>
  <c r="M16" i="197"/>
  <c r="L16" i="197"/>
  <c r="K16" i="197"/>
  <c r="J16" i="197"/>
  <c r="I16" i="197"/>
  <c r="H16" i="197"/>
  <c r="G16" i="197"/>
  <c r="F16" i="197"/>
  <c r="E16" i="197"/>
  <c r="D16" i="197"/>
  <c r="C16" i="197"/>
  <c r="O15" i="197"/>
  <c r="N15" i="197"/>
  <c r="M15" i="197"/>
  <c r="L15" i="197"/>
  <c r="K15" i="197"/>
  <c r="J15" i="197"/>
  <c r="I15" i="197"/>
  <c r="H15" i="197"/>
  <c r="G15" i="197"/>
  <c r="F15" i="197"/>
  <c r="E15" i="197"/>
  <c r="D15" i="197"/>
  <c r="C15" i="197"/>
  <c r="O32" i="196"/>
  <c r="N32" i="196"/>
  <c r="M32" i="196"/>
  <c r="L32" i="196"/>
  <c r="K32" i="196"/>
  <c r="J32" i="196"/>
  <c r="I32" i="196"/>
  <c r="H32" i="196"/>
  <c r="G32" i="196"/>
  <c r="F32" i="196"/>
  <c r="E32" i="196"/>
  <c r="D32" i="196"/>
  <c r="C32" i="196"/>
  <c r="O31" i="196"/>
  <c r="N31" i="196"/>
  <c r="M31" i="196"/>
  <c r="L31" i="196"/>
  <c r="K31" i="196"/>
  <c r="J31" i="196"/>
  <c r="I31" i="196"/>
  <c r="H31" i="196"/>
  <c r="G31" i="196"/>
  <c r="F31" i="196"/>
  <c r="E31" i="196"/>
  <c r="D31" i="196"/>
  <c r="C31" i="196"/>
  <c r="O30" i="196"/>
  <c r="N30" i="196"/>
  <c r="M30" i="196"/>
  <c r="L30" i="196"/>
  <c r="K30" i="196"/>
  <c r="J30" i="196"/>
  <c r="I30" i="196"/>
  <c r="H30" i="196"/>
  <c r="G30" i="196"/>
  <c r="F30" i="196"/>
  <c r="E30" i="196"/>
  <c r="D30" i="196"/>
  <c r="C30" i="196"/>
  <c r="O29" i="196"/>
  <c r="N29" i="196"/>
  <c r="M29" i="196"/>
  <c r="L29" i="196"/>
  <c r="K29" i="196"/>
  <c r="J29" i="196"/>
  <c r="I29" i="196"/>
  <c r="H29" i="196"/>
  <c r="G29" i="196"/>
  <c r="F29" i="196"/>
  <c r="E29" i="196"/>
  <c r="D29" i="196"/>
  <c r="C29" i="196"/>
  <c r="O28" i="196"/>
  <c r="N28" i="196"/>
  <c r="M28" i="196"/>
  <c r="L28" i="196"/>
  <c r="K28" i="196"/>
  <c r="J28" i="196"/>
  <c r="I28" i="196"/>
  <c r="H28" i="196"/>
  <c r="G28" i="196"/>
  <c r="F28" i="196"/>
  <c r="E28" i="196"/>
  <c r="D28" i="196"/>
  <c r="C28" i="196"/>
  <c r="O24" i="196"/>
  <c r="N24" i="196"/>
  <c r="M24" i="196"/>
  <c r="L24" i="196"/>
  <c r="K24" i="196"/>
  <c r="J24" i="196"/>
  <c r="I24" i="196"/>
  <c r="H24" i="196"/>
  <c r="G24" i="196"/>
  <c r="F24" i="196"/>
  <c r="E24" i="196"/>
  <c r="D24" i="196"/>
  <c r="C24" i="196"/>
  <c r="O23" i="196"/>
  <c r="N23" i="196"/>
  <c r="M23" i="196"/>
  <c r="L23" i="196"/>
  <c r="K23" i="196"/>
  <c r="J23" i="196"/>
  <c r="I23" i="196"/>
  <c r="H23" i="196"/>
  <c r="G23" i="196"/>
  <c r="F23" i="196"/>
  <c r="E23" i="196"/>
  <c r="D23" i="196"/>
  <c r="C23" i="196"/>
  <c r="O22" i="196"/>
  <c r="N22" i="196"/>
  <c r="M22" i="196"/>
  <c r="L22" i="196"/>
  <c r="K22" i="196"/>
  <c r="J22" i="196"/>
  <c r="I22" i="196"/>
  <c r="H22" i="196"/>
  <c r="G22" i="196"/>
  <c r="F22" i="196"/>
  <c r="E22" i="196"/>
  <c r="D22" i="196"/>
  <c r="C22" i="196"/>
  <c r="O21" i="196"/>
  <c r="N21" i="196"/>
  <c r="M21" i="196"/>
  <c r="L21" i="196"/>
  <c r="K21" i="196"/>
  <c r="J21" i="196"/>
  <c r="I21" i="196"/>
  <c r="H21" i="196"/>
  <c r="G21" i="196"/>
  <c r="F21" i="196"/>
  <c r="E21" i="196"/>
  <c r="D21" i="196"/>
  <c r="C21" i="196"/>
  <c r="O20" i="196"/>
  <c r="N20" i="196"/>
  <c r="M20" i="196"/>
  <c r="L20" i="196"/>
  <c r="K20" i="196"/>
  <c r="J20" i="196"/>
  <c r="I20" i="196"/>
  <c r="H20" i="196"/>
  <c r="G20" i="196"/>
  <c r="F20" i="196"/>
  <c r="E20" i="196"/>
  <c r="D20" i="196"/>
  <c r="C20" i="196"/>
  <c r="O19" i="196"/>
  <c r="N19" i="196"/>
  <c r="M19" i="196"/>
  <c r="L19" i="196"/>
  <c r="K19" i="196"/>
  <c r="J19" i="196"/>
  <c r="I19" i="196"/>
  <c r="H19" i="196"/>
  <c r="G19" i="196"/>
  <c r="F19" i="196"/>
  <c r="E19" i="196"/>
  <c r="D19" i="196"/>
  <c r="C19" i="196"/>
  <c r="O18" i="196"/>
  <c r="N18" i="196"/>
  <c r="M18" i="196"/>
  <c r="L18" i="196"/>
  <c r="K18" i="196"/>
  <c r="J18" i="196"/>
  <c r="I18" i="196"/>
  <c r="H18" i="196"/>
  <c r="G18" i="196"/>
  <c r="F18" i="196"/>
  <c r="E18" i="196"/>
  <c r="D18" i="196"/>
  <c r="C18" i="196"/>
  <c r="O17" i="196"/>
  <c r="N17" i="196"/>
  <c r="M17" i="196"/>
  <c r="L17" i="196"/>
  <c r="K17" i="196"/>
  <c r="J17" i="196"/>
  <c r="I17" i="196"/>
  <c r="H17" i="196"/>
  <c r="G17" i="196"/>
  <c r="F17" i="196"/>
  <c r="E17" i="196"/>
  <c r="D17" i="196"/>
  <c r="C17" i="196"/>
  <c r="O16" i="196"/>
  <c r="N16" i="196"/>
  <c r="M16" i="196"/>
  <c r="L16" i="196"/>
  <c r="K16" i="196"/>
  <c r="J16" i="196"/>
  <c r="I16" i="196"/>
  <c r="H16" i="196"/>
  <c r="G16" i="196"/>
  <c r="F16" i="196"/>
  <c r="E16" i="196"/>
  <c r="D16" i="196"/>
  <c r="C16" i="196"/>
  <c r="O15" i="196"/>
  <c r="N15" i="196"/>
  <c r="M15" i="196"/>
  <c r="L15" i="196"/>
  <c r="K15" i="196"/>
  <c r="J15" i="196"/>
  <c r="I15" i="196"/>
  <c r="H15" i="196"/>
  <c r="G15" i="196"/>
  <c r="F15" i="196"/>
  <c r="E15" i="196"/>
  <c r="D15" i="196"/>
  <c r="C15" i="196"/>
  <c r="O32" i="195"/>
  <c r="N32" i="195"/>
  <c r="M32" i="195"/>
  <c r="L32" i="195"/>
  <c r="K32" i="195"/>
  <c r="J32" i="195"/>
  <c r="I32" i="195"/>
  <c r="H32" i="195"/>
  <c r="F32" i="195"/>
  <c r="E32" i="195"/>
  <c r="D32" i="195"/>
  <c r="C32" i="195"/>
  <c r="O31" i="195"/>
  <c r="N31" i="195"/>
  <c r="M31" i="195"/>
  <c r="L31" i="195"/>
  <c r="K31" i="195"/>
  <c r="J31" i="195"/>
  <c r="I31" i="195"/>
  <c r="H31" i="195"/>
  <c r="F31" i="195"/>
  <c r="E31" i="195"/>
  <c r="D31" i="195"/>
  <c r="C31" i="195"/>
  <c r="O30" i="195"/>
  <c r="N30" i="195"/>
  <c r="M30" i="195"/>
  <c r="L30" i="195"/>
  <c r="K30" i="195"/>
  <c r="J30" i="195"/>
  <c r="I30" i="195"/>
  <c r="H30" i="195"/>
  <c r="F30" i="195"/>
  <c r="E30" i="195"/>
  <c r="D30" i="195"/>
  <c r="C30" i="195"/>
  <c r="O29" i="195"/>
  <c r="N29" i="195"/>
  <c r="M29" i="195"/>
  <c r="L29" i="195"/>
  <c r="K29" i="195"/>
  <c r="J29" i="195"/>
  <c r="I29" i="195"/>
  <c r="H29" i="195"/>
  <c r="F29" i="195"/>
  <c r="E29" i="195"/>
  <c r="D29" i="195"/>
  <c r="C29" i="195"/>
  <c r="O28" i="195"/>
  <c r="N28" i="195"/>
  <c r="M28" i="195"/>
  <c r="L28" i="195"/>
  <c r="K28" i="195"/>
  <c r="J28" i="195"/>
  <c r="I28" i="195"/>
  <c r="H28" i="195"/>
  <c r="F28" i="195"/>
  <c r="E28" i="195"/>
  <c r="D28" i="195"/>
  <c r="C28" i="195"/>
  <c r="O24" i="195"/>
  <c r="N24" i="195"/>
  <c r="M24" i="195"/>
  <c r="L24" i="195"/>
  <c r="K24" i="195"/>
  <c r="J24" i="195"/>
  <c r="I24" i="195"/>
  <c r="H24" i="195"/>
  <c r="F24" i="195"/>
  <c r="E24" i="195"/>
  <c r="D24" i="195"/>
  <c r="C24" i="195"/>
  <c r="O23" i="195"/>
  <c r="N23" i="195"/>
  <c r="M23" i="195"/>
  <c r="L23" i="195"/>
  <c r="K23" i="195"/>
  <c r="J23" i="195"/>
  <c r="I23" i="195"/>
  <c r="H23" i="195"/>
  <c r="F23" i="195"/>
  <c r="E23" i="195"/>
  <c r="D23" i="195"/>
  <c r="C23" i="195"/>
  <c r="O22" i="195"/>
  <c r="N22" i="195"/>
  <c r="M22" i="195"/>
  <c r="L22" i="195"/>
  <c r="K22" i="195"/>
  <c r="J22" i="195"/>
  <c r="I22" i="195"/>
  <c r="H22" i="195"/>
  <c r="F22" i="195"/>
  <c r="E22" i="195"/>
  <c r="D22" i="195"/>
  <c r="C22" i="195"/>
  <c r="O21" i="195"/>
  <c r="N21" i="195"/>
  <c r="M21" i="195"/>
  <c r="L21" i="195"/>
  <c r="K21" i="195"/>
  <c r="J21" i="195"/>
  <c r="I21" i="195"/>
  <c r="H21" i="195"/>
  <c r="F21" i="195"/>
  <c r="E21" i="195"/>
  <c r="D21" i="195"/>
  <c r="C21" i="195"/>
  <c r="O20" i="195"/>
  <c r="N20" i="195"/>
  <c r="M20" i="195"/>
  <c r="L20" i="195"/>
  <c r="K20" i="195"/>
  <c r="J20" i="195"/>
  <c r="I20" i="195"/>
  <c r="H20" i="195"/>
  <c r="F20" i="195"/>
  <c r="E20" i="195"/>
  <c r="D20" i="195"/>
  <c r="C20" i="195"/>
  <c r="O19" i="195"/>
  <c r="N19" i="195"/>
  <c r="M19" i="195"/>
  <c r="L19" i="195"/>
  <c r="K19" i="195"/>
  <c r="J19" i="195"/>
  <c r="I19" i="195"/>
  <c r="H19" i="195"/>
  <c r="F19" i="195"/>
  <c r="E19" i="195"/>
  <c r="D19" i="195"/>
  <c r="C19" i="195"/>
  <c r="O18" i="195"/>
  <c r="N18" i="195"/>
  <c r="M18" i="195"/>
  <c r="L18" i="195"/>
  <c r="K18" i="195"/>
  <c r="J18" i="195"/>
  <c r="I18" i="195"/>
  <c r="H18" i="195"/>
  <c r="F18" i="195"/>
  <c r="E18" i="195"/>
  <c r="D18" i="195"/>
  <c r="C18" i="195"/>
  <c r="O17" i="195"/>
  <c r="N17" i="195"/>
  <c r="M17" i="195"/>
  <c r="L17" i="195"/>
  <c r="K17" i="195"/>
  <c r="J17" i="195"/>
  <c r="I17" i="195"/>
  <c r="H17" i="195"/>
  <c r="F17" i="195"/>
  <c r="E17" i="195"/>
  <c r="D17" i="195"/>
  <c r="C17" i="195"/>
  <c r="O16" i="195"/>
  <c r="N16" i="195"/>
  <c r="M16" i="195"/>
  <c r="L16" i="195"/>
  <c r="K16" i="195"/>
  <c r="J16" i="195"/>
  <c r="I16" i="195"/>
  <c r="H16" i="195"/>
  <c r="F16" i="195"/>
  <c r="E16" i="195"/>
  <c r="D16" i="195"/>
  <c r="C16" i="195"/>
  <c r="O15" i="195"/>
  <c r="N15" i="195"/>
  <c r="M15" i="195"/>
  <c r="L15" i="195"/>
  <c r="K15" i="195"/>
  <c r="J15" i="195"/>
  <c r="I15" i="195"/>
  <c r="H15" i="195"/>
  <c r="F15" i="195"/>
  <c r="E15" i="195"/>
  <c r="D15" i="195"/>
  <c r="C15" i="195"/>
  <c r="O32" i="194"/>
  <c r="N32" i="194"/>
  <c r="M32" i="194"/>
  <c r="L32" i="194"/>
  <c r="K32" i="194"/>
  <c r="J32" i="194"/>
  <c r="I32" i="194"/>
  <c r="H32" i="194"/>
  <c r="G32" i="194"/>
  <c r="F32" i="194"/>
  <c r="E32" i="194"/>
  <c r="D32" i="194"/>
  <c r="C32" i="194"/>
  <c r="O31" i="194"/>
  <c r="N31" i="194"/>
  <c r="M31" i="194"/>
  <c r="L31" i="194"/>
  <c r="K31" i="194"/>
  <c r="J31" i="194"/>
  <c r="I31" i="194"/>
  <c r="H31" i="194"/>
  <c r="G31" i="194"/>
  <c r="F31" i="194"/>
  <c r="E31" i="194"/>
  <c r="D31" i="194"/>
  <c r="C31" i="194"/>
  <c r="O30" i="194"/>
  <c r="N30" i="194"/>
  <c r="M30" i="194"/>
  <c r="L30" i="194"/>
  <c r="K30" i="194"/>
  <c r="J30" i="194"/>
  <c r="I30" i="194"/>
  <c r="H30" i="194"/>
  <c r="G30" i="194"/>
  <c r="F30" i="194"/>
  <c r="E30" i="194"/>
  <c r="D30" i="194"/>
  <c r="C30" i="194"/>
  <c r="O29" i="194"/>
  <c r="N29" i="194"/>
  <c r="M29" i="194"/>
  <c r="L29" i="194"/>
  <c r="K29" i="194"/>
  <c r="J29" i="194"/>
  <c r="I29" i="194"/>
  <c r="H29" i="194"/>
  <c r="G29" i="194"/>
  <c r="F29" i="194"/>
  <c r="E29" i="194"/>
  <c r="D29" i="194"/>
  <c r="C29" i="194"/>
  <c r="O28" i="194"/>
  <c r="N28" i="194"/>
  <c r="M28" i="194"/>
  <c r="L28" i="194"/>
  <c r="K28" i="194"/>
  <c r="J28" i="194"/>
  <c r="I28" i="194"/>
  <c r="H28" i="194"/>
  <c r="G28" i="194"/>
  <c r="F28" i="194"/>
  <c r="E28" i="194"/>
  <c r="D28" i="194"/>
  <c r="C28" i="194"/>
  <c r="O24" i="194"/>
  <c r="N24" i="194"/>
  <c r="M24" i="194"/>
  <c r="L24" i="194"/>
  <c r="K24" i="194"/>
  <c r="J24" i="194"/>
  <c r="I24" i="194"/>
  <c r="H24" i="194"/>
  <c r="G24" i="194"/>
  <c r="F24" i="194"/>
  <c r="E24" i="194"/>
  <c r="D24" i="194"/>
  <c r="C24" i="194"/>
  <c r="O23" i="194"/>
  <c r="N23" i="194"/>
  <c r="M23" i="194"/>
  <c r="L23" i="194"/>
  <c r="K23" i="194"/>
  <c r="J23" i="194"/>
  <c r="I23" i="194"/>
  <c r="H23" i="194"/>
  <c r="G23" i="194"/>
  <c r="F23" i="194"/>
  <c r="E23" i="194"/>
  <c r="D23" i="194"/>
  <c r="C23" i="194"/>
  <c r="O22" i="194"/>
  <c r="N22" i="194"/>
  <c r="M22" i="194"/>
  <c r="L22" i="194"/>
  <c r="K22" i="194"/>
  <c r="J22" i="194"/>
  <c r="I22" i="194"/>
  <c r="H22" i="194"/>
  <c r="G22" i="194"/>
  <c r="F22" i="194"/>
  <c r="E22" i="194"/>
  <c r="D22" i="194"/>
  <c r="C22" i="194"/>
  <c r="O21" i="194"/>
  <c r="N21" i="194"/>
  <c r="M21" i="194"/>
  <c r="L21" i="194"/>
  <c r="K21" i="194"/>
  <c r="J21" i="194"/>
  <c r="I21" i="194"/>
  <c r="H21" i="194"/>
  <c r="G21" i="194"/>
  <c r="F21" i="194"/>
  <c r="E21" i="194"/>
  <c r="D21" i="194"/>
  <c r="C21" i="194"/>
  <c r="O20" i="194"/>
  <c r="N20" i="194"/>
  <c r="M20" i="194"/>
  <c r="L20" i="194"/>
  <c r="K20" i="194"/>
  <c r="J20" i="194"/>
  <c r="I20" i="194"/>
  <c r="H20" i="194"/>
  <c r="G20" i="194"/>
  <c r="F20" i="194"/>
  <c r="E20" i="194"/>
  <c r="D20" i="194"/>
  <c r="C20" i="194"/>
  <c r="O19" i="194"/>
  <c r="N19" i="194"/>
  <c r="M19" i="194"/>
  <c r="L19" i="194"/>
  <c r="K19" i="194"/>
  <c r="J19" i="194"/>
  <c r="I19" i="194"/>
  <c r="H19" i="194"/>
  <c r="G19" i="194"/>
  <c r="F19" i="194"/>
  <c r="E19" i="194"/>
  <c r="D19" i="194"/>
  <c r="C19" i="194"/>
  <c r="O18" i="194"/>
  <c r="N18" i="194"/>
  <c r="M18" i="194"/>
  <c r="L18" i="194"/>
  <c r="K18" i="194"/>
  <c r="J18" i="194"/>
  <c r="I18" i="194"/>
  <c r="H18" i="194"/>
  <c r="G18" i="194"/>
  <c r="F18" i="194"/>
  <c r="E18" i="194"/>
  <c r="D18" i="194"/>
  <c r="C18" i="194"/>
  <c r="O17" i="194"/>
  <c r="N17" i="194"/>
  <c r="M17" i="194"/>
  <c r="L17" i="194"/>
  <c r="K17" i="194"/>
  <c r="J17" i="194"/>
  <c r="I17" i="194"/>
  <c r="H17" i="194"/>
  <c r="G17" i="194"/>
  <c r="F17" i="194"/>
  <c r="E17" i="194"/>
  <c r="D17" i="194"/>
  <c r="C17" i="194"/>
  <c r="O16" i="194"/>
  <c r="N16" i="194"/>
  <c r="M16" i="194"/>
  <c r="L16" i="194"/>
  <c r="K16" i="194"/>
  <c r="J16" i="194"/>
  <c r="I16" i="194"/>
  <c r="H16" i="194"/>
  <c r="G16" i="194"/>
  <c r="F16" i="194"/>
  <c r="E16" i="194"/>
  <c r="D16" i="194"/>
  <c r="C16" i="194"/>
  <c r="O15" i="194"/>
  <c r="N15" i="194"/>
  <c r="M15" i="194"/>
  <c r="L15" i="194"/>
  <c r="K15" i="194"/>
  <c r="J15" i="194"/>
  <c r="I15" i="194"/>
  <c r="H15" i="194"/>
  <c r="G15" i="194"/>
  <c r="F15" i="194"/>
  <c r="E15" i="194"/>
  <c r="D15" i="194"/>
  <c r="C15" i="194"/>
  <c r="O32" i="193"/>
  <c r="N32" i="193"/>
  <c r="M32" i="193"/>
  <c r="L32" i="193"/>
  <c r="K32" i="193"/>
  <c r="J32" i="193"/>
  <c r="I32" i="193"/>
  <c r="H32" i="193"/>
  <c r="G32" i="193"/>
  <c r="F32" i="193"/>
  <c r="E32" i="193"/>
  <c r="D32" i="193"/>
  <c r="C32" i="193"/>
  <c r="O31" i="193"/>
  <c r="N31" i="193"/>
  <c r="M31" i="193"/>
  <c r="L31" i="193"/>
  <c r="K31" i="193"/>
  <c r="J31" i="193"/>
  <c r="I31" i="193"/>
  <c r="H31" i="193"/>
  <c r="G31" i="193"/>
  <c r="F31" i="193"/>
  <c r="E31" i="193"/>
  <c r="D31" i="193"/>
  <c r="C31" i="193"/>
  <c r="O30" i="193"/>
  <c r="N30" i="193"/>
  <c r="M30" i="193"/>
  <c r="L30" i="193"/>
  <c r="K30" i="193"/>
  <c r="J30" i="193"/>
  <c r="I30" i="193"/>
  <c r="H30" i="193"/>
  <c r="G30" i="193"/>
  <c r="F30" i="193"/>
  <c r="E30" i="193"/>
  <c r="D30" i="193"/>
  <c r="C30" i="193"/>
  <c r="O29" i="193"/>
  <c r="N29" i="193"/>
  <c r="M29" i="193"/>
  <c r="L29" i="193"/>
  <c r="K29" i="193"/>
  <c r="J29" i="193"/>
  <c r="I29" i="193"/>
  <c r="H29" i="193"/>
  <c r="G29" i="193"/>
  <c r="F29" i="193"/>
  <c r="E29" i="193"/>
  <c r="D29" i="193"/>
  <c r="C29" i="193"/>
  <c r="O28" i="193"/>
  <c r="N28" i="193"/>
  <c r="M28" i="193"/>
  <c r="L28" i="193"/>
  <c r="K28" i="193"/>
  <c r="J28" i="193"/>
  <c r="I28" i="193"/>
  <c r="H28" i="193"/>
  <c r="G28" i="193"/>
  <c r="F28" i="193"/>
  <c r="E28" i="193"/>
  <c r="D28" i="193"/>
  <c r="C28" i="193"/>
  <c r="O24" i="193"/>
  <c r="N24" i="193"/>
  <c r="M24" i="193"/>
  <c r="L24" i="193"/>
  <c r="K24" i="193"/>
  <c r="J24" i="193"/>
  <c r="I24" i="193"/>
  <c r="H24" i="193"/>
  <c r="G24" i="193"/>
  <c r="F24" i="193"/>
  <c r="E24" i="193"/>
  <c r="D24" i="193"/>
  <c r="C24" i="193"/>
  <c r="O23" i="193"/>
  <c r="N23" i="193"/>
  <c r="M23" i="193"/>
  <c r="L23" i="193"/>
  <c r="K23" i="193"/>
  <c r="J23" i="193"/>
  <c r="I23" i="193"/>
  <c r="H23" i="193"/>
  <c r="G23" i="193"/>
  <c r="F23" i="193"/>
  <c r="E23" i="193"/>
  <c r="D23" i="193"/>
  <c r="C23" i="193"/>
  <c r="O22" i="193"/>
  <c r="N22" i="193"/>
  <c r="M22" i="193"/>
  <c r="L22" i="193"/>
  <c r="K22" i="193"/>
  <c r="J22" i="193"/>
  <c r="I22" i="193"/>
  <c r="H22" i="193"/>
  <c r="G22" i="193"/>
  <c r="F22" i="193"/>
  <c r="E22" i="193"/>
  <c r="D22" i="193"/>
  <c r="C22" i="193"/>
  <c r="O21" i="193"/>
  <c r="N21" i="193"/>
  <c r="M21" i="193"/>
  <c r="L21" i="193"/>
  <c r="K21" i="193"/>
  <c r="J21" i="193"/>
  <c r="I21" i="193"/>
  <c r="H21" i="193"/>
  <c r="G21" i="193"/>
  <c r="F21" i="193"/>
  <c r="E21" i="193"/>
  <c r="D21" i="193"/>
  <c r="C21" i="193"/>
  <c r="O20" i="193"/>
  <c r="N20" i="193"/>
  <c r="M20" i="193"/>
  <c r="L20" i="193"/>
  <c r="K20" i="193"/>
  <c r="J20" i="193"/>
  <c r="I20" i="193"/>
  <c r="H20" i="193"/>
  <c r="G20" i="193"/>
  <c r="F20" i="193"/>
  <c r="E20" i="193"/>
  <c r="D20" i="193"/>
  <c r="C20" i="193"/>
  <c r="O19" i="193"/>
  <c r="N19" i="193"/>
  <c r="M19" i="193"/>
  <c r="L19" i="193"/>
  <c r="K19" i="193"/>
  <c r="J19" i="193"/>
  <c r="I19" i="193"/>
  <c r="H19" i="193"/>
  <c r="G19" i="193"/>
  <c r="F19" i="193"/>
  <c r="E19" i="193"/>
  <c r="D19" i="193"/>
  <c r="C19" i="193"/>
  <c r="O18" i="193"/>
  <c r="N18" i="193"/>
  <c r="M18" i="193"/>
  <c r="L18" i="193"/>
  <c r="K18" i="193"/>
  <c r="J18" i="193"/>
  <c r="I18" i="193"/>
  <c r="H18" i="193"/>
  <c r="G18" i="193"/>
  <c r="F18" i="193"/>
  <c r="E18" i="193"/>
  <c r="D18" i="193"/>
  <c r="C18" i="193"/>
  <c r="O17" i="193"/>
  <c r="N17" i="193"/>
  <c r="M17" i="193"/>
  <c r="L17" i="193"/>
  <c r="K17" i="193"/>
  <c r="J17" i="193"/>
  <c r="I17" i="193"/>
  <c r="H17" i="193"/>
  <c r="G17" i="193"/>
  <c r="F17" i="193"/>
  <c r="E17" i="193"/>
  <c r="D17" i="193"/>
  <c r="C17" i="193"/>
  <c r="O16" i="193"/>
  <c r="N16" i="193"/>
  <c r="M16" i="193"/>
  <c r="L16" i="193"/>
  <c r="K16" i="193"/>
  <c r="J16" i="193"/>
  <c r="I16" i="193"/>
  <c r="H16" i="193"/>
  <c r="G16" i="193"/>
  <c r="F16" i="193"/>
  <c r="E16" i="193"/>
  <c r="D16" i="193"/>
  <c r="C16" i="193"/>
  <c r="O15" i="193"/>
  <c r="N15" i="193"/>
  <c r="M15" i="193"/>
  <c r="L15" i="193"/>
  <c r="K15" i="193"/>
  <c r="J15" i="193"/>
  <c r="I15" i="193"/>
  <c r="H15" i="193"/>
  <c r="G15" i="193"/>
  <c r="F15" i="193"/>
  <c r="E15" i="193"/>
  <c r="D15" i="193"/>
  <c r="C15" i="193"/>
  <c r="O32" i="192"/>
  <c r="N32" i="192"/>
  <c r="M32" i="192"/>
  <c r="L32" i="192"/>
  <c r="K32" i="192"/>
  <c r="J32" i="192"/>
  <c r="I32" i="192"/>
  <c r="H32" i="192"/>
  <c r="G32" i="192"/>
  <c r="F32" i="192"/>
  <c r="E32" i="192"/>
  <c r="D32" i="192"/>
  <c r="C32" i="192"/>
  <c r="O31" i="192"/>
  <c r="N31" i="192"/>
  <c r="M31" i="192"/>
  <c r="L31" i="192"/>
  <c r="K31" i="192"/>
  <c r="J31" i="192"/>
  <c r="I31" i="192"/>
  <c r="H31" i="192"/>
  <c r="G31" i="192"/>
  <c r="F31" i="192"/>
  <c r="E31" i="192"/>
  <c r="D31" i="192"/>
  <c r="C31" i="192"/>
  <c r="O30" i="192"/>
  <c r="N30" i="192"/>
  <c r="M30" i="192"/>
  <c r="L30" i="192"/>
  <c r="K30" i="192"/>
  <c r="J30" i="192"/>
  <c r="I30" i="192"/>
  <c r="H30" i="192"/>
  <c r="G30" i="192"/>
  <c r="F30" i="192"/>
  <c r="E30" i="192"/>
  <c r="D30" i="192"/>
  <c r="C30" i="192"/>
  <c r="O29" i="192"/>
  <c r="N29" i="192"/>
  <c r="M29" i="192"/>
  <c r="L29" i="192"/>
  <c r="K29" i="192"/>
  <c r="J29" i="192"/>
  <c r="I29" i="192"/>
  <c r="H29" i="192"/>
  <c r="G29" i="192"/>
  <c r="F29" i="192"/>
  <c r="E29" i="192"/>
  <c r="D29" i="192"/>
  <c r="C29" i="192"/>
  <c r="O28" i="192"/>
  <c r="N28" i="192"/>
  <c r="M28" i="192"/>
  <c r="L28" i="192"/>
  <c r="K28" i="192"/>
  <c r="J28" i="192"/>
  <c r="I28" i="192"/>
  <c r="H28" i="192"/>
  <c r="G28" i="192"/>
  <c r="F28" i="192"/>
  <c r="E28" i="192"/>
  <c r="D28" i="192"/>
  <c r="C28" i="192"/>
  <c r="O24" i="192"/>
  <c r="N24" i="192"/>
  <c r="M24" i="192"/>
  <c r="L24" i="192"/>
  <c r="K24" i="192"/>
  <c r="J24" i="192"/>
  <c r="I24" i="192"/>
  <c r="H24" i="192"/>
  <c r="G24" i="192"/>
  <c r="F24" i="192"/>
  <c r="E24" i="192"/>
  <c r="D24" i="192"/>
  <c r="C24" i="192"/>
  <c r="O23" i="192"/>
  <c r="N23" i="192"/>
  <c r="M23" i="192"/>
  <c r="L23" i="192"/>
  <c r="K23" i="192"/>
  <c r="J23" i="192"/>
  <c r="I23" i="192"/>
  <c r="H23" i="192"/>
  <c r="G23" i="192"/>
  <c r="F23" i="192"/>
  <c r="E23" i="192"/>
  <c r="D23" i="192"/>
  <c r="C23" i="192"/>
  <c r="O22" i="192"/>
  <c r="N22" i="192"/>
  <c r="M22" i="192"/>
  <c r="L22" i="192"/>
  <c r="K22" i="192"/>
  <c r="J22" i="192"/>
  <c r="I22" i="192"/>
  <c r="H22" i="192"/>
  <c r="G22" i="192"/>
  <c r="F22" i="192"/>
  <c r="E22" i="192"/>
  <c r="D22" i="192"/>
  <c r="C22" i="192"/>
  <c r="O21" i="192"/>
  <c r="N21" i="192"/>
  <c r="M21" i="192"/>
  <c r="L21" i="192"/>
  <c r="K21" i="192"/>
  <c r="J21" i="192"/>
  <c r="I21" i="192"/>
  <c r="H21" i="192"/>
  <c r="G21" i="192"/>
  <c r="F21" i="192"/>
  <c r="E21" i="192"/>
  <c r="D21" i="192"/>
  <c r="C21" i="192"/>
  <c r="O20" i="192"/>
  <c r="N20" i="192"/>
  <c r="M20" i="192"/>
  <c r="L20" i="192"/>
  <c r="K20" i="192"/>
  <c r="J20" i="192"/>
  <c r="I20" i="192"/>
  <c r="H20" i="192"/>
  <c r="G20" i="192"/>
  <c r="F20" i="192"/>
  <c r="E20" i="192"/>
  <c r="D20" i="192"/>
  <c r="C20" i="192"/>
  <c r="O19" i="192"/>
  <c r="N19" i="192"/>
  <c r="M19" i="192"/>
  <c r="L19" i="192"/>
  <c r="K19" i="192"/>
  <c r="J19" i="192"/>
  <c r="I19" i="192"/>
  <c r="H19" i="192"/>
  <c r="G19" i="192"/>
  <c r="F19" i="192"/>
  <c r="E19" i="192"/>
  <c r="D19" i="192"/>
  <c r="C19" i="192"/>
  <c r="O18" i="192"/>
  <c r="N18" i="192"/>
  <c r="M18" i="192"/>
  <c r="L18" i="192"/>
  <c r="K18" i="192"/>
  <c r="J18" i="192"/>
  <c r="I18" i="192"/>
  <c r="H18" i="192"/>
  <c r="G18" i="192"/>
  <c r="F18" i="192"/>
  <c r="E18" i="192"/>
  <c r="D18" i="192"/>
  <c r="C18" i="192"/>
  <c r="O17" i="192"/>
  <c r="N17" i="192"/>
  <c r="M17" i="192"/>
  <c r="L17" i="192"/>
  <c r="K17" i="192"/>
  <c r="J17" i="192"/>
  <c r="I17" i="192"/>
  <c r="H17" i="192"/>
  <c r="G17" i="192"/>
  <c r="F17" i="192"/>
  <c r="E17" i="192"/>
  <c r="D17" i="192"/>
  <c r="C17" i="192"/>
  <c r="O16" i="192"/>
  <c r="N16" i="192"/>
  <c r="M16" i="192"/>
  <c r="L16" i="192"/>
  <c r="K16" i="192"/>
  <c r="J16" i="192"/>
  <c r="I16" i="192"/>
  <c r="H16" i="192"/>
  <c r="G16" i="192"/>
  <c r="F16" i="192"/>
  <c r="E16" i="192"/>
  <c r="D16" i="192"/>
  <c r="C16" i="192"/>
  <c r="O15" i="192"/>
  <c r="N15" i="192"/>
  <c r="M15" i="192"/>
  <c r="L15" i="192"/>
  <c r="K15" i="192"/>
  <c r="J15" i="192"/>
  <c r="I15" i="192"/>
  <c r="H15" i="192"/>
  <c r="G15" i="192"/>
  <c r="F15" i="192"/>
  <c r="E15" i="192"/>
  <c r="D15" i="192"/>
  <c r="C15" i="192"/>
  <c r="O32" i="191"/>
  <c r="N32" i="191"/>
  <c r="M32" i="191"/>
  <c r="L32" i="191"/>
  <c r="K32" i="191"/>
  <c r="J32" i="191"/>
  <c r="I32" i="191"/>
  <c r="H32" i="191"/>
  <c r="G32" i="191"/>
  <c r="F32" i="191"/>
  <c r="E32" i="191"/>
  <c r="D32" i="191"/>
  <c r="C32" i="191"/>
  <c r="O31" i="191"/>
  <c r="N31" i="191"/>
  <c r="M31" i="191"/>
  <c r="L31" i="191"/>
  <c r="K31" i="191"/>
  <c r="J31" i="191"/>
  <c r="I31" i="191"/>
  <c r="H31" i="191"/>
  <c r="G31" i="191"/>
  <c r="F31" i="191"/>
  <c r="E31" i="191"/>
  <c r="D31" i="191"/>
  <c r="C31" i="191"/>
  <c r="O30" i="191"/>
  <c r="N30" i="191"/>
  <c r="M30" i="191"/>
  <c r="L30" i="191"/>
  <c r="K30" i="191"/>
  <c r="J30" i="191"/>
  <c r="I30" i="191"/>
  <c r="H30" i="191"/>
  <c r="G30" i="191"/>
  <c r="F30" i="191"/>
  <c r="E30" i="191"/>
  <c r="D30" i="191"/>
  <c r="C30" i="191"/>
  <c r="O29" i="191"/>
  <c r="N29" i="191"/>
  <c r="M29" i="191"/>
  <c r="L29" i="191"/>
  <c r="K29" i="191"/>
  <c r="J29" i="191"/>
  <c r="I29" i="191"/>
  <c r="H29" i="191"/>
  <c r="G29" i="191"/>
  <c r="F29" i="191"/>
  <c r="E29" i="191"/>
  <c r="D29" i="191"/>
  <c r="C29" i="191"/>
  <c r="O28" i="191"/>
  <c r="N28" i="191"/>
  <c r="M28" i="191"/>
  <c r="L28" i="191"/>
  <c r="K28" i="191"/>
  <c r="J28" i="191"/>
  <c r="I28" i="191"/>
  <c r="H28" i="191"/>
  <c r="G28" i="191"/>
  <c r="F28" i="191"/>
  <c r="E28" i="191"/>
  <c r="D28" i="191"/>
  <c r="C28" i="191"/>
  <c r="O24" i="191"/>
  <c r="N24" i="191"/>
  <c r="M24" i="191"/>
  <c r="L24" i="191"/>
  <c r="K24" i="191"/>
  <c r="J24" i="191"/>
  <c r="I24" i="191"/>
  <c r="H24" i="191"/>
  <c r="G24" i="191"/>
  <c r="F24" i="191"/>
  <c r="E24" i="191"/>
  <c r="D24" i="191"/>
  <c r="C24" i="191"/>
  <c r="O23" i="191"/>
  <c r="N23" i="191"/>
  <c r="M23" i="191"/>
  <c r="L23" i="191"/>
  <c r="K23" i="191"/>
  <c r="J23" i="191"/>
  <c r="I23" i="191"/>
  <c r="H23" i="191"/>
  <c r="G23" i="191"/>
  <c r="F23" i="191"/>
  <c r="E23" i="191"/>
  <c r="D23" i="191"/>
  <c r="C23" i="191"/>
  <c r="O22" i="191"/>
  <c r="N22" i="191"/>
  <c r="M22" i="191"/>
  <c r="L22" i="191"/>
  <c r="K22" i="191"/>
  <c r="J22" i="191"/>
  <c r="I22" i="191"/>
  <c r="H22" i="191"/>
  <c r="G22" i="191"/>
  <c r="F22" i="191"/>
  <c r="E22" i="191"/>
  <c r="D22" i="191"/>
  <c r="C22" i="191"/>
  <c r="O21" i="191"/>
  <c r="N21" i="191"/>
  <c r="M21" i="191"/>
  <c r="L21" i="191"/>
  <c r="K21" i="191"/>
  <c r="J21" i="191"/>
  <c r="I21" i="191"/>
  <c r="H21" i="191"/>
  <c r="G21" i="191"/>
  <c r="F21" i="191"/>
  <c r="E21" i="191"/>
  <c r="D21" i="191"/>
  <c r="C21" i="191"/>
  <c r="O20" i="191"/>
  <c r="N20" i="191"/>
  <c r="M20" i="191"/>
  <c r="L20" i="191"/>
  <c r="K20" i="191"/>
  <c r="J20" i="191"/>
  <c r="I20" i="191"/>
  <c r="H20" i="191"/>
  <c r="G20" i="191"/>
  <c r="F20" i="191"/>
  <c r="E20" i="191"/>
  <c r="D20" i="191"/>
  <c r="C20" i="191"/>
  <c r="O19" i="191"/>
  <c r="N19" i="191"/>
  <c r="M19" i="191"/>
  <c r="L19" i="191"/>
  <c r="K19" i="191"/>
  <c r="J19" i="191"/>
  <c r="I19" i="191"/>
  <c r="H19" i="191"/>
  <c r="G19" i="191"/>
  <c r="F19" i="191"/>
  <c r="E19" i="191"/>
  <c r="D19" i="191"/>
  <c r="C19" i="191"/>
  <c r="O18" i="191"/>
  <c r="N18" i="191"/>
  <c r="M18" i="191"/>
  <c r="L18" i="191"/>
  <c r="K18" i="191"/>
  <c r="J18" i="191"/>
  <c r="I18" i="191"/>
  <c r="H18" i="191"/>
  <c r="G18" i="191"/>
  <c r="F18" i="191"/>
  <c r="E18" i="191"/>
  <c r="D18" i="191"/>
  <c r="C18" i="191"/>
  <c r="O17" i="191"/>
  <c r="N17" i="191"/>
  <c r="M17" i="191"/>
  <c r="L17" i="191"/>
  <c r="K17" i="191"/>
  <c r="J17" i="191"/>
  <c r="I17" i="191"/>
  <c r="H17" i="191"/>
  <c r="G17" i="191"/>
  <c r="F17" i="191"/>
  <c r="E17" i="191"/>
  <c r="D17" i="191"/>
  <c r="C17" i="191"/>
  <c r="O16" i="191"/>
  <c r="N16" i="191"/>
  <c r="M16" i="191"/>
  <c r="L16" i="191"/>
  <c r="K16" i="191"/>
  <c r="J16" i="191"/>
  <c r="I16" i="191"/>
  <c r="H16" i="191"/>
  <c r="G16" i="191"/>
  <c r="F16" i="191"/>
  <c r="E16" i="191"/>
  <c r="D16" i="191"/>
  <c r="C16" i="191"/>
  <c r="O15" i="191"/>
  <c r="N15" i="191"/>
  <c r="M15" i="191"/>
  <c r="L15" i="191"/>
  <c r="K15" i="191"/>
  <c r="J15" i="191"/>
  <c r="I15" i="191"/>
  <c r="H15" i="191"/>
  <c r="G15" i="191"/>
  <c r="F15" i="191"/>
  <c r="E15" i="191"/>
  <c r="D15" i="191"/>
  <c r="C15" i="191"/>
  <c r="O32" i="190"/>
  <c r="N32" i="190"/>
  <c r="M32" i="190"/>
  <c r="L32" i="190"/>
  <c r="K32" i="190"/>
  <c r="J32" i="190"/>
  <c r="I32" i="190"/>
  <c r="H32" i="190"/>
  <c r="G32" i="190"/>
  <c r="F32" i="190"/>
  <c r="E32" i="190"/>
  <c r="D32" i="190"/>
  <c r="C32" i="190"/>
  <c r="O31" i="190"/>
  <c r="N31" i="190"/>
  <c r="M31" i="190"/>
  <c r="L31" i="190"/>
  <c r="K31" i="190"/>
  <c r="J31" i="190"/>
  <c r="I31" i="190"/>
  <c r="H31" i="190"/>
  <c r="G31" i="190"/>
  <c r="F31" i="190"/>
  <c r="E31" i="190"/>
  <c r="D31" i="190"/>
  <c r="C31" i="190"/>
  <c r="O30" i="190"/>
  <c r="N30" i="190"/>
  <c r="M30" i="190"/>
  <c r="L30" i="190"/>
  <c r="K30" i="190"/>
  <c r="J30" i="190"/>
  <c r="I30" i="190"/>
  <c r="H30" i="190"/>
  <c r="G30" i="190"/>
  <c r="F30" i="190"/>
  <c r="E30" i="190"/>
  <c r="D30" i="190"/>
  <c r="C30" i="190"/>
  <c r="O29" i="190"/>
  <c r="N29" i="190"/>
  <c r="M29" i="190"/>
  <c r="L29" i="190"/>
  <c r="K29" i="190"/>
  <c r="J29" i="190"/>
  <c r="I29" i="190"/>
  <c r="H29" i="190"/>
  <c r="G29" i="190"/>
  <c r="F29" i="190"/>
  <c r="E29" i="190"/>
  <c r="D29" i="190"/>
  <c r="C29" i="190"/>
  <c r="O28" i="190"/>
  <c r="N28" i="190"/>
  <c r="M28" i="190"/>
  <c r="L28" i="190"/>
  <c r="K28" i="190"/>
  <c r="J28" i="190"/>
  <c r="I28" i="190"/>
  <c r="H28" i="190"/>
  <c r="G28" i="190"/>
  <c r="F28" i="190"/>
  <c r="E28" i="190"/>
  <c r="D28" i="190"/>
  <c r="C28" i="190"/>
  <c r="O24" i="190"/>
  <c r="N24" i="190"/>
  <c r="M24" i="190"/>
  <c r="L24" i="190"/>
  <c r="K24" i="190"/>
  <c r="J24" i="190"/>
  <c r="I24" i="190"/>
  <c r="H24" i="190"/>
  <c r="G24" i="190"/>
  <c r="F24" i="190"/>
  <c r="E24" i="190"/>
  <c r="D24" i="190"/>
  <c r="C24" i="190"/>
  <c r="O23" i="190"/>
  <c r="N23" i="190"/>
  <c r="M23" i="190"/>
  <c r="L23" i="190"/>
  <c r="K23" i="190"/>
  <c r="J23" i="190"/>
  <c r="I23" i="190"/>
  <c r="H23" i="190"/>
  <c r="G23" i="190"/>
  <c r="F23" i="190"/>
  <c r="E23" i="190"/>
  <c r="D23" i="190"/>
  <c r="C23" i="190"/>
  <c r="O22" i="190"/>
  <c r="N22" i="190"/>
  <c r="M22" i="190"/>
  <c r="L22" i="190"/>
  <c r="K22" i="190"/>
  <c r="J22" i="190"/>
  <c r="I22" i="190"/>
  <c r="H22" i="190"/>
  <c r="G22" i="190"/>
  <c r="F22" i="190"/>
  <c r="E22" i="190"/>
  <c r="D22" i="190"/>
  <c r="C22" i="190"/>
  <c r="O21" i="190"/>
  <c r="N21" i="190"/>
  <c r="M21" i="190"/>
  <c r="L21" i="190"/>
  <c r="K21" i="190"/>
  <c r="J21" i="190"/>
  <c r="I21" i="190"/>
  <c r="H21" i="190"/>
  <c r="G21" i="190"/>
  <c r="F21" i="190"/>
  <c r="E21" i="190"/>
  <c r="D21" i="190"/>
  <c r="C21" i="190"/>
  <c r="O20" i="190"/>
  <c r="N20" i="190"/>
  <c r="M20" i="190"/>
  <c r="L20" i="190"/>
  <c r="K20" i="190"/>
  <c r="J20" i="190"/>
  <c r="I20" i="190"/>
  <c r="H20" i="190"/>
  <c r="G20" i="190"/>
  <c r="F20" i="190"/>
  <c r="E20" i="190"/>
  <c r="D20" i="190"/>
  <c r="C20" i="190"/>
  <c r="O19" i="190"/>
  <c r="N19" i="190"/>
  <c r="M19" i="190"/>
  <c r="L19" i="190"/>
  <c r="K19" i="190"/>
  <c r="J19" i="190"/>
  <c r="I19" i="190"/>
  <c r="H19" i="190"/>
  <c r="G19" i="190"/>
  <c r="F19" i="190"/>
  <c r="E19" i="190"/>
  <c r="D19" i="190"/>
  <c r="C19" i="190"/>
  <c r="O18" i="190"/>
  <c r="N18" i="190"/>
  <c r="M18" i="190"/>
  <c r="L18" i="190"/>
  <c r="K18" i="190"/>
  <c r="J18" i="190"/>
  <c r="I18" i="190"/>
  <c r="H18" i="190"/>
  <c r="G18" i="190"/>
  <c r="F18" i="190"/>
  <c r="E18" i="190"/>
  <c r="D18" i="190"/>
  <c r="C18" i="190"/>
  <c r="O17" i="190"/>
  <c r="N17" i="190"/>
  <c r="M17" i="190"/>
  <c r="L17" i="190"/>
  <c r="K17" i="190"/>
  <c r="J17" i="190"/>
  <c r="I17" i="190"/>
  <c r="H17" i="190"/>
  <c r="G17" i="190"/>
  <c r="F17" i="190"/>
  <c r="E17" i="190"/>
  <c r="D17" i="190"/>
  <c r="C17" i="190"/>
  <c r="O16" i="190"/>
  <c r="N16" i="190"/>
  <c r="M16" i="190"/>
  <c r="L16" i="190"/>
  <c r="K16" i="190"/>
  <c r="J16" i="190"/>
  <c r="I16" i="190"/>
  <c r="H16" i="190"/>
  <c r="G16" i="190"/>
  <c r="F16" i="190"/>
  <c r="E16" i="190"/>
  <c r="D16" i="190"/>
  <c r="C16" i="190"/>
  <c r="O15" i="190"/>
  <c r="N15" i="190"/>
  <c r="M15" i="190"/>
  <c r="L15" i="190"/>
  <c r="K15" i="190"/>
  <c r="J15" i="190"/>
  <c r="I15" i="190"/>
  <c r="H15" i="190"/>
  <c r="G15" i="190"/>
  <c r="F15" i="190"/>
  <c r="E15" i="190"/>
  <c r="D15" i="190"/>
  <c r="C15" i="190"/>
  <c r="O32" i="189"/>
  <c r="N32" i="189"/>
  <c r="M32" i="189"/>
  <c r="L32" i="189"/>
  <c r="K32" i="189"/>
  <c r="J32" i="189"/>
  <c r="I32" i="189"/>
  <c r="H32" i="189"/>
  <c r="G32" i="189"/>
  <c r="F32" i="189"/>
  <c r="E32" i="189"/>
  <c r="D32" i="189"/>
  <c r="C32" i="189"/>
  <c r="O31" i="189"/>
  <c r="N31" i="189"/>
  <c r="M31" i="189"/>
  <c r="L31" i="189"/>
  <c r="K31" i="189"/>
  <c r="J31" i="189"/>
  <c r="I31" i="189"/>
  <c r="H31" i="189"/>
  <c r="G31" i="189"/>
  <c r="F31" i="189"/>
  <c r="E31" i="189"/>
  <c r="D31" i="189"/>
  <c r="C31" i="189"/>
  <c r="O30" i="189"/>
  <c r="N30" i="189"/>
  <c r="M30" i="189"/>
  <c r="L30" i="189"/>
  <c r="K30" i="189"/>
  <c r="J30" i="189"/>
  <c r="I30" i="189"/>
  <c r="H30" i="189"/>
  <c r="G30" i="189"/>
  <c r="F30" i="189"/>
  <c r="E30" i="189"/>
  <c r="D30" i="189"/>
  <c r="C30" i="189"/>
  <c r="O29" i="189"/>
  <c r="N29" i="189"/>
  <c r="M29" i="189"/>
  <c r="L29" i="189"/>
  <c r="K29" i="189"/>
  <c r="J29" i="189"/>
  <c r="I29" i="189"/>
  <c r="H29" i="189"/>
  <c r="G29" i="189"/>
  <c r="F29" i="189"/>
  <c r="E29" i="189"/>
  <c r="D29" i="189"/>
  <c r="C29" i="189"/>
  <c r="O28" i="189"/>
  <c r="N28" i="189"/>
  <c r="M28" i="189"/>
  <c r="L28" i="189"/>
  <c r="K28" i="189"/>
  <c r="J28" i="189"/>
  <c r="I28" i="189"/>
  <c r="H28" i="189"/>
  <c r="G28" i="189"/>
  <c r="F28" i="189"/>
  <c r="E28" i="189"/>
  <c r="D28" i="189"/>
  <c r="C28" i="189"/>
  <c r="O24" i="189"/>
  <c r="N24" i="189"/>
  <c r="M24" i="189"/>
  <c r="L24" i="189"/>
  <c r="K24" i="189"/>
  <c r="J24" i="189"/>
  <c r="I24" i="189"/>
  <c r="H24" i="189"/>
  <c r="G24" i="189"/>
  <c r="F24" i="189"/>
  <c r="E24" i="189"/>
  <c r="D24" i="189"/>
  <c r="C24" i="189"/>
  <c r="O23" i="189"/>
  <c r="N23" i="189"/>
  <c r="M23" i="189"/>
  <c r="L23" i="189"/>
  <c r="K23" i="189"/>
  <c r="J23" i="189"/>
  <c r="I23" i="189"/>
  <c r="H23" i="189"/>
  <c r="G23" i="189"/>
  <c r="F23" i="189"/>
  <c r="E23" i="189"/>
  <c r="D23" i="189"/>
  <c r="C23" i="189"/>
  <c r="O22" i="189"/>
  <c r="N22" i="189"/>
  <c r="M22" i="189"/>
  <c r="L22" i="189"/>
  <c r="K22" i="189"/>
  <c r="J22" i="189"/>
  <c r="I22" i="189"/>
  <c r="H22" i="189"/>
  <c r="G22" i="189"/>
  <c r="F22" i="189"/>
  <c r="E22" i="189"/>
  <c r="D22" i="189"/>
  <c r="C22" i="189"/>
  <c r="O21" i="189"/>
  <c r="N21" i="189"/>
  <c r="M21" i="189"/>
  <c r="L21" i="189"/>
  <c r="K21" i="189"/>
  <c r="J21" i="189"/>
  <c r="I21" i="189"/>
  <c r="H21" i="189"/>
  <c r="G21" i="189"/>
  <c r="F21" i="189"/>
  <c r="E21" i="189"/>
  <c r="D21" i="189"/>
  <c r="C21" i="189"/>
  <c r="O20" i="189"/>
  <c r="N20" i="189"/>
  <c r="M20" i="189"/>
  <c r="L20" i="189"/>
  <c r="K20" i="189"/>
  <c r="J20" i="189"/>
  <c r="I20" i="189"/>
  <c r="H20" i="189"/>
  <c r="G20" i="189"/>
  <c r="F20" i="189"/>
  <c r="E20" i="189"/>
  <c r="D20" i="189"/>
  <c r="C20" i="189"/>
  <c r="O19" i="189"/>
  <c r="N19" i="189"/>
  <c r="M19" i="189"/>
  <c r="L19" i="189"/>
  <c r="K19" i="189"/>
  <c r="J19" i="189"/>
  <c r="I19" i="189"/>
  <c r="H19" i="189"/>
  <c r="G19" i="189"/>
  <c r="F19" i="189"/>
  <c r="E19" i="189"/>
  <c r="D19" i="189"/>
  <c r="C19" i="189"/>
  <c r="O18" i="189"/>
  <c r="N18" i="189"/>
  <c r="M18" i="189"/>
  <c r="L18" i="189"/>
  <c r="K18" i="189"/>
  <c r="J18" i="189"/>
  <c r="I18" i="189"/>
  <c r="H18" i="189"/>
  <c r="G18" i="189"/>
  <c r="F18" i="189"/>
  <c r="E18" i="189"/>
  <c r="D18" i="189"/>
  <c r="C18" i="189"/>
  <c r="O17" i="189"/>
  <c r="N17" i="189"/>
  <c r="M17" i="189"/>
  <c r="L17" i="189"/>
  <c r="K17" i="189"/>
  <c r="J17" i="189"/>
  <c r="I17" i="189"/>
  <c r="H17" i="189"/>
  <c r="G17" i="189"/>
  <c r="F17" i="189"/>
  <c r="E17" i="189"/>
  <c r="D17" i="189"/>
  <c r="C17" i="189"/>
  <c r="O16" i="189"/>
  <c r="N16" i="189"/>
  <c r="M16" i="189"/>
  <c r="L16" i="189"/>
  <c r="K16" i="189"/>
  <c r="J16" i="189"/>
  <c r="I16" i="189"/>
  <c r="H16" i="189"/>
  <c r="G16" i="189"/>
  <c r="F16" i="189"/>
  <c r="E16" i="189"/>
  <c r="D16" i="189"/>
  <c r="C16" i="189"/>
  <c r="O15" i="189"/>
  <c r="N15" i="189"/>
  <c r="M15" i="189"/>
  <c r="L15" i="189"/>
  <c r="K15" i="189"/>
  <c r="J15" i="189"/>
  <c r="I15" i="189"/>
  <c r="H15" i="189"/>
  <c r="G15" i="189"/>
  <c r="F15" i="189"/>
  <c r="E15" i="189"/>
  <c r="D15" i="189"/>
  <c r="C15" i="189"/>
  <c r="O32" i="188"/>
  <c r="N32" i="188"/>
  <c r="M32" i="188"/>
  <c r="L32" i="188"/>
  <c r="K32" i="188"/>
  <c r="J32" i="188"/>
  <c r="I32" i="188"/>
  <c r="H32" i="188"/>
  <c r="G32" i="188"/>
  <c r="F32" i="188"/>
  <c r="E32" i="188"/>
  <c r="D32" i="188"/>
  <c r="C32" i="188"/>
  <c r="O31" i="188"/>
  <c r="N31" i="188"/>
  <c r="M31" i="188"/>
  <c r="L31" i="188"/>
  <c r="K31" i="188"/>
  <c r="J31" i="188"/>
  <c r="I31" i="188"/>
  <c r="H31" i="188"/>
  <c r="G31" i="188"/>
  <c r="F31" i="188"/>
  <c r="E31" i="188"/>
  <c r="D31" i="188"/>
  <c r="C31" i="188"/>
  <c r="O30" i="188"/>
  <c r="N30" i="188"/>
  <c r="M30" i="188"/>
  <c r="L30" i="188"/>
  <c r="K30" i="188"/>
  <c r="J30" i="188"/>
  <c r="I30" i="188"/>
  <c r="H30" i="188"/>
  <c r="G30" i="188"/>
  <c r="F30" i="188"/>
  <c r="E30" i="188"/>
  <c r="D30" i="188"/>
  <c r="C30" i="188"/>
  <c r="O29" i="188"/>
  <c r="N29" i="188"/>
  <c r="M29" i="188"/>
  <c r="L29" i="188"/>
  <c r="K29" i="188"/>
  <c r="J29" i="188"/>
  <c r="I29" i="188"/>
  <c r="H29" i="188"/>
  <c r="G29" i="188"/>
  <c r="F29" i="188"/>
  <c r="E29" i="188"/>
  <c r="D29" i="188"/>
  <c r="C29" i="188"/>
  <c r="O28" i="188"/>
  <c r="N28" i="188"/>
  <c r="M28" i="188"/>
  <c r="L28" i="188"/>
  <c r="K28" i="188"/>
  <c r="J28" i="188"/>
  <c r="I28" i="188"/>
  <c r="H28" i="188"/>
  <c r="G28" i="188"/>
  <c r="F28" i="188"/>
  <c r="E28" i="188"/>
  <c r="D28" i="188"/>
  <c r="C28" i="188"/>
  <c r="O24" i="188"/>
  <c r="N24" i="188"/>
  <c r="M24" i="188"/>
  <c r="L24" i="188"/>
  <c r="K24" i="188"/>
  <c r="J24" i="188"/>
  <c r="I24" i="188"/>
  <c r="H24" i="188"/>
  <c r="G24" i="188"/>
  <c r="F24" i="188"/>
  <c r="E24" i="188"/>
  <c r="D24" i="188"/>
  <c r="C24" i="188"/>
  <c r="O23" i="188"/>
  <c r="N23" i="188"/>
  <c r="M23" i="188"/>
  <c r="L23" i="188"/>
  <c r="K23" i="188"/>
  <c r="J23" i="188"/>
  <c r="I23" i="188"/>
  <c r="H23" i="188"/>
  <c r="G23" i="188"/>
  <c r="F23" i="188"/>
  <c r="E23" i="188"/>
  <c r="D23" i="188"/>
  <c r="C23" i="188"/>
  <c r="O22" i="188"/>
  <c r="N22" i="188"/>
  <c r="M22" i="188"/>
  <c r="L22" i="188"/>
  <c r="K22" i="188"/>
  <c r="J22" i="188"/>
  <c r="I22" i="188"/>
  <c r="H22" i="188"/>
  <c r="G22" i="188"/>
  <c r="F22" i="188"/>
  <c r="E22" i="188"/>
  <c r="D22" i="188"/>
  <c r="C22" i="188"/>
  <c r="O21" i="188"/>
  <c r="N21" i="188"/>
  <c r="M21" i="188"/>
  <c r="L21" i="188"/>
  <c r="K21" i="188"/>
  <c r="J21" i="188"/>
  <c r="I21" i="188"/>
  <c r="H21" i="188"/>
  <c r="G21" i="188"/>
  <c r="F21" i="188"/>
  <c r="E21" i="188"/>
  <c r="D21" i="188"/>
  <c r="C21" i="188"/>
  <c r="O20" i="188"/>
  <c r="N20" i="188"/>
  <c r="M20" i="188"/>
  <c r="L20" i="188"/>
  <c r="K20" i="188"/>
  <c r="J20" i="188"/>
  <c r="I20" i="188"/>
  <c r="H20" i="188"/>
  <c r="G20" i="188"/>
  <c r="F20" i="188"/>
  <c r="E20" i="188"/>
  <c r="D20" i="188"/>
  <c r="C20" i="188"/>
  <c r="O19" i="188"/>
  <c r="N19" i="188"/>
  <c r="M19" i="188"/>
  <c r="L19" i="188"/>
  <c r="K19" i="188"/>
  <c r="J19" i="188"/>
  <c r="I19" i="188"/>
  <c r="H19" i="188"/>
  <c r="G19" i="188"/>
  <c r="F19" i="188"/>
  <c r="E19" i="188"/>
  <c r="D19" i="188"/>
  <c r="C19" i="188"/>
  <c r="O18" i="188"/>
  <c r="N18" i="188"/>
  <c r="M18" i="188"/>
  <c r="L18" i="188"/>
  <c r="K18" i="188"/>
  <c r="J18" i="188"/>
  <c r="I18" i="188"/>
  <c r="H18" i="188"/>
  <c r="G18" i="188"/>
  <c r="F18" i="188"/>
  <c r="E18" i="188"/>
  <c r="D18" i="188"/>
  <c r="C18" i="188"/>
  <c r="O17" i="188"/>
  <c r="N17" i="188"/>
  <c r="M17" i="188"/>
  <c r="L17" i="188"/>
  <c r="K17" i="188"/>
  <c r="J17" i="188"/>
  <c r="I17" i="188"/>
  <c r="H17" i="188"/>
  <c r="G17" i="188"/>
  <c r="F17" i="188"/>
  <c r="E17" i="188"/>
  <c r="D17" i="188"/>
  <c r="C17" i="188"/>
  <c r="O16" i="188"/>
  <c r="N16" i="188"/>
  <c r="M16" i="188"/>
  <c r="L16" i="188"/>
  <c r="K16" i="188"/>
  <c r="J16" i="188"/>
  <c r="I16" i="188"/>
  <c r="H16" i="188"/>
  <c r="G16" i="188"/>
  <c r="F16" i="188"/>
  <c r="E16" i="188"/>
  <c r="D16" i="188"/>
  <c r="C16" i="188"/>
  <c r="O15" i="188"/>
  <c r="N15" i="188"/>
  <c r="M15" i="188"/>
  <c r="L15" i="188"/>
  <c r="K15" i="188"/>
  <c r="J15" i="188"/>
  <c r="I15" i="188"/>
  <c r="H15" i="188"/>
  <c r="G15" i="188"/>
  <c r="F15" i="188"/>
  <c r="E15" i="188"/>
  <c r="D15" i="188"/>
  <c r="C15" i="188"/>
  <c r="O32" i="187"/>
  <c r="N32" i="187"/>
  <c r="M32" i="187"/>
  <c r="L32" i="187"/>
  <c r="K32" i="187"/>
  <c r="J32" i="187"/>
  <c r="I32" i="187"/>
  <c r="H32" i="187"/>
  <c r="G32" i="187"/>
  <c r="F32" i="187"/>
  <c r="E32" i="187"/>
  <c r="D32" i="187"/>
  <c r="C32" i="187"/>
  <c r="O31" i="187"/>
  <c r="N31" i="187"/>
  <c r="M31" i="187"/>
  <c r="L31" i="187"/>
  <c r="K31" i="187"/>
  <c r="J31" i="187"/>
  <c r="I31" i="187"/>
  <c r="H31" i="187"/>
  <c r="G31" i="187"/>
  <c r="F31" i="187"/>
  <c r="E31" i="187"/>
  <c r="D31" i="187"/>
  <c r="C31" i="187"/>
  <c r="O30" i="187"/>
  <c r="N30" i="187"/>
  <c r="M30" i="187"/>
  <c r="L30" i="187"/>
  <c r="K30" i="187"/>
  <c r="J30" i="187"/>
  <c r="I30" i="187"/>
  <c r="H30" i="187"/>
  <c r="G30" i="187"/>
  <c r="F30" i="187"/>
  <c r="E30" i="187"/>
  <c r="D30" i="187"/>
  <c r="C30" i="187"/>
  <c r="O29" i="187"/>
  <c r="N29" i="187"/>
  <c r="M29" i="187"/>
  <c r="L29" i="187"/>
  <c r="K29" i="187"/>
  <c r="J29" i="187"/>
  <c r="I29" i="187"/>
  <c r="H29" i="187"/>
  <c r="G29" i="187"/>
  <c r="F29" i="187"/>
  <c r="E29" i="187"/>
  <c r="D29" i="187"/>
  <c r="C29" i="187"/>
  <c r="O28" i="187"/>
  <c r="N28" i="187"/>
  <c r="M28" i="187"/>
  <c r="L28" i="187"/>
  <c r="K28" i="187"/>
  <c r="J28" i="187"/>
  <c r="I28" i="187"/>
  <c r="H28" i="187"/>
  <c r="G28" i="187"/>
  <c r="F28" i="187"/>
  <c r="E28" i="187"/>
  <c r="D28" i="187"/>
  <c r="C28" i="187"/>
  <c r="O24" i="187"/>
  <c r="N24" i="187"/>
  <c r="M24" i="187"/>
  <c r="L24" i="187"/>
  <c r="K24" i="187"/>
  <c r="J24" i="187"/>
  <c r="I24" i="187"/>
  <c r="H24" i="187"/>
  <c r="G24" i="187"/>
  <c r="F24" i="187"/>
  <c r="E24" i="187"/>
  <c r="D24" i="187"/>
  <c r="C24" i="187"/>
  <c r="O23" i="187"/>
  <c r="N23" i="187"/>
  <c r="M23" i="187"/>
  <c r="L23" i="187"/>
  <c r="K23" i="187"/>
  <c r="J23" i="187"/>
  <c r="I23" i="187"/>
  <c r="H23" i="187"/>
  <c r="G23" i="187"/>
  <c r="F23" i="187"/>
  <c r="E23" i="187"/>
  <c r="D23" i="187"/>
  <c r="C23" i="187"/>
  <c r="O22" i="187"/>
  <c r="N22" i="187"/>
  <c r="M22" i="187"/>
  <c r="L22" i="187"/>
  <c r="K22" i="187"/>
  <c r="J22" i="187"/>
  <c r="I22" i="187"/>
  <c r="H22" i="187"/>
  <c r="G22" i="187"/>
  <c r="F22" i="187"/>
  <c r="E22" i="187"/>
  <c r="D22" i="187"/>
  <c r="C22" i="187"/>
  <c r="O21" i="187"/>
  <c r="N21" i="187"/>
  <c r="M21" i="187"/>
  <c r="L21" i="187"/>
  <c r="K21" i="187"/>
  <c r="J21" i="187"/>
  <c r="I21" i="187"/>
  <c r="H21" i="187"/>
  <c r="G21" i="187"/>
  <c r="F21" i="187"/>
  <c r="E21" i="187"/>
  <c r="D21" i="187"/>
  <c r="C21" i="187"/>
  <c r="O20" i="187"/>
  <c r="N20" i="187"/>
  <c r="M20" i="187"/>
  <c r="L20" i="187"/>
  <c r="K20" i="187"/>
  <c r="J20" i="187"/>
  <c r="I20" i="187"/>
  <c r="H20" i="187"/>
  <c r="G20" i="187"/>
  <c r="F20" i="187"/>
  <c r="E20" i="187"/>
  <c r="D20" i="187"/>
  <c r="C20" i="187"/>
  <c r="O19" i="187"/>
  <c r="N19" i="187"/>
  <c r="M19" i="187"/>
  <c r="L19" i="187"/>
  <c r="K19" i="187"/>
  <c r="J19" i="187"/>
  <c r="I19" i="187"/>
  <c r="H19" i="187"/>
  <c r="G19" i="187"/>
  <c r="F19" i="187"/>
  <c r="E19" i="187"/>
  <c r="D19" i="187"/>
  <c r="C19" i="187"/>
  <c r="O18" i="187"/>
  <c r="N18" i="187"/>
  <c r="M18" i="187"/>
  <c r="L18" i="187"/>
  <c r="K18" i="187"/>
  <c r="J18" i="187"/>
  <c r="I18" i="187"/>
  <c r="H18" i="187"/>
  <c r="G18" i="187"/>
  <c r="F18" i="187"/>
  <c r="E18" i="187"/>
  <c r="D18" i="187"/>
  <c r="C18" i="187"/>
  <c r="O17" i="187"/>
  <c r="N17" i="187"/>
  <c r="M17" i="187"/>
  <c r="L17" i="187"/>
  <c r="K17" i="187"/>
  <c r="J17" i="187"/>
  <c r="I17" i="187"/>
  <c r="H17" i="187"/>
  <c r="G17" i="187"/>
  <c r="F17" i="187"/>
  <c r="E17" i="187"/>
  <c r="D17" i="187"/>
  <c r="C17" i="187"/>
  <c r="O16" i="187"/>
  <c r="N16" i="187"/>
  <c r="M16" i="187"/>
  <c r="L16" i="187"/>
  <c r="K16" i="187"/>
  <c r="J16" i="187"/>
  <c r="I16" i="187"/>
  <c r="H16" i="187"/>
  <c r="G16" i="187"/>
  <c r="F16" i="187"/>
  <c r="E16" i="187"/>
  <c r="D16" i="187"/>
  <c r="C16" i="187"/>
  <c r="O15" i="187"/>
  <c r="N15" i="187"/>
  <c r="M15" i="187"/>
  <c r="L15" i="187"/>
  <c r="K15" i="187"/>
  <c r="J15" i="187"/>
  <c r="I15" i="187"/>
  <c r="H15" i="187"/>
  <c r="G15" i="187"/>
  <c r="F15" i="187"/>
  <c r="E15" i="187"/>
  <c r="D15" i="187"/>
  <c r="C15" i="187"/>
  <c r="O32" i="186"/>
  <c r="N32" i="186"/>
  <c r="M32" i="186"/>
  <c r="L32" i="186"/>
  <c r="K32" i="186"/>
  <c r="J32" i="186"/>
  <c r="I32" i="186"/>
  <c r="H32" i="186"/>
  <c r="G32" i="186"/>
  <c r="F32" i="186"/>
  <c r="E32" i="186"/>
  <c r="D32" i="186"/>
  <c r="C32" i="186"/>
  <c r="O31" i="186"/>
  <c r="N31" i="186"/>
  <c r="M31" i="186"/>
  <c r="L31" i="186"/>
  <c r="K31" i="186"/>
  <c r="J31" i="186"/>
  <c r="I31" i="186"/>
  <c r="H31" i="186"/>
  <c r="G31" i="186"/>
  <c r="F31" i="186"/>
  <c r="E31" i="186"/>
  <c r="D31" i="186"/>
  <c r="C31" i="186"/>
  <c r="O30" i="186"/>
  <c r="N30" i="186"/>
  <c r="M30" i="186"/>
  <c r="L30" i="186"/>
  <c r="K30" i="186"/>
  <c r="J30" i="186"/>
  <c r="I30" i="186"/>
  <c r="H30" i="186"/>
  <c r="G30" i="186"/>
  <c r="F30" i="186"/>
  <c r="E30" i="186"/>
  <c r="D30" i="186"/>
  <c r="C30" i="186"/>
  <c r="O29" i="186"/>
  <c r="N29" i="186"/>
  <c r="M29" i="186"/>
  <c r="L29" i="186"/>
  <c r="K29" i="186"/>
  <c r="J29" i="186"/>
  <c r="I29" i="186"/>
  <c r="H29" i="186"/>
  <c r="G29" i="186"/>
  <c r="F29" i="186"/>
  <c r="E29" i="186"/>
  <c r="D29" i="186"/>
  <c r="C29" i="186"/>
  <c r="O28" i="186"/>
  <c r="N28" i="186"/>
  <c r="M28" i="186"/>
  <c r="L28" i="186"/>
  <c r="K28" i="186"/>
  <c r="J28" i="186"/>
  <c r="I28" i="186"/>
  <c r="H28" i="186"/>
  <c r="G28" i="186"/>
  <c r="F28" i="186"/>
  <c r="E28" i="186"/>
  <c r="D28" i="186"/>
  <c r="C28" i="186"/>
  <c r="O24" i="186"/>
  <c r="N24" i="186"/>
  <c r="M24" i="186"/>
  <c r="L24" i="186"/>
  <c r="K24" i="186"/>
  <c r="J24" i="186"/>
  <c r="I24" i="186"/>
  <c r="H24" i="186"/>
  <c r="G24" i="186"/>
  <c r="F24" i="186"/>
  <c r="E24" i="186"/>
  <c r="D24" i="186"/>
  <c r="C24" i="186"/>
  <c r="O23" i="186"/>
  <c r="N23" i="186"/>
  <c r="M23" i="186"/>
  <c r="L23" i="186"/>
  <c r="K23" i="186"/>
  <c r="J23" i="186"/>
  <c r="I23" i="186"/>
  <c r="H23" i="186"/>
  <c r="G23" i="186"/>
  <c r="F23" i="186"/>
  <c r="E23" i="186"/>
  <c r="D23" i="186"/>
  <c r="C23" i="186"/>
  <c r="O22" i="186"/>
  <c r="N22" i="186"/>
  <c r="M22" i="186"/>
  <c r="L22" i="186"/>
  <c r="K22" i="186"/>
  <c r="J22" i="186"/>
  <c r="I22" i="186"/>
  <c r="H22" i="186"/>
  <c r="G22" i="186"/>
  <c r="F22" i="186"/>
  <c r="E22" i="186"/>
  <c r="D22" i="186"/>
  <c r="C22" i="186"/>
  <c r="O21" i="186"/>
  <c r="N21" i="186"/>
  <c r="M21" i="186"/>
  <c r="L21" i="186"/>
  <c r="K21" i="186"/>
  <c r="J21" i="186"/>
  <c r="I21" i="186"/>
  <c r="H21" i="186"/>
  <c r="G21" i="186"/>
  <c r="F21" i="186"/>
  <c r="E21" i="186"/>
  <c r="D21" i="186"/>
  <c r="C21" i="186"/>
  <c r="O20" i="186"/>
  <c r="N20" i="186"/>
  <c r="M20" i="186"/>
  <c r="L20" i="186"/>
  <c r="K20" i="186"/>
  <c r="J20" i="186"/>
  <c r="I20" i="186"/>
  <c r="H20" i="186"/>
  <c r="G20" i="186"/>
  <c r="F20" i="186"/>
  <c r="E20" i="186"/>
  <c r="D20" i="186"/>
  <c r="C20" i="186"/>
  <c r="O19" i="186"/>
  <c r="N19" i="186"/>
  <c r="M19" i="186"/>
  <c r="L19" i="186"/>
  <c r="K19" i="186"/>
  <c r="J19" i="186"/>
  <c r="I19" i="186"/>
  <c r="H19" i="186"/>
  <c r="G19" i="186"/>
  <c r="F19" i="186"/>
  <c r="E19" i="186"/>
  <c r="D19" i="186"/>
  <c r="C19" i="186"/>
  <c r="O18" i="186"/>
  <c r="N18" i="186"/>
  <c r="M18" i="186"/>
  <c r="L18" i="186"/>
  <c r="K18" i="186"/>
  <c r="J18" i="186"/>
  <c r="I18" i="186"/>
  <c r="H18" i="186"/>
  <c r="G18" i="186"/>
  <c r="F18" i="186"/>
  <c r="E18" i="186"/>
  <c r="D18" i="186"/>
  <c r="C18" i="186"/>
  <c r="O17" i="186"/>
  <c r="N17" i="186"/>
  <c r="M17" i="186"/>
  <c r="L17" i="186"/>
  <c r="K17" i="186"/>
  <c r="J17" i="186"/>
  <c r="I17" i="186"/>
  <c r="H17" i="186"/>
  <c r="G17" i="186"/>
  <c r="F17" i="186"/>
  <c r="E17" i="186"/>
  <c r="D17" i="186"/>
  <c r="C17" i="186"/>
  <c r="O16" i="186"/>
  <c r="N16" i="186"/>
  <c r="M16" i="186"/>
  <c r="L16" i="186"/>
  <c r="K16" i="186"/>
  <c r="J16" i="186"/>
  <c r="I16" i="186"/>
  <c r="H16" i="186"/>
  <c r="G16" i="186"/>
  <c r="F16" i="186"/>
  <c r="E16" i="186"/>
  <c r="D16" i="186"/>
  <c r="C16" i="186"/>
  <c r="O15" i="186"/>
  <c r="N15" i="186"/>
  <c r="M15" i="186"/>
  <c r="L15" i="186"/>
  <c r="K15" i="186"/>
  <c r="J15" i="186"/>
  <c r="I15" i="186"/>
  <c r="H15" i="186"/>
  <c r="G15" i="186"/>
  <c r="F15" i="186"/>
  <c r="E15" i="186"/>
  <c r="D15" i="186"/>
  <c r="C15" i="186"/>
  <c r="O32" i="185"/>
  <c r="N32" i="185"/>
  <c r="M32" i="185"/>
  <c r="L32" i="185"/>
  <c r="K32" i="185"/>
  <c r="J32" i="185"/>
  <c r="I32" i="185"/>
  <c r="H32" i="185"/>
  <c r="G32" i="185"/>
  <c r="F32" i="185"/>
  <c r="E32" i="185"/>
  <c r="D32" i="185"/>
  <c r="C32" i="185"/>
  <c r="O31" i="185"/>
  <c r="N31" i="185"/>
  <c r="M31" i="185"/>
  <c r="L31" i="185"/>
  <c r="K31" i="185"/>
  <c r="J31" i="185"/>
  <c r="I31" i="185"/>
  <c r="H31" i="185"/>
  <c r="G31" i="185"/>
  <c r="F31" i="185"/>
  <c r="E31" i="185"/>
  <c r="D31" i="185"/>
  <c r="C31" i="185"/>
  <c r="O30" i="185"/>
  <c r="N30" i="185"/>
  <c r="M30" i="185"/>
  <c r="L30" i="185"/>
  <c r="K30" i="185"/>
  <c r="J30" i="185"/>
  <c r="I30" i="185"/>
  <c r="H30" i="185"/>
  <c r="G30" i="185"/>
  <c r="F30" i="185"/>
  <c r="E30" i="185"/>
  <c r="D30" i="185"/>
  <c r="C30" i="185"/>
  <c r="O29" i="185"/>
  <c r="N29" i="185"/>
  <c r="M29" i="185"/>
  <c r="L29" i="185"/>
  <c r="K29" i="185"/>
  <c r="J29" i="185"/>
  <c r="I29" i="185"/>
  <c r="H29" i="185"/>
  <c r="G29" i="185"/>
  <c r="F29" i="185"/>
  <c r="E29" i="185"/>
  <c r="D29" i="185"/>
  <c r="C29" i="185"/>
  <c r="O28" i="185"/>
  <c r="N28" i="185"/>
  <c r="M28" i="185"/>
  <c r="L28" i="185"/>
  <c r="K28" i="185"/>
  <c r="J28" i="185"/>
  <c r="I28" i="185"/>
  <c r="H28" i="185"/>
  <c r="G28" i="185"/>
  <c r="F28" i="185"/>
  <c r="E28" i="185"/>
  <c r="D28" i="185"/>
  <c r="C28" i="185"/>
  <c r="O24" i="185"/>
  <c r="N24" i="185"/>
  <c r="M24" i="185"/>
  <c r="L24" i="185"/>
  <c r="K24" i="185"/>
  <c r="J24" i="185"/>
  <c r="I24" i="185"/>
  <c r="H24" i="185"/>
  <c r="G24" i="185"/>
  <c r="F24" i="185"/>
  <c r="E24" i="185"/>
  <c r="D24" i="185"/>
  <c r="C24" i="185"/>
  <c r="O23" i="185"/>
  <c r="N23" i="185"/>
  <c r="M23" i="185"/>
  <c r="L23" i="185"/>
  <c r="K23" i="185"/>
  <c r="J23" i="185"/>
  <c r="I23" i="185"/>
  <c r="H23" i="185"/>
  <c r="G23" i="185"/>
  <c r="F23" i="185"/>
  <c r="E23" i="185"/>
  <c r="D23" i="185"/>
  <c r="C23" i="185"/>
  <c r="O22" i="185"/>
  <c r="N22" i="185"/>
  <c r="M22" i="185"/>
  <c r="L22" i="185"/>
  <c r="K22" i="185"/>
  <c r="J22" i="185"/>
  <c r="I22" i="185"/>
  <c r="H22" i="185"/>
  <c r="G22" i="185"/>
  <c r="F22" i="185"/>
  <c r="E22" i="185"/>
  <c r="D22" i="185"/>
  <c r="C22" i="185"/>
  <c r="O21" i="185"/>
  <c r="N21" i="185"/>
  <c r="M21" i="185"/>
  <c r="L21" i="185"/>
  <c r="K21" i="185"/>
  <c r="J21" i="185"/>
  <c r="I21" i="185"/>
  <c r="H21" i="185"/>
  <c r="G21" i="185"/>
  <c r="F21" i="185"/>
  <c r="E21" i="185"/>
  <c r="D21" i="185"/>
  <c r="C21" i="185"/>
  <c r="O20" i="185"/>
  <c r="N20" i="185"/>
  <c r="M20" i="185"/>
  <c r="L20" i="185"/>
  <c r="K20" i="185"/>
  <c r="J20" i="185"/>
  <c r="I20" i="185"/>
  <c r="H20" i="185"/>
  <c r="G20" i="185"/>
  <c r="F20" i="185"/>
  <c r="E20" i="185"/>
  <c r="D20" i="185"/>
  <c r="C20" i="185"/>
  <c r="O19" i="185"/>
  <c r="N19" i="185"/>
  <c r="M19" i="185"/>
  <c r="L19" i="185"/>
  <c r="K19" i="185"/>
  <c r="J19" i="185"/>
  <c r="I19" i="185"/>
  <c r="H19" i="185"/>
  <c r="G19" i="185"/>
  <c r="F19" i="185"/>
  <c r="E19" i="185"/>
  <c r="D19" i="185"/>
  <c r="C19" i="185"/>
  <c r="O18" i="185"/>
  <c r="N18" i="185"/>
  <c r="M18" i="185"/>
  <c r="L18" i="185"/>
  <c r="K18" i="185"/>
  <c r="J18" i="185"/>
  <c r="I18" i="185"/>
  <c r="H18" i="185"/>
  <c r="G18" i="185"/>
  <c r="F18" i="185"/>
  <c r="E18" i="185"/>
  <c r="D18" i="185"/>
  <c r="C18" i="185"/>
  <c r="O17" i="185"/>
  <c r="N17" i="185"/>
  <c r="M17" i="185"/>
  <c r="L17" i="185"/>
  <c r="K17" i="185"/>
  <c r="J17" i="185"/>
  <c r="I17" i="185"/>
  <c r="H17" i="185"/>
  <c r="G17" i="185"/>
  <c r="F17" i="185"/>
  <c r="E17" i="185"/>
  <c r="D17" i="185"/>
  <c r="C17" i="185"/>
  <c r="O16" i="185"/>
  <c r="N16" i="185"/>
  <c r="M16" i="185"/>
  <c r="L16" i="185"/>
  <c r="K16" i="185"/>
  <c r="J16" i="185"/>
  <c r="I16" i="185"/>
  <c r="H16" i="185"/>
  <c r="G16" i="185"/>
  <c r="F16" i="185"/>
  <c r="E16" i="185"/>
  <c r="D16" i="185"/>
  <c r="C16" i="185"/>
  <c r="O15" i="185"/>
  <c r="N15" i="185"/>
  <c r="M15" i="185"/>
  <c r="L15" i="185"/>
  <c r="K15" i="185"/>
  <c r="J15" i="185"/>
  <c r="I15" i="185"/>
  <c r="H15" i="185"/>
  <c r="G15" i="185"/>
  <c r="F15" i="185"/>
  <c r="E15" i="185"/>
  <c r="D15" i="185"/>
  <c r="C15" i="185"/>
  <c r="O32" i="184"/>
  <c r="N32" i="184"/>
  <c r="M32" i="184"/>
  <c r="L32" i="184"/>
  <c r="K32" i="184"/>
  <c r="J32" i="184"/>
  <c r="I32" i="184"/>
  <c r="H32" i="184"/>
  <c r="G32" i="184"/>
  <c r="F32" i="184"/>
  <c r="E32" i="184"/>
  <c r="D32" i="184"/>
  <c r="C32" i="184"/>
  <c r="O31" i="184"/>
  <c r="N31" i="184"/>
  <c r="M31" i="184"/>
  <c r="L31" i="184"/>
  <c r="K31" i="184"/>
  <c r="J31" i="184"/>
  <c r="I31" i="184"/>
  <c r="H31" i="184"/>
  <c r="G31" i="184"/>
  <c r="F31" i="184"/>
  <c r="E31" i="184"/>
  <c r="D31" i="184"/>
  <c r="C31" i="184"/>
  <c r="O30" i="184"/>
  <c r="N30" i="184"/>
  <c r="M30" i="184"/>
  <c r="L30" i="184"/>
  <c r="K30" i="184"/>
  <c r="J30" i="184"/>
  <c r="I30" i="184"/>
  <c r="H30" i="184"/>
  <c r="G30" i="184"/>
  <c r="F30" i="184"/>
  <c r="E30" i="184"/>
  <c r="D30" i="184"/>
  <c r="C30" i="184"/>
  <c r="O29" i="184"/>
  <c r="N29" i="184"/>
  <c r="M29" i="184"/>
  <c r="L29" i="184"/>
  <c r="K29" i="184"/>
  <c r="J29" i="184"/>
  <c r="I29" i="184"/>
  <c r="H29" i="184"/>
  <c r="G29" i="184"/>
  <c r="F29" i="184"/>
  <c r="E29" i="184"/>
  <c r="D29" i="184"/>
  <c r="C29" i="184"/>
  <c r="O28" i="184"/>
  <c r="N28" i="184"/>
  <c r="M28" i="184"/>
  <c r="L28" i="184"/>
  <c r="K28" i="184"/>
  <c r="J28" i="184"/>
  <c r="I28" i="184"/>
  <c r="H28" i="184"/>
  <c r="G28" i="184"/>
  <c r="F28" i="184"/>
  <c r="E28" i="184"/>
  <c r="D28" i="184"/>
  <c r="C28" i="184"/>
  <c r="O24" i="184"/>
  <c r="N24" i="184"/>
  <c r="M24" i="184"/>
  <c r="L24" i="184"/>
  <c r="K24" i="184"/>
  <c r="J24" i="184"/>
  <c r="I24" i="184"/>
  <c r="H24" i="184"/>
  <c r="G24" i="184"/>
  <c r="F24" i="184"/>
  <c r="E24" i="184"/>
  <c r="D24" i="184"/>
  <c r="C24" i="184"/>
  <c r="O23" i="184"/>
  <c r="N23" i="184"/>
  <c r="M23" i="184"/>
  <c r="L23" i="184"/>
  <c r="K23" i="184"/>
  <c r="J23" i="184"/>
  <c r="I23" i="184"/>
  <c r="H23" i="184"/>
  <c r="G23" i="184"/>
  <c r="F23" i="184"/>
  <c r="E23" i="184"/>
  <c r="D23" i="184"/>
  <c r="C23" i="184"/>
  <c r="O22" i="184"/>
  <c r="N22" i="184"/>
  <c r="M22" i="184"/>
  <c r="L22" i="184"/>
  <c r="K22" i="184"/>
  <c r="J22" i="184"/>
  <c r="I22" i="184"/>
  <c r="H22" i="184"/>
  <c r="G22" i="184"/>
  <c r="F22" i="184"/>
  <c r="E22" i="184"/>
  <c r="D22" i="184"/>
  <c r="C22" i="184"/>
  <c r="O21" i="184"/>
  <c r="N21" i="184"/>
  <c r="M21" i="184"/>
  <c r="L21" i="184"/>
  <c r="K21" i="184"/>
  <c r="J21" i="184"/>
  <c r="I21" i="184"/>
  <c r="H21" i="184"/>
  <c r="G21" i="184"/>
  <c r="F21" i="184"/>
  <c r="E21" i="184"/>
  <c r="D21" i="184"/>
  <c r="C21" i="184"/>
  <c r="O20" i="184"/>
  <c r="N20" i="184"/>
  <c r="M20" i="184"/>
  <c r="L20" i="184"/>
  <c r="K20" i="184"/>
  <c r="J20" i="184"/>
  <c r="I20" i="184"/>
  <c r="H20" i="184"/>
  <c r="G20" i="184"/>
  <c r="F20" i="184"/>
  <c r="E20" i="184"/>
  <c r="D20" i="184"/>
  <c r="C20" i="184"/>
  <c r="O19" i="184"/>
  <c r="N19" i="184"/>
  <c r="M19" i="184"/>
  <c r="L19" i="184"/>
  <c r="K19" i="184"/>
  <c r="J19" i="184"/>
  <c r="I19" i="184"/>
  <c r="H19" i="184"/>
  <c r="G19" i="184"/>
  <c r="F19" i="184"/>
  <c r="E19" i="184"/>
  <c r="D19" i="184"/>
  <c r="C19" i="184"/>
  <c r="O18" i="184"/>
  <c r="N18" i="184"/>
  <c r="M18" i="184"/>
  <c r="L18" i="184"/>
  <c r="K18" i="184"/>
  <c r="J18" i="184"/>
  <c r="I18" i="184"/>
  <c r="H18" i="184"/>
  <c r="G18" i="184"/>
  <c r="F18" i="184"/>
  <c r="E18" i="184"/>
  <c r="D18" i="184"/>
  <c r="C18" i="184"/>
  <c r="O17" i="184"/>
  <c r="N17" i="184"/>
  <c r="M17" i="184"/>
  <c r="L17" i="184"/>
  <c r="K17" i="184"/>
  <c r="J17" i="184"/>
  <c r="I17" i="184"/>
  <c r="H17" i="184"/>
  <c r="G17" i="184"/>
  <c r="F17" i="184"/>
  <c r="E17" i="184"/>
  <c r="D17" i="184"/>
  <c r="C17" i="184"/>
  <c r="O16" i="184"/>
  <c r="N16" i="184"/>
  <c r="M16" i="184"/>
  <c r="L16" i="184"/>
  <c r="K16" i="184"/>
  <c r="J16" i="184"/>
  <c r="I16" i="184"/>
  <c r="H16" i="184"/>
  <c r="G16" i="184"/>
  <c r="F16" i="184"/>
  <c r="E16" i="184"/>
  <c r="D16" i="184"/>
  <c r="C16" i="184"/>
  <c r="O15" i="184"/>
  <c r="N15" i="184"/>
  <c r="M15" i="184"/>
  <c r="L15" i="184"/>
  <c r="K15" i="184"/>
  <c r="J15" i="184"/>
  <c r="I15" i="184"/>
  <c r="H15" i="184"/>
  <c r="G15" i="184"/>
  <c r="F15" i="184"/>
  <c r="E15" i="184"/>
  <c r="D15" i="184"/>
  <c r="C15" i="184"/>
  <c r="O32" i="183"/>
  <c r="N32" i="183"/>
  <c r="M32" i="183"/>
  <c r="L32" i="183"/>
  <c r="K32" i="183"/>
  <c r="J32" i="183"/>
  <c r="I32" i="183"/>
  <c r="H32" i="183"/>
  <c r="G32" i="183"/>
  <c r="F32" i="183"/>
  <c r="E32" i="183"/>
  <c r="D32" i="183"/>
  <c r="C32" i="183"/>
  <c r="O31" i="183"/>
  <c r="N31" i="183"/>
  <c r="M31" i="183"/>
  <c r="L31" i="183"/>
  <c r="K31" i="183"/>
  <c r="J31" i="183"/>
  <c r="I31" i="183"/>
  <c r="H31" i="183"/>
  <c r="G31" i="183"/>
  <c r="F31" i="183"/>
  <c r="E31" i="183"/>
  <c r="D31" i="183"/>
  <c r="C31" i="183"/>
  <c r="O30" i="183"/>
  <c r="N30" i="183"/>
  <c r="M30" i="183"/>
  <c r="L30" i="183"/>
  <c r="K30" i="183"/>
  <c r="J30" i="183"/>
  <c r="I30" i="183"/>
  <c r="H30" i="183"/>
  <c r="G30" i="183"/>
  <c r="F30" i="183"/>
  <c r="E30" i="183"/>
  <c r="D30" i="183"/>
  <c r="C30" i="183"/>
  <c r="O29" i="183"/>
  <c r="N29" i="183"/>
  <c r="M29" i="183"/>
  <c r="L29" i="183"/>
  <c r="K29" i="183"/>
  <c r="J29" i="183"/>
  <c r="I29" i="183"/>
  <c r="H29" i="183"/>
  <c r="G29" i="183"/>
  <c r="F29" i="183"/>
  <c r="E29" i="183"/>
  <c r="D29" i="183"/>
  <c r="C29" i="183"/>
  <c r="O28" i="183"/>
  <c r="N28" i="183"/>
  <c r="M28" i="183"/>
  <c r="L28" i="183"/>
  <c r="K28" i="183"/>
  <c r="J28" i="183"/>
  <c r="I28" i="183"/>
  <c r="H28" i="183"/>
  <c r="G28" i="183"/>
  <c r="F28" i="183"/>
  <c r="E28" i="183"/>
  <c r="D28" i="183"/>
  <c r="C28" i="183"/>
  <c r="O24" i="183"/>
  <c r="N24" i="183"/>
  <c r="M24" i="183"/>
  <c r="L24" i="183"/>
  <c r="K24" i="183"/>
  <c r="J24" i="183"/>
  <c r="I24" i="183"/>
  <c r="H24" i="183"/>
  <c r="G24" i="183"/>
  <c r="F24" i="183"/>
  <c r="E24" i="183"/>
  <c r="D24" i="183"/>
  <c r="C24" i="183"/>
  <c r="O23" i="183"/>
  <c r="N23" i="183"/>
  <c r="M23" i="183"/>
  <c r="L23" i="183"/>
  <c r="K23" i="183"/>
  <c r="J23" i="183"/>
  <c r="I23" i="183"/>
  <c r="H23" i="183"/>
  <c r="G23" i="183"/>
  <c r="F23" i="183"/>
  <c r="E23" i="183"/>
  <c r="D23" i="183"/>
  <c r="C23" i="183"/>
  <c r="O22" i="183"/>
  <c r="N22" i="183"/>
  <c r="M22" i="183"/>
  <c r="L22" i="183"/>
  <c r="K22" i="183"/>
  <c r="J22" i="183"/>
  <c r="I22" i="183"/>
  <c r="H22" i="183"/>
  <c r="G22" i="183"/>
  <c r="F22" i="183"/>
  <c r="E22" i="183"/>
  <c r="D22" i="183"/>
  <c r="C22" i="183"/>
  <c r="O21" i="183"/>
  <c r="N21" i="183"/>
  <c r="M21" i="183"/>
  <c r="L21" i="183"/>
  <c r="K21" i="183"/>
  <c r="J21" i="183"/>
  <c r="I21" i="183"/>
  <c r="H21" i="183"/>
  <c r="G21" i="183"/>
  <c r="F21" i="183"/>
  <c r="E21" i="183"/>
  <c r="D21" i="183"/>
  <c r="C21" i="183"/>
  <c r="O20" i="183"/>
  <c r="N20" i="183"/>
  <c r="M20" i="183"/>
  <c r="L20" i="183"/>
  <c r="K20" i="183"/>
  <c r="J20" i="183"/>
  <c r="I20" i="183"/>
  <c r="H20" i="183"/>
  <c r="G20" i="183"/>
  <c r="F20" i="183"/>
  <c r="E20" i="183"/>
  <c r="D20" i="183"/>
  <c r="C20" i="183"/>
  <c r="O19" i="183"/>
  <c r="N19" i="183"/>
  <c r="M19" i="183"/>
  <c r="L19" i="183"/>
  <c r="K19" i="183"/>
  <c r="J19" i="183"/>
  <c r="I19" i="183"/>
  <c r="H19" i="183"/>
  <c r="G19" i="183"/>
  <c r="F19" i="183"/>
  <c r="E19" i="183"/>
  <c r="D19" i="183"/>
  <c r="C19" i="183"/>
  <c r="O18" i="183"/>
  <c r="N18" i="183"/>
  <c r="M18" i="183"/>
  <c r="L18" i="183"/>
  <c r="K18" i="183"/>
  <c r="J18" i="183"/>
  <c r="I18" i="183"/>
  <c r="H18" i="183"/>
  <c r="G18" i="183"/>
  <c r="F18" i="183"/>
  <c r="E18" i="183"/>
  <c r="D18" i="183"/>
  <c r="C18" i="183"/>
  <c r="O17" i="183"/>
  <c r="N17" i="183"/>
  <c r="M17" i="183"/>
  <c r="L17" i="183"/>
  <c r="K17" i="183"/>
  <c r="J17" i="183"/>
  <c r="I17" i="183"/>
  <c r="H17" i="183"/>
  <c r="G17" i="183"/>
  <c r="F17" i="183"/>
  <c r="E17" i="183"/>
  <c r="D17" i="183"/>
  <c r="C17" i="183"/>
  <c r="O16" i="183"/>
  <c r="N16" i="183"/>
  <c r="M16" i="183"/>
  <c r="L16" i="183"/>
  <c r="K16" i="183"/>
  <c r="J16" i="183"/>
  <c r="I16" i="183"/>
  <c r="H16" i="183"/>
  <c r="G16" i="183"/>
  <c r="F16" i="183"/>
  <c r="E16" i="183"/>
  <c r="D16" i="183"/>
  <c r="C16" i="183"/>
  <c r="O15" i="183"/>
  <c r="N15" i="183"/>
  <c r="M15" i="183"/>
  <c r="L15" i="183"/>
  <c r="K15" i="183"/>
  <c r="J15" i="183"/>
  <c r="I15" i="183"/>
  <c r="H15" i="183"/>
  <c r="G15" i="183"/>
  <c r="F15" i="183"/>
  <c r="E15" i="183"/>
  <c r="D15" i="183"/>
  <c r="C15" i="183"/>
  <c r="O32" i="182"/>
  <c r="N32" i="182"/>
  <c r="M32" i="182"/>
  <c r="L32" i="182"/>
  <c r="K32" i="182"/>
  <c r="J32" i="182"/>
  <c r="I32" i="182"/>
  <c r="H32" i="182"/>
  <c r="G32" i="182"/>
  <c r="F32" i="182"/>
  <c r="E32" i="182"/>
  <c r="D32" i="182"/>
  <c r="C32" i="182"/>
  <c r="O31" i="182"/>
  <c r="N31" i="182"/>
  <c r="M31" i="182"/>
  <c r="L31" i="182"/>
  <c r="K31" i="182"/>
  <c r="J31" i="182"/>
  <c r="I31" i="182"/>
  <c r="H31" i="182"/>
  <c r="G31" i="182"/>
  <c r="F31" i="182"/>
  <c r="E31" i="182"/>
  <c r="D31" i="182"/>
  <c r="C31" i="182"/>
  <c r="O30" i="182"/>
  <c r="N30" i="182"/>
  <c r="M30" i="182"/>
  <c r="L30" i="182"/>
  <c r="K30" i="182"/>
  <c r="J30" i="182"/>
  <c r="I30" i="182"/>
  <c r="H30" i="182"/>
  <c r="G30" i="182"/>
  <c r="F30" i="182"/>
  <c r="E30" i="182"/>
  <c r="D30" i="182"/>
  <c r="C30" i="182"/>
  <c r="O29" i="182"/>
  <c r="N29" i="182"/>
  <c r="M29" i="182"/>
  <c r="L29" i="182"/>
  <c r="K29" i="182"/>
  <c r="J29" i="182"/>
  <c r="I29" i="182"/>
  <c r="H29" i="182"/>
  <c r="G29" i="182"/>
  <c r="F29" i="182"/>
  <c r="E29" i="182"/>
  <c r="D29" i="182"/>
  <c r="C29" i="182"/>
  <c r="O28" i="182"/>
  <c r="N28" i="182"/>
  <c r="M28" i="182"/>
  <c r="L28" i="182"/>
  <c r="K28" i="182"/>
  <c r="J28" i="182"/>
  <c r="I28" i="182"/>
  <c r="H28" i="182"/>
  <c r="G28" i="182"/>
  <c r="F28" i="182"/>
  <c r="E28" i="182"/>
  <c r="D28" i="182"/>
  <c r="C28" i="182"/>
  <c r="O24" i="182"/>
  <c r="N24" i="182"/>
  <c r="M24" i="182"/>
  <c r="L24" i="182"/>
  <c r="K24" i="182"/>
  <c r="J24" i="182"/>
  <c r="I24" i="182"/>
  <c r="H24" i="182"/>
  <c r="G24" i="182"/>
  <c r="F24" i="182"/>
  <c r="E24" i="182"/>
  <c r="D24" i="182"/>
  <c r="C24" i="182"/>
  <c r="O23" i="182"/>
  <c r="N23" i="182"/>
  <c r="M23" i="182"/>
  <c r="L23" i="182"/>
  <c r="K23" i="182"/>
  <c r="J23" i="182"/>
  <c r="I23" i="182"/>
  <c r="H23" i="182"/>
  <c r="G23" i="182"/>
  <c r="F23" i="182"/>
  <c r="E23" i="182"/>
  <c r="D23" i="182"/>
  <c r="C23" i="182"/>
  <c r="O22" i="182"/>
  <c r="N22" i="182"/>
  <c r="M22" i="182"/>
  <c r="L22" i="182"/>
  <c r="K22" i="182"/>
  <c r="J22" i="182"/>
  <c r="I22" i="182"/>
  <c r="H22" i="182"/>
  <c r="G22" i="182"/>
  <c r="F22" i="182"/>
  <c r="E22" i="182"/>
  <c r="D22" i="182"/>
  <c r="C22" i="182"/>
  <c r="O21" i="182"/>
  <c r="N21" i="182"/>
  <c r="M21" i="182"/>
  <c r="L21" i="182"/>
  <c r="K21" i="182"/>
  <c r="J21" i="182"/>
  <c r="I21" i="182"/>
  <c r="H21" i="182"/>
  <c r="G21" i="182"/>
  <c r="F21" i="182"/>
  <c r="E21" i="182"/>
  <c r="D21" i="182"/>
  <c r="C21" i="182"/>
  <c r="O20" i="182"/>
  <c r="N20" i="182"/>
  <c r="M20" i="182"/>
  <c r="L20" i="182"/>
  <c r="K20" i="182"/>
  <c r="J20" i="182"/>
  <c r="I20" i="182"/>
  <c r="H20" i="182"/>
  <c r="G20" i="182"/>
  <c r="F20" i="182"/>
  <c r="E20" i="182"/>
  <c r="D20" i="182"/>
  <c r="C20" i="182"/>
  <c r="O19" i="182"/>
  <c r="N19" i="182"/>
  <c r="M19" i="182"/>
  <c r="L19" i="182"/>
  <c r="K19" i="182"/>
  <c r="J19" i="182"/>
  <c r="I19" i="182"/>
  <c r="H19" i="182"/>
  <c r="G19" i="182"/>
  <c r="F19" i="182"/>
  <c r="E19" i="182"/>
  <c r="D19" i="182"/>
  <c r="C19" i="182"/>
  <c r="O18" i="182"/>
  <c r="N18" i="182"/>
  <c r="M18" i="182"/>
  <c r="L18" i="182"/>
  <c r="K18" i="182"/>
  <c r="J18" i="182"/>
  <c r="I18" i="182"/>
  <c r="H18" i="182"/>
  <c r="G18" i="182"/>
  <c r="F18" i="182"/>
  <c r="E18" i="182"/>
  <c r="D18" i="182"/>
  <c r="C18" i="182"/>
  <c r="O17" i="182"/>
  <c r="N17" i="182"/>
  <c r="M17" i="182"/>
  <c r="L17" i="182"/>
  <c r="K17" i="182"/>
  <c r="J17" i="182"/>
  <c r="I17" i="182"/>
  <c r="H17" i="182"/>
  <c r="G17" i="182"/>
  <c r="F17" i="182"/>
  <c r="E17" i="182"/>
  <c r="D17" i="182"/>
  <c r="C17" i="182"/>
  <c r="O16" i="182"/>
  <c r="N16" i="182"/>
  <c r="M16" i="182"/>
  <c r="L16" i="182"/>
  <c r="K16" i="182"/>
  <c r="J16" i="182"/>
  <c r="I16" i="182"/>
  <c r="H16" i="182"/>
  <c r="G16" i="182"/>
  <c r="F16" i="182"/>
  <c r="E16" i="182"/>
  <c r="D16" i="182"/>
  <c r="C16" i="182"/>
  <c r="O15" i="182"/>
  <c r="N15" i="182"/>
  <c r="M15" i="182"/>
  <c r="L15" i="182"/>
  <c r="K15" i="182"/>
  <c r="J15" i="182"/>
  <c r="I15" i="182"/>
  <c r="H15" i="182"/>
  <c r="G15" i="182"/>
  <c r="F15" i="182"/>
  <c r="E15" i="182"/>
  <c r="D15" i="182"/>
  <c r="C15" i="182"/>
  <c r="O32" i="181"/>
  <c r="N32" i="181"/>
  <c r="M32" i="181"/>
  <c r="L32" i="181"/>
  <c r="K32" i="181"/>
  <c r="J32" i="181"/>
  <c r="I32" i="181"/>
  <c r="H32" i="181"/>
  <c r="G32" i="181"/>
  <c r="F32" i="181"/>
  <c r="E32" i="181"/>
  <c r="D32" i="181"/>
  <c r="C32" i="181"/>
  <c r="O31" i="181"/>
  <c r="N31" i="181"/>
  <c r="M31" i="181"/>
  <c r="L31" i="181"/>
  <c r="K31" i="181"/>
  <c r="J31" i="181"/>
  <c r="I31" i="181"/>
  <c r="H31" i="181"/>
  <c r="G31" i="181"/>
  <c r="F31" i="181"/>
  <c r="E31" i="181"/>
  <c r="D31" i="181"/>
  <c r="C31" i="181"/>
  <c r="O30" i="181"/>
  <c r="N30" i="181"/>
  <c r="M30" i="181"/>
  <c r="L30" i="181"/>
  <c r="K30" i="181"/>
  <c r="J30" i="181"/>
  <c r="I30" i="181"/>
  <c r="H30" i="181"/>
  <c r="G30" i="181"/>
  <c r="F30" i="181"/>
  <c r="E30" i="181"/>
  <c r="D30" i="181"/>
  <c r="C30" i="181"/>
  <c r="O29" i="181"/>
  <c r="N29" i="181"/>
  <c r="M29" i="181"/>
  <c r="L29" i="181"/>
  <c r="K29" i="181"/>
  <c r="J29" i="181"/>
  <c r="I29" i="181"/>
  <c r="H29" i="181"/>
  <c r="G29" i="181"/>
  <c r="F29" i="181"/>
  <c r="E29" i="181"/>
  <c r="D29" i="181"/>
  <c r="C29" i="181"/>
  <c r="O28" i="181"/>
  <c r="N28" i="181"/>
  <c r="M28" i="181"/>
  <c r="L28" i="181"/>
  <c r="K28" i="181"/>
  <c r="J28" i="181"/>
  <c r="I28" i="181"/>
  <c r="H28" i="181"/>
  <c r="G28" i="181"/>
  <c r="F28" i="181"/>
  <c r="E28" i="181"/>
  <c r="D28" i="181"/>
  <c r="C28" i="181"/>
  <c r="O24" i="181"/>
  <c r="N24" i="181"/>
  <c r="M24" i="181"/>
  <c r="L24" i="181"/>
  <c r="K24" i="181"/>
  <c r="J24" i="181"/>
  <c r="I24" i="181"/>
  <c r="H24" i="181"/>
  <c r="G24" i="181"/>
  <c r="F24" i="181"/>
  <c r="E24" i="181"/>
  <c r="D24" i="181"/>
  <c r="C24" i="181"/>
  <c r="O23" i="181"/>
  <c r="N23" i="181"/>
  <c r="M23" i="181"/>
  <c r="L23" i="181"/>
  <c r="K23" i="181"/>
  <c r="J23" i="181"/>
  <c r="I23" i="181"/>
  <c r="H23" i="181"/>
  <c r="G23" i="181"/>
  <c r="F23" i="181"/>
  <c r="E23" i="181"/>
  <c r="D23" i="181"/>
  <c r="C23" i="181"/>
  <c r="O22" i="181"/>
  <c r="N22" i="181"/>
  <c r="M22" i="181"/>
  <c r="L22" i="181"/>
  <c r="K22" i="181"/>
  <c r="J22" i="181"/>
  <c r="I22" i="181"/>
  <c r="H22" i="181"/>
  <c r="G22" i="181"/>
  <c r="F22" i="181"/>
  <c r="E22" i="181"/>
  <c r="D22" i="181"/>
  <c r="C22" i="181"/>
  <c r="O21" i="181"/>
  <c r="N21" i="181"/>
  <c r="M21" i="181"/>
  <c r="L21" i="181"/>
  <c r="K21" i="181"/>
  <c r="J21" i="181"/>
  <c r="I21" i="181"/>
  <c r="H21" i="181"/>
  <c r="G21" i="181"/>
  <c r="F21" i="181"/>
  <c r="E21" i="181"/>
  <c r="D21" i="181"/>
  <c r="C21" i="181"/>
  <c r="O20" i="181"/>
  <c r="N20" i="181"/>
  <c r="M20" i="181"/>
  <c r="L20" i="181"/>
  <c r="K20" i="181"/>
  <c r="J20" i="181"/>
  <c r="I20" i="181"/>
  <c r="H20" i="181"/>
  <c r="G20" i="181"/>
  <c r="F20" i="181"/>
  <c r="E20" i="181"/>
  <c r="D20" i="181"/>
  <c r="C20" i="181"/>
  <c r="O19" i="181"/>
  <c r="N19" i="181"/>
  <c r="M19" i="181"/>
  <c r="L19" i="181"/>
  <c r="K19" i="181"/>
  <c r="J19" i="181"/>
  <c r="I19" i="181"/>
  <c r="H19" i="181"/>
  <c r="G19" i="181"/>
  <c r="F19" i="181"/>
  <c r="E19" i="181"/>
  <c r="D19" i="181"/>
  <c r="C19" i="181"/>
  <c r="O18" i="181"/>
  <c r="N18" i="181"/>
  <c r="M18" i="181"/>
  <c r="L18" i="181"/>
  <c r="K18" i="181"/>
  <c r="J18" i="181"/>
  <c r="I18" i="181"/>
  <c r="H18" i="181"/>
  <c r="G18" i="181"/>
  <c r="F18" i="181"/>
  <c r="E18" i="181"/>
  <c r="D18" i="181"/>
  <c r="C18" i="181"/>
  <c r="O17" i="181"/>
  <c r="N17" i="181"/>
  <c r="M17" i="181"/>
  <c r="L17" i="181"/>
  <c r="K17" i="181"/>
  <c r="J17" i="181"/>
  <c r="I17" i="181"/>
  <c r="H17" i="181"/>
  <c r="G17" i="181"/>
  <c r="F17" i="181"/>
  <c r="E17" i="181"/>
  <c r="D17" i="181"/>
  <c r="C17" i="181"/>
  <c r="O16" i="181"/>
  <c r="N16" i="181"/>
  <c r="M16" i="181"/>
  <c r="L16" i="181"/>
  <c r="K16" i="181"/>
  <c r="J16" i="181"/>
  <c r="I16" i="181"/>
  <c r="H16" i="181"/>
  <c r="G16" i="181"/>
  <c r="F16" i="181"/>
  <c r="E16" i="181"/>
  <c r="D16" i="181"/>
  <c r="C16" i="181"/>
  <c r="O15" i="181"/>
  <c r="N15" i="181"/>
  <c r="M15" i="181"/>
  <c r="L15" i="181"/>
  <c r="K15" i="181"/>
  <c r="J15" i="181"/>
  <c r="I15" i="181"/>
  <c r="H15" i="181"/>
  <c r="G15" i="181"/>
  <c r="F15" i="181"/>
  <c r="E15" i="181"/>
  <c r="D15" i="181"/>
  <c r="C15" i="181"/>
  <c r="O32" i="180"/>
  <c r="N32" i="180"/>
  <c r="M32" i="180"/>
  <c r="L32" i="180"/>
  <c r="K32" i="180"/>
  <c r="J32" i="180"/>
  <c r="I32" i="180"/>
  <c r="H32" i="180"/>
  <c r="G32" i="180"/>
  <c r="F32" i="180"/>
  <c r="E32" i="180"/>
  <c r="D32" i="180"/>
  <c r="C32" i="180"/>
  <c r="O31" i="180"/>
  <c r="N31" i="180"/>
  <c r="M31" i="180"/>
  <c r="L31" i="180"/>
  <c r="K31" i="180"/>
  <c r="J31" i="180"/>
  <c r="I31" i="180"/>
  <c r="H31" i="180"/>
  <c r="G31" i="180"/>
  <c r="F31" i="180"/>
  <c r="E31" i="180"/>
  <c r="D31" i="180"/>
  <c r="C31" i="180"/>
  <c r="O30" i="180"/>
  <c r="N30" i="180"/>
  <c r="M30" i="180"/>
  <c r="L30" i="180"/>
  <c r="K30" i="180"/>
  <c r="J30" i="180"/>
  <c r="I30" i="180"/>
  <c r="H30" i="180"/>
  <c r="G30" i="180"/>
  <c r="F30" i="180"/>
  <c r="E30" i="180"/>
  <c r="D30" i="180"/>
  <c r="C30" i="180"/>
  <c r="O29" i="180"/>
  <c r="N29" i="180"/>
  <c r="M29" i="180"/>
  <c r="L29" i="180"/>
  <c r="K29" i="180"/>
  <c r="J29" i="180"/>
  <c r="I29" i="180"/>
  <c r="H29" i="180"/>
  <c r="G29" i="180"/>
  <c r="F29" i="180"/>
  <c r="E29" i="180"/>
  <c r="D29" i="180"/>
  <c r="C29" i="180"/>
  <c r="O28" i="180"/>
  <c r="N28" i="180"/>
  <c r="M28" i="180"/>
  <c r="L28" i="180"/>
  <c r="K28" i="180"/>
  <c r="J28" i="180"/>
  <c r="I28" i="180"/>
  <c r="H28" i="180"/>
  <c r="G28" i="180"/>
  <c r="F28" i="180"/>
  <c r="E28" i="180"/>
  <c r="D28" i="180"/>
  <c r="C28" i="180"/>
  <c r="O24" i="180"/>
  <c r="N24" i="180"/>
  <c r="M24" i="180"/>
  <c r="L24" i="180"/>
  <c r="K24" i="180"/>
  <c r="J24" i="180"/>
  <c r="I24" i="180"/>
  <c r="H24" i="180"/>
  <c r="G24" i="180"/>
  <c r="F24" i="180"/>
  <c r="E24" i="180"/>
  <c r="D24" i="180"/>
  <c r="C24" i="180"/>
  <c r="O23" i="180"/>
  <c r="N23" i="180"/>
  <c r="M23" i="180"/>
  <c r="L23" i="180"/>
  <c r="K23" i="180"/>
  <c r="J23" i="180"/>
  <c r="I23" i="180"/>
  <c r="H23" i="180"/>
  <c r="G23" i="180"/>
  <c r="F23" i="180"/>
  <c r="E23" i="180"/>
  <c r="D23" i="180"/>
  <c r="C23" i="180"/>
  <c r="O22" i="180"/>
  <c r="N22" i="180"/>
  <c r="M22" i="180"/>
  <c r="L22" i="180"/>
  <c r="K22" i="180"/>
  <c r="J22" i="180"/>
  <c r="I22" i="180"/>
  <c r="H22" i="180"/>
  <c r="G22" i="180"/>
  <c r="F22" i="180"/>
  <c r="E22" i="180"/>
  <c r="D22" i="180"/>
  <c r="C22" i="180"/>
  <c r="O21" i="180"/>
  <c r="N21" i="180"/>
  <c r="M21" i="180"/>
  <c r="L21" i="180"/>
  <c r="K21" i="180"/>
  <c r="J21" i="180"/>
  <c r="I21" i="180"/>
  <c r="H21" i="180"/>
  <c r="G21" i="180"/>
  <c r="F21" i="180"/>
  <c r="E21" i="180"/>
  <c r="D21" i="180"/>
  <c r="C21" i="180"/>
  <c r="O20" i="180"/>
  <c r="N20" i="180"/>
  <c r="M20" i="180"/>
  <c r="L20" i="180"/>
  <c r="K20" i="180"/>
  <c r="J20" i="180"/>
  <c r="I20" i="180"/>
  <c r="H20" i="180"/>
  <c r="G20" i="180"/>
  <c r="F20" i="180"/>
  <c r="E20" i="180"/>
  <c r="D20" i="180"/>
  <c r="C20" i="180"/>
  <c r="O19" i="180"/>
  <c r="N19" i="180"/>
  <c r="M19" i="180"/>
  <c r="L19" i="180"/>
  <c r="K19" i="180"/>
  <c r="J19" i="180"/>
  <c r="I19" i="180"/>
  <c r="H19" i="180"/>
  <c r="G19" i="180"/>
  <c r="F19" i="180"/>
  <c r="E19" i="180"/>
  <c r="D19" i="180"/>
  <c r="C19" i="180"/>
  <c r="O18" i="180"/>
  <c r="N18" i="180"/>
  <c r="M18" i="180"/>
  <c r="L18" i="180"/>
  <c r="K18" i="180"/>
  <c r="J18" i="180"/>
  <c r="I18" i="180"/>
  <c r="H18" i="180"/>
  <c r="G18" i="180"/>
  <c r="F18" i="180"/>
  <c r="E18" i="180"/>
  <c r="D18" i="180"/>
  <c r="C18" i="180"/>
  <c r="O17" i="180"/>
  <c r="N17" i="180"/>
  <c r="M17" i="180"/>
  <c r="L17" i="180"/>
  <c r="K17" i="180"/>
  <c r="J17" i="180"/>
  <c r="I17" i="180"/>
  <c r="H17" i="180"/>
  <c r="G17" i="180"/>
  <c r="F17" i="180"/>
  <c r="E17" i="180"/>
  <c r="D17" i="180"/>
  <c r="C17" i="180"/>
  <c r="O16" i="180"/>
  <c r="N16" i="180"/>
  <c r="M16" i="180"/>
  <c r="L16" i="180"/>
  <c r="K16" i="180"/>
  <c r="J16" i="180"/>
  <c r="I16" i="180"/>
  <c r="H16" i="180"/>
  <c r="G16" i="180"/>
  <c r="F16" i="180"/>
  <c r="E16" i="180"/>
  <c r="D16" i="180"/>
  <c r="C16" i="180"/>
  <c r="O15" i="180"/>
  <c r="N15" i="180"/>
  <c r="M15" i="180"/>
  <c r="L15" i="180"/>
  <c r="K15" i="180"/>
  <c r="J15" i="180"/>
  <c r="I15" i="180"/>
  <c r="H15" i="180"/>
  <c r="G15" i="180"/>
  <c r="F15" i="180"/>
  <c r="E15" i="180"/>
  <c r="D15" i="180"/>
  <c r="C15" i="180"/>
  <c r="O32" i="179"/>
  <c r="N32" i="179"/>
  <c r="M32" i="179"/>
  <c r="L32" i="179"/>
  <c r="K32" i="179"/>
  <c r="J32" i="179"/>
  <c r="I32" i="179"/>
  <c r="H32" i="179"/>
  <c r="G32" i="179"/>
  <c r="F32" i="179"/>
  <c r="E32" i="179"/>
  <c r="D32" i="179"/>
  <c r="C32" i="179"/>
  <c r="O31" i="179"/>
  <c r="N31" i="179"/>
  <c r="M31" i="179"/>
  <c r="L31" i="179"/>
  <c r="K31" i="179"/>
  <c r="J31" i="179"/>
  <c r="I31" i="179"/>
  <c r="H31" i="179"/>
  <c r="G31" i="179"/>
  <c r="F31" i="179"/>
  <c r="E31" i="179"/>
  <c r="D31" i="179"/>
  <c r="C31" i="179"/>
  <c r="O30" i="179"/>
  <c r="N30" i="179"/>
  <c r="M30" i="179"/>
  <c r="L30" i="179"/>
  <c r="K30" i="179"/>
  <c r="J30" i="179"/>
  <c r="I30" i="179"/>
  <c r="H30" i="179"/>
  <c r="G30" i="179"/>
  <c r="F30" i="179"/>
  <c r="E30" i="179"/>
  <c r="D30" i="179"/>
  <c r="C30" i="179"/>
  <c r="O29" i="179"/>
  <c r="N29" i="179"/>
  <c r="M29" i="179"/>
  <c r="L29" i="179"/>
  <c r="K29" i="179"/>
  <c r="J29" i="179"/>
  <c r="I29" i="179"/>
  <c r="H29" i="179"/>
  <c r="G29" i="179"/>
  <c r="F29" i="179"/>
  <c r="E29" i="179"/>
  <c r="D29" i="179"/>
  <c r="C29" i="179"/>
  <c r="O28" i="179"/>
  <c r="N28" i="179"/>
  <c r="M28" i="179"/>
  <c r="L28" i="179"/>
  <c r="K28" i="179"/>
  <c r="J28" i="179"/>
  <c r="I28" i="179"/>
  <c r="H28" i="179"/>
  <c r="G28" i="179"/>
  <c r="F28" i="179"/>
  <c r="E28" i="179"/>
  <c r="D28" i="179"/>
  <c r="C28" i="179"/>
  <c r="O24" i="179"/>
  <c r="N24" i="179"/>
  <c r="M24" i="179"/>
  <c r="L24" i="179"/>
  <c r="K24" i="179"/>
  <c r="J24" i="179"/>
  <c r="I24" i="179"/>
  <c r="H24" i="179"/>
  <c r="G24" i="179"/>
  <c r="F24" i="179"/>
  <c r="E24" i="179"/>
  <c r="D24" i="179"/>
  <c r="C24" i="179"/>
  <c r="O23" i="179"/>
  <c r="N23" i="179"/>
  <c r="M23" i="179"/>
  <c r="L23" i="179"/>
  <c r="K23" i="179"/>
  <c r="J23" i="179"/>
  <c r="I23" i="179"/>
  <c r="H23" i="179"/>
  <c r="G23" i="179"/>
  <c r="F23" i="179"/>
  <c r="E23" i="179"/>
  <c r="D23" i="179"/>
  <c r="C23" i="179"/>
  <c r="O22" i="179"/>
  <c r="N22" i="179"/>
  <c r="M22" i="179"/>
  <c r="L22" i="179"/>
  <c r="K22" i="179"/>
  <c r="J22" i="179"/>
  <c r="I22" i="179"/>
  <c r="H22" i="179"/>
  <c r="G22" i="179"/>
  <c r="F22" i="179"/>
  <c r="E22" i="179"/>
  <c r="D22" i="179"/>
  <c r="C22" i="179"/>
  <c r="O21" i="179"/>
  <c r="N21" i="179"/>
  <c r="M21" i="179"/>
  <c r="L21" i="179"/>
  <c r="K21" i="179"/>
  <c r="J21" i="179"/>
  <c r="I21" i="179"/>
  <c r="H21" i="179"/>
  <c r="G21" i="179"/>
  <c r="F21" i="179"/>
  <c r="E21" i="179"/>
  <c r="D21" i="179"/>
  <c r="C21" i="179"/>
  <c r="O20" i="179"/>
  <c r="N20" i="179"/>
  <c r="M20" i="179"/>
  <c r="L20" i="179"/>
  <c r="K20" i="179"/>
  <c r="J20" i="179"/>
  <c r="I20" i="179"/>
  <c r="H20" i="179"/>
  <c r="G20" i="179"/>
  <c r="F20" i="179"/>
  <c r="E20" i="179"/>
  <c r="D20" i="179"/>
  <c r="C20" i="179"/>
  <c r="O19" i="179"/>
  <c r="N19" i="179"/>
  <c r="M19" i="179"/>
  <c r="L19" i="179"/>
  <c r="K19" i="179"/>
  <c r="J19" i="179"/>
  <c r="I19" i="179"/>
  <c r="H19" i="179"/>
  <c r="G19" i="179"/>
  <c r="F19" i="179"/>
  <c r="E19" i="179"/>
  <c r="D19" i="179"/>
  <c r="C19" i="179"/>
  <c r="O18" i="179"/>
  <c r="N18" i="179"/>
  <c r="M18" i="179"/>
  <c r="L18" i="179"/>
  <c r="K18" i="179"/>
  <c r="J18" i="179"/>
  <c r="I18" i="179"/>
  <c r="H18" i="179"/>
  <c r="G18" i="179"/>
  <c r="F18" i="179"/>
  <c r="E18" i="179"/>
  <c r="D18" i="179"/>
  <c r="C18" i="179"/>
  <c r="O17" i="179"/>
  <c r="N17" i="179"/>
  <c r="M17" i="179"/>
  <c r="L17" i="179"/>
  <c r="K17" i="179"/>
  <c r="J17" i="179"/>
  <c r="I17" i="179"/>
  <c r="H17" i="179"/>
  <c r="G17" i="179"/>
  <c r="F17" i="179"/>
  <c r="E17" i="179"/>
  <c r="D17" i="179"/>
  <c r="C17" i="179"/>
  <c r="O16" i="179"/>
  <c r="N16" i="179"/>
  <c r="M16" i="179"/>
  <c r="L16" i="179"/>
  <c r="K16" i="179"/>
  <c r="J16" i="179"/>
  <c r="I16" i="179"/>
  <c r="H16" i="179"/>
  <c r="G16" i="179"/>
  <c r="F16" i="179"/>
  <c r="E16" i="179"/>
  <c r="D16" i="179"/>
  <c r="C16" i="179"/>
  <c r="O15" i="179"/>
  <c r="N15" i="179"/>
  <c r="M15" i="179"/>
  <c r="L15" i="179"/>
  <c r="K15" i="179"/>
  <c r="J15" i="179"/>
  <c r="I15" i="179"/>
  <c r="H15" i="179"/>
  <c r="G15" i="179"/>
  <c r="F15" i="179"/>
  <c r="E15" i="179"/>
  <c r="D15" i="179"/>
  <c r="C15" i="179"/>
  <c r="O32" i="178"/>
  <c r="N32" i="178"/>
  <c r="M32" i="178"/>
  <c r="L32" i="178"/>
  <c r="K32" i="178"/>
  <c r="J32" i="178"/>
  <c r="I32" i="178"/>
  <c r="H32" i="178"/>
  <c r="G32" i="178"/>
  <c r="F32" i="178"/>
  <c r="E32" i="178"/>
  <c r="D32" i="178"/>
  <c r="C32" i="178"/>
  <c r="O31" i="178"/>
  <c r="N31" i="178"/>
  <c r="M31" i="178"/>
  <c r="L31" i="178"/>
  <c r="K31" i="178"/>
  <c r="J31" i="178"/>
  <c r="I31" i="178"/>
  <c r="H31" i="178"/>
  <c r="G31" i="178"/>
  <c r="F31" i="178"/>
  <c r="E31" i="178"/>
  <c r="D31" i="178"/>
  <c r="C31" i="178"/>
  <c r="O30" i="178"/>
  <c r="N30" i="178"/>
  <c r="M30" i="178"/>
  <c r="L30" i="178"/>
  <c r="K30" i="178"/>
  <c r="J30" i="178"/>
  <c r="I30" i="178"/>
  <c r="H30" i="178"/>
  <c r="G30" i="178"/>
  <c r="F30" i="178"/>
  <c r="E30" i="178"/>
  <c r="D30" i="178"/>
  <c r="C30" i="178"/>
  <c r="O29" i="178"/>
  <c r="N29" i="178"/>
  <c r="M29" i="178"/>
  <c r="L29" i="178"/>
  <c r="K29" i="178"/>
  <c r="J29" i="178"/>
  <c r="I29" i="178"/>
  <c r="H29" i="178"/>
  <c r="G29" i="178"/>
  <c r="F29" i="178"/>
  <c r="E29" i="178"/>
  <c r="D29" i="178"/>
  <c r="C29" i="178"/>
  <c r="O28" i="178"/>
  <c r="N28" i="178"/>
  <c r="M28" i="178"/>
  <c r="L28" i="178"/>
  <c r="K28" i="178"/>
  <c r="J28" i="178"/>
  <c r="I28" i="178"/>
  <c r="H28" i="178"/>
  <c r="G28" i="178"/>
  <c r="F28" i="178"/>
  <c r="E28" i="178"/>
  <c r="D28" i="178"/>
  <c r="C28" i="178"/>
  <c r="O24" i="178"/>
  <c r="N24" i="178"/>
  <c r="M24" i="178"/>
  <c r="L24" i="178"/>
  <c r="K24" i="178"/>
  <c r="J24" i="178"/>
  <c r="I24" i="178"/>
  <c r="H24" i="178"/>
  <c r="G24" i="178"/>
  <c r="F24" i="178"/>
  <c r="E24" i="178"/>
  <c r="D24" i="178"/>
  <c r="C24" i="178"/>
  <c r="O23" i="178"/>
  <c r="N23" i="178"/>
  <c r="M23" i="178"/>
  <c r="L23" i="178"/>
  <c r="K23" i="178"/>
  <c r="J23" i="178"/>
  <c r="I23" i="178"/>
  <c r="H23" i="178"/>
  <c r="G23" i="178"/>
  <c r="F23" i="178"/>
  <c r="E23" i="178"/>
  <c r="D23" i="178"/>
  <c r="C23" i="178"/>
  <c r="O22" i="178"/>
  <c r="N22" i="178"/>
  <c r="M22" i="178"/>
  <c r="L22" i="178"/>
  <c r="K22" i="178"/>
  <c r="J22" i="178"/>
  <c r="I22" i="178"/>
  <c r="H22" i="178"/>
  <c r="G22" i="178"/>
  <c r="F22" i="178"/>
  <c r="E22" i="178"/>
  <c r="D22" i="178"/>
  <c r="C22" i="178"/>
  <c r="O21" i="178"/>
  <c r="N21" i="178"/>
  <c r="M21" i="178"/>
  <c r="L21" i="178"/>
  <c r="K21" i="178"/>
  <c r="J21" i="178"/>
  <c r="I21" i="178"/>
  <c r="H21" i="178"/>
  <c r="G21" i="178"/>
  <c r="F21" i="178"/>
  <c r="E21" i="178"/>
  <c r="D21" i="178"/>
  <c r="C21" i="178"/>
  <c r="O20" i="178"/>
  <c r="N20" i="178"/>
  <c r="M20" i="178"/>
  <c r="L20" i="178"/>
  <c r="K20" i="178"/>
  <c r="J20" i="178"/>
  <c r="I20" i="178"/>
  <c r="H20" i="178"/>
  <c r="G20" i="178"/>
  <c r="F20" i="178"/>
  <c r="E20" i="178"/>
  <c r="D20" i="178"/>
  <c r="C20" i="178"/>
  <c r="O19" i="178"/>
  <c r="N19" i="178"/>
  <c r="M19" i="178"/>
  <c r="L19" i="178"/>
  <c r="K19" i="178"/>
  <c r="J19" i="178"/>
  <c r="I19" i="178"/>
  <c r="H19" i="178"/>
  <c r="G19" i="178"/>
  <c r="F19" i="178"/>
  <c r="E19" i="178"/>
  <c r="D19" i="178"/>
  <c r="C19" i="178"/>
  <c r="O18" i="178"/>
  <c r="N18" i="178"/>
  <c r="M18" i="178"/>
  <c r="L18" i="178"/>
  <c r="K18" i="178"/>
  <c r="J18" i="178"/>
  <c r="I18" i="178"/>
  <c r="H18" i="178"/>
  <c r="G18" i="178"/>
  <c r="F18" i="178"/>
  <c r="E18" i="178"/>
  <c r="D18" i="178"/>
  <c r="C18" i="178"/>
  <c r="O17" i="178"/>
  <c r="N17" i="178"/>
  <c r="M17" i="178"/>
  <c r="L17" i="178"/>
  <c r="K17" i="178"/>
  <c r="J17" i="178"/>
  <c r="I17" i="178"/>
  <c r="H17" i="178"/>
  <c r="G17" i="178"/>
  <c r="F17" i="178"/>
  <c r="E17" i="178"/>
  <c r="D17" i="178"/>
  <c r="C17" i="178"/>
  <c r="O16" i="178"/>
  <c r="N16" i="178"/>
  <c r="M16" i="178"/>
  <c r="L16" i="178"/>
  <c r="K16" i="178"/>
  <c r="J16" i="178"/>
  <c r="I16" i="178"/>
  <c r="H16" i="178"/>
  <c r="G16" i="178"/>
  <c r="F16" i="178"/>
  <c r="E16" i="178"/>
  <c r="D16" i="178"/>
  <c r="C16" i="178"/>
  <c r="O15" i="178"/>
  <c r="N15" i="178"/>
  <c r="M15" i="178"/>
  <c r="L15" i="178"/>
  <c r="K15" i="178"/>
  <c r="J15" i="178"/>
  <c r="I15" i="178"/>
  <c r="H15" i="178"/>
  <c r="G15" i="178"/>
  <c r="F15" i="178"/>
  <c r="E15" i="178"/>
  <c r="D15" i="178"/>
  <c r="C15" i="178"/>
  <c r="O32" i="177"/>
  <c r="N32" i="177"/>
  <c r="M32" i="177"/>
  <c r="L32" i="177"/>
  <c r="K32" i="177"/>
  <c r="J32" i="177"/>
  <c r="I32" i="177"/>
  <c r="H32" i="177"/>
  <c r="G32" i="177"/>
  <c r="F32" i="177"/>
  <c r="E32" i="177"/>
  <c r="D32" i="177"/>
  <c r="C32" i="177"/>
  <c r="O31" i="177"/>
  <c r="N31" i="177"/>
  <c r="M31" i="177"/>
  <c r="L31" i="177"/>
  <c r="K31" i="177"/>
  <c r="J31" i="177"/>
  <c r="I31" i="177"/>
  <c r="H31" i="177"/>
  <c r="G31" i="177"/>
  <c r="F31" i="177"/>
  <c r="E31" i="177"/>
  <c r="D31" i="177"/>
  <c r="C31" i="177"/>
  <c r="O30" i="177"/>
  <c r="N30" i="177"/>
  <c r="M30" i="177"/>
  <c r="L30" i="177"/>
  <c r="K30" i="177"/>
  <c r="J30" i="177"/>
  <c r="I30" i="177"/>
  <c r="H30" i="177"/>
  <c r="G30" i="177"/>
  <c r="F30" i="177"/>
  <c r="E30" i="177"/>
  <c r="D30" i="177"/>
  <c r="C30" i="177"/>
  <c r="O29" i="177"/>
  <c r="N29" i="177"/>
  <c r="M29" i="177"/>
  <c r="L29" i="177"/>
  <c r="K29" i="177"/>
  <c r="J29" i="177"/>
  <c r="I29" i="177"/>
  <c r="H29" i="177"/>
  <c r="G29" i="177"/>
  <c r="F29" i="177"/>
  <c r="E29" i="177"/>
  <c r="D29" i="177"/>
  <c r="C29" i="177"/>
  <c r="O28" i="177"/>
  <c r="N28" i="177"/>
  <c r="M28" i="177"/>
  <c r="L28" i="177"/>
  <c r="K28" i="177"/>
  <c r="J28" i="177"/>
  <c r="I28" i="177"/>
  <c r="H28" i="177"/>
  <c r="G28" i="177"/>
  <c r="F28" i="177"/>
  <c r="E28" i="177"/>
  <c r="D28" i="177"/>
  <c r="C28" i="177"/>
  <c r="O24" i="177"/>
  <c r="N24" i="177"/>
  <c r="M24" i="177"/>
  <c r="L24" i="177"/>
  <c r="K24" i="177"/>
  <c r="J24" i="177"/>
  <c r="I24" i="177"/>
  <c r="H24" i="177"/>
  <c r="G24" i="177"/>
  <c r="F24" i="177"/>
  <c r="E24" i="177"/>
  <c r="D24" i="177"/>
  <c r="C24" i="177"/>
  <c r="O23" i="177"/>
  <c r="N23" i="177"/>
  <c r="M23" i="177"/>
  <c r="L23" i="177"/>
  <c r="K23" i="177"/>
  <c r="J23" i="177"/>
  <c r="I23" i="177"/>
  <c r="H23" i="177"/>
  <c r="G23" i="177"/>
  <c r="F23" i="177"/>
  <c r="E23" i="177"/>
  <c r="D23" i="177"/>
  <c r="C23" i="177"/>
  <c r="O22" i="177"/>
  <c r="N22" i="177"/>
  <c r="M22" i="177"/>
  <c r="L22" i="177"/>
  <c r="K22" i="177"/>
  <c r="J22" i="177"/>
  <c r="I22" i="177"/>
  <c r="H22" i="177"/>
  <c r="G22" i="177"/>
  <c r="F22" i="177"/>
  <c r="E22" i="177"/>
  <c r="D22" i="177"/>
  <c r="C22" i="177"/>
  <c r="O21" i="177"/>
  <c r="N21" i="177"/>
  <c r="M21" i="177"/>
  <c r="L21" i="177"/>
  <c r="K21" i="177"/>
  <c r="J21" i="177"/>
  <c r="I21" i="177"/>
  <c r="H21" i="177"/>
  <c r="G21" i="177"/>
  <c r="F21" i="177"/>
  <c r="E21" i="177"/>
  <c r="D21" i="177"/>
  <c r="C21" i="177"/>
  <c r="O20" i="177"/>
  <c r="N20" i="177"/>
  <c r="M20" i="177"/>
  <c r="L20" i="177"/>
  <c r="K20" i="177"/>
  <c r="J20" i="177"/>
  <c r="I20" i="177"/>
  <c r="H20" i="177"/>
  <c r="G20" i="177"/>
  <c r="F20" i="177"/>
  <c r="E20" i="177"/>
  <c r="D20" i="177"/>
  <c r="C20" i="177"/>
  <c r="O19" i="177"/>
  <c r="N19" i="177"/>
  <c r="M19" i="177"/>
  <c r="L19" i="177"/>
  <c r="K19" i="177"/>
  <c r="J19" i="177"/>
  <c r="I19" i="177"/>
  <c r="H19" i="177"/>
  <c r="G19" i="177"/>
  <c r="F19" i="177"/>
  <c r="E19" i="177"/>
  <c r="D19" i="177"/>
  <c r="C19" i="177"/>
  <c r="O18" i="177"/>
  <c r="N18" i="177"/>
  <c r="M18" i="177"/>
  <c r="L18" i="177"/>
  <c r="K18" i="177"/>
  <c r="J18" i="177"/>
  <c r="I18" i="177"/>
  <c r="H18" i="177"/>
  <c r="G18" i="177"/>
  <c r="F18" i="177"/>
  <c r="E18" i="177"/>
  <c r="D18" i="177"/>
  <c r="C18" i="177"/>
  <c r="O17" i="177"/>
  <c r="N17" i="177"/>
  <c r="M17" i="177"/>
  <c r="L17" i="177"/>
  <c r="K17" i="177"/>
  <c r="J17" i="177"/>
  <c r="I17" i="177"/>
  <c r="H17" i="177"/>
  <c r="G17" i="177"/>
  <c r="F17" i="177"/>
  <c r="E17" i="177"/>
  <c r="D17" i="177"/>
  <c r="C17" i="177"/>
  <c r="O16" i="177"/>
  <c r="N16" i="177"/>
  <c r="M16" i="177"/>
  <c r="L16" i="177"/>
  <c r="K16" i="177"/>
  <c r="J16" i="177"/>
  <c r="I16" i="177"/>
  <c r="H16" i="177"/>
  <c r="G16" i="177"/>
  <c r="F16" i="177"/>
  <c r="E16" i="177"/>
  <c r="D16" i="177"/>
  <c r="C16" i="177"/>
  <c r="O15" i="177"/>
  <c r="N15" i="177"/>
  <c r="M15" i="177"/>
  <c r="L15" i="177"/>
  <c r="K15" i="177"/>
  <c r="J15" i="177"/>
  <c r="I15" i="177"/>
  <c r="H15" i="177"/>
  <c r="G15" i="177"/>
  <c r="F15" i="177"/>
  <c r="E15" i="177"/>
  <c r="D15" i="177"/>
  <c r="C15" i="177"/>
  <c r="O32" i="176"/>
  <c r="N32" i="176"/>
  <c r="M32" i="176"/>
  <c r="L32" i="176"/>
  <c r="K32" i="176"/>
  <c r="J32" i="176"/>
  <c r="I32" i="176"/>
  <c r="H32" i="176"/>
  <c r="G32" i="176"/>
  <c r="F32" i="176"/>
  <c r="E32" i="176"/>
  <c r="D32" i="176"/>
  <c r="C32" i="176"/>
  <c r="O31" i="176"/>
  <c r="N31" i="176"/>
  <c r="M31" i="176"/>
  <c r="L31" i="176"/>
  <c r="K31" i="176"/>
  <c r="J31" i="176"/>
  <c r="I31" i="176"/>
  <c r="H31" i="176"/>
  <c r="G31" i="176"/>
  <c r="F31" i="176"/>
  <c r="E31" i="176"/>
  <c r="D31" i="176"/>
  <c r="C31" i="176"/>
  <c r="O30" i="176"/>
  <c r="N30" i="176"/>
  <c r="M30" i="176"/>
  <c r="L30" i="176"/>
  <c r="K30" i="176"/>
  <c r="J30" i="176"/>
  <c r="I30" i="176"/>
  <c r="H30" i="176"/>
  <c r="G30" i="176"/>
  <c r="F30" i="176"/>
  <c r="E30" i="176"/>
  <c r="D30" i="176"/>
  <c r="C30" i="176"/>
  <c r="O29" i="176"/>
  <c r="N29" i="176"/>
  <c r="M29" i="176"/>
  <c r="L29" i="176"/>
  <c r="K29" i="176"/>
  <c r="J29" i="176"/>
  <c r="I29" i="176"/>
  <c r="H29" i="176"/>
  <c r="G29" i="176"/>
  <c r="F29" i="176"/>
  <c r="E29" i="176"/>
  <c r="D29" i="176"/>
  <c r="C29" i="176"/>
  <c r="O28" i="176"/>
  <c r="N28" i="176"/>
  <c r="M28" i="176"/>
  <c r="L28" i="176"/>
  <c r="K28" i="176"/>
  <c r="J28" i="176"/>
  <c r="I28" i="176"/>
  <c r="H28" i="176"/>
  <c r="G28" i="176"/>
  <c r="F28" i="176"/>
  <c r="E28" i="176"/>
  <c r="D28" i="176"/>
  <c r="C28" i="176"/>
  <c r="O24" i="176"/>
  <c r="N24" i="176"/>
  <c r="M24" i="176"/>
  <c r="L24" i="176"/>
  <c r="K24" i="176"/>
  <c r="J24" i="176"/>
  <c r="I24" i="176"/>
  <c r="H24" i="176"/>
  <c r="G24" i="176"/>
  <c r="F24" i="176"/>
  <c r="E24" i="176"/>
  <c r="D24" i="176"/>
  <c r="C24" i="176"/>
  <c r="O23" i="176"/>
  <c r="N23" i="176"/>
  <c r="M23" i="176"/>
  <c r="L23" i="176"/>
  <c r="K23" i="176"/>
  <c r="J23" i="176"/>
  <c r="I23" i="176"/>
  <c r="H23" i="176"/>
  <c r="G23" i="176"/>
  <c r="F23" i="176"/>
  <c r="E23" i="176"/>
  <c r="D23" i="176"/>
  <c r="C23" i="176"/>
  <c r="O22" i="176"/>
  <c r="N22" i="176"/>
  <c r="M22" i="176"/>
  <c r="L22" i="176"/>
  <c r="K22" i="176"/>
  <c r="J22" i="176"/>
  <c r="I22" i="176"/>
  <c r="H22" i="176"/>
  <c r="G22" i="176"/>
  <c r="F22" i="176"/>
  <c r="E22" i="176"/>
  <c r="D22" i="176"/>
  <c r="C22" i="176"/>
  <c r="O21" i="176"/>
  <c r="N21" i="176"/>
  <c r="M21" i="176"/>
  <c r="L21" i="176"/>
  <c r="K21" i="176"/>
  <c r="J21" i="176"/>
  <c r="I21" i="176"/>
  <c r="H21" i="176"/>
  <c r="G21" i="176"/>
  <c r="F21" i="176"/>
  <c r="E21" i="176"/>
  <c r="D21" i="176"/>
  <c r="C21" i="176"/>
  <c r="O20" i="176"/>
  <c r="N20" i="176"/>
  <c r="M20" i="176"/>
  <c r="L20" i="176"/>
  <c r="K20" i="176"/>
  <c r="J20" i="176"/>
  <c r="I20" i="176"/>
  <c r="H20" i="176"/>
  <c r="G20" i="176"/>
  <c r="F20" i="176"/>
  <c r="E20" i="176"/>
  <c r="D20" i="176"/>
  <c r="C20" i="176"/>
  <c r="O19" i="176"/>
  <c r="N19" i="176"/>
  <c r="M19" i="176"/>
  <c r="L19" i="176"/>
  <c r="K19" i="176"/>
  <c r="J19" i="176"/>
  <c r="I19" i="176"/>
  <c r="H19" i="176"/>
  <c r="G19" i="176"/>
  <c r="F19" i="176"/>
  <c r="E19" i="176"/>
  <c r="D19" i="176"/>
  <c r="C19" i="176"/>
  <c r="O18" i="176"/>
  <c r="N18" i="176"/>
  <c r="M18" i="176"/>
  <c r="L18" i="176"/>
  <c r="K18" i="176"/>
  <c r="J18" i="176"/>
  <c r="I18" i="176"/>
  <c r="H18" i="176"/>
  <c r="G18" i="176"/>
  <c r="F18" i="176"/>
  <c r="E18" i="176"/>
  <c r="D18" i="176"/>
  <c r="C18" i="176"/>
  <c r="O17" i="176"/>
  <c r="N17" i="176"/>
  <c r="M17" i="176"/>
  <c r="L17" i="176"/>
  <c r="K17" i="176"/>
  <c r="J17" i="176"/>
  <c r="I17" i="176"/>
  <c r="H17" i="176"/>
  <c r="G17" i="176"/>
  <c r="F17" i="176"/>
  <c r="E17" i="176"/>
  <c r="D17" i="176"/>
  <c r="C17" i="176"/>
  <c r="O16" i="176"/>
  <c r="N16" i="176"/>
  <c r="M16" i="176"/>
  <c r="L16" i="176"/>
  <c r="K16" i="176"/>
  <c r="J16" i="176"/>
  <c r="I16" i="176"/>
  <c r="H16" i="176"/>
  <c r="G16" i="176"/>
  <c r="F16" i="176"/>
  <c r="E16" i="176"/>
  <c r="D16" i="176"/>
  <c r="C16" i="176"/>
  <c r="O15" i="176"/>
  <c r="N15" i="176"/>
  <c r="M15" i="176"/>
  <c r="L15" i="176"/>
  <c r="K15" i="176"/>
  <c r="J15" i="176"/>
  <c r="I15" i="176"/>
  <c r="H15" i="176"/>
  <c r="G15" i="176"/>
  <c r="F15" i="176"/>
  <c r="E15" i="176"/>
  <c r="D15" i="176"/>
  <c r="C15" i="176"/>
  <c r="O32" i="175"/>
  <c r="N32" i="175"/>
  <c r="M32" i="175"/>
  <c r="L32" i="175"/>
  <c r="K32" i="175"/>
  <c r="J32" i="175"/>
  <c r="I32" i="175"/>
  <c r="H32" i="175"/>
  <c r="G32" i="175"/>
  <c r="F32" i="175"/>
  <c r="E32" i="175"/>
  <c r="D32" i="175"/>
  <c r="C32" i="175"/>
  <c r="O31" i="175"/>
  <c r="N31" i="175"/>
  <c r="M31" i="175"/>
  <c r="L31" i="175"/>
  <c r="K31" i="175"/>
  <c r="J31" i="175"/>
  <c r="I31" i="175"/>
  <c r="H31" i="175"/>
  <c r="G31" i="175"/>
  <c r="F31" i="175"/>
  <c r="E31" i="175"/>
  <c r="D31" i="175"/>
  <c r="C31" i="175"/>
  <c r="O30" i="175"/>
  <c r="N30" i="175"/>
  <c r="M30" i="175"/>
  <c r="L30" i="175"/>
  <c r="K30" i="175"/>
  <c r="J30" i="175"/>
  <c r="I30" i="175"/>
  <c r="H30" i="175"/>
  <c r="G30" i="175"/>
  <c r="F30" i="175"/>
  <c r="E30" i="175"/>
  <c r="D30" i="175"/>
  <c r="C30" i="175"/>
  <c r="O29" i="175"/>
  <c r="N29" i="175"/>
  <c r="M29" i="175"/>
  <c r="L29" i="175"/>
  <c r="K29" i="175"/>
  <c r="J29" i="175"/>
  <c r="I29" i="175"/>
  <c r="H29" i="175"/>
  <c r="G29" i="175"/>
  <c r="F29" i="175"/>
  <c r="E29" i="175"/>
  <c r="D29" i="175"/>
  <c r="C29" i="175"/>
  <c r="O28" i="175"/>
  <c r="N28" i="175"/>
  <c r="M28" i="175"/>
  <c r="L28" i="175"/>
  <c r="K28" i="175"/>
  <c r="J28" i="175"/>
  <c r="I28" i="175"/>
  <c r="H28" i="175"/>
  <c r="G28" i="175"/>
  <c r="F28" i="175"/>
  <c r="E28" i="175"/>
  <c r="D28" i="175"/>
  <c r="C28" i="175"/>
  <c r="O24" i="175"/>
  <c r="N24" i="175"/>
  <c r="M24" i="175"/>
  <c r="L24" i="175"/>
  <c r="K24" i="175"/>
  <c r="J24" i="175"/>
  <c r="I24" i="175"/>
  <c r="H24" i="175"/>
  <c r="G24" i="175"/>
  <c r="F24" i="175"/>
  <c r="E24" i="175"/>
  <c r="D24" i="175"/>
  <c r="C24" i="175"/>
  <c r="O23" i="175"/>
  <c r="N23" i="175"/>
  <c r="M23" i="175"/>
  <c r="L23" i="175"/>
  <c r="K23" i="175"/>
  <c r="J23" i="175"/>
  <c r="I23" i="175"/>
  <c r="H23" i="175"/>
  <c r="G23" i="175"/>
  <c r="F23" i="175"/>
  <c r="E23" i="175"/>
  <c r="D23" i="175"/>
  <c r="C23" i="175"/>
  <c r="O22" i="175"/>
  <c r="N22" i="175"/>
  <c r="M22" i="175"/>
  <c r="L22" i="175"/>
  <c r="K22" i="175"/>
  <c r="J22" i="175"/>
  <c r="I22" i="175"/>
  <c r="H22" i="175"/>
  <c r="G22" i="175"/>
  <c r="F22" i="175"/>
  <c r="E22" i="175"/>
  <c r="D22" i="175"/>
  <c r="C22" i="175"/>
  <c r="O21" i="175"/>
  <c r="N21" i="175"/>
  <c r="M21" i="175"/>
  <c r="L21" i="175"/>
  <c r="K21" i="175"/>
  <c r="J21" i="175"/>
  <c r="I21" i="175"/>
  <c r="H21" i="175"/>
  <c r="G21" i="175"/>
  <c r="F21" i="175"/>
  <c r="E21" i="175"/>
  <c r="D21" i="175"/>
  <c r="C21" i="175"/>
  <c r="O20" i="175"/>
  <c r="N20" i="175"/>
  <c r="M20" i="175"/>
  <c r="L20" i="175"/>
  <c r="K20" i="175"/>
  <c r="J20" i="175"/>
  <c r="I20" i="175"/>
  <c r="H20" i="175"/>
  <c r="G20" i="175"/>
  <c r="F20" i="175"/>
  <c r="E20" i="175"/>
  <c r="D20" i="175"/>
  <c r="C20" i="175"/>
  <c r="O19" i="175"/>
  <c r="N19" i="175"/>
  <c r="M19" i="175"/>
  <c r="L19" i="175"/>
  <c r="K19" i="175"/>
  <c r="J19" i="175"/>
  <c r="I19" i="175"/>
  <c r="H19" i="175"/>
  <c r="G19" i="175"/>
  <c r="F19" i="175"/>
  <c r="E19" i="175"/>
  <c r="D19" i="175"/>
  <c r="C19" i="175"/>
  <c r="O18" i="175"/>
  <c r="N18" i="175"/>
  <c r="M18" i="175"/>
  <c r="L18" i="175"/>
  <c r="K18" i="175"/>
  <c r="J18" i="175"/>
  <c r="I18" i="175"/>
  <c r="H18" i="175"/>
  <c r="G18" i="175"/>
  <c r="F18" i="175"/>
  <c r="E18" i="175"/>
  <c r="D18" i="175"/>
  <c r="C18" i="175"/>
  <c r="O17" i="175"/>
  <c r="N17" i="175"/>
  <c r="M17" i="175"/>
  <c r="L17" i="175"/>
  <c r="K17" i="175"/>
  <c r="J17" i="175"/>
  <c r="I17" i="175"/>
  <c r="H17" i="175"/>
  <c r="G17" i="175"/>
  <c r="F17" i="175"/>
  <c r="E17" i="175"/>
  <c r="D17" i="175"/>
  <c r="C17" i="175"/>
  <c r="O16" i="175"/>
  <c r="N16" i="175"/>
  <c r="M16" i="175"/>
  <c r="L16" i="175"/>
  <c r="K16" i="175"/>
  <c r="J16" i="175"/>
  <c r="I16" i="175"/>
  <c r="H16" i="175"/>
  <c r="G16" i="175"/>
  <c r="F16" i="175"/>
  <c r="E16" i="175"/>
  <c r="D16" i="175"/>
  <c r="C16" i="175"/>
  <c r="O15" i="175"/>
  <c r="N15" i="175"/>
  <c r="M15" i="175"/>
  <c r="L15" i="175"/>
  <c r="K15" i="175"/>
  <c r="J15" i="175"/>
  <c r="I15" i="175"/>
  <c r="H15" i="175"/>
  <c r="G15" i="175"/>
  <c r="F15" i="175"/>
  <c r="E15" i="175"/>
  <c r="D15" i="175"/>
  <c r="C15" i="175"/>
  <c r="O32" i="174"/>
  <c r="N32" i="174"/>
  <c r="M32" i="174"/>
  <c r="L32" i="174"/>
  <c r="K32" i="174"/>
  <c r="J32" i="174"/>
  <c r="I32" i="174"/>
  <c r="H32" i="174"/>
  <c r="G32" i="174"/>
  <c r="F32" i="174"/>
  <c r="E32" i="174"/>
  <c r="D32" i="174"/>
  <c r="C32" i="174"/>
  <c r="O31" i="174"/>
  <c r="N31" i="174"/>
  <c r="M31" i="174"/>
  <c r="L31" i="174"/>
  <c r="K31" i="174"/>
  <c r="J31" i="174"/>
  <c r="I31" i="174"/>
  <c r="H31" i="174"/>
  <c r="G31" i="174"/>
  <c r="F31" i="174"/>
  <c r="E31" i="174"/>
  <c r="D31" i="174"/>
  <c r="C31" i="174"/>
  <c r="O30" i="174"/>
  <c r="N30" i="174"/>
  <c r="M30" i="174"/>
  <c r="L30" i="174"/>
  <c r="K30" i="174"/>
  <c r="J30" i="174"/>
  <c r="I30" i="174"/>
  <c r="H30" i="174"/>
  <c r="G30" i="174"/>
  <c r="F30" i="174"/>
  <c r="E30" i="174"/>
  <c r="D30" i="174"/>
  <c r="C30" i="174"/>
  <c r="O29" i="174"/>
  <c r="N29" i="174"/>
  <c r="M29" i="174"/>
  <c r="L29" i="174"/>
  <c r="K29" i="174"/>
  <c r="J29" i="174"/>
  <c r="I29" i="174"/>
  <c r="H29" i="174"/>
  <c r="G29" i="174"/>
  <c r="F29" i="174"/>
  <c r="E29" i="174"/>
  <c r="D29" i="174"/>
  <c r="C29" i="174"/>
  <c r="O28" i="174"/>
  <c r="N28" i="174"/>
  <c r="M28" i="174"/>
  <c r="L28" i="174"/>
  <c r="K28" i="174"/>
  <c r="J28" i="174"/>
  <c r="I28" i="174"/>
  <c r="H28" i="174"/>
  <c r="G28" i="174"/>
  <c r="F28" i="174"/>
  <c r="E28" i="174"/>
  <c r="D28" i="174"/>
  <c r="C28" i="174"/>
  <c r="O24" i="174"/>
  <c r="N24" i="174"/>
  <c r="M24" i="174"/>
  <c r="L24" i="174"/>
  <c r="K24" i="174"/>
  <c r="J24" i="174"/>
  <c r="I24" i="174"/>
  <c r="H24" i="174"/>
  <c r="G24" i="174"/>
  <c r="F24" i="174"/>
  <c r="E24" i="174"/>
  <c r="D24" i="174"/>
  <c r="C24" i="174"/>
  <c r="O23" i="174"/>
  <c r="N23" i="174"/>
  <c r="M23" i="174"/>
  <c r="L23" i="174"/>
  <c r="K23" i="174"/>
  <c r="J23" i="174"/>
  <c r="I23" i="174"/>
  <c r="H23" i="174"/>
  <c r="G23" i="174"/>
  <c r="F23" i="174"/>
  <c r="E23" i="174"/>
  <c r="D23" i="174"/>
  <c r="C23" i="174"/>
  <c r="O22" i="174"/>
  <c r="N22" i="174"/>
  <c r="M22" i="174"/>
  <c r="L22" i="174"/>
  <c r="K22" i="174"/>
  <c r="J22" i="174"/>
  <c r="I22" i="174"/>
  <c r="H22" i="174"/>
  <c r="G22" i="174"/>
  <c r="F22" i="174"/>
  <c r="E22" i="174"/>
  <c r="D22" i="174"/>
  <c r="C22" i="174"/>
  <c r="O21" i="174"/>
  <c r="N21" i="174"/>
  <c r="M21" i="174"/>
  <c r="L21" i="174"/>
  <c r="K21" i="174"/>
  <c r="J21" i="174"/>
  <c r="I21" i="174"/>
  <c r="H21" i="174"/>
  <c r="G21" i="174"/>
  <c r="F21" i="174"/>
  <c r="E21" i="174"/>
  <c r="D21" i="174"/>
  <c r="C21" i="174"/>
  <c r="O20" i="174"/>
  <c r="N20" i="174"/>
  <c r="M20" i="174"/>
  <c r="L20" i="174"/>
  <c r="K20" i="174"/>
  <c r="J20" i="174"/>
  <c r="I20" i="174"/>
  <c r="H20" i="174"/>
  <c r="G20" i="174"/>
  <c r="F20" i="174"/>
  <c r="E20" i="174"/>
  <c r="D20" i="174"/>
  <c r="C20" i="174"/>
  <c r="O19" i="174"/>
  <c r="N19" i="174"/>
  <c r="M19" i="174"/>
  <c r="L19" i="174"/>
  <c r="K19" i="174"/>
  <c r="J19" i="174"/>
  <c r="I19" i="174"/>
  <c r="H19" i="174"/>
  <c r="G19" i="174"/>
  <c r="F19" i="174"/>
  <c r="E19" i="174"/>
  <c r="D19" i="174"/>
  <c r="C19" i="174"/>
  <c r="O18" i="174"/>
  <c r="N18" i="174"/>
  <c r="M18" i="174"/>
  <c r="L18" i="174"/>
  <c r="K18" i="174"/>
  <c r="J18" i="174"/>
  <c r="I18" i="174"/>
  <c r="H18" i="174"/>
  <c r="G18" i="174"/>
  <c r="F18" i="174"/>
  <c r="E18" i="174"/>
  <c r="D18" i="174"/>
  <c r="C18" i="174"/>
  <c r="O17" i="174"/>
  <c r="N17" i="174"/>
  <c r="M17" i="174"/>
  <c r="L17" i="174"/>
  <c r="K17" i="174"/>
  <c r="J17" i="174"/>
  <c r="I17" i="174"/>
  <c r="H17" i="174"/>
  <c r="G17" i="174"/>
  <c r="F17" i="174"/>
  <c r="E17" i="174"/>
  <c r="D17" i="174"/>
  <c r="C17" i="174"/>
  <c r="O16" i="174"/>
  <c r="N16" i="174"/>
  <c r="M16" i="174"/>
  <c r="L16" i="174"/>
  <c r="K16" i="174"/>
  <c r="J16" i="174"/>
  <c r="I16" i="174"/>
  <c r="H16" i="174"/>
  <c r="G16" i="174"/>
  <c r="F16" i="174"/>
  <c r="E16" i="174"/>
  <c r="D16" i="174"/>
  <c r="C16" i="174"/>
  <c r="O15" i="174"/>
  <c r="N15" i="174"/>
  <c r="M15" i="174"/>
  <c r="L15" i="174"/>
  <c r="K15" i="174"/>
  <c r="J15" i="174"/>
  <c r="I15" i="174"/>
  <c r="H15" i="174"/>
  <c r="G15" i="174"/>
  <c r="F15" i="174"/>
  <c r="E15" i="174"/>
  <c r="D15" i="174"/>
  <c r="C15" i="174"/>
  <c r="O32" i="173"/>
  <c r="N32" i="173"/>
  <c r="M32" i="173"/>
  <c r="L32" i="173"/>
  <c r="K32" i="173"/>
  <c r="J32" i="173"/>
  <c r="I32" i="173"/>
  <c r="H32" i="173"/>
  <c r="G32" i="173"/>
  <c r="F32" i="173"/>
  <c r="E32" i="173"/>
  <c r="D32" i="173"/>
  <c r="C32" i="173"/>
  <c r="O31" i="173"/>
  <c r="N31" i="173"/>
  <c r="M31" i="173"/>
  <c r="L31" i="173"/>
  <c r="K31" i="173"/>
  <c r="J31" i="173"/>
  <c r="I31" i="173"/>
  <c r="H31" i="173"/>
  <c r="G31" i="173"/>
  <c r="F31" i="173"/>
  <c r="E31" i="173"/>
  <c r="D31" i="173"/>
  <c r="C31" i="173"/>
  <c r="O30" i="173"/>
  <c r="N30" i="173"/>
  <c r="M30" i="173"/>
  <c r="L30" i="173"/>
  <c r="K30" i="173"/>
  <c r="J30" i="173"/>
  <c r="I30" i="173"/>
  <c r="H30" i="173"/>
  <c r="G30" i="173"/>
  <c r="F30" i="173"/>
  <c r="E30" i="173"/>
  <c r="D30" i="173"/>
  <c r="C30" i="173"/>
  <c r="O29" i="173"/>
  <c r="N29" i="173"/>
  <c r="M29" i="173"/>
  <c r="L29" i="173"/>
  <c r="K29" i="173"/>
  <c r="J29" i="173"/>
  <c r="I29" i="173"/>
  <c r="H29" i="173"/>
  <c r="G29" i="173"/>
  <c r="F29" i="173"/>
  <c r="E29" i="173"/>
  <c r="D29" i="173"/>
  <c r="C29" i="173"/>
  <c r="O28" i="173"/>
  <c r="N28" i="173"/>
  <c r="M28" i="173"/>
  <c r="L28" i="173"/>
  <c r="K28" i="173"/>
  <c r="J28" i="173"/>
  <c r="I28" i="173"/>
  <c r="H28" i="173"/>
  <c r="G28" i="173"/>
  <c r="F28" i="173"/>
  <c r="E28" i="173"/>
  <c r="D28" i="173"/>
  <c r="C28" i="173"/>
  <c r="O24" i="173"/>
  <c r="N24" i="173"/>
  <c r="M24" i="173"/>
  <c r="L24" i="173"/>
  <c r="K24" i="173"/>
  <c r="J24" i="173"/>
  <c r="I24" i="173"/>
  <c r="H24" i="173"/>
  <c r="G24" i="173"/>
  <c r="F24" i="173"/>
  <c r="E24" i="173"/>
  <c r="D24" i="173"/>
  <c r="C24" i="173"/>
  <c r="O23" i="173"/>
  <c r="N23" i="173"/>
  <c r="M23" i="173"/>
  <c r="L23" i="173"/>
  <c r="K23" i="173"/>
  <c r="J23" i="173"/>
  <c r="I23" i="173"/>
  <c r="H23" i="173"/>
  <c r="G23" i="173"/>
  <c r="F23" i="173"/>
  <c r="E23" i="173"/>
  <c r="D23" i="173"/>
  <c r="C23" i="173"/>
  <c r="O22" i="173"/>
  <c r="N22" i="173"/>
  <c r="M22" i="173"/>
  <c r="L22" i="173"/>
  <c r="K22" i="173"/>
  <c r="J22" i="173"/>
  <c r="I22" i="173"/>
  <c r="H22" i="173"/>
  <c r="G22" i="173"/>
  <c r="F22" i="173"/>
  <c r="E22" i="173"/>
  <c r="D22" i="173"/>
  <c r="C22" i="173"/>
  <c r="O21" i="173"/>
  <c r="N21" i="173"/>
  <c r="M21" i="173"/>
  <c r="L21" i="173"/>
  <c r="K21" i="173"/>
  <c r="J21" i="173"/>
  <c r="I21" i="173"/>
  <c r="H21" i="173"/>
  <c r="G21" i="173"/>
  <c r="F21" i="173"/>
  <c r="E21" i="173"/>
  <c r="D21" i="173"/>
  <c r="C21" i="173"/>
  <c r="O20" i="173"/>
  <c r="N20" i="173"/>
  <c r="M20" i="173"/>
  <c r="L20" i="173"/>
  <c r="K20" i="173"/>
  <c r="J20" i="173"/>
  <c r="I20" i="173"/>
  <c r="H20" i="173"/>
  <c r="G20" i="173"/>
  <c r="F20" i="173"/>
  <c r="E20" i="173"/>
  <c r="D20" i="173"/>
  <c r="C20" i="173"/>
  <c r="O19" i="173"/>
  <c r="N19" i="173"/>
  <c r="M19" i="173"/>
  <c r="L19" i="173"/>
  <c r="K19" i="173"/>
  <c r="J19" i="173"/>
  <c r="I19" i="173"/>
  <c r="H19" i="173"/>
  <c r="G19" i="173"/>
  <c r="F19" i="173"/>
  <c r="E19" i="173"/>
  <c r="D19" i="173"/>
  <c r="C19" i="173"/>
  <c r="O18" i="173"/>
  <c r="N18" i="173"/>
  <c r="M18" i="173"/>
  <c r="L18" i="173"/>
  <c r="K18" i="173"/>
  <c r="J18" i="173"/>
  <c r="I18" i="173"/>
  <c r="H18" i="173"/>
  <c r="G18" i="173"/>
  <c r="F18" i="173"/>
  <c r="E18" i="173"/>
  <c r="D18" i="173"/>
  <c r="C18" i="173"/>
  <c r="O17" i="173"/>
  <c r="N17" i="173"/>
  <c r="M17" i="173"/>
  <c r="L17" i="173"/>
  <c r="K17" i="173"/>
  <c r="J17" i="173"/>
  <c r="I17" i="173"/>
  <c r="H17" i="173"/>
  <c r="G17" i="173"/>
  <c r="F17" i="173"/>
  <c r="E17" i="173"/>
  <c r="D17" i="173"/>
  <c r="C17" i="173"/>
  <c r="O16" i="173"/>
  <c r="N16" i="173"/>
  <c r="M16" i="173"/>
  <c r="L16" i="173"/>
  <c r="K16" i="173"/>
  <c r="J16" i="173"/>
  <c r="I16" i="173"/>
  <c r="H16" i="173"/>
  <c r="G16" i="173"/>
  <c r="F16" i="173"/>
  <c r="E16" i="173"/>
  <c r="D16" i="173"/>
  <c r="C16" i="173"/>
  <c r="O15" i="173"/>
  <c r="N15" i="173"/>
  <c r="M15" i="173"/>
  <c r="L15" i="173"/>
  <c r="K15" i="173"/>
  <c r="J15" i="173"/>
  <c r="I15" i="173"/>
  <c r="H15" i="173"/>
  <c r="G15" i="173"/>
  <c r="F15" i="173"/>
  <c r="E15" i="173"/>
  <c r="D15" i="173"/>
  <c r="C15" i="173"/>
  <c r="O32" i="172"/>
  <c r="N32" i="172"/>
  <c r="M32" i="172"/>
  <c r="L32" i="172"/>
  <c r="K32" i="172"/>
  <c r="J32" i="172"/>
  <c r="I32" i="172"/>
  <c r="H32" i="172"/>
  <c r="G32" i="172"/>
  <c r="F32" i="172"/>
  <c r="E32" i="172"/>
  <c r="D32" i="172"/>
  <c r="C32" i="172"/>
  <c r="O31" i="172"/>
  <c r="N31" i="172"/>
  <c r="M31" i="172"/>
  <c r="L31" i="172"/>
  <c r="K31" i="172"/>
  <c r="J31" i="172"/>
  <c r="I31" i="172"/>
  <c r="H31" i="172"/>
  <c r="G31" i="172"/>
  <c r="F31" i="172"/>
  <c r="E31" i="172"/>
  <c r="D31" i="172"/>
  <c r="C31" i="172"/>
  <c r="O30" i="172"/>
  <c r="N30" i="172"/>
  <c r="M30" i="172"/>
  <c r="L30" i="172"/>
  <c r="K30" i="172"/>
  <c r="J30" i="172"/>
  <c r="I30" i="172"/>
  <c r="H30" i="172"/>
  <c r="G30" i="172"/>
  <c r="F30" i="172"/>
  <c r="E30" i="172"/>
  <c r="D30" i="172"/>
  <c r="C30" i="172"/>
  <c r="O29" i="172"/>
  <c r="N29" i="172"/>
  <c r="M29" i="172"/>
  <c r="L29" i="172"/>
  <c r="K29" i="172"/>
  <c r="J29" i="172"/>
  <c r="I29" i="172"/>
  <c r="H29" i="172"/>
  <c r="G29" i="172"/>
  <c r="F29" i="172"/>
  <c r="E29" i="172"/>
  <c r="D29" i="172"/>
  <c r="C29" i="172"/>
  <c r="O28" i="172"/>
  <c r="N28" i="172"/>
  <c r="M28" i="172"/>
  <c r="L28" i="172"/>
  <c r="K28" i="172"/>
  <c r="J28" i="172"/>
  <c r="I28" i="172"/>
  <c r="H28" i="172"/>
  <c r="G28" i="172"/>
  <c r="F28" i="172"/>
  <c r="E28" i="172"/>
  <c r="D28" i="172"/>
  <c r="C28" i="172"/>
  <c r="O24" i="172"/>
  <c r="N24" i="172"/>
  <c r="M24" i="172"/>
  <c r="L24" i="172"/>
  <c r="K24" i="172"/>
  <c r="J24" i="172"/>
  <c r="I24" i="172"/>
  <c r="H24" i="172"/>
  <c r="G24" i="172"/>
  <c r="F24" i="172"/>
  <c r="E24" i="172"/>
  <c r="D24" i="172"/>
  <c r="C24" i="172"/>
  <c r="O23" i="172"/>
  <c r="N23" i="172"/>
  <c r="M23" i="172"/>
  <c r="L23" i="172"/>
  <c r="K23" i="172"/>
  <c r="J23" i="172"/>
  <c r="I23" i="172"/>
  <c r="H23" i="172"/>
  <c r="G23" i="172"/>
  <c r="F23" i="172"/>
  <c r="E23" i="172"/>
  <c r="D23" i="172"/>
  <c r="C23" i="172"/>
  <c r="O22" i="172"/>
  <c r="N22" i="172"/>
  <c r="M22" i="172"/>
  <c r="L22" i="172"/>
  <c r="K22" i="172"/>
  <c r="J22" i="172"/>
  <c r="I22" i="172"/>
  <c r="H22" i="172"/>
  <c r="G22" i="172"/>
  <c r="F22" i="172"/>
  <c r="E22" i="172"/>
  <c r="D22" i="172"/>
  <c r="C22" i="172"/>
  <c r="O21" i="172"/>
  <c r="N21" i="172"/>
  <c r="M21" i="172"/>
  <c r="L21" i="172"/>
  <c r="K21" i="172"/>
  <c r="J21" i="172"/>
  <c r="I21" i="172"/>
  <c r="H21" i="172"/>
  <c r="G21" i="172"/>
  <c r="F21" i="172"/>
  <c r="E21" i="172"/>
  <c r="D21" i="172"/>
  <c r="C21" i="172"/>
  <c r="O20" i="172"/>
  <c r="N20" i="172"/>
  <c r="M20" i="172"/>
  <c r="L20" i="172"/>
  <c r="K20" i="172"/>
  <c r="J20" i="172"/>
  <c r="I20" i="172"/>
  <c r="H20" i="172"/>
  <c r="G20" i="172"/>
  <c r="F20" i="172"/>
  <c r="E20" i="172"/>
  <c r="D20" i="172"/>
  <c r="C20" i="172"/>
  <c r="O19" i="172"/>
  <c r="N19" i="172"/>
  <c r="M19" i="172"/>
  <c r="L19" i="172"/>
  <c r="K19" i="172"/>
  <c r="J19" i="172"/>
  <c r="I19" i="172"/>
  <c r="H19" i="172"/>
  <c r="G19" i="172"/>
  <c r="F19" i="172"/>
  <c r="E19" i="172"/>
  <c r="D19" i="172"/>
  <c r="C19" i="172"/>
  <c r="O18" i="172"/>
  <c r="N18" i="172"/>
  <c r="M18" i="172"/>
  <c r="L18" i="172"/>
  <c r="K18" i="172"/>
  <c r="J18" i="172"/>
  <c r="I18" i="172"/>
  <c r="H18" i="172"/>
  <c r="G18" i="172"/>
  <c r="F18" i="172"/>
  <c r="E18" i="172"/>
  <c r="D18" i="172"/>
  <c r="C18" i="172"/>
  <c r="O17" i="172"/>
  <c r="N17" i="172"/>
  <c r="M17" i="172"/>
  <c r="L17" i="172"/>
  <c r="K17" i="172"/>
  <c r="J17" i="172"/>
  <c r="I17" i="172"/>
  <c r="H17" i="172"/>
  <c r="G17" i="172"/>
  <c r="F17" i="172"/>
  <c r="E17" i="172"/>
  <c r="D17" i="172"/>
  <c r="C17" i="172"/>
  <c r="O16" i="172"/>
  <c r="N16" i="172"/>
  <c r="M16" i="172"/>
  <c r="L16" i="172"/>
  <c r="K16" i="172"/>
  <c r="J16" i="172"/>
  <c r="I16" i="172"/>
  <c r="H16" i="172"/>
  <c r="G16" i="172"/>
  <c r="F16" i="172"/>
  <c r="E16" i="172"/>
  <c r="D16" i="172"/>
  <c r="C16" i="172"/>
  <c r="O15" i="172"/>
  <c r="N15" i="172"/>
  <c r="M15" i="172"/>
  <c r="L15" i="172"/>
  <c r="K15" i="172"/>
  <c r="J15" i="172"/>
  <c r="I15" i="172"/>
  <c r="H15" i="172"/>
  <c r="G15" i="172"/>
  <c r="F15" i="172"/>
  <c r="E15" i="172"/>
  <c r="D15" i="172"/>
  <c r="C15" i="172"/>
  <c r="O32" i="171"/>
  <c r="N32" i="171"/>
  <c r="M32" i="171"/>
  <c r="L32" i="171"/>
  <c r="K32" i="171"/>
  <c r="J32" i="171"/>
  <c r="I32" i="171"/>
  <c r="H32" i="171"/>
  <c r="G32" i="171"/>
  <c r="F32" i="171"/>
  <c r="E32" i="171"/>
  <c r="D32" i="171"/>
  <c r="C32" i="171"/>
  <c r="O31" i="171"/>
  <c r="N31" i="171"/>
  <c r="M31" i="171"/>
  <c r="L31" i="171"/>
  <c r="K31" i="171"/>
  <c r="J31" i="171"/>
  <c r="I31" i="171"/>
  <c r="H31" i="171"/>
  <c r="G31" i="171"/>
  <c r="F31" i="171"/>
  <c r="E31" i="171"/>
  <c r="D31" i="171"/>
  <c r="C31" i="171"/>
  <c r="O30" i="171"/>
  <c r="N30" i="171"/>
  <c r="M30" i="171"/>
  <c r="L30" i="171"/>
  <c r="K30" i="171"/>
  <c r="J30" i="171"/>
  <c r="I30" i="171"/>
  <c r="H30" i="171"/>
  <c r="G30" i="171"/>
  <c r="F30" i="171"/>
  <c r="E30" i="171"/>
  <c r="D30" i="171"/>
  <c r="C30" i="171"/>
  <c r="O29" i="171"/>
  <c r="N29" i="171"/>
  <c r="M29" i="171"/>
  <c r="L29" i="171"/>
  <c r="K29" i="171"/>
  <c r="J29" i="171"/>
  <c r="I29" i="171"/>
  <c r="H29" i="171"/>
  <c r="G29" i="171"/>
  <c r="F29" i="171"/>
  <c r="E29" i="171"/>
  <c r="D29" i="171"/>
  <c r="C29" i="171"/>
  <c r="O28" i="171"/>
  <c r="N28" i="171"/>
  <c r="M28" i="171"/>
  <c r="L28" i="171"/>
  <c r="K28" i="171"/>
  <c r="J28" i="171"/>
  <c r="I28" i="171"/>
  <c r="H28" i="171"/>
  <c r="G28" i="171"/>
  <c r="F28" i="171"/>
  <c r="E28" i="171"/>
  <c r="D28" i="171"/>
  <c r="C28" i="171"/>
  <c r="O24" i="171"/>
  <c r="N24" i="171"/>
  <c r="M24" i="171"/>
  <c r="L24" i="171"/>
  <c r="K24" i="171"/>
  <c r="J24" i="171"/>
  <c r="I24" i="171"/>
  <c r="H24" i="171"/>
  <c r="G24" i="171"/>
  <c r="F24" i="171"/>
  <c r="E24" i="171"/>
  <c r="D24" i="171"/>
  <c r="C24" i="171"/>
  <c r="O23" i="171"/>
  <c r="N23" i="171"/>
  <c r="M23" i="171"/>
  <c r="L23" i="171"/>
  <c r="K23" i="171"/>
  <c r="J23" i="171"/>
  <c r="I23" i="171"/>
  <c r="H23" i="171"/>
  <c r="G23" i="171"/>
  <c r="F23" i="171"/>
  <c r="E23" i="171"/>
  <c r="D23" i="171"/>
  <c r="C23" i="171"/>
  <c r="O22" i="171"/>
  <c r="N22" i="171"/>
  <c r="M22" i="171"/>
  <c r="L22" i="171"/>
  <c r="K22" i="171"/>
  <c r="J22" i="171"/>
  <c r="I22" i="171"/>
  <c r="H22" i="171"/>
  <c r="G22" i="171"/>
  <c r="F22" i="171"/>
  <c r="E22" i="171"/>
  <c r="D22" i="171"/>
  <c r="C22" i="171"/>
  <c r="O21" i="171"/>
  <c r="N21" i="171"/>
  <c r="M21" i="171"/>
  <c r="L21" i="171"/>
  <c r="K21" i="171"/>
  <c r="J21" i="171"/>
  <c r="I21" i="171"/>
  <c r="H21" i="171"/>
  <c r="G21" i="171"/>
  <c r="F21" i="171"/>
  <c r="E21" i="171"/>
  <c r="D21" i="171"/>
  <c r="C21" i="171"/>
  <c r="O20" i="171"/>
  <c r="N20" i="171"/>
  <c r="M20" i="171"/>
  <c r="L20" i="171"/>
  <c r="K20" i="171"/>
  <c r="J20" i="171"/>
  <c r="I20" i="171"/>
  <c r="H20" i="171"/>
  <c r="G20" i="171"/>
  <c r="F20" i="171"/>
  <c r="E20" i="171"/>
  <c r="D20" i="171"/>
  <c r="C20" i="171"/>
  <c r="O19" i="171"/>
  <c r="N19" i="171"/>
  <c r="M19" i="171"/>
  <c r="L19" i="171"/>
  <c r="K19" i="171"/>
  <c r="J19" i="171"/>
  <c r="I19" i="171"/>
  <c r="H19" i="171"/>
  <c r="G19" i="171"/>
  <c r="F19" i="171"/>
  <c r="E19" i="171"/>
  <c r="D19" i="171"/>
  <c r="C19" i="171"/>
  <c r="O18" i="171"/>
  <c r="N18" i="171"/>
  <c r="M18" i="171"/>
  <c r="L18" i="171"/>
  <c r="K18" i="171"/>
  <c r="J18" i="171"/>
  <c r="I18" i="171"/>
  <c r="H18" i="171"/>
  <c r="G18" i="171"/>
  <c r="F18" i="171"/>
  <c r="E18" i="171"/>
  <c r="D18" i="171"/>
  <c r="C18" i="171"/>
  <c r="O17" i="171"/>
  <c r="N17" i="171"/>
  <c r="M17" i="171"/>
  <c r="L17" i="171"/>
  <c r="K17" i="171"/>
  <c r="J17" i="171"/>
  <c r="I17" i="171"/>
  <c r="H17" i="171"/>
  <c r="G17" i="171"/>
  <c r="F17" i="171"/>
  <c r="E17" i="171"/>
  <c r="D17" i="171"/>
  <c r="C17" i="171"/>
  <c r="O16" i="171"/>
  <c r="N16" i="171"/>
  <c r="M16" i="171"/>
  <c r="L16" i="171"/>
  <c r="K16" i="171"/>
  <c r="J16" i="171"/>
  <c r="I16" i="171"/>
  <c r="H16" i="171"/>
  <c r="G16" i="171"/>
  <c r="F16" i="171"/>
  <c r="E16" i="171"/>
  <c r="D16" i="171"/>
  <c r="C16" i="171"/>
  <c r="O15" i="171"/>
  <c r="N15" i="171"/>
  <c r="M15" i="171"/>
  <c r="L15" i="171"/>
  <c r="K15" i="171"/>
  <c r="J15" i="171"/>
  <c r="I15" i="171"/>
  <c r="H15" i="171"/>
  <c r="G15" i="171"/>
  <c r="F15" i="171"/>
  <c r="E15" i="171"/>
  <c r="D15" i="171"/>
  <c r="C15" i="171"/>
  <c r="O32" i="170"/>
  <c r="N32" i="170"/>
  <c r="M32" i="170"/>
  <c r="L32" i="170"/>
  <c r="K32" i="170"/>
  <c r="J32" i="170"/>
  <c r="I32" i="170"/>
  <c r="H32" i="170"/>
  <c r="F32" i="170"/>
  <c r="E32" i="170"/>
  <c r="D32" i="170"/>
  <c r="C32" i="170"/>
  <c r="O31" i="170"/>
  <c r="N31" i="170"/>
  <c r="M31" i="170"/>
  <c r="L31" i="170"/>
  <c r="K31" i="170"/>
  <c r="J31" i="170"/>
  <c r="I31" i="170"/>
  <c r="H31" i="170"/>
  <c r="F31" i="170"/>
  <c r="E31" i="170"/>
  <c r="D31" i="170"/>
  <c r="C31" i="170"/>
  <c r="O30" i="170"/>
  <c r="N30" i="170"/>
  <c r="M30" i="170"/>
  <c r="L30" i="170"/>
  <c r="K30" i="170"/>
  <c r="J30" i="170"/>
  <c r="I30" i="170"/>
  <c r="H30" i="170"/>
  <c r="F30" i="170"/>
  <c r="E30" i="170"/>
  <c r="D30" i="170"/>
  <c r="C30" i="170"/>
  <c r="O29" i="170"/>
  <c r="N29" i="170"/>
  <c r="M29" i="170"/>
  <c r="L29" i="170"/>
  <c r="K29" i="170"/>
  <c r="J29" i="170"/>
  <c r="I29" i="170"/>
  <c r="H29" i="170"/>
  <c r="F29" i="170"/>
  <c r="E29" i="170"/>
  <c r="D29" i="170"/>
  <c r="C29" i="170"/>
  <c r="O28" i="170"/>
  <c r="N28" i="170"/>
  <c r="M28" i="170"/>
  <c r="L28" i="170"/>
  <c r="K28" i="170"/>
  <c r="J28" i="170"/>
  <c r="I28" i="170"/>
  <c r="H28" i="170"/>
  <c r="F28" i="170"/>
  <c r="E28" i="170"/>
  <c r="D28" i="170"/>
  <c r="C28" i="170"/>
  <c r="O24" i="170"/>
  <c r="N24" i="170"/>
  <c r="M24" i="170"/>
  <c r="L24" i="170"/>
  <c r="K24" i="170"/>
  <c r="J24" i="170"/>
  <c r="I24" i="170"/>
  <c r="H24" i="170"/>
  <c r="F24" i="170"/>
  <c r="E24" i="170"/>
  <c r="D24" i="170"/>
  <c r="C24" i="170"/>
  <c r="O23" i="170"/>
  <c r="N23" i="170"/>
  <c r="M23" i="170"/>
  <c r="L23" i="170"/>
  <c r="K23" i="170"/>
  <c r="J23" i="170"/>
  <c r="I23" i="170"/>
  <c r="H23" i="170"/>
  <c r="F23" i="170"/>
  <c r="E23" i="170"/>
  <c r="D23" i="170"/>
  <c r="C23" i="170"/>
  <c r="O22" i="170"/>
  <c r="N22" i="170"/>
  <c r="M22" i="170"/>
  <c r="L22" i="170"/>
  <c r="K22" i="170"/>
  <c r="J22" i="170"/>
  <c r="I22" i="170"/>
  <c r="H22" i="170"/>
  <c r="F22" i="170"/>
  <c r="E22" i="170"/>
  <c r="D22" i="170"/>
  <c r="C22" i="170"/>
  <c r="O21" i="170"/>
  <c r="N21" i="170"/>
  <c r="M21" i="170"/>
  <c r="L21" i="170"/>
  <c r="K21" i="170"/>
  <c r="J21" i="170"/>
  <c r="I21" i="170"/>
  <c r="H21" i="170"/>
  <c r="F21" i="170"/>
  <c r="E21" i="170"/>
  <c r="D21" i="170"/>
  <c r="C21" i="170"/>
  <c r="O20" i="170"/>
  <c r="N20" i="170"/>
  <c r="M20" i="170"/>
  <c r="L20" i="170"/>
  <c r="K20" i="170"/>
  <c r="J20" i="170"/>
  <c r="I20" i="170"/>
  <c r="H20" i="170"/>
  <c r="F20" i="170"/>
  <c r="E20" i="170"/>
  <c r="D20" i="170"/>
  <c r="C20" i="170"/>
  <c r="O19" i="170"/>
  <c r="N19" i="170"/>
  <c r="M19" i="170"/>
  <c r="L19" i="170"/>
  <c r="K19" i="170"/>
  <c r="J19" i="170"/>
  <c r="I19" i="170"/>
  <c r="H19" i="170"/>
  <c r="F19" i="170"/>
  <c r="E19" i="170"/>
  <c r="D19" i="170"/>
  <c r="C19" i="170"/>
  <c r="O18" i="170"/>
  <c r="N18" i="170"/>
  <c r="M18" i="170"/>
  <c r="L18" i="170"/>
  <c r="K18" i="170"/>
  <c r="J18" i="170"/>
  <c r="I18" i="170"/>
  <c r="H18" i="170"/>
  <c r="F18" i="170"/>
  <c r="E18" i="170"/>
  <c r="D18" i="170"/>
  <c r="C18" i="170"/>
  <c r="O17" i="170"/>
  <c r="N17" i="170"/>
  <c r="M17" i="170"/>
  <c r="L17" i="170"/>
  <c r="K17" i="170"/>
  <c r="J17" i="170"/>
  <c r="I17" i="170"/>
  <c r="H17" i="170"/>
  <c r="F17" i="170"/>
  <c r="E17" i="170"/>
  <c r="D17" i="170"/>
  <c r="C17" i="170"/>
  <c r="O16" i="170"/>
  <c r="N16" i="170"/>
  <c r="M16" i="170"/>
  <c r="L16" i="170"/>
  <c r="K16" i="170"/>
  <c r="J16" i="170"/>
  <c r="I16" i="170"/>
  <c r="H16" i="170"/>
  <c r="F16" i="170"/>
  <c r="E16" i="170"/>
  <c r="D16" i="170"/>
  <c r="C16" i="170"/>
  <c r="O15" i="170"/>
  <c r="N15" i="170"/>
  <c r="M15" i="170"/>
  <c r="L15" i="170"/>
  <c r="K15" i="170"/>
  <c r="J15" i="170"/>
  <c r="I15" i="170"/>
  <c r="H15" i="170"/>
  <c r="F15" i="170"/>
  <c r="E15" i="170"/>
  <c r="D15" i="170"/>
  <c r="C15" i="170"/>
  <c r="O32" i="169"/>
  <c r="N32" i="169"/>
  <c r="M32" i="169"/>
  <c r="L32" i="169"/>
  <c r="K32" i="169"/>
  <c r="J32" i="169"/>
  <c r="I32" i="169"/>
  <c r="H32" i="169"/>
  <c r="G32" i="169"/>
  <c r="F32" i="169"/>
  <c r="E32" i="169"/>
  <c r="D32" i="169"/>
  <c r="C32" i="169"/>
  <c r="O31" i="169"/>
  <c r="N31" i="169"/>
  <c r="M31" i="169"/>
  <c r="L31" i="169"/>
  <c r="K31" i="169"/>
  <c r="J31" i="169"/>
  <c r="I31" i="169"/>
  <c r="H31" i="169"/>
  <c r="G31" i="169"/>
  <c r="F31" i="169"/>
  <c r="E31" i="169"/>
  <c r="D31" i="169"/>
  <c r="C31" i="169"/>
  <c r="O30" i="169"/>
  <c r="N30" i="169"/>
  <c r="M30" i="169"/>
  <c r="L30" i="169"/>
  <c r="K30" i="169"/>
  <c r="J30" i="169"/>
  <c r="I30" i="169"/>
  <c r="H30" i="169"/>
  <c r="G30" i="169"/>
  <c r="F30" i="169"/>
  <c r="E30" i="169"/>
  <c r="D30" i="169"/>
  <c r="C30" i="169"/>
  <c r="O29" i="169"/>
  <c r="N29" i="169"/>
  <c r="M29" i="169"/>
  <c r="L29" i="169"/>
  <c r="K29" i="169"/>
  <c r="J29" i="169"/>
  <c r="I29" i="169"/>
  <c r="H29" i="169"/>
  <c r="G29" i="169"/>
  <c r="F29" i="169"/>
  <c r="E29" i="169"/>
  <c r="D29" i="169"/>
  <c r="C29" i="169"/>
  <c r="O28" i="169"/>
  <c r="N28" i="169"/>
  <c r="M28" i="169"/>
  <c r="L28" i="169"/>
  <c r="K28" i="169"/>
  <c r="J28" i="169"/>
  <c r="I28" i="169"/>
  <c r="H28" i="169"/>
  <c r="G28" i="169"/>
  <c r="F28" i="169"/>
  <c r="E28" i="169"/>
  <c r="D28" i="169"/>
  <c r="C28" i="169"/>
  <c r="O24" i="169"/>
  <c r="N24" i="169"/>
  <c r="M24" i="169"/>
  <c r="L24" i="169"/>
  <c r="K24" i="169"/>
  <c r="J24" i="169"/>
  <c r="I24" i="169"/>
  <c r="H24" i="169"/>
  <c r="G24" i="169"/>
  <c r="F24" i="169"/>
  <c r="E24" i="169"/>
  <c r="D24" i="169"/>
  <c r="C24" i="169"/>
  <c r="O23" i="169"/>
  <c r="N23" i="169"/>
  <c r="M23" i="169"/>
  <c r="L23" i="169"/>
  <c r="K23" i="169"/>
  <c r="J23" i="169"/>
  <c r="I23" i="169"/>
  <c r="H23" i="169"/>
  <c r="G23" i="169"/>
  <c r="F23" i="169"/>
  <c r="E23" i="169"/>
  <c r="D23" i="169"/>
  <c r="C23" i="169"/>
  <c r="O22" i="169"/>
  <c r="N22" i="169"/>
  <c r="M22" i="169"/>
  <c r="L22" i="169"/>
  <c r="K22" i="169"/>
  <c r="J22" i="169"/>
  <c r="I22" i="169"/>
  <c r="H22" i="169"/>
  <c r="G22" i="169"/>
  <c r="F22" i="169"/>
  <c r="E22" i="169"/>
  <c r="D22" i="169"/>
  <c r="C22" i="169"/>
  <c r="O21" i="169"/>
  <c r="N21" i="169"/>
  <c r="M21" i="169"/>
  <c r="L21" i="169"/>
  <c r="K21" i="169"/>
  <c r="J21" i="169"/>
  <c r="I21" i="169"/>
  <c r="H21" i="169"/>
  <c r="G21" i="169"/>
  <c r="F21" i="169"/>
  <c r="E21" i="169"/>
  <c r="D21" i="169"/>
  <c r="C21" i="169"/>
  <c r="O20" i="169"/>
  <c r="N20" i="169"/>
  <c r="M20" i="169"/>
  <c r="L20" i="169"/>
  <c r="K20" i="169"/>
  <c r="J20" i="169"/>
  <c r="I20" i="169"/>
  <c r="H20" i="169"/>
  <c r="G20" i="169"/>
  <c r="F20" i="169"/>
  <c r="E20" i="169"/>
  <c r="D20" i="169"/>
  <c r="C20" i="169"/>
  <c r="O19" i="169"/>
  <c r="N19" i="169"/>
  <c r="M19" i="169"/>
  <c r="L19" i="169"/>
  <c r="K19" i="169"/>
  <c r="J19" i="169"/>
  <c r="I19" i="169"/>
  <c r="H19" i="169"/>
  <c r="G19" i="169"/>
  <c r="F19" i="169"/>
  <c r="E19" i="169"/>
  <c r="D19" i="169"/>
  <c r="C19" i="169"/>
  <c r="O18" i="169"/>
  <c r="N18" i="169"/>
  <c r="M18" i="169"/>
  <c r="L18" i="169"/>
  <c r="K18" i="169"/>
  <c r="J18" i="169"/>
  <c r="I18" i="169"/>
  <c r="H18" i="169"/>
  <c r="G18" i="169"/>
  <c r="F18" i="169"/>
  <c r="E18" i="169"/>
  <c r="D18" i="169"/>
  <c r="C18" i="169"/>
  <c r="O17" i="169"/>
  <c r="N17" i="169"/>
  <c r="M17" i="169"/>
  <c r="L17" i="169"/>
  <c r="K17" i="169"/>
  <c r="J17" i="169"/>
  <c r="I17" i="169"/>
  <c r="H17" i="169"/>
  <c r="G17" i="169"/>
  <c r="F17" i="169"/>
  <c r="E17" i="169"/>
  <c r="D17" i="169"/>
  <c r="C17" i="169"/>
  <c r="O16" i="169"/>
  <c r="N16" i="169"/>
  <c r="M16" i="169"/>
  <c r="L16" i="169"/>
  <c r="K16" i="169"/>
  <c r="J16" i="169"/>
  <c r="I16" i="169"/>
  <c r="H16" i="169"/>
  <c r="G16" i="169"/>
  <c r="F16" i="169"/>
  <c r="E16" i="169"/>
  <c r="D16" i="169"/>
  <c r="C16" i="169"/>
  <c r="O15" i="169"/>
  <c r="N15" i="169"/>
  <c r="M15" i="169"/>
  <c r="L15" i="169"/>
  <c r="K15" i="169"/>
  <c r="J15" i="169"/>
  <c r="I15" i="169"/>
  <c r="H15" i="169"/>
  <c r="G15" i="169"/>
  <c r="F15" i="169"/>
  <c r="E15" i="169"/>
  <c r="D15" i="169"/>
  <c r="C15" i="169"/>
  <c r="O32" i="168"/>
  <c r="N32" i="168"/>
  <c r="M32" i="168"/>
  <c r="L32" i="168"/>
  <c r="K32" i="168"/>
  <c r="J32" i="168"/>
  <c r="I32" i="168"/>
  <c r="H32" i="168"/>
  <c r="G32" i="168"/>
  <c r="F32" i="168"/>
  <c r="E32" i="168"/>
  <c r="D32" i="168"/>
  <c r="C32" i="168"/>
  <c r="O31" i="168"/>
  <c r="N31" i="168"/>
  <c r="M31" i="168"/>
  <c r="L31" i="168"/>
  <c r="K31" i="168"/>
  <c r="J31" i="168"/>
  <c r="I31" i="168"/>
  <c r="H31" i="168"/>
  <c r="G31" i="168"/>
  <c r="F31" i="168"/>
  <c r="E31" i="168"/>
  <c r="D31" i="168"/>
  <c r="C31" i="168"/>
  <c r="O30" i="168"/>
  <c r="N30" i="168"/>
  <c r="M30" i="168"/>
  <c r="L30" i="168"/>
  <c r="K30" i="168"/>
  <c r="J30" i="168"/>
  <c r="I30" i="168"/>
  <c r="H30" i="168"/>
  <c r="G30" i="168"/>
  <c r="F30" i="168"/>
  <c r="E30" i="168"/>
  <c r="D30" i="168"/>
  <c r="C30" i="168"/>
  <c r="O29" i="168"/>
  <c r="N29" i="168"/>
  <c r="M29" i="168"/>
  <c r="L29" i="168"/>
  <c r="K29" i="168"/>
  <c r="J29" i="168"/>
  <c r="I29" i="168"/>
  <c r="H29" i="168"/>
  <c r="G29" i="168"/>
  <c r="F29" i="168"/>
  <c r="E29" i="168"/>
  <c r="D29" i="168"/>
  <c r="C29" i="168"/>
  <c r="O28" i="168"/>
  <c r="N28" i="168"/>
  <c r="M28" i="168"/>
  <c r="L28" i="168"/>
  <c r="K28" i="168"/>
  <c r="J28" i="168"/>
  <c r="I28" i="168"/>
  <c r="H28" i="168"/>
  <c r="G28" i="168"/>
  <c r="F28" i="168"/>
  <c r="E28" i="168"/>
  <c r="D28" i="168"/>
  <c r="C28" i="168"/>
  <c r="O24" i="168"/>
  <c r="N24" i="168"/>
  <c r="M24" i="168"/>
  <c r="L24" i="168"/>
  <c r="K24" i="168"/>
  <c r="J24" i="168"/>
  <c r="I24" i="168"/>
  <c r="H24" i="168"/>
  <c r="G24" i="168"/>
  <c r="F24" i="168"/>
  <c r="E24" i="168"/>
  <c r="D24" i="168"/>
  <c r="C24" i="168"/>
  <c r="O23" i="168"/>
  <c r="N23" i="168"/>
  <c r="M23" i="168"/>
  <c r="L23" i="168"/>
  <c r="K23" i="168"/>
  <c r="J23" i="168"/>
  <c r="I23" i="168"/>
  <c r="H23" i="168"/>
  <c r="G23" i="168"/>
  <c r="F23" i="168"/>
  <c r="E23" i="168"/>
  <c r="D23" i="168"/>
  <c r="C23" i="168"/>
  <c r="O22" i="168"/>
  <c r="N22" i="168"/>
  <c r="M22" i="168"/>
  <c r="L22" i="168"/>
  <c r="K22" i="168"/>
  <c r="J22" i="168"/>
  <c r="I22" i="168"/>
  <c r="H22" i="168"/>
  <c r="G22" i="168"/>
  <c r="F22" i="168"/>
  <c r="E22" i="168"/>
  <c r="D22" i="168"/>
  <c r="C22" i="168"/>
  <c r="O21" i="168"/>
  <c r="N21" i="168"/>
  <c r="M21" i="168"/>
  <c r="L21" i="168"/>
  <c r="K21" i="168"/>
  <c r="J21" i="168"/>
  <c r="I21" i="168"/>
  <c r="H21" i="168"/>
  <c r="G21" i="168"/>
  <c r="F21" i="168"/>
  <c r="E21" i="168"/>
  <c r="D21" i="168"/>
  <c r="C21" i="168"/>
  <c r="O20" i="168"/>
  <c r="N20" i="168"/>
  <c r="M20" i="168"/>
  <c r="L20" i="168"/>
  <c r="K20" i="168"/>
  <c r="J20" i="168"/>
  <c r="I20" i="168"/>
  <c r="H20" i="168"/>
  <c r="G20" i="168"/>
  <c r="F20" i="168"/>
  <c r="E20" i="168"/>
  <c r="D20" i="168"/>
  <c r="C20" i="168"/>
  <c r="O19" i="168"/>
  <c r="N19" i="168"/>
  <c r="M19" i="168"/>
  <c r="L19" i="168"/>
  <c r="K19" i="168"/>
  <c r="J19" i="168"/>
  <c r="I19" i="168"/>
  <c r="H19" i="168"/>
  <c r="G19" i="168"/>
  <c r="F19" i="168"/>
  <c r="E19" i="168"/>
  <c r="D19" i="168"/>
  <c r="C19" i="168"/>
  <c r="O18" i="168"/>
  <c r="N18" i="168"/>
  <c r="M18" i="168"/>
  <c r="L18" i="168"/>
  <c r="K18" i="168"/>
  <c r="J18" i="168"/>
  <c r="I18" i="168"/>
  <c r="H18" i="168"/>
  <c r="G18" i="168"/>
  <c r="F18" i="168"/>
  <c r="E18" i="168"/>
  <c r="D18" i="168"/>
  <c r="C18" i="168"/>
  <c r="O17" i="168"/>
  <c r="N17" i="168"/>
  <c r="M17" i="168"/>
  <c r="L17" i="168"/>
  <c r="K17" i="168"/>
  <c r="J17" i="168"/>
  <c r="I17" i="168"/>
  <c r="H17" i="168"/>
  <c r="G17" i="168"/>
  <c r="F17" i="168"/>
  <c r="E17" i="168"/>
  <c r="D17" i="168"/>
  <c r="C17" i="168"/>
  <c r="O16" i="168"/>
  <c r="N16" i="168"/>
  <c r="M16" i="168"/>
  <c r="L16" i="168"/>
  <c r="K16" i="168"/>
  <c r="J16" i="168"/>
  <c r="I16" i="168"/>
  <c r="H16" i="168"/>
  <c r="G16" i="168"/>
  <c r="F16" i="168"/>
  <c r="E16" i="168"/>
  <c r="D16" i="168"/>
  <c r="C16" i="168"/>
  <c r="O15" i="168"/>
  <c r="N15" i="168"/>
  <c r="M15" i="168"/>
  <c r="L15" i="168"/>
  <c r="K15" i="168"/>
  <c r="J15" i="168"/>
  <c r="I15" i="168"/>
  <c r="H15" i="168"/>
  <c r="G15" i="168"/>
  <c r="F15" i="168"/>
  <c r="E15" i="168"/>
  <c r="D15" i="168"/>
  <c r="C15" i="168"/>
  <c r="O32" i="167"/>
  <c r="N32" i="167"/>
  <c r="M32" i="167"/>
  <c r="L32" i="167"/>
  <c r="K32" i="167"/>
  <c r="J32" i="167"/>
  <c r="I32" i="167"/>
  <c r="H32" i="167"/>
  <c r="G32" i="167"/>
  <c r="F32" i="167"/>
  <c r="E32" i="167"/>
  <c r="D32" i="167"/>
  <c r="C32" i="167"/>
  <c r="O31" i="167"/>
  <c r="N31" i="167"/>
  <c r="M31" i="167"/>
  <c r="L31" i="167"/>
  <c r="K31" i="167"/>
  <c r="J31" i="167"/>
  <c r="I31" i="167"/>
  <c r="H31" i="167"/>
  <c r="G31" i="167"/>
  <c r="F31" i="167"/>
  <c r="E31" i="167"/>
  <c r="D31" i="167"/>
  <c r="C31" i="167"/>
  <c r="O30" i="167"/>
  <c r="N30" i="167"/>
  <c r="M30" i="167"/>
  <c r="L30" i="167"/>
  <c r="K30" i="167"/>
  <c r="J30" i="167"/>
  <c r="I30" i="167"/>
  <c r="H30" i="167"/>
  <c r="G30" i="167"/>
  <c r="F30" i="167"/>
  <c r="E30" i="167"/>
  <c r="D30" i="167"/>
  <c r="C30" i="167"/>
  <c r="O29" i="167"/>
  <c r="N29" i="167"/>
  <c r="M29" i="167"/>
  <c r="L29" i="167"/>
  <c r="K29" i="167"/>
  <c r="J29" i="167"/>
  <c r="I29" i="167"/>
  <c r="H29" i="167"/>
  <c r="G29" i="167"/>
  <c r="F29" i="167"/>
  <c r="E29" i="167"/>
  <c r="D29" i="167"/>
  <c r="C29" i="167"/>
  <c r="O28" i="167"/>
  <c r="N28" i="167"/>
  <c r="M28" i="167"/>
  <c r="L28" i="167"/>
  <c r="K28" i="167"/>
  <c r="J28" i="167"/>
  <c r="I28" i="167"/>
  <c r="H28" i="167"/>
  <c r="G28" i="167"/>
  <c r="F28" i="167"/>
  <c r="E28" i="167"/>
  <c r="D28" i="167"/>
  <c r="C28" i="167"/>
  <c r="O24" i="167"/>
  <c r="N24" i="167"/>
  <c r="M24" i="167"/>
  <c r="L24" i="167"/>
  <c r="K24" i="167"/>
  <c r="J24" i="167"/>
  <c r="I24" i="167"/>
  <c r="H24" i="167"/>
  <c r="G24" i="167"/>
  <c r="F24" i="167"/>
  <c r="E24" i="167"/>
  <c r="D24" i="167"/>
  <c r="C24" i="167"/>
  <c r="O23" i="167"/>
  <c r="N23" i="167"/>
  <c r="M23" i="167"/>
  <c r="L23" i="167"/>
  <c r="K23" i="167"/>
  <c r="J23" i="167"/>
  <c r="I23" i="167"/>
  <c r="H23" i="167"/>
  <c r="G23" i="167"/>
  <c r="F23" i="167"/>
  <c r="E23" i="167"/>
  <c r="D23" i="167"/>
  <c r="C23" i="167"/>
  <c r="O22" i="167"/>
  <c r="N22" i="167"/>
  <c r="M22" i="167"/>
  <c r="L22" i="167"/>
  <c r="K22" i="167"/>
  <c r="J22" i="167"/>
  <c r="I22" i="167"/>
  <c r="H22" i="167"/>
  <c r="G22" i="167"/>
  <c r="F22" i="167"/>
  <c r="E22" i="167"/>
  <c r="D22" i="167"/>
  <c r="C22" i="167"/>
  <c r="O21" i="167"/>
  <c r="N21" i="167"/>
  <c r="M21" i="167"/>
  <c r="L21" i="167"/>
  <c r="K21" i="167"/>
  <c r="J21" i="167"/>
  <c r="I21" i="167"/>
  <c r="H21" i="167"/>
  <c r="G21" i="167"/>
  <c r="F21" i="167"/>
  <c r="E21" i="167"/>
  <c r="D21" i="167"/>
  <c r="C21" i="167"/>
  <c r="O20" i="167"/>
  <c r="N20" i="167"/>
  <c r="M20" i="167"/>
  <c r="L20" i="167"/>
  <c r="K20" i="167"/>
  <c r="J20" i="167"/>
  <c r="I20" i="167"/>
  <c r="H20" i="167"/>
  <c r="G20" i="167"/>
  <c r="F20" i="167"/>
  <c r="E20" i="167"/>
  <c r="D20" i="167"/>
  <c r="C20" i="167"/>
  <c r="O19" i="167"/>
  <c r="N19" i="167"/>
  <c r="M19" i="167"/>
  <c r="L19" i="167"/>
  <c r="K19" i="167"/>
  <c r="J19" i="167"/>
  <c r="I19" i="167"/>
  <c r="H19" i="167"/>
  <c r="G19" i="167"/>
  <c r="F19" i="167"/>
  <c r="E19" i="167"/>
  <c r="D19" i="167"/>
  <c r="C19" i="167"/>
  <c r="O18" i="167"/>
  <c r="N18" i="167"/>
  <c r="M18" i="167"/>
  <c r="L18" i="167"/>
  <c r="K18" i="167"/>
  <c r="J18" i="167"/>
  <c r="I18" i="167"/>
  <c r="H18" i="167"/>
  <c r="G18" i="167"/>
  <c r="F18" i="167"/>
  <c r="E18" i="167"/>
  <c r="D18" i="167"/>
  <c r="C18" i="167"/>
  <c r="O17" i="167"/>
  <c r="N17" i="167"/>
  <c r="M17" i="167"/>
  <c r="L17" i="167"/>
  <c r="K17" i="167"/>
  <c r="J17" i="167"/>
  <c r="I17" i="167"/>
  <c r="H17" i="167"/>
  <c r="G17" i="167"/>
  <c r="F17" i="167"/>
  <c r="E17" i="167"/>
  <c r="D17" i="167"/>
  <c r="C17" i="167"/>
  <c r="O16" i="167"/>
  <c r="N16" i="167"/>
  <c r="M16" i="167"/>
  <c r="L16" i="167"/>
  <c r="K16" i="167"/>
  <c r="J16" i="167"/>
  <c r="I16" i="167"/>
  <c r="H16" i="167"/>
  <c r="G16" i="167"/>
  <c r="F16" i="167"/>
  <c r="E16" i="167"/>
  <c r="D16" i="167"/>
  <c r="C16" i="167"/>
  <c r="O15" i="167"/>
  <c r="N15" i="167"/>
  <c r="M15" i="167"/>
  <c r="L15" i="167"/>
  <c r="K15" i="167"/>
  <c r="J15" i="167"/>
  <c r="I15" i="167"/>
  <c r="H15" i="167"/>
  <c r="G15" i="167"/>
  <c r="F15" i="167"/>
  <c r="E15" i="167"/>
  <c r="D15" i="167"/>
  <c r="C15" i="167"/>
  <c r="C29" i="166"/>
  <c r="D29" i="166"/>
  <c r="E29" i="166"/>
  <c r="F29" i="166"/>
  <c r="G29" i="166"/>
  <c r="H29" i="166"/>
  <c r="I29" i="166"/>
  <c r="J29" i="166"/>
  <c r="K29" i="166"/>
  <c r="L29" i="166"/>
  <c r="M29" i="166"/>
  <c r="N29" i="166"/>
  <c r="O29" i="166"/>
  <c r="C30" i="166"/>
  <c r="D30" i="166"/>
  <c r="E30" i="166"/>
  <c r="F30" i="166"/>
  <c r="G30" i="166"/>
  <c r="H30" i="166"/>
  <c r="I30" i="166"/>
  <c r="J30" i="166"/>
  <c r="K30" i="166"/>
  <c r="L30" i="166"/>
  <c r="M30" i="166"/>
  <c r="N30" i="166"/>
  <c r="O30" i="166"/>
  <c r="C31" i="166"/>
  <c r="D31" i="166"/>
  <c r="E31" i="166"/>
  <c r="F31" i="166"/>
  <c r="G31" i="166"/>
  <c r="H31" i="166"/>
  <c r="I31" i="166"/>
  <c r="J31" i="166"/>
  <c r="K31" i="166"/>
  <c r="L31" i="166"/>
  <c r="M31" i="166"/>
  <c r="N31" i="166"/>
  <c r="O31" i="166"/>
  <c r="C32" i="166"/>
  <c r="D32" i="166"/>
  <c r="E32" i="166"/>
  <c r="F32" i="166"/>
  <c r="G32" i="166"/>
  <c r="H32" i="166"/>
  <c r="I32" i="166"/>
  <c r="J32" i="166"/>
  <c r="K32" i="166"/>
  <c r="L32" i="166"/>
  <c r="M32" i="166"/>
  <c r="N32" i="166"/>
  <c r="O32" i="166"/>
  <c r="O28" i="166"/>
  <c r="N28" i="166"/>
  <c r="M28" i="166"/>
  <c r="L28" i="166"/>
  <c r="K28" i="166"/>
  <c r="J28" i="166"/>
  <c r="I28" i="166"/>
  <c r="H28" i="166"/>
  <c r="G28" i="166"/>
  <c r="F28" i="166"/>
  <c r="E28" i="166"/>
  <c r="D28" i="166"/>
  <c r="C28" i="166"/>
  <c r="O24" i="166"/>
  <c r="N24" i="166"/>
  <c r="M24" i="166"/>
  <c r="L24" i="166"/>
  <c r="K24" i="166"/>
  <c r="J24" i="166"/>
  <c r="I24" i="166"/>
  <c r="H24" i="166"/>
  <c r="G24" i="166"/>
  <c r="F24" i="166"/>
  <c r="E24" i="166"/>
  <c r="D24" i="166"/>
  <c r="C24" i="166"/>
  <c r="O23" i="166"/>
  <c r="N23" i="166"/>
  <c r="M23" i="166"/>
  <c r="L23" i="166"/>
  <c r="K23" i="166"/>
  <c r="J23" i="166"/>
  <c r="I23" i="166"/>
  <c r="H23" i="166"/>
  <c r="G23" i="166"/>
  <c r="F23" i="166"/>
  <c r="E23" i="166"/>
  <c r="D23" i="166"/>
  <c r="C23" i="166"/>
  <c r="O22" i="166"/>
  <c r="N22" i="166"/>
  <c r="M22" i="166"/>
  <c r="L22" i="166"/>
  <c r="K22" i="166"/>
  <c r="J22" i="166"/>
  <c r="I22" i="166"/>
  <c r="H22" i="166"/>
  <c r="G22" i="166"/>
  <c r="F22" i="166"/>
  <c r="E22" i="166"/>
  <c r="D22" i="166"/>
  <c r="C22" i="166"/>
  <c r="O21" i="166"/>
  <c r="N21" i="166"/>
  <c r="M21" i="166"/>
  <c r="L21" i="166"/>
  <c r="K21" i="166"/>
  <c r="J21" i="166"/>
  <c r="I21" i="166"/>
  <c r="H21" i="166"/>
  <c r="G21" i="166"/>
  <c r="F21" i="166"/>
  <c r="E21" i="166"/>
  <c r="D21" i="166"/>
  <c r="C21" i="166"/>
  <c r="O20" i="166"/>
  <c r="N20" i="166"/>
  <c r="M20" i="166"/>
  <c r="L20" i="166"/>
  <c r="K20" i="166"/>
  <c r="J20" i="166"/>
  <c r="I20" i="166"/>
  <c r="H20" i="166"/>
  <c r="G20" i="166"/>
  <c r="F20" i="166"/>
  <c r="E20" i="166"/>
  <c r="D20" i="166"/>
  <c r="C20" i="166"/>
  <c r="O19" i="166"/>
  <c r="N19" i="166"/>
  <c r="M19" i="166"/>
  <c r="L19" i="166"/>
  <c r="K19" i="166"/>
  <c r="J19" i="166"/>
  <c r="I19" i="166"/>
  <c r="H19" i="166"/>
  <c r="G19" i="166"/>
  <c r="F19" i="166"/>
  <c r="E19" i="166"/>
  <c r="D19" i="166"/>
  <c r="C19" i="166"/>
  <c r="O18" i="166"/>
  <c r="N18" i="166"/>
  <c r="M18" i="166"/>
  <c r="L18" i="166"/>
  <c r="K18" i="166"/>
  <c r="J18" i="166"/>
  <c r="I18" i="166"/>
  <c r="H18" i="166"/>
  <c r="G18" i="166"/>
  <c r="F18" i="166"/>
  <c r="E18" i="166"/>
  <c r="D18" i="166"/>
  <c r="C18" i="166"/>
  <c r="O17" i="166"/>
  <c r="N17" i="166"/>
  <c r="M17" i="166"/>
  <c r="L17" i="166"/>
  <c r="K17" i="166"/>
  <c r="J17" i="166"/>
  <c r="I17" i="166"/>
  <c r="H17" i="166"/>
  <c r="G17" i="166"/>
  <c r="F17" i="166"/>
  <c r="E17" i="166"/>
  <c r="D17" i="166"/>
  <c r="C17" i="166"/>
  <c r="O16" i="166"/>
  <c r="N16" i="166"/>
  <c r="M16" i="166"/>
  <c r="L16" i="166"/>
  <c r="K16" i="166"/>
  <c r="J16" i="166"/>
  <c r="I16" i="166"/>
  <c r="H16" i="166"/>
  <c r="G16" i="166"/>
  <c r="F16" i="166"/>
  <c r="E16" i="166"/>
  <c r="D16" i="166"/>
  <c r="C16" i="166"/>
  <c r="O15" i="166"/>
  <c r="N15" i="166"/>
  <c r="M15" i="166"/>
  <c r="L15" i="166"/>
  <c r="K15" i="166"/>
  <c r="J15" i="166"/>
  <c r="I15" i="166"/>
  <c r="H15" i="166"/>
  <c r="G15" i="166"/>
  <c r="F15" i="166"/>
  <c r="E15" i="166"/>
  <c r="D15" i="166"/>
  <c r="C15" i="166"/>
  <c r="C29" i="160"/>
  <c r="D29" i="160"/>
  <c r="E29" i="160"/>
  <c r="F29" i="160"/>
  <c r="G29" i="160"/>
  <c r="H29" i="160"/>
  <c r="I29" i="160"/>
  <c r="J29" i="160"/>
  <c r="K29" i="160"/>
  <c r="L29" i="160"/>
  <c r="M29" i="160"/>
  <c r="N29" i="160"/>
  <c r="O29" i="160"/>
  <c r="C30" i="160"/>
  <c r="D30" i="160"/>
  <c r="E30" i="160"/>
  <c r="F30" i="160"/>
  <c r="G30" i="160"/>
  <c r="H30" i="160"/>
  <c r="I30" i="160"/>
  <c r="J30" i="160"/>
  <c r="K30" i="160"/>
  <c r="L30" i="160"/>
  <c r="M30" i="160"/>
  <c r="N30" i="160"/>
  <c r="O30" i="160"/>
  <c r="C31" i="160"/>
  <c r="D31" i="160"/>
  <c r="E31" i="160"/>
  <c r="F31" i="160"/>
  <c r="G31" i="160"/>
  <c r="H31" i="160"/>
  <c r="I31" i="160"/>
  <c r="J31" i="160"/>
  <c r="K31" i="160"/>
  <c r="L31" i="160"/>
  <c r="M31" i="160"/>
  <c r="N31" i="160"/>
  <c r="O31" i="160"/>
  <c r="C32" i="160"/>
  <c r="D32" i="160"/>
  <c r="E32" i="160"/>
  <c r="F32" i="160"/>
  <c r="G32" i="160"/>
  <c r="H32" i="160"/>
  <c r="I32" i="160"/>
  <c r="J32" i="160"/>
  <c r="K32" i="160"/>
  <c r="L32" i="160"/>
  <c r="M32" i="160"/>
  <c r="N32" i="160"/>
  <c r="O32" i="160"/>
  <c r="O28" i="160"/>
  <c r="N28" i="160"/>
  <c r="M28" i="160"/>
  <c r="L28" i="160"/>
  <c r="K28" i="160"/>
  <c r="J28" i="160"/>
  <c r="I28" i="160"/>
  <c r="H28" i="160"/>
  <c r="G28" i="160"/>
  <c r="F28" i="160"/>
  <c r="E28" i="160"/>
  <c r="D28" i="160"/>
  <c r="C28" i="160"/>
  <c r="C16" i="160"/>
  <c r="D16" i="160"/>
  <c r="E16" i="160"/>
  <c r="F16" i="160"/>
  <c r="G16" i="160"/>
  <c r="H16" i="160"/>
  <c r="I16" i="160"/>
  <c r="J16" i="160"/>
  <c r="K16" i="160"/>
  <c r="L16" i="160"/>
  <c r="M16" i="160"/>
  <c r="N16" i="160"/>
  <c r="O16" i="160"/>
  <c r="C17" i="160"/>
  <c r="D17" i="160"/>
  <c r="E17" i="160"/>
  <c r="F17" i="160"/>
  <c r="G17" i="160"/>
  <c r="H17" i="160"/>
  <c r="I17" i="160"/>
  <c r="J17" i="160"/>
  <c r="K17" i="160"/>
  <c r="L17" i="160"/>
  <c r="M17" i="160"/>
  <c r="N17" i="160"/>
  <c r="O17" i="160"/>
  <c r="C18" i="160"/>
  <c r="D18" i="160"/>
  <c r="E18" i="160"/>
  <c r="F18" i="160"/>
  <c r="G18" i="160"/>
  <c r="H18" i="160"/>
  <c r="I18" i="160"/>
  <c r="J18" i="160"/>
  <c r="K18" i="160"/>
  <c r="L18" i="160"/>
  <c r="M18" i="160"/>
  <c r="N18" i="160"/>
  <c r="O18" i="160"/>
  <c r="C19" i="160"/>
  <c r="D19" i="160"/>
  <c r="E19" i="160"/>
  <c r="F19" i="160"/>
  <c r="G19" i="160"/>
  <c r="H19" i="160"/>
  <c r="I19" i="160"/>
  <c r="J19" i="160"/>
  <c r="K19" i="160"/>
  <c r="L19" i="160"/>
  <c r="M19" i="160"/>
  <c r="N19" i="160"/>
  <c r="O19" i="160"/>
  <c r="C20" i="160"/>
  <c r="D20" i="160"/>
  <c r="E20" i="160"/>
  <c r="F20" i="160"/>
  <c r="G20" i="160"/>
  <c r="H20" i="160"/>
  <c r="I20" i="160"/>
  <c r="J20" i="160"/>
  <c r="K20" i="160"/>
  <c r="L20" i="160"/>
  <c r="M20" i="160"/>
  <c r="N20" i="160"/>
  <c r="O20" i="160"/>
  <c r="C21" i="160"/>
  <c r="D21" i="160"/>
  <c r="E21" i="160"/>
  <c r="F21" i="160"/>
  <c r="G21" i="160"/>
  <c r="H21" i="160"/>
  <c r="I21" i="160"/>
  <c r="J21" i="160"/>
  <c r="K21" i="160"/>
  <c r="L21" i="160"/>
  <c r="M21" i="160"/>
  <c r="N21" i="160"/>
  <c r="O21" i="160"/>
  <c r="C22" i="160"/>
  <c r="D22" i="160"/>
  <c r="E22" i="160"/>
  <c r="F22" i="160"/>
  <c r="G22" i="160"/>
  <c r="H22" i="160"/>
  <c r="I22" i="160"/>
  <c r="J22" i="160"/>
  <c r="K22" i="160"/>
  <c r="L22" i="160"/>
  <c r="M22" i="160"/>
  <c r="N22" i="160"/>
  <c r="O22" i="160"/>
  <c r="C23" i="160"/>
  <c r="D23" i="160"/>
  <c r="E23" i="160"/>
  <c r="F23" i="160"/>
  <c r="G23" i="160"/>
  <c r="H23" i="160"/>
  <c r="I23" i="160"/>
  <c r="J23" i="160"/>
  <c r="K23" i="160"/>
  <c r="L23" i="160"/>
  <c r="M23" i="160"/>
  <c r="N23" i="160"/>
  <c r="O23" i="160"/>
  <c r="C24" i="160"/>
  <c r="D24" i="160"/>
  <c r="E24" i="160"/>
  <c r="F24" i="160"/>
  <c r="G24" i="160"/>
  <c r="H24" i="160"/>
  <c r="I24" i="160"/>
  <c r="J24" i="160"/>
  <c r="K24" i="160"/>
  <c r="L24" i="160"/>
  <c r="M24" i="160"/>
  <c r="N24" i="160"/>
  <c r="O24" i="160"/>
  <c r="O15" i="160"/>
  <c r="N15" i="160"/>
  <c r="M15" i="160"/>
  <c r="L15" i="160"/>
  <c r="K15" i="160"/>
  <c r="J15" i="160"/>
  <c r="I15" i="160"/>
  <c r="H15" i="160"/>
  <c r="G15" i="160"/>
  <c r="F15" i="160"/>
  <c r="E15" i="160"/>
  <c r="D15" i="160"/>
  <c r="C15" i="160"/>
  <c r="D39" i="8"/>
  <c r="C39" i="8"/>
  <c r="D38" i="8"/>
  <c r="C38" i="8"/>
  <c r="C25" i="188" l="1"/>
  <c r="C33" i="188"/>
  <c r="C25" i="182"/>
  <c r="C33" i="182"/>
  <c r="F33" i="211"/>
  <c r="N33" i="211"/>
  <c r="K33" i="212"/>
  <c r="C25" i="212"/>
  <c r="K25" i="212"/>
  <c r="F25" i="212"/>
  <c r="L25" i="212"/>
  <c r="J33" i="212"/>
  <c r="C33" i="212"/>
  <c r="D25" i="212"/>
  <c r="F33" i="212"/>
  <c r="N33" i="212"/>
  <c r="N25" i="212"/>
  <c r="I25" i="212"/>
  <c r="I33" i="212"/>
  <c r="E25" i="212"/>
  <c r="M25" i="212"/>
  <c r="D33" i="212"/>
  <c r="L33" i="212"/>
  <c r="E33" i="212"/>
  <c r="M33" i="212"/>
  <c r="G25" i="212"/>
  <c r="H25" i="212"/>
  <c r="G33" i="212"/>
  <c r="O33" i="212"/>
  <c r="O25" i="212"/>
  <c r="J25" i="212"/>
  <c r="H33" i="212"/>
  <c r="H33" i="211"/>
  <c r="J33" i="211"/>
  <c r="C33" i="211"/>
  <c r="K33" i="211"/>
  <c r="G25" i="211"/>
  <c r="E33" i="211"/>
  <c r="M33" i="211"/>
  <c r="H25" i="211"/>
  <c r="I25" i="211"/>
  <c r="G33" i="211"/>
  <c r="O33" i="211"/>
  <c r="J25" i="211"/>
  <c r="I33" i="211"/>
  <c r="D25" i="211"/>
  <c r="E25" i="211"/>
  <c r="M25" i="211"/>
  <c r="K25" i="211"/>
  <c r="L25" i="211"/>
  <c r="C25" i="211"/>
  <c r="F25" i="211"/>
  <c r="N25" i="211"/>
  <c r="D33" i="211"/>
  <c r="L33" i="211"/>
  <c r="O25" i="211"/>
  <c r="O33" i="210"/>
  <c r="K33" i="210"/>
  <c r="F33" i="210"/>
  <c r="N33" i="210"/>
  <c r="E25" i="210"/>
  <c r="M25" i="210"/>
  <c r="H25" i="210"/>
  <c r="H33" i="210"/>
  <c r="G33" i="210"/>
  <c r="C25" i="210"/>
  <c r="K25" i="210"/>
  <c r="I33" i="210"/>
  <c r="J25" i="210"/>
  <c r="J33" i="210"/>
  <c r="L25" i="210"/>
  <c r="C33" i="210"/>
  <c r="D25" i="210"/>
  <c r="F25" i="210"/>
  <c r="N25" i="210"/>
  <c r="I25" i="210"/>
  <c r="D33" i="210"/>
  <c r="L33" i="210"/>
  <c r="G25" i="210"/>
  <c r="O25" i="210"/>
  <c r="E33" i="210"/>
  <c r="M33" i="210"/>
  <c r="D25" i="208"/>
  <c r="L25" i="208"/>
  <c r="J33" i="208"/>
  <c r="F25" i="209"/>
  <c r="N25" i="209"/>
  <c r="D25" i="209"/>
  <c r="L25" i="209"/>
  <c r="D33" i="209"/>
  <c r="L33" i="209"/>
  <c r="F33" i="209"/>
  <c r="N33" i="209"/>
  <c r="G33" i="209"/>
  <c r="O33" i="209"/>
  <c r="I25" i="209"/>
  <c r="H33" i="209"/>
  <c r="H25" i="209"/>
  <c r="C25" i="209"/>
  <c r="K25" i="209"/>
  <c r="I33" i="209"/>
  <c r="J33" i="209"/>
  <c r="E25" i="209"/>
  <c r="M25" i="209"/>
  <c r="C33" i="209"/>
  <c r="K33" i="209"/>
  <c r="G25" i="209"/>
  <c r="O25" i="209"/>
  <c r="J25" i="209"/>
  <c r="E33" i="209"/>
  <c r="M33" i="209"/>
  <c r="D33" i="203"/>
  <c r="L33" i="203"/>
  <c r="N33" i="204"/>
  <c r="F25" i="207"/>
  <c r="N25" i="207"/>
  <c r="D33" i="207"/>
  <c r="L33" i="207"/>
  <c r="N33" i="208"/>
  <c r="E25" i="208"/>
  <c r="G25" i="208"/>
  <c r="F33" i="208"/>
  <c r="G33" i="208"/>
  <c r="O33" i="208"/>
  <c r="H25" i="208"/>
  <c r="J25" i="208"/>
  <c r="H33" i="208"/>
  <c r="C25" i="208"/>
  <c r="K25" i="208"/>
  <c r="F25" i="208"/>
  <c r="N25" i="208"/>
  <c r="I25" i="208"/>
  <c r="I33" i="208"/>
  <c r="C33" i="208"/>
  <c r="K33" i="208"/>
  <c r="M25" i="208"/>
  <c r="D33" i="208"/>
  <c r="L33" i="208"/>
  <c r="O25" i="208"/>
  <c r="E33" i="208"/>
  <c r="M33" i="208"/>
  <c r="G33" i="207"/>
  <c r="O33" i="207"/>
  <c r="O25" i="207"/>
  <c r="E33" i="207"/>
  <c r="M33" i="207"/>
  <c r="L25" i="207"/>
  <c r="I25" i="207"/>
  <c r="J25" i="207"/>
  <c r="H33" i="207"/>
  <c r="D25" i="207"/>
  <c r="E25" i="207"/>
  <c r="C25" i="207"/>
  <c r="K25" i="207"/>
  <c r="I33" i="207"/>
  <c r="J33" i="207"/>
  <c r="C33" i="207"/>
  <c r="K33" i="207"/>
  <c r="G25" i="207"/>
  <c r="M25" i="207"/>
  <c r="H25" i="207"/>
  <c r="F33" i="207"/>
  <c r="N33" i="207"/>
  <c r="H25" i="205"/>
  <c r="F33" i="205"/>
  <c r="N33" i="205"/>
  <c r="C25" i="206"/>
  <c r="K25" i="206"/>
  <c r="I33" i="206"/>
  <c r="G33" i="206"/>
  <c r="O33" i="206"/>
  <c r="J25" i="206"/>
  <c r="H25" i="206"/>
  <c r="H33" i="206"/>
  <c r="J33" i="206"/>
  <c r="D25" i="206"/>
  <c r="L25" i="206"/>
  <c r="E25" i="206"/>
  <c r="M25" i="206"/>
  <c r="C33" i="206"/>
  <c r="K33" i="206"/>
  <c r="N25" i="206"/>
  <c r="D33" i="206"/>
  <c r="L33" i="206"/>
  <c r="G25" i="206"/>
  <c r="O25" i="206"/>
  <c r="E33" i="206"/>
  <c r="M33" i="206"/>
  <c r="F25" i="206"/>
  <c r="I25" i="206"/>
  <c r="F33" i="206"/>
  <c r="N33" i="206"/>
  <c r="C33" i="205"/>
  <c r="F25" i="205"/>
  <c r="N25" i="205"/>
  <c r="G33" i="205"/>
  <c r="O33" i="205"/>
  <c r="I25" i="205"/>
  <c r="J25" i="205"/>
  <c r="H33" i="205"/>
  <c r="I33" i="205"/>
  <c r="D25" i="205"/>
  <c r="L25" i="205"/>
  <c r="G25" i="205"/>
  <c r="O25" i="205"/>
  <c r="J33" i="205"/>
  <c r="E25" i="205"/>
  <c r="M25" i="205"/>
  <c r="C25" i="205"/>
  <c r="K25" i="205"/>
  <c r="K33" i="205"/>
  <c r="D33" i="205"/>
  <c r="L33" i="205"/>
  <c r="E33" i="205"/>
  <c r="M33" i="205"/>
  <c r="J33" i="204"/>
  <c r="G25" i="204"/>
  <c r="O25" i="204"/>
  <c r="E33" i="204"/>
  <c r="M33" i="204"/>
  <c r="F25" i="204"/>
  <c r="N25" i="204"/>
  <c r="I25" i="204"/>
  <c r="G33" i="204"/>
  <c r="O33" i="204"/>
  <c r="H25" i="204"/>
  <c r="F33" i="204"/>
  <c r="J25" i="204"/>
  <c r="H33" i="204"/>
  <c r="C25" i="204"/>
  <c r="K25" i="204"/>
  <c r="I33" i="204"/>
  <c r="L25" i="204"/>
  <c r="C33" i="204"/>
  <c r="K33" i="204"/>
  <c r="D25" i="204"/>
  <c r="E25" i="204"/>
  <c r="M25" i="204"/>
  <c r="D33" i="204"/>
  <c r="L33" i="204"/>
  <c r="C33" i="201"/>
  <c r="K33" i="201"/>
  <c r="D25" i="203"/>
  <c r="L25" i="203"/>
  <c r="G25" i="203"/>
  <c r="O25" i="203"/>
  <c r="J33" i="203"/>
  <c r="N33" i="203"/>
  <c r="F25" i="203"/>
  <c r="I25" i="203"/>
  <c r="G33" i="203"/>
  <c r="O33" i="203"/>
  <c r="N25" i="203"/>
  <c r="H33" i="203"/>
  <c r="C25" i="203"/>
  <c r="K25" i="203"/>
  <c r="I33" i="203"/>
  <c r="E25" i="203"/>
  <c r="M25" i="203"/>
  <c r="C33" i="203"/>
  <c r="K33" i="203"/>
  <c r="J25" i="203"/>
  <c r="E33" i="203"/>
  <c r="M33" i="203"/>
  <c r="H25" i="203"/>
  <c r="F33" i="203"/>
  <c r="J25" i="202"/>
  <c r="H33" i="202"/>
  <c r="J33" i="202"/>
  <c r="D25" i="202"/>
  <c r="I25" i="202"/>
  <c r="G33" i="202"/>
  <c r="O33" i="202"/>
  <c r="I33" i="202"/>
  <c r="L25" i="202"/>
  <c r="K33" i="202"/>
  <c r="D33" i="202"/>
  <c r="L33" i="202"/>
  <c r="C25" i="202"/>
  <c r="M25" i="202"/>
  <c r="C33" i="202"/>
  <c r="G25" i="202"/>
  <c r="O25" i="202"/>
  <c r="E33" i="202"/>
  <c r="M33" i="202"/>
  <c r="K25" i="202"/>
  <c r="E25" i="202"/>
  <c r="H25" i="202"/>
  <c r="F25" i="202"/>
  <c r="N25" i="202"/>
  <c r="F33" i="202"/>
  <c r="N33" i="202"/>
  <c r="C25" i="201"/>
  <c r="K25" i="201"/>
  <c r="I33" i="201"/>
  <c r="L33" i="201"/>
  <c r="G33" i="201"/>
  <c r="I25" i="201"/>
  <c r="O33" i="201"/>
  <c r="E25" i="201"/>
  <c r="M25" i="201"/>
  <c r="H25" i="201"/>
  <c r="H33" i="201"/>
  <c r="D25" i="201"/>
  <c r="L25" i="201"/>
  <c r="J25" i="201"/>
  <c r="J33" i="201"/>
  <c r="N25" i="201"/>
  <c r="D33" i="201"/>
  <c r="G25" i="201"/>
  <c r="O25" i="201"/>
  <c r="E33" i="201"/>
  <c r="M33" i="201"/>
  <c r="F25" i="201"/>
  <c r="F33" i="201"/>
  <c r="N33" i="201"/>
  <c r="C33" i="198"/>
  <c r="K33" i="198"/>
  <c r="G25" i="199"/>
  <c r="O25" i="199"/>
  <c r="E33" i="199"/>
  <c r="M33" i="199"/>
  <c r="G33" i="199"/>
  <c r="O33" i="199"/>
  <c r="H33" i="199"/>
  <c r="K25" i="199"/>
  <c r="I33" i="199"/>
  <c r="I25" i="199"/>
  <c r="J33" i="199"/>
  <c r="J25" i="199"/>
  <c r="C25" i="199"/>
  <c r="L25" i="199"/>
  <c r="K33" i="199"/>
  <c r="D25" i="199"/>
  <c r="C33" i="199"/>
  <c r="F25" i="199"/>
  <c r="N25" i="199"/>
  <c r="D33" i="199"/>
  <c r="L33" i="199"/>
  <c r="H25" i="199"/>
  <c r="F33" i="199"/>
  <c r="N33" i="199"/>
  <c r="E25" i="199"/>
  <c r="M25" i="199"/>
  <c r="G33" i="198"/>
  <c r="O33" i="198"/>
  <c r="F25" i="198"/>
  <c r="N25" i="198"/>
  <c r="D33" i="198"/>
  <c r="L33" i="198"/>
  <c r="H25" i="198"/>
  <c r="F33" i="198"/>
  <c r="N33" i="198"/>
  <c r="H33" i="198"/>
  <c r="I33" i="198"/>
  <c r="D25" i="198"/>
  <c r="L25" i="198"/>
  <c r="J25" i="198"/>
  <c r="J33" i="198"/>
  <c r="E25" i="198"/>
  <c r="C25" i="198"/>
  <c r="K25" i="198"/>
  <c r="I25" i="198"/>
  <c r="G25" i="198"/>
  <c r="O25" i="198"/>
  <c r="E33" i="198"/>
  <c r="J33" i="197"/>
  <c r="F25" i="197"/>
  <c r="N25" i="197"/>
  <c r="G25" i="197"/>
  <c r="O25" i="197"/>
  <c r="E33" i="197"/>
  <c r="M33" i="197"/>
  <c r="H25" i="197"/>
  <c r="F33" i="197"/>
  <c r="N33" i="197"/>
  <c r="G33" i="197"/>
  <c r="O33" i="197"/>
  <c r="H33" i="197"/>
  <c r="I25" i="197"/>
  <c r="C25" i="197"/>
  <c r="K25" i="197"/>
  <c r="I33" i="197"/>
  <c r="J25" i="197"/>
  <c r="D25" i="197"/>
  <c r="L25" i="197"/>
  <c r="E25" i="197"/>
  <c r="M25" i="197"/>
  <c r="C33" i="197"/>
  <c r="K33" i="197"/>
  <c r="D33" i="197"/>
  <c r="L33" i="197"/>
  <c r="G33" i="196"/>
  <c r="O33" i="196"/>
  <c r="I33" i="195"/>
  <c r="C33" i="196"/>
  <c r="K33" i="196"/>
  <c r="H25" i="196"/>
  <c r="F33" i="196"/>
  <c r="N33" i="196"/>
  <c r="J25" i="196"/>
  <c r="H33" i="196"/>
  <c r="I33" i="196"/>
  <c r="J33" i="196"/>
  <c r="E25" i="196"/>
  <c r="M25" i="196"/>
  <c r="C25" i="196"/>
  <c r="K25" i="196"/>
  <c r="N25" i="196"/>
  <c r="D33" i="196"/>
  <c r="L33" i="196"/>
  <c r="I25" i="196"/>
  <c r="F25" i="196"/>
  <c r="D25" i="196"/>
  <c r="L25" i="196"/>
  <c r="G25" i="196"/>
  <c r="O25" i="196"/>
  <c r="E33" i="196"/>
  <c r="M33" i="196"/>
  <c r="E33" i="194"/>
  <c r="M33" i="194"/>
  <c r="H33" i="195"/>
  <c r="F25" i="195"/>
  <c r="N25" i="195"/>
  <c r="D33" i="195"/>
  <c r="L33" i="195"/>
  <c r="I25" i="195"/>
  <c r="O25" i="195"/>
  <c r="O33" i="195"/>
  <c r="J25" i="195"/>
  <c r="D25" i="195"/>
  <c r="L25" i="195"/>
  <c r="J33" i="195"/>
  <c r="E25" i="195"/>
  <c r="M25" i="195"/>
  <c r="H25" i="195"/>
  <c r="C25" i="195"/>
  <c r="K25" i="195"/>
  <c r="C33" i="195"/>
  <c r="K33" i="195"/>
  <c r="E33" i="195"/>
  <c r="M33" i="195"/>
  <c r="F33" i="195"/>
  <c r="N33" i="195"/>
  <c r="E25" i="194"/>
  <c r="H25" i="194"/>
  <c r="F33" i="194"/>
  <c r="N33" i="194"/>
  <c r="O25" i="194"/>
  <c r="G33" i="194"/>
  <c r="O33" i="194"/>
  <c r="I25" i="194"/>
  <c r="G25" i="194"/>
  <c r="J25" i="194"/>
  <c r="H33" i="194"/>
  <c r="C25" i="194"/>
  <c r="K25" i="194"/>
  <c r="F25" i="194"/>
  <c r="N25" i="194"/>
  <c r="I33" i="194"/>
  <c r="D25" i="194"/>
  <c r="L25" i="194"/>
  <c r="J33" i="194"/>
  <c r="M25" i="194"/>
  <c r="C33" i="194"/>
  <c r="K33" i="194"/>
  <c r="D33" i="194"/>
  <c r="L33" i="194"/>
  <c r="D25" i="193"/>
  <c r="L25" i="193"/>
  <c r="J33" i="193"/>
  <c r="F25" i="193"/>
  <c r="I25" i="193"/>
  <c r="G33" i="193"/>
  <c r="O33" i="193"/>
  <c r="K25" i="193"/>
  <c r="G25" i="193"/>
  <c r="J25" i="193"/>
  <c r="H33" i="193"/>
  <c r="I33" i="193"/>
  <c r="H25" i="193"/>
  <c r="C33" i="193"/>
  <c r="K33" i="193"/>
  <c r="E25" i="193"/>
  <c r="C25" i="193"/>
  <c r="N25" i="193"/>
  <c r="D33" i="193"/>
  <c r="L33" i="193"/>
  <c r="O25" i="193"/>
  <c r="E33" i="193"/>
  <c r="M33" i="193"/>
  <c r="M25" i="193"/>
  <c r="F33" i="193"/>
  <c r="N33" i="193"/>
  <c r="F33" i="191"/>
  <c r="N33" i="191"/>
  <c r="J33" i="192"/>
  <c r="L25" i="192"/>
  <c r="D25" i="192"/>
  <c r="D33" i="192"/>
  <c r="L33" i="192"/>
  <c r="F33" i="192"/>
  <c r="N33" i="192"/>
  <c r="H25" i="192"/>
  <c r="N25" i="192"/>
  <c r="G33" i="192"/>
  <c r="O33" i="192"/>
  <c r="J25" i="192"/>
  <c r="H33" i="192"/>
  <c r="F25" i="192"/>
  <c r="C25" i="192"/>
  <c r="K25" i="192"/>
  <c r="I25" i="192"/>
  <c r="I33" i="192"/>
  <c r="E25" i="192"/>
  <c r="M25" i="192"/>
  <c r="C33" i="192"/>
  <c r="K33" i="192"/>
  <c r="G25" i="192"/>
  <c r="O25" i="192"/>
  <c r="E33" i="192"/>
  <c r="M33" i="192"/>
  <c r="H25" i="190"/>
  <c r="F33" i="190"/>
  <c r="N33" i="190"/>
  <c r="H33" i="191"/>
  <c r="J33" i="191"/>
  <c r="C33" i="191"/>
  <c r="K33" i="191"/>
  <c r="I25" i="191"/>
  <c r="G33" i="191"/>
  <c r="O33" i="191"/>
  <c r="J25" i="191"/>
  <c r="H25" i="191"/>
  <c r="C25" i="191"/>
  <c r="K25" i="191"/>
  <c r="I33" i="191"/>
  <c r="L25" i="191"/>
  <c r="E25" i="191"/>
  <c r="D25" i="191"/>
  <c r="F25" i="191"/>
  <c r="N25" i="191"/>
  <c r="D33" i="191"/>
  <c r="L33" i="191"/>
  <c r="M25" i="191"/>
  <c r="G25" i="191"/>
  <c r="O25" i="191"/>
  <c r="E33" i="191"/>
  <c r="M33" i="191"/>
  <c r="G33" i="190"/>
  <c r="O33" i="190"/>
  <c r="H33" i="190"/>
  <c r="K25" i="190"/>
  <c r="I33" i="190"/>
  <c r="C25" i="190"/>
  <c r="D25" i="190"/>
  <c r="L25" i="190"/>
  <c r="J33" i="190"/>
  <c r="J25" i="190"/>
  <c r="E25" i="190"/>
  <c r="M25" i="190"/>
  <c r="C33" i="190"/>
  <c r="K33" i="190"/>
  <c r="F25" i="190"/>
  <c r="N25" i="190"/>
  <c r="I25" i="190"/>
  <c r="D33" i="190"/>
  <c r="L33" i="190"/>
  <c r="G25" i="190"/>
  <c r="O25" i="190"/>
  <c r="E33" i="190"/>
  <c r="M33" i="190"/>
  <c r="C25" i="189"/>
  <c r="J33" i="189"/>
  <c r="F33" i="186"/>
  <c r="N33" i="186"/>
  <c r="J25" i="187"/>
  <c r="H33" i="187"/>
  <c r="G25" i="189"/>
  <c r="O25" i="189"/>
  <c r="E33" i="189"/>
  <c r="M33" i="189"/>
  <c r="I25" i="189"/>
  <c r="G33" i="189"/>
  <c r="O33" i="189"/>
  <c r="J25" i="189"/>
  <c r="H33" i="189"/>
  <c r="K25" i="189"/>
  <c r="I33" i="189"/>
  <c r="C33" i="189"/>
  <c r="K33" i="189"/>
  <c r="E25" i="189"/>
  <c r="M25" i="189"/>
  <c r="F25" i="189"/>
  <c r="N25" i="189"/>
  <c r="D25" i="189"/>
  <c r="L25" i="189"/>
  <c r="D33" i="189"/>
  <c r="L33" i="189"/>
  <c r="H25" i="189"/>
  <c r="F33" i="189"/>
  <c r="N33" i="189"/>
  <c r="H33" i="188"/>
  <c r="G33" i="187"/>
  <c r="O33" i="187"/>
  <c r="G25" i="188"/>
  <c r="O25" i="188"/>
  <c r="H25" i="188"/>
  <c r="F33" i="188"/>
  <c r="N33" i="188"/>
  <c r="I25" i="188"/>
  <c r="G33" i="188"/>
  <c r="O33" i="188"/>
  <c r="I33" i="188"/>
  <c r="K25" i="188"/>
  <c r="L25" i="188"/>
  <c r="J25" i="188"/>
  <c r="J33" i="188"/>
  <c r="D25" i="188"/>
  <c r="E25" i="188"/>
  <c r="M25" i="188"/>
  <c r="K33" i="188"/>
  <c r="F25" i="188"/>
  <c r="N25" i="188"/>
  <c r="D33" i="188"/>
  <c r="L33" i="188"/>
  <c r="E33" i="188"/>
  <c r="M33" i="188"/>
  <c r="I25" i="187"/>
  <c r="I33" i="187"/>
  <c r="D25" i="187"/>
  <c r="L25" i="187"/>
  <c r="J33" i="187"/>
  <c r="E25" i="187"/>
  <c r="M25" i="187"/>
  <c r="C25" i="187"/>
  <c r="K25" i="187"/>
  <c r="C33" i="187"/>
  <c r="K33" i="187"/>
  <c r="F25" i="187"/>
  <c r="N25" i="187"/>
  <c r="D33" i="187"/>
  <c r="L33" i="187"/>
  <c r="G25" i="187"/>
  <c r="O25" i="187"/>
  <c r="E33" i="187"/>
  <c r="M33" i="187"/>
  <c r="H25" i="187"/>
  <c r="F33" i="187"/>
  <c r="N33" i="187"/>
  <c r="H33" i="186"/>
  <c r="F33" i="184"/>
  <c r="N33" i="184"/>
  <c r="F25" i="186"/>
  <c r="N25" i="186"/>
  <c r="D33" i="186"/>
  <c r="L33" i="186"/>
  <c r="H25" i="186"/>
  <c r="I25" i="186"/>
  <c r="G33" i="186"/>
  <c r="O33" i="186"/>
  <c r="C25" i="186"/>
  <c r="K25" i="186"/>
  <c r="I33" i="186"/>
  <c r="J25" i="186"/>
  <c r="J33" i="186"/>
  <c r="D25" i="186"/>
  <c r="L25" i="186"/>
  <c r="E25" i="186"/>
  <c r="M25" i="186"/>
  <c r="C33" i="186"/>
  <c r="K33" i="186"/>
  <c r="G25" i="186"/>
  <c r="O25" i="186"/>
  <c r="E33" i="186"/>
  <c r="M33" i="186"/>
  <c r="G33" i="185"/>
  <c r="O33" i="185"/>
  <c r="I33" i="185"/>
  <c r="I33" i="184"/>
  <c r="G25" i="185"/>
  <c r="O25" i="185"/>
  <c r="E33" i="185"/>
  <c r="M33" i="185"/>
  <c r="N33" i="185"/>
  <c r="J25" i="185"/>
  <c r="H33" i="185"/>
  <c r="H25" i="185"/>
  <c r="K25" i="185"/>
  <c r="I25" i="185"/>
  <c r="D25" i="185"/>
  <c r="L25" i="185"/>
  <c r="J33" i="185"/>
  <c r="C25" i="185"/>
  <c r="F25" i="185"/>
  <c r="M25" i="185"/>
  <c r="C33" i="185"/>
  <c r="K33" i="185"/>
  <c r="N25" i="185"/>
  <c r="E25" i="185"/>
  <c r="D33" i="185"/>
  <c r="L33" i="185"/>
  <c r="F33" i="185"/>
  <c r="H33" i="184"/>
  <c r="C25" i="184"/>
  <c r="K25" i="184"/>
  <c r="C33" i="184"/>
  <c r="K33" i="184"/>
  <c r="H25" i="184"/>
  <c r="N25" i="184"/>
  <c r="I25" i="184"/>
  <c r="G33" i="184"/>
  <c r="O33" i="184"/>
  <c r="J25" i="184"/>
  <c r="J33" i="184"/>
  <c r="E25" i="184"/>
  <c r="L25" i="184"/>
  <c r="D33" i="184"/>
  <c r="L33" i="184"/>
  <c r="O25" i="184"/>
  <c r="E33" i="184"/>
  <c r="M33" i="184"/>
  <c r="D25" i="184"/>
  <c r="M25" i="184"/>
  <c r="G25" i="184"/>
  <c r="F25" i="184"/>
  <c r="C33" i="183"/>
  <c r="K33" i="182"/>
  <c r="H25" i="183"/>
  <c r="H33" i="183"/>
  <c r="I33" i="183"/>
  <c r="D33" i="183"/>
  <c r="L33" i="183"/>
  <c r="C25" i="183"/>
  <c r="G25" i="183"/>
  <c r="O25" i="183"/>
  <c r="G33" i="183"/>
  <c r="O33" i="183"/>
  <c r="J25" i="183"/>
  <c r="D25" i="183"/>
  <c r="L25" i="183"/>
  <c r="E25" i="183"/>
  <c r="M25" i="183"/>
  <c r="K25" i="183"/>
  <c r="J33" i="183"/>
  <c r="F25" i="183"/>
  <c r="N25" i="183"/>
  <c r="K33" i="183"/>
  <c r="E33" i="183"/>
  <c r="M33" i="183"/>
  <c r="I25" i="183"/>
  <c r="F33" i="183"/>
  <c r="N33" i="183"/>
  <c r="I33" i="181"/>
  <c r="E25" i="182"/>
  <c r="M25" i="182"/>
  <c r="H25" i="182"/>
  <c r="G33" i="182"/>
  <c r="O33" i="182"/>
  <c r="J25" i="182"/>
  <c r="H33" i="182"/>
  <c r="K25" i="182"/>
  <c r="I33" i="182"/>
  <c r="D25" i="182"/>
  <c r="L25" i="182"/>
  <c r="J33" i="182"/>
  <c r="F25" i="182"/>
  <c r="N25" i="182"/>
  <c r="I25" i="182"/>
  <c r="D33" i="182"/>
  <c r="L33" i="182"/>
  <c r="G25" i="182"/>
  <c r="O25" i="182"/>
  <c r="E33" i="182"/>
  <c r="M33" i="182"/>
  <c r="F33" i="182"/>
  <c r="N33" i="182"/>
  <c r="F25" i="181"/>
  <c r="N25" i="181"/>
  <c r="G25" i="181"/>
  <c r="O25" i="181"/>
  <c r="E33" i="181"/>
  <c r="M33" i="181"/>
  <c r="G33" i="181"/>
  <c r="O33" i="181"/>
  <c r="H33" i="181"/>
  <c r="K25" i="181"/>
  <c r="C25" i="181"/>
  <c r="J25" i="181"/>
  <c r="J33" i="181"/>
  <c r="D25" i="181"/>
  <c r="L25" i="181"/>
  <c r="E25" i="181"/>
  <c r="M25" i="181"/>
  <c r="C33" i="181"/>
  <c r="K33" i="181"/>
  <c r="I25" i="181"/>
  <c r="D33" i="181"/>
  <c r="L33" i="181"/>
  <c r="H25" i="181"/>
  <c r="F33" i="181"/>
  <c r="N33" i="181"/>
  <c r="E25" i="180"/>
  <c r="M25" i="180"/>
  <c r="C33" i="180"/>
  <c r="K33" i="180"/>
  <c r="M33" i="180"/>
  <c r="D33" i="180"/>
  <c r="L33" i="180"/>
  <c r="E33" i="180"/>
  <c r="I25" i="180"/>
  <c r="G33" i="180"/>
  <c r="O33" i="180"/>
  <c r="J25" i="180"/>
  <c r="H33" i="180"/>
  <c r="C25" i="180"/>
  <c r="K25" i="180"/>
  <c r="I33" i="180"/>
  <c r="D25" i="180"/>
  <c r="L25" i="180"/>
  <c r="J33" i="180"/>
  <c r="G25" i="180"/>
  <c r="O25" i="180"/>
  <c r="H25" i="180"/>
  <c r="F25" i="180"/>
  <c r="N25" i="180"/>
  <c r="F33" i="180"/>
  <c r="N33" i="180"/>
  <c r="H33" i="179"/>
  <c r="M33" i="179"/>
  <c r="G33" i="179"/>
  <c r="O33" i="179"/>
  <c r="K25" i="179"/>
  <c r="I33" i="179"/>
  <c r="C25" i="179"/>
  <c r="D25" i="179"/>
  <c r="L25" i="179"/>
  <c r="J25" i="179"/>
  <c r="J33" i="179"/>
  <c r="C33" i="179"/>
  <c r="K33" i="179"/>
  <c r="E25" i="179"/>
  <c r="F25" i="179"/>
  <c r="N25" i="179"/>
  <c r="I25" i="179"/>
  <c r="D33" i="179"/>
  <c r="L33" i="179"/>
  <c r="M25" i="179"/>
  <c r="O25" i="179"/>
  <c r="E33" i="179"/>
  <c r="G25" i="179"/>
  <c r="H25" i="179"/>
  <c r="F33" i="179"/>
  <c r="N33" i="179"/>
  <c r="I25" i="178"/>
  <c r="G33" i="178"/>
  <c r="O33" i="178"/>
  <c r="I33" i="178"/>
  <c r="H33" i="177"/>
  <c r="D33" i="178"/>
  <c r="L33" i="178"/>
  <c r="J25" i="178"/>
  <c r="H33" i="178"/>
  <c r="F25" i="178"/>
  <c r="D25" i="178"/>
  <c r="L25" i="178"/>
  <c r="J33" i="178"/>
  <c r="N25" i="178"/>
  <c r="E25" i="178"/>
  <c r="M25" i="178"/>
  <c r="H25" i="178"/>
  <c r="C25" i="178"/>
  <c r="K25" i="178"/>
  <c r="C33" i="178"/>
  <c r="K33" i="178"/>
  <c r="G25" i="178"/>
  <c r="O25" i="178"/>
  <c r="E33" i="178"/>
  <c r="M33" i="178"/>
  <c r="F33" i="178"/>
  <c r="N33" i="178"/>
  <c r="H33" i="176"/>
  <c r="J33" i="177"/>
  <c r="K25" i="177"/>
  <c r="H25" i="177"/>
  <c r="N33" i="177"/>
  <c r="I25" i="177"/>
  <c r="G33" i="177"/>
  <c r="O33" i="177"/>
  <c r="I33" i="177"/>
  <c r="D25" i="177"/>
  <c r="C33" i="177"/>
  <c r="K33" i="177"/>
  <c r="E25" i="177"/>
  <c r="C25" i="177"/>
  <c r="D33" i="177"/>
  <c r="L33" i="177"/>
  <c r="M25" i="177"/>
  <c r="N25" i="177"/>
  <c r="G25" i="177"/>
  <c r="O25" i="177"/>
  <c r="J25" i="177"/>
  <c r="E33" i="177"/>
  <c r="M33" i="177"/>
  <c r="L25" i="177"/>
  <c r="F25" i="177"/>
  <c r="F33" i="177"/>
  <c r="J25" i="176"/>
  <c r="J33" i="176"/>
  <c r="D25" i="175"/>
  <c r="L25" i="175"/>
  <c r="H25" i="176"/>
  <c r="F33" i="176"/>
  <c r="I25" i="176"/>
  <c r="G33" i="176"/>
  <c r="O33" i="176"/>
  <c r="C25" i="176"/>
  <c r="K25" i="176"/>
  <c r="I33" i="176"/>
  <c r="M25" i="176"/>
  <c r="C33" i="176"/>
  <c r="K33" i="176"/>
  <c r="N25" i="176"/>
  <c r="D25" i="176"/>
  <c r="L25" i="176"/>
  <c r="D33" i="176"/>
  <c r="L33" i="176"/>
  <c r="E25" i="176"/>
  <c r="F25" i="176"/>
  <c r="G25" i="176"/>
  <c r="O25" i="176"/>
  <c r="E33" i="176"/>
  <c r="M33" i="176"/>
  <c r="N33" i="176"/>
  <c r="I33" i="174"/>
  <c r="E25" i="175"/>
  <c r="M25" i="175"/>
  <c r="C25" i="175"/>
  <c r="K25" i="175"/>
  <c r="C33" i="175"/>
  <c r="K33" i="175"/>
  <c r="F25" i="175"/>
  <c r="N25" i="175"/>
  <c r="D33" i="175"/>
  <c r="L33" i="175"/>
  <c r="M33" i="175"/>
  <c r="I25" i="175"/>
  <c r="G33" i="175"/>
  <c r="O33" i="175"/>
  <c r="J25" i="175"/>
  <c r="H33" i="175"/>
  <c r="G25" i="175"/>
  <c r="I33" i="175"/>
  <c r="J33" i="175"/>
  <c r="O25" i="175"/>
  <c r="E33" i="175"/>
  <c r="H25" i="175"/>
  <c r="F33" i="175"/>
  <c r="N33" i="175"/>
  <c r="M33" i="171"/>
  <c r="D25" i="174"/>
  <c r="K25" i="174"/>
  <c r="C33" i="174"/>
  <c r="G33" i="174"/>
  <c r="O33" i="174"/>
  <c r="F25" i="174"/>
  <c r="J25" i="174"/>
  <c r="H33" i="174"/>
  <c r="L25" i="174"/>
  <c r="K33" i="174"/>
  <c r="M25" i="174"/>
  <c r="I25" i="174"/>
  <c r="D33" i="174"/>
  <c r="L33" i="174"/>
  <c r="E25" i="174"/>
  <c r="C25" i="174"/>
  <c r="G25" i="174"/>
  <c r="O25" i="174"/>
  <c r="E33" i="174"/>
  <c r="M33" i="174"/>
  <c r="J33" i="174"/>
  <c r="N25" i="174"/>
  <c r="H25" i="174"/>
  <c r="F33" i="174"/>
  <c r="N33" i="174"/>
  <c r="D25" i="173"/>
  <c r="L25" i="173"/>
  <c r="G25" i="173"/>
  <c r="O25" i="173"/>
  <c r="J33" i="173"/>
  <c r="D33" i="173"/>
  <c r="L33" i="173"/>
  <c r="F33" i="173"/>
  <c r="N33" i="173"/>
  <c r="N25" i="173"/>
  <c r="H25" i="173"/>
  <c r="G33" i="173"/>
  <c r="O33" i="173"/>
  <c r="H33" i="173"/>
  <c r="J25" i="173"/>
  <c r="C25" i="173"/>
  <c r="K25" i="173"/>
  <c r="I25" i="173"/>
  <c r="I33" i="173"/>
  <c r="E25" i="173"/>
  <c r="M25" i="173"/>
  <c r="C33" i="173"/>
  <c r="K33" i="173"/>
  <c r="E33" i="173"/>
  <c r="M33" i="173"/>
  <c r="F25" i="173"/>
  <c r="I25" i="172"/>
  <c r="G33" i="172"/>
  <c r="O33" i="172"/>
  <c r="I33" i="172"/>
  <c r="J25" i="172"/>
  <c r="H33" i="172"/>
  <c r="C25" i="172"/>
  <c r="K25" i="172"/>
  <c r="D25" i="172"/>
  <c r="L25" i="172"/>
  <c r="J33" i="172"/>
  <c r="C33" i="172"/>
  <c r="K33" i="172"/>
  <c r="D33" i="172"/>
  <c r="L33" i="172"/>
  <c r="G25" i="172"/>
  <c r="O25" i="172"/>
  <c r="E25" i="172"/>
  <c r="M25" i="172"/>
  <c r="E33" i="172"/>
  <c r="M33" i="172"/>
  <c r="H25" i="172"/>
  <c r="F25" i="172"/>
  <c r="N25" i="172"/>
  <c r="F33" i="172"/>
  <c r="N33" i="172"/>
  <c r="I33" i="171"/>
  <c r="F25" i="171"/>
  <c r="N25" i="171"/>
  <c r="I25" i="171"/>
  <c r="D33" i="171"/>
  <c r="L33" i="171"/>
  <c r="O25" i="171"/>
  <c r="G33" i="171"/>
  <c r="O33" i="171"/>
  <c r="H33" i="171"/>
  <c r="K25" i="171"/>
  <c r="C25" i="171"/>
  <c r="D25" i="171"/>
  <c r="L25" i="171"/>
  <c r="J25" i="171"/>
  <c r="J33" i="171"/>
  <c r="E25" i="171"/>
  <c r="M25" i="171"/>
  <c r="H25" i="171"/>
  <c r="C33" i="171"/>
  <c r="K33" i="171"/>
  <c r="E33" i="171"/>
  <c r="G25" i="171"/>
  <c r="F33" i="171"/>
  <c r="N33" i="171"/>
  <c r="C25" i="170"/>
  <c r="K25" i="170"/>
  <c r="I33" i="170"/>
  <c r="F33" i="170"/>
  <c r="N33" i="170"/>
  <c r="H25" i="170"/>
  <c r="N25" i="170"/>
  <c r="O25" i="170"/>
  <c r="G33" i="170"/>
  <c r="O33" i="170"/>
  <c r="D25" i="170"/>
  <c r="F25" i="170"/>
  <c r="I25" i="170"/>
  <c r="G25" i="170"/>
  <c r="J25" i="170"/>
  <c r="H33" i="170"/>
  <c r="J33" i="170"/>
  <c r="M25" i="170"/>
  <c r="C33" i="170"/>
  <c r="K33" i="170"/>
  <c r="L25" i="170"/>
  <c r="D33" i="170"/>
  <c r="L33" i="170"/>
  <c r="E25" i="170"/>
  <c r="E33" i="170"/>
  <c r="M33" i="170"/>
  <c r="G33" i="169"/>
  <c r="O33" i="169"/>
  <c r="H33" i="169"/>
  <c r="E33" i="167"/>
  <c r="M33" i="167"/>
  <c r="H33" i="168"/>
  <c r="E33" i="169"/>
  <c r="M33" i="169"/>
  <c r="G25" i="169"/>
  <c r="I25" i="169"/>
  <c r="K25" i="169"/>
  <c r="I33" i="169"/>
  <c r="D25" i="169"/>
  <c r="L25" i="169"/>
  <c r="O25" i="169"/>
  <c r="J25" i="169"/>
  <c r="J33" i="169"/>
  <c r="E25" i="169"/>
  <c r="M25" i="169"/>
  <c r="C33" i="169"/>
  <c r="K33" i="169"/>
  <c r="C25" i="169"/>
  <c r="F25" i="169"/>
  <c r="N25" i="169"/>
  <c r="D33" i="169"/>
  <c r="L33" i="169"/>
  <c r="H25" i="169"/>
  <c r="F33" i="169"/>
  <c r="N33" i="169"/>
  <c r="E25" i="168"/>
  <c r="M25" i="168"/>
  <c r="C33" i="168"/>
  <c r="K33" i="168"/>
  <c r="F33" i="168"/>
  <c r="N33" i="168"/>
  <c r="G33" i="168"/>
  <c r="O33" i="168"/>
  <c r="I25" i="168"/>
  <c r="J25" i="168"/>
  <c r="H25" i="168"/>
  <c r="K25" i="168"/>
  <c r="I33" i="168"/>
  <c r="C25" i="168"/>
  <c r="D25" i="168"/>
  <c r="L25" i="168"/>
  <c r="J33" i="168"/>
  <c r="F25" i="168"/>
  <c r="N25" i="168"/>
  <c r="D33" i="168"/>
  <c r="L33" i="168"/>
  <c r="E33" i="168"/>
  <c r="M33" i="168"/>
  <c r="G25" i="168"/>
  <c r="O25" i="168"/>
  <c r="J25" i="167"/>
  <c r="H33" i="167"/>
  <c r="D33" i="167"/>
  <c r="L33" i="167"/>
  <c r="N25" i="167"/>
  <c r="I25" i="167"/>
  <c r="G25" i="167"/>
  <c r="O25" i="167"/>
  <c r="G33" i="167"/>
  <c r="O33" i="167"/>
  <c r="C25" i="167"/>
  <c r="I33" i="167"/>
  <c r="K25" i="167"/>
  <c r="D25" i="167"/>
  <c r="L25" i="167"/>
  <c r="J33" i="167"/>
  <c r="M25" i="167"/>
  <c r="C33" i="167"/>
  <c r="K33" i="167"/>
  <c r="E25" i="167"/>
  <c r="F25" i="167"/>
  <c r="H25" i="167"/>
  <c r="F33" i="167"/>
  <c r="N33" i="167"/>
  <c r="C33" i="166"/>
  <c r="K33" i="166"/>
  <c r="E25" i="166"/>
  <c r="M25" i="166"/>
  <c r="H33" i="166"/>
  <c r="C25" i="166"/>
  <c r="K25" i="166"/>
  <c r="F33" i="166"/>
  <c r="N33" i="166"/>
  <c r="H25" i="166"/>
  <c r="I25" i="166"/>
  <c r="G33" i="166"/>
  <c r="O33" i="166"/>
  <c r="J25" i="166"/>
  <c r="I33" i="166"/>
  <c r="D25" i="166"/>
  <c r="L25" i="166"/>
  <c r="J33" i="166"/>
  <c r="F25" i="166"/>
  <c r="D33" i="166"/>
  <c r="L33" i="166"/>
  <c r="N25" i="166"/>
  <c r="G25" i="166"/>
  <c r="O25" i="166"/>
  <c r="E33" i="166"/>
  <c r="M33" i="166"/>
  <c r="F33" i="160"/>
  <c r="I25" i="160"/>
  <c r="N33" i="160"/>
  <c r="M33" i="160"/>
  <c r="G33" i="160"/>
  <c r="O33" i="160"/>
  <c r="I33" i="160"/>
  <c r="H33" i="160"/>
  <c r="D25" i="160"/>
  <c r="L25" i="160"/>
  <c r="J33" i="160"/>
  <c r="C33" i="160"/>
  <c r="K33" i="160"/>
  <c r="J25" i="160"/>
  <c r="C25" i="160"/>
  <c r="D33" i="160"/>
  <c r="L33" i="160"/>
  <c r="K25" i="160"/>
  <c r="E25" i="160"/>
  <c r="M25" i="160"/>
  <c r="F25" i="160"/>
  <c r="O25" i="160"/>
  <c r="E33" i="160"/>
  <c r="N25" i="160"/>
  <c r="G25" i="160"/>
  <c r="H25" i="160"/>
  <c r="D37" i="8"/>
  <c r="C37" i="8"/>
  <c r="C29" i="8"/>
  <c r="D29" i="8"/>
  <c r="E29" i="8"/>
  <c r="F29" i="8"/>
  <c r="G29" i="8"/>
  <c r="H29" i="8"/>
  <c r="I29" i="8"/>
  <c r="J29" i="8"/>
  <c r="K29" i="8"/>
  <c r="L29" i="8"/>
  <c r="M29" i="8"/>
  <c r="N29" i="8"/>
  <c r="O29" i="8"/>
  <c r="C30" i="8"/>
  <c r="D30" i="8"/>
  <c r="E30" i="8"/>
  <c r="F30" i="8"/>
  <c r="G30" i="8"/>
  <c r="H30" i="8"/>
  <c r="I30" i="8"/>
  <c r="J30" i="8"/>
  <c r="K30" i="8"/>
  <c r="L30" i="8"/>
  <c r="M30" i="8"/>
  <c r="N30" i="8"/>
  <c r="O30" i="8"/>
  <c r="C31" i="8"/>
  <c r="D31" i="8"/>
  <c r="E31" i="8"/>
  <c r="F31" i="8"/>
  <c r="G31" i="8"/>
  <c r="H31" i="8"/>
  <c r="I31" i="8"/>
  <c r="J31" i="8"/>
  <c r="K31" i="8"/>
  <c r="L31" i="8"/>
  <c r="M31" i="8"/>
  <c r="N31" i="8"/>
  <c r="O31" i="8"/>
  <c r="C32" i="8"/>
  <c r="D32" i="8"/>
  <c r="E32" i="8"/>
  <c r="F32" i="8"/>
  <c r="G32" i="8"/>
  <c r="H32" i="8"/>
  <c r="I32" i="8"/>
  <c r="J32" i="8"/>
  <c r="K32" i="8"/>
  <c r="L32" i="8"/>
  <c r="M32" i="8"/>
  <c r="N32" i="8"/>
  <c r="O32" i="8"/>
  <c r="O28" i="8"/>
  <c r="N28" i="8"/>
  <c r="M28" i="8"/>
  <c r="L28" i="8"/>
  <c r="K28" i="8"/>
  <c r="J28" i="8"/>
  <c r="I28" i="8"/>
  <c r="H28" i="8"/>
  <c r="G28" i="8"/>
  <c r="F28" i="8"/>
  <c r="E28" i="8"/>
  <c r="D28" i="8"/>
  <c r="C28" i="8"/>
  <c r="C16" i="8"/>
  <c r="D16" i="8"/>
  <c r="E16" i="8"/>
  <c r="F16" i="8"/>
  <c r="G16" i="8"/>
  <c r="H16" i="8"/>
  <c r="I16" i="8"/>
  <c r="J16" i="8"/>
  <c r="K16" i="8"/>
  <c r="L16" i="8"/>
  <c r="M16" i="8"/>
  <c r="N16" i="8"/>
  <c r="O16" i="8"/>
  <c r="C17" i="8"/>
  <c r="D17" i="8"/>
  <c r="E17" i="8"/>
  <c r="F17" i="8"/>
  <c r="G17" i="8"/>
  <c r="H17" i="8"/>
  <c r="I17" i="8"/>
  <c r="J17" i="8"/>
  <c r="K17" i="8"/>
  <c r="L17" i="8"/>
  <c r="M17" i="8"/>
  <c r="N17" i="8"/>
  <c r="O17" i="8"/>
  <c r="C18" i="8"/>
  <c r="D18" i="8"/>
  <c r="E18" i="8"/>
  <c r="F18" i="8"/>
  <c r="G18" i="8"/>
  <c r="H18" i="8"/>
  <c r="I18" i="8"/>
  <c r="J18" i="8"/>
  <c r="K18" i="8"/>
  <c r="L18" i="8"/>
  <c r="M18" i="8"/>
  <c r="N18" i="8"/>
  <c r="O18" i="8"/>
  <c r="C19" i="8"/>
  <c r="D19" i="8"/>
  <c r="E19" i="8"/>
  <c r="F19" i="8"/>
  <c r="G19" i="8"/>
  <c r="H19" i="8"/>
  <c r="I19" i="8"/>
  <c r="J19" i="8"/>
  <c r="K19" i="8"/>
  <c r="L19" i="8"/>
  <c r="M19" i="8"/>
  <c r="N19" i="8"/>
  <c r="O19" i="8"/>
  <c r="C20" i="8"/>
  <c r="D20" i="8"/>
  <c r="E20" i="8"/>
  <c r="F20" i="8"/>
  <c r="G20" i="8"/>
  <c r="H20" i="8"/>
  <c r="I20" i="8"/>
  <c r="J20" i="8"/>
  <c r="K20" i="8"/>
  <c r="L20" i="8"/>
  <c r="M20" i="8"/>
  <c r="N20" i="8"/>
  <c r="O20" i="8"/>
  <c r="C21" i="8"/>
  <c r="D21" i="8"/>
  <c r="E21" i="8"/>
  <c r="F21" i="8"/>
  <c r="G21" i="8"/>
  <c r="H21" i="8"/>
  <c r="I21" i="8"/>
  <c r="J21" i="8"/>
  <c r="K21" i="8"/>
  <c r="L21" i="8"/>
  <c r="M21" i="8"/>
  <c r="N21" i="8"/>
  <c r="O21" i="8"/>
  <c r="C22" i="8"/>
  <c r="D22" i="8"/>
  <c r="E22" i="8"/>
  <c r="F22" i="8"/>
  <c r="G22" i="8"/>
  <c r="H22" i="8"/>
  <c r="I22" i="8"/>
  <c r="J22" i="8"/>
  <c r="K22" i="8"/>
  <c r="L22" i="8"/>
  <c r="M22" i="8"/>
  <c r="N22" i="8"/>
  <c r="O22" i="8"/>
  <c r="C23" i="8"/>
  <c r="D23" i="8"/>
  <c r="E23" i="8"/>
  <c r="F23" i="8"/>
  <c r="G23" i="8"/>
  <c r="H23" i="8"/>
  <c r="I23" i="8"/>
  <c r="J23" i="8"/>
  <c r="K23" i="8"/>
  <c r="L23" i="8"/>
  <c r="M23" i="8"/>
  <c r="N23" i="8"/>
  <c r="O23" i="8"/>
  <c r="C24" i="8"/>
  <c r="D24" i="8"/>
  <c r="E24" i="8"/>
  <c r="F24" i="8"/>
  <c r="G24" i="8"/>
  <c r="H24" i="8"/>
  <c r="I24" i="8"/>
  <c r="J24" i="8"/>
  <c r="K24" i="8"/>
  <c r="L24" i="8"/>
  <c r="M24" i="8"/>
  <c r="N24" i="8"/>
  <c r="O24" i="8"/>
  <c r="O15" i="8"/>
  <c r="M15" i="8"/>
  <c r="N15" i="8"/>
  <c r="L15" i="8"/>
  <c r="K15" i="8"/>
  <c r="J15" i="8"/>
  <c r="I15" i="8"/>
  <c r="H15" i="8"/>
  <c r="G15" i="8"/>
  <c r="F15" i="8"/>
  <c r="E15" i="8"/>
  <c r="D15" i="8"/>
  <c r="C15" i="8"/>
  <c r="G33" i="8" l="1"/>
  <c r="H25" i="8"/>
  <c r="O33" i="8"/>
  <c r="J33" i="8"/>
  <c r="I33" i="8"/>
  <c r="C25" i="8"/>
  <c r="K25" i="8"/>
  <c r="C33" i="8"/>
  <c r="K33" i="8"/>
  <c r="F33" i="8"/>
  <c r="N33" i="8"/>
  <c r="J25" i="8"/>
  <c r="H33" i="8"/>
  <c r="L25" i="8"/>
  <c r="N25" i="8"/>
  <c r="D25" i="8"/>
  <c r="F25" i="8"/>
  <c r="M25" i="8"/>
  <c r="D33" i="8"/>
  <c r="L33" i="8"/>
  <c r="E25" i="8"/>
  <c r="G25" i="8"/>
  <c r="O25" i="8"/>
  <c r="E33" i="8"/>
  <c r="M33" i="8"/>
  <c r="I25" i="8"/>
</calcChain>
</file>

<file path=xl/sharedStrings.xml><?xml version="1.0" encoding="utf-8"?>
<sst xmlns="http://schemas.openxmlformats.org/spreadsheetml/2006/main" count="88262" uniqueCount="20531">
  <si>
    <t>KADEME</t>
  </si>
  <si>
    <t>AG</t>
  </si>
  <si>
    <t>OG</t>
  </si>
  <si>
    <t>Dışsal</t>
  </si>
  <si>
    <t>Mücbir</t>
  </si>
  <si>
    <t>Güvenlik</t>
  </si>
  <si>
    <t>T.C. ENERJİ PİYASASI DÜZENLEME KURUMU</t>
  </si>
  <si>
    <t>Form No</t>
  </si>
  <si>
    <t>EPF-02</t>
  </si>
  <si>
    <t>Form Adı</t>
  </si>
  <si>
    <t>Form Versiyonu</t>
  </si>
  <si>
    <t>Lisans No</t>
  </si>
  <si>
    <t>Vergi No</t>
  </si>
  <si>
    <t>Lisans Sahibi Unvanı</t>
  </si>
  <si>
    <t>Yıl</t>
  </si>
  <si>
    <t>Dönem</t>
  </si>
  <si>
    <t>İli</t>
  </si>
  <si>
    <t>GENEL TOPLAM</t>
  </si>
  <si>
    <t>KAYNAK</t>
  </si>
  <si>
    <t>SEBEP</t>
  </si>
  <si>
    <t xml:space="preserve">AG </t>
  </si>
  <si>
    <t>TÜM BÖLGE</t>
  </si>
  <si>
    <t>İL-1</t>
  </si>
  <si>
    <t>İL-2</t>
  </si>
  <si>
    <t>İlçesi</t>
  </si>
  <si>
    <t xml:space="preserve">TOPLAM </t>
  </si>
  <si>
    <t>İLETİM</t>
  </si>
  <si>
    <t>Şebeke İşletmecisi</t>
  </si>
  <si>
    <t>AÇIKLAMALAR:</t>
  </si>
  <si>
    <t>KESINTI_KOD_NO</t>
  </si>
  <si>
    <t>IL</t>
  </si>
  <si>
    <t>ILCE</t>
  </si>
  <si>
    <t>SEBEKE_UNSURU</t>
  </si>
  <si>
    <t>SEBEKE_UNSURU_KODU</t>
  </si>
  <si>
    <t>KESINTI_NEDENI</t>
  </si>
  <si>
    <t>KESINTI_KAYNAGI</t>
  </si>
  <si>
    <t>KESINTI_SURE_SINIFI</t>
  </si>
  <si>
    <t>KESINTI_SEBEBI</t>
  </si>
  <si>
    <t>KESINTI_BILDIRIM_SINIFI</t>
  </si>
  <si>
    <t>KESINTI_BASLANGIC_ZAMANI</t>
  </si>
  <si>
    <t>KESINTI_SONA_ERME_ZAMANI</t>
  </si>
  <si>
    <t>KESINTI_SURESI</t>
  </si>
  <si>
    <t>ETKILENEN_KULLANICI_SAYISI_MESKEN_OG</t>
  </si>
  <si>
    <t>ETKILENEN_KULLANICI_SAYISI_MESKEN_AG</t>
  </si>
  <si>
    <t>ETKILENEN_KULLANICI_SAYISI_TARIMSAL_OG</t>
  </si>
  <si>
    <t>ETKILENEN_KULLANICI_SAYISI_TARIMSAL_AG</t>
  </si>
  <si>
    <t>ETKILENEN_KULLANICI_SAYISI_TICARETHANE_OG</t>
  </si>
  <si>
    <t>ETKILENEN_KULLANICI_SAYISI_TICARETHANE_AG</t>
  </si>
  <si>
    <t>ETKILENEN_KULLANICI_SAYISI_SANAYI_OG</t>
  </si>
  <si>
    <t>ETKILENEN_KULLANICI_SAYISI_SANAYI_AG</t>
  </si>
  <si>
    <t>DAGITILMAYAN_ENERJI_MESKEN_OG</t>
  </si>
  <si>
    <t>DAGITILMAYAN_ENERJI_MESKEN_AG</t>
  </si>
  <si>
    <t>DAGITILMAYAN_ENERJI_TARIMSAL_OG</t>
  </si>
  <si>
    <t>DAGITILMAYAN_ENERJI_TARIMSAL_AG</t>
  </si>
  <si>
    <t>DAGITILMAYAN_ENERJI_TICARETHANE_OG</t>
  </si>
  <si>
    <t>DAGITILMAYAN_ENERJI_TICARETHANE_AG</t>
  </si>
  <si>
    <t>DAGITILMAYAN_ENERJI_SANAYI_OG</t>
  </si>
  <si>
    <t>DAGITILMAYAN_ENERJI_SANAYI_AG</t>
  </si>
  <si>
    <t>TOPLAM_DAGITILMAYAN_ENERJI</t>
  </si>
  <si>
    <t>Mesken</t>
  </si>
  <si>
    <t>Tarımsal Sulama</t>
  </si>
  <si>
    <t>Ticarethane</t>
  </si>
  <si>
    <t xml:space="preserve">Sanayi </t>
  </si>
  <si>
    <t>Genel Toplam</t>
  </si>
  <si>
    <t>Toplam</t>
  </si>
  <si>
    <r>
      <t>Kullanıcı Sayıları (U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</t>
    </r>
  </si>
  <si>
    <r>
      <t>Ortalama Tüketimlerin Toplamı (OT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 (kWh)</t>
    </r>
  </si>
  <si>
    <r>
      <t>Anlaşma Güçlerinin Toplamı (L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 (kWh)</t>
    </r>
  </si>
  <si>
    <t>MESKEN KULLANICILAR</t>
  </si>
  <si>
    <t>TARIMSAL SULAMA KULLANICILAR</t>
  </si>
  <si>
    <t>TİCARETHANE KULLANICILAR</t>
  </si>
  <si>
    <t>SANAYİ KULLANICILAR</t>
  </si>
  <si>
    <t>ODE BİLDİRİMSİZ</t>
  </si>
  <si>
    <t>ODE BİLDİRİMLİ</t>
  </si>
  <si>
    <t>C-	ODE Gösterge Hesabında Kullanılan Bilgiler</t>
  </si>
  <si>
    <t xml:space="preserve">1- Ortalama Dağıtılmayan Enerji Bildirimsiz ve Bildirimli Gösterge Tablosu tüketici grubu ve bağlantı seviyesine uygun olarak doldurulur.  </t>
  </si>
  <si>
    <t xml:space="preserve">2- Dağıtım bölgesi, il, tüketici grubu ve bağlantı seviyesine göre göstergelerin hesaplanmasında dağıtılmayan enerji tablosunun ilgili kayıtları ve bu göstergelere ilişkin tüketici grubuna uygun kullanıcı sayıları kullanılır.  </t>
  </si>
  <si>
    <t>3- İl bazlı raporlanan ODE tablosunda, “C) ODE Gösterge Hesabında Kullanılan Bilgiler”de tablonun doldurulduğu ilin değerlerine yer verilir.</t>
  </si>
  <si>
    <t>4- ODE göstergeleri kWh/kullanıcı olarak hesaplanır</t>
  </si>
  <si>
    <t>Kalite Göstergeleri (Tablo 4)</t>
  </si>
  <si>
    <t>İZMİR</t>
  </si>
  <si>
    <t>MANİSA</t>
  </si>
  <si>
    <t>KONAK</t>
  </si>
  <si>
    <t>BORNOVA</t>
  </si>
  <si>
    <t>BUCA</t>
  </si>
  <si>
    <t>KARŞIYAKA</t>
  </si>
  <si>
    <t>NARLIDERE</t>
  </si>
  <si>
    <t>GAZİEMİR</t>
  </si>
  <si>
    <t>ÇİĞLİ</t>
  </si>
  <si>
    <t>GÜZELBAHÇE</t>
  </si>
  <si>
    <t>KARABAĞLAR</t>
  </si>
  <si>
    <t>SELÇUK</t>
  </si>
  <si>
    <t>SEFERİHİSAR</t>
  </si>
  <si>
    <t>ÖDEMİŞ</t>
  </si>
  <si>
    <t>BERGAMA</t>
  </si>
  <si>
    <t>ALİAĞA</t>
  </si>
  <si>
    <t>ÇEŞME</t>
  </si>
  <si>
    <t>URLA</t>
  </si>
  <si>
    <t>BAYINDIR</t>
  </si>
  <si>
    <t>KARABURUN</t>
  </si>
  <si>
    <t>MENDERES</t>
  </si>
  <si>
    <t>FOÇA</t>
  </si>
  <si>
    <t>KINIK</t>
  </si>
  <si>
    <t>TORBALI</t>
  </si>
  <si>
    <t>KEMALPAŞA</t>
  </si>
  <si>
    <t>MENEMEN</t>
  </si>
  <si>
    <t>TİRE</t>
  </si>
  <si>
    <t>DİKİLİ</t>
  </si>
  <si>
    <t>KİRAZ</t>
  </si>
  <si>
    <t>BEYDAĞ</t>
  </si>
  <si>
    <t>BAYRAKLI</t>
  </si>
  <si>
    <t>BALÇOVA</t>
  </si>
  <si>
    <t>AKHİSAR</t>
  </si>
  <si>
    <t>ALAŞEHİR</t>
  </si>
  <si>
    <t>DEMİRCİ</t>
  </si>
  <si>
    <t>GÖRDES</t>
  </si>
  <si>
    <t>KIRKAĞAÇ</t>
  </si>
  <si>
    <t>KULA</t>
  </si>
  <si>
    <t>SALİHLİ</t>
  </si>
  <si>
    <t>SARIGÖL</t>
  </si>
  <si>
    <t>SARUHANLI</t>
  </si>
  <si>
    <t>SELENDİ</t>
  </si>
  <si>
    <t>SOMA</t>
  </si>
  <si>
    <t>TURGUTLU</t>
  </si>
  <si>
    <t>AHMETLİ</t>
  </si>
  <si>
    <t>GÖLMARMARA</t>
  </si>
  <si>
    <t>KÖPRÜBAŞI</t>
  </si>
  <si>
    <t>ŞEHZADELER</t>
  </si>
  <si>
    <t>YUNUSEMRE</t>
  </si>
  <si>
    <t>DAĞITIM-OG</t>
  </si>
  <si>
    <t>DAĞITIM-AG</t>
  </si>
  <si>
    <t xml:space="preserve">OG </t>
  </si>
  <si>
    <t>KÖK</t>
  </si>
  <si>
    <t>KARAYENİCE KÖK (YATIRIM REZERVE) 45-71-M02611_KARAYENİCE KÖYÜ M04_97585784</t>
  </si>
  <si>
    <t>OG Fider Açması</t>
  </si>
  <si>
    <t>Dağıtım-OG</t>
  </si>
  <si>
    <t>Uzun</t>
  </si>
  <si>
    <t>Şebeke işletmecisi</t>
  </si>
  <si>
    <t>Bildirimsiz</t>
  </si>
  <si>
    <t>04.10.2023 10:17:00</t>
  </si>
  <si>
    <t>04.10.2023 11:57:24</t>
  </si>
  <si>
    <t>TM Fideri</t>
  </si>
  <si>
    <t>DEMİRKÖPRÜ TM 45-78-A00005_KULA M05_2329518</t>
  </si>
  <si>
    <t>14.10.2023 10:02:36</t>
  </si>
  <si>
    <t>14.10.2023 10:07:00</t>
  </si>
  <si>
    <t>OG Fideri</t>
  </si>
  <si>
    <t>MURADİYE DM-9/4 45-71-M00636_MANİSA VANA M05_2320242</t>
  </si>
  <si>
    <t>Üçüncü Şahısların Vermiş Olduğu Hasarlar</t>
  </si>
  <si>
    <t>14.10.2023 14:55:46</t>
  </si>
  <si>
    <t>14.10.2023 19:27:59</t>
  </si>
  <si>
    <t>IŞIKLAR KÖK-1 45-82-M00134_IŞIKLAR-1 M03_72198725</t>
  </si>
  <si>
    <t>18.10.2023 09:05:25</t>
  </si>
  <si>
    <t>18.10.2023 09:34:31</t>
  </si>
  <si>
    <t>SOMA B SANTRALİ TM 45-82-A00004_IŞIKLAR-2 (1H04) M010_66326700</t>
  </si>
  <si>
    <t>18.10.2023 09:05:00</t>
  </si>
  <si>
    <t>18.10.2023 09:35:00</t>
  </si>
  <si>
    <t>SALİHLİ TR-55 45-78-L00766_DAHİLİ TRAFO L03_81430042</t>
  </si>
  <si>
    <t>OG Kademe Ayarı</t>
  </si>
  <si>
    <t>07.10.2023 13:42:32</t>
  </si>
  <si>
    <t>07.10.2023 13:48:49</t>
  </si>
  <si>
    <t>DM</t>
  </si>
  <si>
    <t>DERBENT İM-DM 45-83-A00004_FABRİKALAR L06_2097157</t>
  </si>
  <si>
    <t>17.10.2023 08:11:52</t>
  </si>
  <si>
    <t>17.10.2023 08:30:38</t>
  </si>
  <si>
    <t>KULA İM 45-77-A00001_DEMİRKÖPRÜ M03_2308470</t>
  </si>
  <si>
    <t>Şebeke Bakım Çalışması</t>
  </si>
  <si>
    <t>Bildirimli</t>
  </si>
  <si>
    <t>20.10.2023 09:59:45</t>
  </si>
  <si>
    <t>20.10.2023 17:25:11</t>
  </si>
  <si>
    <t>Kısa</t>
  </si>
  <si>
    <t>20.10.2023 11:20:04</t>
  </si>
  <si>
    <t>20.10.2023 11:22:39</t>
  </si>
  <si>
    <t>DERBENT TR-3 45-83-L00323_DERBENT TR-2 L01_2328759</t>
  </si>
  <si>
    <t>20.10.2023 11:29:06</t>
  </si>
  <si>
    <t>20.10.2023 12:21:31</t>
  </si>
  <si>
    <t>SAKARKAYA TR-1 45-72-L00493_DIREK TIPI TRAFO HUCRESI H01_2112084</t>
  </si>
  <si>
    <t>OG Sigorta Atması</t>
  </si>
  <si>
    <t>25.10.2023 16:53:41</t>
  </si>
  <si>
    <t>25.10.2023 18:01:51</t>
  </si>
  <si>
    <t>SİYEKLİ KÖK 45-71-M00185_DAĞYENİCE M07_72256967</t>
  </si>
  <si>
    <t>31.10.2023 03:27:11</t>
  </si>
  <si>
    <t>31.10.2023 03:48:37</t>
  </si>
  <si>
    <t>SAKARKAYA TR-2 45-72-L00494_DIREK TIPI TRAFO HUCRESI H01_2112085</t>
  </si>
  <si>
    <t>25.10.2023 18:02:46</t>
  </si>
  <si>
    <t>AG Fideri</t>
  </si>
  <si>
    <t>MURADİYE TR-10 45-71-M02143_C_60984290_60984290</t>
  </si>
  <si>
    <t>AG Pano Kol Sigorta Atığı</t>
  </si>
  <si>
    <t>Dağıtım-AG</t>
  </si>
  <si>
    <t>02.10.2023 15:56:14</t>
  </si>
  <si>
    <t>02.10.2023 22:49:16</t>
  </si>
  <si>
    <t>KORDON KÖK 45-78-M00730_HatBaşıAyırıcı_53140207 M03_53140207</t>
  </si>
  <si>
    <t>06.10.2023 11:13:17</t>
  </si>
  <si>
    <t>06.10.2023 17:36:43</t>
  </si>
  <si>
    <t>ÜÇPINAR DM 45-71-M00183_GÖKBEL M09_72249227</t>
  </si>
  <si>
    <t>14.10.2023 22:01:42</t>
  </si>
  <si>
    <t>14.10.2023 22:39:50</t>
  </si>
  <si>
    <t>AKKEÇİLİ KÖK 45-73-M00239_AKKEÇİLİ M03_72035008</t>
  </si>
  <si>
    <t>17.10.2023 11:17:17</t>
  </si>
  <si>
    <t>17.10.2023 14:44:11</t>
  </si>
  <si>
    <t>KOLDERE KÖK 45-80-M00051_GÜMÜLCELİ M011_73403248</t>
  </si>
  <si>
    <t>18.10.2023 14:45:15</t>
  </si>
  <si>
    <t>18.10.2023 15:19:11</t>
  </si>
  <si>
    <t>18.10.2023 15:33:01</t>
  </si>
  <si>
    <t>18.10.2023 17:01:55</t>
  </si>
  <si>
    <t>KOLDERE KÖK 45-80-M00051_ÇAVUŞOĞLU TST M06_73403318</t>
  </si>
  <si>
    <t>18.10.2023 17:29:54</t>
  </si>
  <si>
    <t>18.10.2023 19:58:00</t>
  </si>
  <si>
    <t>SELİMŞAHLAR TR-2 45-71-M00137_TOKİ M03_2080336</t>
  </si>
  <si>
    <t>18.10.2023 21:52:21</t>
  </si>
  <si>
    <t>18.10.2023 23:27:55</t>
  </si>
  <si>
    <t>SİYEKLİ KÖK 45-71-M00185_OSMANCALI M04_72256964</t>
  </si>
  <si>
    <t>21.10.2023 10:25:00</t>
  </si>
  <si>
    <t>22.10.2023 06:01:50</t>
  </si>
  <si>
    <t>Kullanıcı Bağlantı Hattı</t>
  </si>
  <si>
    <t>L-315 35-18-L00315_950466772_950466772</t>
  </si>
  <si>
    <t>AG Box / Sdk Abone Çıkış Sigorta Atığı</t>
  </si>
  <si>
    <t>28.10.2023 09:44:33</t>
  </si>
  <si>
    <t>28.10.2023 11:47:19</t>
  </si>
  <si>
    <t>EVRENLİ KÖK 45-73-M00139_EVRENLİ OSMANİYE KOZLUCA M03_2055361</t>
  </si>
  <si>
    <t>OG İletken Kopması</t>
  </si>
  <si>
    <t>28.10.2023 15:08:21</t>
  </si>
  <si>
    <t>28.10.2023 21:23:08</t>
  </si>
  <si>
    <t>SİYEKLİ KÖK 45-71-M00185_MALDAN M05_72256924</t>
  </si>
  <si>
    <t>29.10.2023 18:25:23</t>
  </si>
  <si>
    <t>29.10.2023 19:08:03</t>
  </si>
  <si>
    <t>ÇINARLIKUYU KÖK 45-71-M00188_ÇINARLIKUYU TR-1 M02_72248738</t>
  </si>
  <si>
    <t>09.10.2023 19:26:26</t>
  </si>
  <si>
    <t>09.10.2023 20:21:07</t>
  </si>
  <si>
    <t>KARAPINAR İM 45-78-A00002_ERDELEK M02_66243661</t>
  </si>
  <si>
    <t>10.10.2023 19:41:28</t>
  </si>
  <si>
    <t>10.10.2023 20:16:53</t>
  </si>
  <si>
    <t>KARAPINAR İM 45-78-A00002_ERDELEK M02_66243739</t>
  </si>
  <si>
    <t>OG Ayırıcı Arızası</t>
  </si>
  <si>
    <t>11.10.2023 00:04:23</t>
  </si>
  <si>
    <t>11.10.2023 00:47:14</t>
  </si>
  <si>
    <t>GÜLBAHÇE TR-1 45-71-M00184_BAĞYOLU TR-1 M03_72255575</t>
  </si>
  <si>
    <t>25.10.2023 19:59:41</t>
  </si>
  <si>
    <t>25.10.2023 21:07:58</t>
  </si>
  <si>
    <t>DM-2/03 45-71-M00166_DM-8/03 M02_66487794</t>
  </si>
  <si>
    <t>27.10.2023 20:04:26</t>
  </si>
  <si>
    <t>27.10.2023 20:40:38</t>
  </si>
  <si>
    <t>SİYEKLİ KÖK 45-71-M00185_OSMANCALI M04_72256923</t>
  </si>
  <si>
    <t>29.10.2023 17:07:49</t>
  </si>
  <si>
    <t>29.10.2023 18:10:55</t>
  </si>
  <si>
    <t>Dağıtım Transformatörü</t>
  </si>
  <si>
    <t>TR-1/42-B 45-72-M00110_45-72-M00110_2354978</t>
  </si>
  <si>
    <t>AG Sehim Bozukluğu</t>
  </si>
  <si>
    <t>15.10.2023 09:41:32</t>
  </si>
  <si>
    <t>15.10.2023 10:04:18</t>
  </si>
  <si>
    <t>KAYAPINAR KÖK 45-71-M02146_KAYAPINAR M06_60777325</t>
  </si>
  <si>
    <t>16.10.2023 22:32:55</t>
  </si>
  <si>
    <t>16.10.2023 23:33:05</t>
  </si>
  <si>
    <t>TR-121 45-78-L00121_45-78-L00121_2354225</t>
  </si>
  <si>
    <t>AG Klemens Arızası</t>
  </si>
  <si>
    <t>17.10.2023 09:12:52</t>
  </si>
  <si>
    <t>17.10.2023 09:27:05</t>
  </si>
  <si>
    <t>20.10.2023 09:50:27</t>
  </si>
  <si>
    <t>20.10.2023 11:07:49</t>
  </si>
  <si>
    <t>GÜZELKÖY KÖK 45-71-M00123_HAŞİM AKCURA ENH M03_50218012</t>
  </si>
  <si>
    <t>26.10.2023 22:06:54</t>
  </si>
  <si>
    <t>26.10.2023 23:12:56</t>
  </si>
  <si>
    <t>IŞIKLAR TM 35-02-A00006_TR-C M07_2307648</t>
  </si>
  <si>
    <t>TEİAŞ Trafo Arızası</t>
  </si>
  <si>
    <t>İletim</t>
  </si>
  <si>
    <t>01.10.2023 08:35:48</t>
  </si>
  <si>
    <t>01.10.2023 10:44:24</t>
  </si>
  <si>
    <t>TOKMAKLI KÖK 45-86-M00047_TOKMAKLI M05_72227762</t>
  </si>
  <si>
    <t>02.10.2023 09:38:04</t>
  </si>
  <si>
    <t>02.10.2023 09:38:58</t>
  </si>
  <si>
    <t>TIRAZLI KÖK 45-79-M00079_BAHARLAR M06_72036291</t>
  </si>
  <si>
    <t>06.10.2023 08:59:39</t>
  </si>
  <si>
    <t>06.10.2023 09:00:28</t>
  </si>
  <si>
    <t>ÇİÇEKLİ TR-1 45-75-M00308_45-75-M00308_2372964</t>
  </si>
  <si>
    <t>AG Tel Kopuğu</t>
  </si>
  <si>
    <t>07.10.2023 16:35:39</t>
  </si>
  <si>
    <t>07.10.2023 17:17:55</t>
  </si>
  <si>
    <t>TOKMAKLI KÖK 45-86-M00047_TOKMAKLI M05_72227683</t>
  </si>
  <si>
    <t>08.10.2023 09:11:59</t>
  </si>
  <si>
    <t>08.10.2023 09:12:36</t>
  </si>
  <si>
    <t>10.10.2023 08:19:44</t>
  </si>
  <si>
    <t>10.10.2023 08:20:04</t>
  </si>
  <si>
    <t>ALİBEYLİ DM 45-80-M00064_HALİTPAŞA DM-ÖLÇÜ M01_72190759</t>
  </si>
  <si>
    <t>15.10.2023 10:19:42</t>
  </si>
  <si>
    <t>15.10.2023 10:20:22</t>
  </si>
  <si>
    <t>18.10.2023 09:20:11</t>
  </si>
  <si>
    <t>18.10.2023 09:20:21</t>
  </si>
  <si>
    <t>18.10.2023 12:56:45</t>
  </si>
  <si>
    <t>18.10.2023 12:57:13</t>
  </si>
  <si>
    <t>29.10.2023 00:57:05</t>
  </si>
  <si>
    <t>29.10.2023 01:00:03</t>
  </si>
  <si>
    <t>GÖKEYÜP TR-1 KÖK 45-78-M00798_DEMİRKÖPRÜ TM M05_2106979</t>
  </si>
  <si>
    <t>29.10.2023 02:06:11</t>
  </si>
  <si>
    <t>29.10.2023 02:07:18</t>
  </si>
  <si>
    <t>PAŞAKÖY KÖK 45-80-M00052_AYDINLAR ÇIKIŞI M06_72063857</t>
  </si>
  <si>
    <t>02.10.2023 08:24:20</t>
  </si>
  <si>
    <t>02.10.2023 08:25:35</t>
  </si>
  <si>
    <t>KIZILAVLU KÖK 45-78-M00837_DELİBAŞLI GRUBU M02_66247846</t>
  </si>
  <si>
    <t>02.10.2023 10:22:14</t>
  </si>
  <si>
    <t>02.10.2023 10:22:19</t>
  </si>
  <si>
    <t>04.10.2023 15:23:54</t>
  </si>
  <si>
    <t>04.10.2023 15:24:00</t>
  </si>
  <si>
    <t>M-2549 35-09-M02549_M-2548 M02_48623868</t>
  </si>
  <si>
    <t>12.10.2023 10:07:13</t>
  </si>
  <si>
    <t>12.10.2023 10:38:27</t>
  </si>
  <si>
    <t>UZUNDERE TM 35-01-A00013_ESBAŞ-2 M18_2302927</t>
  </si>
  <si>
    <t>16.10.2023 13:06:22</t>
  </si>
  <si>
    <t>16.10.2023 13:19:52</t>
  </si>
  <si>
    <t>KIZILAVLU KÖK 45-78-M00837_DELİBAŞLI GRUBU M02_66247833</t>
  </si>
  <si>
    <t>17.10.2023 21:59:15</t>
  </si>
  <si>
    <t>17.10.2023 22:01:19</t>
  </si>
  <si>
    <t>EBSO TM 35-09-A00001_BALATCIK M16_2061580</t>
  </si>
  <si>
    <t>21.10.2023 11:07:25</t>
  </si>
  <si>
    <t>21.10.2023 11:58:04</t>
  </si>
  <si>
    <t>22.10.2023 07:41:14</t>
  </si>
  <si>
    <t>22.10.2023 08:27:14</t>
  </si>
  <si>
    <t>BORNOVA 380 GIS TM 35-02-A00015_WESTPARK M09_73019608</t>
  </si>
  <si>
    <t>22.10.2023 09:18:54</t>
  </si>
  <si>
    <t>22.10.2023 09:35:42</t>
  </si>
  <si>
    <t>BORNOVA 380 GIS TM 35-02-A00015_LALETEPE M05_73019604</t>
  </si>
  <si>
    <t>22.10.2023 09:33:03</t>
  </si>
  <si>
    <t>22.10.2023 10:49:09</t>
  </si>
  <si>
    <t>PAŞAKÖY KÖK 45-80-M00052_SARUHANLI TM GİRİŞ/TR-13 M02_72063777</t>
  </si>
  <si>
    <t>29.10.2023 04:36:41</t>
  </si>
  <si>
    <t>29.10.2023 05:48:55</t>
  </si>
  <si>
    <t>BORNOVA TM 35-02-A00005_SİRGELİ K08_2308108</t>
  </si>
  <si>
    <t>26.10.2023 08:49:53</t>
  </si>
  <si>
    <t>26.10.2023 09:41:37</t>
  </si>
  <si>
    <t>BUCA TM 35-03-A00003_Kozağaç M32_2311291</t>
  </si>
  <si>
    <t>27.10.2023 11:09:11</t>
  </si>
  <si>
    <t>27.10.2023 12:32:00</t>
  </si>
  <si>
    <t>BUCA TM 35-03-A00003_Yedigöller M35_2311294</t>
  </si>
  <si>
    <t>27.10.2023 12:31:44</t>
  </si>
  <si>
    <t>TR-2/82 BARIŞ MANÇO KÖK 45-83-L00082_TURGUTLU İM GİRİŞ L02_61336404</t>
  </si>
  <si>
    <t>28.10.2023 18:36:31</t>
  </si>
  <si>
    <t>28.10.2023 19:20:02</t>
  </si>
  <si>
    <t>M-1000 35-03-M01000_M-1642 M01_41972817</t>
  </si>
  <si>
    <t>27.10.2023 12:49:00</t>
  </si>
  <si>
    <t>ŞEMİKLER TM 35-04-A00003_DEMİRKÖPRÜ M16_2055338</t>
  </si>
  <si>
    <t>30.10.2023 06:42:21</t>
  </si>
  <si>
    <t>30.10.2023 09:45:57</t>
  </si>
  <si>
    <t>ŞEMİKLER TM 35-04-A00003_OYAK M01_2310726</t>
  </si>
  <si>
    <t>30.10.2023 03:54:36</t>
  </si>
  <si>
    <t>30.10.2023 05:07:21</t>
  </si>
  <si>
    <t>M-1987 35-09-M01987_M-1988 M03_47338565</t>
  </si>
  <si>
    <t>30.10.2023 08:59:06</t>
  </si>
  <si>
    <t>M-939 35-22-M00152_M-1448 M02_72141303</t>
  </si>
  <si>
    <t>Şebeke Yenileme ve Kapasite Artışı Çalışması</t>
  </si>
  <si>
    <t>21.10.2023 10:23:34</t>
  </si>
  <si>
    <t>21.10.2023 22:45:33</t>
  </si>
  <si>
    <t>ŞEMİKLER TM 35-04-A00003_DEMİRKÖPRÜ M16_2311167</t>
  </si>
  <si>
    <t>30.10.2023 03:54:41</t>
  </si>
  <si>
    <t>30.10.2023 06:28:10</t>
  </si>
  <si>
    <t>M-2875 35-04-M02875_VADİEVLERİ(DOĞANÇAY-1) M06_84886131</t>
  </si>
  <si>
    <t>30.10.2023 03:56:40</t>
  </si>
  <si>
    <t>M-1925 GEÇİT 35-02-M01925_M-1078 M03_72268899</t>
  </si>
  <si>
    <t>22.10.2023 11:44:24</t>
  </si>
  <si>
    <t>22.10.2023 11:59:07</t>
  </si>
  <si>
    <t>SARIGÖL TR-29 45-79-M00029_A_56403471_56403471</t>
  </si>
  <si>
    <t>15.10.2023 14:21:00</t>
  </si>
  <si>
    <t>15.10.2023 16:29:14</t>
  </si>
  <si>
    <t>MORALILAR İM 45-72-A00002_MORALILAR TARIMSAL SULAMA L04_2097902</t>
  </si>
  <si>
    <t>07.10.2023 10:22:39</t>
  </si>
  <si>
    <t>07.10.2023 11:57:09</t>
  </si>
  <si>
    <t>ULUDERBENT DM 45-73-M00491_DAĞCIYUSUF M06_95492112</t>
  </si>
  <si>
    <t>18.10.2023 08:40:01</t>
  </si>
  <si>
    <t>18.10.2023 08:40:06</t>
  </si>
  <si>
    <t>MURADİYE DM 45-71-M00006_DM-4 KÜÇÜK ÖLÇEKLİ SAN. SİTESİ M03_2076873</t>
  </si>
  <si>
    <t>03.10.2023 13:59:19</t>
  </si>
  <si>
    <t>03.10.2023 15:43:12</t>
  </si>
  <si>
    <t>SARAÇLAR KÖK 45-77-L00104_HAMİDİYE L05_72240088</t>
  </si>
  <si>
    <t>02.10.2023 08:34:24</t>
  </si>
  <si>
    <t>02.10.2023 08:35:00</t>
  </si>
  <si>
    <t>BAŞIBÜYÜK KÖK 45-77-L00158_BALIBEY ÇIKIŞ L06_61353348</t>
  </si>
  <si>
    <t>13.10.2023 08:33:16</t>
  </si>
  <si>
    <t>13.10.2023 08:34:34</t>
  </si>
  <si>
    <t>18.10.2023 09:21:51</t>
  </si>
  <si>
    <t>18.10.2023 09:22:05</t>
  </si>
  <si>
    <t>GÖKEYÜP TR-1 KÖK 45-78-M00798_GÖKEYÜP MERKEZ M03_2328537</t>
  </si>
  <si>
    <t>20.10.2023 08:46:35</t>
  </si>
  <si>
    <t>20.10.2023 08:47:31</t>
  </si>
  <si>
    <t>GÖKEYÜP TR-1 KÖK 45-78-M00798_GÖKEYÜP MERKEZ M03_2107109</t>
  </si>
  <si>
    <t>23.10.2023 08:24:21</t>
  </si>
  <si>
    <t>23.10.2023 08:25:04</t>
  </si>
  <si>
    <t>YAĞCILAR KÖK 45-71-M00179_YAĞCILAR M04_72258020</t>
  </si>
  <si>
    <t>02.10.2023 15:42:06</t>
  </si>
  <si>
    <t>02.10.2023 19:23:18</t>
  </si>
  <si>
    <t>03.10.2023 12:16:36</t>
  </si>
  <si>
    <t>03.10.2023 15:57:46</t>
  </si>
  <si>
    <t>06.10.2023 09:38:41</t>
  </si>
  <si>
    <t>06.10.2023 11:46:19</t>
  </si>
  <si>
    <t>07.10.2023 18:58:11</t>
  </si>
  <si>
    <t>07.10.2023 20:01:05</t>
  </si>
  <si>
    <t>YAĞCILAR KÖK 45-71-M00179_HatBaşıAyırıcı_53135869 M04_53135869</t>
  </si>
  <si>
    <t>09.10.2023 17:14:41</t>
  </si>
  <si>
    <t>09.10.2023 21:49:19</t>
  </si>
  <si>
    <t>09.10.2023 22:29:36</t>
  </si>
  <si>
    <t>12.10.2023 23:42:02</t>
  </si>
  <si>
    <t>13.10.2023 00:23:36</t>
  </si>
  <si>
    <t>18.10.2023 13:10:24</t>
  </si>
  <si>
    <t>18.10.2023 14:10:12</t>
  </si>
  <si>
    <t>19.10.2023 13:14:46</t>
  </si>
  <si>
    <t>19.10.2023 14:07:44</t>
  </si>
  <si>
    <t>20.10.2023 13:36:09</t>
  </si>
  <si>
    <t>20.10.2023 14:39:52</t>
  </si>
  <si>
    <t>ÇAPAKLI KÖK 45-78-M01161_GÖKÇEKÖY M05_78225836</t>
  </si>
  <si>
    <t>21.10.2023 15:43:19</t>
  </si>
  <si>
    <t>21.10.2023 15:43:21</t>
  </si>
  <si>
    <t>24.10.2023 07:32:40</t>
  </si>
  <si>
    <t>24.10.2023 09:31:30</t>
  </si>
  <si>
    <t>Plansız Kesinti / Müdahale</t>
  </si>
  <si>
    <t>25.10.2023 14:58:59</t>
  </si>
  <si>
    <t>25.10.2023 19:04:35</t>
  </si>
  <si>
    <t>29.10.2023 19:25:57</t>
  </si>
  <si>
    <t>29.10.2023 20:51:43</t>
  </si>
  <si>
    <t>TR-1/83 KAPTANOĞLU DM 45-83-M00083_DERBENT GİRİŞ M04_61291946</t>
  </si>
  <si>
    <t>03.10.2023 13:27:09</t>
  </si>
  <si>
    <t>03.10.2023 13:35:04</t>
  </si>
  <si>
    <t>20.10.2023 12:42:14</t>
  </si>
  <si>
    <t>YAĞCILAR KÖK 45-71-M00179_HatBaşıAyırıcı_53135929 M04_53135929</t>
  </si>
  <si>
    <t>28.10.2023 19:13:00</t>
  </si>
  <si>
    <t>28.10.2023 20:51:00</t>
  </si>
  <si>
    <t>03.10.2023 17:25:29</t>
  </si>
  <si>
    <t>03.10.2023 17:38:09</t>
  </si>
  <si>
    <t>ŞEHİT KEMAL KÖK 35-17-M00449_M-448 M01_66442994</t>
  </si>
  <si>
    <t>11.10.2023 12:50:05</t>
  </si>
  <si>
    <t>11.10.2023 12:53:00</t>
  </si>
  <si>
    <t>30.10.2023 15:53:25</t>
  </si>
  <si>
    <t>30.10.2023 16:12:59</t>
  </si>
  <si>
    <t>Saha Dağıtım Kutusu (SDK)</t>
  </si>
  <si>
    <t>K-511 35-01-K00511_F 4F_5919481</t>
  </si>
  <si>
    <t>19.10.2023 08:35:47</t>
  </si>
  <si>
    <t>19.10.2023 08:54:29</t>
  </si>
  <si>
    <t>TR-1/3G (HEKİMOĞLU) 45-71-M01860_A_91358430_91358430</t>
  </si>
  <si>
    <t>31.10.2023 14:54:29</t>
  </si>
  <si>
    <t>31.10.2023 17:11:37</t>
  </si>
  <si>
    <t>K-4289 35-07-K04289_K-984 K01_48245330</t>
  </si>
  <si>
    <t>31.10.2023 09:30:00</t>
  </si>
  <si>
    <t>31.10.2023 12:47:15</t>
  </si>
  <si>
    <t>KULA TM 45-77-A00002_SELENDİ M24_2334807</t>
  </si>
  <si>
    <t>31.10.2023 10:04:57</t>
  </si>
  <si>
    <t>31.10.2023 18:39:35</t>
  </si>
  <si>
    <t>KARABAĞLAR TM 35-01-A00012_TR-C K35_2055164</t>
  </si>
  <si>
    <t>Manevra</t>
  </si>
  <si>
    <t>28.10.2023 03:01:33</t>
  </si>
  <si>
    <t>28.10.2023 03:16:28</t>
  </si>
  <si>
    <t>KARABAĞLAR TM 35-01-A00012_TR-C K35_2310507</t>
  </si>
  <si>
    <t>29.10.2023 03:02:05</t>
  </si>
  <si>
    <t>29.10.2023 03:05:11</t>
  </si>
  <si>
    <t>KARABAĞLAR TM 35-01-A00012_KARABAĞLAR-12 K34_2310506</t>
  </si>
  <si>
    <t>29.10.2023 03:14:32</t>
  </si>
  <si>
    <t>29.10.2023 03:19:01</t>
  </si>
  <si>
    <t>21.10.2023 10:08:00</t>
  </si>
  <si>
    <t>21.10.2023 10:18:00</t>
  </si>
  <si>
    <t>ÜNİVERSİTE TM 35-02-A00008_ÜNİVERSİTE-6 K36_2310278</t>
  </si>
  <si>
    <t>04.10.2023 03:56:10</t>
  </si>
  <si>
    <t>04.10.2023 04:33:03</t>
  </si>
  <si>
    <t>K-2397 35-02-K02397_K-1982 K01_2062167</t>
  </si>
  <si>
    <t>04.10.2023 04:53:36</t>
  </si>
  <si>
    <t>K-2397 35-02-K02397_K-2398 K03_2062118</t>
  </si>
  <si>
    <t>04.10.2023 05:39:43</t>
  </si>
  <si>
    <t>EBSO TM 35-09-A00001_BALATCIK M16_2314254</t>
  </si>
  <si>
    <t>12.10.2023 09:34:12</t>
  </si>
  <si>
    <t>12.10.2023 10:03:42</t>
  </si>
  <si>
    <t>M-251 35-09-M00251_M-1279 M01_47547413</t>
  </si>
  <si>
    <t>12.10.2023 10:47:25</t>
  </si>
  <si>
    <t>TR-46 45-78-L00046_TR-35/A L01_65901977</t>
  </si>
  <si>
    <t>20.10.2023 20:00:16</t>
  </si>
  <si>
    <t>20.10.2023 20:50:54</t>
  </si>
  <si>
    <t>M-2543 35-02-M02543_DOĞANÇAY-1 M22_73560367</t>
  </si>
  <si>
    <t>24.10.2023 16:41:09</t>
  </si>
  <si>
    <t>24.10.2023 18:00:36</t>
  </si>
  <si>
    <t>YAYAKENT DM 35-24-M00209_HatBaşıAyırıcı_78438604 M05_78438604</t>
  </si>
  <si>
    <t>02.10.2023 09:09:24</t>
  </si>
  <si>
    <t>02.10.2023 09:16:04</t>
  </si>
  <si>
    <t>SELENDİ DM 45-81-M00001_HatBaşıAyırıcı_53134869 M14_53134869</t>
  </si>
  <si>
    <t>04.10.2023 17:43:20</t>
  </si>
  <si>
    <t>04.10.2023 18:01:50</t>
  </si>
  <si>
    <t>TR-5 45-74-M00005_A_91129809_91129809</t>
  </si>
  <si>
    <t>17.10.2023 17:07:03</t>
  </si>
  <si>
    <t>17.10.2023 17:26:58</t>
  </si>
  <si>
    <t>ÖRNEKKÖY TR-2 35-27-L00324_ H_72386871</t>
  </si>
  <si>
    <t>19.10.2023 14:28:07</t>
  </si>
  <si>
    <t>19.10.2023 14:42:21</t>
  </si>
  <si>
    <t>YELKİ DM-1/3 (M-2336) 35-10-M02336_C C1_61244962</t>
  </si>
  <si>
    <t>20.10.2023 18:52:11</t>
  </si>
  <si>
    <t>20.10.2023 19:06:10</t>
  </si>
  <si>
    <t>MORSAN TM 45-71-A00002_BAĞYOLU M12_2061923</t>
  </si>
  <si>
    <t>21.10.2023 09:27:20</t>
  </si>
  <si>
    <t>21.10.2023 18:44:19</t>
  </si>
  <si>
    <t>ÖDEMİŞ TM-2 35-15-A00005_OSMANTEPE M19_2334264</t>
  </si>
  <si>
    <t>TEİAŞ Hat Bakım Çalışması</t>
  </si>
  <si>
    <t>30.10.2023 11:05:11</t>
  </si>
  <si>
    <t>30.10.2023 16:35:42</t>
  </si>
  <si>
    <t>ARSLANLAR TM 35-26-A00004_BAYINDIR M01_2327575</t>
  </si>
  <si>
    <t>31.10.2023 09:48:31</t>
  </si>
  <si>
    <t>31.10.2023 15:36:31</t>
  </si>
  <si>
    <t>ÇAMÖNÜ TR-5 45-72-L00270_DIREK TIPI TRAFO HUCRESI H01_2108938</t>
  </si>
  <si>
    <t>31.10.2023 15:20:01</t>
  </si>
  <si>
    <t>31.10.2023 15:33:31</t>
  </si>
  <si>
    <t>MURADİYE DM 45-71-M00006_DM-02 ÜÇTEPELER RİNG M09_2077007</t>
  </si>
  <si>
    <t>21.10.2023 09:02:54</t>
  </si>
  <si>
    <t>21.10.2023 09:05:00</t>
  </si>
  <si>
    <t>M-2781 35-09-M02781_35-09-M02781_66406534</t>
  </si>
  <si>
    <t>12.10.2023 09:32:40</t>
  </si>
  <si>
    <t>12.10.2023 10:29:52</t>
  </si>
  <si>
    <t>FOÇAKÖY TR-2 35-23-M00223_35-23-M00223_2363641</t>
  </si>
  <si>
    <t>22.10.2023 18:18:28</t>
  </si>
  <si>
    <t>22.10.2023 19:09:40</t>
  </si>
  <si>
    <t>K-2631 35-03-K02631_35-03-K02631_41967588</t>
  </si>
  <si>
    <t>25.10.2023 09:55:21</t>
  </si>
  <si>
    <t>25.10.2023 10:52:51</t>
  </si>
  <si>
    <t>M-1488 35-02-M01488_35-02-M01488_2372775</t>
  </si>
  <si>
    <t>28.10.2023 16:41:31</t>
  </si>
  <si>
    <t>28.10.2023 18:35:31</t>
  </si>
  <si>
    <t>30.10.2023 17:43:55</t>
  </si>
  <si>
    <t>30.10.2023 18:10:56</t>
  </si>
  <si>
    <t>İMBAT DM 45-82-M00444_KINIK-4 M20_82884776</t>
  </si>
  <si>
    <t>Müteahhit Çalışması</t>
  </si>
  <si>
    <t>29.10.2023 08:00:24</t>
  </si>
  <si>
    <t>29.10.2023 19:32:23</t>
  </si>
  <si>
    <t>İMBAT DM 45-82-M00444_KINIK-3 M16_82884694</t>
  </si>
  <si>
    <t>29.10.2023 08:06:00</t>
  </si>
  <si>
    <t>29.10.2023 20:06:53</t>
  </si>
  <si>
    <t>ALÇUK TM 35-17-A00001_MENEMEN-1 M30_2307955</t>
  </si>
  <si>
    <t>30.10.2023 12:46:57</t>
  </si>
  <si>
    <t>30.10.2023 12:56:31</t>
  </si>
  <si>
    <t>ARSLANLAR TM 35-26-A00004_KÖYLER-3 L45_2305569</t>
  </si>
  <si>
    <t>31.10.2023 10:16:22</t>
  </si>
  <si>
    <t>31.10.2023 10:24:42</t>
  </si>
  <si>
    <t>ARSLANLAR TM 35-26-A00004_SUBAŞI M19_2307691</t>
  </si>
  <si>
    <t>31.10.2023 10:21:14</t>
  </si>
  <si>
    <t>31.10.2023 10:44:47</t>
  </si>
  <si>
    <t>K-914 35-01-K00914_35-01-K00914_2372418</t>
  </si>
  <si>
    <t>04.10.2023 11:03:40</t>
  </si>
  <si>
    <t>04.10.2023 11:20:23</t>
  </si>
  <si>
    <t>M-280 MİGROS TÜRK T.A.Ş 35-02-M00280Ö_HatBaşıAyırıcı_79573442 M01_79573442</t>
  </si>
  <si>
    <t>19.10.2023 22:11:59</t>
  </si>
  <si>
    <t>19.10.2023 22:30:07</t>
  </si>
  <si>
    <t>TR-11 35-31-L00011_35-31-L00011_2349719</t>
  </si>
  <si>
    <t>24.10.2023 10:00:00</t>
  </si>
  <si>
    <t>24.10.2023 10:33:31</t>
  </si>
  <si>
    <t>K-592 35-03-K00592_A_56379323_56379323</t>
  </si>
  <si>
    <t>27.10.2023 13:13:45</t>
  </si>
  <si>
    <t>27.10.2023 13:29:51</t>
  </si>
  <si>
    <t>DM-01/06 45-71-M00023_DAĞITIM TRAFOSU M04_66505570</t>
  </si>
  <si>
    <t>28.10.2023 16:44:48</t>
  </si>
  <si>
    <t>28.10.2023 16:50:32</t>
  </si>
  <si>
    <t>GÖRDES TR-27 45-75-M00042_BODAMAS M01_61363690</t>
  </si>
  <si>
    <t>13.10.2023 16:31:12</t>
  </si>
  <si>
    <t>13.10.2023 19:03:56</t>
  </si>
  <si>
    <t>MORDOĞAN TR-29 35-21-L00157_MORDOĞAN TR-41 L02_72196005</t>
  </si>
  <si>
    <t>23.10.2023 09:03:01</t>
  </si>
  <si>
    <t>23.10.2023 18:41:00</t>
  </si>
  <si>
    <t>TR-97 35-16-L00097_35-16-L00097_2346558</t>
  </si>
  <si>
    <t>Yangın</t>
  </si>
  <si>
    <t>24.10.2023 12:32:11</t>
  </si>
  <si>
    <t>24.10.2023 15:18:41</t>
  </si>
  <si>
    <t>24.10.2023 18:25:24</t>
  </si>
  <si>
    <t>24.10.2023 18:29:50</t>
  </si>
  <si>
    <t>IŞIKLAR TM 35-02-A00006_KARAYOLLARI M25_2056923</t>
  </si>
  <si>
    <t>01.10.2023 10:28:44</t>
  </si>
  <si>
    <t>01.10.2023 13:11:26</t>
  </si>
  <si>
    <t>IŞIKLAR TM 35-02-A00006_HURDACILAR M50_2088674</t>
  </si>
  <si>
    <t>01.10.2023 11:03:37</t>
  </si>
  <si>
    <t>01.10.2023 12:58:48</t>
  </si>
  <si>
    <t>M-2898 35-02-M02898_M-1500 M01_73048267</t>
  </si>
  <si>
    <t>01.10.2023 12:50:48</t>
  </si>
  <si>
    <t>01.10.2023 13:09:31</t>
  </si>
  <si>
    <t>M-1621 35-02-M01621_M-1629 M06_2307779</t>
  </si>
  <si>
    <t>01.10.2023 13:53:42</t>
  </si>
  <si>
    <t>M-314 35-02-M00314_M-319 M02_97482335</t>
  </si>
  <si>
    <t>01.10.2023 15:02:38</t>
  </si>
  <si>
    <t>M-317 35-02-M00317_M-421 M03_2097647</t>
  </si>
  <si>
    <t>01.10.2023 15:23:23</t>
  </si>
  <si>
    <t>ZEYNEL KEREM EVCİM ÖZEL TR 35-23-M00287Ö_DIREK TIPI TRAFO HUCRESI H01_2062414</t>
  </si>
  <si>
    <t>29.10.2023 09:02:57</t>
  </si>
  <si>
    <t>29.10.2023 12:40:48</t>
  </si>
  <si>
    <t>28.10.2023 17:18:15</t>
  </si>
  <si>
    <t>28.10.2023 17:34:37</t>
  </si>
  <si>
    <t>28.10.2023 18:22:23</t>
  </si>
  <si>
    <t>K-4659 35-01-K04659_KARABAĞLAR T.M. K02_2070396</t>
  </si>
  <si>
    <t>02.10.2023 17:12:04</t>
  </si>
  <si>
    <t>02.10.2023 17:12:29</t>
  </si>
  <si>
    <t>KARABAĞLAR TM 35-01-A00012_KARABAĞLAR-10 K30_2310503</t>
  </si>
  <si>
    <t>02.10.2023 17:11:47</t>
  </si>
  <si>
    <t>02.10.2023 17:15:37</t>
  </si>
  <si>
    <t>K-4412 35-01-K04412_K-278 K02_65825940</t>
  </si>
  <si>
    <t>05.10.2023 12:01:30</t>
  </si>
  <si>
    <t>05.10.2023 12:03:54</t>
  </si>
  <si>
    <t>TEPECİK KÖPRÜ DM 35-14-M00332_KARAKAYALAR DM M16_49833794</t>
  </si>
  <si>
    <t>07.10.2023 17:04:25</t>
  </si>
  <si>
    <t>07.10.2023 18:44:49</t>
  </si>
  <si>
    <t>K-2722 35-08-K02722_OTOKENT İ.M. K02_42019651</t>
  </si>
  <si>
    <t>08.10.2023 01:08:19</t>
  </si>
  <si>
    <t>08.10.2023 01:10:10</t>
  </si>
  <si>
    <t>ILICA GIS TM 35-07-A00002_ILICA-1 K01_2313364</t>
  </si>
  <si>
    <t>09.10.2023 01:15:53</t>
  </si>
  <si>
    <t>09.10.2023 01:19:33</t>
  </si>
  <si>
    <t>K-1854 35-07-K01854_K-210 K02_65925200</t>
  </si>
  <si>
    <t>09.10.2023 01:20:44</t>
  </si>
  <si>
    <t>09.10.2023 01:39:22</t>
  </si>
  <si>
    <t>K-3617 35-01-K03617_TRAFO K03_2067905</t>
  </si>
  <si>
    <t>14.10.2023 02:37:36</t>
  </si>
  <si>
    <t>14.10.2023 02:53:00</t>
  </si>
  <si>
    <t>BOĞAZİÇİ İM 35-01-A00001_TR-1 K14_2047755</t>
  </si>
  <si>
    <t>16.10.2023 05:07:15</t>
  </si>
  <si>
    <t>16.10.2023 06:06:33</t>
  </si>
  <si>
    <t>İTOB DM 35-22-M00089_TEKELİ M10_2116559</t>
  </si>
  <si>
    <t>17.10.2023 09:23:42</t>
  </si>
  <si>
    <t>17.10.2023 09:43:22</t>
  </si>
  <si>
    <t>BERGAMA TM 35-16-A00004_BERGAMA-1 M14_2314375</t>
  </si>
  <si>
    <t>17.10.2023 14:01:41</t>
  </si>
  <si>
    <t>17.10.2023 14:09:02</t>
  </si>
  <si>
    <t>K-3027 35-10-K03027_K-1902 K03_47730195</t>
  </si>
  <si>
    <t>17.10.2023 15:16:01</t>
  </si>
  <si>
    <t>17.10.2023 15:24:22</t>
  </si>
  <si>
    <t>M-1710 35-09-M01710_M-201 M02_47349232</t>
  </si>
  <si>
    <t>17.10.2023 19:23:36</t>
  </si>
  <si>
    <t>17.10.2023 19:24:41</t>
  </si>
  <si>
    <t>M-201(DM-2/1) 35-09-M00201_M-200 M01_42989096</t>
  </si>
  <si>
    <t>17.10.2023 19:28:35</t>
  </si>
  <si>
    <t>17.10.2023 19:33:49</t>
  </si>
  <si>
    <t>KINIK ORGANİZE DM 35-24-M00208_BERGAMA TM-1 M17_83158737</t>
  </si>
  <si>
    <t>18.10.2023 12:37:57</t>
  </si>
  <si>
    <t>18.10.2023 12:42:57</t>
  </si>
  <si>
    <t>M-421 35-02-M00421_M-423 M02_2102040</t>
  </si>
  <si>
    <t>18.10.2023 17:26:07</t>
  </si>
  <si>
    <t>18.10.2023 17:37:35</t>
  </si>
  <si>
    <t>YELKİ TR-6 (M-2343) 35-10-M02343_DM-2/8 (M-2342) M04_42776385</t>
  </si>
  <si>
    <t>20.10.2023 17:35:23</t>
  </si>
  <si>
    <t>20.10.2023 17:46:14</t>
  </si>
  <si>
    <t>BOĞAZİÇİ İM 35-01-A00001_TR-1 GİRİŞ M08_2034175</t>
  </si>
  <si>
    <t>22.10.2023 03:08:10</t>
  </si>
  <si>
    <t>22.10.2023 03:10:00</t>
  </si>
  <si>
    <t>M-2542 35-02-M02542_M-1275 M01_81703110</t>
  </si>
  <si>
    <t>22.10.2023 11:51:28</t>
  </si>
  <si>
    <t>22.10.2023 11:54:44</t>
  </si>
  <si>
    <t>K-3205 35-02-K03205_TRAFO K01_2117321</t>
  </si>
  <si>
    <t>24.10.2023 14:22:31</t>
  </si>
  <si>
    <t>24.10.2023 14:35:31</t>
  </si>
  <si>
    <t>K-1706 35-04-K01706_K-1770 K01_2120784</t>
  </si>
  <si>
    <t>29.10.2023 09:26:11</t>
  </si>
  <si>
    <t>29.10.2023 09:29:01</t>
  </si>
  <si>
    <t>K-1103 35-02-K01103_K-15 K03_2069315</t>
  </si>
  <si>
    <t>29.10.2023 09:26:15</t>
  </si>
  <si>
    <t>K-3896 35-02-K03896_K-901 K01_2126390</t>
  </si>
  <si>
    <t>30.10.2023 01:18:06</t>
  </si>
  <si>
    <t>30.10.2023 01:19:01</t>
  </si>
  <si>
    <t>OSMANGAZİ İM 35-02-A00004_TR-2 10.5 K11_2101515</t>
  </si>
  <si>
    <t>30.10.2023 04:03:00</t>
  </si>
  <si>
    <t>M-1676 35-04-M01676_ŞEMİKLER TM GİRİŞ M01_47239631</t>
  </si>
  <si>
    <t>30.10.2023 03:54:46</t>
  </si>
  <si>
    <t>30.10.2023 04:33:31</t>
  </si>
  <si>
    <t>BERGAMA İM-1 35-16-A00001_TR-2 M09_2094407</t>
  </si>
  <si>
    <t>31.10.2023 18:50:37</t>
  </si>
  <si>
    <t>31.10.2023 19:46:02</t>
  </si>
  <si>
    <t>IŞIKLAR TM 35-02-A00006_DÖKÜMCÜLER M08_2094215</t>
  </si>
  <si>
    <t>01.10.2023 10:45:18</t>
  </si>
  <si>
    <t>01.10.2023 12:10:07</t>
  </si>
  <si>
    <t>KARAPINAR İM 45-78-A00002_HatBaşıAyırıcı_72002643 M02_72002643</t>
  </si>
  <si>
    <t>10.10.2023 18:51:09</t>
  </si>
  <si>
    <t>SELİMŞAHLAR TR-2 45-71-M00137_HatBaşıAyırıcı_53135247 M03_53135247</t>
  </si>
  <si>
    <t>18.10.2023 16:35:44</t>
  </si>
  <si>
    <t>ILICA GIS TM 35-07-A00002_ILICA-13 K19_2313380</t>
  </si>
  <si>
    <t>23.10.2023 20:10:34</t>
  </si>
  <si>
    <t>23.10.2023 21:09:43</t>
  </si>
  <si>
    <t>M-3561(YATIRIM REZERVE) 35-02-M03561_35-02-M03561_92410115</t>
  </si>
  <si>
    <t>02.10.2023 11:30:00</t>
  </si>
  <si>
    <t>02.10.2023 12:17:00</t>
  </si>
  <si>
    <t>ÇANDARLI TATİL KÖYÜ KÖK-11 35-30-M00079_HatBaşıAyırıcı_72257657 M02_72257657</t>
  </si>
  <si>
    <t>03.10.2023 10:59:54</t>
  </si>
  <si>
    <t>03.10.2023 11:37:28</t>
  </si>
  <si>
    <t>KARAOĞLANLI TR-1 45-78-M00350_45-78-M00350_2360358</t>
  </si>
  <si>
    <t>11.10.2023 09:00:00</t>
  </si>
  <si>
    <t>11.10.2023 15:46:27</t>
  </si>
  <si>
    <t>TR-35/A 45-78-L00715_45-78-L00715_61212359</t>
  </si>
  <si>
    <t>13.10.2023 09:12:18</t>
  </si>
  <si>
    <t>13.10.2023 16:13:22</t>
  </si>
  <si>
    <t>BUCA TM 35-03-A00003_Buca-12 K22_2311285</t>
  </si>
  <si>
    <t>18.10.2023 17:13:21</t>
  </si>
  <si>
    <t>18.10.2023 17:13:45</t>
  </si>
  <si>
    <t>BORNOVA TM 35-02-A00005_BEYAZIT K20_2308100</t>
  </si>
  <si>
    <t>30.10.2023 01:17:32</t>
  </si>
  <si>
    <t>30.10.2023 01:19:00</t>
  </si>
  <si>
    <t>SARIKAYA KÖK 35-31-L00284_İĞDELİ L01_2337273</t>
  </si>
  <si>
    <t>25.10.2023 10:56:41</t>
  </si>
  <si>
    <t>25.10.2023 12:02:01</t>
  </si>
  <si>
    <t>SUBAŞI TR-6 35-26-L00473_95002710179_95002710179</t>
  </si>
  <si>
    <t>AG Havai Branşman Arızası</t>
  </si>
  <si>
    <t>07.10.2023 16:36:51</t>
  </si>
  <si>
    <t>07.10.2023 19:25:15</t>
  </si>
  <si>
    <t>DM-18/10 45-71-M02376_953242876_953242876</t>
  </si>
  <si>
    <t>23.10.2023 11:37:48</t>
  </si>
  <si>
    <t>23.10.2023 16:21:48</t>
  </si>
  <si>
    <t>SELENDİ TR-13 45-81-M00013_945634174_945634174</t>
  </si>
  <si>
    <t>27.10.2023 09:08:53</t>
  </si>
  <si>
    <t>27.10.2023 15:12:45</t>
  </si>
  <si>
    <t>YAKAKÖY KÖK 45-75-M00067_HatBaşıAyırıcı_53135023 M05_53135023</t>
  </si>
  <si>
    <t>01.10.2023 17:40:01</t>
  </si>
  <si>
    <t>01.10.2023 17:45:48</t>
  </si>
  <si>
    <t>TR-2/36 45-72-L00036_DIREK TIPI TRAFO HUCRESI H01_2106336</t>
  </si>
  <si>
    <t>10.10.2023 15:34:38</t>
  </si>
  <si>
    <t>10.10.2023 15:44:54</t>
  </si>
  <si>
    <t>BAĞARASI TR-10 KÖK 35-23-M00179_HatBaşıAyırıcı_88018339 M02_88018339</t>
  </si>
  <si>
    <t>10.10.2023 16:54:54</t>
  </si>
  <si>
    <t>10.10.2023 17:02:18</t>
  </si>
  <si>
    <t>MIDIKLI KÖK 45-81-M00043_HatBaşıAyırıcı_53135418 M03_53135418</t>
  </si>
  <si>
    <t>12.10.2023 17:51:17</t>
  </si>
  <si>
    <t>12.10.2023 18:00:02</t>
  </si>
  <si>
    <t>TOLOZ KÖK 45-79-M00251_HatBaşıAyırıcı_53135676 M02_53135676</t>
  </si>
  <si>
    <t>14.10.2023 10:01:55</t>
  </si>
  <si>
    <t>14.10.2023 10:19:54</t>
  </si>
  <si>
    <t>K-2380 35-08-K02380_HatBaşıAyırıcı_53137993 K03_53137993</t>
  </si>
  <si>
    <t>15.10.2023 00:38:14</t>
  </si>
  <si>
    <t>15.10.2023 00:49:24</t>
  </si>
  <si>
    <t>YALNIZDAM TR-1 35-16-M00152_DIREK TIPI TRAFO HUCRESI H01_2042992</t>
  </si>
  <si>
    <t>18.10.2023 23:55:55</t>
  </si>
  <si>
    <t>19.10.2023 00:14:55</t>
  </si>
  <si>
    <t>YAYAKENT DM 35-24-M00209_HatBaşıAyırıcı_97479747 M05_97479747</t>
  </si>
  <si>
    <t>20.10.2023 09:38:15</t>
  </si>
  <si>
    <t>20.10.2023 09:48:08</t>
  </si>
  <si>
    <t>KAPANCI KÖK 45-78-L00229_HatBaşıAyırıcı_53140022 L03_53140022</t>
  </si>
  <si>
    <t>20.10.2023 15:33:34</t>
  </si>
  <si>
    <t>20.10.2023 15:51:31</t>
  </si>
  <si>
    <t>MIDIKLI KÖK 45-81-M00043_KINIK M03_2101974</t>
  </si>
  <si>
    <t>22.10.2023 11:08:34</t>
  </si>
  <si>
    <t>22.10.2023 11:18:10</t>
  </si>
  <si>
    <t>M-531 KAVAKLIDERE KÖK 35-02-M00531_M-528 M10_72200022</t>
  </si>
  <si>
    <t>29.10.2023 12:01:18</t>
  </si>
  <si>
    <t>29.10.2023 12:04:54</t>
  </si>
  <si>
    <t>PİRAHMET KÖK 45-82-M00580_HatBaşıAyırıcı_97454435 M03_97454435</t>
  </si>
  <si>
    <t>30.10.2023 10:04:01</t>
  </si>
  <si>
    <t>30.10.2023 10:18:41</t>
  </si>
  <si>
    <t>SAKARLI KÖK 45-76-M00046_HatBaşıAyırıcı_53136509 M04_53136509</t>
  </si>
  <si>
    <t>30.10.2023 15:09:16</t>
  </si>
  <si>
    <t>30.10.2023 15:22:06</t>
  </si>
  <si>
    <t>DİKİLİ İM 35-30-A00001_HatBaşıAyırıcı_90912498 M07_90912498</t>
  </si>
  <si>
    <t>31.10.2023 11:47:11</t>
  </si>
  <si>
    <t>31.10.2023 12:06:57</t>
  </si>
  <si>
    <t>MECİDİYE TR-1 KÖK 45-72-L00078_GÖKÇEKÖY (KÖYLER ÇIKIŞI) L010_66560899</t>
  </si>
  <si>
    <t>01.10.2023 09:04:31</t>
  </si>
  <si>
    <t>01.10.2023 09:17:24</t>
  </si>
  <si>
    <t>SUBAŞI İM 35-26-A00002_SUBAŞI/TAMSA M01_2304373</t>
  </si>
  <si>
    <t>01.10.2023 09:18:43</t>
  </si>
  <si>
    <t>01.10.2023 09:38:14</t>
  </si>
  <si>
    <t>01.10.2023 14:55:26</t>
  </si>
  <si>
    <t>01.10.2023 15:07:20</t>
  </si>
  <si>
    <t>ÇANDARLI DM-TR-20 35-30-M00020_YAYLAYURT M06_72352818</t>
  </si>
  <si>
    <t>05.10.2023 10:00:00</t>
  </si>
  <si>
    <t>05.10.2023 10:53:52</t>
  </si>
  <si>
    <t>KAYMAKÇI İM 35-15-A00004_ORHANGAZİ L08_2121825</t>
  </si>
  <si>
    <t>05.10.2023 17:16:22</t>
  </si>
  <si>
    <t>05.10.2023 17:21:01</t>
  </si>
  <si>
    <t>SOMA TR-5 45-82-M00005_945538437_945538437</t>
  </si>
  <si>
    <t>03.10.2023 14:05:15</t>
  </si>
  <si>
    <t>03.10.2023 18:32:16</t>
  </si>
  <si>
    <t>KIRKAĞAÇ TR-7/A 45-76-M00221_45-76-M00221_50119899</t>
  </si>
  <si>
    <t>09.10.2023 13:42:00</t>
  </si>
  <si>
    <t>09.10.2023 15:25:14</t>
  </si>
  <si>
    <t>SOMA TR-5 45-82-M00005_945538602_945538602</t>
  </si>
  <si>
    <t>12.10.2023 15:55:10</t>
  </si>
  <si>
    <t>12.10.2023 18:24:23</t>
  </si>
  <si>
    <t>GÖRDES TR-7 45-75-M00342_964248486_964248486</t>
  </si>
  <si>
    <t>18.10.2023 14:32:36</t>
  </si>
  <si>
    <t>18.10.2023 16:55:36</t>
  </si>
  <si>
    <t>KAYACIK TR-1 45-75-M00209_945617022_945617022</t>
  </si>
  <si>
    <t>23.10.2023 09:16:15</t>
  </si>
  <si>
    <t>23.10.2023 14:26:26</t>
  </si>
  <si>
    <t>KIRKAĞAÇ TR-11 45-76-M00011_955243936_955243936</t>
  </si>
  <si>
    <t>23.10.2023 22:23:35</t>
  </si>
  <si>
    <t>24.10.2023 01:15:52</t>
  </si>
  <si>
    <t>SOMA TR-1 45-82-M00001_945536454_945536454</t>
  </si>
  <si>
    <t>30.10.2023 09:11:08</t>
  </si>
  <si>
    <t>30.10.2023 15:07:08</t>
  </si>
  <si>
    <t>SOMA TR-14 45-82-M00014_945528749_945528749</t>
  </si>
  <si>
    <t>31.10.2023 09:23:15</t>
  </si>
  <si>
    <t>31.10.2023 11:20:43</t>
  </si>
  <si>
    <t>ULUCAK TM 35-28-A00002_KOYUNDERE M13_2313760</t>
  </si>
  <si>
    <t>18.10.2023 12:48:11</t>
  </si>
  <si>
    <t>18.10.2023 14:00:41</t>
  </si>
  <si>
    <t>22.10.2023 22:23:41</t>
  </si>
  <si>
    <t>22.10.2023 22:39:10</t>
  </si>
  <si>
    <t>23.10.2023 17:40:41</t>
  </si>
  <si>
    <t>23.10.2023 18:59:24</t>
  </si>
  <si>
    <t>ULUCAK TM 35-28-A00002_KOYUNDERE M13_2061637</t>
  </si>
  <si>
    <t>29.10.2023 07:42:51</t>
  </si>
  <si>
    <t>29.10.2023 07:49:51</t>
  </si>
  <si>
    <t>ÇANDARLI TR-2 35-30-M00002_TR-3 M02_91794879</t>
  </si>
  <si>
    <t>08.10.2023 19:53:13</t>
  </si>
  <si>
    <t>08.10.2023 23:10:00</t>
  </si>
  <si>
    <t>M-2337 35-10-M02337__72410880_72410880</t>
  </si>
  <si>
    <t>17.10.2023 16:40:13</t>
  </si>
  <si>
    <t>17.10.2023 18:00:40</t>
  </si>
  <si>
    <t>KINIK TR-18 35-24-L00018_TR-14 L01_72095574</t>
  </si>
  <si>
    <t>25.10.2023 11:14:51</t>
  </si>
  <si>
    <t>25.10.2023 11:48:11</t>
  </si>
  <si>
    <t>KESTELLİ TR-1 45-84-L00036_45-84-L00036_2350229</t>
  </si>
  <si>
    <t>10.10.2023 18:32:56</t>
  </si>
  <si>
    <t>10.10.2023 19:57:38</t>
  </si>
  <si>
    <t>DİKİLİ İM 35-30-A00001_ALTINOVA-2 M15_72356811</t>
  </si>
  <si>
    <t>26.10.2023 09:45:49</t>
  </si>
  <si>
    <t>26.10.2023 14:43:10</t>
  </si>
  <si>
    <t>ERCAN MERAL SULAMA GRUBU 35-29-M00282_955215520_955215520</t>
  </si>
  <si>
    <t>03.10.2023 10:29:48</t>
  </si>
  <si>
    <t>03.10.2023 13:58:28</t>
  </si>
  <si>
    <t>BADEMLER DOĞA SİTESİ TR-8 35-14-M00149_DAĞITIM TRAFOSU M03_72143988</t>
  </si>
  <si>
    <t>03.10.2023 11:11:25</t>
  </si>
  <si>
    <t>03.10.2023 11:58:20</t>
  </si>
  <si>
    <t>KARAHIDIRLI KÖK 35-16-M00718_KARAHIDIRLI M3_2333492</t>
  </si>
  <si>
    <t>03.10.2023 11:44:05</t>
  </si>
  <si>
    <t>03.10.2023 12:01:59</t>
  </si>
  <si>
    <t>KINIK ORGANİZE DM 35-24-M00208_SOMA KÖYLER M15_83158578</t>
  </si>
  <si>
    <t>03.10.2023 11:54:14</t>
  </si>
  <si>
    <t>03.10.2023 12:00:45</t>
  </si>
  <si>
    <t>AHMET DİRİK SULAMA GRUBU TR 35-27-M00266_C_56356742_56356742</t>
  </si>
  <si>
    <t>03.10.2023 11:51:40</t>
  </si>
  <si>
    <t>03.10.2023 13:40:15</t>
  </si>
  <si>
    <t>K-3313 35-09-K03313_C c1b_5869078</t>
  </si>
  <si>
    <t>NH Altlık Arızası</t>
  </si>
  <si>
    <t>03.10.2023 12:05:23</t>
  </si>
  <si>
    <t>03.10.2023 14:00:28</t>
  </si>
  <si>
    <t>HELVACI TR-11 35-17-M00371_A_91336831_91336831</t>
  </si>
  <si>
    <t>03.10.2023 12:24:40</t>
  </si>
  <si>
    <t>03.10.2023 13:17:45</t>
  </si>
  <si>
    <t>AHMETLİ TR-35 DEMİRYOLU 45-84-L00035_C_56384576_56384576</t>
  </si>
  <si>
    <t>03.10.2023 12:34:46</t>
  </si>
  <si>
    <t>03.10.2023 13:59:11</t>
  </si>
  <si>
    <t>L-316 YALIKENT 35-18-L00316_35-18-L00316_2351311</t>
  </si>
  <si>
    <t>03.10.2023 12:36:03</t>
  </si>
  <si>
    <t>03.10.2023 13:40:56</t>
  </si>
  <si>
    <t>DM-21/19 (BATI SK) 45-71-M00468_953193252_953193252</t>
  </si>
  <si>
    <t>AG Branşman Yeraltı Kablo Arızası</t>
  </si>
  <si>
    <t>03.10.2023 13:01:49</t>
  </si>
  <si>
    <t>03.10.2023 13:24:47</t>
  </si>
  <si>
    <t>TR-116 35-16-L00116_B_56397755_56397755</t>
  </si>
  <si>
    <t>AG İzolatör Arızası</t>
  </si>
  <si>
    <t>03.10.2023 07:40:32</t>
  </si>
  <si>
    <t>03.10.2023 10:53:17</t>
  </si>
  <si>
    <t>SÜLEYMANLI KÖK 35-28-M00606_AYVACIK M11_66870994</t>
  </si>
  <si>
    <t>03.10.2023 09:21:15</t>
  </si>
  <si>
    <t>03.10.2023 13:56:09</t>
  </si>
  <si>
    <t>K-4211 35-07-K04211_K-2351 K04_72263360</t>
  </si>
  <si>
    <t>03.10.2023 10:04:24</t>
  </si>
  <si>
    <t>03.10.2023 13:52:39</t>
  </si>
  <si>
    <t>M-657 35-17-M00657_HELVACI DM-2 M05_66304277</t>
  </si>
  <si>
    <t>03.10.2023 11:13:17</t>
  </si>
  <si>
    <t>03.10.2023 13:27:50</t>
  </si>
  <si>
    <t>L-17 35-14-L00017_956635517_956635517</t>
  </si>
  <si>
    <t>03.10.2023 11:11:01</t>
  </si>
  <si>
    <t>03.10.2023 14:14:33</t>
  </si>
  <si>
    <t>TR-116 35-15-M00116_C c1b_48898182</t>
  </si>
  <si>
    <t>03.10.2023 11:31:54</t>
  </si>
  <si>
    <t>03.10.2023 14:47:16</t>
  </si>
  <si>
    <t>TR-1/52 45-72-M00180_45-72-M00180_92369903</t>
  </si>
  <si>
    <t>03.10.2023 11:58:53</t>
  </si>
  <si>
    <t>03.10.2023 15:00:00</t>
  </si>
  <si>
    <t>ALİAĞA TR-43 DM 35-17-M00043_GÜZELHİSAR ÇIKIŞI M12_2122091</t>
  </si>
  <si>
    <t>03.10.2023 12:04:35</t>
  </si>
  <si>
    <t>03.10.2023 12:08:29</t>
  </si>
  <si>
    <t>KINIK İM 35-24-A00001_TR-20 L03_2309872</t>
  </si>
  <si>
    <t>03.10.2023 09:36:13</t>
  </si>
  <si>
    <t>03.10.2023 13:24:09</t>
  </si>
  <si>
    <t>GÖRDES TR-20 45-75-M00020_DIREK TIPI TRAFO HUCRESI H01_2089292</t>
  </si>
  <si>
    <t>OG Trafo Kademe Ayarı</t>
  </si>
  <si>
    <t>03.10.2023 12:13:34</t>
  </si>
  <si>
    <t>03.10.2023 12:36:00</t>
  </si>
  <si>
    <t>AYDOĞDU TR-2 35-31-L00086_B_91218171_91218171</t>
  </si>
  <si>
    <t>03.10.2023 12:27:30</t>
  </si>
  <si>
    <t>03.10.2023 15:07:42</t>
  </si>
  <si>
    <t>KUMKUYUCAK KÖK 45-80-M00093_KUMKUYUCAK TR-1/TR-2/TR-3/TR-4 TARIMSAL SULAMA M02_72193191</t>
  </si>
  <si>
    <t>03.10.2023 12:35:49</t>
  </si>
  <si>
    <t>03.10.2023 12:42:24</t>
  </si>
  <si>
    <t>TR-34 35-16-L00034_35-16-L00034_67582604</t>
  </si>
  <si>
    <t>03.10.2023 13:01:33</t>
  </si>
  <si>
    <t>03.10.2023 14:13:34</t>
  </si>
  <si>
    <t>K-157 35-07-K00157_B b1b_5824147</t>
  </si>
  <si>
    <t>03.10.2023 13:15:40</t>
  </si>
  <si>
    <t>03.10.2023 14:30:26</t>
  </si>
  <si>
    <t>PINAR YAPI SİTESİ 35-30-M00346_35-30-M00346_91954962</t>
  </si>
  <si>
    <t>03.10.2023 13:34:27</t>
  </si>
  <si>
    <t>03.10.2023 14:49:49</t>
  </si>
  <si>
    <t>SEYİTOBA TR-1 45-80-L00177_C_56385957_56385957</t>
  </si>
  <si>
    <t>03.10.2023 09:04:32</t>
  </si>
  <si>
    <t>03.10.2023 15:07:24</t>
  </si>
  <si>
    <t>SEBAHATTİN ŞENLİ SULAMA GRUBU 35-29-M00296_955211024_955211024</t>
  </si>
  <si>
    <t>03.10.2023 13:42:47</t>
  </si>
  <si>
    <t>03.10.2023 15:25:36</t>
  </si>
  <si>
    <t>GÖRDES TR-17 45-75-M00408_45-75-M00408_84599931</t>
  </si>
  <si>
    <t>03.10.2023 09:01:30</t>
  </si>
  <si>
    <t>03.10.2023 16:14:32</t>
  </si>
  <si>
    <t>K-2632 35-03-K02632_35-03-K02632_41966936</t>
  </si>
  <si>
    <t>03.10.2023 09:09:39</t>
  </si>
  <si>
    <t>03.10.2023 14:50:34</t>
  </si>
  <si>
    <t>YENİCEKÖYÜ TR-1 45-86-M00215_45-86-M00215_2359986</t>
  </si>
  <si>
    <t>03.10.2023 09:58:39</t>
  </si>
  <si>
    <t>03.10.2023 15:42:24</t>
  </si>
  <si>
    <t>AFŞAR TR-4 45-79-M00335_45-79-M00335_2349847</t>
  </si>
  <si>
    <t>03.10.2023 10:04:48</t>
  </si>
  <si>
    <t>03.10.2023 16:13:39</t>
  </si>
  <si>
    <t>DM-14/13 45-71-M00562_45-71-M00562_2356359</t>
  </si>
  <si>
    <t>03.10.2023 10:20:18</t>
  </si>
  <si>
    <t>03.10.2023 16:40:48</t>
  </si>
  <si>
    <t>M-2142 35-07-M02142_C c1b_5852410</t>
  </si>
  <si>
    <t>AG Yeraltı Kablo Arızası</t>
  </si>
  <si>
    <t>03.10.2023 11:18:56</t>
  </si>
  <si>
    <t>03.10.2023 16:07:47</t>
  </si>
  <si>
    <t>AKGEDİK TR-1 45-71-M01047_C_56395251_56395251</t>
  </si>
  <si>
    <t>03.10.2023 11:45:12</t>
  </si>
  <si>
    <t>03.10.2023 15:41:57</t>
  </si>
  <si>
    <t>K-4306 35-09-K04306_97850406_97850406</t>
  </si>
  <si>
    <t>03.10.2023 11:49:38</t>
  </si>
  <si>
    <t>03.10.2023 15:15:23</t>
  </si>
  <si>
    <t>TR-10 (M-710) 35-30-M00710_955293917_955293917</t>
  </si>
  <si>
    <t>03.10.2023 12:01:05</t>
  </si>
  <si>
    <t>03.10.2023 15:48:36</t>
  </si>
  <si>
    <t>K-767 35-01-K00767_912014773_912014773</t>
  </si>
  <si>
    <t>03.10.2023 12:26:27</t>
  </si>
  <si>
    <t>03.10.2023 16:26:48</t>
  </si>
  <si>
    <t>K-1608 35-04-K01608_99451018_99451018</t>
  </si>
  <si>
    <t>03.10.2023 14:58:24</t>
  </si>
  <si>
    <t>03.10.2023 16:13:46</t>
  </si>
  <si>
    <t>K-967 35-02-K00967_910416727_910416727</t>
  </si>
  <si>
    <t>03.10.2023 15:06:12</t>
  </si>
  <si>
    <t>03.10.2023 16:43:59</t>
  </si>
  <si>
    <t>M-1899 35-09-M01899_913474522_913474522</t>
  </si>
  <si>
    <t>03.10.2023 15:22:07</t>
  </si>
  <si>
    <t>03.10.2023 16:56:35</t>
  </si>
  <si>
    <t>TR-116 35-15-M00116_H h2b_48898548</t>
  </si>
  <si>
    <t>03.10.2023 15:24:04</t>
  </si>
  <si>
    <t>03.10.2023 16:33:49</t>
  </si>
  <si>
    <t>M-1275 35-02-M01275_35-02-M01275_2362937</t>
  </si>
  <si>
    <t>03.10.2023 16:25:03</t>
  </si>
  <si>
    <t>03.10.2023 16:49:52</t>
  </si>
  <si>
    <t>DM06/TR06 45-73-M00066_E e1_45147616</t>
  </si>
  <si>
    <t>03.10.2023 16:31:20</t>
  </si>
  <si>
    <t>03.10.2023 16:54:53</t>
  </si>
  <si>
    <t>TR-62 MUSTAFA BOZKURT GRB 35-15-M00062_35-15-M00062_2365989</t>
  </si>
  <si>
    <t>03.10.2023 10:02:44</t>
  </si>
  <si>
    <t>03.10.2023 17:29:52</t>
  </si>
  <si>
    <t>UZUNKÖY TR-3 35-31-L00145_35-31-L00145_2364099</t>
  </si>
  <si>
    <t>03.10.2023 10:06:37</t>
  </si>
  <si>
    <t>03.10.2023 17:21:15</t>
  </si>
  <si>
    <t>KARABULU KÖK 35-31-L00227_DEMİRAYAKLAR L02_2337014</t>
  </si>
  <si>
    <t>03.10.2023 10:18:14</t>
  </si>
  <si>
    <t>03.10.2023 17:35:44</t>
  </si>
  <si>
    <t>M-1017 35-03-M01017_35-03-M01017_41947628</t>
  </si>
  <si>
    <t>03.10.2023 10:19:56</t>
  </si>
  <si>
    <t>03.10.2023 18:01:00</t>
  </si>
  <si>
    <t>BOZDAĞ TR-13 35-15-L00303_A_91008162_91008162</t>
  </si>
  <si>
    <t>AG Nötr İletken Kopması</t>
  </si>
  <si>
    <t>03.10.2023 11:54:58</t>
  </si>
  <si>
    <t>03.10.2023 17:34:31</t>
  </si>
  <si>
    <t>M-1483 35-01-M01483_913326874_913326874</t>
  </si>
  <si>
    <t>03.10.2023 13:50:19</t>
  </si>
  <si>
    <t>03.10.2023 18:03:34</t>
  </si>
  <si>
    <t>DM-1/53-A 45-71-M00941_953178008_953178008</t>
  </si>
  <si>
    <t>03.10.2023 14:20:22</t>
  </si>
  <si>
    <t>03.10.2023 17:33:25</t>
  </si>
  <si>
    <t>K-80 35-01-K00080__86168698_86168698</t>
  </si>
  <si>
    <t>03.10.2023 15:50:00</t>
  </si>
  <si>
    <t>03.10.2023 17:32:17</t>
  </si>
  <si>
    <t>TR-89 MAVİ PLAJ 35-19-L00089_956695991_956695991</t>
  </si>
  <si>
    <t>05.10.2023 10:26:21</t>
  </si>
  <si>
    <t>05.10.2023 11:30:35</t>
  </si>
  <si>
    <t>DM-2/4 35-18-L00590_950461383_950461383</t>
  </si>
  <si>
    <t>05.10.2023 08:39:48</t>
  </si>
  <si>
    <t>05.10.2023 11:56:10</t>
  </si>
  <si>
    <t>GÖRECE TR-2 (YATIRIM REZERVE) 35-22-M00128_35-22-M00128_81979287</t>
  </si>
  <si>
    <t>AG Termik Açması</t>
  </si>
  <si>
    <t>05.10.2023 09:08:26</t>
  </si>
  <si>
    <t>05.10.2023 12:37:26</t>
  </si>
  <si>
    <t>YENMİŞ KÖK 35-27-M00366_HatBaşıAyırıcı_54692210 M01_54692210</t>
  </si>
  <si>
    <t>05.10.2023 09:21:24</t>
  </si>
  <si>
    <t>05.10.2023 11:51:22</t>
  </si>
  <si>
    <t>DM-1/5 45-71-M00005_45-71-M00005_66441475</t>
  </si>
  <si>
    <t>05.10.2023 09:46:19</t>
  </si>
  <si>
    <t>05.10.2023 12:47:05</t>
  </si>
  <si>
    <t>K-1506 35-03-K01506_35-03-K01506_2358496</t>
  </si>
  <si>
    <t>05.10.2023 09:52:44</t>
  </si>
  <si>
    <t>05.10.2023 13:19:10</t>
  </si>
  <si>
    <t>HİKMET GIDA KÖK 45-72-M00122_HARTA BAKIR FİDERİ ÇIKIŞ M04_66519783</t>
  </si>
  <si>
    <t>05.10.2023 10:03:11</t>
  </si>
  <si>
    <t>05.10.2023 11:30:10</t>
  </si>
  <si>
    <t>TR-11 35-22-M00011_DAĞITIM TRAFO TR-11 M03_72135621</t>
  </si>
  <si>
    <t>05.10.2023 10:16:47</t>
  </si>
  <si>
    <t>05.10.2023 12:03:14</t>
  </si>
  <si>
    <t>KATIRALAN TR-1 35-30-M00160_35-30-M00160_2349528</t>
  </si>
  <si>
    <t>05.10.2023 10:43:50</t>
  </si>
  <si>
    <t>05.10.2023 12:12:54</t>
  </si>
  <si>
    <t>KRAL KÖK 35-26-M00345_PEHLİNAOĞLU M01_66236438</t>
  </si>
  <si>
    <t>05.10.2023 11:08:50</t>
  </si>
  <si>
    <t>05.10.2023 11:54:09</t>
  </si>
  <si>
    <t>AHMETLİ İM 45-84-A00001_ÇARŞAMBA TARIM M09_2314533</t>
  </si>
  <si>
    <t>05.10.2023 11:36:16</t>
  </si>
  <si>
    <t>05.10.2023 12:37:18</t>
  </si>
  <si>
    <t>TÜRKELLİ TR-6 35-28-M00459_C_91248330_91248330</t>
  </si>
  <si>
    <t>05.10.2023 11:40:46</t>
  </si>
  <si>
    <t>05.10.2023 12:44:33</t>
  </si>
  <si>
    <t>K-4070 35-03-K04070_K-4152 K02_41965952</t>
  </si>
  <si>
    <t>05.10.2023 12:10:46</t>
  </si>
  <si>
    <t>05.10.2023 12:47:37</t>
  </si>
  <si>
    <t>ADALET DM 35-17-M00169_BERAK YÜKSEKKÖY GES ÇIKIŞI M10_53039680</t>
  </si>
  <si>
    <t>05.10.2023 09:05:46</t>
  </si>
  <si>
    <t>05.10.2023 12:32:56</t>
  </si>
  <si>
    <t>HELVACI DM-2 35-17-M00359_AVEA MOBİL M02_66476667</t>
  </si>
  <si>
    <t>05.10.2023 09:45:04</t>
  </si>
  <si>
    <t>05.10.2023 13:28:50</t>
  </si>
  <si>
    <t>M-1205 35-10-M01205_35-10-M01205_48161551</t>
  </si>
  <si>
    <t>05.10.2023 10:52:32</t>
  </si>
  <si>
    <t>05.10.2023 13:34:17</t>
  </si>
  <si>
    <t>SUDELİĞİ KÖK 45-72-L00111_YENİÇEKÖY ÇIKIŞI L01_66544652</t>
  </si>
  <si>
    <t>05.10.2023 11:02:22</t>
  </si>
  <si>
    <t>05.10.2023 13:28:14</t>
  </si>
  <si>
    <t>GÜNEŞLİ KÖK 45-75-M00056_HatBaşıAyırıcı_53135113 M03_53135113</t>
  </si>
  <si>
    <t>05.10.2023 11:33:30</t>
  </si>
  <si>
    <t>05.10.2023 14:04:00</t>
  </si>
  <si>
    <t>05.10.2023 12:47:28</t>
  </si>
  <si>
    <t>05.10.2023 13:52:24</t>
  </si>
  <si>
    <t>ÇUKURALTI M-54 35-25-M00089_C_56355292_56355292</t>
  </si>
  <si>
    <t>05.10.2023 13:03:01</t>
  </si>
  <si>
    <t>05.10.2023 13:56:52</t>
  </si>
  <si>
    <t>M-1344 35-02-M01344_912913103_912913103</t>
  </si>
  <si>
    <t>05.10.2023 08:14:12</t>
  </si>
  <si>
    <t>05.10.2023 14:23:14</t>
  </si>
  <si>
    <t>DM-3/TR-26 (TR-94) 35-26-M00094_B B01b_66388395</t>
  </si>
  <si>
    <t>05.10.2023 09:00:13</t>
  </si>
  <si>
    <t>05.10.2023 12:29:15</t>
  </si>
  <si>
    <t>L-248 35-18-L00248_A_91346072_91346072</t>
  </si>
  <si>
    <t>05.10.2023 09:15:05</t>
  </si>
  <si>
    <t>05.10.2023 14:00:50</t>
  </si>
  <si>
    <t>SALUR YÖRÜK DAMLARI TR-1 45-75-M00145_B_91379522_91379522</t>
  </si>
  <si>
    <t>05.10.2023 10:59:40</t>
  </si>
  <si>
    <t>05.10.2023 15:16:54</t>
  </si>
  <si>
    <t>L-309 35-18-L00309_35-18-L00309_72136819</t>
  </si>
  <si>
    <t>05.10.2023 11:42:30</t>
  </si>
  <si>
    <t>05.10.2023 14:17:21</t>
  </si>
  <si>
    <t>DM-4/9 (VATAN HASTANESİ) 45-71-M00211_45-71-M00211_72058161</t>
  </si>
  <si>
    <t>05.10.2023 12:56:43</t>
  </si>
  <si>
    <t>05.10.2023 14:24:47</t>
  </si>
  <si>
    <t>ÇAYLI TR-12 35-15-L00197_B_56368254_56368254</t>
  </si>
  <si>
    <t>05.10.2023 13:03:30</t>
  </si>
  <si>
    <t>05.10.2023 14:37:23</t>
  </si>
  <si>
    <t>SEYİTOBA TR-1 45-80-L00177_45-80-L00177_2362719</t>
  </si>
  <si>
    <t>04.10.2023 08:27:03</t>
  </si>
  <si>
    <t>04.10.2023 17:07:17</t>
  </si>
  <si>
    <t>TR-55 35-17-M00055_35-17-M00055_2364875</t>
  </si>
  <si>
    <t>05.10.2023 09:07:57</t>
  </si>
  <si>
    <t>05.10.2023 14:07:34</t>
  </si>
  <si>
    <t>EVRENLİ KÖK 45-73-M00139_BAHADIR ÇIKIŞ M02_2309339</t>
  </si>
  <si>
    <t>05.10.2023 09:41:28</t>
  </si>
  <si>
    <t>05.10.2023 15:06:00</t>
  </si>
  <si>
    <t>YENİFOÇA TR-44 35-23-M00044_35-23-M00044_72188277</t>
  </si>
  <si>
    <t>05.10.2023 10:37:21</t>
  </si>
  <si>
    <t>05.10.2023 16:12:46</t>
  </si>
  <si>
    <t>YENİFOÇA TR-52 35-23-M00052_35-23-M00052_2357670</t>
  </si>
  <si>
    <t>05.10.2023 10:53:54</t>
  </si>
  <si>
    <t>05.10.2023 16:26:57</t>
  </si>
  <si>
    <t>YENİFOÇA TR-43 35-23-M00043_35-23-M00043_2358834</t>
  </si>
  <si>
    <t>05.10.2023 10:45:14</t>
  </si>
  <si>
    <t>05.10.2023 16:20:00</t>
  </si>
  <si>
    <t>YENİFOÇA TR-45 35-23-M00045_35-23-M00045_2367964</t>
  </si>
  <si>
    <t>05.10.2023 10:27:20</t>
  </si>
  <si>
    <t>05.10.2023 15:52:14</t>
  </si>
  <si>
    <t>TR-2/73-A 45-83-L00151_45-83-L00151_72157766</t>
  </si>
  <si>
    <t>05.10.2023 09:14:17</t>
  </si>
  <si>
    <t>05.10.2023 15:22:08</t>
  </si>
  <si>
    <t>KİLLİK TR-1 45-73-M00349_945642552_945642552</t>
  </si>
  <si>
    <t>05.10.2023 13:34:48</t>
  </si>
  <si>
    <t>05.10.2023 15:33:51</t>
  </si>
  <si>
    <t>TR-63 35-30-L00063_35-30-L00063_72107847</t>
  </si>
  <si>
    <t>05.10.2023 13:53:04</t>
  </si>
  <si>
    <t>05.10.2023 14:14:24</t>
  </si>
  <si>
    <t>DM-20/08 45-71-M00419_45-71-M00419_60587467</t>
  </si>
  <si>
    <t>05.10.2023 14:33:34</t>
  </si>
  <si>
    <t>05.10.2023 16:11:01</t>
  </si>
  <si>
    <t>TR-173 45-78-L00173_D_91085311_91085311</t>
  </si>
  <si>
    <t>05.10.2023 14:35:32</t>
  </si>
  <si>
    <t>05.10.2023 15:33:37</t>
  </si>
  <si>
    <t>ÇAMLIK KÖYÜ TR-3 35-13-L00083_35-13-L00083_2371800</t>
  </si>
  <si>
    <t>05.10.2023 08:46:27</t>
  </si>
  <si>
    <t>05.10.2023 16:30:11</t>
  </si>
  <si>
    <t>KUŞÇULAR DM-2 35-19-M00515_TR-319 M05_80470430</t>
  </si>
  <si>
    <t>05.10.2023 09:05:18</t>
  </si>
  <si>
    <t>05.10.2023 15:49:20</t>
  </si>
  <si>
    <t>YENİCE GÖKSEKİ TR-2 45-86-M00216_45-86-M00216_2359307</t>
  </si>
  <si>
    <t>05.10.2023 09:57:49</t>
  </si>
  <si>
    <t>05.10.2023 16:28:20</t>
  </si>
  <si>
    <t>SUBAŞI TR-3 45-73-M00810_45-73-M00810_2354451</t>
  </si>
  <si>
    <t>07.10.2023 10:43:15</t>
  </si>
  <si>
    <t>07.10.2023 14:01:29</t>
  </si>
  <si>
    <t>HALIKÖY TR-2 35-32-L00133_B_56386362_56386362</t>
  </si>
  <si>
    <t>07.10.2023 10:47:50</t>
  </si>
  <si>
    <t>07.10.2023 13:51:04</t>
  </si>
  <si>
    <t>TR-114 35-26-M00114__56359635_56359635</t>
  </si>
  <si>
    <t>07.10.2023 10:48:37</t>
  </si>
  <si>
    <t>07.10.2023 14:05:45</t>
  </si>
  <si>
    <t>YEŞİLOVA ÇAYIR TR-3 35-20-L00128__72750544_72750544</t>
  </si>
  <si>
    <t>07.10.2023 09:42:46</t>
  </si>
  <si>
    <t>07.10.2023 11:53:16</t>
  </si>
  <si>
    <t>SUBATAN TR-6 35-15-L00341_B_56367910_56367910</t>
  </si>
  <si>
    <t>07.10.2023 11:39:00</t>
  </si>
  <si>
    <t>07.10.2023 14:47:10</t>
  </si>
  <si>
    <t>YEŞİLOVA ÇAYIR TR-3 35-20-L00128_35-20-L00128_2370870</t>
  </si>
  <si>
    <t>07.10.2023 13:16:38</t>
  </si>
  <si>
    <t>SARILAR KÖYÜ TR-1 35-27-L00262_D_56378715_56378715</t>
  </si>
  <si>
    <t>07.10.2023 12:12:01</t>
  </si>
  <si>
    <t>07.10.2023 13:19:40</t>
  </si>
  <si>
    <t>KAYNARPINAR TR-1 35-21-L00116_35-21-L00116_2350044</t>
  </si>
  <si>
    <t>07.10.2023 13:10:49</t>
  </si>
  <si>
    <t>07.10.2023 14:12:09</t>
  </si>
  <si>
    <t>BÜYÜKKALE TR-3 35-29-L00667_C_56402450_56402450</t>
  </si>
  <si>
    <t>07.10.2023 13:10:20</t>
  </si>
  <si>
    <t>07.10.2023 14:11:21</t>
  </si>
  <si>
    <t>SARILAR KÖYÜ TR-1 35-27-L00262_35-27-L00262_2368801</t>
  </si>
  <si>
    <t>07.10.2023 14:35:47</t>
  </si>
  <si>
    <t>M-2456 35-02-M02456_35-02-M02456_47228753</t>
  </si>
  <si>
    <t>07.10.2023 13:50:38</t>
  </si>
  <si>
    <t>07.10.2023 14:19:22</t>
  </si>
  <si>
    <t>SUBATAN TR-5 35-15-L00340_35-15-L00340_2365328</t>
  </si>
  <si>
    <t>07.10.2023 13:51:30</t>
  </si>
  <si>
    <t>07.10.2023 14:54:59</t>
  </si>
  <si>
    <t>MENEMEN TR-65 35-28-L00065_B_56357582_56357582</t>
  </si>
  <si>
    <t>06.10.2023 22:12:34</t>
  </si>
  <si>
    <t>06.10.2023 22:58:41</t>
  </si>
  <si>
    <t>GÜMÜLDÜR M-32 35-25-M00032_B_56357867_56357867</t>
  </si>
  <si>
    <t>07.10.2023 10:11:03</t>
  </si>
  <si>
    <t>07.10.2023 15:01:11</t>
  </si>
  <si>
    <t>TR-24 35-22-M00024_C_56355253_56355253</t>
  </si>
  <si>
    <t>07.10.2023 10:43:36</t>
  </si>
  <si>
    <t>07.10.2023 15:24:35</t>
  </si>
  <si>
    <t>HACIÖMERLİ KARAKUYULAR TR 35-17-M00444_35-17-M00444_2362951</t>
  </si>
  <si>
    <t>07.10.2023 14:02:52</t>
  </si>
  <si>
    <t>07.10.2023 15:14:09</t>
  </si>
  <si>
    <t>ÇAMLIK KÖK 35-13-L00084_35-13-L00084_66478170</t>
  </si>
  <si>
    <t>07.10.2023 08:58:12</t>
  </si>
  <si>
    <t>07.10.2023 15:47:49</t>
  </si>
  <si>
    <t>TR-6 35-26-M00006_D_91011518_91011518</t>
  </si>
  <si>
    <t>07.10.2023 09:19:27</t>
  </si>
  <si>
    <t>07.10.2023 15:43:52</t>
  </si>
  <si>
    <t>M-3432(YATIRIM REZERVE) 35-03-M03432_35-03-M03432_88207694</t>
  </si>
  <si>
    <t>07.10.2023 13:03:32</t>
  </si>
  <si>
    <t>07.10.2023 16:12:40</t>
  </si>
  <si>
    <t>K-1620 35-08-K01620_A_56383445_56383445</t>
  </si>
  <si>
    <t>AG Hatta Ağaç Kesimi</t>
  </si>
  <si>
    <t>07.10.2023 14:02:02</t>
  </si>
  <si>
    <t>07.10.2023 15:57:59</t>
  </si>
  <si>
    <t>K-1620 35-08-K01620_35-08-K01620_65783220</t>
  </si>
  <si>
    <t>07.10.2023 16:04:39</t>
  </si>
  <si>
    <t>BİRGİ DM 35-15-L01013_KEMER L06_67562405</t>
  </si>
  <si>
    <t>01.10.2023 20:43:04</t>
  </si>
  <si>
    <t>02.10.2023 01:15:07</t>
  </si>
  <si>
    <t>DAĞDERE DM 45-72-M00097_ÇITAK M05_2329940</t>
  </si>
  <si>
    <t>05.10.2023 08:57:10</t>
  </si>
  <si>
    <t>05.10.2023 17:49:48</t>
  </si>
  <si>
    <t>M-991 35-03-M00991_912036348_912036348</t>
  </si>
  <si>
    <t>06.10.2023 14:38:52</t>
  </si>
  <si>
    <t>06.10.2023 19:05:54</t>
  </si>
  <si>
    <t>TR-73 ( M-773) 35-30-M00773_43004478_56367611_56367611</t>
  </si>
  <si>
    <t>06.10.2023 18:11:11</t>
  </si>
  <si>
    <t>06.10.2023 18:40:58</t>
  </si>
  <si>
    <t>K-4499 35-02-K04499_E E1_5923485</t>
  </si>
  <si>
    <t>06.10.2023 20:43:38</t>
  </si>
  <si>
    <t>06.10.2023 22:15:52</t>
  </si>
  <si>
    <t>K-4627 35-04-K04627_TRAFO K03_2337122</t>
  </si>
  <si>
    <t>OG Trafo Arızası</t>
  </si>
  <si>
    <t>06.10.2023 22:28:54</t>
  </si>
  <si>
    <t>07.10.2023 02:12:49</t>
  </si>
  <si>
    <t>GÜLBAHÇE TR-4 35-19-L00144_C_91019934_91019934</t>
  </si>
  <si>
    <t>07.10.2023 08:59:27</t>
  </si>
  <si>
    <t>07.10.2023 17:02:01</t>
  </si>
  <si>
    <t>ERİKLİ KÖYÜ TR-2 35-32-L00030_B_91014457_91014457</t>
  </si>
  <si>
    <t>07.10.2023 10:13:31</t>
  </si>
  <si>
    <t>07.10.2023 16:14:08</t>
  </si>
  <si>
    <t>ATAKÖY TR-1 35-22-M00190_955284134_955284134</t>
  </si>
  <si>
    <t>07.10.2023 11:15:35</t>
  </si>
  <si>
    <t>07.10.2023 16:08:04</t>
  </si>
  <si>
    <t>DM02/TR18 BELEDİYE ÖNÜ 45-73-M00012_C c4_45157933</t>
  </si>
  <si>
    <t>AG Box / Sdk Giriş Sigorta Atığı</t>
  </si>
  <si>
    <t>07.10.2023 11:52:20</t>
  </si>
  <si>
    <t>07.10.2023 15:55:28</t>
  </si>
  <si>
    <t>DM-2/TR-12 35-16-M00833_95002348250_95002348250</t>
  </si>
  <si>
    <t>07.10.2023 13:28:29</t>
  </si>
  <si>
    <t>07.10.2023 17:23:07</t>
  </si>
  <si>
    <t>ALAŞEHİR TR-88 45-73-M00088_45-73-M00088_2352758</t>
  </si>
  <si>
    <t>07.10.2023 14:33:07</t>
  </si>
  <si>
    <t>07.10.2023 15:12:59</t>
  </si>
  <si>
    <t>M-3251 35-04-M03251_F F3_92600602</t>
  </si>
  <si>
    <t>07.10.2023 14:26:02</t>
  </si>
  <si>
    <t>07.10.2023 16:50:00</t>
  </si>
  <si>
    <t>L-17 35-14-L00017_956661244_956661244</t>
  </si>
  <si>
    <t>07.10.2023 14:32:05</t>
  </si>
  <si>
    <t>07.10.2023 16:33:52</t>
  </si>
  <si>
    <t>DİNDARLI TR-1 45-79-M00416_A_56401948_56401948</t>
  </si>
  <si>
    <t>07.10.2023 14:50:46</t>
  </si>
  <si>
    <t>07.10.2023 17:11:26</t>
  </si>
  <si>
    <t>ULACIK TR-1 45-74-M00167_A_91163640_91163640</t>
  </si>
  <si>
    <t>07.10.2023 15:06:49</t>
  </si>
  <si>
    <t>07.10.2023 16:09:39</t>
  </si>
  <si>
    <t>KAMİL ATMACA SULAMA GRUBU 35-29-M00256_B_56377093_56377093</t>
  </si>
  <si>
    <t>07.10.2023 15:03:23</t>
  </si>
  <si>
    <t>07.10.2023 17:24:37</t>
  </si>
  <si>
    <t>KOYUNDERE TR-12 35-28-M00161_6434518_56366151_56366151</t>
  </si>
  <si>
    <t>07.10.2023 15:11:26</t>
  </si>
  <si>
    <t>07.10.2023 17:37:10</t>
  </si>
  <si>
    <t>M-2125 35-03-M02125__72410346_72410346</t>
  </si>
  <si>
    <t>07.10.2023 15:29:48</t>
  </si>
  <si>
    <t>07.10.2023 16:53:28</t>
  </si>
  <si>
    <t>PAYAMLI M-20 35-25-M00170_956641992_956641992</t>
  </si>
  <si>
    <t>07.10.2023 15:57:05</t>
  </si>
  <si>
    <t>07.10.2023 17:35:58</t>
  </si>
  <si>
    <t>K-2632 35-03-K02632_C_56365370_56365370</t>
  </si>
  <si>
    <t>07.10.2023 16:19:12</t>
  </si>
  <si>
    <t>07.10.2023 17:14:52</t>
  </si>
  <si>
    <t>TEPECİK KÖYÜ TR-1 45-71-M01289_45-71-M01289_2370712</t>
  </si>
  <si>
    <t>07.10.2023 09:05:59</t>
  </si>
  <si>
    <t>07.10.2023 17:24:00</t>
  </si>
  <si>
    <t>ALAÇATI TR-1 45-73-M00587_45-73-M00587_2356061</t>
  </si>
  <si>
    <t>07.10.2023 09:55:34</t>
  </si>
  <si>
    <t>07.10.2023 15:10:59</t>
  </si>
  <si>
    <t>M-3302 (YATIRIM REZERVE) 35-07-M03302_35-07-M03302_86629877</t>
  </si>
  <si>
    <t>07.10.2023 10:01:00</t>
  </si>
  <si>
    <t>07.10.2023 18:02:11</t>
  </si>
  <si>
    <t>ORTAKÖY TR-2 45-77-L00307_A_56386420_56386420</t>
  </si>
  <si>
    <t>07.10.2023 16:28:33</t>
  </si>
  <si>
    <t>07.10.2023 17:38:51</t>
  </si>
  <si>
    <t>L-325 (ALBAYRAK) 35-18-L00325_950449953_950449953</t>
  </si>
  <si>
    <t>07.10.2023 16:38:04</t>
  </si>
  <si>
    <t>07.10.2023 18:17:15</t>
  </si>
  <si>
    <t>M-2142 35-07-M02142_E e1b_5847995</t>
  </si>
  <si>
    <t>03.10.2023 06:07:20</t>
  </si>
  <si>
    <t>03.10.2023 11:15:11</t>
  </si>
  <si>
    <t>06.10.2023 09:46:34</t>
  </si>
  <si>
    <t>06.10.2023 09:51:54</t>
  </si>
  <si>
    <t>K-1809 35-01-K01809_35-01-K01809_41903409</t>
  </si>
  <si>
    <t>06.10.2023 00:06:30</t>
  </si>
  <si>
    <t>06.10.2023 04:21:00</t>
  </si>
  <si>
    <t>KADIKÖY TR-3 35-16-M00147_C_91424885_91424885</t>
  </si>
  <si>
    <t>07.10.2023 09:27:08</t>
  </si>
  <si>
    <t>07.10.2023 19:21:39</t>
  </si>
  <si>
    <t>KADIKÖY TR-3 35-16-M00147_D_91424886_91424886</t>
  </si>
  <si>
    <t>07.10.2023 09:37:21</t>
  </si>
  <si>
    <t>07.10.2023 19:20:19</t>
  </si>
  <si>
    <t>M-2325 35-03-M02325_98483964_98483964</t>
  </si>
  <si>
    <t>07.10.2023 12:43:53</t>
  </si>
  <si>
    <t>07.10.2023 19:01:32</t>
  </si>
  <si>
    <t>YUKARI ESKİN TR-1 45-81-M00236_45-81-M00236_2376474</t>
  </si>
  <si>
    <t>07.10.2023 15:23:53</t>
  </si>
  <si>
    <t>07.10.2023 19:00:54</t>
  </si>
  <si>
    <t>TR-158 35-16-L00158_B B01_83625511</t>
  </si>
  <si>
    <t>07.10.2023 17:10:41</t>
  </si>
  <si>
    <t>07.10.2023 18:38:02</t>
  </si>
  <si>
    <t>SELİMŞAHLAR TR-2 45-71-M00137_TOKİ M03_2320416</t>
  </si>
  <si>
    <t>09.10.2023 10:14:54</t>
  </si>
  <si>
    <t>09.10.2023 11:33:14</t>
  </si>
  <si>
    <t>DM-19/02A 45-71-M02184_AMCAOĞLU GIDA HATTI M09_65995488</t>
  </si>
  <si>
    <t>09.10.2023 17:23:44</t>
  </si>
  <si>
    <t>09.10.2023 18:04:24</t>
  </si>
  <si>
    <t>KARAKURT KÖK 45-76-M00049_KARAKURT M02_72213484</t>
  </si>
  <si>
    <t>09.10.2023 08:29:14</t>
  </si>
  <si>
    <t>09.10.2023 09:18:29</t>
  </si>
  <si>
    <t>AKHİSAR İM 45-72-A00001_CAMÖNÜ L03_2308693</t>
  </si>
  <si>
    <t>09.10.2023 09:22:38</t>
  </si>
  <si>
    <t>09.10.2023 10:26:29</t>
  </si>
  <si>
    <t>SOMA A SANTRALİ İM/DM 45-82-A00001_SAVAŞTEPE 15.8 L14_2091658</t>
  </si>
  <si>
    <t>10.10.2023 01:02:18</t>
  </si>
  <si>
    <t>10.10.2023 01:32:08</t>
  </si>
  <si>
    <t>K-598 35-01-K00598_A_56373369_56373369</t>
  </si>
  <si>
    <t>10.10.2023 05:26:53</t>
  </si>
  <si>
    <t>10.10.2023 06:28:06</t>
  </si>
  <si>
    <t>ARMUTLU DM-2/TR-26 35-27-L00349_D D01_64934007</t>
  </si>
  <si>
    <t>10.10.2023 07:23:04</t>
  </si>
  <si>
    <t>10.10.2023 09:00:55</t>
  </si>
  <si>
    <t>TR-48 35-16-L00048_B_90936669_90936669</t>
  </si>
  <si>
    <t>10.10.2023 08:25:43</t>
  </si>
  <si>
    <t>10.10.2023 09:47:28</t>
  </si>
  <si>
    <t>TR-113 45-78-L00113_C_56388402_56388402</t>
  </si>
  <si>
    <t>10.10.2023 08:49:34</t>
  </si>
  <si>
    <t>10.10.2023 09:32:08</t>
  </si>
  <si>
    <t>TR-6 45-77-L00006_A_56363380_56363380</t>
  </si>
  <si>
    <t>10.10.2023 09:01:45</t>
  </si>
  <si>
    <t>10.10.2023 09:53:07</t>
  </si>
  <si>
    <t>M-985 35-03-M00985_35-03-M00985_41933123</t>
  </si>
  <si>
    <t>10.10.2023 09:09:11</t>
  </si>
  <si>
    <t>10.10.2023 10:19:18</t>
  </si>
  <si>
    <t>K-2929 35-02-K02929_910086041_910086041</t>
  </si>
  <si>
    <t>10.10.2023 08:10:48</t>
  </si>
  <si>
    <t>10.10.2023 10:10:32</t>
  </si>
  <si>
    <t>TR-12 35-22-M00012_C_56371855_56371855</t>
  </si>
  <si>
    <t>10.10.2023 08:28:39</t>
  </si>
  <si>
    <t>10.10.2023 08:58:18</t>
  </si>
  <si>
    <t>TR-33 35-16-L00033_953334371_953334371</t>
  </si>
  <si>
    <t>10.10.2023 08:46:34</t>
  </si>
  <si>
    <t>10.10.2023 10:55:42</t>
  </si>
  <si>
    <t>TR-12 35-22-M00012_35-22-M00012_2354047</t>
  </si>
  <si>
    <t>10.10.2023 09:48:05</t>
  </si>
  <si>
    <t>K-4214 35-03-K04214_35-03-K04214_96452605</t>
  </si>
  <si>
    <t>10.10.2023 09:17:21</t>
  </si>
  <si>
    <t>10.10.2023 10:02:18</t>
  </si>
  <si>
    <t>TR-73 35-19-L00073_C_91323268_91323268</t>
  </si>
  <si>
    <t>11.10.2023 10:02:09</t>
  </si>
  <si>
    <t>11.10.2023 17:14:37</t>
  </si>
  <si>
    <t>BİRGİ TR-23 35-15-L00794_A_56361818_56361818</t>
  </si>
  <si>
    <t>12.10.2023 06:12:42</t>
  </si>
  <si>
    <t>12.10.2023 07:04:13</t>
  </si>
  <si>
    <t>BİRGİ TR-23 35-15-L00794_35-15-L00794_2374804</t>
  </si>
  <si>
    <t>12.10.2023 07:48:05</t>
  </si>
  <si>
    <t>MENEMEN TR-90 35-28-M00090_A_56352627_56352627</t>
  </si>
  <si>
    <t>11.10.2023 22:29:45</t>
  </si>
  <si>
    <t>11.10.2023 22:52:07</t>
  </si>
  <si>
    <t>İKİZKUYU TR-2 45-86-M00088_A_91185087_91185087</t>
  </si>
  <si>
    <t>12.10.2023 07:51:11</t>
  </si>
  <si>
    <t>12.10.2023 09:31:28</t>
  </si>
  <si>
    <t>K-2378 35-03-K02378_35-03-K02378_2349863</t>
  </si>
  <si>
    <t>12.10.2023 08:57:41</t>
  </si>
  <si>
    <t>12.10.2023 10:13:42</t>
  </si>
  <si>
    <t>M-1432 35-02-M01432_910205184_910205184</t>
  </si>
  <si>
    <t>12.10.2023 09:02:50</t>
  </si>
  <si>
    <t>12.10.2023 10:22:49</t>
  </si>
  <si>
    <t>TR-96 35-16-L00096_953346778_953346778</t>
  </si>
  <si>
    <t>12.10.2023 09:07:15</t>
  </si>
  <si>
    <t>12.10.2023 10:31:15</t>
  </si>
  <si>
    <t>K-2732 35-04-K02732_B_56355534_56355534</t>
  </si>
  <si>
    <t>12.10.2023 09:32:30</t>
  </si>
  <si>
    <t>12.10.2023 10:51:00</t>
  </si>
  <si>
    <t>SARIPINAR KÖK 45-73-M01357_DAĞARLAR M03_95477867</t>
  </si>
  <si>
    <t>04.10.2023 21:45:44</t>
  </si>
  <si>
    <t>04.10.2023 21:47:00</t>
  </si>
  <si>
    <t>KADIOVACIK TR-1 35-19-M00202_9590974_56377001_56377001</t>
  </si>
  <si>
    <t>12.10.2023 08:18:20</t>
  </si>
  <si>
    <t>12.10.2023 09:26:17</t>
  </si>
  <si>
    <t>DM-2/TR-12 35-16-M00833__79530026_79530026</t>
  </si>
  <si>
    <t>12.10.2023 08:58:14</t>
  </si>
  <si>
    <t>12.10.2023 11:09:58</t>
  </si>
  <si>
    <t>TR-35 35-30-L00035_955318482_955318482</t>
  </si>
  <si>
    <t>12.10.2023 10:21:59</t>
  </si>
  <si>
    <t>12.10.2023 10:53:50</t>
  </si>
  <si>
    <t>M-3067(YATIRIM REZERVE) 35-02-M03067_913124875_913124875</t>
  </si>
  <si>
    <t>12.10.2023 10:17:06</t>
  </si>
  <si>
    <t>12.10.2023 11:26:01</t>
  </si>
  <si>
    <t>KIZILAVLU KÖK 45-78-M00837_HatBaşıAyırıcı_53137221 M02_53137221</t>
  </si>
  <si>
    <t>01.10.2023 07:49:50</t>
  </si>
  <si>
    <t>01.10.2023 09:38:24</t>
  </si>
  <si>
    <t>KAPANCI KÖK 45-78-L00229_HatBaşıAyırıcı_89696975 L02_89696975</t>
  </si>
  <si>
    <t>01.10.2023 08:29:49</t>
  </si>
  <si>
    <t>01.10.2023 10:24:54</t>
  </si>
  <si>
    <t>MECİDİYE TR-1 KÖK 45-72-L00078_HatBaşıAyırıcı_53136878 L010_53136878</t>
  </si>
  <si>
    <t>01.10.2023 09:10:50</t>
  </si>
  <si>
    <t>01.10.2023 15:06:45</t>
  </si>
  <si>
    <t>DELEMENLER KÖK 45-73-M00490_HatBaşıAyırıcı_53136046 M03_53136046</t>
  </si>
  <si>
    <t>01.10.2023 11:39:46</t>
  </si>
  <si>
    <t>01.10.2023 13:09:48</t>
  </si>
  <si>
    <t>KAPANCI KÖK 45-78-L00229_HatBaşıAyırıcı_86535766 L02_86535766</t>
  </si>
  <si>
    <t>01.10.2023 13:13:48</t>
  </si>
  <si>
    <t>01.10.2023 15:21:45</t>
  </si>
  <si>
    <t>EVRENLİ KÖK 45-73-M00139_HatBaşıAyırıcı_53135638 M02_53135638</t>
  </si>
  <si>
    <t>01.10.2023 17:12:48</t>
  </si>
  <si>
    <t>01.10.2023 17:52:24</t>
  </si>
  <si>
    <t>KORDON KÖK 45-78-M00730_HatBaşıAyırıcı_53139398 M02_53139398</t>
  </si>
  <si>
    <t>01.10.2023 17:42:48</t>
  </si>
  <si>
    <t>01.10.2023 17:51:38</t>
  </si>
  <si>
    <t>UĞURLU KÖK 45-86-M00045_HatBaşıAyırıcı_53135396 M02_53135396</t>
  </si>
  <si>
    <t>02.10.2023 10:37:13</t>
  </si>
  <si>
    <t>02.10.2023 12:43:08</t>
  </si>
  <si>
    <t>DİNDARLI KÖK TR-3 KAKLIK 45-79-M00395_HatBaşıAyırıcı_75405851 M01_75405851</t>
  </si>
  <si>
    <t>02.10.2023 18:50:25</t>
  </si>
  <si>
    <t>02.10.2023 21:13:00</t>
  </si>
  <si>
    <t>SAKARLI KÖK 45-76-M00046_HatBaşıAyırıcı_53136428 M03_53136428</t>
  </si>
  <si>
    <t>02.10.2023 20:07:33</t>
  </si>
  <si>
    <t>02.10.2023 21:14:45</t>
  </si>
  <si>
    <t>GÖKÇEN DM 35-29-M00123_HatBaşıAyırıcı_53133416 M12_53133416</t>
  </si>
  <si>
    <t>03.10.2023 12:22:13</t>
  </si>
  <si>
    <t>03.10.2023 14:32:24</t>
  </si>
  <si>
    <t>ÇANAKÇI KÖK 45-79-M00194_HatBaşıAyırıcı_87339581 M01_87339581</t>
  </si>
  <si>
    <t>03.10.2023 13:19:09</t>
  </si>
  <si>
    <t>03.10.2023 14:02:16</t>
  </si>
  <si>
    <t>POYRAZDAMLARI TR-1 KÖK 45-78-M00571_HatBaşıAyırıcı_53139295 M06_53139295</t>
  </si>
  <si>
    <t>04.10.2023 12:50:11</t>
  </si>
  <si>
    <t>04.10.2023 14:27:26</t>
  </si>
  <si>
    <t>YUSUFLU KÖK 35-20-L00077_HatBaşıAyırıcı_72068112 L02_72068112</t>
  </si>
  <si>
    <t>04.10.2023 19:06:04</t>
  </si>
  <si>
    <t>04.10.2023 20:45:02</t>
  </si>
  <si>
    <t>KAZANLI KÖK 35-15-L00951_HatBaşıAyırıcı_53140796 L07_53140796</t>
  </si>
  <si>
    <t>04.10.2023 21:29:04</t>
  </si>
  <si>
    <t>04.10.2023 21:43:54</t>
  </si>
  <si>
    <t>ÇAPAKLI KÖK 45-78-M01161_HatBaşıAyırıcı_53140266 M04_53140266</t>
  </si>
  <si>
    <t>05.10.2023 11:50:50</t>
  </si>
  <si>
    <t>05.10.2023 12:46:59</t>
  </si>
  <si>
    <t>DEMİRCİLİ DM 35-15-L00895_HatBaşıAyırıcı_95016096 L012_95016096</t>
  </si>
  <si>
    <t>05.10.2023 16:31:00</t>
  </si>
  <si>
    <t>05.10.2023 17:07:34</t>
  </si>
  <si>
    <t>ÇAMURHAMAMI KÖK 45-78-L00230_HatBaşıAyırıcı_73104002 L04_73104002</t>
  </si>
  <si>
    <t>05.10.2023 18:06:19</t>
  </si>
  <si>
    <t>05.10.2023 18:07:10</t>
  </si>
  <si>
    <t>DİNDARLI KÖK TR-3 KAKLIK 45-79-M00395_HatBaşıAyırıcı_53135168 M04_53135168</t>
  </si>
  <si>
    <t>05.10.2023 17:46:51</t>
  </si>
  <si>
    <t>05.10.2023 19:37:21</t>
  </si>
  <si>
    <t>SARIGÖL DM 45-79-M00069_HatBaşıAyırıcı_53134266 M18_53134266</t>
  </si>
  <si>
    <t>05.10.2023 20:40:27</t>
  </si>
  <si>
    <t>05.10.2023 21:10:50</t>
  </si>
  <si>
    <t>06.10.2023 15:35:37</t>
  </si>
  <si>
    <t>06.10.2023 16:51:22</t>
  </si>
  <si>
    <t>06.10.2023 16:08:35</t>
  </si>
  <si>
    <t>06.10.2023 17:04:34</t>
  </si>
  <si>
    <t>ŞİRİNCE TR 1 35-13-L00075_SELÇUK İM L01_66480005</t>
  </si>
  <si>
    <t>07.10.2023 04:14:02</t>
  </si>
  <si>
    <t>07.10.2023 08:09:02</t>
  </si>
  <si>
    <t>SUDELİĞİ KÖK 45-72-L00111_HatBaşıAyırıcı_53139714 L04_53139714</t>
  </si>
  <si>
    <t>07.10.2023 09:13:28</t>
  </si>
  <si>
    <t>07.10.2023 16:47:02</t>
  </si>
  <si>
    <t>GELENBE İM 45-76-A00001_HatBaşıAyırıcı_53135055 L02_53135055</t>
  </si>
  <si>
    <t>07.10.2023 09:12:32</t>
  </si>
  <si>
    <t>07.10.2023 18:44:09</t>
  </si>
  <si>
    <t>AHMETLİ DM 45-77-M00187_HatBaşıAyırıcı_87481074 M08_87481074</t>
  </si>
  <si>
    <t>07.10.2023 10:32:16</t>
  </si>
  <si>
    <t>07.10.2023 12:22:59</t>
  </si>
  <si>
    <t>ALİAĞA TR-43 DM 35-17-M00043_HatBaşıAyırıcı_72823458 M13_72823458</t>
  </si>
  <si>
    <t>07.10.2023 11:32:36</t>
  </si>
  <si>
    <t>07.10.2023 13:28:51</t>
  </si>
  <si>
    <t>SELENDİ TR-6 45-81-M00006_HatBaşıAyırıcı_96264380 M04_96264380</t>
  </si>
  <si>
    <t>07.10.2023 19:19:55</t>
  </si>
  <si>
    <t>07.10.2023 20:19:09</t>
  </si>
  <si>
    <t>YUSUFLU KÖK 35-20-L00077_ERGENLİ L01_66527971</t>
  </si>
  <si>
    <t>05.10.2023 09:01:21</t>
  </si>
  <si>
    <t>SARIYURT TR-1 35-20-L00259_DIREK TIPI TRAFO HUCRESI H01_2047191</t>
  </si>
  <si>
    <t>05.10.2023 10:00:33</t>
  </si>
  <si>
    <t>05.10.2023 17:58:09</t>
  </si>
  <si>
    <t>05.10.2023 16:39:40</t>
  </si>
  <si>
    <t>05.10.2023 18:04:01</t>
  </si>
  <si>
    <t>07.10.2023 09:05:50</t>
  </si>
  <si>
    <t>07.10.2023 15:25:52</t>
  </si>
  <si>
    <t>K-1421 35-01-K01421_A_56379674_56379674</t>
  </si>
  <si>
    <t>13.10.2023 09:18:52</t>
  </si>
  <si>
    <t>13.10.2023 12:54:22</t>
  </si>
  <si>
    <t>SARUHANLI DM 45-80-M00001_HACIRAHMANLI M13_2086516</t>
  </si>
  <si>
    <t>13.10.2023 13:58:35</t>
  </si>
  <si>
    <t>13.10.2023 14:05:00</t>
  </si>
  <si>
    <t>AKÖREN TR-19 KÖK 45-78-M00974_HatBaşıAyırıcı_53139499 M04_53139499</t>
  </si>
  <si>
    <t>13.10.2023 14:08:16</t>
  </si>
  <si>
    <t>13.10.2023 18:57:03</t>
  </si>
  <si>
    <t>ULUCAK DM 35-27-M00792_EĞRİDERE-1 M06_2053523</t>
  </si>
  <si>
    <t>13.10.2023 14:55:16</t>
  </si>
  <si>
    <t>13.10.2023 19:01:00</t>
  </si>
  <si>
    <t>AŞAĞIÇOBANİSA KÖK 45-71-M00096_AŞAĞIÇOBANİSA TR-3 M06_2076282</t>
  </si>
  <si>
    <t>13.10.2023 16:56:26</t>
  </si>
  <si>
    <t>13.10.2023 20:38:46</t>
  </si>
  <si>
    <t>KARAAĞAÇLI TR-2 45-71-M00130_TR-1 M04_72242797</t>
  </si>
  <si>
    <t>13.10.2023 17:15:16</t>
  </si>
  <si>
    <t>13.10.2023 18:47:16</t>
  </si>
  <si>
    <t>KARAAHMETLİ TR-1 45-71-M01704_953213033_953213033</t>
  </si>
  <si>
    <t>13.10.2023 22:23:57</t>
  </si>
  <si>
    <t>14.10.2023 02:06:40</t>
  </si>
  <si>
    <t>13.10.2023 11:36:08</t>
  </si>
  <si>
    <t>13.10.2023 16:17:53</t>
  </si>
  <si>
    <t>M-1131 35-02-M01131_D_56367845_56367845</t>
  </si>
  <si>
    <t>13.10.2023 14:10:02</t>
  </si>
  <si>
    <t>13.10.2023 16:28:13</t>
  </si>
  <si>
    <t>ULUCAK DM 35-27-M00792_EĞRİDERE-2 M18_2052606</t>
  </si>
  <si>
    <t>13.10.2023 17:33:32</t>
  </si>
  <si>
    <t>13.10.2023 19:08:00</t>
  </si>
  <si>
    <t>ESKİ FOÇA İM 35-23-A00001_FOTAŞ-1 M07_2050302</t>
  </si>
  <si>
    <t>OG Atlama Arızası</t>
  </si>
  <si>
    <t>13.10.2023 19:54:20</t>
  </si>
  <si>
    <t>13.10.2023 23:14:14</t>
  </si>
  <si>
    <t>PAZARKÖY KÖK 45-78-L00700_HatBaşıAyırıcı_53140399 L05_53140399</t>
  </si>
  <si>
    <t>13.10.2023 21:47:16</t>
  </si>
  <si>
    <t>13.10.2023 21:59:32</t>
  </si>
  <si>
    <t>K-3852 GEÇİT 35-01-K03852_K-3590 K02_100679036</t>
  </si>
  <si>
    <t>14.10.2023 00:10:52</t>
  </si>
  <si>
    <t>14.10.2023 00:11:16</t>
  </si>
  <si>
    <t>MORDOĞAN İM 35-21-A00002_TRAFO-A M06_2314071</t>
  </si>
  <si>
    <t>14.10.2023 01:00:33</t>
  </si>
  <si>
    <t>14.10.2023 01:11:39</t>
  </si>
  <si>
    <t>TR-2/104 45-83-L00104_D D01_65893877</t>
  </si>
  <si>
    <t>14.10.2023 03:30:16</t>
  </si>
  <si>
    <t>14.10.2023 05:42:46</t>
  </si>
  <si>
    <t>ÖMÜR BELDESİ TR 35-14-M00120_M-42 M01_80640504</t>
  </si>
  <si>
    <t>14.10.2023 04:03:02</t>
  </si>
  <si>
    <t>14.10.2023 05:12:16</t>
  </si>
  <si>
    <t>K-1092 35-03-K01092_TRAFO K02_41945768</t>
  </si>
  <si>
    <t>03.10.2023 08:58:53</t>
  </si>
  <si>
    <t>03.10.2023 13:11:59</t>
  </si>
  <si>
    <t>KIRKAĞAÇ OTOYOL DM 45-76-M00235_HatBaşıAyırıcı_53136557 M01_53136557</t>
  </si>
  <si>
    <t>OG Kablo Başlığı Arızası</t>
  </si>
  <si>
    <t>03.10.2023 10:30:09</t>
  </si>
  <si>
    <t>03.10.2023 15:11:00</t>
  </si>
  <si>
    <t>M-1672 35-03-M01672_M-1393 M02_41947424</t>
  </si>
  <si>
    <t>03.10.2023 12:18:59</t>
  </si>
  <si>
    <t>03.10.2023 15:05:39</t>
  </si>
  <si>
    <t>MADEN KÖK 45-83-M00128_CAMBAZLI KÖK M04_47316730</t>
  </si>
  <si>
    <t>03.10.2023 14:35:19</t>
  </si>
  <si>
    <t>03.10.2023 15:11:09</t>
  </si>
  <si>
    <t>M-991 35-03-M00991_M-1016 M02_41923638</t>
  </si>
  <si>
    <t>03.10.2023 15:43:59</t>
  </si>
  <si>
    <t>03.10.2023 17:38:54</t>
  </si>
  <si>
    <t>M-1014 35-03-M01014_M-1520 M02_41927306</t>
  </si>
  <si>
    <t>04.10.2023 09:16:00</t>
  </si>
  <si>
    <t>04.10.2023 12:21:54</t>
  </si>
  <si>
    <t>K-982 35-07-K00982_K-4243 K02_65640709</t>
  </si>
  <si>
    <t>04.10.2023 09:52:14</t>
  </si>
  <si>
    <t>04.10.2023 12:42:14</t>
  </si>
  <si>
    <t>K-1146 35-07-K01146_K-4925 K02_48437409</t>
  </si>
  <si>
    <t>04.10.2023 09:52:10</t>
  </si>
  <si>
    <t>04.10.2023 12:42:50</t>
  </si>
  <si>
    <t>DERBENT İM-DM 45-83-A00004_B.BELEN M14_2331773</t>
  </si>
  <si>
    <t>04.10.2023 12:04:13</t>
  </si>
  <si>
    <t>04.10.2023 16:20:21</t>
  </si>
  <si>
    <t>DERBENT İM-DM 45-83-A00004_DERBENT L05_2097159</t>
  </si>
  <si>
    <t>04.10.2023 12:21:24</t>
  </si>
  <si>
    <t>04.10.2023 16:27:41</t>
  </si>
  <si>
    <t>04.10.2023 12:39:34</t>
  </si>
  <si>
    <t>M-2055 35-03-M02055_M-1520 M02_2061809</t>
  </si>
  <si>
    <t>04.10.2023 13:17:07</t>
  </si>
  <si>
    <t>04.10.2023 16:39:49</t>
  </si>
  <si>
    <t>04.10.2023 14:08:54</t>
  </si>
  <si>
    <t>04.10.2023 14:15:33</t>
  </si>
  <si>
    <t>04.10.2023 14:24:33</t>
  </si>
  <si>
    <t>04.10.2023 15:06:45</t>
  </si>
  <si>
    <t>KORDON KÖK 45-78-M00730_ÇAKALDOĞAN M03_2105508</t>
  </si>
  <si>
    <t>04.10.2023 15:41:47</t>
  </si>
  <si>
    <t>04.10.2023 16:37:30</t>
  </si>
  <si>
    <t>ALİ RIZA ONUR ÖZEL TR 45-78-M00327Ö_DIREK TIPI TRAFO HUCRESI H01_2126140</t>
  </si>
  <si>
    <t>04.10.2023 16:00:17</t>
  </si>
  <si>
    <t>04.10.2023 18:48:22</t>
  </si>
  <si>
    <t>ARPALIK TARIMSAL SULAMA TR-7 45-83-M00336_DIREK TIPI TRAFO HUCRESI H01_2108109</t>
  </si>
  <si>
    <t>04.10.2023 22:24:36</t>
  </si>
  <si>
    <t>04.10.2023 23:38:51</t>
  </si>
  <si>
    <t>MADEN KÖK 45-83-M00128_CAMBAZLI KÖK M04_47316672</t>
  </si>
  <si>
    <t>04.10.2023 23:05:38</t>
  </si>
  <si>
    <t>04.10.2023 23:33:17</t>
  </si>
  <si>
    <t>VELİLER KÖK 35-31-L00116_VELİLER L04_2119148</t>
  </si>
  <si>
    <t>05.10.2023 00:50:00</t>
  </si>
  <si>
    <t>05.10.2023 01:26:54</t>
  </si>
  <si>
    <t>K-2759 35-02-K02759_K-693 K03_2034987</t>
  </si>
  <si>
    <t>05.10.2023 01:48:44</t>
  </si>
  <si>
    <t>05.10.2023 01:49:30</t>
  </si>
  <si>
    <t>K-705 35-02-K00705_K-2495 K02_2034983</t>
  </si>
  <si>
    <t>05.10.2023 02:30:50</t>
  </si>
  <si>
    <t>05.10.2023 02:47:38</t>
  </si>
  <si>
    <t>YENİFOÇA TR-48 35-23-M00048_35-23-M00048_2363077</t>
  </si>
  <si>
    <t>13.10.2023 18:50:57</t>
  </si>
  <si>
    <t>13.10.2023 19:42:01</t>
  </si>
  <si>
    <t>K-1809 35-01-K01809_D D1_5868190</t>
  </si>
  <si>
    <t>14.10.2023 07:26:31</t>
  </si>
  <si>
    <t>14.10.2023 08:16:56</t>
  </si>
  <si>
    <t>ÇAMURHAMAMI KÖK 45-78-L00230_YENİKÖY L03_2327767</t>
  </si>
  <si>
    <t>05.10.2023 09:02:06</t>
  </si>
  <si>
    <t>05.10.2023 16:53:21</t>
  </si>
  <si>
    <t>GÜMÜLDÜR DM 35-25-M00100_ÖZDERE DM-1 M21_2309323</t>
  </si>
  <si>
    <t>05.10.2023 09:03:40</t>
  </si>
  <si>
    <t>05.10.2023 15:40:21</t>
  </si>
  <si>
    <t>PİYALE TM 35-02-A00007_PİYALE-25 K36_2310410</t>
  </si>
  <si>
    <t>05.10.2023 09:04:21</t>
  </si>
  <si>
    <t>05.10.2023 12:54:14</t>
  </si>
  <si>
    <t>TİRE İM-DM-1 35-29-A00001_GÖKÇEN SULAMA M26_2059027</t>
  </si>
  <si>
    <t>05.10.2023 14:34:24</t>
  </si>
  <si>
    <t>05.10.2023 15:08:34</t>
  </si>
  <si>
    <t>05.10.2023 15:07:02</t>
  </si>
  <si>
    <t>05.10.2023 15:10:03</t>
  </si>
  <si>
    <t>HALİTPAŞA DM 45-80-M00060_DEVELİ-ÇAMLIYURT M03_72188716</t>
  </si>
  <si>
    <t>05.10.2023 15:56:40</t>
  </si>
  <si>
    <t>05.10.2023 18:07:40</t>
  </si>
  <si>
    <t>KEMİKLİDERE KÖK 45-80-M00108_KEMİKLİDERE KÖY M02_2322669</t>
  </si>
  <si>
    <t>05.10.2023 16:08:24</t>
  </si>
  <si>
    <t>05.10.2023 18:50:14</t>
  </si>
  <si>
    <t>GÜZELBAHÇE İM 35-10-A00001_KAHRAMANDERE HAT-2 M10_77678698</t>
  </si>
  <si>
    <t>05.10.2023 16:11:10</t>
  </si>
  <si>
    <t>05.10.2023 16:42:10</t>
  </si>
  <si>
    <t>M-2001 GÜZELBAHÇE ÇAMLI KÖK 35-10-M02001_M-2501 M03_47756368</t>
  </si>
  <si>
    <t>05.10.2023 16:55:38</t>
  </si>
  <si>
    <t>05.10.2023 17:20:37</t>
  </si>
  <si>
    <t>KARAYENİCE KÖK (YATIRIM REZERVE) 45-71-M02611_GÖKBEL KÖYÜ M02_97585782</t>
  </si>
  <si>
    <t>06.10.2023 00:29:29</t>
  </si>
  <si>
    <t>06.10.2023 01:44:04</t>
  </si>
  <si>
    <t>06.10.2023 02:02:29</t>
  </si>
  <si>
    <t>06.10.2023 02:03:39</t>
  </si>
  <si>
    <t>TR-7 (KURTULUŞ PARKI KABİN) 35-32-L00007__72410984_72410984</t>
  </si>
  <si>
    <t>14.10.2023 07:16:01</t>
  </si>
  <si>
    <t>14.10.2023 08:31:35</t>
  </si>
  <si>
    <t>K-464 35-08-K00464_35-08-K00464_42841733</t>
  </si>
  <si>
    <t>14.10.2023 08:47:20</t>
  </si>
  <si>
    <t>14.10.2023 09:51:42</t>
  </si>
  <si>
    <t>ÖZBEK DM (TR-315) 35-19-M00044_AKKUM M06_72140338</t>
  </si>
  <si>
    <t>17.10.2023 11:20:15</t>
  </si>
  <si>
    <t>17.10.2023 12:06:16</t>
  </si>
  <si>
    <t>KULA İM 45-77-A00001_DEMİRKÖPRÜ M03_2049496</t>
  </si>
  <si>
    <t>17.10.2023 11:39:16</t>
  </si>
  <si>
    <t>17.10.2023 11:53:56</t>
  </si>
  <si>
    <t>TR-1/56 45-72-M00640__81571002_81571002</t>
  </si>
  <si>
    <t>17.10.2023 11:40:25</t>
  </si>
  <si>
    <t>17.10.2023 12:18:12</t>
  </si>
  <si>
    <t>TR-1/67-A 45-72-M00581_45-72-M00581_61394515</t>
  </si>
  <si>
    <t>17.10.2023 09:20:14</t>
  </si>
  <si>
    <t>17.10.2023 13:01:16</t>
  </si>
  <si>
    <t>KINIK TR-10 35-24-L00010_35-24-L00010_2349845</t>
  </si>
  <si>
    <t>17.10.2023 10:18:51</t>
  </si>
  <si>
    <t>17.10.2023 12:48:07</t>
  </si>
  <si>
    <t>TULUM TR-1 35-26-L00353_956613288_956613288</t>
  </si>
  <si>
    <t>17.10.2023 10:33:37</t>
  </si>
  <si>
    <t>17.10.2023 13:22:05</t>
  </si>
  <si>
    <t>BANKACILAR TR-2 35-30-M00208_C_90937697_90937697</t>
  </si>
  <si>
    <t>17.10.2023 11:32:02</t>
  </si>
  <si>
    <t>17.10.2023 13:43:07</t>
  </si>
  <si>
    <t>M-1948 35-10-M01948_35-10-M01948_2359865</t>
  </si>
  <si>
    <t>17.10.2023 11:42:18</t>
  </si>
  <si>
    <t>17.10.2023 12:56:02</t>
  </si>
  <si>
    <t>TR-1-1/4 (KAVAK TR) 35-20-L00004_35-20-L00004_80390779</t>
  </si>
  <si>
    <t>17.10.2023 11:44:02</t>
  </si>
  <si>
    <t>17.10.2023 11:48:32</t>
  </si>
  <si>
    <t>K-1568 35-01-K01568_B B1_5853545</t>
  </si>
  <si>
    <t>17.10.2023 12:09:27</t>
  </si>
  <si>
    <t>17.10.2023 13:00:43</t>
  </si>
  <si>
    <t>AŞAĞIŞAKRAN TR-1 35-17-M00223_B_91231392_91231392</t>
  </si>
  <si>
    <t>17.10.2023 12:31:10</t>
  </si>
  <si>
    <t>17.10.2023 13:32:43</t>
  </si>
  <si>
    <t>L-490 35-18-L00490_950442125_950442125</t>
  </si>
  <si>
    <t>16.10.2023 16:09:24</t>
  </si>
  <si>
    <t>16.10.2023 18:37:38</t>
  </si>
  <si>
    <t>TR-2/22 45-72-L00022_C_56393921_56393921</t>
  </si>
  <si>
    <t>16.10.2023 16:14:51</t>
  </si>
  <si>
    <t>16.10.2023 16:46:08</t>
  </si>
  <si>
    <t>KIRKAĞAÇ TR-1/7 45-76-M00028_E_56394445_56394445</t>
  </si>
  <si>
    <t>16.10.2023 17:53:43</t>
  </si>
  <si>
    <t>16.10.2023 19:04:38</t>
  </si>
  <si>
    <t>L-490 35-18-L00490_E E01_79615552</t>
  </si>
  <si>
    <t>16.10.2023 21:30:49</t>
  </si>
  <si>
    <t>TR-1/21 45-72-M00021_TR-1/33 M04_61377550</t>
  </si>
  <si>
    <t>17.10.2023 09:01:12</t>
  </si>
  <si>
    <t>17.10.2023 12:28:52</t>
  </si>
  <si>
    <t>ÇAMLIK KÖK 35-13-L00084_A_56363730_56363730</t>
  </si>
  <si>
    <t>17.10.2023 09:01:38</t>
  </si>
  <si>
    <t>17.10.2023 14:03:55</t>
  </si>
  <si>
    <t>TIRMANLAR DM 35-16-M00171_YOĞURTANLI M01_72041584</t>
  </si>
  <si>
    <t>17.10.2023 09:48:51</t>
  </si>
  <si>
    <t>17.10.2023 13:19:05</t>
  </si>
  <si>
    <t>HÜSEYİN BUĞMAZ SULAMA GRUBU 35-29-M00387__91024501_91024501</t>
  </si>
  <si>
    <t>17.10.2023 10:13:15</t>
  </si>
  <si>
    <t>17.10.2023 14:15:53</t>
  </si>
  <si>
    <t>17.10.2023 09:35:45</t>
  </si>
  <si>
    <t>17.10.2023 13:34:38</t>
  </si>
  <si>
    <t>KÜÇÜKBÖLCEK DM 35-24-M00210_KÜÇÜK BÖLCEK M01_72093075</t>
  </si>
  <si>
    <t>17.10.2023 10:23:32</t>
  </si>
  <si>
    <t>17.10.2023 13:08:01</t>
  </si>
  <si>
    <t>TR-34 35-27-M00034_K.DERE M06_82887138</t>
  </si>
  <si>
    <t>17.10.2023 10:26:45</t>
  </si>
  <si>
    <t>17.10.2023 10:27:15</t>
  </si>
  <si>
    <t>L-310 35-18-L00310_9109203_56369862_56369862</t>
  </si>
  <si>
    <t>17.10.2023 10:49:57</t>
  </si>
  <si>
    <t>17.10.2023 13:03:35</t>
  </si>
  <si>
    <t>KUMKUYUCAK TR-2 45-80-M00175_45-80-M00175_2348141</t>
  </si>
  <si>
    <t>17.10.2023 11:47:14</t>
  </si>
  <si>
    <t>17.10.2023 13:42:45</t>
  </si>
  <si>
    <t>TR-2/15-1 45-72-L00964_956497929_956497929</t>
  </si>
  <si>
    <t>17.10.2023 12:00:06</t>
  </si>
  <si>
    <t>17.10.2023 14:20:57</t>
  </si>
  <si>
    <t>K-4589 35-01-K04589_35-01-K04589_2366329</t>
  </si>
  <si>
    <t>17.10.2023 09:12:20</t>
  </si>
  <si>
    <t>17.10.2023 14:04:15</t>
  </si>
  <si>
    <t>DUMANLAR KÖK 45-81-M00044_KARABEYLER M02_72038296</t>
  </si>
  <si>
    <t>17.10.2023 12:27:21</t>
  </si>
  <si>
    <t>17.10.2023 12:32:37</t>
  </si>
  <si>
    <t>TR-7 (KURTULUŞ PARKI KABİN) 35-32-L00007__72374859_72374859</t>
  </si>
  <si>
    <t>17.10.2023 13:01:59</t>
  </si>
  <si>
    <t>17.10.2023 14:27:59</t>
  </si>
  <si>
    <t>L-310 35-18-L00310_35-18-L00310_72215343</t>
  </si>
  <si>
    <t>17.10.2023 13:51:30</t>
  </si>
  <si>
    <t>EGE İM 35-02-A00003_VETERİNERLİK K05_2310926</t>
  </si>
  <si>
    <t>16.10.2023 08:59:35</t>
  </si>
  <si>
    <t>16.10.2023 11:20:32</t>
  </si>
  <si>
    <t>ÇAPAKLI GEBEŞ MAH. 45-78-M00419_45-78-M00419_2366526</t>
  </si>
  <si>
    <t>16.10.2023 13:57:27</t>
  </si>
  <si>
    <t>16.10.2023 16:52:46</t>
  </si>
  <si>
    <t>M-2546 35-02-M02546_99855483_99855483</t>
  </si>
  <si>
    <t>17.10.2023 12:17:46</t>
  </si>
  <si>
    <t>17.10.2023 14:58:39</t>
  </si>
  <si>
    <t>HAMİDİYE TR-1 45-77-L00114_A_91274054_91274054</t>
  </si>
  <si>
    <t>AG Direk Değişimi</t>
  </si>
  <si>
    <t>17.10.2023 12:29:53</t>
  </si>
  <si>
    <t>17.10.2023 14:58:56</t>
  </si>
  <si>
    <t>K-929 35-02-K00929_E_56379386_56379386</t>
  </si>
  <si>
    <t>17.10.2023 13:27:37</t>
  </si>
  <si>
    <t>17.10.2023 14:24:46</t>
  </si>
  <si>
    <t>K-4442 35-03-K04442_35-03-K04442_41920955</t>
  </si>
  <si>
    <t>17.10.2023 14:02:27</t>
  </si>
  <si>
    <t>17.10.2023 15:01:34</t>
  </si>
  <si>
    <t>HARMAN KENT TR 35-30-M00272_35-30-M00272_2376848</t>
  </si>
  <si>
    <t>17.10.2023 14:25:25</t>
  </si>
  <si>
    <t>17.10.2023 15:01:22</t>
  </si>
  <si>
    <t>K-929 35-02-K00929_35-02-K00929_2359434</t>
  </si>
  <si>
    <t>17.10.2023 14:51:29</t>
  </si>
  <si>
    <t>SİYEKLİ KÖK 45-71-M00185_MALDAN M05_72256965</t>
  </si>
  <si>
    <t>16.10.2023 11:26:12</t>
  </si>
  <si>
    <t>16.10.2023 13:10:00</t>
  </si>
  <si>
    <t>ULUCAK DM-2/5-A 35-27-M00338_95000140445_95000140445</t>
  </si>
  <si>
    <t>16.10.2023 12:50:11</t>
  </si>
  <si>
    <t>16.10.2023 19:05:23</t>
  </si>
  <si>
    <t>TAYTAN TR-1 KÖK 45-78-M00305_45-78-M00305_65651005</t>
  </si>
  <si>
    <t>17.10.2023 09:03:06</t>
  </si>
  <si>
    <t>17.10.2023 15:48:32</t>
  </si>
  <si>
    <t>K-1662 35-01-K01662_35-01-K01662_2367558</t>
  </si>
  <si>
    <t>17.10.2023 10:55:53</t>
  </si>
  <si>
    <t>17.10.2023 16:25:25</t>
  </si>
  <si>
    <t>BADEMLİ HACIMUSA MEV. TR-32 35-15-L01052_35-15-L01052_2364716</t>
  </si>
  <si>
    <t>17.10.2023 10:57:06</t>
  </si>
  <si>
    <t>17.10.2023 16:51:41</t>
  </si>
  <si>
    <t>K-3013 35-08-K03013_912833221_912833221</t>
  </si>
  <si>
    <t>17.10.2023 13:49:16</t>
  </si>
  <si>
    <t>17.10.2023 15:49:02</t>
  </si>
  <si>
    <t>KUŞÇULAR TR-14 35-19-M00259_956675287_956675287</t>
  </si>
  <si>
    <t>17.10.2023 13:56:15</t>
  </si>
  <si>
    <t>17.10.2023 15:52:31</t>
  </si>
  <si>
    <t>YANIKDAĞ TR-4 45-75-M00205_945616422_945616422</t>
  </si>
  <si>
    <t>17.10.2023 14:27:38</t>
  </si>
  <si>
    <t>17.10.2023 15:49:07</t>
  </si>
  <si>
    <t>GÜNEY DM 45-83-L00130_DAĞMARMARA L07_2096779</t>
  </si>
  <si>
    <t>18.10.2023 11:49:45</t>
  </si>
  <si>
    <t>18.10.2023 16:41:35</t>
  </si>
  <si>
    <t>IŞIKLAR KÖK-1 45-82-M00134_IŞIKLAR-1 M03_72198805</t>
  </si>
  <si>
    <t>18.10.2023 15:16:21</t>
  </si>
  <si>
    <t>18.10.2023 15:39:17</t>
  </si>
  <si>
    <t>ÇIRPI İM 35-20-A00002_ÇIRPI SULAMA M09_2056271</t>
  </si>
  <si>
    <t>18.10.2023 15:28:56</t>
  </si>
  <si>
    <t>18.10.2023 15:34:02</t>
  </si>
  <si>
    <t>DEĞİRMENDERE DM 35-22-M00085_ÇİLEME-MALTA-SANCAKLI M08_50066611</t>
  </si>
  <si>
    <t>18.10.2023 15:29:27</t>
  </si>
  <si>
    <t>18.10.2023 15:59:31</t>
  </si>
  <si>
    <t>YAHŞELLİ KÖK 35-28-M00293_HAYKIRAN M01_66582619</t>
  </si>
  <si>
    <t>18.10.2023 15:41:47</t>
  </si>
  <si>
    <t>18.10.2023 15:58:31</t>
  </si>
  <si>
    <t>AYASKENT DM-2 (TR-1) 35-16-M00011_KADIKÖY M04_72045879</t>
  </si>
  <si>
    <t>18.10.2023 16:09:37</t>
  </si>
  <si>
    <t>18.10.2023 16:50:21</t>
  </si>
  <si>
    <t>GÜNEY DM 45-83-L00130_AYVACIK L06_2096782</t>
  </si>
  <si>
    <t>18.10.2023 16:18:41</t>
  </si>
  <si>
    <t>18.10.2023 16:41:05</t>
  </si>
  <si>
    <t>MADEN KÖK 45-83-M00128_İZZETTİN M03_47316729</t>
  </si>
  <si>
    <t>18.10.2023 16:50:35</t>
  </si>
  <si>
    <t>18.10.2023 18:19:01</t>
  </si>
  <si>
    <t>SULTAN DM 35-25-M00121_M-36 ZİNDANCIK KÖK M12_72117240</t>
  </si>
  <si>
    <t>18.10.2023 17:43:19</t>
  </si>
  <si>
    <t>18.10.2023 17:47:25</t>
  </si>
  <si>
    <t>BAĞARASI TR-10 KÖK 35-23-M00179_ESKİİBAĞARASI M02_72143144</t>
  </si>
  <si>
    <t>19.10.2023 08:17:11</t>
  </si>
  <si>
    <t>19.10.2023 09:02:38</t>
  </si>
  <si>
    <t>L-331 DENİZKENT 35-18-L00331_950436971_950436971</t>
  </si>
  <si>
    <t>19.10.2023 08:18:20</t>
  </si>
  <si>
    <t>19.10.2023 10:11:38</t>
  </si>
  <si>
    <t>ÇAPAK TAŞLIÇUKUR 35-26-M00529_956613139_956613139</t>
  </si>
  <si>
    <t>19.10.2023 08:23:08</t>
  </si>
  <si>
    <t>19.10.2023 09:48:59</t>
  </si>
  <si>
    <t>MURADİYE ORTA ÖLÇEKLİ SAN. TR-1 45-71-M00219_953246741_953246741</t>
  </si>
  <si>
    <t>19.10.2023 08:23:33</t>
  </si>
  <si>
    <t>19.10.2023 10:47:17</t>
  </si>
  <si>
    <t>DM-8/7 KAZIMKARABEKİR İ.Ö.O 45-71-M00294_95002463289_95002463289</t>
  </si>
  <si>
    <t>19.10.2023 08:29:34</t>
  </si>
  <si>
    <t>19.10.2023 10:19:31</t>
  </si>
  <si>
    <t>M-2866 35-03-M02866_35-03-M02866_82288264</t>
  </si>
  <si>
    <t>19.10.2023 08:42:09</t>
  </si>
  <si>
    <t>19.10.2023 10:23:05</t>
  </si>
  <si>
    <t>K-1020 35-01-K01020_912310151_912310151</t>
  </si>
  <si>
    <t>19.10.2023 08:42:17</t>
  </si>
  <si>
    <t>19.10.2023 09:48:48</t>
  </si>
  <si>
    <t>ALAŞEHİR TM 45-73-A00001_YEŞİLYURT M06_2312672</t>
  </si>
  <si>
    <t>19.10.2023 08:53:00</t>
  </si>
  <si>
    <t>19.10.2023 08:54:55</t>
  </si>
  <si>
    <t>K-3074 35-04-K03074_E_56359257_56359257</t>
  </si>
  <si>
    <t>19.10.2023 08:56:57</t>
  </si>
  <si>
    <t>19.10.2023 10:56:20</t>
  </si>
  <si>
    <t>M-2347 35-03-M02347_35-03-M02347_47728519</t>
  </si>
  <si>
    <t>19.10.2023 09:04:21</t>
  </si>
  <si>
    <t>19.10.2023 10:12:51</t>
  </si>
  <si>
    <t>K-3216 35-09-K03216_97863223_97863223</t>
  </si>
  <si>
    <t>19.10.2023 09:06:42</t>
  </si>
  <si>
    <t>19.10.2023 10:28:03</t>
  </si>
  <si>
    <t>GÜLBAHÇE TR-4 35-19-L00144_35-19-L00144_2350399</t>
  </si>
  <si>
    <t>19.10.2023 09:31:19</t>
  </si>
  <si>
    <t>19.10.2023 09:33:55</t>
  </si>
  <si>
    <t>K-4473 35-01-K04473_35-01-K04473_65798040</t>
  </si>
  <si>
    <t>19.10.2023 09:45:52</t>
  </si>
  <si>
    <t>19.10.2023 10:07:51</t>
  </si>
  <si>
    <t>YOLÜSTÜ İM 35-15-A00002_ERTUĞRUL KÖYÜ L15_2316543</t>
  </si>
  <si>
    <t>19.10.2023 10:10:21</t>
  </si>
  <si>
    <t>19.10.2023 10:30:21</t>
  </si>
  <si>
    <t>K-3216 35-09-K03216_B_56383638_56383638</t>
  </si>
  <si>
    <t>19.10.2023 10:41:01</t>
  </si>
  <si>
    <t>BALLICA İM 45-72-A00005_YENİ ZEYTİNLİOVA L03_2095873</t>
  </si>
  <si>
    <t>18.10.2023 09:24:58</t>
  </si>
  <si>
    <t>18.10.2023 15:06:17</t>
  </si>
  <si>
    <t>18.10.2023 09:27:58</t>
  </si>
  <si>
    <t>18.10.2023 15:52:41</t>
  </si>
  <si>
    <t>KARGIN KÖK 45-71-M00095_ŞİRVAN M04_2321772</t>
  </si>
  <si>
    <t>18.10.2023 10:23:07</t>
  </si>
  <si>
    <t>18.10.2023 14:43:48</t>
  </si>
  <si>
    <t>MURADİYE DM 45-71-M00006_ORMAN FİDANLIĞI M12_2077013</t>
  </si>
  <si>
    <t>18.10.2023 12:56:13</t>
  </si>
  <si>
    <t>18.10.2023 14:33:23</t>
  </si>
  <si>
    <t>ÇEŞME İM 35-18-A00001_VAKIFLAR L06_2053080</t>
  </si>
  <si>
    <t>18.10.2023 13:08:30</t>
  </si>
  <si>
    <t>SUDELİĞİ KÖK 45-72-L00111_YENİÇEKÖY ÇIKIŞI L01_66544613</t>
  </si>
  <si>
    <t>18.10.2023 13:17:25</t>
  </si>
  <si>
    <t>18.10.2023 14:29:25</t>
  </si>
  <si>
    <t>M-1 35-02-M00001_M-1269 M12_78582489</t>
  </si>
  <si>
    <t>18.10.2023 13:54:58</t>
  </si>
  <si>
    <t>18.10.2023 14:41:02</t>
  </si>
  <si>
    <t>BEYDERE KÖK 45-71-M00128_ESKİ YENİKÖY M09_50217160</t>
  </si>
  <si>
    <t>18.10.2023 14:31:24</t>
  </si>
  <si>
    <t>18.10.2023 15:26:46</t>
  </si>
  <si>
    <t>ULUDERBENT DM 45-73-M00491_ÖRENCİK M03_95475184</t>
  </si>
  <si>
    <t>18.10.2023 15:03:51</t>
  </si>
  <si>
    <t>18.10.2023 15:04:25</t>
  </si>
  <si>
    <t>KARAKOVA KÖK 35-15-L01205_SEYREKLİ M01_85269012</t>
  </si>
  <si>
    <t>18.10.2023 15:27:21</t>
  </si>
  <si>
    <t>SAKARLI KÖK 45-76-M00046_KOCAİSKAN M03_72214504</t>
  </si>
  <si>
    <t>18.10.2023 15:04:43</t>
  </si>
  <si>
    <t>18.10.2023 15:31:35</t>
  </si>
  <si>
    <t>YAKAKÖY KÖK 45-75-M00067_KAYACIK ESKİ SARIALİLER M05_2092145</t>
  </si>
  <si>
    <t>18.10.2023 15:44:14</t>
  </si>
  <si>
    <t>18.10.2023 15:57:10</t>
  </si>
  <si>
    <t>TR-145 35-15-M00145_950360464_950360464</t>
  </si>
  <si>
    <t>19.10.2023 07:17:28</t>
  </si>
  <si>
    <t>19.10.2023 11:19:45</t>
  </si>
  <si>
    <t>GÖRDES DM 45-75-M00050_HatBaşıAyırıcı_53135562 M09_53135562</t>
  </si>
  <si>
    <t>19.10.2023 07:46:26</t>
  </si>
  <si>
    <t>19.10.2023 09:38:28</t>
  </si>
  <si>
    <t>GÜMÜŞÇAY KÖK 45-73-M00477_HatBaşıAyırıcı_53136498 M05_53136498</t>
  </si>
  <si>
    <t>19.10.2023 08:44:38</t>
  </si>
  <si>
    <t>19.10.2023 08:45:11</t>
  </si>
  <si>
    <t>GÜLBAHÇE TR-1 45-71-M00184_GÜLBAHÇE TR-2/GÜLBAHÇE TR-3 M04_72255609</t>
  </si>
  <si>
    <t>19.10.2023 09:06:41</t>
  </si>
  <si>
    <t>19.10.2023 11:24:35</t>
  </si>
  <si>
    <t>YOLÜSTÜ İM 35-15-A00002_YOLÜSTÜ MERKEZ L08_2314556</t>
  </si>
  <si>
    <t>19.10.2023 09:19:45</t>
  </si>
  <si>
    <t>19.10.2023 09:37:41</t>
  </si>
  <si>
    <t>ULUKENT DM-1/16 35-28-M00069_ESKİ KARŞIYAKA M06_66552813</t>
  </si>
  <si>
    <t>19.10.2023 09:19:31</t>
  </si>
  <si>
    <t>19.10.2023 09:20:28</t>
  </si>
  <si>
    <t>ULUKENT KÖK-15 35-28-M00070_ULUCAK T.M. M03_66524928</t>
  </si>
  <si>
    <t>19.10.2023 09:20:41</t>
  </si>
  <si>
    <t>19.10.2023 09:21:05</t>
  </si>
  <si>
    <t>19.10.2023 09:20:59</t>
  </si>
  <si>
    <t>19.10.2023 09:37:05</t>
  </si>
  <si>
    <t>AZİZ ÇELİKDOĞAN TARIMSAL SULAMA TR-1 45-83-M00345_955180112_955180112</t>
  </si>
  <si>
    <t>19.10.2023 09:27:13</t>
  </si>
  <si>
    <t>19.10.2023 11:41:24</t>
  </si>
  <si>
    <t>SIĞACIK DM (L-35) 35-14-M00425_L-36 M02_97012870</t>
  </si>
  <si>
    <t>19.10.2023 09:39:58</t>
  </si>
  <si>
    <t>19.10.2023 10:02:01</t>
  </si>
  <si>
    <t>M-1248 35-01-M01248_C C1_5864790</t>
  </si>
  <si>
    <t>19.10.2023 09:41:50</t>
  </si>
  <si>
    <t>19.10.2023 10:49:50</t>
  </si>
  <si>
    <t>AKGEDİK KÖK-3 45-71-M00164_AKGEDİK M02_55994733</t>
  </si>
  <si>
    <t>19.10.2023 09:55:01</t>
  </si>
  <si>
    <t>19.10.2023 10:30:45</t>
  </si>
  <si>
    <t>M-2348 35-09-M02348_35-09-M02348_2372759</t>
  </si>
  <si>
    <t>19.10.2023 08:24:42</t>
  </si>
  <si>
    <t>19.10.2023 11:22:07</t>
  </si>
  <si>
    <t>K-4141 35-01-K04141_C_56374625_56374625</t>
  </si>
  <si>
    <t>19.10.2023 10:49:12</t>
  </si>
  <si>
    <t>K-2926 35-01-K02926_911063149_911063149</t>
  </si>
  <si>
    <t>19.10.2023 10:06:27</t>
  </si>
  <si>
    <t>19.10.2023 11:41:53</t>
  </si>
  <si>
    <t>M-2546 35-02-M02546_99495066_99495066</t>
  </si>
  <si>
    <t>19.10.2023 10:16:37</t>
  </si>
  <si>
    <t>19.10.2023 12:07:07</t>
  </si>
  <si>
    <t>L-359 HAYAT SİTESİ 35-18-L00359_35-18-L00359_72116352</t>
  </si>
  <si>
    <t>19.10.2023 10:19:36</t>
  </si>
  <si>
    <t>19.10.2023 10:30:28</t>
  </si>
  <si>
    <t>19.10.2023 10:28:18</t>
  </si>
  <si>
    <t>19.10.2023 10:57:55</t>
  </si>
  <si>
    <t>TR-126 35-16-L00126_B_56352804_56352804</t>
  </si>
  <si>
    <t>19.10.2023 10:46:17</t>
  </si>
  <si>
    <t>19.10.2023 11:16:02</t>
  </si>
  <si>
    <t>M-2451 35-03-M02451_35-03-M02451_79112366</t>
  </si>
  <si>
    <t>19.10.2023 10:50:25</t>
  </si>
  <si>
    <t>19.10.2023 11:09:48</t>
  </si>
  <si>
    <t>TAŞLIYOL KÖK 35-27-M00495_TAŞLIYOL M03_72168857</t>
  </si>
  <si>
    <t>19.10.2023 11:05:00</t>
  </si>
  <si>
    <t>19.10.2023 11:08:00</t>
  </si>
  <si>
    <t>KARAOBA ÇİFTE KUYULAR TR-2 35-32-L00060_A_82002577_82002577</t>
  </si>
  <si>
    <t>19.10.2023 11:31:19</t>
  </si>
  <si>
    <t>19.10.2023 12:08:06</t>
  </si>
  <si>
    <t>MURADİYE TR-5 (ESKİ MEZARLIK YANI) 45-71-M00204_FABRİKALAR M05_2312805</t>
  </si>
  <si>
    <t>18.10.2023 08:53:05</t>
  </si>
  <si>
    <t>18.10.2023 10:10:27</t>
  </si>
  <si>
    <t>FIRDANLAR KÖK 45-76-M00257_DEMİRTAŞ M03_96531681</t>
  </si>
  <si>
    <t>18.10.2023 10:16:41</t>
  </si>
  <si>
    <t>KAVAKLIDERE TR-12 45-73-M00145_TR-14 M05_2317559</t>
  </si>
  <si>
    <t>18.10.2023 09:47:25</t>
  </si>
  <si>
    <t>18.10.2023 10:33:01</t>
  </si>
  <si>
    <t>ÇAPAKLI KÖK 45-78-M01161_HatBaşıAyırıcı_53138968 M05_53138968</t>
  </si>
  <si>
    <t>18.10.2023 09:57:05</t>
  </si>
  <si>
    <t>18.10.2023 09:57:45</t>
  </si>
  <si>
    <t>SELENDİ TR-6 45-81-M00006_HASTANE ARKASI M03_2077426</t>
  </si>
  <si>
    <t>18.10.2023 10:20:41</t>
  </si>
  <si>
    <t>18.10.2023 10:56:07</t>
  </si>
  <si>
    <t>AKÖREN TR-19 KÖK 45-78-M00974_YENİKENT ÇIKIŞI    KAPASİTÖR M05_66245557</t>
  </si>
  <si>
    <t>18.10.2023 10:27:33</t>
  </si>
  <si>
    <t>18.10.2023 11:13:15</t>
  </si>
  <si>
    <t>HOROZ GEDİĞİ TR-1 35-17-M00338_B_91305032_91305032</t>
  </si>
  <si>
    <t>01.10.2023 00:44:40</t>
  </si>
  <si>
    <t>01.10.2023 01:37:59</t>
  </si>
  <si>
    <t>TR-2/6-A 45-72-L00942__72373407_72373407</t>
  </si>
  <si>
    <t>01.10.2023 01:11:45</t>
  </si>
  <si>
    <t>01.10.2023 02:02:12</t>
  </si>
  <si>
    <t>K-813 35-01-K00813_915152607_915152607</t>
  </si>
  <si>
    <t>01.10.2023 01:14:20</t>
  </si>
  <si>
    <t>01.10.2023 02:40:37</t>
  </si>
  <si>
    <t>TR-8 35-31-L00008_35-31-L00008_72252758</t>
  </si>
  <si>
    <t>01.10.2023 02:17:07</t>
  </si>
  <si>
    <t>01.10.2023 04:36:12</t>
  </si>
  <si>
    <t>BOYNUYOĞUN KÖK 35-29-L00051_DALLIK L03_72215450</t>
  </si>
  <si>
    <t>01.10.2023 02:13:22</t>
  </si>
  <si>
    <t>01.10.2023 03:22:36</t>
  </si>
  <si>
    <t>MENEMEN İM 35-28-A00001_ŞEHİR-2 L08_88107421</t>
  </si>
  <si>
    <t>01.10.2023 02:17:33</t>
  </si>
  <si>
    <t>01.10.2023 03:23:14</t>
  </si>
  <si>
    <t>DEMİRCİLİ DM 35-15-L00895_KARAKOVA DM L013_85268691</t>
  </si>
  <si>
    <t>01.10.2023 03:17:09</t>
  </si>
  <si>
    <t>01.10.2023 07:29:32</t>
  </si>
  <si>
    <t>UĞURLU KÖK 45-86-M00045_GÜNDOĞDU UĞURLU M02_72226019</t>
  </si>
  <si>
    <t>01.10.2023 03:47:14</t>
  </si>
  <si>
    <t>01.10.2023 05:21:09</t>
  </si>
  <si>
    <t>UĞURLU KÖK 45-86-M00045_ALANYOLU KIRANŞEYH M04_72226023</t>
  </si>
  <si>
    <t>01.10.2023 04:21:07</t>
  </si>
  <si>
    <t>01.10.2023 05:45:42</t>
  </si>
  <si>
    <t>KARAKEÇİLİ TAVŞANTAŞI TR-1 45-75-M00110_45-75-M00110_2352118</t>
  </si>
  <si>
    <t>01.10.2023 06:46:24</t>
  </si>
  <si>
    <t>01.10.2023 09:31:49</t>
  </si>
  <si>
    <t>TEKELİ TR-12 35-22-M00230_B_81471450_81471450</t>
  </si>
  <si>
    <t>01.10.2023 07:00:08</t>
  </si>
  <si>
    <t>01.10.2023 10:02:56</t>
  </si>
  <si>
    <t>KILCANLAR TR-2 45-75-M00446_45-75-M00446_82471465</t>
  </si>
  <si>
    <t>01.10.2023 08:42:53</t>
  </si>
  <si>
    <t>01.10.2023 09:55:41</t>
  </si>
  <si>
    <t>TAŞTEPE TR-2 35-29-L00396_35-29-L00396_2376502</t>
  </si>
  <si>
    <t>01.10.2023 10:09:44</t>
  </si>
  <si>
    <t>01.10.2023 10:14:14</t>
  </si>
  <si>
    <t>L-234 35-18-L00234_D_65590835_65590835</t>
  </si>
  <si>
    <t>01.10.2023 06:57:40</t>
  </si>
  <si>
    <t>01.10.2023 10:57:17</t>
  </si>
  <si>
    <t>K-4485 35-08-K04485_35-08-K04485_42558175</t>
  </si>
  <si>
    <t>01.10.2023 08:41:45</t>
  </si>
  <si>
    <t>01.10.2023 10:02:21</t>
  </si>
  <si>
    <t>TAŞOKÇULAR TR-1 45-74-M00234_45-74-M00234_2374367</t>
  </si>
  <si>
    <t>01.10.2023 09:14:44</t>
  </si>
  <si>
    <t>01.10.2023 09:52:01</t>
  </si>
  <si>
    <t>PİYADELER KÖK 45-73-M00136_ŞAHYAR TR-1 M010_95408090</t>
  </si>
  <si>
    <t>OG Parafudr Patlaması</t>
  </si>
  <si>
    <t>01.10.2023 09:33:32</t>
  </si>
  <si>
    <t>01.10.2023 10:28:10</t>
  </si>
  <si>
    <t>01.10.2023 09:38:13</t>
  </si>
  <si>
    <t>01.10.2023 11:05:13</t>
  </si>
  <si>
    <t>K-3124 LAKA TR-1 35-02-K03124_DIREK TIPI TRAFO HUCRESI H01_2064595</t>
  </si>
  <si>
    <t>01.10.2023 10:02:05</t>
  </si>
  <si>
    <t>01.10.2023 11:22:49</t>
  </si>
  <si>
    <t>HACIRAHMANLI TR-1 KÖK 45-80-M00070_İSHAKÇELEBİ M04_72197630</t>
  </si>
  <si>
    <t>01.10.2023 10:36:48</t>
  </si>
  <si>
    <t>01.10.2023 10:59:41</t>
  </si>
  <si>
    <t>AHMETLİ TR-10 EMNİYET 45-84-L00010_B B04_65909203</t>
  </si>
  <si>
    <t>01.10.2023 09:06:39</t>
  </si>
  <si>
    <t>01.10.2023 11:37:51</t>
  </si>
  <si>
    <t>GARAJ KÖK 35-31-L00019_TR-9 L03_2337246</t>
  </si>
  <si>
    <t>01.10.2023 09:07:47</t>
  </si>
  <si>
    <t>01.10.2023 12:36:58</t>
  </si>
  <si>
    <t>BIÇAKÇI TR-9 35-15-L00956_A_91290951_91290951</t>
  </si>
  <si>
    <t>01.10.2023 10:01:32</t>
  </si>
  <si>
    <t>01.10.2023 11:12:18</t>
  </si>
  <si>
    <t>M-2388 35-02-M02388_35-02-M02388_54985651</t>
  </si>
  <si>
    <t>01.10.2023 10:13:04</t>
  </si>
  <si>
    <t>01.10.2023 11:40:36</t>
  </si>
  <si>
    <t>M-1553 35-08-M01553_35-08-M01553_42039033</t>
  </si>
  <si>
    <t>01.10.2023 10:27:50</t>
  </si>
  <si>
    <t>01.10.2023 12:01:51</t>
  </si>
  <si>
    <t>BIÇAKÇI TR-9 35-15-L00956_35-15-L00956_2370555</t>
  </si>
  <si>
    <t>01.10.2023 12:25:28</t>
  </si>
  <si>
    <t>IRLAMAZ KÖK 45-83-L00153_ÇEPİNDERE TR-1 L02_72158565</t>
  </si>
  <si>
    <t>01.10.2023 09:56:54</t>
  </si>
  <si>
    <t>01.10.2023 13:36:34</t>
  </si>
  <si>
    <t>TR-87 MENTEŞ KAVŞAĞI 35-19-L00087_956691299_956691299</t>
  </si>
  <si>
    <t>01.10.2023 11:20:55</t>
  </si>
  <si>
    <t>01.10.2023 11:53:42</t>
  </si>
  <si>
    <t>YENİFOÇA TR-7 35-23-M00007_35-23-M00007_2362661</t>
  </si>
  <si>
    <t>01.10.2023 09:14:12</t>
  </si>
  <si>
    <t>01.10.2023 13:58:30</t>
  </si>
  <si>
    <t>TR-27 35-17-M00027_35-17-M00027_66319737</t>
  </si>
  <si>
    <t>01.10.2023 09:23:41</t>
  </si>
  <si>
    <t>01.10.2023 11:55:31</t>
  </si>
  <si>
    <t>FOÇA TR-4 35-23-L00004_35-23-L00004_2377137</t>
  </si>
  <si>
    <t>01.10.2023 09:26:31</t>
  </si>
  <si>
    <t>01.10.2023 13:59:48</t>
  </si>
  <si>
    <t>SEYİRKENT TR-1 45-83-M00691_955176247_955176247</t>
  </si>
  <si>
    <t>01.10.2023 09:35:44</t>
  </si>
  <si>
    <t>01.10.2023 12:47:16</t>
  </si>
  <si>
    <t>KÜÇÜKBAHÇE KÖYÜ TR-1 35-21-L00085_A_94798170_94798170</t>
  </si>
  <si>
    <t>01.10.2023 09:57:53</t>
  </si>
  <si>
    <t>01.10.2023 13:10:31</t>
  </si>
  <si>
    <t>ARPASEKİ TR-1 35-24-M00092_C_56353050_56353050</t>
  </si>
  <si>
    <t>01.10.2023 10:07:39</t>
  </si>
  <si>
    <t>01.10.2023 12:26:24</t>
  </si>
  <si>
    <t>KURŞUNLU TR-1 45-81-M00177_A_91360709_91360709</t>
  </si>
  <si>
    <t>AG Pano Faz Sigorta Atığı</t>
  </si>
  <si>
    <t>01.10.2023 10:04:32</t>
  </si>
  <si>
    <t>01.10.2023 12:18:14</t>
  </si>
  <si>
    <t>ULUKENT TR-6 35-28-M00073_35-28-M00073_2366129</t>
  </si>
  <si>
    <t>01.10.2023 10:47:48</t>
  </si>
  <si>
    <t>01.10.2023 11:19:21</t>
  </si>
  <si>
    <t>KARAKURT TR-1 45-76-M00091_955252445_955252445</t>
  </si>
  <si>
    <t>01.10.2023 11:44:35</t>
  </si>
  <si>
    <t>01.10.2023 13:45:38</t>
  </si>
  <si>
    <t>ÇOBANLAR SUBATAN TR-1 35-15-L00358_C_96075593_96075593</t>
  </si>
  <si>
    <t>01.10.2023 11:58:37</t>
  </si>
  <si>
    <t>01.10.2023 14:15:22</t>
  </si>
  <si>
    <t>ÇANDARLI TR-1 35-30-M00001_C _42961476</t>
  </si>
  <si>
    <t>01.10.2023 12:34:00</t>
  </si>
  <si>
    <t>01.10.2023 13:46:13</t>
  </si>
  <si>
    <t>BALABAN TR-1 35-16-M00034_35-16-M00034_2347120</t>
  </si>
  <si>
    <t>01.10.2023 12:36:14</t>
  </si>
  <si>
    <t>01.10.2023 13:06:28</t>
  </si>
  <si>
    <t>K-34 35-01-K00034_911487864_911487864</t>
  </si>
  <si>
    <t>01.10.2023 12:40:26</t>
  </si>
  <si>
    <t>01.10.2023 14:17:52</t>
  </si>
  <si>
    <t>DM02/TR13 45-73-M00041_45-73-M00041_66800552</t>
  </si>
  <si>
    <t>01.10.2023 12:48:59</t>
  </si>
  <si>
    <t>01.10.2023 14:22:28</t>
  </si>
  <si>
    <t>TR-31(M-731) 35-30-M00731_35-30-M00731_92002548</t>
  </si>
  <si>
    <t>01.10.2023 13:12:50</t>
  </si>
  <si>
    <t>01.10.2023 13:25:13</t>
  </si>
  <si>
    <t>TR-46 35-30-L00046_D_56402490_56402490</t>
  </si>
  <si>
    <t>01.10.2023 13:25:32</t>
  </si>
  <si>
    <t>01.10.2023 13:51:54</t>
  </si>
  <si>
    <t>GÜNEY DM 45-83-L00130_DAĞMARMARA L07_2303291</t>
  </si>
  <si>
    <t>01.10.2023 07:19:06</t>
  </si>
  <si>
    <t>01.10.2023 09:23:12</t>
  </si>
  <si>
    <t>M-271 KARAKAYALAR DM 35-14-M00271_TEPECİK DM (DİREKT GİDEN) M11_2097315</t>
  </si>
  <si>
    <t>01.10.2023 12:03:49</t>
  </si>
  <si>
    <t>01.10.2023 12:07:03</t>
  </si>
  <si>
    <t>K-3874 35-01-K03874_912185770_912185770</t>
  </si>
  <si>
    <t>01.10.2023 12:26:52</t>
  </si>
  <si>
    <t>01.10.2023 14:53:10</t>
  </si>
  <si>
    <t>İLHAN CAN SULAMA GRUBU 35-29-M00157_A_91193252_91193252</t>
  </si>
  <si>
    <t>01.10.2023 12:36:33</t>
  </si>
  <si>
    <t>01.10.2023 14:40:48</t>
  </si>
  <si>
    <t>HALİLBEYLİ DM 35-27-M00620_HALİLBEYLİ İÇME SUYU M11_2051349</t>
  </si>
  <si>
    <t>01.10.2023 13:08:48</t>
  </si>
  <si>
    <t>01.10.2023 13:17:11</t>
  </si>
  <si>
    <t>KAYMAKÇI İM 35-15-A00004_EMİRLİOVA L07_2121824</t>
  </si>
  <si>
    <t>01.10.2023 15:00:28</t>
  </si>
  <si>
    <t>01.10.2023 15:08:34</t>
  </si>
  <si>
    <t>L-307 35-18-L00307_950446908_950446908</t>
  </si>
  <si>
    <t>01.10.2023 10:42:14</t>
  </si>
  <si>
    <t>01.10.2023 15:56:05</t>
  </si>
  <si>
    <t>M-5 35-02-M00005_914647803_914647803</t>
  </si>
  <si>
    <t>01.10.2023 12:45:47</t>
  </si>
  <si>
    <t>01.10.2023 14:54:40</t>
  </si>
  <si>
    <t>K-4122 35-09-K04122_97793185_97793185</t>
  </si>
  <si>
    <t>01.10.2023 14:01:32</t>
  </si>
  <si>
    <t>01.10.2023 16:43:16</t>
  </si>
  <si>
    <t>MORDOĞAN TR-2 35-21-L00140_B_56373483_56373483</t>
  </si>
  <si>
    <t>01.10.2023 14:36:45</t>
  </si>
  <si>
    <t>01.10.2023 17:41:23</t>
  </si>
  <si>
    <t>K-2985 35-01-K02985_A_56381146_56381146</t>
  </si>
  <si>
    <t>01.10.2023 15:10:27</t>
  </si>
  <si>
    <t>01.10.2023 16:29:15</t>
  </si>
  <si>
    <t>KAYMAKÇI TR-34 35-15-L00239_A_91349558_91349558</t>
  </si>
  <si>
    <t>01.10.2023 16:05:11</t>
  </si>
  <si>
    <t>01.10.2023 17:36:33</t>
  </si>
  <si>
    <t>K-2985 35-01-K02985_35-01-K02985_2352459</t>
  </si>
  <si>
    <t>01.10.2023 16:40:23</t>
  </si>
  <si>
    <t>FOÇA TR-55 35-23-L00055_35-23-L00055_72153163</t>
  </si>
  <si>
    <t>01.10.2023 09:13:10</t>
  </si>
  <si>
    <t>01.10.2023 16:32:04</t>
  </si>
  <si>
    <t>BÜYÜKKALE TR-3 35-29-L00667_E_56402449_56402449</t>
  </si>
  <si>
    <t>01.10.2023 13:51:15</t>
  </si>
  <si>
    <t>01.10.2023 18:32:45</t>
  </si>
  <si>
    <t>GÜME KÖYÜ TR-1 35-29-L00340_35-29-L00340_2375021</t>
  </si>
  <si>
    <t>01.10.2023 14:03:58</t>
  </si>
  <si>
    <t>01.10.2023 17:39:58</t>
  </si>
  <si>
    <t>M-3129(YATIRIM REZERVE) 35-10-M03129_35-10-M03129_96740505</t>
  </si>
  <si>
    <t>01.10.2023 15:08:05</t>
  </si>
  <si>
    <t>01.10.2023 17:37:40</t>
  </si>
  <si>
    <t>M-2911 35-01-M02911_911086306_911086306</t>
  </si>
  <si>
    <t>01.10.2023 16:13:16</t>
  </si>
  <si>
    <t>01.10.2023 18:11:32</t>
  </si>
  <si>
    <t>K-1819 35-01-K01819_A_56369034_56369034</t>
  </si>
  <si>
    <t>01.10.2023 16:48:38</t>
  </si>
  <si>
    <t>01.10.2023 17:53:22</t>
  </si>
  <si>
    <t>ÇAYLI TR-2 35-15-L00189_B_91222359_91222359</t>
  </si>
  <si>
    <t>01.10.2023 17:14:54</t>
  </si>
  <si>
    <t>01.10.2023 18:19:34</t>
  </si>
  <si>
    <t>TR-72 M.MAVİOĞLU GRB. 35-15-M00072_35-15-M00072_2365990</t>
  </si>
  <si>
    <t>01.10.2023 17:17:49</t>
  </si>
  <si>
    <t>01.10.2023 18:22:20</t>
  </si>
  <si>
    <t>01.10.2023 09:00:38</t>
  </si>
  <si>
    <t>01.10.2023 16:50:24</t>
  </si>
  <si>
    <t>GÜMÜLDÜR DM 35-25-M00100_CİVAR M07_2309335</t>
  </si>
  <si>
    <t>01.10.2023 09:07:29</t>
  </si>
  <si>
    <t>01.10.2023 14:13:58</t>
  </si>
  <si>
    <t>SARIGÖL TR-8 45-79-M00008_TR-14 M03_2074684</t>
  </si>
  <si>
    <t>01.10.2023 09:57:47</t>
  </si>
  <si>
    <t>01.10.2023 14:06:01</t>
  </si>
  <si>
    <t>01.10.2023 10:00:32</t>
  </si>
  <si>
    <t>01.10.2023 16:36:31</t>
  </si>
  <si>
    <t>AVŞAR TR-1 45-83-L00340_D_56399419_56399419</t>
  </si>
  <si>
    <t>01.10.2023 10:22:34</t>
  </si>
  <si>
    <t>01.10.2023 18:37:09</t>
  </si>
  <si>
    <t>ULUCAK DM 35-27-M00792_ESKİ ÇAMBEL M16_2311044</t>
  </si>
  <si>
    <t>01.10.2023 12:30:00</t>
  </si>
  <si>
    <t>01.10.2023 16:35:34</t>
  </si>
  <si>
    <t>KISIKKÖY YENİ MAH. TR-1 35-22-M00137_964255604_964255604</t>
  </si>
  <si>
    <t>01.10.2023 15:05:41</t>
  </si>
  <si>
    <t>01.10.2023 18:54:45</t>
  </si>
  <si>
    <t>HACIHALİLLER TR-1 KÖK 45-71-M00066_SULAMA M02_72238377</t>
  </si>
  <si>
    <t>01.10.2023 15:28:59</t>
  </si>
  <si>
    <t>01.10.2023 18:39:54</t>
  </si>
  <si>
    <t>KARAAĞAÇLI TR-5 45-71-M01082_DIREK TIPI TRAFO HUCRESI H01_2087676</t>
  </si>
  <si>
    <t>01.10.2023 16:38:03</t>
  </si>
  <si>
    <t>01.10.2023 17:57:28</t>
  </si>
  <si>
    <t>MURADİYE TR-5 (ESKİ MEZARLIK YANI) 45-71-M00204_COCA COLA M02_2091441</t>
  </si>
  <si>
    <t>01.10.2023 16:48:21</t>
  </si>
  <si>
    <t>01.10.2023 17:17:24</t>
  </si>
  <si>
    <t>01.10.2023 16:52:34</t>
  </si>
  <si>
    <t>01.10.2023 16:59:41</t>
  </si>
  <si>
    <t>ÜÇPINAR DM 45-71-M00183_ESKİ ÜÇPINAR M11_72249517</t>
  </si>
  <si>
    <t>01.10.2023 17:32:38</t>
  </si>
  <si>
    <t>01.10.2023 17:41:22</t>
  </si>
  <si>
    <t>İĞDELİ TR-2 35-31-L00301_B_91227483_91227483</t>
  </si>
  <si>
    <t>01.10.2023 18:01:59</t>
  </si>
  <si>
    <t>01.10.2023 18:48:31</t>
  </si>
  <si>
    <t>TR-2/98 45-83-M00780__82105643_82105643</t>
  </si>
  <si>
    <t>01.10.2023 18:00:51</t>
  </si>
  <si>
    <t>01.10.2023 19:03:41</t>
  </si>
  <si>
    <t>ÇARIKLAR TR-1 45-86-M00083_45-86-M00083_2372347</t>
  </si>
  <si>
    <t>01.10.2023 18:22:31</t>
  </si>
  <si>
    <t>01.10.2023 18:40:01</t>
  </si>
  <si>
    <t>DM02/TR18 BELEDİYE ÖNÜ 45-73-M00012_PTT GİRİŞ M01_66932989</t>
  </si>
  <si>
    <t>01.10.2023 01:05:00</t>
  </si>
  <si>
    <t>01.10.2023 01:24:00</t>
  </si>
  <si>
    <t>AKGEDİK KÖK-2 45-71-M00163_UZUNBURUN M02_55994964</t>
  </si>
  <si>
    <t>01.10.2023 08:41:51</t>
  </si>
  <si>
    <t>01.10.2023 10:27:01</t>
  </si>
  <si>
    <t>ZEYTİNDAĞ DM 35-16-M00138_ZEYTİNDAĞ M05_76071852</t>
  </si>
  <si>
    <t>01.10.2023 09:11:16</t>
  </si>
  <si>
    <t>01.10.2023 11:22:34</t>
  </si>
  <si>
    <t>KULA İM 45-77-A00001_KONURCA M01_2049499</t>
  </si>
  <si>
    <t>01.10.2023 09:38:47</t>
  </si>
  <si>
    <t>01.10.2023 09:45:12</t>
  </si>
  <si>
    <t>SANCAKLI BOZKÖY KÖK 45-71-M00087_İĞDECİK M01_61320839</t>
  </si>
  <si>
    <t>01.10.2023 11:49:48</t>
  </si>
  <si>
    <t>01.10.2023 19:46:04</t>
  </si>
  <si>
    <t>KEMALİYE TR-6 45-73-M00154_945655822_945655822</t>
  </si>
  <si>
    <t>01.10.2023 11:49:23</t>
  </si>
  <si>
    <t>01.10.2023 16:02:05</t>
  </si>
  <si>
    <t>HECİZ TR-1 45-82-L00012_45-82-L00012_2370721</t>
  </si>
  <si>
    <t>01.10.2023 13:19:38</t>
  </si>
  <si>
    <t>01.10.2023 15:19:24</t>
  </si>
  <si>
    <t>TAŞTEPE TR-3 35-29-L00400_A_56395626_56395626</t>
  </si>
  <si>
    <t>01.10.2023 13:42:18</t>
  </si>
  <si>
    <t>01.10.2023 19:10:50</t>
  </si>
  <si>
    <t>MENEMEN TR-32 35-28-L00032__90033608_90033608</t>
  </si>
  <si>
    <t>01.10.2023 17:33:40</t>
  </si>
  <si>
    <t>01.10.2023 19:02:55</t>
  </si>
  <si>
    <t>AKTAŞ HAVUT DERESİ TR 45-77-L00262_B_56385571_56385571</t>
  </si>
  <si>
    <t>01.10.2023 17:33:34</t>
  </si>
  <si>
    <t>01.10.2023 19:32:54</t>
  </si>
  <si>
    <t>TOLOZ KÖK 45-79-M00251_45-79-M00251_66843655</t>
  </si>
  <si>
    <t>01.10.2023 17:44:21</t>
  </si>
  <si>
    <t>01.10.2023 19:25:24</t>
  </si>
  <si>
    <t>ÖREN TR-1 45-74-M00107_ H_91794557</t>
  </si>
  <si>
    <t>01.10.2023 17:05:38</t>
  </si>
  <si>
    <t>01.10.2023 18:50:18</t>
  </si>
  <si>
    <t>KAPAKLI DM 45-72-M00309_RAHMİYE-2 TARIMSAL SULAMA M03_2310885</t>
  </si>
  <si>
    <t>01.10.2023 06:41:14</t>
  </si>
  <si>
    <t>01.10.2023 07:47:00</t>
  </si>
  <si>
    <t>HACI HALİLLER DM 45-71-M00065_HACIHALİLLER M04_72237421</t>
  </si>
  <si>
    <t>01.10.2023 07:18:08</t>
  </si>
  <si>
    <t>01.10.2023 09:37:30</t>
  </si>
  <si>
    <t>ARPALIK KÖK 45-83-M00137_ÇAMPINAR TARIMSAL SULAMA - TR-6 M06_72124446</t>
  </si>
  <si>
    <t>01.10.2023 07:25:18</t>
  </si>
  <si>
    <t>01.10.2023 09:12:58</t>
  </si>
  <si>
    <t>ÇANAKÇI KÖK 45-79-M00194_ÇİMENTEPE YENİKÖY M01_67098847</t>
  </si>
  <si>
    <t>01.10.2023 07:49:58</t>
  </si>
  <si>
    <t>01.10.2023 09:03:43</t>
  </si>
  <si>
    <t>UĞURLU KÖK 45-86-M00045_GÜNDOĞDU UĞURLU M02_72226051</t>
  </si>
  <si>
    <t>01.10.2023 07:59:28</t>
  </si>
  <si>
    <t>01.10.2023 08:38:29</t>
  </si>
  <si>
    <t>PANCAR KÖK 35-26-M00891_PANCAR ŞEHİR M01_2302861</t>
  </si>
  <si>
    <t>01.10.2023 07:59:00</t>
  </si>
  <si>
    <t>01.10.2023 09:19:36</t>
  </si>
  <si>
    <t>01.10.2023 08:51:05</t>
  </si>
  <si>
    <t>01.10.2023 09:17:00</t>
  </si>
  <si>
    <t>DM02/TR17 45-73-M00018_PTT M02_67060326</t>
  </si>
  <si>
    <t>01.10.2023 09:00:09</t>
  </si>
  <si>
    <t>01.10.2023 11:46:18</t>
  </si>
  <si>
    <t>ARMUTLU TR-15 35-27-M00580_PAK-İŞ AMBALAJ M02_72162065</t>
  </si>
  <si>
    <t>01.10.2023 09:32:24</t>
  </si>
  <si>
    <t>01.10.2023 09:37:11</t>
  </si>
  <si>
    <t>BEYDAĞ İM 35-32-A00001_MUTAFLAR L14_2049959</t>
  </si>
  <si>
    <t>OG İzolatör Arızası</t>
  </si>
  <si>
    <t>01.10.2023 13:27:39</t>
  </si>
  <si>
    <t>01.10.2023 17:39:00</t>
  </si>
  <si>
    <t>ÜLKÜ KÖK 45-78-M01394_SERVET BLOK M03_83839759</t>
  </si>
  <si>
    <t>01.10.2023 17:10:45</t>
  </si>
  <si>
    <t>01.10.2023 18:56:59</t>
  </si>
  <si>
    <t>HACI HASAN KÖYÜ TR-1 35-15-L00271_A_56372418_56372418</t>
  </si>
  <si>
    <t>01.10.2023 18:34:13</t>
  </si>
  <si>
    <t>01.10.2023 20:18:08</t>
  </si>
  <si>
    <t>FAHRİ ÇAPUN SULAMA GRB 35-20-L00176_955211101_955211101</t>
  </si>
  <si>
    <t>01.10.2023 19:08:04</t>
  </si>
  <si>
    <t>01.10.2023 20:28:32</t>
  </si>
  <si>
    <t>GÜLENYAKA ÇAMLIK MAH.TR-2 45-73-M00513_45-73-M00513_2353253</t>
  </si>
  <si>
    <t>01.10.2023 19:11:42</t>
  </si>
  <si>
    <t>01.10.2023 21:07:14</t>
  </si>
  <si>
    <t>AKSELENDİ TR-8 45-72-L00838_B_56393227_56393227</t>
  </si>
  <si>
    <t>01.10.2023 19:20:29</t>
  </si>
  <si>
    <t>01.10.2023 20:34:30</t>
  </si>
  <si>
    <t>YASEMİN DM 35-19-M00002_ÖZBEK M03_2055959</t>
  </si>
  <si>
    <t>01.10.2023 20:10:44</t>
  </si>
  <si>
    <t>01.10.2023 20:13:26</t>
  </si>
  <si>
    <t>TR-146 35-16-L00146_E_83626843_83626843</t>
  </si>
  <si>
    <t>01.10.2023 20:25:57</t>
  </si>
  <si>
    <t>01.10.2023 21:28:52</t>
  </si>
  <si>
    <t>DERBENT İM-DM 45-83-A00004_SARIBEY-2 L07_54875613</t>
  </si>
  <si>
    <t>01.10.2023 10:54:48</t>
  </si>
  <si>
    <t>01.10.2023 12:49:19</t>
  </si>
  <si>
    <t>01.10.2023 13:38:22</t>
  </si>
  <si>
    <t>01.10.2023 13:56:34</t>
  </si>
  <si>
    <t>M-1335 KAYADİBİ KÖK 35-02-M01335_M-2625 M07_72281500</t>
  </si>
  <si>
    <t>01.10.2023 14:00:18</t>
  </si>
  <si>
    <t>01.10.2023 14:03:03</t>
  </si>
  <si>
    <t>K-4497 35-09-K04497_C c2_5882489</t>
  </si>
  <si>
    <t>01.10.2023 15:01:28</t>
  </si>
  <si>
    <t>01.10.2023 21:39:05</t>
  </si>
  <si>
    <t>DAĞCIYUSUF TR-2 45-73-M01332_A_88470605_88470605</t>
  </si>
  <si>
    <t>01.10.2023 17:56:29</t>
  </si>
  <si>
    <t>01.10.2023 20:11:50</t>
  </si>
  <si>
    <t>BAHÇELİ TR-2 45-73-M00433_45-73-M00433_2354551</t>
  </si>
  <si>
    <t>01.10.2023 19:02:36</t>
  </si>
  <si>
    <t>01.10.2023 21:42:18</t>
  </si>
  <si>
    <t>İSMETİYE TR-8 TARIMSAL SULAMA 45-73-M00985_945662836_945662836</t>
  </si>
  <si>
    <t>01.10.2023 20:38:20</t>
  </si>
  <si>
    <t>01.10.2023 21:13:54</t>
  </si>
  <si>
    <t>AHMETAĞA TR-3 45-79-M00320_C_91154571_91154571</t>
  </si>
  <si>
    <t>01.10.2023 20:44:43</t>
  </si>
  <si>
    <t>01.10.2023 22:15:20</t>
  </si>
  <si>
    <t>_953252144_953252144</t>
  </si>
  <si>
    <t>01.10.2023 21:05:10</t>
  </si>
  <si>
    <t>01.10.2023 22:15:24</t>
  </si>
  <si>
    <t>01.10.2023 21:13:28</t>
  </si>
  <si>
    <t>01.10.2023 21:28:54</t>
  </si>
  <si>
    <t>K-4690 35-01-K04690_D D1_5904284</t>
  </si>
  <si>
    <t>01.10.2023 21:43:15</t>
  </si>
  <si>
    <t>01.10.2023 22:27:13</t>
  </si>
  <si>
    <t>DENİZGİREN TR-3 35-21-L00206_953363243_953363243</t>
  </si>
  <si>
    <t>01.10.2023 21:23:11</t>
  </si>
  <si>
    <t>01.10.2023 23:04:32</t>
  </si>
  <si>
    <t>UMURLU TR-7 35-31-L00361_47784621_56352323_56352323</t>
  </si>
  <si>
    <t>01.10.2023 20:21:39</t>
  </si>
  <si>
    <t>01.10.2023 22:55:01</t>
  </si>
  <si>
    <t>BAHÇEARASI KÖYÜ TR-2 35-31-L00318_C_80833021_80833021</t>
  </si>
  <si>
    <t>01.10.2023 20:42:02</t>
  </si>
  <si>
    <t>01.10.2023 22:29:04</t>
  </si>
  <si>
    <t>L-333 KONAKKENT 35-18-L00333_950437919_950437919</t>
  </si>
  <si>
    <t>01.10.2023 22:54:26</t>
  </si>
  <si>
    <t>01.10.2023 23:53:47</t>
  </si>
  <si>
    <t>TR-18 35-17-M00018_950303102_950303102</t>
  </si>
  <si>
    <t>01.10.2023 22:53:41</t>
  </si>
  <si>
    <t>01.10.2023 23:40:34</t>
  </si>
  <si>
    <t>AHMETBEYLİ TARIMSAL SULAMA TR-1 35-22-M00239_C_91073860_91073860</t>
  </si>
  <si>
    <t>01.10.2023 16:31:59</t>
  </si>
  <si>
    <t>01.10.2023 19:36:49</t>
  </si>
  <si>
    <t>SARIYURT TR-1 35-20-L00259_35-20-L00259_2371388</t>
  </si>
  <si>
    <t>01.10.2023 18:08:04</t>
  </si>
  <si>
    <t>01.10.2023 18:16:28</t>
  </si>
  <si>
    <t>DEĞİRMENDERE TR-1 35-29-L00015_A_56361164_56361164</t>
  </si>
  <si>
    <t>01.10.2023 18:58:52</t>
  </si>
  <si>
    <t>01.10.2023 19:48:50</t>
  </si>
  <si>
    <t>MALAZ BAĞBAŞI TR-1 45-75-M00289_D_56397877_56397877</t>
  </si>
  <si>
    <t>01.10.2023 19:36:14</t>
  </si>
  <si>
    <t>01.10.2023 23:14:06</t>
  </si>
  <si>
    <t>DEĞİRMENDERE TR-1 35-29-L00015_35-29-L00015_2356462</t>
  </si>
  <si>
    <t>01.10.2023 22:40:47</t>
  </si>
  <si>
    <t>KURUCUOVA TR-8 35-15-L00249_C_56361948_56361948</t>
  </si>
  <si>
    <t>01.10.2023 20:04:18</t>
  </si>
  <si>
    <t>01.10.2023 21:15:46</t>
  </si>
  <si>
    <t>KIZILCA KÖYÜ TR-1 35-15-L00542_950378713_950378713</t>
  </si>
  <si>
    <t>01.10.2023 20:29:21</t>
  </si>
  <si>
    <t>01.10.2023 22:11:15</t>
  </si>
  <si>
    <t>M-1552 35-08-M01552_97645140_97645140</t>
  </si>
  <si>
    <t>01.10.2023 21:23:04</t>
  </si>
  <si>
    <t>02.10.2023 00:28:28</t>
  </si>
  <si>
    <t>YEŞİLDERE KEŞKEK TR-2 35-31-L00161_35-31-L00161_2364366</t>
  </si>
  <si>
    <t>01.10.2023 21:42:06</t>
  </si>
  <si>
    <t>02.10.2023 01:22:59</t>
  </si>
  <si>
    <t>KIZILCA KÖYÜ TR-1 35-15-L00542_35-15-L00542_2364699</t>
  </si>
  <si>
    <t>01.10.2023 23:43:06</t>
  </si>
  <si>
    <t>CENKYERİ TR-5 45-82-M00253_945534998_945534998</t>
  </si>
  <si>
    <t>01.10.2023 22:05:09</t>
  </si>
  <si>
    <t>02.10.2023 00:29:31</t>
  </si>
  <si>
    <t>KARABURÇ TR-5 DURSUN BEY 35-31-L00264_47945859_56398857_56398857</t>
  </si>
  <si>
    <t>01.10.2023 22:58:09</t>
  </si>
  <si>
    <t>02.10.2023 02:20:02</t>
  </si>
  <si>
    <t>CEVİZALAN TR-1 35-15-L01021_35-15-L01021_2365055</t>
  </si>
  <si>
    <t>01.10.2023 23:45:02</t>
  </si>
  <si>
    <t>02.10.2023 01:46:34</t>
  </si>
  <si>
    <t>HACIHASAN KÖYÜ TR-2 35-15-L00272_35-15-L00272_2358217</t>
  </si>
  <si>
    <t>02.10.2023 01:34:41</t>
  </si>
  <si>
    <t>02.10.2023 02:14:07</t>
  </si>
  <si>
    <t>GÖLCÜK TR-14 35-15-L00326_48779015_56374299_56374299</t>
  </si>
  <si>
    <t>01.10.2023 23:02:54</t>
  </si>
  <si>
    <t>02.10.2023 02:56:02</t>
  </si>
  <si>
    <t>02.10.2023 04:48:34</t>
  </si>
  <si>
    <t>02.10.2023 05:20:56</t>
  </si>
  <si>
    <t>İĞDELİ DAMLAR SOKAK TR-4 35-31-L00344_47904916_56385164_56385164</t>
  </si>
  <si>
    <t>02.10.2023 00:29:44</t>
  </si>
  <si>
    <t>02.10.2023 05:29:41</t>
  </si>
  <si>
    <t>02.10.2023 01:02:21</t>
  </si>
  <si>
    <t>02.10.2023 01:16:08</t>
  </si>
  <si>
    <t>AKHİSAR İM 45-72-A00001_HatBaşıAyırıcı_53139236 L06_53139236</t>
  </si>
  <si>
    <t>02.10.2023 01:15:15</t>
  </si>
  <si>
    <t>02.10.2023 03:09:48</t>
  </si>
  <si>
    <t>02.10.2023 01:20:18</t>
  </si>
  <si>
    <t>02.10.2023 01:20:48</t>
  </si>
  <si>
    <t>AKHİSAR İM 45-72-A00001_ESKİ ZEYTİN OVA L06_2058306</t>
  </si>
  <si>
    <t>02.10.2023 02:21:58</t>
  </si>
  <si>
    <t>02.10.2023 02:37:54</t>
  </si>
  <si>
    <t>DERBENT TM 45-83-A00003_DERBENT DM-1 M03_2063379</t>
  </si>
  <si>
    <t>02.10.2023 02:27:34</t>
  </si>
  <si>
    <t>02.10.2023 03:13:48</t>
  </si>
  <si>
    <t>BALLICA İM 45-72-A00005_HAMİDİYE L07_2095865</t>
  </si>
  <si>
    <t>02.10.2023 02:36:50</t>
  </si>
  <si>
    <t>02.10.2023 02:39:53</t>
  </si>
  <si>
    <t>GÜZELBAHÇE İM 35-10-A00001_İSTİKLAL M07_77678571</t>
  </si>
  <si>
    <t>02.10.2023 03:42:53</t>
  </si>
  <si>
    <t>02.10.2023 05:39:43</t>
  </si>
  <si>
    <t>KİBAR KÖYÜ TR-2 35-31-L00313_A_91233774_91233774</t>
  </si>
  <si>
    <t>02.10.2023 05:22:21</t>
  </si>
  <si>
    <t>02.10.2023 06:54:03</t>
  </si>
  <si>
    <t>01.10.2023 16:28:22</t>
  </si>
  <si>
    <t>01.10.2023 17:28:53</t>
  </si>
  <si>
    <t>GERMİYAN İM 35-18-A00004_ILDIR-1 L02_2064606</t>
  </si>
  <si>
    <t>02.10.2023 07:07:46</t>
  </si>
  <si>
    <t>02.10.2023 07:37:13</t>
  </si>
  <si>
    <t>M-1814 KISIK DM-1 35-22-M00095_KISIK SANAYİ-1 M11_72099708</t>
  </si>
  <si>
    <t>02.10.2023 07:21:44</t>
  </si>
  <si>
    <t>02.10.2023 07:27:16</t>
  </si>
  <si>
    <t>KARABURÇ KÖK 35-31-L00253_DONANIMLI YEDEK L02_2113672</t>
  </si>
  <si>
    <t>02.10.2023 07:45:58</t>
  </si>
  <si>
    <t>02.10.2023 07:51:44</t>
  </si>
  <si>
    <t>KARABULU KÖK 35-31-L00227_DEMİRAYAKLAR L02_2119133</t>
  </si>
  <si>
    <t>01.10.2023 22:02:58</t>
  </si>
  <si>
    <t>01.10.2023 22:26:31</t>
  </si>
  <si>
    <t>KARGIN KÖK 45-71-M00095_HatBaşıAyırıcı_53134727 M07_53134727</t>
  </si>
  <si>
    <t>02.10.2023 07:20:40</t>
  </si>
  <si>
    <t>02.10.2023 07:20:50</t>
  </si>
  <si>
    <t>M-1815 KISIK DM-2 35-22-M00096_METAL İŞLERİ TR-1 M11_72100663</t>
  </si>
  <si>
    <t>02.10.2023 07:27:27</t>
  </si>
  <si>
    <t>02.10.2023 08:54:19</t>
  </si>
  <si>
    <t>ÜLKÜ KÖK 45-78-M01394_ÜLKÜ BLOK M04_83839758</t>
  </si>
  <si>
    <t>02.10.2023 07:29:37</t>
  </si>
  <si>
    <t>02.10.2023 08:57:18</t>
  </si>
  <si>
    <t>K-3627 35-01-K03627_A_56375722_56375722</t>
  </si>
  <si>
    <t>02.10.2023 07:51:29</t>
  </si>
  <si>
    <t>02.10.2023 09:26:35</t>
  </si>
  <si>
    <t>FUNDACIK KÖK 45-75-M00068_FUNDACIK M03_67108815</t>
  </si>
  <si>
    <t>02.10.2023 08:27:00</t>
  </si>
  <si>
    <t>02.10.2023 08:46:18</t>
  </si>
  <si>
    <t>AHMETLİ İM 45-84-A00001_KÖY GRUBU L05_2314527</t>
  </si>
  <si>
    <t>02.10.2023 08:27:04</t>
  </si>
  <si>
    <t>02.10.2023 08:41:58</t>
  </si>
  <si>
    <t>AKHİSAR İM 45-72-A00001_BAŞLAMIŞ L02_2308694</t>
  </si>
  <si>
    <t>02.10.2023 09:00:00</t>
  </si>
  <si>
    <t>02.10.2023 09:17:48</t>
  </si>
  <si>
    <t>DM-14 45-71-M00361_45-71-M00361_72258992</t>
  </si>
  <si>
    <t>01.10.2023 19:00:07</t>
  </si>
  <si>
    <t>01.10.2023 19:31:01</t>
  </si>
  <si>
    <t>DUTLUCA TR-1 45-75-M00282_B_91416407_91416407</t>
  </si>
  <si>
    <t>02.10.2023 08:03:32</t>
  </si>
  <si>
    <t>02.10.2023 09:35:43</t>
  </si>
  <si>
    <t>EROĞLU TR-4 45-72-L00931_A_91446657_91446657</t>
  </si>
  <si>
    <t>02.10.2023 08:09:16</t>
  </si>
  <si>
    <t>02.10.2023 09:51:29</t>
  </si>
  <si>
    <t>DERBENT İM-DM 45-83-A00004_B.BELEN M14_2097152</t>
  </si>
  <si>
    <t>02.10.2023 08:50:19</t>
  </si>
  <si>
    <t>02.10.2023 09:01:42</t>
  </si>
  <si>
    <t>M-3567(YATIRIM REZERVE) 35-02-M03567_35-02-M03567_92410484</t>
  </si>
  <si>
    <t>02.10.2023 08:52:29</t>
  </si>
  <si>
    <t>02.10.2023 10:07:38</t>
  </si>
  <si>
    <t>02.10.2023 09:02:06</t>
  </si>
  <si>
    <t>02.10.2023 10:03:11</t>
  </si>
  <si>
    <t>02.10.2023 09:08:12</t>
  </si>
  <si>
    <t>02.10.2023 09:31:28</t>
  </si>
  <si>
    <t>ULUKENT TR-6 35-28-M00073_A_60984273_60984273</t>
  </si>
  <si>
    <t>02.10.2023 09:23:57</t>
  </si>
  <si>
    <t>02.10.2023 10:09:25</t>
  </si>
  <si>
    <t>KARGIN KÖK 45-71-M00095_KARGIN GİRİŞ M08_2076279</t>
  </si>
  <si>
    <t>02.10.2023 09:33:34</t>
  </si>
  <si>
    <t>02.10.2023 09:33:58</t>
  </si>
  <si>
    <t>TR-52 45-77-L00052_YURTBAŞI L02_72209733</t>
  </si>
  <si>
    <t>02.10.2023 09:47:48</t>
  </si>
  <si>
    <t>02.10.2023 10:09:58</t>
  </si>
  <si>
    <t>DEMİRCİ KÖK 35-26-M00779_YEŞİLKÖY ENH M01_42707156</t>
  </si>
  <si>
    <t>02.10.2023 09:48:41</t>
  </si>
  <si>
    <t>02.10.2023 09:52:57</t>
  </si>
  <si>
    <t>K-570 35-01-K00570_TRAFO K03_2310072</t>
  </si>
  <si>
    <t>OG Kesici Arızası</t>
  </si>
  <si>
    <t>02.10.2023 06:38:46</t>
  </si>
  <si>
    <t>02.10.2023 10:31:20</t>
  </si>
  <si>
    <t>M-3444(YATIRIM REZERVE) 35-03-M03444_35-03-M03444_88208688</t>
  </si>
  <si>
    <t>02.10.2023 08:58:13</t>
  </si>
  <si>
    <t>02.10.2023 11:07:11</t>
  </si>
  <si>
    <t>DAĞARLAR TR-4 45-73-M00599_B_91109475_91109475</t>
  </si>
  <si>
    <t>02.10.2023 09:02:38</t>
  </si>
  <si>
    <t>02.10.2023 11:00:35</t>
  </si>
  <si>
    <t>TR-2/47 45-72-L00047_45-72-L00047_2348225</t>
  </si>
  <si>
    <t>02.10.2023 09:04:48</t>
  </si>
  <si>
    <t>02.10.2023 10:16:44</t>
  </si>
  <si>
    <t>OVACIK TR-1 35-31-L00151_47821936_56352459_56352459</t>
  </si>
  <si>
    <t>02.10.2023 09:10:14</t>
  </si>
  <si>
    <t>02.10.2023 11:34:25</t>
  </si>
  <si>
    <t>BAHÇELİ TR-2 45-73-M00433_A_56400898_56400898</t>
  </si>
  <si>
    <t>02.10.2023 09:29:58</t>
  </si>
  <si>
    <t>02.10.2023 10:30:20</t>
  </si>
  <si>
    <t>M-2506 35-01-M02506_C_56366728_56366728</t>
  </si>
  <si>
    <t>02.10.2023 09:40:33</t>
  </si>
  <si>
    <t>02.10.2023 10:34:20</t>
  </si>
  <si>
    <t>K-1854 35-07-K01854_35-07-K01854_65925246</t>
  </si>
  <si>
    <t>02.10.2023 09:47:27</t>
  </si>
  <si>
    <t>02.10.2023 10:42:48</t>
  </si>
  <si>
    <t>SOMA TR-3/1 45-82-M00081_945541794_945541794</t>
  </si>
  <si>
    <t>02.10.2023 09:43:40</t>
  </si>
  <si>
    <t>02.10.2023 11:36:51</t>
  </si>
  <si>
    <t>YENİFOÇA TR-37 35-23-M00037_A_56376045_56376045</t>
  </si>
  <si>
    <t>02.10.2023 09:48:00</t>
  </si>
  <si>
    <t>02.10.2023 11:07:15</t>
  </si>
  <si>
    <t>TR-1/51 45-72-M00051_45-72-M00051_83485809</t>
  </si>
  <si>
    <t>02.10.2023 09:53:57</t>
  </si>
  <si>
    <t>02.10.2023 11:21:45</t>
  </si>
  <si>
    <t>TR-2/16 45-83-L00016_TR-2/15 L02_61338898</t>
  </si>
  <si>
    <t>02.10.2023 10:04:16</t>
  </si>
  <si>
    <t>02.10.2023 11:05:44</t>
  </si>
  <si>
    <t>KOLDERE KÖK 45-80-M00051_GÜMÜLCELİ M011_73403320</t>
  </si>
  <si>
    <t>02.10.2023 10:20:24</t>
  </si>
  <si>
    <t>02.10.2023 11:08:50</t>
  </si>
  <si>
    <t>DADAĞLI TR-2 IŞIKLAR 45-79-M00390_945574565_945574565</t>
  </si>
  <si>
    <t>02.10.2023 10:28:54</t>
  </si>
  <si>
    <t>02.10.2023 11:33:08</t>
  </si>
  <si>
    <t>TAYTAN TR-5 45-78-M00308_B_91011145_91011145</t>
  </si>
  <si>
    <t>02.10.2023 10:41:03</t>
  </si>
  <si>
    <t>02.10.2023 11:31:04</t>
  </si>
  <si>
    <t>DOĞANCI TR-8 35-31-L00333_A_91238399_91238399</t>
  </si>
  <si>
    <t>02.10.2023 08:56:06</t>
  </si>
  <si>
    <t>02.10.2023 12:25:24</t>
  </si>
  <si>
    <t>K-4853 MESUDİYE FİDERİ KAPASİTÖRÜ 35-01-K04853_K-4195 K01_2118011</t>
  </si>
  <si>
    <t>02.10.2023 09:01:58</t>
  </si>
  <si>
    <t>02.10.2023 11:25:08</t>
  </si>
  <si>
    <t>KARKIN TR-1 45-84-M00031_12248571_56401821_56401821</t>
  </si>
  <si>
    <t>02.10.2023 08:37:19</t>
  </si>
  <si>
    <t>02.10.2023 11:51:30</t>
  </si>
  <si>
    <t>L-306 35-18-L00306_950446999_950446999</t>
  </si>
  <si>
    <t>02.10.2023 09:26:42</t>
  </si>
  <si>
    <t>02.10.2023 11:31:01</t>
  </si>
  <si>
    <t>TAYTAN TR-3 45-78-M00306_45-78-M00306_61374017</t>
  </si>
  <si>
    <t>02.10.2023 09:32:52</t>
  </si>
  <si>
    <t>02.10.2023 12:02:20</t>
  </si>
  <si>
    <t>M-3571(YATIRIM REZERVE) 35-02-M03571_35-02-M03571_92662529</t>
  </si>
  <si>
    <t>02.10.2023 10:11:18</t>
  </si>
  <si>
    <t>02.10.2023 11:56:32</t>
  </si>
  <si>
    <t>TR-101 45-78-L00101_TR-102 L02_61216311</t>
  </si>
  <si>
    <t>02.10.2023 10:33:30</t>
  </si>
  <si>
    <t>02.10.2023 12:35:15</t>
  </si>
  <si>
    <t>M-147 SAKIZLIKOY 35-18-M00147__56368076_56368076</t>
  </si>
  <si>
    <t>02.10.2023 10:48:20</t>
  </si>
  <si>
    <t>02.10.2023 11:59:51</t>
  </si>
  <si>
    <t>TAŞLIYATAK TR-7 35-31-L00341_35-31-L00341_2365270</t>
  </si>
  <si>
    <t>02.10.2023 11:20:24</t>
  </si>
  <si>
    <t>02.10.2023 11:44:35</t>
  </si>
  <si>
    <t>02.10.2023 12:07:58</t>
  </si>
  <si>
    <t>02.10.2023 12:08:39</t>
  </si>
  <si>
    <t>02.10.2023 08:06:35</t>
  </si>
  <si>
    <t>02.10.2023 09:41:48</t>
  </si>
  <si>
    <t>AG Pano Arızası</t>
  </si>
  <si>
    <t>02.10.2023 08:55:40</t>
  </si>
  <si>
    <t>02.10.2023 13:02:26</t>
  </si>
  <si>
    <t>BADEMLER DOĞA SİTESİ TR-8 35-14-M00149_965877226_965877226</t>
  </si>
  <si>
    <t>02.10.2023 09:29:11</t>
  </si>
  <si>
    <t>02.10.2023 13:17:33</t>
  </si>
  <si>
    <t>ASARLIK TR-18 35-28-M00171_ASARLIK TR-17 M02_66530265</t>
  </si>
  <si>
    <t>02.10.2023 09:07:18</t>
  </si>
  <si>
    <t>02.10.2023 12:56:54</t>
  </si>
  <si>
    <t>KARAAĞAÇLI TR-2 45-71-M00130_TR-4 M02_72242833</t>
  </si>
  <si>
    <t>02.10.2023 10:42:54</t>
  </si>
  <si>
    <t>02.10.2023 11:42:04</t>
  </si>
  <si>
    <t>TIRAZLI KÖK 45-79-M00079_BAHARLAR M06_72036244</t>
  </si>
  <si>
    <t>02.10.2023 11:09:44</t>
  </si>
  <si>
    <t>02.10.2023 11:11:10</t>
  </si>
  <si>
    <t>TR-1/48 45-72-M00048_45-72-M00048_83486286</t>
  </si>
  <si>
    <t>02.10.2023 11:30:15</t>
  </si>
  <si>
    <t>02.10.2023 12:50:44</t>
  </si>
  <si>
    <t>M-246 35-02-M00246_910147772_910147772</t>
  </si>
  <si>
    <t>02.10.2023 11:39:18</t>
  </si>
  <si>
    <t>02.10.2023 12:55:26</t>
  </si>
  <si>
    <t>K-47 35-01-K00047_35-01-K00047_41903174</t>
  </si>
  <si>
    <t>02.10.2023 11:54:24</t>
  </si>
  <si>
    <t>02.10.2023 12:42:14</t>
  </si>
  <si>
    <t>K-2701 35-03-K02701_35-03-K02701_41961519</t>
  </si>
  <si>
    <t>02.10.2023 12:48:08</t>
  </si>
  <si>
    <t>02.10.2023 13:40:17</t>
  </si>
  <si>
    <t>TÜPÜLER KEPEZ TR-1 45-75-M00136_C_56386654_56386654</t>
  </si>
  <si>
    <t>02.10.2023 08:21:12</t>
  </si>
  <si>
    <t>02.10.2023 13:57:30</t>
  </si>
  <si>
    <t>SAÇLI TR-1 35-31-L00153_A_91217814_91217814</t>
  </si>
  <si>
    <t>02.10.2023 08:27:39</t>
  </si>
  <si>
    <t>02.10.2023 13:53:38</t>
  </si>
  <si>
    <t>İĞDELİ DAMLAR SOKAK TR-4 35-31-L00344_A_91355452_91355452</t>
  </si>
  <si>
    <t>02.10.2023 08:38:29</t>
  </si>
  <si>
    <t>02.10.2023 14:06:11</t>
  </si>
  <si>
    <t>BAŞARAN TR-2 35-31-L00071_47943214_56355528_56355528</t>
  </si>
  <si>
    <t>02.10.2023 08:38:13</t>
  </si>
  <si>
    <t>02.10.2023 14:41:31</t>
  </si>
  <si>
    <t>02.10.2023 09:04:10</t>
  </si>
  <si>
    <t>02.10.2023 13:48:10</t>
  </si>
  <si>
    <t>K-4408 35-01-K04408_35-01-K04408_65794506</t>
  </si>
  <si>
    <t>02.10.2023 10:00:38</t>
  </si>
  <si>
    <t>02.10.2023 13:43:09</t>
  </si>
  <si>
    <t>K-1060 35-01-K01060_C C2_5866934</t>
  </si>
  <si>
    <t>02.10.2023 10:23:56</t>
  </si>
  <si>
    <t>02.10.2023 12:57:52</t>
  </si>
  <si>
    <t>DİKİLİ İM 35-30-A00001_KOCAOBA L12_72357049</t>
  </si>
  <si>
    <t>OG Direk Yıkılması</t>
  </si>
  <si>
    <t>02.10.2023 10:50:39</t>
  </si>
  <si>
    <t>02.10.2023 13:53:44</t>
  </si>
  <si>
    <t>ALİBEYLİ DM 45-80-M00064_HEYBELİ M03_72190828</t>
  </si>
  <si>
    <t>02.10.2023 12:24:33</t>
  </si>
  <si>
    <t>02.10.2023 14:03:40</t>
  </si>
  <si>
    <t>TR-55 35-16-L00055_HatBaşıAyırıcı_53135689 L03_53135689</t>
  </si>
  <si>
    <t>02.10.2023 12:30:07</t>
  </si>
  <si>
    <t>02.10.2023 13:01:37</t>
  </si>
  <si>
    <t>DM-1/81 35-29-M00081_35-29-M00081_2357804</t>
  </si>
  <si>
    <t>02.10.2023 13:19:49</t>
  </si>
  <si>
    <t>02.10.2023 14:01:19</t>
  </si>
  <si>
    <t>MURADİYE TR-10 45-71-M02143_953239304_953239304</t>
  </si>
  <si>
    <t>02.10.2023 13:29:21</t>
  </si>
  <si>
    <t>02.10.2023 14:45:33</t>
  </si>
  <si>
    <t>KAYIŞLAR KÖK 45-80-M00183_DİLEK M03_72195773</t>
  </si>
  <si>
    <t>02.10.2023 13:31:13</t>
  </si>
  <si>
    <t>02.10.2023 14:35:13</t>
  </si>
  <si>
    <t>AHMETLİ TR-3 45-84-L00003_DIREK TIPI TRAFO HUCRESI H01_2066046</t>
  </si>
  <si>
    <t>02.10.2023 13:38:17</t>
  </si>
  <si>
    <t>02.10.2023 14:36:09</t>
  </si>
  <si>
    <t>TR-144 35-16-L00144_47571848_56352905_56352905</t>
  </si>
  <si>
    <t>02.10.2023 13:39:49</t>
  </si>
  <si>
    <t>02.10.2023 14:18:27</t>
  </si>
  <si>
    <t>HACI HASAN KÖYÜ TR-1 35-15-L00271_35-15-L00271_2358853</t>
  </si>
  <si>
    <t>02.10.2023 14:22:16</t>
  </si>
  <si>
    <t>TR-144 35-16-L00144_35-16-L00144_2347196</t>
  </si>
  <si>
    <t>02.10.2023 14:21:06</t>
  </si>
  <si>
    <t>TR-97 45-78-L00097_953257480_953257480</t>
  </si>
  <si>
    <t>01.10.2023 06:34:23</t>
  </si>
  <si>
    <t>01.10.2023 07:59:41</t>
  </si>
  <si>
    <t>TAŞOKÇULAR TR-1 45-74-M00234_B_56352150_56352150</t>
  </si>
  <si>
    <t>01.10.2023 07:52:19</t>
  </si>
  <si>
    <t>K-3466 35-08-K03466_35-08-K03466_42037626</t>
  </si>
  <si>
    <t>01.10.2023 12:39:08</t>
  </si>
  <si>
    <t>01.10.2023 13:08:58</t>
  </si>
  <si>
    <t>M-3103(YATIRIM REZERVE) 35-03-M03103_35-03-M03103_81340239</t>
  </si>
  <si>
    <t>02.10.2023 10:42:08</t>
  </si>
  <si>
    <t>02.10.2023 15:35:19</t>
  </si>
  <si>
    <t>DUTLUCA TR-1 45-75-M00282_A_91416406_91416406</t>
  </si>
  <si>
    <t>02.10.2023 11:14:43</t>
  </si>
  <si>
    <t>02.10.2023 15:38:14</t>
  </si>
  <si>
    <t>TR-1-5/5 35-20-L00063_955211869_955211869</t>
  </si>
  <si>
    <t>02.10.2023 12:29:18</t>
  </si>
  <si>
    <t>02.10.2023 15:34:38</t>
  </si>
  <si>
    <t>DM-4/2 45-72-M00614_45-72-M00614_79573894</t>
  </si>
  <si>
    <t>02.10.2023 13:07:34</t>
  </si>
  <si>
    <t>02.10.2023 15:21:41</t>
  </si>
  <si>
    <t>CEVİZLİ BALYERİ TR-8 35-31-L00326_A_91234300_91234300</t>
  </si>
  <si>
    <t>02.10.2023 13:07:49</t>
  </si>
  <si>
    <t>02.10.2023 15:07:16</t>
  </si>
  <si>
    <t>KIZILÇUKUR TR-2 45-79-M00472_A_91127467_91127467</t>
  </si>
  <si>
    <t>02.10.2023 13:30:47</t>
  </si>
  <si>
    <t>02.10.2023 15:45:14</t>
  </si>
  <si>
    <t>SEKİ KÖY İĞDELİ AKTEPE ÇİÇEKLİK YANI TR-3 35-15-L00512_D_56369701_56369701</t>
  </si>
  <si>
    <t>02.10.2023 13:36:04</t>
  </si>
  <si>
    <t>02.10.2023 15:24:59</t>
  </si>
  <si>
    <t>TR-146 35-19-L00146_35-19-L00146_2372253</t>
  </si>
  <si>
    <t>02.10.2023 13:58:20</t>
  </si>
  <si>
    <t>02.10.2023 14:41:09</t>
  </si>
  <si>
    <t>MURADİYE DM-4/12-A (DİREK TR-1) 45-71-M01872_B_91325376_91325376</t>
  </si>
  <si>
    <t>02.10.2023 14:07:54</t>
  </si>
  <si>
    <t>02.10.2023 15:01:11</t>
  </si>
  <si>
    <t>K-225 35-07-K00225_35-07-K00225_48245461</t>
  </si>
  <si>
    <t>02.10.2023 10:18:23</t>
  </si>
  <si>
    <t>02.10.2023 16:13:13</t>
  </si>
  <si>
    <t>02.10.2023 14:54:25</t>
  </si>
  <si>
    <t>02.10.2023 16:07:16</t>
  </si>
  <si>
    <t>TR-76 35-16-L00076_35-16-L00076_2347362</t>
  </si>
  <si>
    <t>02.10.2023 15:00:21</t>
  </si>
  <si>
    <t>02.10.2023 15:44:29</t>
  </si>
  <si>
    <t>SEYREK TR-2 35-28-M00909_D D04_79674206</t>
  </si>
  <si>
    <t>02.10.2023 15:08:52</t>
  </si>
  <si>
    <t>02.10.2023 16:09:08</t>
  </si>
  <si>
    <t>SELİMŞAHLAR TR-2 45-71-M00137_HatBaşıAyırıcı_53134770 M03_53134770</t>
  </si>
  <si>
    <t>02.10.2023 09:16:52</t>
  </si>
  <si>
    <t>02.10.2023 16:38:00</t>
  </si>
  <si>
    <t>L-15 35-18-L00015_L-14 SEVTUR L05_2323391</t>
  </si>
  <si>
    <t>02.10.2023 09:19:54</t>
  </si>
  <si>
    <t>02.10.2023 13:29:44</t>
  </si>
  <si>
    <t>02.10.2023 10:07:54</t>
  </si>
  <si>
    <t>02.10.2023 17:11:28</t>
  </si>
  <si>
    <t>TR-31 35-17-M00031_950300279_950300279</t>
  </si>
  <si>
    <t>02.10.2023 10:57:40</t>
  </si>
  <si>
    <t>02.10.2023 14:43:21</t>
  </si>
  <si>
    <t>K-2779 35-02-K02779_910015177_910015177</t>
  </si>
  <si>
    <t>02.10.2023 11:17:00</t>
  </si>
  <si>
    <t>02.10.2023 16:50:28</t>
  </si>
  <si>
    <t>TR-43 35-16-L00043_DAĞITIM TRAFO TR-43 L04_67589096</t>
  </si>
  <si>
    <t>02.10.2023 12:02:04</t>
  </si>
  <si>
    <t>02.10.2023 12:22:34</t>
  </si>
  <si>
    <t>M-3443(YATIRIM REZERVE) 35-03-M03443_35-03-M03443_88208625</t>
  </si>
  <si>
    <t>02.10.2023 13:26:29</t>
  </si>
  <si>
    <t>02.10.2023 16:52:24</t>
  </si>
  <si>
    <t>L-113 OVACIK 35-18-L00113_950439316_950439316</t>
  </si>
  <si>
    <t>02.10.2023 09:19:42</t>
  </si>
  <si>
    <t>02.10.2023 17:32:27</t>
  </si>
  <si>
    <t>ÇALTI TR-1 35-28-M00261_35-28-M00261_2374105</t>
  </si>
  <si>
    <t>02.10.2023 14:27:24</t>
  </si>
  <si>
    <t>02.10.2023 14:43:34</t>
  </si>
  <si>
    <t>K-1093 35-03-K01093_944688728_944688728</t>
  </si>
  <si>
    <t>02.10.2023 14:38:22</t>
  </si>
  <si>
    <t>02.10.2023 17:37:01</t>
  </si>
  <si>
    <t>DM-1/25-A 35-29-M00102_48345636_56395945_56395945</t>
  </si>
  <si>
    <t>02.10.2023 14:54:37</t>
  </si>
  <si>
    <t>02.10.2023 17:07:40</t>
  </si>
  <si>
    <t>FOÇA TR-67 35-23-L00067_950424372_950424372</t>
  </si>
  <si>
    <t>02.10.2023 15:08:50</t>
  </si>
  <si>
    <t>02.10.2023 15:42:37</t>
  </si>
  <si>
    <t>MALAZ BAĞBAŞI TR-1 45-75-M00289_A_56398913_56398913</t>
  </si>
  <si>
    <t>02.10.2023 15:26:32</t>
  </si>
  <si>
    <t>02.10.2023 17:15:02</t>
  </si>
  <si>
    <t>FOÇA TR-67 35-23-L00067_42041639_56396138_56396138</t>
  </si>
  <si>
    <t>02.10.2023 16:24:49</t>
  </si>
  <si>
    <t>L-272 35-18-L00272_9583828_56376570_56376570</t>
  </si>
  <si>
    <t>02.10.2023 15:44:38</t>
  </si>
  <si>
    <t>02.10.2023 17:17:35</t>
  </si>
  <si>
    <t>DİNDARLI KÖK TR-3 KAKLIK 45-79-M00395_YEŞİLOVA M01_72035366</t>
  </si>
  <si>
    <t>02.10.2023 16:03:00</t>
  </si>
  <si>
    <t>02.10.2023 16:03:09</t>
  </si>
  <si>
    <t>SULUDERE TR-3 35-31-L00063_956595154_956595154</t>
  </si>
  <si>
    <t>02.10.2023 16:03:33</t>
  </si>
  <si>
    <t>02.10.2023 17:31:14</t>
  </si>
  <si>
    <t>M-3566(YATIRIM REZERVE) 35-02-M03566_35-02-M03566_92410432</t>
  </si>
  <si>
    <t>Üçüncü Şahıs Talebiyle Planlı Çalışma</t>
  </si>
  <si>
    <t>02.10.2023 16:27:21</t>
  </si>
  <si>
    <t>02.10.2023 17:21:41</t>
  </si>
  <si>
    <t>EMİRALEM TR-15 35-28-M00237_B_91341532_91341532</t>
  </si>
  <si>
    <t>02.10.2023 16:58:52</t>
  </si>
  <si>
    <t>02.10.2023 17:37:22</t>
  </si>
  <si>
    <t>ÇAMURHAMAMI KÖK 45-78-L00230_YENİKÖY L03_2105171</t>
  </si>
  <si>
    <t>02.10.2023 09:11:39</t>
  </si>
  <si>
    <t>02.10.2023 16:55:59</t>
  </si>
  <si>
    <t>SELİMİYE TR-1 45-79-M00315_45-79-M00315_2372440</t>
  </si>
  <si>
    <t>02.10.2023 09:32:32</t>
  </si>
  <si>
    <t>02.10.2023 16:22:52</t>
  </si>
  <si>
    <t>MURADİYE DM-8 45-71-M02145_MANİSA TM GİRİŞ M07_60746556</t>
  </si>
  <si>
    <t>02.10.2023 09:40:13</t>
  </si>
  <si>
    <t>02.10.2023 13:31:55</t>
  </si>
  <si>
    <t>SELİMİYE TR-3 ARNAVUTLAR 45-79-M00507_45-79-M00507_2368594</t>
  </si>
  <si>
    <t>02.10.2023 09:59:14</t>
  </si>
  <si>
    <t>02.10.2023 16:07:51</t>
  </si>
  <si>
    <t>UZUNKÖY TR-1 35-31-L00144_35-31-L00144_72255937</t>
  </si>
  <si>
    <t>02.10.2023 10:13:06</t>
  </si>
  <si>
    <t>02.10.2023 18:38:53</t>
  </si>
  <si>
    <t>02.10.2023 10:16:53</t>
  </si>
  <si>
    <t>02.10.2023 16:39:54</t>
  </si>
  <si>
    <t>DEREKÖY KÖK 45-77-L00290_HatBaşıAyırıcı_89227647 L05_89227647</t>
  </si>
  <si>
    <t>02.10.2023 10:43:18</t>
  </si>
  <si>
    <t>02.10.2023 13:00:51</t>
  </si>
  <si>
    <t>ÇAPAKLI KÖK 45-78-M01161_HatBaşıAyırıcı_53139052 M07_53139052</t>
  </si>
  <si>
    <t>02.10.2023 12:53:42</t>
  </si>
  <si>
    <t>02.10.2023 14:12:28</t>
  </si>
  <si>
    <t>KAPANCI KÖK 45-78-L00229_HatBaşıAyırıcı_53139370 L02_53139370</t>
  </si>
  <si>
    <t>02.10.2023 13:09:46</t>
  </si>
  <si>
    <t>02.10.2023 15:31:59</t>
  </si>
  <si>
    <t>02.10.2023 13:44:45</t>
  </si>
  <si>
    <t>02.10.2023 13:47:44</t>
  </si>
  <si>
    <t>SAĞRAKÇI ARIZ TR-1 45-72-L00227_45-72-L00227_2372409</t>
  </si>
  <si>
    <t>02.10.2023 14:34:10</t>
  </si>
  <si>
    <t>02.10.2023 18:11:59</t>
  </si>
  <si>
    <t>02.10.2023 15:12:02</t>
  </si>
  <si>
    <t>02.10.2023 15:23:52</t>
  </si>
  <si>
    <t>TİRE TR-14 35-29-L00014_48356140_56361481_56361481</t>
  </si>
  <si>
    <t>02.10.2023 15:27:36</t>
  </si>
  <si>
    <t>02.10.2023 17:39:22</t>
  </si>
  <si>
    <t>KARAPINAR TARIMSAL SULAMA-5 45-78-L00612_DIREK TIPI TRAFO HUCRESI H01_2111722</t>
  </si>
  <si>
    <t>02.10.2023 15:36:50</t>
  </si>
  <si>
    <t>02.10.2023 18:07:49</t>
  </si>
  <si>
    <t>TR-17 35-31-L00017_B_91018368_91018368</t>
  </si>
  <si>
    <t>02.10.2023 15:48:31</t>
  </si>
  <si>
    <t>02.10.2023 17:55:15</t>
  </si>
  <si>
    <t>ÇATALCA TR-1 35-22-M00267_35-22-M00267_2374489</t>
  </si>
  <si>
    <t>AG Yük Ayırıcı Arızası</t>
  </si>
  <si>
    <t>02.10.2023 15:49:01</t>
  </si>
  <si>
    <t>02.10.2023 18:23:09</t>
  </si>
  <si>
    <t>ÇAPAKLI TR-1 45-78-M00445_A_91181426_91181426</t>
  </si>
  <si>
    <t>02.10.2023 16:09:06</t>
  </si>
  <si>
    <t>02.10.2023 18:33:57</t>
  </si>
  <si>
    <t>ARMUTLU DM-2/TR-28 (ESKİ TR-2) 35-27-L00002_98789431_98789431</t>
  </si>
  <si>
    <t>02.10.2023 16:15:01</t>
  </si>
  <si>
    <t>02.10.2023 18:21:34</t>
  </si>
  <si>
    <t>GÜLKENT KÖK-3 35-30-M00219_ALTINOVA-1 ÇIKIŞ M05_84885056</t>
  </si>
  <si>
    <t>02.10.2023 16:19:59</t>
  </si>
  <si>
    <t>02.10.2023 17:40:20</t>
  </si>
  <si>
    <t>MORDOĞAN TR-41 35-21-L00164_C_56379221_56379221</t>
  </si>
  <si>
    <t>02.10.2023 16:22:28</t>
  </si>
  <si>
    <t>02.10.2023 18:00:41</t>
  </si>
  <si>
    <t>K-1332 35-03-K01332_C_56377254_56377254</t>
  </si>
  <si>
    <t>02.10.2023 16:21:26</t>
  </si>
  <si>
    <t>02.10.2023 18:03:24</t>
  </si>
  <si>
    <t>YENİCEKÖY TR-5 35-15-L00423_A_91228519_91228519</t>
  </si>
  <si>
    <t>02.10.2023 16:33:03</t>
  </si>
  <si>
    <t>02.10.2023 18:23:59</t>
  </si>
  <si>
    <t>ERKAN ATMACA SULAMA GRUBU 35-29-M00225_A_91387670_91387670</t>
  </si>
  <si>
    <t>02.10.2023 16:52:22</t>
  </si>
  <si>
    <t>02.10.2023 18:34:30</t>
  </si>
  <si>
    <t>KIRKAĞAÇ DM 45-76-M00043_AKHİSAR M08_72247473</t>
  </si>
  <si>
    <t>02.10.2023 17:11:57</t>
  </si>
  <si>
    <t>02.10.2023 17:30:04</t>
  </si>
  <si>
    <t>FOÇA TR-46 35-23-L00046_42135213 b1b_42054745</t>
  </si>
  <si>
    <t>02.10.2023 17:41:47</t>
  </si>
  <si>
    <t>02.10.2023 18:30:29</t>
  </si>
  <si>
    <t>TR-178 45-78-L00178__85856558_85856558</t>
  </si>
  <si>
    <t>02.10.2023 17:53:59</t>
  </si>
  <si>
    <t>02.10.2023 18:16:38</t>
  </si>
  <si>
    <t>DM-14/13 45-71-M00562_A_56400762_56400762</t>
  </si>
  <si>
    <t>02.10.2023 09:34:11</t>
  </si>
  <si>
    <t>02.10.2023 18:45:50</t>
  </si>
  <si>
    <t>K-2469 35-07-K02469_K-3957 K01_48330593</t>
  </si>
  <si>
    <t>02.10.2023 09:43:34</t>
  </si>
  <si>
    <t>02.10.2023 13:46:19</t>
  </si>
  <si>
    <t>VELİLER KÖK 35-31-L00116_HatBaşıAyırıcı_72312793 L02_72312793</t>
  </si>
  <si>
    <t>02.10.2023 09:51:30</t>
  </si>
  <si>
    <t>02.10.2023 18:34:01</t>
  </si>
  <si>
    <t>SELENDİ TR-12 45-81-M00012_TR-11 M02_2077949</t>
  </si>
  <si>
    <t>02.10.2023 10:05:18</t>
  </si>
  <si>
    <t>02.10.2023 15:20:20</t>
  </si>
  <si>
    <t>M-180 DALYAN ARITMA DM 35-18-M00180_L-192 L05_66030552</t>
  </si>
  <si>
    <t>02.10.2023 10:24:11</t>
  </si>
  <si>
    <t>02.10.2023 15:13:30</t>
  </si>
  <si>
    <t>GÜLBAHÇE TR-15 35-19-L00150_DAĞITIM TRAFOSU L03_72134030</t>
  </si>
  <si>
    <t>02.10.2023 13:09:05</t>
  </si>
  <si>
    <t>02.10.2023 15:10:10</t>
  </si>
  <si>
    <t>KEMALİYE DM (TR-1) 45-73-M00150_İSMETİYE M02_66715937</t>
  </si>
  <si>
    <t>02.10.2023 14:16:30</t>
  </si>
  <si>
    <t>02.10.2023 14:52:39</t>
  </si>
  <si>
    <t>L-377 35-18-L00377_950448950_950448950</t>
  </si>
  <si>
    <t>02.10.2023 15:41:58</t>
  </si>
  <si>
    <t>02.10.2023 19:20:18</t>
  </si>
  <si>
    <t>DOĞANCI TR-12 35-31-L00339_B_91225870_91225870</t>
  </si>
  <si>
    <t>02.10.2023 16:01:32</t>
  </si>
  <si>
    <t>02.10.2023 19:08:09</t>
  </si>
  <si>
    <t>UĞURLU KÖK 45-86-M00045_HatBaşıAyırıcı_100651695 M02_100651695</t>
  </si>
  <si>
    <t>02.10.2023 16:10:35</t>
  </si>
  <si>
    <t>02.10.2023 17:13:48</t>
  </si>
  <si>
    <t>M-1303 35-03-M01303_35-03-M01303_2356562</t>
  </si>
  <si>
    <t>02.10.2023 16:26:12</t>
  </si>
  <si>
    <t>02.10.2023 19:20:02</t>
  </si>
  <si>
    <t>MORDOĞAN TR-38 35-21-L00165_953357138_953357138</t>
  </si>
  <si>
    <t>02.10.2023 17:19:41</t>
  </si>
  <si>
    <t>02.10.2023 19:08:15</t>
  </si>
  <si>
    <t>M-2177 35-01-M02177_912124580_912124580</t>
  </si>
  <si>
    <t>02.10.2023 17:39:44</t>
  </si>
  <si>
    <t>02.10.2023 18:49:43</t>
  </si>
  <si>
    <t>IŞIKLAR KÖK 45-73-M00467_BAKLACI M06_83813303</t>
  </si>
  <si>
    <t>02.10.2023 18:16:42</t>
  </si>
  <si>
    <t>02.10.2023 19:08:44</t>
  </si>
  <si>
    <t>İBRAHİM ÇOBAN SULAMA GRUBU 35-29-M00386_A_91277976_91277976</t>
  </si>
  <si>
    <t>02.10.2023 18:40:19</t>
  </si>
  <si>
    <t>02.10.2023 19:42:34</t>
  </si>
  <si>
    <t>TR-17 45-78-L00017_A_56384650_56384650</t>
  </si>
  <si>
    <t>02.10.2023 19:00:50</t>
  </si>
  <si>
    <t>02.10.2023 19:25:30</t>
  </si>
  <si>
    <t>DM-17/03 HUZUREVİ 45-71-M00415_DAĞITIM TRAFOSU M02_72075976</t>
  </si>
  <si>
    <t>01.10.2023 17:54:41</t>
  </si>
  <si>
    <t>01.10.2023 19:01:56</t>
  </si>
  <si>
    <t>01.10.2023 17:56:18</t>
  </si>
  <si>
    <t>01.10.2023 18:15:05</t>
  </si>
  <si>
    <t>BALÇOVA İM 35-07-A00001_DEÜ-1 / DEÜ-2 K02_42778680</t>
  </si>
  <si>
    <t>02.10.2023 10:49:12</t>
  </si>
  <si>
    <t>02.10.2023 14:44:05</t>
  </si>
  <si>
    <t>SEYREK TR-2 35-28-M00909_B B02_79674195</t>
  </si>
  <si>
    <t>AG Box Arızası</t>
  </si>
  <si>
    <t>02.10.2023 17:28:09</t>
  </si>
  <si>
    <t>02.10.2023 19:35:36</t>
  </si>
  <si>
    <t>KÖSELER DAMDERESİ TR-1 45-75-M00173_B_91062001_91062001</t>
  </si>
  <si>
    <t>02.10.2023 17:36:42</t>
  </si>
  <si>
    <t>02.10.2023 20:00:39</t>
  </si>
  <si>
    <t>KAZANLI TR-4 35-15-L00978_C_91060875_91060875</t>
  </si>
  <si>
    <t>02.10.2023 18:01:55</t>
  </si>
  <si>
    <t>02.10.2023 19:22:52</t>
  </si>
  <si>
    <t>TR-27 GÜVEN YAPI 35-26-M00027_49434722 _49434750</t>
  </si>
  <si>
    <t>02.10.2023 18:06:49</t>
  </si>
  <si>
    <t>02.10.2023 20:16:05</t>
  </si>
  <si>
    <t>K-2974 35-02-K02974_E_56375143_56375143</t>
  </si>
  <si>
    <t>02.10.2023 18:34:27</t>
  </si>
  <si>
    <t>02.10.2023 20:18:44</t>
  </si>
  <si>
    <t>PİRİ REİS TR-1 35-30-M00034_35-30-M00034_72083436</t>
  </si>
  <si>
    <t>02.10.2023 18:48:54</t>
  </si>
  <si>
    <t>02.10.2023 18:59:34</t>
  </si>
  <si>
    <t>BAĞARASI TR-11 35-23-M00180_C_56358290_56358290</t>
  </si>
  <si>
    <t>02.10.2023 18:59:06</t>
  </si>
  <si>
    <t>02.10.2023 19:47:20</t>
  </si>
  <si>
    <t>EMİRHACILI TR-1 45-78-L00605_A_91095478_91095478</t>
  </si>
  <si>
    <t>02.10.2023 19:09:00</t>
  </si>
  <si>
    <t>02.10.2023 20:11:51</t>
  </si>
  <si>
    <t>KAZANLI TR-4 35-15-L00978_35-15-L00978_2352033</t>
  </si>
  <si>
    <t>02.10.2023 19:24:38</t>
  </si>
  <si>
    <t>KÖSELER DAMDERESİ TR-1 45-75-M00173_45-75-M00173_2352045</t>
  </si>
  <si>
    <t>02.10.2023 20:22:38</t>
  </si>
  <si>
    <t>M-458 (DM-3/5) 35-17-M00458_950302475_950302475</t>
  </si>
  <si>
    <t>02.10.2023 19:54:32</t>
  </si>
  <si>
    <t>02.10.2023 20:23:52</t>
  </si>
  <si>
    <t>DURASILLI TR-13 45-78-M01149__56384929_56384929</t>
  </si>
  <si>
    <t>02.10.2023 20:18:49</t>
  </si>
  <si>
    <t>02.10.2023 20:56:45</t>
  </si>
  <si>
    <t>01.10.2023 09:30:52</t>
  </si>
  <si>
    <t>01.10.2023 17:37:04</t>
  </si>
  <si>
    <t>TOYGAR KÖK 45-73-M00166_TOYGAR ÇIKIŞ M01_66715044</t>
  </si>
  <si>
    <t>01.10.2023 09:36:14</t>
  </si>
  <si>
    <t>01.10.2023 11:25:44</t>
  </si>
  <si>
    <t>DİNDARLI KÖK TR-3 KAKLIK 45-79-M00395_HatBaşıAyırıcı_64287769 M03_64287769</t>
  </si>
  <si>
    <t>01.10.2023 10:54:13</t>
  </si>
  <si>
    <t>01.10.2023 11:29:12</t>
  </si>
  <si>
    <t>ÜLKÜ KÖK 45-78-M01394_SERVET BLOK M03_83839677</t>
  </si>
  <si>
    <t>01.10.2023 12:13:23</t>
  </si>
  <si>
    <t>01.10.2023 13:38:42</t>
  </si>
  <si>
    <t>02.10.2023 17:40:03</t>
  </si>
  <si>
    <t>02.10.2023 21:25:43</t>
  </si>
  <si>
    <t>TR-70 KADİR ÇAKIR GRB. 35-15-L00070_35-15-L00070_2365768</t>
  </si>
  <si>
    <t>02.10.2023 18:46:14</t>
  </si>
  <si>
    <t>02.10.2023 21:22:30</t>
  </si>
  <si>
    <t>BAŞARAN TR-2 35-31-L00071_35-31-L00071_2363464</t>
  </si>
  <si>
    <t>02.10.2023 19:38:24</t>
  </si>
  <si>
    <t>02.10.2023 21:21:54</t>
  </si>
  <si>
    <t>DİNDARLI TR-4 YILDIRIMLAR 45-79-M00420_A_56384759_56384759</t>
  </si>
  <si>
    <t>02.10.2023 19:39:32</t>
  </si>
  <si>
    <t>02.10.2023 21:49:30</t>
  </si>
  <si>
    <t>OVACIK TR-1 35-31-L00151_A_91215524_91215524</t>
  </si>
  <si>
    <t>02.10.2023 19:50:12</t>
  </si>
  <si>
    <t>02.10.2023 20:59:27</t>
  </si>
  <si>
    <t>AYDOĞDU TR-1 45-73-M00899_45-73-M00899_2355334</t>
  </si>
  <si>
    <t>02.10.2023 20:22:54</t>
  </si>
  <si>
    <t>02.10.2023 20:43:54</t>
  </si>
  <si>
    <t>M-2917 35-01-M02917_911568448_911568448</t>
  </si>
  <si>
    <t>02.10.2023 20:25:32</t>
  </si>
  <si>
    <t>02.10.2023 21:26:50</t>
  </si>
  <si>
    <t>02.10.2023 20:36:09</t>
  </si>
  <si>
    <t>02.10.2023 20:36:57</t>
  </si>
  <si>
    <t>MAVİ KÖY SİTESİ TR 35-30-M00320_B_90963200_90963200</t>
  </si>
  <si>
    <t>02.10.2023 20:47:13</t>
  </si>
  <si>
    <t>02.10.2023 21:31:53</t>
  </si>
  <si>
    <t>DM-14/13 45-71-M00562_C_56405579_56405579</t>
  </si>
  <si>
    <t>02.10.2023 20:50:21</t>
  </si>
  <si>
    <t>02.10.2023 21:32:20</t>
  </si>
  <si>
    <t>K-2316 35-04-K02316_F_56366545_56366545</t>
  </si>
  <si>
    <t>02.10.2023 21:00:05</t>
  </si>
  <si>
    <t>02.10.2023 21:43:26</t>
  </si>
  <si>
    <t>02.10.2023 21:16:08</t>
  </si>
  <si>
    <t>02.10.2023 21:18:31</t>
  </si>
  <si>
    <t>SEYREK TR-2 35-28-M00909_D D02_79674196</t>
  </si>
  <si>
    <t>02.10.2023 17:07:39</t>
  </si>
  <si>
    <t>02.10.2023 21:56:56</t>
  </si>
  <si>
    <t>İĞDECİK KÖK 45-71-M00077_43125794_56403352_56403352</t>
  </si>
  <si>
    <t>02.10.2023 18:27:24</t>
  </si>
  <si>
    <t>02.10.2023 22:25:28</t>
  </si>
  <si>
    <t>YORTANLI TR-1 35-16-M00080_953323920_953323920</t>
  </si>
  <si>
    <t>02.10.2023 18:35:59</t>
  </si>
  <si>
    <t>02.10.2023 22:12:41</t>
  </si>
  <si>
    <t>TR-17 35-31-L00017_A_91018367_91018367</t>
  </si>
  <si>
    <t>02.10.2023 19:19:06</t>
  </si>
  <si>
    <t>02.10.2023 22:54:29</t>
  </si>
  <si>
    <t>K-765 35-01-K00765_98231734_98231734</t>
  </si>
  <si>
    <t>02.10.2023 19:27:12</t>
  </si>
  <si>
    <t>02.10.2023 22:26:54</t>
  </si>
  <si>
    <t>BADEMLER TR-1 35-19-L00298_D_91145673_91145673</t>
  </si>
  <si>
    <t>02.10.2023 20:48:02</t>
  </si>
  <si>
    <t>02.10.2023 22:38:57</t>
  </si>
  <si>
    <t>K-2868 35-02-K02868_A A1B_5880219</t>
  </si>
  <si>
    <t>02.10.2023 20:41:01</t>
  </si>
  <si>
    <t>02.10.2023 22:47:00</t>
  </si>
  <si>
    <t>K-568 35-03-K00568_910921280_910921280</t>
  </si>
  <si>
    <t>02.10.2023 21:18:38</t>
  </si>
  <si>
    <t>02.10.2023 22:26:52</t>
  </si>
  <si>
    <t>M-3335 35-04-M03335_C_56363578_56363578</t>
  </si>
  <si>
    <t>02.10.2023 22:56:13</t>
  </si>
  <si>
    <t>ŞAŞAL TR-1 35-22-M00283_965073216_965073216</t>
  </si>
  <si>
    <t>02.10.2023 21:52:28</t>
  </si>
  <si>
    <t>02.10.2023 22:56:25</t>
  </si>
  <si>
    <t>KIRATLI TR-2 35-30-L00142_B_56404386_56404386</t>
  </si>
  <si>
    <t>02.10.2023 22:10:07</t>
  </si>
  <si>
    <t>02.10.2023 22:36:13</t>
  </si>
  <si>
    <t>02.10.2023 09:13:18</t>
  </si>
  <si>
    <t>02.10.2023 17:27:43</t>
  </si>
  <si>
    <t>TR-3 35-16-L00003_966671466_966671466</t>
  </si>
  <si>
    <t>02.10.2023 17:05:55</t>
  </si>
  <si>
    <t>02.10.2023 20:27:32</t>
  </si>
  <si>
    <t>CENNET MAHALLESİ TR-3 35-16-M00136_953354948_953354948</t>
  </si>
  <si>
    <t>02.10.2023 19:48:25</t>
  </si>
  <si>
    <t>02.10.2023 23:30:15</t>
  </si>
  <si>
    <t>ÇİÇEKLİ KIRDİBİ TR-1 45-75-M00310_945615699_945615699</t>
  </si>
  <si>
    <t>02.10.2023 19:57:15</t>
  </si>
  <si>
    <t>02.10.2023 22:42:36</t>
  </si>
  <si>
    <t>TR-115 35-16-L00115_B_56397452_56397452</t>
  </si>
  <si>
    <t>02.10.2023 21:36:48</t>
  </si>
  <si>
    <t>02.10.2023 23:28:34</t>
  </si>
  <si>
    <t>M-1056 35-02-M01056_C_56365198_56365198</t>
  </si>
  <si>
    <t>02.10.2023 21:52:38</t>
  </si>
  <si>
    <t>02.10.2023 23:01:07</t>
  </si>
  <si>
    <t>M-2124 35-03-M02124_910490635_910490635</t>
  </si>
  <si>
    <t>02.10.2023 20:48:55</t>
  </si>
  <si>
    <t>02.10.2023 23:52:18</t>
  </si>
  <si>
    <t>K-527 35-01-K00527_C_56374588_56374588</t>
  </si>
  <si>
    <t>02.10.2023 21:56:21</t>
  </si>
  <si>
    <t>02.10.2023 23:32:26</t>
  </si>
  <si>
    <t>K-527 35-01-K00527_35-01-K00527_2350137</t>
  </si>
  <si>
    <t>02.10.2023 23:41:26</t>
  </si>
  <si>
    <t>02.10.2023 23:41:05</t>
  </si>
  <si>
    <t>03.10.2023 01:09:17</t>
  </si>
  <si>
    <t>TR-253 35-19-M00253_956677974_956677974</t>
  </si>
  <si>
    <t>03.10.2023 00:49:49</t>
  </si>
  <si>
    <t>03.10.2023 01:36:33</t>
  </si>
  <si>
    <t>ÇANDARLI TR-11(CANKENT1) 35-30-M00011_95001352839_95001352839</t>
  </si>
  <si>
    <t>02.10.2023 21:28:38</t>
  </si>
  <si>
    <t>03.10.2023 01:51:09</t>
  </si>
  <si>
    <t>OVACIK TR-6 35-31-L00148_A_91207503_91207503</t>
  </si>
  <si>
    <t>02.10.2023 22:34:23</t>
  </si>
  <si>
    <t>03.10.2023 01:59:26</t>
  </si>
  <si>
    <t>OVACIK TR-6 35-31-L00148_35-31-L00148_2364102</t>
  </si>
  <si>
    <t>03.10.2023 02:07:58</t>
  </si>
  <si>
    <t>ÇİFTLİKDERE TR-3 45-73-M00548_45-73-M00548_2353600</t>
  </si>
  <si>
    <t>02.10.2023 22:27:09</t>
  </si>
  <si>
    <t>03.10.2023 00:15:59</t>
  </si>
  <si>
    <t>URGANLI TR-1 KÖK 45-83-M00129_DERBENT TM M03_2098472</t>
  </si>
  <si>
    <t>03.10.2023 00:57:59</t>
  </si>
  <si>
    <t>03.10.2023 01:26:05</t>
  </si>
  <si>
    <t>YAVAŞLAR TR-1 45-74-M00148_45-74-M00148_2353415</t>
  </si>
  <si>
    <t>03.10.2023 01:17:24</t>
  </si>
  <si>
    <t>03.10.2023 02:27:44</t>
  </si>
  <si>
    <t>ÇAPAKLI KÖK 45-78-M01161_HatBaşıAyırıcı_53140251 M04_53140251</t>
  </si>
  <si>
    <t>03.10.2023 03:01:54</t>
  </si>
  <si>
    <t>03.10.2023 03:02:24</t>
  </si>
  <si>
    <t>GÖRDES TR-6 45-75-M00006_HatBaşıAyırıcı_53135651 M04_53135651</t>
  </si>
  <si>
    <t>02.10.2023 21:13:12</t>
  </si>
  <si>
    <t>03.10.2023 02:09:59</t>
  </si>
  <si>
    <t>KARGIN KÖK 45-71-M00095_KARGIN GİRİŞ M08_2076278</t>
  </si>
  <si>
    <t>02.10.2023 22:50:19</t>
  </si>
  <si>
    <t>02.10.2023 23:22:59</t>
  </si>
  <si>
    <t>02.10.2023 23:49:09</t>
  </si>
  <si>
    <t>03.10.2023 02:12:34</t>
  </si>
  <si>
    <t>SOFTALAR TR-1 45-75-M00207_DIREK TIPI TRAFO HUCRESI H01_2086605</t>
  </si>
  <si>
    <t>03.10.2023 02:12:22</t>
  </si>
  <si>
    <t>03.10.2023 03:52:11</t>
  </si>
  <si>
    <t>AŞAĞICUMA DM 35-16-M00103_HatBaşıAyırıcı_53140507 M02_53140507</t>
  </si>
  <si>
    <t>02.10.2023 21:29:16</t>
  </si>
  <si>
    <t>03.10.2023 02:48:54</t>
  </si>
  <si>
    <t>KEMHALLI KÖK 45-86-M00044_HatBaşıAyırıcı_75176085 M01_75176085</t>
  </si>
  <si>
    <t>03.10.2023 01:47:47</t>
  </si>
  <si>
    <t>03.10.2023 04:13:54</t>
  </si>
  <si>
    <t>BALIKLIOVA DM 35-19-L00270_GÜLBAHÇE GİRİŞ L01_2047255</t>
  </si>
  <si>
    <t>03.10.2023 02:54:11</t>
  </si>
  <si>
    <t>03.10.2023 03:24:04</t>
  </si>
  <si>
    <t>03.10.2023 05:18:29</t>
  </si>
  <si>
    <t>03.10.2023 05:18:59</t>
  </si>
  <si>
    <t>SOMA TR-3/1 45-82-M00081_945541796_945541796</t>
  </si>
  <si>
    <t>01.10.2023 11:45:31</t>
  </si>
  <si>
    <t>01.10.2023 15:33:23</t>
  </si>
  <si>
    <t>TR-59 45-77-L00059_945490426_945490426</t>
  </si>
  <si>
    <t>01.10.2023 15:34:23</t>
  </si>
  <si>
    <t>01.10.2023 18:05:26</t>
  </si>
  <si>
    <t>TR-2/125-2 45-83-L00467__72373826_72373826</t>
  </si>
  <si>
    <t>02.10.2023 07:57:01</t>
  </si>
  <si>
    <t>02.10.2023 09:44:09</t>
  </si>
  <si>
    <t>HACIBEKTAŞLI TR-3 45-78-M00694_953272914_953272914</t>
  </si>
  <si>
    <t>02.10.2023 12:51:55</t>
  </si>
  <si>
    <t>02.10.2023 16:33:20</t>
  </si>
  <si>
    <t>BATTALMUSTAFA PEHLİVANLAR TR-1 45-77-L00203_A_56356301_56356301</t>
  </si>
  <si>
    <t>02.10.2023 23:28:45</t>
  </si>
  <si>
    <t>03.10.2023 01:00:58</t>
  </si>
  <si>
    <t>DM-14/13 45-71-M00562_953209654_953209654</t>
  </si>
  <si>
    <t>03.10.2023 01:05:45</t>
  </si>
  <si>
    <t>03.10.2023 02:15:20</t>
  </si>
  <si>
    <t>MURADİYE ORTA ÖLÇEKLİ SAN. TR-1 45-71-M00219_A tr1/A1_44453749</t>
  </si>
  <si>
    <t>03.10.2023 01:17:42</t>
  </si>
  <si>
    <t>03.10.2023 05:29:13</t>
  </si>
  <si>
    <t>SEYREK TR-7 KÖK 35-28-M00379_953393147_953393147</t>
  </si>
  <si>
    <t>03.10.2023 06:37:05</t>
  </si>
  <si>
    <t>03.10.2023 07:15:12</t>
  </si>
  <si>
    <t>DOĞANÇAY İM 35-04-A00004_VATAN-1(DOĞANÇAY-2) M14_77533399</t>
  </si>
  <si>
    <t>01.10.2023 00:21:29</t>
  </si>
  <si>
    <t>01.10.2023 00:39:35</t>
  </si>
  <si>
    <t>DEMİRTAŞ KÖK 35-30-M00149_ESENTEPE KÖYLER M02_72078653</t>
  </si>
  <si>
    <t>01.10.2023 07:46:48</t>
  </si>
  <si>
    <t>01.10.2023 08:12:15</t>
  </si>
  <si>
    <t>ARSLANLAR TM 35-26-A00004_TAMSA M09_2306546</t>
  </si>
  <si>
    <t>01.10.2023 09:24:18</t>
  </si>
  <si>
    <t>01.10.2023 17:07:21</t>
  </si>
  <si>
    <t>01.10.2023 11:12:41</t>
  </si>
  <si>
    <t>01.10.2023 12:18:08</t>
  </si>
  <si>
    <t>M-1500 35-02-M01500_M-1686 M01_42303224</t>
  </si>
  <si>
    <t>01.10.2023 14:03:24</t>
  </si>
  <si>
    <t>01.10.2023 16:25:10</t>
  </si>
  <si>
    <t>EĞLENHOCA DM 35-21-M00013_KARABURUN-1 M05_72178729</t>
  </si>
  <si>
    <t>03.10.2023 04:45:50</t>
  </si>
  <si>
    <t>03.10.2023 07:57:23</t>
  </si>
  <si>
    <t>K-4022 35-01-K04022_912288969_912288969</t>
  </si>
  <si>
    <t>03.10.2023 06:47:48</t>
  </si>
  <si>
    <t>03.10.2023 08:58:09</t>
  </si>
  <si>
    <t>03.10.2023 07:54:58</t>
  </si>
  <si>
    <t>03.10.2023 09:54:16</t>
  </si>
  <si>
    <t>TR-97/A(GÜMÜŞÇAY) 45-78-L00740_MASKİ TRAFOSU KUZEY TARAFI L03_64742284</t>
  </si>
  <si>
    <t>03.10.2023 08:00:00</t>
  </si>
  <si>
    <t>03.10.2023 08:33:14</t>
  </si>
  <si>
    <t>VELİLER DM 35-15-L00840_BÜLBÜLLER-KERPİÇLİK L01_66946047</t>
  </si>
  <si>
    <t>03.10.2023 08:01:14</t>
  </si>
  <si>
    <t>03.10.2023 08:58:44</t>
  </si>
  <si>
    <t>AŞAĞIKIRIKLAR DM 35-16-M00448_TARİŞ YEMTA M16_2115977</t>
  </si>
  <si>
    <t>03.10.2023 08:06:04</t>
  </si>
  <si>
    <t>03.10.2023 08:15:50</t>
  </si>
  <si>
    <t>TEKKEDERE DM 35-16-M00137_KAZIKBAĞLAR M12_2118602</t>
  </si>
  <si>
    <t>03.10.2023 08:06:36</t>
  </si>
  <si>
    <t>03.10.2023 08:16:23</t>
  </si>
  <si>
    <t>YAKAKÖY KÖK 45-75-M00067_TEPEKÖY M02_2092139</t>
  </si>
  <si>
    <t>03.10.2023 08:11:56</t>
  </si>
  <si>
    <t>03.10.2023 08:55:16</t>
  </si>
  <si>
    <t>YENMİŞ KÖK 35-27-M00366_YUKARI YENMİŞ M05_72163708</t>
  </si>
  <si>
    <t>03.10.2023 08:19:10</t>
  </si>
  <si>
    <t>03.10.2023 09:30:07</t>
  </si>
  <si>
    <t>TR-52 45-77-L00052_YURTBAŞI L02_72209785</t>
  </si>
  <si>
    <t>03.10.2023 08:23:54</t>
  </si>
  <si>
    <t>03.10.2023 08:35:51</t>
  </si>
  <si>
    <t>OVAKENT İM 35-15-A00003_KONAKLI L04_2057395</t>
  </si>
  <si>
    <t>03.10.2023 09:02:40</t>
  </si>
  <si>
    <t>03.10.2023 09:08:53</t>
  </si>
  <si>
    <t>M-36 GÖKÇE ÇİÇEK SİTESİ 35-18-M00036_ M01_2322882</t>
  </si>
  <si>
    <t>03.10.2023 05:48:11</t>
  </si>
  <si>
    <t>03.10.2023 07:53:42</t>
  </si>
  <si>
    <t>M-3404(YATIRIM REZERVE) 35-03-M03404_ M03_96694088</t>
  </si>
  <si>
    <t>03.10.2023 07:14:10</t>
  </si>
  <si>
    <t>03.10.2023 09:01:55</t>
  </si>
  <si>
    <t>DM-21/19 (BATI SK) 45-71-M00468_D D05b_95139673</t>
  </si>
  <si>
    <t>03.10.2023 08:11:23</t>
  </si>
  <si>
    <t>03.10.2023 09:52:05</t>
  </si>
  <si>
    <t>K-997 35-07-K00997__88868890_88868890</t>
  </si>
  <si>
    <t>03.10.2023 08:27:14</t>
  </si>
  <si>
    <t>03.10.2023 10:05:13</t>
  </si>
  <si>
    <t>BALLICA İM 45-72-A00005_BALLICA ŞEHİR L09_2095861</t>
  </si>
  <si>
    <t>03.10.2023 09:03:45</t>
  </si>
  <si>
    <t>03.10.2023 09:51:42</t>
  </si>
  <si>
    <t>KAPANCI KÖK 45-78-L00229_HatBaşıAyırıcı_62796904 L04_62796904</t>
  </si>
  <si>
    <t>03.10.2023 09:08:11</t>
  </si>
  <si>
    <t>03.10.2023 10:19:24</t>
  </si>
  <si>
    <t>M-1424 35-02-M01424_99496126_99496126</t>
  </si>
  <si>
    <t>03.10.2023 09:06:42</t>
  </si>
  <si>
    <t>03.10.2023 09:55:58</t>
  </si>
  <si>
    <t>K-3730 35-02-K03730_B_56366022_56366022</t>
  </si>
  <si>
    <t>03.10.2023 09:13:49</t>
  </si>
  <si>
    <t>03.10.2023 10:32:27</t>
  </si>
  <si>
    <t>SEKİ KÖY TR-4 35-15-L00134_C_56397692_56397692</t>
  </si>
  <si>
    <t>03.10.2023 09:21:26</t>
  </si>
  <si>
    <t>03.10.2023 10:52:14</t>
  </si>
  <si>
    <t>M-3568(YATIRIM REZERVE) 35-02-M03568_35-02-M03568_92410536</t>
  </si>
  <si>
    <t>03.10.2023 09:22:57</t>
  </si>
  <si>
    <t>03.10.2023 10:33:26</t>
  </si>
  <si>
    <t>DM-3/11 45-71-M00105_G g3b_45180280</t>
  </si>
  <si>
    <t>03.10.2023 09:22:55</t>
  </si>
  <si>
    <t>03.10.2023 10:51:12</t>
  </si>
  <si>
    <t>03.10.2023 07:29:48</t>
  </si>
  <si>
    <t>03.10.2023 11:06:01</t>
  </si>
  <si>
    <t>TR-1-4/4 ESKİ SİNEMAN KABİN 35-20-L00027_955195125_955195125</t>
  </si>
  <si>
    <t>03.10.2023 08:33:20</t>
  </si>
  <si>
    <t>03.10.2023 11:42:40</t>
  </si>
  <si>
    <t>TAYTAN BEZİRGANLI TARIMSAL SULAMA TR 45-78-M00957_A_91049973_91049973</t>
  </si>
  <si>
    <t>03.10.2023 08:52:14</t>
  </si>
  <si>
    <t>03.10.2023 10:48:00</t>
  </si>
  <si>
    <t>AKÇAAVLU TR-1 45-82-M00167_45-82-M00167_2365900</t>
  </si>
  <si>
    <t>03.10.2023 09:09:58</t>
  </si>
  <si>
    <t>03.10.2023 11:13:47</t>
  </si>
  <si>
    <t>03.10.2023 09:20:54</t>
  </si>
  <si>
    <t>03.10.2023 11:22:38</t>
  </si>
  <si>
    <t>TR-1/73-A 45-72-M00630_45-72-M00630_83483522</t>
  </si>
  <si>
    <t>03.10.2023 09:35:35</t>
  </si>
  <si>
    <t>03.10.2023 11:42:07</t>
  </si>
  <si>
    <t>03.10.2023 09:46:23</t>
  </si>
  <si>
    <t>03.10.2023 10:59:17</t>
  </si>
  <si>
    <t>İZZETTİN KÖK 45-83-M00132_ŞİRVAN M03_2327934</t>
  </si>
  <si>
    <t>03.10.2023 10:10:42</t>
  </si>
  <si>
    <t>03.10.2023 11:21:52</t>
  </si>
  <si>
    <t>TR-1/75 45-72-M00629_45-72-M00629_83463643</t>
  </si>
  <si>
    <t>03.10.2023 10:13:25</t>
  </si>
  <si>
    <t>03.10.2023 11:39:09</t>
  </si>
  <si>
    <t>ÇANDARLI TR-8 35-30-M00008_C_56365869_56365869</t>
  </si>
  <si>
    <t>03.10.2023 10:17:57</t>
  </si>
  <si>
    <t>03.10.2023 11:24:33</t>
  </si>
  <si>
    <t>KARAYAHŞİ TR-1 45-78-L00424_953289382_953289382</t>
  </si>
  <si>
    <t>03.10.2023 10:24:09</t>
  </si>
  <si>
    <t>03.10.2023 11:45:16</t>
  </si>
  <si>
    <t>L-28 35-14-L00028_956652839_956652839</t>
  </si>
  <si>
    <t>03.10.2023 10:28:39</t>
  </si>
  <si>
    <t>03.10.2023 11:51:51</t>
  </si>
  <si>
    <t>M-3570(YATIRIM REZERVE) 35-02-M03570_35-02-M03570_92410706</t>
  </si>
  <si>
    <t>03.10.2023 10:36:32</t>
  </si>
  <si>
    <t>03.10.2023 11:08:02</t>
  </si>
  <si>
    <t>03.10.2023 10:43:35</t>
  </si>
  <si>
    <t>03.10.2023 11:14:59</t>
  </si>
  <si>
    <t>TR-44 (DM-5/TR-12) ALPKENT 35-26-M00044_TR-45 M01_50241715</t>
  </si>
  <si>
    <t>03.10.2023 08:55:52</t>
  </si>
  <si>
    <t>03.10.2023 11:42:29</t>
  </si>
  <si>
    <t>BEYDERE KÖK 45-71-M00128_ESKİ KARAAĞAÇLI M07_50217231</t>
  </si>
  <si>
    <t>03.10.2023 09:17:28</t>
  </si>
  <si>
    <t>03.10.2023 11:48:40</t>
  </si>
  <si>
    <t>BEYDERE KÖK 45-71-M00128_SELİMŞAHLAR M02_50217224</t>
  </si>
  <si>
    <t>03.10.2023 09:36:02</t>
  </si>
  <si>
    <t>03.10.2023 11:51:23</t>
  </si>
  <si>
    <t>GAZETECİLER SİTESİ 35-30-M00220_35-30-M00220_72070871</t>
  </si>
  <si>
    <t>03.10.2023 09:42:57</t>
  </si>
  <si>
    <t>03.10.2023 12:21:17</t>
  </si>
  <si>
    <t>ŞAŞAL TR-1 35-22-M00283_B_56375341_56375341</t>
  </si>
  <si>
    <t>03.10.2023 09:56:59</t>
  </si>
  <si>
    <t>03.10.2023 12:51:24</t>
  </si>
  <si>
    <t>SARILAR TR-1 45-72-L00217_A_56391630_56391630</t>
  </si>
  <si>
    <t>03.10.2023 10:23:37</t>
  </si>
  <si>
    <t>03.10.2023 12:47:14</t>
  </si>
  <si>
    <t>TR-1-5/7 35-20-L00065_95000002320_95000002320</t>
  </si>
  <si>
    <t>03.10.2023 10:43:26</t>
  </si>
  <si>
    <t>03.10.2023 12:12:02</t>
  </si>
  <si>
    <t>L-230 (45 KABİN) 35-18-L00230_L-265 L02_76972492</t>
  </si>
  <si>
    <t>03.10.2023 11:05:49</t>
  </si>
  <si>
    <t>03.10.2023 11:31:24</t>
  </si>
  <si>
    <t>TR-13 35-31-L00013_956593700_956593700</t>
  </si>
  <si>
    <t>03.10.2023 11:18:49</t>
  </si>
  <si>
    <t>03.10.2023 12:25:47</t>
  </si>
  <si>
    <t>M-3569(YATIRIM REZERVE) 35-02-M03569_35-02-M03569_92410652</t>
  </si>
  <si>
    <t>03.10.2023 11:25:03</t>
  </si>
  <si>
    <t>03.10.2023 12:39:34</t>
  </si>
  <si>
    <t>K-997 35-07-K00997_35-07-K00997_88868804</t>
  </si>
  <si>
    <t>02.10.2023 10:38:07</t>
  </si>
  <si>
    <t>02.10.2023 16:23:48</t>
  </si>
  <si>
    <t>M-3562(YATIRIM REZERVE) 35-02-M03562_35-02-M03562_92410185</t>
  </si>
  <si>
    <t>02.10.2023 13:35:49</t>
  </si>
  <si>
    <t>02.10.2023 14:45:20</t>
  </si>
  <si>
    <t>M-3563(YATIRIM REZERVE) 35-02-M03563_35-02-M03563_92410247</t>
  </si>
  <si>
    <t>02.10.2023 14:46:23</t>
  </si>
  <si>
    <t>02.10.2023 16:24:04</t>
  </si>
  <si>
    <t>M-1131 35-02-M01131_35-02-M01131_2351275</t>
  </si>
  <si>
    <t>02.10.2023 15:02:00</t>
  </si>
  <si>
    <t>02.10.2023 17:48:29</t>
  </si>
  <si>
    <t>GÜZELKÖY KÖK 45-71-M00123_HatBaşıAyırıcı_53135146 M03_53135146</t>
  </si>
  <si>
    <t>03.10.2023 08:22:44</t>
  </si>
  <si>
    <t>03.10.2023 12:34:07</t>
  </si>
  <si>
    <t>KADIKÖY TR-2 35-16-M00146_B_91414621_91414621</t>
  </si>
  <si>
    <t>03.10.2023 08:20:35</t>
  </si>
  <si>
    <t>03.10.2023 13:37:48</t>
  </si>
  <si>
    <t>03.10.2023 09:19:52</t>
  </si>
  <si>
    <t>03.10.2023 13:29:42</t>
  </si>
  <si>
    <t>BUCA TM 35-03-A00003_Kozağaç M32_2053598</t>
  </si>
  <si>
    <t>03.10.2023 09:03:04</t>
  </si>
  <si>
    <t>03.10.2023 12:02:54</t>
  </si>
  <si>
    <t>TR-1 35-16-L00001_953321254_953321254</t>
  </si>
  <si>
    <t>03.10.2023 09:31:18</t>
  </si>
  <si>
    <t>03.10.2023 12:04:07</t>
  </si>
  <si>
    <t>DEMİRCİ MAH. TR-5D 45-74-M00154_945579552_945579552</t>
  </si>
  <si>
    <t>03.10.2023 10:28:24</t>
  </si>
  <si>
    <t>03.10.2023 13:28:45</t>
  </si>
  <si>
    <t>DAMARDI AKPINAR TR-2 45-75-M00326_45-75-M00326_2367333</t>
  </si>
  <si>
    <t>05.10.2023 10:56:42</t>
  </si>
  <si>
    <t>05.10.2023 16:55:57</t>
  </si>
  <si>
    <t>KENDİRLİK TR-2 45-84-L00172_8815542_56386567_56386567</t>
  </si>
  <si>
    <t>05.10.2023 11:30:39</t>
  </si>
  <si>
    <t>05.10.2023 17:02:23</t>
  </si>
  <si>
    <t>İNECİK TR-2 35-21-L00223_95000640749_95000640749</t>
  </si>
  <si>
    <t>05.10.2023 13:19:06</t>
  </si>
  <si>
    <t>05.10.2023 15:34:23</t>
  </si>
  <si>
    <t>K-4444 35-08-K04444_97661017_97661017</t>
  </si>
  <si>
    <t>05.10.2023 13:52:11</t>
  </si>
  <si>
    <t>05.10.2023 16:14:52</t>
  </si>
  <si>
    <t>DM-22 45-71-M01177_ROSEBYE AVM M04_72081900</t>
  </si>
  <si>
    <t>05.10.2023 14:06:46</t>
  </si>
  <si>
    <t>05.10.2023 15:08:03</t>
  </si>
  <si>
    <t>HELVACI TR-10 35-17-M00370__75483175_75483175</t>
  </si>
  <si>
    <t>05.10.2023 13:49:13</t>
  </si>
  <si>
    <t>05.10.2023 16:30:02</t>
  </si>
  <si>
    <t>GÜZELKÖY KÖK 45-71-M00123_HatBaşıAyırıcı_53135216 M07_53135216</t>
  </si>
  <si>
    <t>05.10.2023 14:47:05</t>
  </si>
  <si>
    <t>05.10.2023 15:47:28</t>
  </si>
  <si>
    <t>DM-14/2 45-71-M00373_953197186_953197186</t>
  </si>
  <si>
    <t>05.10.2023 15:08:44</t>
  </si>
  <si>
    <t>05.10.2023 17:14:54</t>
  </si>
  <si>
    <t>SAZOBA DM 45-72-M00413_SAZOBA ÇIKIŞI M02_2102715</t>
  </si>
  <si>
    <t>05.10.2023 15:41:10</t>
  </si>
  <si>
    <t>05.10.2023 15:41:14</t>
  </si>
  <si>
    <t>OĞLANANASI TR-6 35-22-M00259_955257096_955257096</t>
  </si>
  <si>
    <t>02.10.2023 12:07:43</t>
  </si>
  <si>
    <t>02.10.2023 19:04:25</t>
  </si>
  <si>
    <t>L-316 YALIKENT 35-18-L00316_7579699_56358305_56358305</t>
  </si>
  <si>
    <t>03.10.2023 11:56:25</t>
  </si>
  <si>
    <t>TR-2/3 45-83-L00003_48136734_56384780_56384780</t>
  </si>
  <si>
    <t>03.10.2023 19:57:14</t>
  </si>
  <si>
    <t>03.10.2023 21:06:38</t>
  </si>
  <si>
    <t>ARDIÇ MAHALLESİ TR-17 35-21-L00128_35-21-L00128_72182566</t>
  </si>
  <si>
    <t>05.10.2023 09:11:46</t>
  </si>
  <si>
    <t>05.10.2023 17:32:18</t>
  </si>
  <si>
    <t>05.10.2023 09:12:54</t>
  </si>
  <si>
    <t>05.10.2023 16:58:30</t>
  </si>
  <si>
    <t>TR-137 TORASAN MAH. 35-19-L00137_35-19-L00137_2350878</t>
  </si>
  <si>
    <t>05.10.2023 10:04:11</t>
  </si>
  <si>
    <t>05.10.2023 17:33:08</t>
  </si>
  <si>
    <t>ERGENEKON TR-1 45-83-L00138__72374847_72374847</t>
  </si>
  <si>
    <t>05.10.2023 15:47:40</t>
  </si>
  <si>
    <t>05.10.2023 17:43:09</t>
  </si>
  <si>
    <t>KARAYENİCE TR-1 45-71-M01506_45-71-M01506_2367635</t>
  </si>
  <si>
    <t>05.10.2023 15:56:00</t>
  </si>
  <si>
    <t>05.10.2023 18:09:17</t>
  </si>
  <si>
    <t>SARIGÖL TR-25 45-79-M00025_A_56397314_56397314</t>
  </si>
  <si>
    <t>05.10.2023 17:16:51</t>
  </si>
  <si>
    <t>05.10.2023 18:15:47</t>
  </si>
  <si>
    <t>KAVAKDERE DM 35-14-M00339_KAVAKDERE KÖY M08_65666754</t>
  </si>
  <si>
    <t>05.10.2023 08:00:10</t>
  </si>
  <si>
    <t>05.10.2023 09:00:56</t>
  </si>
  <si>
    <t>ÖDEMİŞ İM 35-15-A00001_YENİ KENT L16_2310687</t>
  </si>
  <si>
    <t>05.10.2023 08:50:58</t>
  </si>
  <si>
    <t>05.10.2023 11:29:24</t>
  </si>
  <si>
    <t>05.10.2023 09:18:04</t>
  </si>
  <si>
    <t>05.10.2023 17:49:11</t>
  </si>
  <si>
    <t>05.10.2023 10:02:00</t>
  </si>
  <si>
    <t>05.10.2023 18:24:00</t>
  </si>
  <si>
    <t>KAPANCI KÖK 45-78-L00229_HatBaşıAyırıcı_53140495 L02_53140495</t>
  </si>
  <si>
    <t>05.10.2023 12:19:13</t>
  </si>
  <si>
    <t>05.10.2023 13:59:47</t>
  </si>
  <si>
    <t>TR-65 KANLICAKONAĞI MEVKİİ 35-15-L00065_A_56362006_56362006</t>
  </si>
  <si>
    <t>05.10.2023 13:44:12</t>
  </si>
  <si>
    <t>05.10.2023 18:07:35</t>
  </si>
  <si>
    <t>ULUCAK DM-2/18 35-27-M00943_A_65513175_65513175</t>
  </si>
  <si>
    <t>05.10.2023 14:38:46</t>
  </si>
  <si>
    <t>05.10.2023 17:36:42</t>
  </si>
  <si>
    <t>ALİAĞA GIS TM 35-17-A00014_BELEDİYE-2 (2H05) M018_66128140</t>
  </si>
  <si>
    <t>05.10.2023 14:41:10</t>
  </si>
  <si>
    <t>05.10.2023 15:17:26</t>
  </si>
  <si>
    <t>K-3149 35-01-K03149_912101392_912101392</t>
  </si>
  <si>
    <t>05.10.2023 14:42:57</t>
  </si>
  <si>
    <t>05.10.2023 19:10:52</t>
  </si>
  <si>
    <t>YUNTDAĞ KÖK 35-16-M00010_EĞRİGÖL-BOZKÖY M03_72050958</t>
  </si>
  <si>
    <t>05.10.2023 15:20:00</t>
  </si>
  <si>
    <t>05.10.2023 15:53:27</t>
  </si>
  <si>
    <t>05.10.2023 15:34:30</t>
  </si>
  <si>
    <t>05.10.2023 15:34:40</t>
  </si>
  <si>
    <t>05.10.2023 16:27:06</t>
  </si>
  <si>
    <t>05.10.2023 17:53:19</t>
  </si>
  <si>
    <t>İSMAİL ŞİMŞEK SULAMA GRUBU 35-29-L00149_A_56354869_56354869</t>
  </si>
  <si>
    <t>05.10.2023 16:44:49</t>
  </si>
  <si>
    <t>05.10.2023 18:42:41</t>
  </si>
  <si>
    <t>GERENKÖY TR-7 35-23-M00153_A_56356462_56356462</t>
  </si>
  <si>
    <t>05.10.2023 17:17:16</t>
  </si>
  <si>
    <t>05.10.2023 18:14:43</t>
  </si>
  <si>
    <t>M-2786 35-08-M02786_95002384260_95002384260</t>
  </si>
  <si>
    <t>05.10.2023 17:36:29</t>
  </si>
  <si>
    <t>05.10.2023 18:52:14</t>
  </si>
  <si>
    <t>HAMİTLİ TR-1 45-76-L00148_45-76-L00148_2368432</t>
  </si>
  <si>
    <t>05.10.2023 17:42:09</t>
  </si>
  <si>
    <t>05.10.2023 19:14:00</t>
  </si>
  <si>
    <t>KARADAĞ TR-1 45-73-M00287_45-73-M00287_2374836</t>
  </si>
  <si>
    <t>05.10.2023 18:28:24</t>
  </si>
  <si>
    <t>05.10.2023 19:00:44</t>
  </si>
  <si>
    <t>FOÇA M-258 35-23-M00258_B_56356398_56356398</t>
  </si>
  <si>
    <t>05.10.2023 18:42:35</t>
  </si>
  <si>
    <t>05.10.2023 18:58:57</t>
  </si>
  <si>
    <t>K-249 35-02-K00249_35-02-K00249_2372145</t>
  </si>
  <si>
    <t>05.10.2023 18:36:34</t>
  </si>
  <si>
    <t>05.10.2023 18:38:30</t>
  </si>
  <si>
    <t>SART TR-1 KÖK 45-78-M00168_SART TR-2 M03_81491802</t>
  </si>
  <si>
    <t>04.10.2023 10:05:52</t>
  </si>
  <si>
    <t>04.10.2023 15:34:30</t>
  </si>
  <si>
    <t>DM-1/11 45-71-M00030_A a2b_45142984</t>
  </si>
  <si>
    <t>05.10.2023 13:59:19</t>
  </si>
  <si>
    <t>05.10.2023 19:18:50</t>
  </si>
  <si>
    <t>TR-12 35-16-L00012_47581328 A2b_47582726</t>
  </si>
  <si>
    <t>05.10.2023 18:39:51</t>
  </si>
  <si>
    <t>05.10.2023 19:34:36</t>
  </si>
  <si>
    <t>HACIHALİLLER TR-1 KÖK 45-71-M00066_SULAMA M02_72238426</t>
  </si>
  <si>
    <t>05.10.2023 15:01:48</t>
  </si>
  <si>
    <t>05.10.2023 19:34:11</t>
  </si>
  <si>
    <t>M-1741 35-04-M01741_915934615_915934615</t>
  </si>
  <si>
    <t>05.10.2023 18:07:53</t>
  </si>
  <si>
    <t>05.10.2023 20:42:54</t>
  </si>
  <si>
    <t>KARAKURT HAYVANCILIK TR-5 45-76-L00035_A_56402329_56402329</t>
  </si>
  <si>
    <t>05.10.2023 18:43:44</t>
  </si>
  <si>
    <t>05.10.2023 20:49:01</t>
  </si>
  <si>
    <t>YENİKÖY TR-4 45-71-M00125_YENİKÖY TR-3 M03_72244248</t>
  </si>
  <si>
    <t>05.10.2023 18:40:04</t>
  </si>
  <si>
    <t>05.10.2023 21:13:59</t>
  </si>
  <si>
    <t>YELKİ DM-2/8 (M-2342) 35-10-M02342_97871724_97871724</t>
  </si>
  <si>
    <t>05.10.2023 19:13:52</t>
  </si>
  <si>
    <t>BEYLİKLİ TR-3 45-78-M00726_B_56391100_56391100</t>
  </si>
  <si>
    <t>05.10.2023 19:16:17</t>
  </si>
  <si>
    <t>05.10.2023 19:47:47</t>
  </si>
  <si>
    <t>KARAKURT HAYVANCILIK TR-5 45-76-L00035_45-76-L00035_2352687</t>
  </si>
  <si>
    <t>05.10.2023 20:50:43</t>
  </si>
  <si>
    <t>TOPARLAR KARŞI MAH.TR-2 35-29-L00324_A_56395309_56395309</t>
  </si>
  <si>
    <t>05.10.2023 16:49:06</t>
  </si>
  <si>
    <t>05.10.2023 20:47:22</t>
  </si>
  <si>
    <t>TUMBULLAR TR-2 35-31-L00369_B_91440697_91440697</t>
  </si>
  <si>
    <t>05.10.2023 18:12:39</t>
  </si>
  <si>
    <t>05.10.2023 21:17:33</t>
  </si>
  <si>
    <t>K-4756 35-04-K04756_F F01b_5788981</t>
  </si>
  <si>
    <t>05.10.2023 18:14:12</t>
  </si>
  <si>
    <t>05.10.2023 22:09:50</t>
  </si>
  <si>
    <t>K-1673 35-04-K01673_915169812_915169812</t>
  </si>
  <si>
    <t>05.10.2023 18:27:58</t>
  </si>
  <si>
    <t>05.10.2023 21:15:46</t>
  </si>
  <si>
    <t>GENCERLER TR-5 35-20-L00042_A_56360838_56360838</t>
  </si>
  <si>
    <t>05.10.2023 18:46:02</t>
  </si>
  <si>
    <t>05.10.2023 21:45:34</t>
  </si>
  <si>
    <t>SİNDELLİ TR-2 45-72-L00480_A_91397634_91397634</t>
  </si>
  <si>
    <t>05.10.2023 19:25:32</t>
  </si>
  <si>
    <t>05.10.2023 22:10:46</t>
  </si>
  <si>
    <t>TOPARLAR KARŞI MAH.TR-2 35-29-L00324_35-29-L00324_2375083</t>
  </si>
  <si>
    <t>05.10.2023 21:20:43</t>
  </si>
  <si>
    <t>YENİ FOÇA TR-26 35-23-M00026_G g6b_42106571</t>
  </si>
  <si>
    <t>05.10.2023 21:20:32</t>
  </si>
  <si>
    <t>05.10.2023 21:41:41</t>
  </si>
  <si>
    <t>TEPECİK KÖYÜ TR-2 45-71-M01287_45-71-M01287_2355466</t>
  </si>
  <si>
    <t>05.10.2023 09:06:29</t>
  </si>
  <si>
    <t>05.10.2023 18:37:01</t>
  </si>
  <si>
    <t>TR-99 45-78-L00099_953257451_953257451</t>
  </si>
  <si>
    <t>05.10.2023 21:20:34</t>
  </si>
  <si>
    <t>05.10.2023 22:28:01</t>
  </si>
  <si>
    <t>İBRAHİMAĞA TR-1 45-77-M00059_945502540_945502540</t>
  </si>
  <si>
    <t>05.10.2023 21:29:42</t>
  </si>
  <si>
    <t>05.10.2023 22:41:48</t>
  </si>
  <si>
    <t>ÇUKURALTI M-38 35-25-M00079_955290812_955290812</t>
  </si>
  <si>
    <t>05.10.2023 21:21:38</t>
  </si>
  <si>
    <t>05.10.2023 23:23:36</t>
  </si>
  <si>
    <t>TR-76 FETHİ KUŞÇU GRB. 35-15-M00076_35-15-M00076_2365991</t>
  </si>
  <si>
    <t>05.10.2023 18:49:39</t>
  </si>
  <si>
    <t>05.10.2023 23:48:47</t>
  </si>
  <si>
    <t>K-4027 35-01-K04027_911810762_911810762</t>
  </si>
  <si>
    <t>05.10.2023 21:55:40</t>
  </si>
  <si>
    <t>06.10.2023 01:07:51</t>
  </si>
  <si>
    <t>M-2729 35-04-M02729_99371482_99371482</t>
  </si>
  <si>
    <t>05.10.2023 22:41:19</t>
  </si>
  <si>
    <t>06.10.2023 04:45:07</t>
  </si>
  <si>
    <t>TR-8 35-16-L00008_953320382_953320382</t>
  </si>
  <si>
    <t>05.10.2023 18:35:33</t>
  </si>
  <si>
    <t>05.10.2023 23:24:00</t>
  </si>
  <si>
    <t>06.10.2023 04:05:53</t>
  </si>
  <si>
    <t>06.10.2023 05:56:05</t>
  </si>
  <si>
    <t>ÇEŞME İM 35-18-A00001_SAKARYA L09_2308112</t>
  </si>
  <si>
    <t>06.10.2023 06:01:43</t>
  </si>
  <si>
    <t>06.10.2023 06:17:01</t>
  </si>
  <si>
    <t>KARAALİ DM 45-71-M02127_BAĞYOLU ÇIKIŞ M02_54851026</t>
  </si>
  <si>
    <t>06.10.2023 06:01:50</t>
  </si>
  <si>
    <t>06.10.2023 06:55:29</t>
  </si>
  <si>
    <t>MORSAN TM 45-71-A00002_MURADİYE M13_2061929</t>
  </si>
  <si>
    <t>06.10.2023 06:02:24</t>
  </si>
  <si>
    <t>06.10.2023 06:27:11</t>
  </si>
  <si>
    <t>SALUR KÖK 45-75-M00062_GÜNEŞLİ M02_72037154</t>
  </si>
  <si>
    <t>06.10.2023 03:44:19</t>
  </si>
  <si>
    <t>06.10.2023 03:45:10</t>
  </si>
  <si>
    <t>DUMANLAR KÖK 45-81-M00044_DUMANLAR M03_72038297</t>
  </si>
  <si>
    <t>06.10.2023 07:18:04</t>
  </si>
  <si>
    <t>06.10.2023 07:24:53</t>
  </si>
  <si>
    <t>YOLÜSTÜ İM 35-15-A00002_GERÇEKLİ L12_2076431</t>
  </si>
  <si>
    <t>06.10.2023 07:23:39</t>
  </si>
  <si>
    <t>06.10.2023 07:52:59</t>
  </si>
  <si>
    <t>BAŞPINAR KÖK 45-76-L00001_ALİ FAKI-BOSTANCI L02_72214097</t>
  </si>
  <si>
    <t>06.10.2023 08:15:59</t>
  </si>
  <si>
    <t>06.10.2023 09:02:04</t>
  </si>
  <si>
    <t>06.10.2023 08:27:06</t>
  </si>
  <si>
    <t>06.10.2023 08:58:44</t>
  </si>
  <si>
    <t>KILAVUZLAR KÖK 45-74-M00198_SAYIK M02_72237277</t>
  </si>
  <si>
    <t>06.10.2023 08:33:01</t>
  </si>
  <si>
    <t>06.10.2023 09:03:34</t>
  </si>
  <si>
    <t>SÜTÇÜLER DM 35-27-M00900_SÜTÇÜLER TR-3 M16_92758033</t>
  </si>
  <si>
    <t>06.10.2023 08:39:08</t>
  </si>
  <si>
    <t>06.10.2023 09:04:26</t>
  </si>
  <si>
    <t>KELLETEPE KÖK 35-31-L00035_ARKACILAR L03_72230901</t>
  </si>
  <si>
    <t>06.10.2023 08:40:41</t>
  </si>
  <si>
    <t>06.10.2023 08:46:09</t>
  </si>
  <si>
    <t>M-2141 35-07-M02141_95002635664_95002635664</t>
  </si>
  <si>
    <t>06.10.2023 08:57:39</t>
  </si>
  <si>
    <t>06.10.2023 09:32:29</t>
  </si>
  <si>
    <t>SULUDERE TR-10 35-31-L00064_47982920_56400174_56400174</t>
  </si>
  <si>
    <t>06.10.2023 07:40:57</t>
  </si>
  <si>
    <t>06.10.2023 09:38:28</t>
  </si>
  <si>
    <t>K-2338 35-03-K02338_35-03-K02338_41940101</t>
  </si>
  <si>
    <t>06.10.2023 08:02:33</t>
  </si>
  <si>
    <t>06.10.2023 09:51:51</t>
  </si>
  <si>
    <t>BİMEYKO KÖK-10 35-30-M00048_BİMEYKO TR-4 M03_2107750</t>
  </si>
  <si>
    <t>06.10.2023 08:34:59</t>
  </si>
  <si>
    <t>06.10.2023 09:27:24</t>
  </si>
  <si>
    <t>06.10.2023 09:08:31</t>
  </si>
  <si>
    <t>06.10.2023 09:12:21</t>
  </si>
  <si>
    <t>SULTAN DM 35-25-M00121_ÖZDERE M-23 M10_72117316</t>
  </si>
  <si>
    <t>06.10.2023 09:13:07</t>
  </si>
  <si>
    <t>06.10.2023 09:41:39</t>
  </si>
  <si>
    <t>K-3584 35-01-K03584_C_56378189_56378189</t>
  </si>
  <si>
    <t>06.10.2023 09:19:00</t>
  </si>
  <si>
    <t>06.10.2023 09:54:00</t>
  </si>
  <si>
    <t>06.10.2023 09:26:34</t>
  </si>
  <si>
    <t>06.10.2023 10:15:56</t>
  </si>
  <si>
    <t>K-3264 35-01-K03264_35-01-K03264_2355757</t>
  </si>
  <si>
    <t>06.10.2023 09:27:04</t>
  </si>
  <si>
    <t>06.10.2023 09:42:51</t>
  </si>
  <si>
    <t>YUKARIBEY DM (TR-3) 35-16-M00866_47479568_56396033_56396033</t>
  </si>
  <si>
    <t>06.10.2023 09:30:16</t>
  </si>
  <si>
    <t>06.10.2023 10:35:54</t>
  </si>
  <si>
    <t>06.10.2023 09:32:44</t>
  </si>
  <si>
    <t>06.10.2023 09:36:51</t>
  </si>
  <si>
    <t>M-1850 ÇİÇEKLİ TR-1 35-02-M01850_35-02-M01850_79886743</t>
  </si>
  <si>
    <t>06.10.2023 09:35:13</t>
  </si>
  <si>
    <t>06.10.2023 10:26:19</t>
  </si>
  <si>
    <t>M-1165 35-01-M01165_35-01-M01165_2353023</t>
  </si>
  <si>
    <t>06.10.2023 10:01:40</t>
  </si>
  <si>
    <t>06.10.2023 10:16:20</t>
  </si>
  <si>
    <t>K-2577 35-01-K02577_35-01-K02577_65799152</t>
  </si>
  <si>
    <t>06.10.2023 10:29:01</t>
  </si>
  <si>
    <t>06.10.2023 10:37:19</t>
  </si>
  <si>
    <t>KARGIN KÖK 45-71-M00095_AYTEKİNLER ESKİ HARMANDALI M07_2321769</t>
  </si>
  <si>
    <t>06.10.2023 07:37:34</t>
  </si>
  <si>
    <t>06.10.2023 10:26:54</t>
  </si>
  <si>
    <t>06.10.2023 08:14:41</t>
  </si>
  <si>
    <t>06.10.2023 09:41:34</t>
  </si>
  <si>
    <t>06.10.2023 09:13:50</t>
  </si>
  <si>
    <t>06.10.2023 10:47:20</t>
  </si>
  <si>
    <t>06.10.2023 09:28:21</t>
  </si>
  <si>
    <t>06.10.2023 10:24:48</t>
  </si>
  <si>
    <t>TEPECİK KÖPRÜ DM 35-14-M00332_A A02_83336957</t>
  </si>
  <si>
    <t>06.10.2023 09:47:47</t>
  </si>
  <si>
    <t>06.10.2023 10:39:15</t>
  </si>
  <si>
    <t>06.10.2023 10:25:09</t>
  </si>
  <si>
    <t>06.10.2023 11:03:04</t>
  </si>
  <si>
    <t>METAL İŞLERİ TR-13 35-22-M00113_9801474 TR13d1_5765615</t>
  </si>
  <si>
    <t>06.10.2023 10:34:17</t>
  </si>
  <si>
    <t>06.10.2023 11:23:07</t>
  </si>
  <si>
    <t>KELLETEPE KÖK 35-31-L00035_KELLETEPE L01_72230898</t>
  </si>
  <si>
    <t>06.10.2023 10:41:29</t>
  </si>
  <si>
    <t>06.10.2023 10:41:47</t>
  </si>
  <si>
    <t>KİRAZ İM 35-31-A00001_KELLETEPE L04_2096630</t>
  </si>
  <si>
    <t>06.10.2023 10:40:26</t>
  </si>
  <si>
    <t>06.10.2023 10:40:53</t>
  </si>
  <si>
    <t>M-1846 35-01-M01846_35-01-M01846_42871327</t>
  </si>
  <si>
    <t>06.10.2023 10:50:08</t>
  </si>
  <si>
    <t>06.10.2023 11:05:48</t>
  </si>
  <si>
    <t>M-2455 35-02-M02455_35-02-M02455_46997427</t>
  </si>
  <si>
    <t>06.10.2023 10:57:54</t>
  </si>
  <si>
    <t>06.10.2023 11:19:01</t>
  </si>
  <si>
    <t>K-3080 35-01-K03080_35-01-K03080_2375113</t>
  </si>
  <si>
    <t>06.10.2023 11:12:59</t>
  </si>
  <si>
    <t>06.10.2023 11:25:01</t>
  </si>
  <si>
    <t>ARKACILAR TR-2 35-31-L00038_DIREK TIPI TRAFO HUCRESI H01_2048868</t>
  </si>
  <si>
    <t>06.10.2023 08:21:07</t>
  </si>
  <si>
    <t>06.10.2023 11:14:57</t>
  </si>
  <si>
    <t>06.10.2023 08:41:31</t>
  </si>
  <si>
    <t>06.10.2023 09:21:49</t>
  </si>
  <si>
    <t>DURASILLI TR-4 45-78-M01146_953261701_953261701</t>
  </si>
  <si>
    <t>06.10.2023 09:16:39</t>
  </si>
  <si>
    <t>06.10.2023 11:35:16</t>
  </si>
  <si>
    <t>DM-5/TR-11 ALPKENT (ESKİ TR-38) 35-26-M01359_35-26-M01359_50242133</t>
  </si>
  <si>
    <t>06.10.2023 09:26:24</t>
  </si>
  <si>
    <t>06.10.2023 11:23:14</t>
  </si>
  <si>
    <t>BAĞLICA TR-6 45-79-M00291_945566397_945566397</t>
  </si>
  <si>
    <t>06.10.2023 09:53:47</t>
  </si>
  <si>
    <t>06.10.2023 11:43:23</t>
  </si>
  <si>
    <t>HELVACI TR-2 35-26-M01489_35-26-M01489_81281280</t>
  </si>
  <si>
    <t>06.10.2023 10:40:19</t>
  </si>
  <si>
    <t>06.10.2023 11:22:14</t>
  </si>
  <si>
    <t>06.10.2023 10:54:18</t>
  </si>
  <si>
    <t>06.10.2023 12:27:25</t>
  </si>
  <si>
    <t>DM02/TR18 BELEDİYE ÖNÜ 45-73-M00012_45-73-M00012_66933017</t>
  </si>
  <si>
    <t>06.10.2023 10:58:50</t>
  </si>
  <si>
    <t>06.10.2023 12:29:22</t>
  </si>
  <si>
    <t>06.10.2023 11:21:43</t>
  </si>
  <si>
    <t>06.10.2023 12:16:30</t>
  </si>
  <si>
    <t>M-1758 35-01-M01758_35-01-M01758_65827324</t>
  </si>
  <si>
    <t>06.10.2023 11:31:29</t>
  </si>
  <si>
    <t>06.10.2023 11:48:05</t>
  </si>
  <si>
    <t>M-1574 35-01-M01574_35-01-M01574_65833537</t>
  </si>
  <si>
    <t>06.10.2023 12:15:09</t>
  </si>
  <si>
    <t>06.10.2023 12:27:49</t>
  </si>
  <si>
    <t>ÇİNİYERİ TR-4 35-29-L00777_ H_72352654</t>
  </si>
  <si>
    <t>04.10.2023 09:03:47</t>
  </si>
  <si>
    <t>04.10.2023 15:49:44</t>
  </si>
  <si>
    <t>OG Atlama(Jumper) Arızası</t>
  </si>
  <si>
    <t>04.10.2023 12:22:44</t>
  </si>
  <si>
    <t>04.10.2023 13:24:30</t>
  </si>
  <si>
    <t>DM-16/21 45-71-M00587_953200178_953200178</t>
  </si>
  <si>
    <t>05.10.2023 05:43:42</t>
  </si>
  <si>
    <t>05.10.2023 08:11:11</t>
  </si>
  <si>
    <t>BURUNCUK KÖK 35-20-L00273_ZEYTİNOVA DAĞ GRUBU L02_66528753</t>
  </si>
  <si>
    <t>05.10.2023 08:39:10</t>
  </si>
  <si>
    <t>05.10.2023 16:52:40</t>
  </si>
  <si>
    <t>K-1774 35-02-K01774_A_56364484_56364484</t>
  </si>
  <si>
    <t>06.10.2023 08:51:49</t>
  </si>
  <si>
    <t>06.10.2023 12:48:59</t>
  </si>
  <si>
    <t>GÜLBAHÇE TR-1 45-71-M00184_BAĞYOLU TR-1 M03_72255608</t>
  </si>
  <si>
    <t>06.10.2023 09:23:44</t>
  </si>
  <si>
    <t>06.10.2023 11:59:09</t>
  </si>
  <si>
    <t>06.10.2023 09:26:00</t>
  </si>
  <si>
    <t>06.10.2023 11:10:59</t>
  </si>
  <si>
    <t>DM-8/24 45-71-M00296_45-71-M00296_66489936</t>
  </si>
  <si>
    <t>06.10.2023 09:30:59</t>
  </si>
  <si>
    <t>06.10.2023 12:32:01</t>
  </si>
  <si>
    <t>06.10.2023 09:20:41</t>
  </si>
  <si>
    <t>06.10.2023 10:41:31</t>
  </si>
  <si>
    <t>DELEMENLER KÖK 45-73-M00490_HatBaşıAyırıcı_53136481 M03_53136481</t>
  </si>
  <si>
    <t>06.10.2023 09:52:29</t>
  </si>
  <si>
    <t>06.10.2023 10:50:29</t>
  </si>
  <si>
    <t>SÜTÇÜLER DM 35-27-M00900_ÇAMBEL-1 M20_92758041</t>
  </si>
  <si>
    <t>06.10.2023 10:29:58</t>
  </si>
  <si>
    <t>06.10.2023 10:32:33</t>
  </si>
  <si>
    <t>EVRENOS TR-2 45-71-M01405_45-71-M01405_2366556</t>
  </si>
  <si>
    <t>06.10.2023 10:46:19</t>
  </si>
  <si>
    <t>06.10.2023 11:43:31</t>
  </si>
  <si>
    <t>ÇANDARLI TR-3 35-30-M00003_A_56362672_56362672</t>
  </si>
  <si>
    <t>06.10.2023 10:55:28</t>
  </si>
  <si>
    <t>06.10.2023 12:21:12</t>
  </si>
  <si>
    <t>TR-152 35-16-L00152_95001330653_95001330653</t>
  </si>
  <si>
    <t>06.10.2023 11:27:58</t>
  </si>
  <si>
    <t>06.10.2023 12:58:30</t>
  </si>
  <si>
    <t>TEKELİ DM 35-22-M00088_ESKİ AHMETBEYLİ M08_48495817</t>
  </si>
  <si>
    <t>06.10.2023 11:31:09</t>
  </si>
  <si>
    <t>06.10.2023 11:53:25</t>
  </si>
  <si>
    <t>M-2358 35-02-M02358_35-02-M02358_2375431</t>
  </si>
  <si>
    <t>06.10.2023 10:48:01</t>
  </si>
  <si>
    <t>06.10.2023 12:36:26</t>
  </si>
  <si>
    <t>FOÇA TR-66 35-23-L00066_42133258 b1b_42054690</t>
  </si>
  <si>
    <t>06.10.2023 11:41:01</t>
  </si>
  <si>
    <t>06.10.2023 12:36:48</t>
  </si>
  <si>
    <t>M-921 35-02-M00921_910063454_910063454</t>
  </si>
  <si>
    <t>06.10.2023 12:19:31</t>
  </si>
  <si>
    <t>06.10.2023 12:59:47</t>
  </si>
  <si>
    <t>K-1240 35-01-K01240_A_56375271_56375271</t>
  </si>
  <si>
    <t>06.10.2023 12:29:17</t>
  </si>
  <si>
    <t>06.10.2023 12:54:09</t>
  </si>
  <si>
    <t>SUBAŞI İM 35-26-A00002_NAİME L03_2304032</t>
  </si>
  <si>
    <t>05.10.2023 12:33:14</t>
  </si>
  <si>
    <t>05.10.2023 13:37:20</t>
  </si>
  <si>
    <t>05.10.2023 13:43:04</t>
  </si>
  <si>
    <t>05.10.2023 15:27:30</t>
  </si>
  <si>
    <t>M-3435(YATIRIM REZERVE) 35-03-M03435_35-03-M03435_88207914</t>
  </si>
  <si>
    <t>06.10.2023 09:13:57</t>
  </si>
  <si>
    <t>06.10.2023 13:44:19</t>
  </si>
  <si>
    <t>L-248 35-18-L00248_35-18-L00248_2376418</t>
  </si>
  <si>
    <t>06.10.2023 09:24:35</t>
  </si>
  <si>
    <t>06.10.2023 13:33:49</t>
  </si>
  <si>
    <t>BEYDAĞ İM 35-32-A00001_TOSUNLAR L04_2308128</t>
  </si>
  <si>
    <t>06.10.2023 12:01:21</t>
  </si>
  <si>
    <t>06.10.2023 12:25:19</t>
  </si>
  <si>
    <t>METAL İŞLERİ TR-12 KÖK 35-22-M00112_8421729 TR12/D1_5765566</t>
  </si>
  <si>
    <t>06.10.2023 12:24:18</t>
  </si>
  <si>
    <t>06.10.2023 14:13:02</t>
  </si>
  <si>
    <t>M-2751 35-01-M02751_35-01-M02751_84021221</t>
  </si>
  <si>
    <t>06.10.2023 12:38:57</t>
  </si>
  <si>
    <t>06.10.2023 13:59:12</t>
  </si>
  <si>
    <t>K-1067 35-04-K01067_35-04-K01067_2369445</t>
  </si>
  <si>
    <t>06.10.2023 13:08:57</t>
  </si>
  <si>
    <t>06.10.2023 14:00:42</t>
  </si>
  <si>
    <t>K-4444 35-08-K04444_D_56379018_56379018</t>
  </si>
  <si>
    <t>06.10.2023 13:12:34</t>
  </si>
  <si>
    <t>06.10.2023 14:24:56</t>
  </si>
  <si>
    <t>TR-161 KALABAK MAHALLESİ 35-19-L00161_35-19-L00161_72146819</t>
  </si>
  <si>
    <t>06.10.2023 13:57:39</t>
  </si>
  <si>
    <t>06.10.2023 14:21:21</t>
  </si>
  <si>
    <t>DAYIOĞLU TR-1 45-72-L00339_45-72-L00339_2371201</t>
  </si>
  <si>
    <t>05.10.2023 18:50:30</t>
  </si>
  <si>
    <t>05.10.2023 21:32:27</t>
  </si>
  <si>
    <t>K-447 35-07-K00447_35-07-K00447_2369228</t>
  </si>
  <si>
    <t>06.10.2023 11:17:04</t>
  </si>
  <si>
    <t>06.10.2023 14:02:19</t>
  </si>
  <si>
    <t>K-3700 35-04-K03700_D D1B_5787331</t>
  </si>
  <si>
    <t>06.10.2023 12:14:07</t>
  </si>
  <si>
    <t>06.10.2023 14:50:34</t>
  </si>
  <si>
    <t>M-3034 35-09-M03034_B_56380978_56380978</t>
  </si>
  <si>
    <t>06.10.2023 12:37:28</t>
  </si>
  <si>
    <t>06.10.2023 14:48:58</t>
  </si>
  <si>
    <t>TR-329 35-19-M00476_956697014_956697014</t>
  </si>
  <si>
    <t>06.10.2023 14:02:47</t>
  </si>
  <si>
    <t>06.10.2023 14:39:53</t>
  </si>
  <si>
    <t>YAYAKENT DM 35-24-M00209_HatBaşıAyırıcı_80599677 M05_80599677</t>
  </si>
  <si>
    <t>03.10.2023 10:12:54</t>
  </si>
  <si>
    <t>03.10.2023 15:08:11</t>
  </si>
  <si>
    <t>DAYIOĞLU TR-3 45-72-L00341_45-72-L00341_2371197</t>
  </si>
  <si>
    <t>05.10.2023 21:28:39</t>
  </si>
  <si>
    <t>06.10.2023 08:54:20</t>
  </si>
  <si>
    <t>06.10.2023 16:41:42</t>
  </si>
  <si>
    <t>AHMETLİ TR-30 MEZARLIK 45-84-L00030__72410357_72410357</t>
  </si>
  <si>
    <t>06.10.2023 08:58:16</t>
  </si>
  <si>
    <t>06.10.2023 15:46:42</t>
  </si>
  <si>
    <t>L-455 35-18-L00455_8116740_56371805_56371805</t>
  </si>
  <si>
    <t>06.10.2023 10:36:23</t>
  </si>
  <si>
    <t>06.10.2023 14:53:11</t>
  </si>
  <si>
    <t>L-201 GÜZELÇİFTLİK 35-14-L00201_956648591_956648591</t>
  </si>
  <si>
    <t>06.10.2023 12:30:51</t>
  </si>
  <si>
    <t>06.10.2023 15:50:24</t>
  </si>
  <si>
    <t>TORBALI M-1380 35-26-M01380_35-26-M01380_76841275</t>
  </si>
  <si>
    <t>06.10.2023 12:56:41</t>
  </si>
  <si>
    <t>06.10.2023 15:50:23</t>
  </si>
  <si>
    <t>K-4152 35-01-K04152_A_56378276_56378276</t>
  </si>
  <si>
    <t>06.10.2023 13:11:41</t>
  </si>
  <si>
    <t>06.10.2023 15:39:20</t>
  </si>
  <si>
    <t>K-655 35-01-K00655_911627762_911627762</t>
  </si>
  <si>
    <t>06.10.2023 13:50:08</t>
  </si>
  <si>
    <t>06.10.2023 16:11:57</t>
  </si>
  <si>
    <t>SIĞACIK DM (L-35) 35-14-M00425_A_56354115_56354115</t>
  </si>
  <si>
    <t>06.10.2023 13:54:17</t>
  </si>
  <si>
    <t>06.10.2023 16:35:12</t>
  </si>
  <si>
    <t>BİMEYKO TR-3 35-30-M00050_B_56352764_56352764</t>
  </si>
  <si>
    <t>06.10.2023 14:13:22</t>
  </si>
  <si>
    <t>06.10.2023 14:42:58</t>
  </si>
  <si>
    <t>K-4152 35-01-K04152_35-01-K04152_2366437</t>
  </si>
  <si>
    <t>06.10.2023 16:00:48</t>
  </si>
  <si>
    <t>KARABURUN TEPEBOZ KÖYÜ TR 35-21-L00056_35-21-L00056_2355166</t>
  </si>
  <si>
    <t>06.10.2023 09:09:41</t>
  </si>
  <si>
    <t>06.10.2023 17:18:04</t>
  </si>
  <si>
    <t>06.10.2023 09:10:19</t>
  </si>
  <si>
    <t>06.10.2023 15:14:14</t>
  </si>
  <si>
    <t>06.10.2023 09:55:05</t>
  </si>
  <si>
    <t>06.10.2023 16:21:09</t>
  </si>
  <si>
    <t>ZEYTİNELİ TR-3 35-19-M00210_A_91149004_91149004</t>
  </si>
  <si>
    <t>06.10.2023 09:59:56</t>
  </si>
  <si>
    <t>06.10.2023 17:00:46</t>
  </si>
  <si>
    <t>MENEMEN TR-49 35-28-L00049_953386408_953386408</t>
  </si>
  <si>
    <t>06.10.2023 11:11:40</t>
  </si>
  <si>
    <t>06.10.2023 17:02:18</t>
  </si>
  <si>
    <t>SEYREK TR-8 35-28-M00377_35-28-M00377_66514990</t>
  </si>
  <si>
    <t>06.10.2023 12:23:42</t>
  </si>
  <si>
    <t>06.10.2023 16:52:13</t>
  </si>
  <si>
    <t>M-3434(YATIRIM REZERVE) 35-03-M03434_35-03-M03434_88207857</t>
  </si>
  <si>
    <t>06.10.2023 13:45:26</t>
  </si>
  <si>
    <t>06.10.2023 17:09:27</t>
  </si>
  <si>
    <t>M-581 (DM-4/3) 35-17-M00581_953692144_953692144</t>
  </si>
  <si>
    <t>06.10.2023 14:04:28</t>
  </si>
  <si>
    <t>06.10.2023 16:49:39</t>
  </si>
  <si>
    <t>M-1867 35-02-M01867__83917740_83917740</t>
  </si>
  <si>
    <t>06.10.2023 14:23:35</t>
  </si>
  <si>
    <t>06.10.2023 17:03:19</t>
  </si>
  <si>
    <t>K-3891 35-02-K03891_913146277_913146277</t>
  </si>
  <si>
    <t>06.10.2023 14:58:59</t>
  </si>
  <si>
    <t>06.10.2023 16:49:43</t>
  </si>
  <si>
    <t>SARUHANLI TR-6 45-80-M00006_45-80-M00006_72203032</t>
  </si>
  <si>
    <t>06.10.2023 15:20:05</t>
  </si>
  <si>
    <t>06.10.2023 17:15:25</t>
  </si>
  <si>
    <t>BAĞARASI TR-11 35-23-M00180_950423696_950423696</t>
  </si>
  <si>
    <t>06.10.2023 15:04:23</t>
  </si>
  <si>
    <t>06.10.2023 17:31:01</t>
  </si>
  <si>
    <t>YENİ ŞAKRAN TR-6 35-17-M00206__56374655_56374655</t>
  </si>
  <si>
    <t>06.10.2023 15:29:39</t>
  </si>
  <si>
    <t>06.10.2023 16:53:08</t>
  </si>
  <si>
    <t>06.10.2023 09:22:57</t>
  </si>
  <si>
    <t>06.10.2023 18:15:20</t>
  </si>
  <si>
    <t>06.10.2023 09:53:55</t>
  </si>
  <si>
    <t>06.10.2023 17:33:42</t>
  </si>
  <si>
    <t>UZUNKÖY TR-2 35-31-L00143_35-31-L00143_2364097</t>
  </si>
  <si>
    <t>06.10.2023 10:24:39</t>
  </si>
  <si>
    <t>06.10.2023 17:31:22</t>
  </si>
  <si>
    <t>06.10.2023 10:41:52</t>
  </si>
  <si>
    <t>06.10.2023 18:17:39</t>
  </si>
  <si>
    <t>K-9 35-01-K00009_912500488_912500488</t>
  </si>
  <si>
    <t>06.10.2023 12:28:06</t>
  </si>
  <si>
    <t>06.10.2023 17:43:40</t>
  </si>
  <si>
    <t>K-2400 35-02-K02400_913553741_913553741</t>
  </si>
  <si>
    <t>06.10.2023 15:31:17</t>
  </si>
  <si>
    <t>06.10.2023 17:27:03</t>
  </si>
  <si>
    <t>K-1273 35-02-K01273_95000036819_95000036819</t>
  </si>
  <si>
    <t>06.10.2023 16:13:18</t>
  </si>
  <si>
    <t>06.10.2023 17:37:59</t>
  </si>
  <si>
    <t>TR-35/A 45-73-M00089_B_91151261_91151261</t>
  </si>
  <si>
    <t>06.10.2023 17:11:50</t>
  </si>
  <si>
    <t>06.10.2023 18:06:40</t>
  </si>
  <si>
    <t>ÇAYPINAR TR-1 45-78-L00291_D_91168838_91168838</t>
  </si>
  <si>
    <t>06.10.2023 17:15:38</t>
  </si>
  <si>
    <t>06.10.2023 18:28:47</t>
  </si>
  <si>
    <t>ÇAYPINAR TR-1 45-78-L00291_45-78-L00291_2360558</t>
  </si>
  <si>
    <t>06.10.2023 18:36:20</t>
  </si>
  <si>
    <t>KOZLUCA TR1 35-16-M00149_35-16-M00149_2361432</t>
  </si>
  <si>
    <t>06.10.2023 04:51:19</t>
  </si>
  <si>
    <t>06.10.2023 06:33:11</t>
  </si>
  <si>
    <t>TR-36 35-16-L00036_C_56353688_56353688</t>
  </si>
  <si>
    <t>06.10.2023 08:21:43</t>
  </si>
  <si>
    <t>06.10.2023 17:04:55</t>
  </si>
  <si>
    <t>KADIKÖY TR-2 35-16-M00146_D_91414617_91414617</t>
  </si>
  <si>
    <t>06.10.2023 09:36:54</t>
  </si>
  <si>
    <t>06.10.2023 15:23:57</t>
  </si>
  <si>
    <t>AKPINAR GÖKSU MAH. TR-1 45-75-M00077_C_56386991_56386991</t>
  </si>
  <si>
    <t>06.10.2023 12:58:02</t>
  </si>
  <si>
    <t>06.10.2023 17:18:49</t>
  </si>
  <si>
    <t>M-3307(YATIRIM REZERVE) 35-07-M03307_35-07-M03307_97111786</t>
  </si>
  <si>
    <t>06.10.2023 08:57:00</t>
  </si>
  <si>
    <t>06.10.2023 18:46:33</t>
  </si>
  <si>
    <t>K-157 35-07-K00157_B b2b_5824154</t>
  </si>
  <si>
    <t>06.10.2023 13:50:26</t>
  </si>
  <si>
    <t>06.10.2023 18:55:38</t>
  </si>
  <si>
    <t>GÖBELLER TR-2 35-16-M00111_A_90997496_90997496</t>
  </si>
  <si>
    <t>06.10.2023 14:36:43</t>
  </si>
  <si>
    <t>06.10.2023 15:11:52</t>
  </si>
  <si>
    <t>ORUÇLAR TR-1 35-16-M00093_B_56399379_56399379</t>
  </si>
  <si>
    <t>06.10.2023 15:35:09</t>
  </si>
  <si>
    <t>06.10.2023 18:41:23</t>
  </si>
  <si>
    <t>TR-84 35-16-L00084_35-16-L00084_2352810</t>
  </si>
  <si>
    <t>06.10.2023 17:34:49</t>
  </si>
  <si>
    <t>06.10.2023 18:15:59</t>
  </si>
  <si>
    <t>BAĞARASI TR-6 35-23-M00122__92435807_92435807</t>
  </si>
  <si>
    <t>06.10.2023 17:42:11</t>
  </si>
  <si>
    <t>06.10.2023 18:21:46</t>
  </si>
  <si>
    <t>BODAMAS TR-2 45-75-M00325_DIREK TIPI TRAFO HUCRESI H01_2089063</t>
  </si>
  <si>
    <t>06.10.2023 17:10:04</t>
  </si>
  <si>
    <t>06.10.2023 18:30:21</t>
  </si>
  <si>
    <t>YAYAKENT TR-5 35-24-M00005_35-24-M00005_2377344</t>
  </si>
  <si>
    <t>06.10.2023 18:02:44</t>
  </si>
  <si>
    <t>06.10.2023 18:25:54</t>
  </si>
  <si>
    <t>K-4627 35-04-K04627_35-04-K04627_2355033</t>
  </si>
  <si>
    <t>06.10.2023 18:14:35</t>
  </si>
  <si>
    <t>06.10.2023 18:58:07</t>
  </si>
  <si>
    <t>TR-27 35-17-M00027__56353325_56353325</t>
  </si>
  <si>
    <t>06.10.2023 18:38:31</t>
  </si>
  <si>
    <t>06.10.2023 19:10:12</t>
  </si>
  <si>
    <t>K-4275 35-03-K04275_910251319_910251319</t>
  </si>
  <si>
    <t>06.10.2023 15:40:31</t>
  </si>
  <si>
    <t>06.10.2023 20:08:03</t>
  </si>
  <si>
    <t>M-3284 (YATIRIM REZERVE) 35-02-M03284_913933539_913933539</t>
  </si>
  <si>
    <t>06.10.2023 15:55:35</t>
  </si>
  <si>
    <t>06.10.2023 18:54:38</t>
  </si>
  <si>
    <t>L-207 MERKEZTUR 35-18-L00207_950464227_950464227</t>
  </si>
  <si>
    <t>06.10.2023 17:16:34</t>
  </si>
  <si>
    <t>06.10.2023 19:48:44</t>
  </si>
  <si>
    <t>DM-1/6 45-71-M00354_953201051_953201051</t>
  </si>
  <si>
    <t>06.10.2023 19:06:12</t>
  </si>
  <si>
    <t>06.10.2023 19:56:25</t>
  </si>
  <si>
    <t>TUMBULLAR TR-2 35-31-L00369_A_91440696_91440696</t>
  </si>
  <si>
    <t>06.10.2023 11:24:37</t>
  </si>
  <si>
    <t>06.10.2023 21:03:10</t>
  </si>
  <si>
    <t>K-2302 35-04-K02302_B_56369901_56369901</t>
  </si>
  <si>
    <t>06.10.2023 18:47:28</t>
  </si>
  <si>
    <t>06.10.2023 20:25:43</t>
  </si>
  <si>
    <t>SÜNGÜLLÜ KÖYÜ TR-1 45-71-M01698_43176226_56399931_56399931</t>
  </si>
  <si>
    <t>06.10.2023 18:49:40</t>
  </si>
  <si>
    <t>06.10.2023 21:05:45</t>
  </si>
  <si>
    <t>YENİ FOÇA TR-30 35-23-M00030_D_56355849_56355849</t>
  </si>
  <si>
    <t>06.10.2023 20:00:05</t>
  </si>
  <si>
    <t>06.10.2023 21:00:29</t>
  </si>
  <si>
    <t>YEŞİLOVA TR-1 45-78-M01058_C_91287896_91287896</t>
  </si>
  <si>
    <t>06.10.2023 20:23:25</t>
  </si>
  <si>
    <t>06.10.2023 20:58:36</t>
  </si>
  <si>
    <t>DM-14/3B 45-71-M02250_45-71-M02250_73387504</t>
  </si>
  <si>
    <t>06.10.2023 15:35:15</t>
  </si>
  <si>
    <t>06.10.2023 17:41:32</t>
  </si>
  <si>
    <t>AYVACIK TR-1 45-71-M00787_C_56399556_56399556</t>
  </si>
  <si>
    <t>06.10.2023 16:47:54</t>
  </si>
  <si>
    <t>06.10.2023 21:17:04</t>
  </si>
  <si>
    <t>M-2745 35-01-M02745_A_56373909_56373909</t>
  </si>
  <si>
    <t>06.10.2023 19:01:06</t>
  </si>
  <si>
    <t>06.10.2023 21:48:33</t>
  </si>
  <si>
    <t>İM-1/TR-4 35-14-M00310_956658838_956658838</t>
  </si>
  <si>
    <t>06.10.2023 19:45:03</t>
  </si>
  <si>
    <t>06.10.2023 22:33:28</t>
  </si>
  <si>
    <t>ÇIKRIKÇI TR-1 45-81-M00206_45-81-M00206_2376292</t>
  </si>
  <si>
    <t>06.10.2023 21:03:17</t>
  </si>
  <si>
    <t>06.10.2023 22:03:36</t>
  </si>
  <si>
    <t>AYVACIK TR-1 45-71-M00787_45-71-M00787_2358224</t>
  </si>
  <si>
    <t>06.10.2023 22:14:11</t>
  </si>
  <si>
    <t>ULUKENT DM-4/14 35-28-M00033_953392879_953392879</t>
  </si>
  <si>
    <t>06.10.2023 15:24:05</t>
  </si>
  <si>
    <t>06.10.2023 22:46:11</t>
  </si>
  <si>
    <t>K-2450 35-01-K02450_910475556_910475556</t>
  </si>
  <si>
    <t>06.10.2023 22:54:34</t>
  </si>
  <si>
    <t>06.10.2023 23:54:38</t>
  </si>
  <si>
    <t>DOĞANAY KÖK 35-26-M01060_DOĞANAY ÖZEL M03_65924105</t>
  </si>
  <si>
    <t>06.10.2023 15:31:22</t>
  </si>
  <si>
    <t>06.10.2023 18:49:10</t>
  </si>
  <si>
    <t>GÜZELKÖY KÖK 45-71-M00123_HAŞİM AKCURA ENH M03_50218077</t>
  </si>
  <si>
    <t>06.10.2023 16:03:42</t>
  </si>
  <si>
    <t>06.10.2023 20:12:59</t>
  </si>
  <si>
    <t>DM-9 45-71-M00386_HASTANE DM M04_66185014</t>
  </si>
  <si>
    <t>06.10.2023 17:25:49</t>
  </si>
  <si>
    <t>06.10.2023 17:44:19</t>
  </si>
  <si>
    <t>TR-33 35-17-M00033_HatBaşıAyırıcı_65631999 M03_65631999</t>
  </si>
  <si>
    <t>06.10.2023 17:58:18</t>
  </si>
  <si>
    <t>06.10.2023 19:45:27</t>
  </si>
  <si>
    <t>06.10.2023 18:03:29</t>
  </si>
  <si>
    <t>06.10.2023 18:03:39</t>
  </si>
  <si>
    <t>MURADİYE DM-5/6 KÖK 45-71-M00245_TELAS M05_72097659</t>
  </si>
  <si>
    <t>06.10.2023 18:30:53</t>
  </si>
  <si>
    <t>06.10.2023 19:21:44</t>
  </si>
  <si>
    <t>ÇATALOLUK DM 45-74-M00227_AYVAALAN M03_2328576</t>
  </si>
  <si>
    <t>06.10.2023 18:34:14</t>
  </si>
  <si>
    <t>06.10.2023 18:34:49</t>
  </si>
  <si>
    <t>GÜNEŞLİ KÖK 45-75-M00056_HatBaşıAyırıcı_53134967 M01_53134967</t>
  </si>
  <si>
    <t>06.10.2023 22:50:02</t>
  </si>
  <si>
    <t>06.10.2023 23:23:55</t>
  </si>
  <si>
    <t>TR-57 45-77-L00057_TR-60 L03_72219462</t>
  </si>
  <si>
    <t>07.10.2023 00:15:24</t>
  </si>
  <si>
    <t>07.10.2023 02:10:59</t>
  </si>
  <si>
    <t>ELİT SİTELERİ 45-78-L00713_C_90964686_90964686</t>
  </si>
  <si>
    <t>07.10.2023 00:55:24</t>
  </si>
  <si>
    <t>07.10.2023 02:13:12</t>
  </si>
  <si>
    <t>K-4499 35-02-K04499_910211355_910211355</t>
  </si>
  <si>
    <t>07.10.2023 01:01:28</t>
  </si>
  <si>
    <t>07.10.2023 02:36:19</t>
  </si>
  <si>
    <t>PİYADELER KÖK 45-73-M00136_KEMALİYE-2 M012_95408066</t>
  </si>
  <si>
    <t>07.10.2023 01:07:12</t>
  </si>
  <si>
    <t>07.10.2023 01:10:02</t>
  </si>
  <si>
    <t>M-3398(YATIRIM REZERVE) 35-03-M03398_35-03-M03398_88063293</t>
  </si>
  <si>
    <t>07.10.2023 01:55:05</t>
  </si>
  <si>
    <t>07.10.2023 02:26:27</t>
  </si>
  <si>
    <t>K-4060 35-08-K04060_K-4107 K01_42460266</t>
  </si>
  <si>
    <t>07.10.2023 02:06:44</t>
  </si>
  <si>
    <t>07.10.2023 02:14:27</t>
  </si>
  <si>
    <t>07.10.2023 02:24:23</t>
  </si>
  <si>
    <t>07.10.2023 02:40:01</t>
  </si>
  <si>
    <t>K-3769 35-04-K03769_98948536_98948536</t>
  </si>
  <si>
    <t>06.10.2023 20:32:00</t>
  </si>
  <si>
    <t>07.10.2023 03:34:38</t>
  </si>
  <si>
    <t>K-4558 35-02-K04558_915020128_915020128</t>
  </si>
  <si>
    <t>07.10.2023 00:45:24</t>
  </si>
  <si>
    <t>07.10.2023 04:08:01</t>
  </si>
  <si>
    <t>PAYAMLI M-15 35-25-M00180_35-25-M00180_72062905</t>
  </si>
  <si>
    <t>AG Kademe Ayarı</t>
  </si>
  <si>
    <t>07.10.2023 01:52:59</t>
  </si>
  <si>
    <t>07.10.2023 02:02:22</t>
  </si>
  <si>
    <t>TR-168 35-26-M00168_956626599_956626599</t>
  </si>
  <si>
    <t>06.10.2023 21:36:37</t>
  </si>
  <si>
    <t>06.10.2023 23:53:52</t>
  </si>
  <si>
    <t>KIZILDAM BADEMLİ TR-1 45-75-M00142_945603468_945603468</t>
  </si>
  <si>
    <t>07.10.2023 02:26:40</t>
  </si>
  <si>
    <t>07.10.2023 03:08:47</t>
  </si>
  <si>
    <t>GELENBE İM 45-76-A00001_ALACALAR L02_2093763</t>
  </si>
  <si>
    <t>07.10.2023 02:35:50</t>
  </si>
  <si>
    <t>07.10.2023 02:39:12</t>
  </si>
  <si>
    <t>BİRGİ DM 35-15-L01013_KEMER L06_67562277</t>
  </si>
  <si>
    <t>07.10.2023 05:48:57</t>
  </si>
  <si>
    <t>07.10.2023 06:01:49</t>
  </si>
  <si>
    <t>ÇINARLIKUYU KÖK 45-71-M00188_ÇINARLIKUYU TR-1 M02_72248739</t>
  </si>
  <si>
    <t>07.10.2023 07:57:44</t>
  </si>
  <si>
    <t>07.10.2023 08:45:04</t>
  </si>
  <si>
    <t>TAYTAN BEZİRGANLI TARIMSAL SULAMA TR 45-78-M00957_49237096_56393367_56393367</t>
  </si>
  <si>
    <t>07.10.2023 07:43:11</t>
  </si>
  <si>
    <t>07.10.2023 09:44:51</t>
  </si>
  <si>
    <t>BANKSİS TR-2 35-14-M00362_E E1b_5953189</t>
  </si>
  <si>
    <t>07.10.2023 08:10:38</t>
  </si>
  <si>
    <t>07.10.2023 09:41:07</t>
  </si>
  <si>
    <t>K-4756 35-04-K04756_E E01b_5789009</t>
  </si>
  <si>
    <t>07.10.2023 08:30:31</t>
  </si>
  <si>
    <t>07.10.2023 09:32:04</t>
  </si>
  <si>
    <t>07.10.2023 08:31:41</t>
  </si>
  <si>
    <t>07.10.2023 09:10:35</t>
  </si>
  <si>
    <t>K-17 35-04-K00017_D K17D2B_5812496</t>
  </si>
  <si>
    <t>07.10.2023 08:49:25</t>
  </si>
  <si>
    <t>07.10.2023 09:26:37</t>
  </si>
  <si>
    <t>07.10.2023 09:00:35</t>
  </si>
  <si>
    <t>07.10.2023 09:33:53</t>
  </si>
  <si>
    <t>06.10.2023 09:21:19</t>
  </si>
  <si>
    <t>06.10.2023 11:27:24</t>
  </si>
  <si>
    <t>ÇUKURALTI M-37 35-25-M00078_35-25-M00078_2376689</t>
  </si>
  <si>
    <t>06.10.2023 09:32:21</t>
  </si>
  <si>
    <t>06.10.2023 15:25:00</t>
  </si>
  <si>
    <t>06.10.2023 10:52:38</t>
  </si>
  <si>
    <t>06.10.2023 18:09:00</t>
  </si>
  <si>
    <t>ULUKENT DM-1/6 35-28-M00586_953382375_953382375</t>
  </si>
  <si>
    <t>06.10.2023 11:19:26</t>
  </si>
  <si>
    <t>06.10.2023 13:50:30</t>
  </si>
  <si>
    <t>M-2029 35-01-M02029_35-01-M02029_42882364</t>
  </si>
  <si>
    <t>07.10.2023 08:12:07</t>
  </si>
  <si>
    <t>07.10.2023 10:11:09</t>
  </si>
  <si>
    <t>HELVACI TR-2 35-17-M00362_A_91194628_91194628</t>
  </si>
  <si>
    <t>07.10.2023 08:21:53</t>
  </si>
  <si>
    <t>07.10.2023 10:39:37</t>
  </si>
  <si>
    <t>K-610 35-02-K00610_913927021_913927021</t>
  </si>
  <si>
    <t>07.10.2023 08:52:10</t>
  </si>
  <si>
    <t>07.10.2023 11:04:53</t>
  </si>
  <si>
    <t>M-2007 35-02-M02007_35-02-M02007_45136823</t>
  </si>
  <si>
    <t>07.10.2023 07:26:37</t>
  </si>
  <si>
    <t>07.10.2023 09:53:19</t>
  </si>
  <si>
    <t>TR-35 45-78-L00035_953251273_953251273</t>
  </si>
  <si>
    <t>07.10.2023 10:09:52</t>
  </si>
  <si>
    <t>07.10.2023 11:30:20</t>
  </si>
  <si>
    <t>DM-2/39 (İSHAKÇELEBİ) 45-71-M01859_DAĞITIM TRAFO DM-2/39 (İSHAKÇELEBİ) M03_89067622</t>
  </si>
  <si>
    <t>07.10.2023 07:09:14</t>
  </si>
  <si>
    <t>07.10.2023 08:53:54</t>
  </si>
  <si>
    <t>SELENDİ DM 45-81-M00001_HatBaşıAyırıcı_53135188 M14_53135188</t>
  </si>
  <si>
    <t>07.10.2023 07:45:50</t>
  </si>
  <si>
    <t>07.10.2023 09:14:19</t>
  </si>
  <si>
    <t>DM-20/13 (ÇAPRA KABİN) 45-71-M00272_B B02b_84573726</t>
  </si>
  <si>
    <t>07.10.2023 08:40:00</t>
  </si>
  <si>
    <t>07.10.2023 11:50:59</t>
  </si>
  <si>
    <t>BEYDERE KÖK 45-71-M00128_ESKİ KARAAĞAÇLI M07_50217162</t>
  </si>
  <si>
    <t>07.10.2023 08:43:31</t>
  </si>
  <si>
    <t>07.10.2023 09:22:09</t>
  </si>
  <si>
    <t>YILMAZ İM 45-78-A00003_KAPANCI (YARAŞLI) L10_2103969</t>
  </si>
  <si>
    <t>07.10.2023 09:03:23</t>
  </si>
  <si>
    <t>07.10.2023 09:09:48</t>
  </si>
  <si>
    <t>07.10.2023 09:49:59</t>
  </si>
  <si>
    <t>07.10.2023 11:17:59</t>
  </si>
  <si>
    <t>ZEYTİNLER TR-1 35-19-M00207_B_91246594_91246594</t>
  </si>
  <si>
    <t>07.10.2023 10:02:22</t>
  </si>
  <si>
    <t>07.10.2023 12:17:49</t>
  </si>
  <si>
    <t>M-1123 35-02-M01123_910114978_910114978</t>
  </si>
  <si>
    <t>07.10.2023 11:03:20</t>
  </si>
  <si>
    <t>07.10.2023 12:00:05</t>
  </si>
  <si>
    <t>AMBARSEKİ KÖYÜ TR-1 35-21-L00105_B_56376924_56376924</t>
  </si>
  <si>
    <t>02.10.2023 10:23:03</t>
  </si>
  <si>
    <t>02.10.2023 12:49:04</t>
  </si>
  <si>
    <t>AMBARSEKİ KÖYÜ TR-1 35-21-L00105_35-21-L00105_2349245</t>
  </si>
  <si>
    <t>02.10.2023 13:22:53</t>
  </si>
  <si>
    <t>05.10.2023 10:00:20</t>
  </si>
  <si>
    <t>05.10.2023 15:32:35</t>
  </si>
  <si>
    <t>K-3100 35-02-K03100_H_56382364_56382364</t>
  </si>
  <si>
    <t>Hırsızlık</t>
  </si>
  <si>
    <t>07.10.2023 03:16:11</t>
  </si>
  <si>
    <t>07.10.2023 06:08:58</t>
  </si>
  <si>
    <t>07.10.2023 05:54:10</t>
  </si>
  <si>
    <t>07.10.2023 06:42:39</t>
  </si>
  <si>
    <t>EVRENLİ KÖK 45-73-M00139_BAHADIR ÇIKIŞ M02_2055359</t>
  </si>
  <si>
    <t>07.10.2023 07:25:05</t>
  </si>
  <si>
    <t>07.10.2023 08:15:05</t>
  </si>
  <si>
    <t>SAİPALTI TR-1 35-21-L00101_35-21-L00101_2347971</t>
  </si>
  <si>
    <t>07.10.2023 09:13:58</t>
  </si>
  <si>
    <t>07.10.2023 12:42:09</t>
  </si>
  <si>
    <t>ARPALIK KÖK 45-83-M00137_ÇAMPINAR TARIMSAL SULAMA - TR-6 M06_2096501</t>
  </si>
  <si>
    <t>07.10.2023 09:18:09</t>
  </si>
  <si>
    <t>07.10.2023 10:48:39</t>
  </si>
  <si>
    <t>M-3433(YATIRIM REZERVE) 35-03-M03433_35-03-M03433_88207806</t>
  </si>
  <si>
    <t>07.10.2023 09:25:28</t>
  </si>
  <si>
    <t>07.10.2023 13:02:43</t>
  </si>
  <si>
    <t>K-847 35-01-K00847_35-01-K00847_61203797</t>
  </si>
  <si>
    <t>07.10.2023 10:37:50</t>
  </si>
  <si>
    <t>07.10.2023 13:22:58</t>
  </si>
  <si>
    <t>PAYAMLI M-20 35-25-M00170_956641995_956641995</t>
  </si>
  <si>
    <t>AG Direkten Kesme Açma</t>
  </si>
  <si>
    <t>07.10.2023 10:32:22</t>
  </si>
  <si>
    <t>07.10.2023 12:57:37</t>
  </si>
  <si>
    <t>M-1817 35-01-M01817_911165247_911165247</t>
  </si>
  <si>
    <t>07.10.2023 10:57:22</t>
  </si>
  <si>
    <t>07.10.2023 13:29:36</t>
  </si>
  <si>
    <t>K-983 35-07-K00983_35-07-K00983_2362476</t>
  </si>
  <si>
    <t>07.10.2023 12:03:09</t>
  </si>
  <si>
    <t>07.10.2023 12:48:49</t>
  </si>
  <si>
    <t>SEFERİHİSAR İM 35-14-A00002_KÖYLER L09_72378346</t>
  </si>
  <si>
    <t>03.10.2023 14:22:10</t>
  </si>
  <si>
    <t>03.10.2023 16:22:22</t>
  </si>
  <si>
    <t>YENİFOÇA TR-23 35-23-M00023_950420339_950420339</t>
  </si>
  <si>
    <t>06.10.2023 14:09:20</t>
  </si>
  <si>
    <t>06.10.2023 15:16:54</t>
  </si>
  <si>
    <t>BİMEYKO TR-5 35-30-M00052_A_56352899_56352899</t>
  </si>
  <si>
    <t>07.10.2023 10:12:36</t>
  </si>
  <si>
    <t>07.10.2023 12:49:45</t>
  </si>
  <si>
    <t>AYHAN BEZİRGENOGLU SULAMA GRUBU 35-29-L00346_F_56396304_56396304</t>
  </si>
  <si>
    <t>03.10.2023 16:31:21</t>
  </si>
  <si>
    <t>03.10.2023 18:09:54</t>
  </si>
  <si>
    <t>EMİRHACILI TR-3 45-78-L00578_C_91102553_91102553</t>
  </si>
  <si>
    <t>03.10.2023 17:10:45</t>
  </si>
  <si>
    <t>03.10.2023 17:51:41</t>
  </si>
  <si>
    <t>M-758 35-03-M00758_35-03-M00758_2351790</t>
  </si>
  <si>
    <t>03.10.2023 17:13:34</t>
  </si>
  <si>
    <t>03.10.2023 17:43:39</t>
  </si>
  <si>
    <t>M-2911 35-01-M02911_35-01-M02911_73603361</t>
  </si>
  <si>
    <t>03.10.2023 17:50:29</t>
  </si>
  <si>
    <t>03.10.2023 17:54:14</t>
  </si>
  <si>
    <t>03.10.2023 09:59:47</t>
  </si>
  <si>
    <t>03.10.2023 17:44:49</t>
  </si>
  <si>
    <t>M-328 35-03-M00328_35-03-M00328_2375905</t>
  </si>
  <si>
    <t>03.10.2023 11:49:57</t>
  </si>
  <si>
    <t>03.10.2023 18:15:43</t>
  </si>
  <si>
    <t>ÇUKURALTI M-11 35-25-M00057_955286228_955286228</t>
  </si>
  <si>
    <t>03.10.2023 12:17:07</t>
  </si>
  <si>
    <t>03.10.2023 18:06:36</t>
  </si>
  <si>
    <t>ÇEPNİDERE TR-3 45-83-L00223_A_91274748_91274748</t>
  </si>
  <si>
    <t>AG Atlama Kopuğu</t>
  </si>
  <si>
    <t>03.10.2023 15:52:28</t>
  </si>
  <si>
    <t>03.10.2023 17:38:19</t>
  </si>
  <si>
    <t>GÖZTEPE İM 35-01-A00004_HAVACILAR K28_2046479</t>
  </si>
  <si>
    <t>03.10.2023 16:55:52</t>
  </si>
  <si>
    <t>03.10.2023 17:40:48</t>
  </si>
  <si>
    <t>K-3556 35-01-K03556_910810323_910810323</t>
  </si>
  <si>
    <t>03.10.2023 17:09:12</t>
  </si>
  <si>
    <t>03.10.2023 18:31:28</t>
  </si>
  <si>
    <t>LOKMANKUYU KÖK 35-15-L00903_MENDERES L02_67112626</t>
  </si>
  <si>
    <t>03.10.2023 17:14:09</t>
  </si>
  <si>
    <t>03.10.2023 17:47:49</t>
  </si>
  <si>
    <t>TR-126 35-16-L00126_A_56352735_56352735</t>
  </si>
  <si>
    <t>03.10.2023 17:17:52</t>
  </si>
  <si>
    <t>03.10.2023 18:10:33</t>
  </si>
  <si>
    <t>K-1608 35-04-K01608_B B4b_5893489</t>
  </si>
  <si>
    <t>03.10.2023 17:20:46</t>
  </si>
  <si>
    <t>03.10.2023 18:59:05</t>
  </si>
  <si>
    <t>K-3556 35-01-K03556_35-01-K03556_2369129</t>
  </si>
  <si>
    <t>03.10.2023 18:55:37</t>
  </si>
  <si>
    <t>03.10.2023 09:00:12</t>
  </si>
  <si>
    <t>03.10.2023 16:35:09</t>
  </si>
  <si>
    <t>GÜLBAHÇE TR-2 (TR-183) 35-19-L00183_A_91227956_91227956</t>
  </si>
  <si>
    <t>03.10.2023 09:07:29</t>
  </si>
  <si>
    <t>03.10.2023 17:51:55</t>
  </si>
  <si>
    <t>YAKACIK TR-1 35-20-L00232_DIREK TIPI TRAFO HUCRESI H01_2048248</t>
  </si>
  <si>
    <t>03.10.2023 09:10:38</t>
  </si>
  <si>
    <t>03.10.2023 16:36:14</t>
  </si>
  <si>
    <t>BADEMLER DOĞA SİTESİ TR-8 35-14-M00149_956695611_956695611</t>
  </si>
  <si>
    <t>03.10.2023 09:25:33</t>
  </si>
  <si>
    <t>03.10.2023 14:54:42</t>
  </si>
  <si>
    <t>KARABULU KÖK 35-31-L00227_TUMBULLAR L03_2337015</t>
  </si>
  <si>
    <t>03.10.2023 10:00:31</t>
  </si>
  <si>
    <t>03.10.2023 17:30:44</t>
  </si>
  <si>
    <t>ABDİ GÜLTEN SULAMA GRB 35-26-M00944_956631471_956631471</t>
  </si>
  <si>
    <t>03.10.2023 10:40:24</t>
  </si>
  <si>
    <t>03.10.2023 18:17:50</t>
  </si>
  <si>
    <t>L-404 35-18-L00404_6347648 h1_5960123</t>
  </si>
  <si>
    <t>03.10.2023 11:24:34</t>
  </si>
  <si>
    <t>03.10.2023 14:44:36</t>
  </si>
  <si>
    <t>İCİKLER TR-4 45-74-M00252_HatBaşıAyırıcı_53134505 M03_53134505</t>
  </si>
  <si>
    <t>03.10.2023 11:35:33</t>
  </si>
  <si>
    <t>03.10.2023 16:01:29</t>
  </si>
  <si>
    <t>ÖREN TR-1 35-31-L00314__95268672_95268672</t>
  </si>
  <si>
    <t>03.10.2023 12:06:52</t>
  </si>
  <si>
    <t>03.10.2023 14:15:07</t>
  </si>
  <si>
    <t>EMLAKDERE TR-1 45-71-M02432_B_91131480_91131480</t>
  </si>
  <si>
    <t>03.10.2023 12:11:46</t>
  </si>
  <si>
    <t>03.10.2023 18:52:47</t>
  </si>
  <si>
    <t>L-231 35-18-L00231_7172988 B1b_5958364</t>
  </si>
  <si>
    <t>03.10.2023 12:22:15</t>
  </si>
  <si>
    <t>03.10.2023 17:35:31</t>
  </si>
  <si>
    <t>YENİKÖY TOPRAK SU TR-12 35-15-L00380_E_56397747_56397747</t>
  </si>
  <si>
    <t>03.10.2023 12:16:20</t>
  </si>
  <si>
    <t>03.10.2023 15:00:20</t>
  </si>
  <si>
    <t>İSMAİLLİ KÖK 35-16-M00045_HatBaşıAyırıcı_53140515 M05_53140515</t>
  </si>
  <si>
    <t>03.10.2023 15:05:54</t>
  </si>
  <si>
    <t>03.10.2023 17:09:10</t>
  </si>
  <si>
    <t>ÇANDARLI DM-TR-20 35-30-M00020_A_56365505_56365505</t>
  </si>
  <si>
    <t>03.10.2023 15:46:43</t>
  </si>
  <si>
    <t>03.10.2023 18:35:25</t>
  </si>
  <si>
    <t>K-2540 (YATIRIM REZERVE) 35-02-K02540_A A1B_5849739</t>
  </si>
  <si>
    <t>03.10.2023 15:58:09</t>
  </si>
  <si>
    <t>03.10.2023 19:17:12</t>
  </si>
  <si>
    <t>İCİKLER TR-1 45-74-M00255_İCİKLER TR-6 M04_72229959</t>
  </si>
  <si>
    <t>03.10.2023 16:35:44</t>
  </si>
  <si>
    <t>FUNDACIK KÖK 45-75-M00068_FUNDACIK M03_67108855</t>
  </si>
  <si>
    <t>03.10.2023 16:09:04</t>
  </si>
  <si>
    <t>HELVACI TR-15 35-17-M00733_950304903_950304903</t>
  </si>
  <si>
    <t>03.10.2023 16:19:10</t>
  </si>
  <si>
    <t>03.10.2023 18:27:30</t>
  </si>
  <si>
    <t>L-67 ELMASTAŞ 35-14-L00067_95000541207_95000541207</t>
  </si>
  <si>
    <t>03.10.2023 16:53:47</t>
  </si>
  <si>
    <t>03.10.2023 18:07:20</t>
  </si>
  <si>
    <t>AŞAĞIKIRIKLAR TR-4 35-16-M00709_C_91165475_91165475</t>
  </si>
  <si>
    <t>03.10.2023 18:43:18</t>
  </si>
  <si>
    <t>03.10.2023 19:16:03</t>
  </si>
  <si>
    <t>ÇANDARLI TR-16 35-30-M00016_C_56366915_56366915</t>
  </si>
  <si>
    <t>03.10.2023 18:56:13</t>
  </si>
  <si>
    <t>03.10.2023 19:23:59</t>
  </si>
  <si>
    <t>YENİ FOÇA TR-29 35-23-M00029_C_56365456_56365456</t>
  </si>
  <si>
    <t>03.10.2023 19:14:19</t>
  </si>
  <si>
    <t>03.10.2023 19:46:34</t>
  </si>
  <si>
    <t>RADAR KÖK 35-21-M00006_RADAR M02_72199828</t>
  </si>
  <si>
    <t>03.10.2023 07:57:04</t>
  </si>
  <si>
    <t>03.10.2023 14:16:39</t>
  </si>
  <si>
    <t>BAĞARASI TR-10 KÖK 35-23-M00179_CEZAEVİ M03_72143142</t>
  </si>
  <si>
    <t>03.10.2023 09:23:36</t>
  </si>
  <si>
    <t>03.10.2023 14:17:54</t>
  </si>
  <si>
    <t>BOYNUYOĞUN KÖK 35-29-L00051_ÖDEMİŞ KAVAĞI L04_72215393</t>
  </si>
  <si>
    <t>03.10.2023 09:35:36</t>
  </si>
  <si>
    <t>03.10.2023 15:04:04</t>
  </si>
  <si>
    <t>YAĞCILAR KÖK 45-71-M00179_SULAMALAR-AT ÇİFTLİĞİ M02_72258017</t>
  </si>
  <si>
    <t>03.10.2023 12:52:34</t>
  </si>
  <si>
    <t>CABARLAR KÖK 45-75-M00053_CABARLAR ÇIKIŞ M02_67579548</t>
  </si>
  <si>
    <t>03.10.2023 13:24:12</t>
  </si>
  <si>
    <t>03.10.2023 14:12:19</t>
  </si>
  <si>
    <t>GÖKÇEN DM 35-29-M00123_ASMALIK M12_2104355</t>
  </si>
  <si>
    <t>03.10.2023 14:21:04</t>
  </si>
  <si>
    <t>03.10.2023 14:26:20</t>
  </si>
  <si>
    <t>03.10.2023 14:39:21</t>
  </si>
  <si>
    <t>03.10.2023 19:22:29</t>
  </si>
  <si>
    <t>TAYTAN TR-1 KÖK 45-78-M00305_TAYTAN MERKEZ ÇIKIŞ M01_65650963</t>
  </si>
  <si>
    <t>03.10.2023 14:47:04</t>
  </si>
  <si>
    <t>03.10.2023 15:18:09</t>
  </si>
  <si>
    <t>BOZALAN TR-1 35-28-M00281_C_56379549_56379549</t>
  </si>
  <si>
    <t>03.10.2023 17:14:28</t>
  </si>
  <si>
    <t>03.10.2023 21:07:11</t>
  </si>
  <si>
    <t>GÜMÜLDÜR M-13 35-25-M00013_95002485367_95002485367</t>
  </si>
  <si>
    <t>03.10.2023 17:51:59</t>
  </si>
  <si>
    <t>03.10.2023 20:34:31</t>
  </si>
  <si>
    <t>K-2929 35-02-K02929_910400043_910400043</t>
  </si>
  <si>
    <t>03.10.2023 17:57:04</t>
  </si>
  <si>
    <t>03.10.2023 20:34:15</t>
  </si>
  <si>
    <t>M-1017 35-03-M01017_D_56379830_56379830</t>
  </si>
  <si>
    <t>03.10.2023 19:09:18</t>
  </si>
  <si>
    <t>03.10.2023 20:23:04</t>
  </si>
  <si>
    <t>K-4024 35-01-K04024_910852013_910852013</t>
  </si>
  <si>
    <t>03.10.2023 19:16:49</t>
  </si>
  <si>
    <t>03.10.2023 20:27:27</t>
  </si>
  <si>
    <t>MURADİYE DM-9/2 KÖK 45-71-M00676_VESTON HAVAİ HAT M02_2317659</t>
  </si>
  <si>
    <t>03.10.2023 19:18:18</t>
  </si>
  <si>
    <t>03.10.2023 20:48:21</t>
  </si>
  <si>
    <t>HİSAR TR-2 35-31-L00119_956590155_956590155</t>
  </si>
  <si>
    <t>03.10.2023 19:24:11</t>
  </si>
  <si>
    <t>03.10.2023 21:09:02</t>
  </si>
  <si>
    <t>03.10.2023 19:40:08</t>
  </si>
  <si>
    <t>03.10.2023 21:00:52</t>
  </si>
  <si>
    <t>KIRKAĞAÇ TR-25 45-76-M00025_955248035_955248035</t>
  </si>
  <si>
    <t>03.10.2023 19:57:38</t>
  </si>
  <si>
    <t>03.10.2023 20:54:45</t>
  </si>
  <si>
    <t>CANPAŞA KÖK 45-71-M00140_ALİ ÖRÜMLÜ M06_72246820</t>
  </si>
  <si>
    <t>02.10.2023 17:55:27</t>
  </si>
  <si>
    <t>02.10.2023 21:26:39</t>
  </si>
  <si>
    <t>GÜLBAHÇE İM 35-19-A00006_TRAFO L01_72213800</t>
  </si>
  <si>
    <t>03.10.2023 03:24:49</t>
  </si>
  <si>
    <t>03.10.2023 04:06:24</t>
  </si>
  <si>
    <t>PAZARKÖY KÖK 45-78-L00700_HatBaşıAyırıcı_53139241 L01_53139241</t>
  </si>
  <si>
    <t>03.10.2023 09:02:49</t>
  </si>
  <si>
    <t>03.10.2023 10:31:50</t>
  </si>
  <si>
    <t>MECİDİYE TR-1 KÖK 45-72-L00078_GÖKÇEKÖY (KÖYLER ÇIKIŞI) L010_66560801</t>
  </si>
  <si>
    <t>03.10.2023 11:00:24</t>
  </si>
  <si>
    <t>03.10.2023 11:14:09</t>
  </si>
  <si>
    <t>KIRKAĞAÇ TR-11/1 45-76-M00219_HatBaşıAyırıcı_53136485 M04_53136485</t>
  </si>
  <si>
    <t>03.10.2023 16:47:39</t>
  </si>
  <si>
    <t>03.10.2023 19:37:24</t>
  </si>
  <si>
    <t>AHMETLİ DM 45-77-M00187_HatBaşıAyırıcı_84908786 M08_84908786</t>
  </si>
  <si>
    <t>03.10.2023 16:50:11</t>
  </si>
  <si>
    <t>03.10.2023 17:53:35</t>
  </si>
  <si>
    <t>03.10.2023 17:22:30</t>
  </si>
  <si>
    <t>03.10.2023 21:20:28</t>
  </si>
  <si>
    <t>SANCAKLI BOZKÖY KÖK 45-71-M00087_KÖY İÇİ RİNG-2 M04_61320775</t>
  </si>
  <si>
    <t>03.10.2023 17:44:19</t>
  </si>
  <si>
    <t>03.10.2023 18:32:32</t>
  </si>
  <si>
    <t>K-4690 35-01-K04690_D D2_5904380</t>
  </si>
  <si>
    <t>03.10.2023 18:18:08</t>
  </si>
  <si>
    <t>03.10.2023 21:31:02</t>
  </si>
  <si>
    <t>KARAHIDIRLI KÖK 35-16-M00718_HatBaşıAyırıcı_53133056 M3_53133056</t>
  </si>
  <si>
    <t>03.10.2023 15:33:00</t>
  </si>
  <si>
    <t>03.10.2023 16:20:49</t>
  </si>
  <si>
    <t>RAHMİYE TR-1 45-72-L00657_956514016_956514016</t>
  </si>
  <si>
    <t>03.10.2023 18:59:21</t>
  </si>
  <si>
    <t>03.10.2023 22:14:54</t>
  </si>
  <si>
    <t>L-455 35-18-L00455_950447436_950447436</t>
  </si>
  <si>
    <t>03.10.2023 19:27:21</t>
  </si>
  <si>
    <t>03.10.2023 22:29:58</t>
  </si>
  <si>
    <t>TR-333 35-19-L00309_95001170145_95001170145</t>
  </si>
  <si>
    <t>03.10.2023 21:26:59</t>
  </si>
  <si>
    <t>03.10.2023 22:37:06</t>
  </si>
  <si>
    <t>KABAZLI KÖK 45-78-M00675_TAYTAN OFİS YENİ GİRİŞ 1/0 HAT M06_65971500</t>
  </si>
  <si>
    <t>03.10.2023 21:29:20</t>
  </si>
  <si>
    <t>03.10.2023 21:29:50</t>
  </si>
  <si>
    <t>M-1207 35-02-M01207_99821595_99821595</t>
  </si>
  <si>
    <t>03.10.2023 17:45:02</t>
  </si>
  <si>
    <t>03.10.2023 22:55:39</t>
  </si>
  <si>
    <t>TEPEKÖY TR-3 45-73-M00784_945665198_945665198</t>
  </si>
  <si>
    <t>03.10.2023 21:45:38</t>
  </si>
  <si>
    <t>03.10.2023 23:21:28</t>
  </si>
  <si>
    <t>K-1480 35-09-K01480_97762769_97762769</t>
  </si>
  <si>
    <t>03.10.2023 23:00:03</t>
  </si>
  <si>
    <t>04.10.2023 00:07:31</t>
  </si>
  <si>
    <t>M-3440(YATIRIM REZERVE) 35-03-M03440_35-03-M03440_88208343</t>
  </si>
  <si>
    <t>03.10.2023 14:21:46</t>
  </si>
  <si>
    <t>03.10.2023 17:21:26</t>
  </si>
  <si>
    <t>K-3085 35-07-K03085_35-07-K03085_49821598</t>
  </si>
  <si>
    <t>03.10.2023 17:53:06</t>
  </si>
  <si>
    <t>04.10.2023 00:34:12</t>
  </si>
  <si>
    <t>M-992 35-03-M00992_911928780_911928780</t>
  </si>
  <si>
    <t>03.10.2023 23:05:08</t>
  </si>
  <si>
    <t>04.10.2023 00:43:54</t>
  </si>
  <si>
    <t>KÖPRÜBAŞI TR-8 45-86-M00008_915921039_915921039</t>
  </si>
  <si>
    <t>03.10.2023 23:40:51</t>
  </si>
  <si>
    <t>04.10.2023 00:31:47</t>
  </si>
  <si>
    <t>04.10.2023 00:12:06</t>
  </si>
  <si>
    <t>04.10.2023 02:00:40</t>
  </si>
  <si>
    <t>K-55 35-04-K00055_99136283_99136283</t>
  </si>
  <si>
    <t>04.10.2023 00:14:08</t>
  </si>
  <si>
    <t>04.10.2023 01:20:47</t>
  </si>
  <si>
    <t>M-3441(YATIRIM REZERVE) 35-03-M03441_35-03-M03441_88208416</t>
  </si>
  <si>
    <t>03.10.2023 09:43:56</t>
  </si>
  <si>
    <t>03.10.2023 14:15:39</t>
  </si>
  <si>
    <t>K-2471 35-01-K02471_35-01-K02471_2352463</t>
  </si>
  <si>
    <t>03.10.2023 12:32:39</t>
  </si>
  <si>
    <t>03.10.2023 12:53:59</t>
  </si>
  <si>
    <t>K-4532 35-01-K04532_35-01-K04532_65806799</t>
  </si>
  <si>
    <t>03.10.2023 13:38:18</t>
  </si>
  <si>
    <t>03.10.2023 14:42:57</t>
  </si>
  <si>
    <t>GÖRDES TR-28 45-75-M00028_45-75-M00028_2353571</t>
  </si>
  <si>
    <t>04.10.2023 01:52:19</t>
  </si>
  <si>
    <t>04.10.2023 02:41:57</t>
  </si>
  <si>
    <t>03.10.2023 19:23:04</t>
  </si>
  <si>
    <t>04.10.2023 03:10:34</t>
  </si>
  <si>
    <t>SOMA KÖYLER DM-2 45-82-M00125_HatBaşıAyırıcı_53136198 M08_53136198</t>
  </si>
  <si>
    <t>03.10.2023 20:35:27</t>
  </si>
  <si>
    <t>03.10.2023 22:27:20</t>
  </si>
  <si>
    <t>ÇANAKÇI KÖK 45-79-M00194_HatBaşıAyırıcı_87243401 M01_87243401</t>
  </si>
  <si>
    <t>03.10.2023 21:48:56</t>
  </si>
  <si>
    <t>03.10.2023 22:35:10</t>
  </si>
  <si>
    <t>GERENKÖY TR-1 35-23-M00147_42127928_56356893_56356893</t>
  </si>
  <si>
    <t>03.10.2023 23:04:56</t>
  </si>
  <si>
    <t>03.10.2023 23:37:29</t>
  </si>
  <si>
    <t>ÇANDARLI DM-TR-20 35-30-M00020_BERGAMA-1 M11_72352830</t>
  </si>
  <si>
    <t>04.10.2023 01:41:54</t>
  </si>
  <si>
    <t>04.10.2023 02:13:39</t>
  </si>
  <si>
    <t>YAKAKÖY KÖK 45-75-M00067_BOYALI M03_2092141</t>
  </si>
  <si>
    <t>04.10.2023 04:25:54</t>
  </si>
  <si>
    <t>04.10.2023 05:41:07</t>
  </si>
  <si>
    <t>PAŞAKÖY KÖK 45-80-M00052_HatBaşıAyırıcı_53135478 M06_53135478</t>
  </si>
  <si>
    <t>04.10.2023 06:03:24</t>
  </si>
  <si>
    <t>04.10.2023 06:03:40</t>
  </si>
  <si>
    <t>MALTEPE TR-4 35-28-M00447_35-28-M00447_2350570</t>
  </si>
  <si>
    <t>03.10.2023 11:32:19</t>
  </si>
  <si>
    <t>03.10.2023 18:23:59</t>
  </si>
  <si>
    <t>TR-31 35-16-L00031_35-16-L00031_67586227</t>
  </si>
  <si>
    <t>03.10.2023 13:00:14</t>
  </si>
  <si>
    <t>03.10.2023 15:01:39</t>
  </si>
  <si>
    <t>YENİ FOÇA TR-10 35-23-M00010_YENİFOÇA TR-13 M01_2114761</t>
  </si>
  <si>
    <t>04.10.2023 07:28:20</t>
  </si>
  <si>
    <t>04.10.2023 07:53:14</t>
  </si>
  <si>
    <t>ÇINARDİBİ KÖK 35-20-M00069_DERNEKLİ-BALCILAR-OSMANLAR-BAYRAMLAR-KAMBERLER M04_66050707</t>
  </si>
  <si>
    <t>04.10.2023 07:48:50</t>
  </si>
  <si>
    <t>04.10.2023 07:49:24</t>
  </si>
  <si>
    <t>SEYREK TR-2 35-28-M00909_35-28-M00909_78088432</t>
  </si>
  <si>
    <t>03.10.2023 10:54:19</t>
  </si>
  <si>
    <t>03.10.2023 14:26:24</t>
  </si>
  <si>
    <t>PAMUCAK KÖK 35-13-L00400_ARVALYA L11_2097132</t>
  </si>
  <si>
    <t>04.10.2023 07:57:04</t>
  </si>
  <si>
    <t>04.10.2023 08:44:00</t>
  </si>
  <si>
    <t>SUBAŞI İM 35-26-A00002_SUBAŞI/TAMSA M01_2035577</t>
  </si>
  <si>
    <t>04.10.2023 07:58:20</t>
  </si>
  <si>
    <t>04.10.2023 08:01:00</t>
  </si>
  <si>
    <t>KARAKUYU KÖK 35-26-M00437_KÖYLER KORUCUK M06_66057122</t>
  </si>
  <si>
    <t>04.10.2023 08:12:04</t>
  </si>
  <si>
    <t>04.10.2023 08:12:54</t>
  </si>
  <si>
    <t>SARUHANLI DM 45-80-M00001_SARUHANLI ŞEHİR-2 M04_2086368</t>
  </si>
  <si>
    <t>04.10.2023 08:19:39</t>
  </si>
  <si>
    <t>04.10.2023 08:23:42</t>
  </si>
  <si>
    <t>ASARLIK TR-5 35-28-M00176_953378671_953378671</t>
  </si>
  <si>
    <t>04.10.2023 07:11:16</t>
  </si>
  <si>
    <t>04.10.2023 09:24:57</t>
  </si>
  <si>
    <t>K-928 35-04-K00928_H H1B_5812475</t>
  </si>
  <si>
    <t>04.10.2023 08:06:49</t>
  </si>
  <si>
    <t>04.10.2023 10:03:31</t>
  </si>
  <si>
    <t>UĞURLU KÖK 45-86-M00045_HatBaşıAyırıcı_53135438 M03_53135438</t>
  </si>
  <si>
    <t>04.10.2023 09:03:20</t>
  </si>
  <si>
    <t>04.10.2023 09:26:24</t>
  </si>
  <si>
    <t>HALIKÖY TR-2 35-32-L00133_DIREK TIPI TRAFO HUCRESI H01_2124743</t>
  </si>
  <si>
    <t>04.10.2023 09:07:11</t>
  </si>
  <si>
    <t>04.10.2023 09:30:34</t>
  </si>
  <si>
    <t>KOLDERE KÖK 45-80-M00051_GÜMÜLCELİ M011_73403251</t>
  </si>
  <si>
    <t>04.10.2023 09:19:30</t>
  </si>
  <si>
    <t>04.10.2023 10:07:40</t>
  </si>
  <si>
    <t>M-1027 35-04-M01027_D_56379602_56379602</t>
  </si>
  <si>
    <t>04.10.2023 09:25:41</t>
  </si>
  <si>
    <t>04.10.2023 10:00:26</t>
  </si>
  <si>
    <t>ÇAPAK KÖK 35-26-M00435_KARAKUYU M02_66033218</t>
  </si>
  <si>
    <t>04.10.2023 03:58:10</t>
  </si>
  <si>
    <t>04.10.2023 03:59:11</t>
  </si>
  <si>
    <t>04.10.2023 07:30:20</t>
  </si>
  <si>
    <t>04.10.2023 10:09:28</t>
  </si>
  <si>
    <t>ÇUKURALTI M-21 35-25-M00069__72374059_72374059</t>
  </si>
  <si>
    <t>04.10.2023 08:10:41</t>
  </si>
  <si>
    <t>04.10.2023 10:41:04</t>
  </si>
  <si>
    <t>CEVİZALAN TR-1 35-15-L01021_B_56361740_56361740</t>
  </si>
  <si>
    <t>04.10.2023 08:15:14</t>
  </si>
  <si>
    <t>04.10.2023 10:33:14</t>
  </si>
  <si>
    <t>K-1001 35-03-K01001_910427043_910427043</t>
  </si>
  <si>
    <t>04.10.2023 08:49:47</t>
  </si>
  <si>
    <t>04.10.2023 11:01:51</t>
  </si>
  <si>
    <t>K-2844 35-01-K02844_A_56365023_56365023</t>
  </si>
  <si>
    <t>04.10.2023 09:19:55</t>
  </si>
  <si>
    <t>04.10.2023 10:00:32</t>
  </si>
  <si>
    <t>YENİ HARMANDALI TR-3 45-71-M00894_45-71-M00894_2357071</t>
  </si>
  <si>
    <t>04.10.2023 09:22:30</t>
  </si>
  <si>
    <t>04.10.2023 10:08:24</t>
  </si>
  <si>
    <t>ALİAĞA TR-43 DM 35-17-M00043_HatBaşıAyırıcı_53134056 M12_53134056</t>
  </si>
  <si>
    <t>04.10.2023 09:36:38</t>
  </si>
  <si>
    <t>04.10.2023 10:29:04</t>
  </si>
  <si>
    <t>HALİTPAŞA DM 45-80-M00060_HatBaşıAyırıcı_72090071 M03_72090071</t>
  </si>
  <si>
    <t>04.10.2023 10:07:44</t>
  </si>
  <si>
    <t>04.10.2023 10:08:14</t>
  </si>
  <si>
    <t>DAĞDERE DM 45-72-M00097_KÖMÜRCÜ M06_2106080</t>
  </si>
  <si>
    <t>04.10.2023 10:14:44</t>
  </si>
  <si>
    <t>04.10.2023 10:35:44</t>
  </si>
  <si>
    <t>M-1360 35-04-M01360_A_56377916_56377916</t>
  </si>
  <si>
    <t>04.10.2023 10:02:00</t>
  </si>
  <si>
    <t>04.10.2023 10:31:00</t>
  </si>
  <si>
    <t>M-1360 35-04-M01360_B_56377918_56377918</t>
  </si>
  <si>
    <t>04.10.2023 10:33:00</t>
  </si>
  <si>
    <t>04.10.2023 11:07:47</t>
  </si>
  <si>
    <t>M-2124 35-03-M02124_35-03-M02124_2348484</t>
  </si>
  <si>
    <t>04.10.2023 09:21:22</t>
  </si>
  <si>
    <t>04.10.2023 11:21:40</t>
  </si>
  <si>
    <t>DM-1/53-A 45-71-M00941_K_60983990_60983990</t>
  </si>
  <si>
    <t>04.10.2023 09:34:46</t>
  </si>
  <si>
    <t>04.10.2023 11:48:12</t>
  </si>
  <si>
    <t>GÜLKENT TR-5 35-30-M00228_B_91187791_91187791</t>
  </si>
  <si>
    <t>04.10.2023 10:11:03</t>
  </si>
  <si>
    <t>04.10.2023 10:54:52</t>
  </si>
  <si>
    <t>L-297 35-18-L00297_950446455_950446455</t>
  </si>
  <si>
    <t>04.10.2023 10:35:14</t>
  </si>
  <si>
    <t>04.10.2023 11:38:50</t>
  </si>
  <si>
    <t>ASARLIK TR-4 35-28-M00179_953369579_953369579</t>
  </si>
  <si>
    <t>04.10.2023 10:48:09</t>
  </si>
  <si>
    <t>04.10.2023 12:01:32</t>
  </si>
  <si>
    <t>TR-1/8 45-72-M00008_45-72-M00008_2366529</t>
  </si>
  <si>
    <t>04.10.2023 11:26:46</t>
  </si>
  <si>
    <t>04.10.2023 12:02:00</t>
  </si>
  <si>
    <t>YENİPAZAR TR-4 45-78-M00688_45-78-M00688_2352425</t>
  </si>
  <si>
    <t>04.10.2023 05:40:25</t>
  </si>
  <si>
    <t>04.10.2023 07:29:50</t>
  </si>
  <si>
    <t>DUMANLAR TR-1 45-81-M00081_A_56388279_56388279</t>
  </si>
  <si>
    <t>04.10.2023 06:23:02</t>
  </si>
  <si>
    <t>04.10.2023 09:14:26</t>
  </si>
  <si>
    <t>K-2779 35-02-K02779_K-3380 K04_2336360</t>
  </si>
  <si>
    <t>04.10.2023 07:40:34</t>
  </si>
  <si>
    <t>04.10.2023 09:24:08</t>
  </si>
  <si>
    <t>DEMİRKÖPRÜ TM 45-78-A00005_HatBaşıAyırıcı_53139457 M05_53139457</t>
  </si>
  <si>
    <t>04.10.2023 08:05:39</t>
  </si>
  <si>
    <t>04.10.2023 09:51:20</t>
  </si>
  <si>
    <t>04.10.2023 08:09:54</t>
  </si>
  <si>
    <t>04.10.2023 09:41:14</t>
  </si>
  <si>
    <t>KESİKKÖY DM 35-28-M00309_HatBaşıAyırıcı_65847007 M06_65847007</t>
  </si>
  <si>
    <t>04.10.2023 08:36:09</t>
  </si>
  <si>
    <t>04.10.2023 10:55:26</t>
  </si>
  <si>
    <t>MUSTAFA LÖKÇÜLER VE ARKD ÖZEL TR 35-16-M00577Ö_DIREK TIPI TRAFO HUCRESI H01_2041179</t>
  </si>
  <si>
    <t>04.10.2023 08:52:15</t>
  </si>
  <si>
    <t>04.10.2023 10:47:10</t>
  </si>
  <si>
    <t>DM-5/TR-10 (ESKİ TR-41) 35-26-M01361_35-26-M01361_50248102</t>
  </si>
  <si>
    <t>04.10.2023 08:59:55</t>
  </si>
  <si>
    <t>04.10.2023 11:14:54</t>
  </si>
  <si>
    <t>TR-1/73 45-72-M00073_45-72-M00073_83483217</t>
  </si>
  <si>
    <t>04.10.2023 09:44:34</t>
  </si>
  <si>
    <t>04.10.2023 11:14:50</t>
  </si>
  <si>
    <t>YAYAKENT DM 35-24-M00209_HatBaşıAyırıcı_97458097 M05_97458097</t>
  </si>
  <si>
    <t>04.10.2023 09:43:27</t>
  </si>
  <si>
    <t>04.10.2023 10:51:20</t>
  </si>
  <si>
    <t>M-1091 35-09-M01091_D_56370976_56370976</t>
  </si>
  <si>
    <t>04.10.2023 09:52:21</t>
  </si>
  <si>
    <t>04.10.2023 12:58:58</t>
  </si>
  <si>
    <t>K-458 35-07-K00458_TRAFO K07_48438230</t>
  </si>
  <si>
    <t>04.10.2023 09:48:40</t>
  </si>
  <si>
    <t>04.10.2023 11:54:30</t>
  </si>
  <si>
    <t>TR-1/16 45-72-M00016_45-72-M00016_83427156</t>
  </si>
  <si>
    <t>04.10.2023 10:05:18</t>
  </si>
  <si>
    <t>04.10.2023 11:06:50</t>
  </si>
  <si>
    <t>DEMİRCİ KÖK 35-26-M00779_HatBaşıAyırıcı_53137946 M06_53137946</t>
  </si>
  <si>
    <t>04.10.2023 10:27:40</t>
  </si>
  <si>
    <t>04.10.2023 11:57:30</t>
  </si>
  <si>
    <t>K-4770 35-02-K04770__72410777_72410777</t>
  </si>
  <si>
    <t>04.10.2023 10:51:29</t>
  </si>
  <si>
    <t>04.10.2023 12:43:10</t>
  </si>
  <si>
    <t>TIRMANLAR DM 35-16-M00171_KIRCALAR DM M02_72041526</t>
  </si>
  <si>
    <t>04.10.2023 11:02:38</t>
  </si>
  <si>
    <t>04.10.2023 11:51:20</t>
  </si>
  <si>
    <t>K-243 35-04-K00243_A_72410593_72410593</t>
  </si>
  <si>
    <t>04.10.2023 11:15:56</t>
  </si>
  <si>
    <t>04.10.2023 12:21:43</t>
  </si>
  <si>
    <t>SARIGÖL TR-48/A 45-79-M00495_E J1b_42280777</t>
  </si>
  <si>
    <t>04.10.2023 11:20:56</t>
  </si>
  <si>
    <t>04.10.2023 12:16:11</t>
  </si>
  <si>
    <t>KARAMAN OKUL YANI TR-2 35-31-L00052_35-31-L00052_2364616</t>
  </si>
  <si>
    <t>04.10.2023 12:16:14</t>
  </si>
  <si>
    <t>04.10.2023 12:46:00</t>
  </si>
  <si>
    <t>M-3439(YATIRIM REZERVE) 35-03-M03439_35-03-M03439_88208277</t>
  </si>
  <si>
    <t>04.10.2023 09:56:01</t>
  </si>
  <si>
    <t>04.10.2023 14:14:40</t>
  </si>
  <si>
    <t>İSMETİYE TR-1 45-73-M00994_945656469_945656469</t>
  </si>
  <si>
    <t>04.10.2023 10:06:51</t>
  </si>
  <si>
    <t>04.10.2023 13:19:54</t>
  </si>
  <si>
    <t>TATAR DM 35-19-M00256_HatBaşıAyırıcı_53134059 M12_53134059</t>
  </si>
  <si>
    <t>04.10.2023 10:33:12</t>
  </si>
  <si>
    <t>04.10.2023 12:36:54</t>
  </si>
  <si>
    <t>ULUKENT DM-3/34 35-28-M00034_B b3b_5759227</t>
  </si>
  <si>
    <t>04.10.2023 10:47:02</t>
  </si>
  <si>
    <t>04.10.2023 13:31:51</t>
  </si>
  <si>
    <t>K-2399 35-02-K02399_913298702_913298702</t>
  </si>
  <si>
    <t>04.10.2023 10:54:27</t>
  </si>
  <si>
    <t>04.10.2023 13:07:54</t>
  </si>
  <si>
    <t>TR-1/89 (DEMİRELLER) 45-83-M00089_45-83-M00089_72156202</t>
  </si>
  <si>
    <t>04.10.2023 11:12:40</t>
  </si>
  <si>
    <t>04.10.2023 11:50:50</t>
  </si>
  <si>
    <t>TR-68 35-30-L00068_35-30-L00068_2368889</t>
  </si>
  <si>
    <t>04.10.2023 12:11:33</t>
  </si>
  <si>
    <t>04.10.2023 12:52:13</t>
  </si>
  <si>
    <t>K-4753 35-01-K04753_960221666_960221666</t>
  </si>
  <si>
    <t>04.10.2023 12:10:13</t>
  </si>
  <si>
    <t>04.10.2023 14:02:08</t>
  </si>
  <si>
    <t>CANPAŞA KÖK 45-71-M00140_ALİ ÖRÜMLÜ M06_72246777</t>
  </si>
  <si>
    <t>04.10.2023 12:47:50</t>
  </si>
  <si>
    <t>04.10.2023 13:23:04</t>
  </si>
  <si>
    <t>K-3322 35-09-K03322_915038973_915038973</t>
  </si>
  <si>
    <t>04.10.2023 06:00:37</t>
  </si>
  <si>
    <t>04.10.2023 14:39:25</t>
  </si>
  <si>
    <t>TR-38 35-15-M00038_B_91230690_91230690</t>
  </si>
  <si>
    <t>04.10.2023 12:21:55</t>
  </si>
  <si>
    <t>04.10.2023 14:02:14</t>
  </si>
  <si>
    <t>BARBAROS TR-2 35-19-M00200_35-19-M00200_2371639</t>
  </si>
  <si>
    <t>04.10.2023 12:56:40</t>
  </si>
  <si>
    <t>04.10.2023 13:39:50</t>
  </si>
  <si>
    <t>BAĞLICA TR-2 45-79-M00285_A_56389530_56389530</t>
  </si>
  <si>
    <t>04.10.2023 13:25:57</t>
  </si>
  <si>
    <t>04.10.2023 14:32:30</t>
  </si>
  <si>
    <t>ÇAKIRCA ALİ TR-2 45-73-M00560_945647356_945647356</t>
  </si>
  <si>
    <t>04.10.2023 13:29:56</t>
  </si>
  <si>
    <t>04.10.2023 14:27:44</t>
  </si>
  <si>
    <t>ILGIN HATBAŞI KÖK 45-73-M01292_ASSTAR KÖK M05_83838135</t>
  </si>
  <si>
    <t>04.10.2023 13:33:41</t>
  </si>
  <si>
    <t>04.10.2023 13:34:40</t>
  </si>
  <si>
    <t>K-3874 35-01-K03874_35-01-K03874_2347195</t>
  </si>
  <si>
    <t>04.10.2023 13:41:58</t>
  </si>
  <si>
    <t>04.10.2023 14:23:34</t>
  </si>
  <si>
    <t>TR-2/47-A 45-72-L00082_45-72-L00082_2348226</t>
  </si>
  <si>
    <t>04.10.2023 13:44:34</t>
  </si>
  <si>
    <t>04.10.2023 14:19:34</t>
  </si>
  <si>
    <t>TR-38 35-15-M00038_35-15-M00038_2365880</t>
  </si>
  <si>
    <t>04.10.2023 14:39:30</t>
  </si>
  <si>
    <t>04.10.2023 10:32:42</t>
  </si>
  <si>
    <t>04.10.2023 15:16:50</t>
  </si>
  <si>
    <t>TR-4 35-16-L00004_953334126_953334126</t>
  </si>
  <si>
    <t>04.10.2023 13:40:51</t>
  </si>
  <si>
    <t>04.10.2023 15:47:48</t>
  </si>
  <si>
    <t>TR-1/54 45-72-M00054_45-72-M00054_83485658</t>
  </si>
  <si>
    <t>04.10.2023 14:26:48</t>
  </si>
  <si>
    <t>04.10.2023 15:22:44</t>
  </si>
  <si>
    <t>M-2740 35-02-M02740_35-02-M02740_79573574</t>
  </si>
  <si>
    <t>03.10.2023 23:02:54</t>
  </si>
  <si>
    <t>04.10.2023 03:36:30</t>
  </si>
  <si>
    <t>04.10.2023 09:05:40</t>
  </si>
  <si>
    <t>04.10.2023 17:15:35</t>
  </si>
  <si>
    <t>K-515 35-03-K00515_35-03-K00515_2348593</t>
  </si>
  <si>
    <t>04.10.2023 09:34:40</t>
  </si>
  <si>
    <t>04.10.2023 15:32:00</t>
  </si>
  <si>
    <t>M-1813 ÇAMİÇİ KÖYÜ 35-02-M01813_D_56379435_56379435</t>
  </si>
  <si>
    <t>04.10.2023 12:10:34</t>
  </si>
  <si>
    <t>04.10.2023 15:03:22</t>
  </si>
  <si>
    <t>K-4690 35-01-K04690_911767936_911767936</t>
  </si>
  <si>
    <t>04.10.2023 12:54:09</t>
  </si>
  <si>
    <t>04.10.2023 15:11:30</t>
  </si>
  <si>
    <t>DM-3/TR-20 (ESKİ TR-42) 35-26-M01363_35-26-M01363_53039142</t>
  </si>
  <si>
    <t>04.10.2023 13:22:50</t>
  </si>
  <si>
    <t>04.10.2023 14:48:34</t>
  </si>
  <si>
    <t>KAYALIOĞLU TARIMSAL SULAMA TR-2 45-72-L00649_45-72-L00649_2363027</t>
  </si>
  <si>
    <t>04.10.2023 13:55:56</t>
  </si>
  <si>
    <t>04.10.2023 16:45:22</t>
  </si>
  <si>
    <t>04.10.2023 14:05:23</t>
  </si>
  <si>
    <t>04.10.2023 16:12:37</t>
  </si>
  <si>
    <t>L-379 35-18-L00379__97479680_97479680</t>
  </si>
  <si>
    <t>04.10.2023 14:15:59</t>
  </si>
  <si>
    <t>04.10.2023 15:42:43</t>
  </si>
  <si>
    <t>AKGEDİK TR-1 45-71-M01047_45-71-M01047_2349562</t>
  </si>
  <si>
    <t>04.10.2023 14:54:34</t>
  </si>
  <si>
    <t>04.10.2023 17:15:28</t>
  </si>
  <si>
    <t>SELENDİ TR-21 45-81-M00021_45-81-M00021_2376271</t>
  </si>
  <si>
    <t>04.10.2023 16:17:40</t>
  </si>
  <si>
    <t>04.10.2023 17:15:00</t>
  </si>
  <si>
    <t>L-230 (45 KABİN) 35-18-L00230_D D1_50104854</t>
  </si>
  <si>
    <t>04.10.2023 08:42:36</t>
  </si>
  <si>
    <t>04.10.2023 09:37:05</t>
  </si>
  <si>
    <t>04.10.2023 09:05:56</t>
  </si>
  <si>
    <t>04.10.2023 17:35:02</t>
  </si>
  <si>
    <t>04.10.2023 09:06:09</t>
  </si>
  <si>
    <t>04.10.2023 15:42:44</t>
  </si>
  <si>
    <t>L-455 35-18-L00455_35-18-L00455_72057506</t>
  </si>
  <si>
    <t>04.10.2023 09:11:15</t>
  </si>
  <si>
    <t>04.10.2023 14:32:05</t>
  </si>
  <si>
    <t>04.10.2023 09:25:54</t>
  </si>
  <si>
    <t>04.10.2023 17:03:24</t>
  </si>
  <si>
    <t>04.10.2023 10:21:26</t>
  </si>
  <si>
    <t>04.10.2023 17:25:04</t>
  </si>
  <si>
    <t>K-914 35-01-K00914_B_56375716_56375716</t>
  </si>
  <si>
    <t>04.10.2023 17:46:49</t>
  </si>
  <si>
    <t>PİREVELİLER TR-1 35-16-M00081_953310853_953310853</t>
  </si>
  <si>
    <t>04.10.2023 11:23:47</t>
  </si>
  <si>
    <t>04.10.2023 16:04:32</t>
  </si>
  <si>
    <t>DM-1/59 45-71-M00020_C_56397955_56397955</t>
  </si>
  <si>
    <t>04.10.2023 12:23:30</t>
  </si>
  <si>
    <t>04.10.2023 17:52:23</t>
  </si>
  <si>
    <t>YENİKÖY TR-1 45-73-M00252_A_91384548_91384548</t>
  </si>
  <si>
    <t>04.10.2023 13:54:53</t>
  </si>
  <si>
    <t>04.10.2023 17:31:29</t>
  </si>
  <si>
    <t>K-1507 35-03-K01507_35-03-K01507_2359179</t>
  </si>
  <si>
    <t>04.10.2023 14:18:52</t>
  </si>
  <si>
    <t>04.10.2023 17:20:40</t>
  </si>
  <si>
    <t>K-3874 35-01-K03874_C_56369115_56369115</t>
  </si>
  <si>
    <t>04.10.2023 14:50:54</t>
  </si>
  <si>
    <t>04.10.2023 16:43:19</t>
  </si>
  <si>
    <t>KARAKUZU TR-1 35-17-M00466_9970083_56355927_56355927</t>
  </si>
  <si>
    <t>04.10.2023 15:25:23</t>
  </si>
  <si>
    <t>04.10.2023 17:13:40</t>
  </si>
  <si>
    <t>K-421 35-01-K00421_35-01-K00421_2363781</t>
  </si>
  <si>
    <t>04.10.2023 16:10:12</t>
  </si>
  <si>
    <t>04.10.2023 17:45:08</t>
  </si>
  <si>
    <t>L-29 35-14-L00029_35-14-L00029_2374387</t>
  </si>
  <si>
    <t>04.10.2023 16:51:14</t>
  </si>
  <si>
    <t>04.10.2023 17:17:30</t>
  </si>
  <si>
    <t>YENİKÖY TR-2 45-71-M01045_A_56352454_56352454</t>
  </si>
  <si>
    <t>01.10.2023 08:59:13</t>
  </si>
  <si>
    <t>01.10.2023 18:38:51</t>
  </si>
  <si>
    <t>M-3129(YATIRIM REZERVE) 35-10-M03129__73848567_73848567</t>
  </si>
  <si>
    <t>01.10.2023 18:07:11</t>
  </si>
  <si>
    <t>01.10.2023 19:23:32</t>
  </si>
  <si>
    <t>SELENDİ TR-13 45-81-M00013_945636308_945636308</t>
  </si>
  <si>
    <t>03.10.2023 16:46:56</t>
  </si>
  <si>
    <t>03.10.2023 18:21:32</t>
  </si>
  <si>
    <t>04.10.2023 09:23:41</t>
  </si>
  <si>
    <t>04.10.2023 17:47:12</t>
  </si>
  <si>
    <t>M-581 (DM-4/3) 35-17-M00581_95002492684_95002492684</t>
  </si>
  <si>
    <t>04.10.2023 10:12:58</t>
  </si>
  <si>
    <t>04.10.2023 13:19:00</t>
  </si>
  <si>
    <t>KAVACIK TR-1 35-01-L00001_E_91351165_91351165</t>
  </si>
  <si>
    <t>04.10.2023 10:30:31</t>
  </si>
  <si>
    <t>04.10.2023 18:35:56</t>
  </si>
  <si>
    <t>K-1608 35-04-K01608_99614584_99614584</t>
  </si>
  <si>
    <t>04.10.2023 13:17:27</t>
  </si>
  <si>
    <t>04.10.2023 18:22:21</t>
  </si>
  <si>
    <t>K-4440 35-02-K04440_E_56375131_56375131</t>
  </si>
  <si>
    <t>04.10.2023 13:27:09</t>
  </si>
  <si>
    <t>04.10.2023 17:36:00</t>
  </si>
  <si>
    <t>ÇELİKLİ TR-3 OKULLU 45-78-M00751_A_56391724_56391724</t>
  </si>
  <si>
    <t>04.10.2023 13:58:16</t>
  </si>
  <si>
    <t>04.10.2023 16:08:04</t>
  </si>
  <si>
    <t>TR-330 35-19-L00369_95000519079_95000519079</t>
  </si>
  <si>
    <t>04.10.2023 13:58:47</t>
  </si>
  <si>
    <t>04.10.2023 18:19:14</t>
  </si>
  <si>
    <t>K-1722 35-01-K01722_912083515_912083515</t>
  </si>
  <si>
    <t>04.10.2023 15:23:23</t>
  </si>
  <si>
    <t>04.10.2023 18:53:25</t>
  </si>
  <si>
    <t>04.10.2023 16:37:21</t>
  </si>
  <si>
    <t>04.10.2023 18:27:02</t>
  </si>
  <si>
    <t>SELENDİ TR-20/A 45-81-M00255_945624745_945624745</t>
  </si>
  <si>
    <t>04.10.2023 16:41:11</t>
  </si>
  <si>
    <t>04.10.2023 19:15:54</t>
  </si>
  <si>
    <t>KAVACIK TR-1 35-01-L00001_35-01-L00001_2368019</t>
  </si>
  <si>
    <t>04.10.2023 17:54:30</t>
  </si>
  <si>
    <t>04.10.2023 18:57:54</t>
  </si>
  <si>
    <t>SARIGÖL TR-29 45-79-M00029_C_56395592_56395592</t>
  </si>
  <si>
    <t>04.10.2023 18:04:16</t>
  </si>
  <si>
    <t>04.10.2023 18:59:29</t>
  </si>
  <si>
    <t>L-318 DİKİLİ BELEDİYESİ 35-30-L00318_35-30-L00318_72311405</t>
  </si>
  <si>
    <t>04.10.2023 18:19:08</t>
  </si>
  <si>
    <t>04.10.2023 18:42:40</t>
  </si>
  <si>
    <t>M-1125 35-01-M01125_D D1_49424191</t>
  </si>
  <si>
    <t>03.10.2023 11:05:39</t>
  </si>
  <si>
    <t>03.10.2023 11:46:34</t>
  </si>
  <si>
    <t>M-1125 35-01-M01125_35-01-M01125_2372098</t>
  </si>
  <si>
    <t>03.10.2023 11:53:00</t>
  </si>
  <si>
    <t>SOMA A SANTRALİ İM/DM 45-82-A00001_HatBaşıAyırıcı_53136169 L14_53136169</t>
  </si>
  <si>
    <t>04.10.2023 12:21:39</t>
  </si>
  <si>
    <t>04.10.2023 19:41:00</t>
  </si>
  <si>
    <t>M-1038 35-04-M01038_99515027_99515027</t>
  </si>
  <si>
    <t>04.10.2023 14:38:51</t>
  </si>
  <si>
    <t>04.10.2023 19:44:23</t>
  </si>
  <si>
    <t>TR-97 35-17-M00097_950300816_950300816</t>
  </si>
  <si>
    <t>04.10.2023 16:13:11</t>
  </si>
  <si>
    <t>04.10.2023 20:05:47</t>
  </si>
  <si>
    <t>GÜMÜLDÜR M-7 35-25-M00007_HatBaşıAyırıcı_53133780 M01_53133780</t>
  </si>
  <si>
    <t>04.10.2023 16:54:27</t>
  </si>
  <si>
    <t>04.10.2023 18:26:35</t>
  </si>
  <si>
    <t>BELENYAKA TR-5 45-73-M00698_945647583_945647583</t>
  </si>
  <si>
    <t>04.10.2023 17:00:24</t>
  </si>
  <si>
    <t>04.10.2023 20:10:41</t>
  </si>
  <si>
    <t>ILGIN HATBAŞI KÖK 45-73-M01292_HatBaşıAyırıcı_98603721 M01_98603721</t>
  </si>
  <si>
    <t>04.10.2023 17:04:26</t>
  </si>
  <si>
    <t>04.10.2023 18:24:19</t>
  </si>
  <si>
    <t>DM-3/TR-27 MENDERES 35-22-M00071_C C3_5798778</t>
  </si>
  <si>
    <t>04.10.2023 17:15:53</t>
  </si>
  <si>
    <t>04.10.2023 19:25:45</t>
  </si>
  <si>
    <t>GÜMÜLDÜR M-7 35-25-M00007_GÜMÜLDÜR M-10 M01_72092641</t>
  </si>
  <si>
    <t>04.10.2023 17:49:40</t>
  </si>
  <si>
    <t>SÜLEYMANLI KÖK 35-28-M00606_BOZALAN M04_66870926</t>
  </si>
  <si>
    <t>04.10.2023 18:00:50</t>
  </si>
  <si>
    <t>04.10.2023 18:04:08</t>
  </si>
  <si>
    <t>SELENDİ DM 45-81-M00001_SATILMIŞ M14_2321600</t>
  </si>
  <si>
    <t>04.10.2023 17:48:34</t>
  </si>
  <si>
    <t>04.10.2023 18:31:14</t>
  </si>
  <si>
    <t>04.10.2023 18:23:54</t>
  </si>
  <si>
    <t>04.10.2023 18:24:00</t>
  </si>
  <si>
    <t>04.10.2023 18:20:27</t>
  </si>
  <si>
    <t>04.10.2023 19:48:40</t>
  </si>
  <si>
    <t>TR-153 (DM-2/43) 35-16-L00153__72410978_72410978</t>
  </si>
  <si>
    <t>04.10.2023 18:54:10</t>
  </si>
  <si>
    <t>04.10.2023 19:19:27</t>
  </si>
  <si>
    <t>03.10.2023 14:04:00</t>
  </si>
  <si>
    <t>ÇIRPI İM 35-20-A00002_ARIKBAŞI L12_2307623</t>
  </si>
  <si>
    <t>04.10.2023 09:12:27</t>
  </si>
  <si>
    <t>04.10.2023 15:40:00</t>
  </si>
  <si>
    <t>ÇIRPI İM 35-20-A00002_ÇİFTÇİGEDİĞİ L09_2054993</t>
  </si>
  <si>
    <t>04.10.2023 09:18:21</t>
  </si>
  <si>
    <t>04.10.2023 15:48:28</t>
  </si>
  <si>
    <t>DERBENT İM-DM 45-83-A00004_CANBAZLI KÖK M02_2329810</t>
  </si>
  <si>
    <t>04.10.2023 12:12:20</t>
  </si>
  <si>
    <t>04.10.2023 16:15:54</t>
  </si>
  <si>
    <t>DM-9/11 45-71-M00377_DM-11 - MERMERCİLER M02_66148702</t>
  </si>
  <si>
    <t>04.10.2023 12:56:30</t>
  </si>
  <si>
    <t>KULAKSIZLAR KÖK 45-72-L00839_SIRÇALI L04_66574842</t>
  </si>
  <si>
    <t>04.10.2023 15:45:00</t>
  </si>
  <si>
    <t>04.10.2023 17:46:34</t>
  </si>
  <si>
    <t>04.10.2023 16:00:04</t>
  </si>
  <si>
    <t>04.10.2023 17:45:30</t>
  </si>
  <si>
    <t>04.10.2023 16:20:00</t>
  </si>
  <si>
    <t>04.10.2023 16:40:50</t>
  </si>
  <si>
    <t>TEKELİ DM 35-22-M00088_TEKELİ M10_48495819</t>
  </si>
  <si>
    <t>04.10.2023 16:28:56</t>
  </si>
  <si>
    <t>04.10.2023 17:05:49</t>
  </si>
  <si>
    <t>BAKIR KÖK 45-76-M00047_BAKIR TARIMSAL SULAMA M02_72212638</t>
  </si>
  <si>
    <t>04.10.2023 17:10:06</t>
  </si>
  <si>
    <t>04.10.2023 17:54:14</t>
  </si>
  <si>
    <t>04.10.2023 17:13:04</t>
  </si>
  <si>
    <t>04.10.2023 17:12:03</t>
  </si>
  <si>
    <t>04.10.2023 20:53:33</t>
  </si>
  <si>
    <t>M-3412(YATIRIM REZERVE) 35-03-M03412_910832859_910832859</t>
  </si>
  <si>
    <t>04.10.2023 17:44:58</t>
  </si>
  <si>
    <t>04.10.2023 20:56:36</t>
  </si>
  <si>
    <t>04.10.2023 19:11:38</t>
  </si>
  <si>
    <t>04.10.2023 20:37:42</t>
  </si>
  <si>
    <t>GÜNDOĞDU TR-1 35-27-L00382_A_82817066_82817066</t>
  </si>
  <si>
    <t>04.10.2023 19:30:42</t>
  </si>
  <si>
    <t>04.10.2023 20:58:59</t>
  </si>
  <si>
    <t>TR-2/51 45-83-L00051__72410334_72410334</t>
  </si>
  <si>
    <t>04.10.2023 19:45:39</t>
  </si>
  <si>
    <t>04.10.2023 21:25:13</t>
  </si>
  <si>
    <t>ÇANDARLI TR-11(CANKENT1) 35-30-M00011_B_56367286_56367286</t>
  </si>
  <si>
    <t>04.10.2023 20:17:24</t>
  </si>
  <si>
    <t>04.10.2023 20:38:59</t>
  </si>
  <si>
    <t>ULUDERBENT TR-5 45-73-M00536_945651535_945651535</t>
  </si>
  <si>
    <t>04.10.2023 16:47:02</t>
  </si>
  <si>
    <t>04.10.2023 22:13:15</t>
  </si>
  <si>
    <t>BEYLİKLİ TR-1 45-78-M00727_953294279_953294279</t>
  </si>
  <si>
    <t>04.10.2023 19:24:47</t>
  </si>
  <si>
    <t>04.10.2023 22:01:19</t>
  </si>
  <si>
    <t>YENİ BAĞARASI TR-4 35-23-M00210_A_91182148_91182148</t>
  </si>
  <si>
    <t>04.10.2023 20:59:12</t>
  </si>
  <si>
    <t>04.10.2023 22:18:40</t>
  </si>
  <si>
    <t>04.10.2023 21:01:04</t>
  </si>
  <si>
    <t>05.10.2023 00:18:54</t>
  </si>
  <si>
    <t>DM-8/TR-49 45-72-L00943_956513239_956513239</t>
  </si>
  <si>
    <t>04.10.2023 22:36:04</t>
  </si>
  <si>
    <t>04.10.2023 23:51:22</t>
  </si>
  <si>
    <t>SOĞUKYURT (GİRİŞ) TR-2 45-73-M00205_945673169_945673169</t>
  </si>
  <si>
    <t>04.10.2023 20:08:16</t>
  </si>
  <si>
    <t>05.10.2023 00:11:12</t>
  </si>
  <si>
    <t>TR-2/6-A 45-72-L00942_A_91067785_91067785</t>
  </si>
  <si>
    <t>04.10.2023 21:45:57</t>
  </si>
  <si>
    <t>04.10.2023 23:33:13</t>
  </si>
  <si>
    <t>TR-12 (M-712) 35-30-M00712_95002760538_95002760538</t>
  </si>
  <si>
    <t>04.10.2023 21:47:51</t>
  </si>
  <si>
    <t>04.10.2023 22:57:22</t>
  </si>
  <si>
    <t>TEPECİK KÖYÜ TR-1 45-71-M01289_44415798_56399277_56399277</t>
  </si>
  <si>
    <t>04.10.2023 22:07:35</t>
  </si>
  <si>
    <t>05.10.2023 02:01:39</t>
  </si>
  <si>
    <t>K-1996 35-01-K01996_35-01-K01996_65799628</t>
  </si>
  <si>
    <t>05.10.2023 00:36:30</t>
  </si>
  <si>
    <t>05.10.2023 06:46:02</t>
  </si>
  <si>
    <t>YASEMİN DM 35-19-M00002_URLA TR-5 (YASEMİN KÖK) M09_2116636</t>
  </si>
  <si>
    <t>04.10.2023 14:06:30</t>
  </si>
  <si>
    <t>04.10.2023 14:33:10</t>
  </si>
  <si>
    <t>04.10.2023 14:40:44</t>
  </si>
  <si>
    <t>04.10.2023 14:41:14</t>
  </si>
  <si>
    <t>04.10.2023 14:40:50</t>
  </si>
  <si>
    <t>04.10.2023 15:01:54</t>
  </si>
  <si>
    <t>04.10.2023 17:45:10</t>
  </si>
  <si>
    <t>04.10.2023 17:45:40</t>
  </si>
  <si>
    <t>SOMA A SANTRALİ İM/DM 45-82-A00001_SAVAŞTEPE 15.8 L14_2324960</t>
  </si>
  <si>
    <t>05.10.2023 02:27:40</t>
  </si>
  <si>
    <t>05.10.2023 03:22:50</t>
  </si>
  <si>
    <t>BOĞAZİÇİ İM 35-01-A00001_STADYUM K08_53047255</t>
  </si>
  <si>
    <t>05.10.2023 03:03:41</t>
  </si>
  <si>
    <t>05.10.2023 03:35:30</t>
  </si>
  <si>
    <t>KİRAZ İM 35-31-A00001_ATERMİT M09_2095003</t>
  </si>
  <si>
    <t>05.10.2023 05:07:30</t>
  </si>
  <si>
    <t>05.10.2023 05:10:31</t>
  </si>
  <si>
    <t>05.10.2023 07:00:19</t>
  </si>
  <si>
    <t>05.10.2023 07:07:43</t>
  </si>
  <si>
    <t>TEPECİK KÖPRÜ DM 35-14-M00332_HatBaşıAyırıcı_53138341 M15_53138341</t>
  </si>
  <si>
    <t>05.10.2023 07:30:34</t>
  </si>
  <si>
    <t>05.10.2023 07:50:21</t>
  </si>
  <si>
    <t>KELLETEPE KÖK 35-31-L00035_YENİŞEHİR L04_72230944</t>
  </si>
  <si>
    <t>05.10.2023 07:50:40</t>
  </si>
  <si>
    <t>05.10.2023 08:14:54</t>
  </si>
  <si>
    <t>SÜTÇÜLER DM 35-27-M00900_DSİ M13_92758030</t>
  </si>
  <si>
    <t>05.10.2023 08:09:19</t>
  </si>
  <si>
    <t>05.10.2023 09:00:12</t>
  </si>
  <si>
    <t>KEMALİYE DM (TR-1) 45-73-M00150_İSMETİYE M02_66716001</t>
  </si>
  <si>
    <t>05.10.2023 08:13:00</t>
  </si>
  <si>
    <t>05.10.2023 08:55:24</t>
  </si>
  <si>
    <t>05.10.2023 08:36:21</t>
  </si>
  <si>
    <t>05.10.2023 08:49:54</t>
  </si>
  <si>
    <t>M-2846 35-03-M02846_DEMİRCİ KÖK M02_82471945</t>
  </si>
  <si>
    <t>05.10.2023 07:11:10</t>
  </si>
  <si>
    <t>05.10.2023 08:35:00</t>
  </si>
  <si>
    <t>K-3795 35-01-K03795_35-01-K03795_2367196</t>
  </si>
  <si>
    <t>05.10.2023 07:20:06</t>
  </si>
  <si>
    <t>05.10.2023 10:02:14</t>
  </si>
  <si>
    <t>K-3397 35-10-K03397_35-10-K03397_47781102</t>
  </si>
  <si>
    <t>05.10.2023 09:02:30</t>
  </si>
  <si>
    <t>05.10.2023 09:27:52</t>
  </si>
  <si>
    <t>KAYAKÖY DM 35-15-L00866_KAYAKÖY MERKEZ L06_72307057</t>
  </si>
  <si>
    <t>05.10.2023 09:16:41</t>
  </si>
  <si>
    <t>05.10.2023 09:55:20</t>
  </si>
  <si>
    <t>K-4570 35-10-K04570_35-10-K04570_47745658</t>
  </si>
  <si>
    <t>05.10.2023 09:38:13</t>
  </si>
  <si>
    <t>05.10.2023 10:09:00</t>
  </si>
  <si>
    <t>YAKAKÖY KÖK 45-75-M00067_HatBaşıAyırıcı_53135534 M02_53135534</t>
  </si>
  <si>
    <t>05.10.2023 09:46:04</t>
  </si>
  <si>
    <t>05.10.2023 09:58:00</t>
  </si>
  <si>
    <t>05.10.2023 09:52:06</t>
  </si>
  <si>
    <t>05.10.2023 10:02:10</t>
  </si>
  <si>
    <t>KAYAPINAR KÖK 45-71-M02146_HatBaşıAyırıcı_53134567 M05_53134567</t>
  </si>
  <si>
    <t>05.10.2023 07:26:19</t>
  </si>
  <si>
    <t>05.10.2023 10:39:05</t>
  </si>
  <si>
    <t>M-3112(YATIRIM REZERVE) 35-08-M03112_35-08-M03112_81540896</t>
  </si>
  <si>
    <t>05.10.2023 07:53:26</t>
  </si>
  <si>
    <t>05.10.2023 11:11:50</t>
  </si>
  <si>
    <t>M-3412(YATIRIM REZERVE) 35-03-M03412_915182677_915182677</t>
  </si>
  <si>
    <t>05.10.2023 08:16:46</t>
  </si>
  <si>
    <t>05.10.2023 10:55:15</t>
  </si>
  <si>
    <t>DERBENT TR-1 45-78-M00947_45-78-M00947_2354714</t>
  </si>
  <si>
    <t>05.10.2023 08:23:09</t>
  </si>
  <si>
    <t>05.10.2023 09:41:20</t>
  </si>
  <si>
    <t>TR-10 35-22-M00010_TR-10 DAHİLİ TRAFO M03_80834819</t>
  </si>
  <si>
    <t>05.10.2023 08:32:10</t>
  </si>
  <si>
    <t>05.10.2023 10:12:11</t>
  </si>
  <si>
    <t>PAŞAKÖY KÖK 45-80-M00052_TAŞDİBİ ÇIKIŞI M010_72063787</t>
  </si>
  <si>
    <t>05.10.2023 08:37:11</t>
  </si>
  <si>
    <t>05.10.2023 08:55:40</t>
  </si>
  <si>
    <t>SOMA TR-17/3 45-82-M00114_TR-18 M02_72183089</t>
  </si>
  <si>
    <t>05.10.2023 09:00:35</t>
  </si>
  <si>
    <t>05.10.2023 10:41:39</t>
  </si>
  <si>
    <t>SİMKUR SİTESİ M-307 35-30-M00307_35-30-M00307_2375470</t>
  </si>
  <si>
    <t>05.10.2023 09:20:24</t>
  </si>
  <si>
    <t>05.10.2023 09:48:50</t>
  </si>
  <si>
    <t>K-126 35-01-K00126_A_56373521_56373521</t>
  </si>
  <si>
    <t>05.10.2023 09:41:51</t>
  </si>
  <si>
    <t>05.10.2023 10:53:32</t>
  </si>
  <si>
    <t>05.10.2023 09:43:37</t>
  </si>
  <si>
    <t>05.10.2023 10:49:39</t>
  </si>
  <si>
    <t>M-2625 35-02-M02625_35-02-M02625_80136475</t>
  </si>
  <si>
    <t>05.10.2023 09:44:49</t>
  </si>
  <si>
    <t>05.10.2023 10:39:02</t>
  </si>
  <si>
    <t>05.10.2023 09:44:40</t>
  </si>
  <si>
    <t>05.10.2023 10:41:11</t>
  </si>
  <si>
    <t>BURUNCUK KÖK 35-20-L00273_BURUNCUK OVA - ÇAYIR L05_66528757</t>
  </si>
  <si>
    <t>05.10.2023 10:21:51</t>
  </si>
  <si>
    <t>05.10.2023 10:23:03</t>
  </si>
  <si>
    <t>K-1921 35-10-K01921_35-10-K01921_80114777</t>
  </si>
  <si>
    <t>05.10.2023 10:23:10</t>
  </si>
  <si>
    <t>05.10.2023 10:41:42</t>
  </si>
  <si>
    <t>K-2631 35-03-K02631_A_56363947_56363947</t>
  </si>
  <si>
    <t>05.10.2023 08:11:32</t>
  </si>
  <si>
    <t>05.10.2023 11:40:22</t>
  </si>
  <si>
    <t>M-1662 35-02-M01662_99988771_99988771</t>
  </si>
  <si>
    <t>05.10.2023 08:47:14</t>
  </si>
  <si>
    <t>05.10.2023 11:47:20</t>
  </si>
  <si>
    <t>M-1542 35-01-M01542_D_56378071_56378071</t>
  </si>
  <si>
    <t>05.10.2023 08:52:33</t>
  </si>
  <si>
    <t>05.10.2023 12:18:53</t>
  </si>
  <si>
    <t>SAKARLI KÖK 45-76-M00046_HACET M04_72214510</t>
  </si>
  <si>
    <t>05.10.2023 09:09:12</t>
  </si>
  <si>
    <t>05.10.2023 10:55:31</t>
  </si>
  <si>
    <t>05.10.2023 09:20:09</t>
  </si>
  <si>
    <t>05.10.2023 09:41:56</t>
  </si>
  <si>
    <t>KAYMAKÇI İM 35-15-A00004_ORHANGAZİ L08_2333300</t>
  </si>
  <si>
    <t>05.10.2023 09:37:53</t>
  </si>
  <si>
    <t>05.10.2023 09:51:54</t>
  </si>
  <si>
    <t>TR-7(M-707) 35-30-M00707_A_56363016_56363016</t>
  </si>
  <si>
    <t>05.10.2023 09:37:37</t>
  </si>
  <si>
    <t>05.10.2023 09:51:28</t>
  </si>
  <si>
    <t>TR-10 45-78-L00010_953271115_953271115</t>
  </si>
  <si>
    <t>05.10.2023 09:46:13</t>
  </si>
  <si>
    <t>05.10.2023 11:22:49</t>
  </si>
  <si>
    <t>DM-9 45-71-M00386_GÖZDE GIDA M02_74379830</t>
  </si>
  <si>
    <t>05.10.2023 10:00:48</t>
  </si>
  <si>
    <t>05.10.2023 11:22:45</t>
  </si>
  <si>
    <t>DİKİLİ İM 35-30-A00001_DEMİRTAŞ M02_72356797</t>
  </si>
  <si>
    <t>05.10.2023 10:28:03</t>
  </si>
  <si>
    <t>05.10.2023 10:42:51</t>
  </si>
  <si>
    <t>K-1561 35-02-K01561_35-02-K01561_2359360</t>
  </si>
  <si>
    <t>05.10.2023 10:36:43</t>
  </si>
  <si>
    <t>05.10.2023 11:40:51</t>
  </si>
  <si>
    <t>K-3585 35-01-K03585_911322449_911322449</t>
  </si>
  <si>
    <t>07.10.2023 17:29:59</t>
  </si>
  <si>
    <t>07.10.2023 19:12:49</t>
  </si>
  <si>
    <t>L-153 ORKENT SİTESİ 35-18-L00153_950428155_950428155</t>
  </si>
  <si>
    <t>07.10.2023 18:05:03</t>
  </si>
  <si>
    <t>07.10.2023 19:25:34</t>
  </si>
  <si>
    <t>YUNTDAĞ KÖK 35-16-M00010_YUNTDAĞ M01_72050935</t>
  </si>
  <si>
    <t>01.10.2023 09:24:51</t>
  </si>
  <si>
    <t>01.10.2023 09:30:01</t>
  </si>
  <si>
    <t>SEYİTOBA TR-1 45-80-L00177_A_56384550_56384550</t>
  </si>
  <si>
    <t>07.10.2023 09:08:17</t>
  </si>
  <si>
    <t>07.10.2023 18:07:00</t>
  </si>
  <si>
    <t>KEMERDAMLARI TR-1 45-78-M00588_953288221_953288221</t>
  </si>
  <si>
    <t>07.10.2023 13:27:33</t>
  </si>
  <si>
    <t>07.10.2023 17:59:31</t>
  </si>
  <si>
    <t>07.10.2023 15:32:49</t>
  </si>
  <si>
    <t>07.10.2023 20:37:06</t>
  </si>
  <si>
    <t>YEŞİLOVA TR-1 45-78-M01058_A_91287902_91287902</t>
  </si>
  <si>
    <t>07.10.2023 17:47:49</t>
  </si>
  <si>
    <t>07.10.2023 18:55:55</t>
  </si>
  <si>
    <t>BAKIR TR-2 45-76-M00069_955249673_955249673</t>
  </si>
  <si>
    <t>07.10.2023 17:49:16</t>
  </si>
  <si>
    <t>07.10.2023 19:53:56</t>
  </si>
  <si>
    <t>KAMUKENT TR-1 35-21-M00039_95000164723_95000164723</t>
  </si>
  <si>
    <t>07.10.2023 18:55:43</t>
  </si>
  <si>
    <t>07.10.2023 19:59:36</t>
  </si>
  <si>
    <t>KEMHALLI KÖK 45-86-M00044_HatBaşıAyırıcı_85992566 M03_85992566</t>
  </si>
  <si>
    <t>01.10.2023 11:26:44</t>
  </si>
  <si>
    <t>01.10.2023 11:44:34</t>
  </si>
  <si>
    <t>TEPEKÖY TR-1 35-16-L00257_C_90948218_90948218</t>
  </si>
  <si>
    <t>07.10.2023 18:27:01</t>
  </si>
  <si>
    <t>07.10.2023 21:50:09</t>
  </si>
  <si>
    <t>SERİNYAYLA TR-2 45-73-L00005_C_56386792_56386792</t>
  </si>
  <si>
    <t>07.10.2023 19:01:04</t>
  </si>
  <si>
    <t>07.10.2023 21:20:11</t>
  </si>
  <si>
    <t>TR-35 45-78-L00035_953251267_953251267</t>
  </si>
  <si>
    <t>07.10.2023 19:27:55</t>
  </si>
  <si>
    <t>07.10.2023 20:55:08</t>
  </si>
  <si>
    <t>DM-2/18 (YENİHAN) 45-71-M00155_45-71-M00155_66468250</t>
  </si>
  <si>
    <t>07.10.2023 09:20:28</t>
  </si>
  <si>
    <t>07.10.2023 15:14:22</t>
  </si>
  <si>
    <t>ÇELİKLİ TR-3 OKULLU 45-78-M00751_953278159_953278159</t>
  </si>
  <si>
    <t>07.10.2023 18:55:08</t>
  </si>
  <si>
    <t>07.10.2023 21:27:57</t>
  </si>
  <si>
    <t>TR-1/86-A (NAME SOKAK TRF) 45-83-M00271_48125369_56395668_56395668</t>
  </si>
  <si>
    <t>07.10.2023 19:03:42</t>
  </si>
  <si>
    <t>07.10.2023 21:26:38</t>
  </si>
  <si>
    <t>YELKEN SİTESİ TR-2 35-14-M00370_ H1_2113366</t>
  </si>
  <si>
    <t>07.10.2023 19:05:09</t>
  </si>
  <si>
    <t>07.10.2023 22:19:53</t>
  </si>
  <si>
    <t>M-2038 35-07-M02038_C C3_61161380</t>
  </si>
  <si>
    <t>07.10.2023 19:24:46</t>
  </si>
  <si>
    <t>07.10.2023 22:14:50</t>
  </si>
  <si>
    <t>TR-53 45-78-L00053_A a3_49409604</t>
  </si>
  <si>
    <t>07.10.2023 21:01:49</t>
  </si>
  <si>
    <t>07.10.2023 21:38:53</t>
  </si>
  <si>
    <t>TR-15 ( M-715) 35-30-M00715_955300433_955300433</t>
  </si>
  <si>
    <t>07.10.2023 21:20:50</t>
  </si>
  <si>
    <t>07.10.2023 22:35:33</t>
  </si>
  <si>
    <t>K-3453 35-08-K03453_B_56381176_56381176</t>
  </si>
  <si>
    <t>07.10.2023 22:10:06</t>
  </si>
  <si>
    <t>07.10.2023 22:36:51</t>
  </si>
  <si>
    <t>HALKAVLU TR-1 45-76-M00159_955237523_955237523</t>
  </si>
  <si>
    <t>07.10.2023 22:27:32</t>
  </si>
  <si>
    <t>07.10.2023 23:05:46</t>
  </si>
  <si>
    <t>HAMZABEYLİ TR-3 45-71-M01773_45-71-M01773_2371763</t>
  </si>
  <si>
    <t>07.10.2023 21:17:04</t>
  </si>
  <si>
    <t>07.10.2023 23:11:18</t>
  </si>
  <si>
    <t>MURADİYE DM-4 45-71-M00190_44445844_60983965_60983965</t>
  </si>
  <si>
    <t>07.10.2023 23:13:15</t>
  </si>
  <si>
    <t>08.10.2023 00:46:42</t>
  </si>
  <si>
    <t>GÜZELKÖY TR 45-71-M00984_44426536_56399214_56399214</t>
  </si>
  <si>
    <t>07.10.2023 09:48:18</t>
  </si>
  <si>
    <t>07.10.2023 15:34:52</t>
  </si>
  <si>
    <t>DM-25/17-A 45-71-M00054_95001206117_95001206117</t>
  </si>
  <si>
    <t>07.10.2023 13:25:35</t>
  </si>
  <si>
    <t>07.10.2023 15:35:25</t>
  </si>
  <si>
    <t>NARINCALISÜLEYMAN KERİMLİ MAH. TR 45-77-L00211_95001216586_95001216586</t>
  </si>
  <si>
    <t>07.10.2023 23:50:15</t>
  </si>
  <si>
    <t>08.10.2023 01:22:33</t>
  </si>
  <si>
    <t>KIZILCAAVLU KÖK 35-29-L00056_KAZANLI ENH (CUMHURİYET KÖK) L07_72209693</t>
  </si>
  <si>
    <t>01.10.2023 08:37:02</t>
  </si>
  <si>
    <t>01.10.2023 09:28:48</t>
  </si>
  <si>
    <t>ÖDEMİŞ TM-2 35-15-A00005_KAYAKÖY M11_2334257</t>
  </si>
  <si>
    <t>01.10.2023 11:04:58</t>
  </si>
  <si>
    <t>DM-3 (TR-16) 35-15-M00016_TÜRBE M12_67054325</t>
  </si>
  <si>
    <t>01.10.2023 11:25:00</t>
  </si>
  <si>
    <t>İSTASYONALTI KÖK 45-83-M00131_GÜRKÖY M09_2097306</t>
  </si>
  <si>
    <t>07.10.2023 18:21:04</t>
  </si>
  <si>
    <t>07.10.2023 19:06:38</t>
  </si>
  <si>
    <t>ÖRÜCÜLER KÖK 45-74-M00355_ÖRÜCÜLER M05_84530633</t>
  </si>
  <si>
    <t>OG Hatta Yabancı Cisim</t>
  </si>
  <si>
    <t>07.10.2023 19:37:24</t>
  </si>
  <si>
    <t>07.10.2023 22:03:49</t>
  </si>
  <si>
    <t>OKLUİSA KÖK 45-81-M00046_CINAN GRUP M04_71994401</t>
  </si>
  <si>
    <t>07.10.2023 20:24:29</t>
  </si>
  <si>
    <t>07.10.2023 20:29:33</t>
  </si>
  <si>
    <t>ALAŞEHİR TM-2 45-73-A00002_MİS JES M03_47430864</t>
  </si>
  <si>
    <t>08.10.2023 02:22:30</t>
  </si>
  <si>
    <t>08.10.2023 02:24:31</t>
  </si>
  <si>
    <t>K-1024 35-01-K01024_K-813 K05_61260264</t>
  </si>
  <si>
    <t>08.10.2023 02:56:23</t>
  </si>
  <si>
    <t>08.10.2023 03:08:34</t>
  </si>
  <si>
    <t>08.10.2023 05:11:02</t>
  </si>
  <si>
    <t>08.10.2023 05:13:44</t>
  </si>
  <si>
    <t>DERBENT İM-DM 45-83-A00004_CANBAZLI KÖK M02_2097293</t>
  </si>
  <si>
    <t>08.10.2023 05:36:14</t>
  </si>
  <si>
    <t>08.10.2023 05:57:34</t>
  </si>
  <si>
    <t>GÜZELKÖY KÖK 45-71-M00123_SULAMA M06_50218076</t>
  </si>
  <si>
    <t>08.10.2023 07:44:54</t>
  </si>
  <si>
    <t>08.10.2023 08:36:34</t>
  </si>
  <si>
    <t>08.10.2023 08:39:45</t>
  </si>
  <si>
    <t>08.10.2023 08:43:41</t>
  </si>
  <si>
    <t>GÖKÇEÖREN KÖK 45-77-M00024_GÖKÇEÖREN TR-1 M01_72216582</t>
  </si>
  <si>
    <t>06.10.2023 09:57:23</t>
  </si>
  <si>
    <t>06.10.2023 15:27:44</t>
  </si>
  <si>
    <t>KAYMAKÇI İM 35-15-A00004_EMİRLİOVA L07_2333299</t>
  </si>
  <si>
    <t>06.10.2023 13:56:01</t>
  </si>
  <si>
    <t>06.10.2023 14:43:59</t>
  </si>
  <si>
    <t>EROĞLU TEPE TR-1 45-77-L00215_D_56403626_56403626</t>
  </si>
  <si>
    <t>07.10.2023 16:48:59</t>
  </si>
  <si>
    <t>07.10.2023 19:51:33</t>
  </si>
  <si>
    <t>KFC KÖK 35-28-M00534_ M01_2108449</t>
  </si>
  <si>
    <t>07.10.2023 17:28:39</t>
  </si>
  <si>
    <t>07.10.2023 17:59:52</t>
  </si>
  <si>
    <t>ÜLKÜ KÖK 45-78-M01394_TAYTAN OFİS KÖK M05_83839669</t>
  </si>
  <si>
    <t>07.10.2023 18:02:44</t>
  </si>
  <si>
    <t>07.10.2023 18:34:59</t>
  </si>
  <si>
    <t>ÖMÜR BELDESİ TR 35-14-M00120_YAREN SİTESİ M02_80640497</t>
  </si>
  <si>
    <t>07.10.2023 18:31:04</t>
  </si>
  <si>
    <t>07.10.2023 18:36:45</t>
  </si>
  <si>
    <t>ÇAMLIK TR-3 35-13-L00083_946420096_946420096</t>
  </si>
  <si>
    <t>08.10.2023 07:16:03</t>
  </si>
  <si>
    <t>08.10.2023 09:09:05</t>
  </si>
  <si>
    <t>K-4584 35-01-K04584_35-01-K04584_42872181</t>
  </si>
  <si>
    <t>08.10.2023 08:39:15</t>
  </si>
  <si>
    <t>08.10.2023 09:51:33</t>
  </si>
  <si>
    <t>ALÇUK TM 35-17-A00001_KESİKKÖY M29_2307839</t>
  </si>
  <si>
    <t>04.10.2023 09:22:11</t>
  </si>
  <si>
    <t>04.10.2023 15:28:47</t>
  </si>
  <si>
    <t>ERDELLİ TR-2 KÖK 45-72-L00476_ARABACI BOZKÖY ÇIKIŞ L04_66551743</t>
  </si>
  <si>
    <t>04.10.2023 09:52:12</t>
  </si>
  <si>
    <t>04.10.2023 14:29:30</t>
  </si>
  <si>
    <t>DM-14/08 45-71-M00385_DM-14/10 FORD PLAZA M03_66509253</t>
  </si>
  <si>
    <t>06.10.2023 10:07:42</t>
  </si>
  <si>
    <t>06.10.2023 16:51:00</t>
  </si>
  <si>
    <t>ADALET DM 35-17-M00169_BERAK YÜKSEKKÖY GES ÇIKIŞI M10_53039675</t>
  </si>
  <si>
    <t>06.10.2023 14:24:00</t>
  </si>
  <si>
    <t>SALİHLERALTI TANSAŞ KÖK 35-30-M00670_HatBaşıAyırıcı_90148294 M02_90148294</t>
  </si>
  <si>
    <t>06.10.2023 11:43:02</t>
  </si>
  <si>
    <t>06.10.2023 14:54:45</t>
  </si>
  <si>
    <t>ÇALIKLI TR-1 45-81-M00174_DIREK TIPI TRAFO HUCRESI H01_2054916</t>
  </si>
  <si>
    <t>06.10.2023 12:57:52</t>
  </si>
  <si>
    <t>06.10.2023 14:41:38</t>
  </si>
  <si>
    <t>SALİHLERALTI TANSAŞ KÖK 35-30-M00670_GÜLKENT-4 M02_72071619</t>
  </si>
  <si>
    <t>06.10.2023 14:06:29</t>
  </si>
  <si>
    <t>06.10.2023 14:46:59</t>
  </si>
  <si>
    <t>KARAKOVA KÖK 35-15-L01205_KARAKOVA DM M02_85269009</t>
  </si>
  <si>
    <t>06.10.2023 16:33:39</t>
  </si>
  <si>
    <t>06.10.2023 17:24:29</t>
  </si>
  <si>
    <t>07.10.2023 11:10:46</t>
  </si>
  <si>
    <t>DM-4/TR-15 (ESKİ TR-14) 35-26-M00014_956625421_956625421</t>
  </si>
  <si>
    <t>08.10.2023 07:31:58</t>
  </si>
  <si>
    <t>08.10.2023 09:37:43</t>
  </si>
  <si>
    <t>ASMACIK TR-1 45-71-M01697_43105693_56384108_56384108</t>
  </si>
  <si>
    <t>08.10.2023 07:44:12</t>
  </si>
  <si>
    <t>08.10.2023 10:09:32</t>
  </si>
  <si>
    <t>POLYAK TR-1 35-30-L00132_955328655_955328655</t>
  </si>
  <si>
    <t>08.10.2023 08:58:09</t>
  </si>
  <si>
    <t>08.10.2023 10:38:39</t>
  </si>
  <si>
    <t>K-4847 35-01-K04847_35-01-K04847_2352940</t>
  </si>
  <si>
    <t>08.10.2023 09:53:44</t>
  </si>
  <si>
    <t>08.10.2023 10:45:43</t>
  </si>
  <si>
    <t>BÖLCEK DM 35-16-M00153_BÖLCEK M03_82962749</t>
  </si>
  <si>
    <t>07.10.2023 10:16:28</t>
  </si>
  <si>
    <t>07.10.2023 15:15:46</t>
  </si>
  <si>
    <t>KAPAKLI DM 45-72-M00309_KEMİKLİDERE M10_2323773</t>
  </si>
  <si>
    <t>07.10.2023 10:58:08</t>
  </si>
  <si>
    <t>07.10.2023 11:22:39</t>
  </si>
  <si>
    <t>DELEMENLER KÖK 45-73-M00490_HACIALİLER M03_2081976</t>
  </si>
  <si>
    <t>07.10.2023 15:40:19</t>
  </si>
  <si>
    <t>07.10.2023 15:40:52</t>
  </si>
  <si>
    <t>GÖRDES TR-27 45-75-M00042_HatBaşıAyırıcı_53135103 M01_53135103</t>
  </si>
  <si>
    <t>08.10.2023 01:11:28</t>
  </si>
  <si>
    <t>08.10.2023 02:09:53</t>
  </si>
  <si>
    <t>EYKO TR-5 35-30-M00031_35-30-M00031_2371479</t>
  </si>
  <si>
    <t>AG Kablo Başlığı Arızası</t>
  </si>
  <si>
    <t>08.10.2023 08:50:53</t>
  </si>
  <si>
    <t>08.10.2023 10:46:23</t>
  </si>
  <si>
    <t>ÖZBEY İM 35-26-A00005_AHMETLİ L09_2066118</t>
  </si>
  <si>
    <t>08.10.2023 08:59:15</t>
  </si>
  <si>
    <t>08.10.2023 09:19:57</t>
  </si>
  <si>
    <t>08.10.2023 09:10:49</t>
  </si>
  <si>
    <t>08.10.2023 09:11:19</t>
  </si>
  <si>
    <t>K-31 35-01-K00031_35-01-K00031_2375285</t>
  </si>
  <si>
    <t>08.10.2023 08:17:23</t>
  </si>
  <si>
    <t>08.10.2023 10:58:43</t>
  </si>
  <si>
    <t>AYKENT-90 KONUTLARI TR 35-21-L00126_35-21-L00126_2355674</t>
  </si>
  <si>
    <t>08.10.2023 10:07:10</t>
  </si>
  <si>
    <t>08.10.2023 11:38:13</t>
  </si>
  <si>
    <t>BARIŞ TİREBOLU MAH.TR-1 45-78-L00489_45-78-L00489_2375409</t>
  </si>
  <si>
    <t>08.10.2023 11:10:33</t>
  </si>
  <si>
    <t>08.10.2023 11:51:01</t>
  </si>
  <si>
    <t>CUMHURİYET KÖK 35-29-L00057_YİĞENLİ KÖYÜ L07_2311620</t>
  </si>
  <si>
    <t>04.10.2023 09:40:54</t>
  </si>
  <si>
    <t>04.10.2023 15:33:10</t>
  </si>
  <si>
    <t>TR-52 45-77-L00052_YURTBAŞI L02_72209736</t>
  </si>
  <si>
    <t>05.10.2023 09:50:18</t>
  </si>
  <si>
    <t>05.10.2023 15:49:44</t>
  </si>
  <si>
    <t>APANÇEŞME KÖK( TR-1) 35-16-M00683_ARAPLI OVASI KARADİKEN M04_72042300</t>
  </si>
  <si>
    <t>08.10.2023 08:43:38</t>
  </si>
  <si>
    <t>08.10.2023 09:32:29</t>
  </si>
  <si>
    <t>08.10.2023 09:04:28</t>
  </si>
  <si>
    <t>08.10.2023 09:17:26</t>
  </si>
  <si>
    <t>KARAKURT KÖK 45-76-M00049_KARAKURT M02_72213534</t>
  </si>
  <si>
    <t>08.10.2023 09:05:24</t>
  </si>
  <si>
    <t>08.10.2023 09:57:03</t>
  </si>
  <si>
    <t>TR-1/40 45-83-M00040_48104060_56388932_56388932</t>
  </si>
  <si>
    <t>08.10.2023 09:05:38</t>
  </si>
  <si>
    <t>08.10.2023 11:50:09</t>
  </si>
  <si>
    <t>BÜYÜKBELEN KÖK 45-80-M00066_ÇULLU GÖRECE ENH M03_72191842</t>
  </si>
  <si>
    <t>08.10.2023 09:04:09</t>
  </si>
  <si>
    <t>08.10.2023 10:03:49</t>
  </si>
  <si>
    <t>İKİZTEPE KÖK 45-78-M00258_HatBaşıAyırıcı_53140258 M03_53140258</t>
  </si>
  <si>
    <t>08.10.2023 09:12:49</t>
  </si>
  <si>
    <t>08.10.2023 12:00:18</t>
  </si>
  <si>
    <t>GÖCEK TR-1 45-72-M00239_45-72-M00239_79214909</t>
  </si>
  <si>
    <t>08.10.2023 09:38:49</t>
  </si>
  <si>
    <t>08.10.2023 11:06:59</t>
  </si>
  <si>
    <t>08.10.2023 09:51:29</t>
  </si>
  <si>
    <t>08.10.2023 10:33:49</t>
  </si>
  <si>
    <t>YAZIBAŞI DM-6 35-26-M00634_DM-7/15 M02_2335689</t>
  </si>
  <si>
    <t>08.10.2023 10:02:08</t>
  </si>
  <si>
    <t>08.10.2023 11:51:39</t>
  </si>
  <si>
    <t>08.10.2023 10:02:39</t>
  </si>
  <si>
    <t>08.10.2023 10:29:43</t>
  </si>
  <si>
    <t>M-1824 35-01-M01824_35-01-M01824_2360547</t>
  </si>
  <si>
    <t>08.10.2023 10:45:57</t>
  </si>
  <si>
    <t>08.10.2023 11:58:46</t>
  </si>
  <si>
    <t>KUŞÇULAR TR-1 45-71-M02566__95142735_95142735</t>
  </si>
  <si>
    <t>08.10.2023 10:58:50</t>
  </si>
  <si>
    <t>08.10.2023 12:28:22</t>
  </si>
  <si>
    <t>08.10.2023 11:31:09</t>
  </si>
  <si>
    <t>08.10.2023 12:10:29</t>
  </si>
  <si>
    <t>K-4042 35-02-K04042_B_56374548_56374548</t>
  </si>
  <si>
    <t>08.10.2023 11:48:05</t>
  </si>
  <si>
    <t>08.10.2023 12:30:35</t>
  </si>
  <si>
    <t>K-4659 35-01-K04659_35-01-K04659_2349521</t>
  </si>
  <si>
    <t>08.10.2023 11:54:00</t>
  </si>
  <si>
    <t>08.10.2023 12:19:00</t>
  </si>
  <si>
    <t>EURO GIDA KÖK 35-27-M00591_ARMUTLU TR-15 M02_72161786</t>
  </si>
  <si>
    <t>01.10.2023 10:06:03</t>
  </si>
  <si>
    <t>01.10.2023 10:17:37</t>
  </si>
  <si>
    <t>SARIKAYA MERGE TR-5 35-31-L00427_ H_42568151</t>
  </si>
  <si>
    <t>07.10.2023 11:06:19</t>
  </si>
  <si>
    <t>07.10.2023 15:40:36</t>
  </si>
  <si>
    <t>SOMA KÖYLER DM-2 45-82-M00125_SAVAŞTEPE 34.5 M09_2035838</t>
  </si>
  <si>
    <t>08.10.2023 10:44:25</t>
  </si>
  <si>
    <t>08.10.2023 12:03:27</t>
  </si>
  <si>
    <t>M-1827 35-01-M01827_35-01-M01827_2351779</t>
  </si>
  <si>
    <t>08.10.2023 12:04:23</t>
  </si>
  <si>
    <t>08.10.2023 13:15:31</t>
  </si>
  <si>
    <t>DM-2/23-A (İSTİKLAL OKULU ÖNÜ) 45-71-M00171_953199849_953199849</t>
  </si>
  <si>
    <t>08.10.2023 12:02:47</t>
  </si>
  <si>
    <t>08.10.2023 13:42:27</t>
  </si>
  <si>
    <t>KARABURUN TR-11 35-21-L00010_35-21-L00010_72175099</t>
  </si>
  <si>
    <t>08.10.2023 12:06:49</t>
  </si>
  <si>
    <t>08.10.2023 13:38:23</t>
  </si>
  <si>
    <t>TR-5 35-13-L00005_B B01_57788538</t>
  </si>
  <si>
    <t>08.10.2023 12:33:49</t>
  </si>
  <si>
    <t>08.10.2023 13:55:03</t>
  </si>
  <si>
    <t>L-417 MIAMI EVLERİ 35-18-L00417_950451224_950451224</t>
  </si>
  <si>
    <t>08.10.2023 12:05:16</t>
  </si>
  <si>
    <t>08.10.2023 14:41:26</t>
  </si>
  <si>
    <t>TEKELER MAH. TR 1 45-74-M00182_945591921_945591921</t>
  </si>
  <si>
    <t>08.10.2023 13:25:03</t>
  </si>
  <si>
    <t>08.10.2023 14:26:31</t>
  </si>
  <si>
    <t>PINARCIK TR-1 35-17-R00041_11824380_56357479_56357479</t>
  </si>
  <si>
    <t>08.10.2023 08:33:02</t>
  </si>
  <si>
    <t>08.10.2023 10:19:55</t>
  </si>
  <si>
    <t>YENİFOÇA TR-51 35-23-M00051_95002441178_95002441178</t>
  </si>
  <si>
    <t>08.10.2023 09:41:55</t>
  </si>
  <si>
    <t>08.10.2023 11:24:40</t>
  </si>
  <si>
    <t>YENİFOÇA TR-51 35-23-M00051_42097959_56375036_56375036</t>
  </si>
  <si>
    <t>08.10.2023 13:40:49</t>
  </si>
  <si>
    <t>TÜTENLİ TR-1 45-72-L00126__56393955_56393955</t>
  </si>
  <si>
    <t>08.10.2023 12:01:32</t>
  </si>
  <si>
    <t>08.10.2023 14:54:59</t>
  </si>
  <si>
    <t>HARMANDALI KÖK 45-71-M00061_AHMET KOCA M10_72231053</t>
  </si>
  <si>
    <t>08.10.2023 13:31:37</t>
  </si>
  <si>
    <t>08.10.2023 14:38:48</t>
  </si>
  <si>
    <t>ULUDERBENT DM 45-73-M00491_ŞEHİR-2 M02_95475284</t>
  </si>
  <si>
    <t>08.10.2023 13:46:49</t>
  </si>
  <si>
    <t>08.10.2023 14:37:59</t>
  </si>
  <si>
    <t>M-2904 35-02-M02904_G E1b_83760869</t>
  </si>
  <si>
    <t>07.10.2023 21:33:32</t>
  </si>
  <si>
    <t>08.10.2023 03:39:53</t>
  </si>
  <si>
    <t>08.10.2023 09:24:44</t>
  </si>
  <si>
    <t>08.10.2023 15:55:37</t>
  </si>
  <si>
    <t>BÜLBÜLDERE TR-1 35-26-L00288_35-26-L00288_2350949</t>
  </si>
  <si>
    <t>08.10.2023 10:27:07</t>
  </si>
  <si>
    <t>08.10.2023 14:59:39</t>
  </si>
  <si>
    <t>KARABURUN TR-6 35-21-L00032_35-21-L00032_2354036</t>
  </si>
  <si>
    <t>08.10.2023 13:51:41</t>
  </si>
  <si>
    <t>08.10.2023 15:59:56</t>
  </si>
  <si>
    <t>BOZDAĞ TR-5 35-15-L00312_35-15-L00312_67031220</t>
  </si>
  <si>
    <t>08.10.2023 09:44:01</t>
  </si>
  <si>
    <t>08.10.2023 14:24:33</t>
  </si>
  <si>
    <t>TİRE İM-DM-1 35-29-A00001_DM-1/51 M17_2059042</t>
  </si>
  <si>
    <t>08.10.2023 14:11:19</t>
  </si>
  <si>
    <t>08.10.2023 15:34:00</t>
  </si>
  <si>
    <t>KARABURUN TR-4/6 35-21-L00030_35-21-L00030_72175729</t>
  </si>
  <si>
    <t>08.10.2023 16:31:08</t>
  </si>
  <si>
    <t>08.10.2023 17:34:03</t>
  </si>
  <si>
    <t>08.10.2023 09:00:55</t>
  </si>
  <si>
    <t>08.10.2023 16:01:00</t>
  </si>
  <si>
    <t>TR-1/35 45-83-M00035_TR-31 M01_2083189</t>
  </si>
  <si>
    <t>08.10.2023 08:32:30</t>
  </si>
  <si>
    <t>08.10.2023 16:26:19</t>
  </si>
  <si>
    <t>SEYİRKENT TR-1 45-83-M00691_ÜÇÜNCÜ KISIM SANAYİ TR-1 M01_61334547</t>
  </si>
  <si>
    <t>08.10.2023 10:21:42</t>
  </si>
  <si>
    <t>08.10.2023 16:48:24</t>
  </si>
  <si>
    <t>DANIŞKENT SİTESİ 35-30-M00053_955333872_955333872</t>
  </si>
  <si>
    <t>08.10.2023 13:32:20</t>
  </si>
  <si>
    <t>08.10.2023 18:06:12</t>
  </si>
  <si>
    <t>K-1913 35-10-K01913_912608852_912608852</t>
  </si>
  <si>
    <t>08.10.2023 15:23:22</t>
  </si>
  <si>
    <t>08.10.2023 18:38:23</t>
  </si>
  <si>
    <t>DÜBEKALAN TR-1 45-72-M00196_956479519_956479519</t>
  </si>
  <si>
    <t>08.10.2023 16:31:20</t>
  </si>
  <si>
    <t>08.10.2023 18:08:14</t>
  </si>
  <si>
    <t>L-67 ELMASTAŞ 35-14-L00067_956635221_956635221</t>
  </si>
  <si>
    <t>08.10.2023 16:43:06</t>
  </si>
  <si>
    <t>08.10.2023 18:53:29</t>
  </si>
  <si>
    <t>TR-1/11 45-83-M00011_ÖZSÜMER M012_83843018</t>
  </si>
  <si>
    <t>08.10.2023 16:49:09</t>
  </si>
  <si>
    <t>08.10.2023 17:10:39</t>
  </si>
  <si>
    <t>K-826 35-03-K00826_C C2_5892569</t>
  </si>
  <si>
    <t>08.10.2023 16:53:04</t>
  </si>
  <si>
    <t>08.10.2023 18:30:13</t>
  </si>
  <si>
    <t>MURADİYE TR-5 (ESKİ MEZARLIK YANI) 45-71-M00204_COCA COLA M02_2321022</t>
  </si>
  <si>
    <t>08.10.2023 16:40:04</t>
  </si>
  <si>
    <t>08.10.2023 17:14:39</t>
  </si>
  <si>
    <t>GÖÇBEYLİ DM 35-16-M00139_GÖÇBEYLİ TARIMSAL SULAMA M02_72044622</t>
  </si>
  <si>
    <t>08.10.2023 17:07:56</t>
  </si>
  <si>
    <t>08.10.2023 18:03:04</t>
  </si>
  <si>
    <t>APANÇEŞME KÖK( TR-1) 35-16-M00683_BERGAMA TM M01_72042301</t>
  </si>
  <si>
    <t>08.10.2023 17:13:37</t>
  </si>
  <si>
    <t>08.10.2023 18:09:51</t>
  </si>
  <si>
    <t>DM-16 45-71-M00309_DM-16/14 M06_92909716</t>
  </si>
  <si>
    <t>08.10.2023 17:41:49</t>
  </si>
  <si>
    <t>08.10.2023 18:02:49</t>
  </si>
  <si>
    <t>08.10.2023 17:49:57</t>
  </si>
  <si>
    <t>08.10.2023 17:54:32</t>
  </si>
  <si>
    <t>İĞDECİK KÖK 45-71-M00077_45-71-M00077_72234164</t>
  </si>
  <si>
    <t>08.10.2023 15:20:23</t>
  </si>
  <si>
    <t>08.10.2023 18:04:10</t>
  </si>
  <si>
    <t>M-1635 GEÇİT 35-02-M01635_M-660 M04_2051879</t>
  </si>
  <si>
    <t>08.10.2023 16:14:12</t>
  </si>
  <si>
    <t>08.10.2023 17:22:53</t>
  </si>
  <si>
    <t>KABAÇINAR TR-2 45-83-L00286_D_56399422_56399422</t>
  </si>
  <si>
    <t>08.10.2023 16:18:01</t>
  </si>
  <si>
    <t>08.10.2023 17:22:13</t>
  </si>
  <si>
    <t>DM-05/10 (YENİHAL) 45-71-M02120_DM-5/09 M01_66399350</t>
  </si>
  <si>
    <t>08.10.2023 08:58:18</t>
  </si>
  <si>
    <t>08.10.2023 15:39:19</t>
  </si>
  <si>
    <t>08.10.2023 09:05:50</t>
  </si>
  <si>
    <t>08.10.2023 15:29:32</t>
  </si>
  <si>
    <t>TR-114 35-16-L00114_A_56397753_56397753</t>
  </si>
  <si>
    <t>08.10.2023 16:26:18</t>
  </si>
  <si>
    <t>08.10.2023 18:53:26</t>
  </si>
  <si>
    <t>SEYİT EFE SLM TR 35-26-L00374_DIREK TIPI TRAFO HUCRESI H01_2040533</t>
  </si>
  <si>
    <t>08.10.2023 18:12:53</t>
  </si>
  <si>
    <t>08.10.2023 20:10:09</t>
  </si>
  <si>
    <t>TR-114 35-16-L00114_35-16-L00114_2347077</t>
  </si>
  <si>
    <t>08.10.2023 20:15:06</t>
  </si>
  <si>
    <t>AŞAĞIBOSTANCI TR-1 45-76-L00027_955252617_955252617</t>
  </si>
  <si>
    <t>08.10.2023 18:57:48</t>
  </si>
  <si>
    <t>08.10.2023 19:50:19</t>
  </si>
  <si>
    <t>08.10.2023 09:01:34</t>
  </si>
  <si>
    <t>08.10.2023 16:37:19</t>
  </si>
  <si>
    <t>UZUNALAN TR-1 45-72-M00212_956527629_956527629</t>
  </si>
  <si>
    <t>08.10.2023 13:16:03</t>
  </si>
  <si>
    <t>08.10.2023 19:31:31</t>
  </si>
  <si>
    <t>OĞLANANASI TR-5 KÖK 35-22-M00092_OĞLANANASI TR-3 M06_89600569</t>
  </si>
  <si>
    <t>08.10.2023 16:16:29</t>
  </si>
  <si>
    <t>08.10.2023 16:50:03</t>
  </si>
  <si>
    <t>KADIDAĞ OVA MAH.TR-1 45-72-L00133_C_91064055_91064055</t>
  </si>
  <si>
    <t>08.10.2023 18:15:29</t>
  </si>
  <si>
    <t>08.10.2023 20:26:58</t>
  </si>
  <si>
    <t>ÇANDARLI DM-TR-20 35-30-M00020_ŞEHİR-1 M13_72352834</t>
  </si>
  <si>
    <t>08.10.2023 18:33:03</t>
  </si>
  <si>
    <t>08.10.2023 19:48:43</t>
  </si>
  <si>
    <t>KALEMLİ TR-1 45-71-M01533_43109910_56388855_56388855</t>
  </si>
  <si>
    <t>08.10.2023 18:52:27</t>
  </si>
  <si>
    <t>08.10.2023 21:22:05</t>
  </si>
  <si>
    <t>SOMA TR-30 45-82-M00030_C_91147334_91147334</t>
  </si>
  <si>
    <t>08.10.2023 18:52:36</t>
  </si>
  <si>
    <t>08.10.2023 21:23:37</t>
  </si>
  <si>
    <t>SARIGÖL TR-23 45-79-M00023_945555805_945555805</t>
  </si>
  <si>
    <t>08.10.2023 19:05:37</t>
  </si>
  <si>
    <t>08.10.2023 20:05:07</t>
  </si>
  <si>
    <t>DERBENT TR-5 45-83-L00410_955160146_955160146</t>
  </si>
  <si>
    <t>08.10.2023 20:28:11</t>
  </si>
  <si>
    <t>08.10.2023 21:14:02</t>
  </si>
  <si>
    <t>08.10.2023 09:05:00</t>
  </si>
  <si>
    <t>08.10.2023 16:31:11</t>
  </si>
  <si>
    <t>SALUR KÖK 45-75-M00062_HatBaşıAyırıcı_84100652 M03_84100652</t>
  </si>
  <si>
    <t>08.10.2023 16:31:39</t>
  </si>
  <si>
    <t>08.10.2023 17:30:39</t>
  </si>
  <si>
    <t>08.10.2023 16:37:24</t>
  </si>
  <si>
    <t>08.10.2023 17:33:43</t>
  </si>
  <si>
    <t>KUMKUYUCAK KÖK 45-80-M00093_ÇİFTLİK M04_72193193</t>
  </si>
  <si>
    <t>08.10.2023 16:58:04</t>
  </si>
  <si>
    <t>08.10.2023 18:25:39</t>
  </si>
  <si>
    <t>ÜÇYOL KÖK 45-82-M00128_HatBaşıAyırıcı_53136005 M04_53136005</t>
  </si>
  <si>
    <t>08.10.2023 18:03:08</t>
  </si>
  <si>
    <t>08.10.2023 19:05:13</t>
  </si>
  <si>
    <t>H.K. KÖK 35-26-M00664_TOROS TARIM M03_65911867</t>
  </si>
  <si>
    <t>08.10.2023 18:12:31</t>
  </si>
  <si>
    <t>08.10.2023 19:23:24</t>
  </si>
  <si>
    <t>ÇAPAKLI KÖK 45-78-M01161_HatBaşıAyırıcı_53139969 M05_53139969</t>
  </si>
  <si>
    <t>08.10.2023 18:59:09</t>
  </si>
  <si>
    <t>08.10.2023 20:13:00</t>
  </si>
  <si>
    <t>ŞEVKİ OLGUN VE ARK. T-SULAMA GRB.TR-2 35-13-L00129_35-13-L00129_2374607</t>
  </si>
  <si>
    <t>08.10.2023 20:06:11</t>
  </si>
  <si>
    <t>08.10.2023 22:39:04</t>
  </si>
  <si>
    <t>M-1988 35-09-M01988_E k1951 e1b_5876963</t>
  </si>
  <si>
    <t>08.10.2023 21:07:38</t>
  </si>
  <si>
    <t>08.10.2023 22:19:15</t>
  </si>
  <si>
    <t>08.10.2023 21:48:32</t>
  </si>
  <si>
    <t>08.10.2023 23:46:36</t>
  </si>
  <si>
    <t>KUYUCAK TR-1 35-22-M00273_35-22-M00273_2376614</t>
  </si>
  <si>
    <t>08.10.2023 22:18:29</t>
  </si>
  <si>
    <t>08.10.2023 23:01:09</t>
  </si>
  <si>
    <t>L-296 35-18-L00296_6631736 C01_5943092</t>
  </si>
  <si>
    <t>08.10.2023 22:24:05</t>
  </si>
  <si>
    <t>09.10.2023 00:27:38</t>
  </si>
  <si>
    <t>08.10.2023 20:42:04</t>
  </si>
  <si>
    <t>09.10.2023 01:57:59</t>
  </si>
  <si>
    <t>TR-89 MAVİ PLAJ 35-19-L00089_TR-87 L03_72132930</t>
  </si>
  <si>
    <t>09.10.2023 04:05:05</t>
  </si>
  <si>
    <t>09.10.2023 04:46:44</t>
  </si>
  <si>
    <t>09.10.2023 00:14:58</t>
  </si>
  <si>
    <t>09.10.2023 05:27:16</t>
  </si>
  <si>
    <t>KOVALIK SULAMA TR1 35-16-M00256_953356198_953356198</t>
  </si>
  <si>
    <t>08.10.2023 22:24:23</t>
  </si>
  <si>
    <t>08.10.2023 23:46:00</t>
  </si>
  <si>
    <t>07.10.2023 09:00:19</t>
  </si>
  <si>
    <t>07.10.2023 16:36:12</t>
  </si>
  <si>
    <t>KARYAĞDI KÖYÜ TR-1 45-86-M00185_45-86-M00185_2360493</t>
  </si>
  <si>
    <t>08.10.2023 17:46:33</t>
  </si>
  <si>
    <t>08.10.2023 18:12:29</t>
  </si>
  <si>
    <t>08.10.2023 19:04:13</t>
  </si>
  <si>
    <t>08.10.2023 19:36:29</t>
  </si>
  <si>
    <t>TEPEBOZ TR-3 35-21-L00062_35-21-L00062_72177063</t>
  </si>
  <si>
    <t>08.10.2023 21:57:06</t>
  </si>
  <si>
    <t>08.10.2023 22:46:36</t>
  </si>
  <si>
    <t>BAĞARASI TR-10 KÖK 35-23-M00179_ESKİİBAĞARASI M02_72143182</t>
  </si>
  <si>
    <t>09.10.2023 07:54:19</t>
  </si>
  <si>
    <t>09.10.2023 08:13:09</t>
  </si>
  <si>
    <t>TR-2/100 45-83-M00781_45-83-M00781_2357122</t>
  </si>
  <si>
    <t>09.10.2023 08:26:04</t>
  </si>
  <si>
    <t>09.10.2023 09:58:24</t>
  </si>
  <si>
    <t>K-4845 35-01-K04845_35-01-K04845_2369436</t>
  </si>
  <si>
    <t>09.10.2023 08:47:23</t>
  </si>
  <si>
    <t>09.10.2023 10:23:04</t>
  </si>
  <si>
    <t>K-3138 35-04-K03138_35-04-K03138_64538396</t>
  </si>
  <si>
    <t>09.10.2023 09:02:08</t>
  </si>
  <si>
    <t>09.10.2023 11:04:50</t>
  </si>
  <si>
    <t>MURADİYE TR-3/A 45-71-M02046_B_60984149_60984149</t>
  </si>
  <si>
    <t>03.10.2023 17:32:23</t>
  </si>
  <si>
    <t>03.10.2023 18:33:30</t>
  </si>
  <si>
    <t>ÖZDERE ORTA MAHALLE DM (M-1) 35-25-M00120_ORTA MAHALLE M-6(SAHİL) M05_72127253</t>
  </si>
  <si>
    <t>07.10.2023 16:42:44</t>
  </si>
  <si>
    <t>07.10.2023 16:58:39</t>
  </si>
  <si>
    <t>KARTAL İM 35-08-A00003_KARTAL-13 K06_80522057</t>
  </si>
  <si>
    <t>08.10.2023 13:23:42</t>
  </si>
  <si>
    <t>08.10.2023 13:24:53</t>
  </si>
  <si>
    <t>K-641 35-08-K00641_35-08-K00641_41984322</t>
  </si>
  <si>
    <t>09.10.2023 08:55:37</t>
  </si>
  <si>
    <t>09.10.2023 11:15:58</t>
  </si>
  <si>
    <t>YELKİ TR-21 (M-2345) 35-10-M02345_912672875_912672875</t>
  </si>
  <si>
    <t>09.10.2023 09:17:32</t>
  </si>
  <si>
    <t>09.10.2023 11:21:07</t>
  </si>
  <si>
    <t>K-4745 35-03-K04745_35-03-K04745_61169035</t>
  </si>
  <si>
    <t>09.10.2023 09:40:27</t>
  </si>
  <si>
    <t>09.10.2023 11:07:41</t>
  </si>
  <si>
    <t>K-4269 35-01-K04269_911827413_911827413</t>
  </si>
  <si>
    <t>09.10.2023 09:47:19</t>
  </si>
  <si>
    <t>09.10.2023 12:10:35</t>
  </si>
  <si>
    <t>M-2752 35-01-M02752_911545680_911545680</t>
  </si>
  <si>
    <t>09.10.2023 10:19:56</t>
  </si>
  <si>
    <t>09.10.2023 11:35:15</t>
  </si>
  <si>
    <t>K-1281 35-01-K01281_35-01-K01281_61133947</t>
  </si>
  <si>
    <t>09.10.2023 10:36:10</t>
  </si>
  <si>
    <t>09.10.2023 11:59:34</t>
  </si>
  <si>
    <t>06.10.2023 12:33:39</t>
  </si>
  <si>
    <t>06.10.2023 18:58:39</t>
  </si>
  <si>
    <t>ÇİLE DM 35-22-M00086_ÇAKALTEPE M04_50064098</t>
  </si>
  <si>
    <t>06.10.2023 19:46:40</t>
  </si>
  <si>
    <t>06.10.2023 20:23:34</t>
  </si>
  <si>
    <t>HALİLBEYLİ DM 35-27-M00620_Recloser M09_2313231</t>
  </si>
  <si>
    <t>07.10.2023 18:02:01</t>
  </si>
  <si>
    <t>07.10.2023 20:22:21</t>
  </si>
  <si>
    <t>K-210 35-07-K00210_35-07-K00210_49912380</t>
  </si>
  <si>
    <t>09.10.2023 09:01:02</t>
  </si>
  <si>
    <t>09.10.2023 12:31:15</t>
  </si>
  <si>
    <t>K-608 35-02-K00608_35-02-K00608_2362501</t>
  </si>
  <si>
    <t>09.10.2023 09:34:49</t>
  </si>
  <si>
    <t>09.10.2023 11:59:04</t>
  </si>
  <si>
    <t>M-1873 35-04-M01873_35-04-M01873_88868301</t>
  </si>
  <si>
    <t>09.10.2023 08:21:00</t>
  </si>
  <si>
    <t>09.10.2023 11:44:00</t>
  </si>
  <si>
    <t>DM-1/13 45-71-M00034_45-71-M00034_66461250</t>
  </si>
  <si>
    <t>09.10.2023 10:16:37</t>
  </si>
  <si>
    <t>09.10.2023 12:35:29</t>
  </si>
  <si>
    <t>M-2450 35-03-M02450_35-03-M02450_79213203</t>
  </si>
  <si>
    <t>09.10.2023 11:42:59</t>
  </si>
  <si>
    <t>09.10.2023 13:13:45</t>
  </si>
  <si>
    <t>M-2404 35-04-M02404_35-04-M02404_41917116</t>
  </si>
  <si>
    <t>09.10.2023 11:58:02</t>
  </si>
  <si>
    <t>09.10.2023 13:09:49</t>
  </si>
  <si>
    <t>K-4854 35-01-K04854_35-01-K04854_48004140</t>
  </si>
  <si>
    <t>09.10.2023 12:06:32</t>
  </si>
  <si>
    <t>09.10.2023 12:54:34</t>
  </si>
  <si>
    <t>DM-1/1A 45-71-M00018_45121344 b1b_45125407</t>
  </si>
  <si>
    <t>09.10.2023 08:48:39</t>
  </si>
  <si>
    <t>09.10.2023 12:57:51</t>
  </si>
  <si>
    <t>M-2072 35-03-M02072_95001285514_95001285514</t>
  </si>
  <si>
    <t>09.10.2023 09:16:49</t>
  </si>
  <si>
    <t>09.10.2023 13:41:01</t>
  </si>
  <si>
    <t>HASAN HÜSEYİN ERBUDAK SULAMA GRUBU TR 35-22-M00216_35-22-M00216_2362191</t>
  </si>
  <si>
    <t>09.10.2023 10:42:00</t>
  </si>
  <si>
    <t>09.10.2023 13:43:03</t>
  </si>
  <si>
    <t>DM-14/3A 45-71-M02249__73720629_73720629</t>
  </si>
  <si>
    <t>09.10.2023 11:33:22</t>
  </si>
  <si>
    <t>09.10.2023 13:01:56</t>
  </si>
  <si>
    <t>HÜSEYİN ALBEYOĞLU VE ARK. T-SULAMA GRB. 35-13-L00116_DIREK TIPI TRAFO HUCRESI H01_2045175</t>
  </si>
  <si>
    <t>09.10.2023 11:40:26</t>
  </si>
  <si>
    <t>09.10.2023 13:55:19</t>
  </si>
  <si>
    <t>TR-7 35-26-M00007_956614837_956614837</t>
  </si>
  <si>
    <t>09.10.2023 12:07:25</t>
  </si>
  <si>
    <t>09.10.2023 13:45:07</t>
  </si>
  <si>
    <t>K-4457 35-01-K04457_35-01-K04457_2367550</t>
  </si>
  <si>
    <t>09.10.2023 13:01:08</t>
  </si>
  <si>
    <t>09.10.2023 13:44:14</t>
  </si>
  <si>
    <t>ÇAMAVLU TR-2 35-16-M00124_35-16-M00124_2351670</t>
  </si>
  <si>
    <t>09.10.2023 13:37:24</t>
  </si>
  <si>
    <t>09.10.2023 13:51:04</t>
  </si>
  <si>
    <t>09.10.2023 09:08:45</t>
  </si>
  <si>
    <t>09.10.2023 11:09:28</t>
  </si>
  <si>
    <t>L-309 35-18-L00309_5715854_65499783_65499783</t>
  </si>
  <si>
    <t>09.10.2023 09:14:00</t>
  </si>
  <si>
    <t>09.10.2023 13:41:00</t>
  </si>
  <si>
    <t>DM-25/16 45-71-M00392_953215711_953215711</t>
  </si>
  <si>
    <t>09.10.2023 09:23:56</t>
  </si>
  <si>
    <t>09.10.2023 14:20:50</t>
  </si>
  <si>
    <t>L-297 35-18-L00297_10438044 E02/1_50072754</t>
  </si>
  <si>
    <t>09.10.2023 10:05:17</t>
  </si>
  <si>
    <t>09.10.2023 14:01:33</t>
  </si>
  <si>
    <t>K-826 35-03-K00826_C C3_5892561</t>
  </si>
  <si>
    <t>09.10.2023 10:39:27</t>
  </si>
  <si>
    <t>09.10.2023 14:45:41</t>
  </si>
  <si>
    <t>METAL İŞLERİ TR-7 (KISIK DM-1/TR-15) 35-22-M00107_8604009 TR7/C1_5932518</t>
  </si>
  <si>
    <t>09.10.2023 12:56:28</t>
  </si>
  <si>
    <t>09.10.2023 14:14:59</t>
  </si>
  <si>
    <t>M-3066(YATIRIM REZERVE) 35-02-M03066_35-02-M03066_80639069</t>
  </si>
  <si>
    <t>09.10.2023 12:58:05</t>
  </si>
  <si>
    <t>09.10.2023 14:53:52</t>
  </si>
  <si>
    <t>K-243 35-04-K00243_35-04-K00243_2371462</t>
  </si>
  <si>
    <t>09.10.2023 13:13:36</t>
  </si>
  <si>
    <t>09.10.2023 14:00:37</t>
  </si>
  <si>
    <t>K-1988 35-08-K01988_35-08-K01988_42036908</t>
  </si>
  <si>
    <t>09.10.2023 13:43:49</t>
  </si>
  <si>
    <t>09.10.2023 14:32:17</t>
  </si>
  <si>
    <t>M-3483 (YATIRIM REZERVE) 35-02-M03483_C_56372638_56372638</t>
  </si>
  <si>
    <t>09.10.2023 14:33:02</t>
  </si>
  <si>
    <t>09.10.2023 14:59:00</t>
  </si>
  <si>
    <t>09.10.2023 09:23:37</t>
  </si>
  <si>
    <t>09.10.2023 16:09:55</t>
  </si>
  <si>
    <t>SEYREK TR-7 KÖK 35-28-M00379_95002597896_95002597896</t>
  </si>
  <si>
    <t>09.10.2023 09:54:39</t>
  </si>
  <si>
    <t>09.10.2023 15:24:51</t>
  </si>
  <si>
    <t>K-3303 35-04-K03303_99506877_99506877</t>
  </si>
  <si>
    <t>09.10.2023 12:30:05</t>
  </si>
  <si>
    <t>09.10.2023 16:08:31</t>
  </si>
  <si>
    <t>L-118 ALAŞEHİRLİLER RENKLİ EVLER SİTESİ TR 35-30-L00118_35-30-L00118_72090198</t>
  </si>
  <si>
    <t>09.10.2023 12:35:28</t>
  </si>
  <si>
    <t>09.10.2023 15:27:30</t>
  </si>
  <si>
    <t>AYVALIK SİTESİ TR 35-30-M00329_42904839 sdp1-1_42904995</t>
  </si>
  <si>
    <t>09.10.2023 12:38:30</t>
  </si>
  <si>
    <t>09.10.2023 14:29:04</t>
  </si>
  <si>
    <t>09.10.2023 12:43:34</t>
  </si>
  <si>
    <t>09.10.2023 15:25:21</t>
  </si>
  <si>
    <t>M-1115 35-03-M01115_35-03-M01115_41962403</t>
  </si>
  <si>
    <t>09.10.2023 13:42:10</t>
  </si>
  <si>
    <t>09.10.2023 15:23:20</t>
  </si>
  <si>
    <t>FOÇAKÖY TR-3 35-23-M00224_35-23-M00224_2363642</t>
  </si>
  <si>
    <t>09.10.2023 13:55:15</t>
  </si>
  <si>
    <t>09.10.2023 15:00:04</t>
  </si>
  <si>
    <t>M-1129 35-02-M01129__83786767_83786767</t>
  </si>
  <si>
    <t>09.10.2023 13:55:59</t>
  </si>
  <si>
    <t>09.10.2023 15:05:42</t>
  </si>
  <si>
    <t>M-3140(YATIRIM REZERVE) 35-02-M03140_35-02-M03140_81957645</t>
  </si>
  <si>
    <t>09.10.2023 13:58:44</t>
  </si>
  <si>
    <t>09.10.2023 15:10:02</t>
  </si>
  <si>
    <t>AYVALIK SİTESİ TR 35-30-M00329_35-30-M00329_72088750</t>
  </si>
  <si>
    <t>09.10.2023 15:23:19</t>
  </si>
  <si>
    <t>09.10.2023 08:59:16</t>
  </si>
  <si>
    <t>09.10.2023 16:33:44</t>
  </si>
  <si>
    <t>09.10.2023 09:02:33</t>
  </si>
  <si>
    <t>09.10.2023 16:44:00</t>
  </si>
  <si>
    <t>TR-2/52 45-72-L00052_45-72-L00052_2373704</t>
  </si>
  <si>
    <t>09.10.2023 09:04:32</t>
  </si>
  <si>
    <t>09.10.2023 16:51:54</t>
  </si>
  <si>
    <t>09.10.2023 09:10:24</t>
  </si>
  <si>
    <t>09.10.2023 15:53:48</t>
  </si>
  <si>
    <t>ÇAYAĞZI KIZILTARLA TR-4 35-31-L00289_35-31-L00289_2364734</t>
  </si>
  <si>
    <t>09.10.2023 09:46:01</t>
  </si>
  <si>
    <t>09.10.2023 16:29:58</t>
  </si>
  <si>
    <t>DAĞARLAR TR-4 45-73-M00599_45-73-M00599_2355969</t>
  </si>
  <si>
    <t>09.10.2023 10:20:19</t>
  </si>
  <si>
    <t>09.10.2023 15:49:11</t>
  </si>
  <si>
    <t>L-229 35-18-L00229_A_91254380_91254380</t>
  </si>
  <si>
    <t>09.10.2023 10:30:44</t>
  </si>
  <si>
    <t>09.10.2023 15:54:55</t>
  </si>
  <si>
    <t>İBRAHİMAĞA TR-1 45-77-M00059_945500699_945500699</t>
  </si>
  <si>
    <t>09.10.2023 12:54:09</t>
  </si>
  <si>
    <t>09.10.2023 15:21:10</t>
  </si>
  <si>
    <t>M-3430(YATIRIM REZERVE) 35-03-M03430_35-03-M03430_88207468</t>
  </si>
  <si>
    <t>09.10.2023 13:47:28</t>
  </si>
  <si>
    <t>09.10.2023 16:38:04</t>
  </si>
  <si>
    <t>M-3067(YATIRIM REZERVE) 35-02-M03067_35-02-M03067_80639120</t>
  </si>
  <si>
    <t>09.10.2023 14:24:24</t>
  </si>
  <si>
    <t>09.10.2023 16:43:08</t>
  </si>
  <si>
    <t>TR-23 35-27-M00023_913700958_913700958</t>
  </si>
  <si>
    <t>09.10.2023 14:35:54</t>
  </si>
  <si>
    <t>09.10.2023 16:44:34</t>
  </si>
  <si>
    <t>TABAKLAR TR-2 45-75-M00337_45-75-M00337_2364570</t>
  </si>
  <si>
    <t>09.10.2023 15:15:18</t>
  </si>
  <si>
    <t>09.10.2023 15:58:54</t>
  </si>
  <si>
    <t>M-1507 35-01-M01507_911853202_911853202</t>
  </si>
  <si>
    <t>09.10.2023 15:46:48</t>
  </si>
  <si>
    <t>09.10.2023 16:33:13</t>
  </si>
  <si>
    <t>09.10.2023 16:19:27</t>
  </si>
  <si>
    <t>09.10.2023 16:51:52</t>
  </si>
  <si>
    <t>YAĞLAR YAYLA TR-3 35-31-L00040_35-31-L00040_2366010</t>
  </si>
  <si>
    <t>09.10.2023 17:28:44</t>
  </si>
  <si>
    <t>DM-18/05 (TR-138) 45-71-M00255_45-71-M00255_72076493</t>
  </si>
  <si>
    <t>09.10.2023 14:21:52</t>
  </si>
  <si>
    <t>09.10.2023 17:49:03</t>
  </si>
  <si>
    <t>K-11 35-01-K00011_911329266_911329266</t>
  </si>
  <si>
    <t>09.10.2023 15:26:31</t>
  </si>
  <si>
    <t>09.10.2023 17:24:55</t>
  </si>
  <si>
    <t>SÜTÇÜLER TR-1 35-27-M00408_35-27-M00408_72166418</t>
  </si>
  <si>
    <t>09.10.2023 15:53:36</t>
  </si>
  <si>
    <t>09.10.2023 17:29:44</t>
  </si>
  <si>
    <t>M-990 35-03-M00990_35-03-M00990_41929854</t>
  </si>
  <si>
    <t>09.10.2023 16:04:56</t>
  </si>
  <si>
    <t>09.10.2023 17:07:24</t>
  </si>
  <si>
    <t>TR-95 35-15-M00095_A_91365887_91365887</t>
  </si>
  <si>
    <t>09.10.2023 16:10:32</t>
  </si>
  <si>
    <t>09.10.2023 17:43:22</t>
  </si>
  <si>
    <t>M-3304(YATIRIM REZERVE) 35-07-M03304_A_56379235_56379235</t>
  </si>
  <si>
    <t>09.10.2023 17:30:49</t>
  </si>
  <si>
    <t>09.10.2023 18:16:12</t>
  </si>
  <si>
    <t>KAPANCI KÖK 45-78-L00229_HASALAN L02_2328992</t>
  </si>
  <si>
    <t>09.10.2023 09:10:09</t>
  </si>
  <si>
    <t>09.10.2023 17:17:08</t>
  </si>
  <si>
    <t>BİRGİ DM 35-15-L01013_CEVİZALAN L05_67562404</t>
  </si>
  <si>
    <t>09.10.2023 09:13:47</t>
  </si>
  <si>
    <t>09.10.2023 16:11:44</t>
  </si>
  <si>
    <t>SUDELİĞİ KÖK 45-72-L00111_SELCİKLİ ÇIKIŞI L04_66544654</t>
  </si>
  <si>
    <t>09.10.2023 09:19:12</t>
  </si>
  <si>
    <t>09.10.2023 17:28:33</t>
  </si>
  <si>
    <t>SELENDİ DM 45-81-M00001_KINIK M06_2321590</t>
  </si>
  <si>
    <t>09.10.2023 09:58:22</t>
  </si>
  <si>
    <t>09.10.2023 15:32:24</t>
  </si>
  <si>
    <t>YAKAKÖY KÖK 45-75-M00067_HatBaşıAyırıcı_53135065 M05_53135065</t>
  </si>
  <si>
    <t>09.10.2023 10:02:24</t>
  </si>
  <si>
    <t>09.10.2023 17:42:42</t>
  </si>
  <si>
    <t>YAYLA KÖYÜ TR-1 35-21-L00093_35-21-L00093_2376073</t>
  </si>
  <si>
    <t>09.10.2023 10:08:12</t>
  </si>
  <si>
    <t>09.10.2023 18:01:19</t>
  </si>
  <si>
    <t>HACI HALİLLER DM 45-71-M00065_KARAOĞLANLI M07_72237344</t>
  </si>
  <si>
    <t>09.10.2023 10:08:41</t>
  </si>
  <si>
    <t>09.10.2023 15:33:00</t>
  </si>
  <si>
    <t>09.10.2023 10:19:48</t>
  </si>
  <si>
    <t>09.10.2023 17:09:29</t>
  </si>
  <si>
    <t>K-1794 35-01-K01794_K K1_5861749</t>
  </si>
  <si>
    <t>09.10.2023 12:00:26</t>
  </si>
  <si>
    <t>09.10.2023 14:28:33</t>
  </si>
  <si>
    <t>K-3165 35-03-K03165_910542799_910542799</t>
  </si>
  <si>
    <t>09.10.2023 12:07:58</t>
  </si>
  <si>
    <t>09.10.2023 16:35:53</t>
  </si>
  <si>
    <t>MURADİYE DM-5/6 KÖK 45-71-M00245_DM-5/6-C M04_72097658</t>
  </si>
  <si>
    <t>09.10.2023 13:22:21</t>
  </si>
  <si>
    <t>09.10.2023 14:57:04</t>
  </si>
  <si>
    <t>AHMETLİ İM 45-84-A00001_KÖY GRUBU L05_2067789</t>
  </si>
  <si>
    <t>09.10.2023 14:54:14</t>
  </si>
  <si>
    <t>09.10.2023 15:17:08</t>
  </si>
  <si>
    <t>DM-3/TR-11 SEFERİHİSAR 35-14-M00330_50049780 B03_50051034</t>
  </si>
  <si>
    <t>09.10.2023 14:56:48</t>
  </si>
  <si>
    <t>09.10.2023 18:03:39</t>
  </si>
  <si>
    <t>09.10.2023 15:00:18</t>
  </si>
  <si>
    <t>09.10.2023 15:30:54</t>
  </si>
  <si>
    <t>KOYUNDERE TR-11 35-28-M00157_953372329_953372329</t>
  </si>
  <si>
    <t>09.10.2023 15:19:27</t>
  </si>
  <si>
    <t>09.10.2023 18:29:47</t>
  </si>
  <si>
    <t>09.10.2023 16:13:37</t>
  </si>
  <si>
    <t>09.10.2023 17:28:08</t>
  </si>
  <si>
    <t>DM-2/9 35-29-M00104_950318017_950318017</t>
  </si>
  <si>
    <t>09.10.2023 16:57:36</t>
  </si>
  <si>
    <t>09.10.2023 19:16:50</t>
  </si>
  <si>
    <t>ULUCAK DM-2/13 35-27-M00329_95000593182_95000593182</t>
  </si>
  <si>
    <t>09.10.2023 17:01:24</t>
  </si>
  <si>
    <t>09.10.2023 18:41:03</t>
  </si>
  <si>
    <t>M-2416 (YATIRIM REZERVE) 35-02-M02416_35-02-M02416_42033627</t>
  </si>
  <si>
    <t>09.10.2023 16:54:49</t>
  </si>
  <si>
    <t>09.10.2023 18:29:56</t>
  </si>
  <si>
    <t>09.10.2023 17:06:55</t>
  </si>
  <si>
    <t>09.10.2023 18:54:12</t>
  </si>
  <si>
    <t>HİLMİ DOĞU 2 ÖZEL TR 35-27-M00656Ö_DIREK TIPI TRAFO HUCRESI H01_2053694</t>
  </si>
  <si>
    <t>09.10.2023 17:38:19</t>
  </si>
  <si>
    <t>09.10.2023 18:31:59</t>
  </si>
  <si>
    <t>TR-2/9 45-83-L00009__84843370_84843370</t>
  </si>
  <si>
    <t>09.10.2023 17:41:07</t>
  </si>
  <si>
    <t>09.10.2023 18:29:37</t>
  </si>
  <si>
    <t>MENEMEN DM-6/TR-7 35-28-L00172_953386406_953386406</t>
  </si>
  <si>
    <t>09.10.2023 18:16:08</t>
  </si>
  <si>
    <t>09.10.2023 18:59:48</t>
  </si>
  <si>
    <t>MEHMET DEMİRCİOĞLU SULAMA GRUBU 35-29-M00214__91406992_91406992</t>
  </si>
  <si>
    <t>09.10.2023 14:52:25</t>
  </si>
  <si>
    <t>09.10.2023 19:35:30</t>
  </si>
  <si>
    <t>K-525 35-04-K00525_C A1B_5786414</t>
  </si>
  <si>
    <t>09.10.2023 15:43:54</t>
  </si>
  <si>
    <t>09.10.2023 19:05:15</t>
  </si>
  <si>
    <t>AYHAN BEZİRGENOGLU SULAMA GRUBU 35-29-L00346_A_91187134_91187134</t>
  </si>
  <si>
    <t>09.10.2023 16:36:21</t>
  </si>
  <si>
    <t>09.10.2023 19:37:02</t>
  </si>
  <si>
    <t>TR-8 35-27-M00008_98921969_98921969</t>
  </si>
  <si>
    <t>09.10.2023 16:03:09</t>
  </si>
  <si>
    <t>09.10.2023 19:45:17</t>
  </si>
  <si>
    <t>K-1212 35-07-K01212_B_56374421_56374421</t>
  </si>
  <si>
    <t>09.10.2023 18:04:42</t>
  </si>
  <si>
    <t>09.10.2023 19:16:56</t>
  </si>
  <si>
    <t>TR-95 35-15-M00095_C_91365882_91365882</t>
  </si>
  <si>
    <t>09.10.2023 18:06:44</t>
  </si>
  <si>
    <t>09.10.2023 18:48:19</t>
  </si>
  <si>
    <t>ÇAKMAKLI TR-2 35-17-M00346_B_56364773_56364773</t>
  </si>
  <si>
    <t>09.10.2023 18:37:12</t>
  </si>
  <si>
    <t>09.10.2023 19:13:49</t>
  </si>
  <si>
    <t>TR-115 35-26-M00115__56359053_56359053</t>
  </si>
  <si>
    <t>09.10.2023 18:38:04</t>
  </si>
  <si>
    <t>09.10.2023 19:53:27</t>
  </si>
  <si>
    <t>TR-95 35-15-M00095_35-15-M00095_2364919</t>
  </si>
  <si>
    <t>09.10.2023 19:38:20</t>
  </si>
  <si>
    <t>TOYGAR KÖK 45-73-M00166_TOYGAR ÇIKIŞ M01_66715045</t>
  </si>
  <si>
    <t>09.10.2023 10:57:14</t>
  </si>
  <si>
    <t>09.10.2023 11:30:54</t>
  </si>
  <si>
    <t>09.10.2023 10:59:23</t>
  </si>
  <si>
    <t>09.10.2023 14:55:00</t>
  </si>
  <si>
    <t>BAĞLICA KÖK 45-79-M00248_HatBaşıAyırıcı_64286083 M04_64286083</t>
  </si>
  <si>
    <t>09.10.2023 11:27:19</t>
  </si>
  <si>
    <t>09.10.2023 11:27:24</t>
  </si>
  <si>
    <t>TAYTAN OFİS KÖK 45-78-M00314_ÜLKÜ FABRİKALAR M014_60669844</t>
  </si>
  <si>
    <t>09.10.2023 13:22:24</t>
  </si>
  <si>
    <t>09.10.2023 14:04:24</t>
  </si>
  <si>
    <t>M-180 DALYAN ARITMA DM 35-18-M00180_L-192 L05_66030458</t>
  </si>
  <si>
    <t>09.10.2023 13:55:35</t>
  </si>
  <si>
    <t>09.10.2023 14:21:34</t>
  </si>
  <si>
    <t>HAMZABEYLİ TR-3 45-71-M01773_A_56352546_56352546</t>
  </si>
  <si>
    <t>09.10.2023 14:20:37</t>
  </si>
  <si>
    <t>09.10.2023 17:55:29</t>
  </si>
  <si>
    <t>K-4619 35-04-K04619_99444908_99444908</t>
  </si>
  <si>
    <t>09.10.2023 17:27:01</t>
  </si>
  <si>
    <t>09.10.2023 20:45:21</t>
  </si>
  <si>
    <t>CEVİZLİ DERVİŞLER TR-5 35-31-L00325_A_91234252_91234252</t>
  </si>
  <si>
    <t>09.10.2023 18:01:38</t>
  </si>
  <si>
    <t>09.10.2023 19:43:59</t>
  </si>
  <si>
    <t>M-1465 35-03-M01465_A_56365327_56365327</t>
  </si>
  <si>
    <t>09.10.2023 18:14:05</t>
  </si>
  <si>
    <t>09.10.2023 21:09:45</t>
  </si>
  <si>
    <t>SARUHANLI TR-16 45-80-M00016_956559300_956559300</t>
  </si>
  <si>
    <t>09.10.2023 19:09:25</t>
  </si>
  <si>
    <t>09.10.2023 21:00:30</t>
  </si>
  <si>
    <t>CEVİZLİ DERVİŞLER TR-5 35-31-L00325_35-31-L00325_2364993</t>
  </si>
  <si>
    <t>09.10.2023 20:38:21</t>
  </si>
  <si>
    <t>KINIK TR 21 35-24-L00021_A_56372783_56372783</t>
  </si>
  <si>
    <t>09.10.2023 19:29:49</t>
  </si>
  <si>
    <t>09.10.2023 20:51:43</t>
  </si>
  <si>
    <t>09.10.2023 19:59:48</t>
  </si>
  <si>
    <t>09.10.2023 20:47:58</t>
  </si>
  <si>
    <t>AŞAĞI ÇOBAN İSA TR-15 45-71-M00574_C_56393087_56393087</t>
  </si>
  <si>
    <t>09.10.2023 16:15:46</t>
  </si>
  <si>
    <t>09.10.2023 18:48:37</t>
  </si>
  <si>
    <t>L-288 MENDERES MAH. 35-18-L00288_950447212_950447212</t>
  </si>
  <si>
    <t>09.10.2023 17:08:04</t>
  </si>
  <si>
    <t>09.10.2023 21:17:34</t>
  </si>
  <si>
    <t>ÜLGEN NAKLİYAT ÖZEL TR 45-79-M00073Ö_93554549_93554549</t>
  </si>
  <si>
    <t>09.10.2023 18:00:15</t>
  </si>
  <si>
    <t>09.10.2023 19:53:37</t>
  </si>
  <si>
    <t>TR-55 35-27-M00055_C C2B_5806505</t>
  </si>
  <si>
    <t>09.10.2023 18:15:08</t>
  </si>
  <si>
    <t>09.10.2023 19:49:02</t>
  </si>
  <si>
    <t>SOMA TR-12/2 45-82-M00087_945541465_945541465</t>
  </si>
  <si>
    <t>09.10.2023 18:38:05</t>
  </si>
  <si>
    <t>09.10.2023 20:57:26</t>
  </si>
  <si>
    <t>TR-2/18 (YAYLAKAPI) 45-83-M00824_45-83-M00824_95350911</t>
  </si>
  <si>
    <t>09.10.2023 18:52:34</t>
  </si>
  <si>
    <t>09.10.2023 21:29:40</t>
  </si>
  <si>
    <t>YENİ ŞAKRAN KÖK 35-17-M00174_HatBaşıAyırıcı_65632140 M02_65632140</t>
  </si>
  <si>
    <t>09.10.2023 19:02:53</t>
  </si>
  <si>
    <t>09.10.2023 20:31:14</t>
  </si>
  <si>
    <t>M-10 35-02-M00010_A_56362733_56362733</t>
  </si>
  <si>
    <t>09.10.2023 19:46:06</t>
  </si>
  <si>
    <t>09.10.2023 21:09:41</t>
  </si>
  <si>
    <t>TR-55 35-27-M00055__83367001_83367001</t>
  </si>
  <si>
    <t>09.10.2023 21:50:35</t>
  </si>
  <si>
    <t>L-309 35-18-L00309_950464409_950464409</t>
  </si>
  <si>
    <t>09.10.2023 19:57:41</t>
  </si>
  <si>
    <t>09.10.2023 21:40:42</t>
  </si>
  <si>
    <t>DM-3/16 35-29-M00015_950348657_950348657</t>
  </si>
  <si>
    <t>09.10.2023 20:05:53</t>
  </si>
  <si>
    <t>09.10.2023 21:29:25</t>
  </si>
  <si>
    <t>09.10.2023 20:08:52</t>
  </si>
  <si>
    <t>09.10.2023 21:37:44</t>
  </si>
  <si>
    <t>DAĞDERE DM 45-72-M00097_ÇITAK M05_2106082</t>
  </si>
  <si>
    <t>09.10.2023 20:41:18</t>
  </si>
  <si>
    <t>09.10.2023 20:46:08</t>
  </si>
  <si>
    <t>ULUKENT KÖK-15 35-28-M00070_ULUKENT TR-6 M05_66524933</t>
  </si>
  <si>
    <t>09.10.2023 20:48:24</t>
  </si>
  <si>
    <t>09.10.2023 20:48:44</t>
  </si>
  <si>
    <t>ELDELEK TR-1 45-78-L00604_A_56405891_56405891</t>
  </si>
  <si>
    <t>09.10.2023 20:56:45</t>
  </si>
  <si>
    <t>09.10.2023 21:26:37</t>
  </si>
  <si>
    <t>SUBATAN TR-7 35-15-L00342__91356178_91356178</t>
  </si>
  <si>
    <t>09.10.2023 14:15:44</t>
  </si>
  <si>
    <t>09.10.2023 21:11:54</t>
  </si>
  <si>
    <t>SUBATAN TR-7 35-15-L00342_35-15-L00342_2365330</t>
  </si>
  <si>
    <t>09.10.2023 22:01:29</t>
  </si>
  <si>
    <t>DM-2/12 35-26-M00832__56359992_56359992</t>
  </si>
  <si>
    <t>09.10.2023 21:53:41</t>
  </si>
  <si>
    <t>09.10.2023 22:18:09</t>
  </si>
  <si>
    <t>MURADİYE DM-5/6-B KÖK 45-71-M00632_SERFA PETROL M03_2077222</t>
  </si>
  <si>
    <t>04.10.2023 00:39:58</t>
  </si>
  <si>
    <t>04.10.2023 01:25:04</t>
  </si>
  <si>
    <t>05.10.2023 07:40:30</t>
  </si>
  <si>
    <t>05.10.2023 07:40:44</t>
  </si>
  <si>
    <t>05.10.2023 07:58:30</t>
  </si>
  <si>
    <t>05.10.2023 07:59:04</t>
  </si>
  <si>
    <t>ULUKENT KÖK-15 35-28-M00070_HatBaşıAyırıcı_53133685 M04_53133685</t>
  </si>
  <si>
    <t>09.10.2023 14:58:29</t>
  </si>
  <si>
    <t>09.10.2023 21:10:08</t>
  </si>
  <si>
    <t>ŞEYHDAVUTLAR TR-4 KEMİKLİ 45-79-M00121_A_56387154_56387154</t>
  </si>
  <si>
    <t>09.10.2023 19:46:31</t>
  </si>
  <si>
    <t>09.10.2023 21:57:37</t>
  </si>
  <si>
    <t>ÇANDARLI TATİL KÖYÜ TR-1 35-30-M00088_B b1_43037089</t>
  </si>
  <si>
    <t>09.10.2023 21:29:14</t>
  </si>
  <si>
    <t>09.10.2023 22:32:23</t>
  </si>
  <si>
    <t>TAŞLIYATAK TR-7 35-31-L00341_B_91355309_91355309</t>
  </si>
  <si>
    <t>02.10.2023 06:17:40</t>
  </si>
  <si>
    <t>TOLGAR YAPI KOOP TR 35-30-M00059_955325883_955325883</t>
  </si>
  <si>
    <t>09.10.2023 21:05:06</t>
  </si>
  <si>
    <t>09.10.2023 23:34:16</t>
  </si>
  <si>
    <t>09.10.2023 21:18:59</t>
  </si>
  <si>
    <t>09.10.2023 23:21:49</t>
  </si>
  <si>
    <t>M-1038 35-04-M01038_B B4_92600195</t>
  </si>
  <si>
    <t>04.10.2023 08:45:37</t>
  </si>
  <si>
    <t>04.10.2023 13:54:46</t>
  </si>
  <si>
    <t>K-1053 35-03-K01053_B b1_5783697</t>
  </si>
  <si>
    <t>09.10.2023 14:34:50</t>
  </si>
  <si>
    <t>09.10.2023 16:41:44</t>
  </si>
  <si>
    <t>K-1053 35-03-K01053_35-03-K01053_41948452</t>
  </si>
  <si>
    <t>09.10.2023 18:23:23</t>
  </si>
  <si>
    <t>KARADOĞAN DİKİLİ TAŞ TR-5 35-15-L00387_A_91228246_91228246</t>
  </si>
  <si>
    <t>09.10.2023 17:52:35</t>
  </si>
  <si>
    <t>09.10.2023 20:08:54</t>
  </si>
  <si>
    <t>KARADOĞAN DİKİLİ TAŞ TR-5 35-15-L00387_35-15-L00387_2365581</t>
  </si>
  <si>
    <t>09.10.2023 20:40:09</t>
  </si>
  <si>
    <t>ALAŞEHİR TM 45-73-A00001_KEMALİYE-2 M20_2058706</t>
  </si>
  <si>
    <t>01.10.2023 07:56:29</t>
  </si>
  <si>
    <t>01.10.2023 09:28:32</t>
  </si>
  <si>
    <t>EĞLENHOCA DM 35-21-M00013_MORDOĞAN-3 M11_72178740</t>
  </si>
  <si>
    <t>09.10.2023 07:12:36</t>
  </si>
  <si>
    <t>09.10.2023 07:22:46</t>
  </si>
  <si>
    <t>09.10.2023 22:39:30</t>
  </si>
  <si>
    <t>10.10.2023 01:30:11</t>
  </si>
  <si>
    <t>KAZIKLI HACIKAYALAR TR-1 45-81-M00316_ H_84293802</t>
  </si>
  <si>
    <t>01.10.2023 16:29:18</t>
  </si>
  <si>
    <t>01.10.2023 18:27:47</t>
  </si>
  <si>
    <t>L-371 35-18-L00371_950460365_950460365</t>
  </si>
  <si>
    <t>09.10.2023 23:17:33</t>
  </si>
  <si>
    <t>10.10.2023 00:57:47</t>
  </si>
  <si>
    <t>L-281 35-18-L00281_950438286_950438286</t>
  </si>
  <si>
    <t>09.10.2023 21:11:12</t>
  </si>
  <si>
    <t>09.10.2023 23:13:10</t>
  </si>
  <si>
    <t>YILMAZ TR-11 45-78-L00211__56384672_56384672</t>
  </si>
  <si>
    <t>09.10.2023 15:15:44</t>
  </si>
  <si>
    <t>09.10.2023 18:27:41</t>
  </si>
  <si>
    <t>DM02/TR27 45-73-M00044_C_56400278_56400278</t>
  </si>
  <si>
    <t>09.10.2023 15:19:52</t>
  </si>
  <si>
    <t>09.10.2023 17:35:44</t>
  </si>
  <si>
    <t>KAYALIOĞLU TR-4 45-72-L00075_956489670_956489670</t>
  </si>
  <si>
    <t>09.10.2023 19:48:19</t>
  </si>
  <si>
    <t>09.10.2023 22:47:47</t>
  </si>
  <si>
    <t>10.10.2023 05:40:18</t>
  </si>
  <si>
    <t>09.10.2023 21:10:06</t>
  </si>
  <si>
    <t>10.10.2023 04:27:16</t>
  </si>
  <si>
    <t>IRLAMAZ KÖK 45-83-L00153_IRLAMAZ L03_72158527</t>
  </si>
  <si>
    <t>09.10.2023 22:02:58</t>
  </si>
  <si>
    <t>09.10.2023 23:16:54</t>
  </si>
  <si>
    <t>ULUDERBENT DM 45-73-M00491_DAĞCIYUSUF M06_95492114</t>
  </si>
  <si>
    <t>09.10.2023 23:50:54</t>
  </si>
  <si>
    <t>09.10.2023 23:51:34</t>
  </si>
  <si>
    <t>M-1230 35-01-M01230_B_56355955_56355955</t>
  </si>
  <si>
    <t>10.10.2023 08:33:55</t>
  </si>
  <si>
    <t>10.10.2023 11:24:23</t>
  </si>
  <si>
    <t>M-1676 35-04-M01676_35-04-M01676_47239659</t>
  </si>
  <si>
    <t>10.10.2023 09:52:38</t>
  </si>
  <si>
    <t>10.10.2023 12:12:42</t>
  </si>
  <si>
    <t>L-146 YEŞİLIRMAK SİTESİ 35-18-L00146_35-18-L00146_72114310</t>
  </si>
  <si>
    <t>10.10.2023 10:00:59</t>
  </si>
  <si>
    <t>10.10.2023 12:18:14</t>
  </si>
  <si>
    <t>TOLGAR YAPI KOOP TR 35-30-M00059_948523077_948523077</t>
  </si>
  <si>
    <t>10.10.2023 10:04:17</t>
  </si>
  <si>
    <t>10.10.2023 12:00:17</t>
  </si>
  <si>
    <t>M-987 35-03-M00987_911192935_911192935</t>
  </si>
  <si>
    <t>10.10.2023 10:07:32</t>
  </si>
  <si>
    <t>10.10.2023 12:01:10</t>
  </si>
  <si>
    <t>K-3956 35-03-K03956_35-03-K03956_42588527</t>
  </si>
  <si>
    <t>10.10.2023 10:35:22</t>
  </si>
  <si>
    <t>10.10.2023 11:43:24</t>
  </si>
  <si>
    <t>M-1959 35-02-M01959__72411018_72411018</t>
  </si>
  <si>
    <t>10.10.2023 10:49:39</t>
  </si>
  <si>
    <t>10.10.2023 12:12:54</t>
  </si>
  <si>
    <t>L-130 35-18-L00130_50067631 F01_50068707</t>
  </si>
  <si>
    <t>10.10.2023 10:40:16</t>
  </si>
  <si>
    <t>10.10.2023 12:15:12</t>
  </si>
  <si>
    <t>K-570 35-01-K00570_35-01-K00570_2364187</t>
  </si>
  <si>
    <t>10.10.2023 10:54:14</t>
  </si>
  <si>
    <t>10.10.2023 11:31:34</t>
  </si>
  <si>
    <t>M-1230 35-01-M01230_35-01-M01230_2353092</t>
  </si>
  <si>
    <t>10.10.2023 11:28:28</t>
  </si>
  <si>
    <t>SOMA TR-44 45-82-M00044_SOMA TR-44/2 M03_2324896</t>
  </si>
  <si>
    <t>09.10.2023 11:36:38</t>
  </si>
  <si>
    <t>09.10.2023 12:11:00</t>
  </si>
  <si>
    <t>09.10.2023 17:14:04</t>
  </si>
  <si>
    <t>09.10.2023 18:01:54</t>
  </si>
  <si>
    <t>K-76 35-08-K00076_D k76d1_5832832</t>
  </si>
  <si>
    <t>10.10.2023 07:54:44</t>
  </si>
  <si>
    <t>10.10.2023 13:13:15</t>
  </si>
  <si>
    <t>KARAOBA TEKELİLER TR-4 35-32-L00058_946409043_946409043</t>
  </si>
  <si>
    <t>10.10.2023 09:02:08</t>
  </si>
  <si>
    <t>10.10.2023 11:37:26</t>
  </si>
  <si>
    <t>MUSACALI TR-2 45-83-M00403__84021686_84021686</t>
  </si>
  <si>
    <t>10.10.2023 10:39:56</t>
  </si>
  <si>
    <t>10.10.2023 12:24:30</t>
  </si>
  <si>
    <t>DM-7/TR-10 35-22-M00059_955271673_955271673</t>
  </si>
  <si>
    <t>10.10.2023 10:40:20</t>
  </si>
  <si>
    <t>10.10.2023 11:46:01</t>
  </si>
  <si>
    <t>TR-2 35-15-M00002_35-15-M00002_66732270</t>
  </si>
  <si>
    <t>10.10.2023 11:36:22</t>
  </si>
  <si>
    <t>10.10.2023 12:33:28</t>
  </si>
  <si>
    <t>MUSACALI TR-2 45-83-M00403_45-83-M00403_83787748</t>
  </si>
  <si>
    <t>10.10.2023 12:41:04</t>
  </si>
  <si>
    <t>FOÇA TR-10 35-23-L00010_C_56397884_56397884</t>
  </si>
  <si>
    <t>10.10.2023 09:31:48</t>
  </si>
  <si>
    <t>10.10.2023 11:32:18</t>
  </si>
  <si>
    <t>K-4320 35-04-K04320_35-04-K04320_2369796</t>
  </si>
  <si>
    <t>10.10.2023 09:46:25</t>
  </si>
  <si>
    <t>10.10.2023 14:08:32</t>
  </si>
  <si>
    <t>10.10.2023 11:53:48</t>
  </si>
  <si>
    <t>10.10.2023 13:07:04</t>
  </si>
  <si>
    <t>YERLİ TAHTACI TR-1 35-16-L00253_A_90944760_90944760</t>
  </si>
  <si>
    <t>10.10.2023 12:06:54</t>
  </si>
  <si>
    <t>10.10.2023 13:15:39</t>
  </si>
  <si>
    <t>M-2781 35-09-M02781_80470541 B-1_77835241</t>
  </si>
  <si>
    <t>10.10.2023 12:21:58</t>
  </si>
  <si>
    <t>10.10.2023 13:34:13</t>
  </si>
  <si>
    <t>KEPENEKLİ TR-1 45-80-M00036__93883039_93883039</t>
  </si>
  <si>
    <t>10.10.2023 12:27:30</t>
  </si>
  <si>
    <t>10.10.2023 14:23:10</t>
  </si>
  <si>
    <t>SOMA TR-11 45-82-M00011_945541058_945541058</t>
  </si>
  <si>
    <t>10.10.2023 13:00:34</t>
  </si>
  <si>
    <t>10.10.2023 14:04:04</t>
  </si>
  <si>
    <t>NARLICA TR-1 35-16-L00260_35-16-L00260_2362167</t>
  </si>
  <si>
    <t>10.10.2023 13:21:04</t>
  </si>
  <si>
    <t>10.10.2023 13:46:58</t>
  </si>
  <si>
    <t>ÇUKURALTI M-17 35-25-M00063__91430073_91430073</t>
  </si>
  <si>
    <t>10.10.2023 08:48:11</t>
  </si>
  <si>
    <t>10.10.2023 14:56:09</t>
  </si>
  <si>
    <t>10.10.2023 09:13:45</t>
  </si>
  <si>
    <t>10.10.2023 14:34:53</t>
  </si>
  <si>
    <t>10.10.2023 11:09:48</t>
  </si>
  <si>
    <t>10.10.2023 14:44:24</t>
  </si>
  <si>
    <t>10.10.2023 11:20:01</t>
  </si>
  <si>
    <t>10.10.2023 13:34:04</t>
  </si>
  <si>
    <t>KİBAR TR-1 35-31-L00312_DIREK TIPI TRAFO HUCRESI H01_2050056</t>
  </si>
  <si>
    <t>10.10.2023 11:45:47</t>
  </si>
  <si>
    <t>10.10.2023 15:06:03</t>
  </si>
  <si>
    <t>YENİ FOÇA TR-25 35-23-M00025_950418140_950418140</t>
  </si>
  <si>
    <t>10.10.2023 12:13:18</t>
  </si>
  <si>
    <t>10.10.2023 14:29:15</t>
  </si>
  <si>
    <t>K-83 35-03-K00083_35-03-K00083_41957343</t>
  </si>
  <si>
    <t>10.10.2023 12:59:56</t>
  </si>
  <si>
    <t>10.10.2023 14:09:44</t>
  </si>
  <si>
    <t>L-69 BAŞKENT SİTESİ 35-14-L00069_956658992_956658992</t>
  </si>
  <si>
    <t>10.10.2023 13:03:39</t>
  </si>
  <si>
    <t>10.10.2023 14:59:41</t>
  </si>
  <si>
    <t>M-2813 35-03-M02813_D_91211834_91211834</t>
  </si>
  <si>
    <t>10.10.2023 13:30:57</t>
  </si>
  <si>
    <t>10.10.2023 14:38:23</t>
  </si>
  <si>
    <t>TR-115 35-26-M00115_35-26-M00115_65974284</t>
  </si>
  <si>
    <t>10.10.2023 15:01:02</t>
  </si>
  <si>
    <t>K-3093 35-02-K03093_910357337_910357337</t>
  </si>
  <si>
    <t>10.10.2023 13:44:21</t>
  </si>
  <si>
    <t>10.10.2023 15:09:37</t>
  </si>
  <si>
    <t>K-4133 35-04-K04133_35-04-K04133_2356542</t>
  </si>
  <si>
    <t>10.10.2023 14:17:07</t>
  </si>
  <si>
    <t>10.10.2023 14:49:11</t>
  </si>
  <si>
    <t>ERİKLİ KÖYÜ TR-2 35-32-L00030_B_56358074_56358074</t>
  </si>
  <si>
    <t>10.10.2023 10:03:07</t>
  </si>
  <si>
    <t>10.10.2023 16:21:45</t>
  </si>
  <si>
    <t>KINIK TR-5 35-24-L00005_955217495_955217495</t>
  </si>
  <si>
    <t>10.10.2023 11:29:20</t>
  </si>
  <si>
    <t>10.10.2023 16:06:08</t>
  </si>
  <si>
    <t>10.10.2023 12:11:57</t>
  </si>
  <si>
    <t>10.10.2023 14:59:47</t>
  </si>
  <si>
    <t>M-3428(YATIRIM REZERVE) 35-03-M03428_35-03-M03428_88207324</t>
  </si>
  <si>
    <t>10.10.2023 12:55:45</t>
  </si>
  <si>
    <t>10.10.2023 16:06:44</t>
  </si>
  <si>
    <t>TR-2/34 45-72-L00034_A_56391684_56391684</t>
  </si>
  <si>
    <t>10.10.2023 13:09:46</t>
  </si>
  <si>
    <t>10.10.2023 16:08:49</t>
  </si>
  <si>
    <t>KOVALIK SULAMA TR-3 35-16-M00258_47432534_56399677_56399677</t>
  </si>
  <si>
    <t>10.10.2023 13:10:33</t>
  </si>
  <si>
    <t>10.10.2023 15:49:23</t>
  </si>
  <si>
    <t>10.10.2023 14:03:02</t>
  </si>
  <si>
    <t>10.10.2023 15:54:44</t>
  </si>
  <si>
    <t>KARGINIŞIKLAR TR-1 45-74-M00125_45-74-M00125_2355390</t>
  </si>
  <si>
    <t>10.10.2023 14:11:04</t>
  </si>
  <si>
    <t>10.10.2023 15:51:45</t>
  </si>
  <si>
    <t>K-1004 35-03-K01004_35-03-K01004_2355332</t>
  </si>
  <si>
    <t>10.10.2023 14:32:50</t>
  </si>
  <si>
    <t>10.10.2023 15:47:54</t>
  </si>
  <si>
    <t>TR-43 35-16-L00043_915958150_915958150</t>
  </si>
  <si>
    <t>10.10.2023 14:58:02</t>
  </si>
  <si>
    <t>10.10.2023 15:44:50</t>
  </si>
  <si>
    <t>AKÖREN TR-19 KÖK 45-78-M00974_HatBaşıAyırıcı_53139529 M04_53139529</t>
  </si>
  <si>
    <t>07.10.2023 18:18:47</t>
  </si>
  <si>
    <t>07.10.2023 19:17:05</t>
  </si>
  <si>
    <t>YEŞİLOVA KÖK 45-78-M01393_YEŞİLOVA KÖYİÇİ M01_83810757</t>
  </si>
  <si>
    <t>07.10.2023 19:34:12</t>
  </si>
  <si>
    <t>YENİ LİMAN TR-1 35-21-L00050_35-21-L00050_49790970</t>
  </si>
  <si>
    <t>10.10.2023 08:47:17</t>
  </si>
  <si>
    <t>10.10.2023 15:46:16</t>
  </si>
  <si>
    <t>10.10.2023 08:57:59</t>
  </si>
  <si>
    <t>10.10.2023 16:32:54</t>
  </si>
  <si>
    <t>10.10.2023 09:07:36</t>
  </si>
  <si>
    <t>10.10.2023 17:03:18</t>
  </si>
  <si>
    <t>10.10.2023 09:09:49</t>
  </si>
  <si>
    <t>10.10.2023 17:26:00</t>
  </si>
  <si>
    <t>10.10.2023 09:15:08</t>
  </si>
  <si>
    <t>10.10.2023 15:52:28</t>
  </si>
  <si>
    <t>YAYLA KÖYÜ TR-1 35-21-L00093_DIREK TIPI TRAFO HUCRESI H01_2086619</t>
  </si>
  <si>
    <t>10.10.2023 09:59:59</t>
  </si>
  <si>
    <t>10.10.2023 16:41:21</t>
  </si>
  <si>
    <t>KORUBAŞI TR-1 45-75-M00240_45-75-M00240_2360151</t>
  </si>
  <si>
    <t>10.10.2023 10:00:28</t>
  </si>
  <si>
    <t>10.10.2023 16:23:34</t>
  </si>
  <si>
    <t>DM-01/TR-91 45-71-M01856_953195288_953195288</t>
  </si>
  <si>
    <t>10.10.2023 15:23:36</t>
  </si>
  <si>
    <t>10.10.2023 17:06:22</t>
  </si>
  <si>
    <t>ÖDEMİŞ İM 35-15-A00001_STAD L05_83647393</t>
  </si>
  <si>
    <t>10.10.2023 14:21:40</t>
  </si>
  <si>
    <t>10.10.2023 16:46:36</t>
  </si>
  <si>
    <t>TR-28 GÖLCÜKLER 35-22-M00028_955287906_955287906</t>
  </si>
  <si>
    <t>10.10.2023 15:44:56</t>
  </si>
  <si>
    <t>10.10.2023 16:55:03</t>
  </si>
  <si>
    <t>10.10.2023 15:43:58</t>
  </si>
  <si>
    <t>10.10.2023 15:56:14</t>
  </si>
  <si>
    <t>10.10.2023 09:56:04</t>
  </si>
  <si>
    <t>10.10.2023 17:43:40</t>
  </si>
  <si>
    <t>K-1854 35-07-K01854_A_56374124_56374124</t>
  </si>
  <si>
    <t>10.10.2023 10:02:13</t>
  </si>
  <si>
    <t>10.10.2023 17:46:38</t>
  </si>
  <si>
    <t>10.10.2023 10:12:29</t>
  </si>
  <si>
    <t>10.10.2023 17:22:22</t>
  </si>
  <si>
    <t>ÇİNİLİKÖY TR-2 35-27-L00331_95001204356_95001204356</t>
  </si>
  <si>
    <t>10.10.2023 14:16:05</t>
  </si>
  <si>
    <t>10.10.2023 18:15:35</t>
  </si>
  <si>
    <t>TR-5 35-26-M00005__56358839_56358839</t>
  </si>
  <si>
    <t>10.10.2023 15:16:09</t>
  </si>
  <si>
    <t>10.10.2023 17:44:02</t>
  </si>
  <si>
    <t>M-1549 35-03-M01549_35-03-M01549_41951973</t>
  </si>
  <si>
    <t>10.10.2023 16:05:50</t>
  </si>
  <si>
    <t>10.10.2023 17:27:38</t>
  </si>
  <si>
    <t>TR-2/34 45-72-L00034_45-72-L00034_66512623</t>
  </si>
  <si>
    <t>10.10.2023 16:21:00</t>
  </si>
  <si>
    <t>10.10.2023 17:26:04</t>
  </si>
  <si>
    <t>SARNIÇ TR-1 45-77-L00329_B_56385043_56385043</t>
  </si>
  <si>
    <t>10.10.2023 16:35:40</t>
  </si>
  <si>
    <t>10.10.2023 17:44:24</t>
  </si>
  <si>
    <t>ALLAHDİYEN TR-1 45-78-L00279_B_80943539_80943539</t>
  </si>
  <si>
    <t>10.10.2023 16:36:50</t>
  </si>
  <si>
    <t>10.10.2023 17:12:16</t>
  </si>
  <si>
    <t>ARKACILAR TR-2 35-31-L00038_A_91203222_91203222</t>
  </si>
  <si>
    <t>10.10.2023 17:09:40</t>
  </si>
  <si>
    <t>10.10.2023 17:31:04</t>
  </si>
  <si>
    <t>ARKACILAR TR-2 35-31-L00038_35-31-L00038_2364541</t>
  </si>
  <si>
    <t>10.10.2023 17:34:29</t>
  </si>
  <si>
    <t>AHMETLİ İM 45-84-A00001_TR-B GİRİŞ L13_2314541</t>
  </si>
  <si>
    <t>10.10.2023 05:14:14</t>
  </si>
  <si>
    <t>10.10.2023 06:47:17</t>
  </si>
  <si>
    <t>HALİLLER KÖK 35-31-L00228_SIRIMLI L011_72238546</t>
  </si>
  <si>
    <t>10.10.2023 07:47:24</t>
  </si>
  <si>
    <t>10.10.2023 09:36:00</t>
  </si>
  <si>
    <t>KUYUCAK DM 35-27-M00273_HatBaşıAyırıcı_95853179 M04_95853179</t>
  </si>
  <si>
    <t>10.10.2023 08:17:18</t>
  </si>
  <si>
    <t>10.10.2023 08:49:54</t>
  </si>
  <si>
    <t>MÜTEVELLİ TR-8 45-80-M02954_TR-85 M02_84186202</t>
  </si>
  <si>
    <t>10.10.2023 08:18:34</t>
  </si>
  <si>
    <t>10.10.2023 08:42:34</t>
  </si>
  <si>
    <t>HARMANDALI KÖK 45-71-M00061_HARMANDALI KÖYÜ M02_72230848</t>
  </si>
  <si>
    <t>10.10.2023 08:53:18</t>
  </si>
  <si>
    <t>10.10.2023 09:43:48</t>
  </si>
  <si>
    <t>AVŞAR TR-1 45-83-L00340_TR-3 L02_72154062</t>
  </si>
  <si>
    <t>10.10.2023 08:54:28</t>
  </si>
  <si>
    <t>10.10.2023 09:32:44</t>
  </si>
  <si>
    <t>DM-14/13 45-71-M00562_B_56404848_56404848</t>
  </si>
  <si>
    <t>10.10.2023 09:31:57</t>
  </si>
  <si>
    <t>10.10.2023 18:06:58</t>
  </si>
  <si>
    <t>GEMİ SÖKÜM(M-130) TR 35-17-M00130_ŞİMŞEKLER M04_79389033</t>
  </si>
  <si>
    <t>10.10.2023 10:44:44</t>
  </si>
  <si>
    <t>10.10.2023 12:16:54</t>
  </si>
  <si>
    <t>YARBASAN KÖK 45-74-M00119_ELEK M04_72246662</t>
  </si>
  <si>
    <t>10.10.2023 11:40:34</t>
  </si>
  <si>
    <t>10.10.2023 11:40:48</t>
  </si>
  <si>
    <t>10.10.2023 12:37:07</t>
  </si>
  <si>
    <t>10.10.2023 12:53:27</t>
  </si>
  <si>
    <t>L-513 REİSDERE 35-18-L00513_C_91453067_91453067</t>
  </si>
  <si>
    <t>10.10.2023 14:03:21</t>
  </si>
  <si>
    <t>10.10.2023 18:12:11</t>
  </si>
  <si>
    <t>BELEVİ İM 35-13-A00002_İL FİDANLIĞI - SULAMA-2 L08_2064135</t>
  </si>
  <si>
    <t>10.10.2023 14:46:35</t>
  </si>
  <si>
    <t>10.10.2023 15:13:34</t>
  </si>
  <si>
    <t>DEMİRTAŞ KÖK 35-30-M00149_ESENTEPE KÖYLER M02_72078600</t>
  </si>
  <si>
    <t>10.10.2023 14:58:34</t>
  </si>
  <si>
    <t>10.10.2023 15:39:48</t>
  </si>
  <si>
    <t>10.10.2023 15:13:18</t>
  </si>
  <si>
    <t>10.10.2023 15:14:05</t>
  </si>
  <si>
    <t>BOZKÖY TR-2 35-26-M00481_956611230_956611230</t>
  </si>
  <si>
    <t>10.10.2023 15:25:05</t>
  </si>
  <si>
    <t>10.10.2023 19:07:28</t>
  </si>
  <si>
    <t>10.10.2023 15:35:14</t>
  </si>
  <si>
    <t>10.10.2023 16:41:24</t>
  </si>
  <si>
    <t>10.10.2023 15:59:04</t>
  </si>
  <si>
    <t>10.10.2023 16:01:18</t>
  </si>
  <si>
    <t>ÖDEMİŞ TM-2 35-15-A00005_GÖKÇEN M01_2334129</t>
  </si>
  <si>
    <t>10.10.2023 17:21:47</t>
  </si>
  <si>
    <t>10.10.2023 18:04:21</t>
  </si>
  <si>
    <t>KADIKÖY TR-3 35-16-M00147_B_91424889_91424889</t>
  </si>
  <si>
    <t>10.10.2023 09:04:24</t>
  </si>
  <si>
    <t>10.10.2023 16:59:14</t>
  </si>
  <si>
    <t>KADIKÖY TR-2 35-16-M00146_A_91414622_91414622</t>
  </si>
  <si>
    <t>10.10.2023 09:16:07</t>
  </si>
  <si>
    <t>10.10.2023 16:51:59</t>
  </si>
  <si>
    <t>KALEMOĞLU KÖK 45-75-M00069_SALUR KÖK M04_2328714</t>
  </si>
  <si>
    <t>10.10.2023 10:09:55</t>
  </si>
  <si>
    <t>10.10.2023 16:22:04</t>
  </si>
  <si>
    <t>HALİTPAŞA DM 45-80-M00060_HALİTPAŞA TARIMSAL SULAMA-1 M06_72188715</t>
  </si>
  <si>
    <t>10.10.2023 13:08:32</t>
  </si>
  <si>
    <t>10.10.2023 16:42:48</t>
  </si>
  <si>
    <t>ÖZBEK DM (TR-315) 35-19-M00044_AKKUM M06_72140344</t>
  </si>
  <si>
    <t>10.10.2023 15:55:24</t>
  </si>
  <si>
    <t>10.10.2023 15:55:44</t>
  </si>
  <si>
    <t>KEPENEKLİ TR-1 45-80-M00036_45-80-M00036_76265073</t>
  </si>
  <si>
    <t>10.10.2023 16:12:33</t>
  </si>
  <si>
    <t>10.10.2023 20:20:58</t>
  </si>
  <si>
    <t>KEMİKLİDERE KÖK 45-80-M00108_KEMİKLİDERE KÖY M02_2086360</t>
  </si>
  <si>
    <t>10.10.2023 16:17:12</t>
  </si>
  <si>
    <t>10.10.2023 17:40:23</t>
  </si>
  <si>
    <t>M-41 35-02-M00041_E_56375325_56375325</t>
  </si>
  <si>
    <t>10.10.2023 17:55:39</t>
  </si>
  <si>
    <t>10.10.2023 19:36:29</t>
  </si>
  <si>
    <t>10.10.2023 18:03:14</t>
  </si>
  <si>
    <t>10.10.2023 18:53:18</t>
  </si>
  <si>
    <t>10.10.2023 18:20:28</t>
  </si>
  <si>
    <t>10.10.2023 19:44:34</t>
  </si>
  <si>
    <t>TR-52 35-19-L00052_956693459_956693459</t>
  </si>
  <si>
    <t>10.10.2023 18:28:32</t>
  </si>
  <si>
    <t>10.10.2023 20:16:31</t>
  </si>
  <si>
    <t>DM-14/2 45-71-M00373_953197454_953197454</t>
  </si>
  <si>
    <t>10.10.2023 18:31:35</t>
  </si>
  <si>
    <t>10.10.2023 20:14:03</t>
  </si>
  <si>
    <t>K-502 35-01-K00502_G k502/g2_5900683</t>
  </si>
  <si>
    <t>10.10.2023 17:37:54</t>
  </si>
  <si>
    <t>10.10.2023 19:51:00</t>
  </si>
  <si>
    <t>K-1497 35-02-K01497_95002473133_95002473133</t>
  </si>
  <si>
    <t>10.10.2023 16:27:52</t>
  </si>
  <si>
    <t>10.10.2023 20:46:17</t>
  </si>
  <si>
    <t>L-18 35-14-L00018_956640754_956640754</t>
  </si>
  <si>
    <t>10.10.2023 16:54:21</t>
  </si>
  <si>
    <t>10.10.2023 21:02:51</t>
  </si>
  <si>
    <t>TR-88 45-78-L00088_953247988_953247988</t>
  </si>
  <si>
    <t>10.10.2023 17:54:07</t>
  </si>
  <si>
    <t>GERELİ KÖYÜ KAVAKKUYU TR-8 35-15-M00225_C_91237795_91237795</t>
  </si>
  <si>
    <t>10.10.2023 18:24:52</t>
  </si>
  <si>
    <t>10.10.2023 20:55:05</t>
  </si>
  <si>
    <t>GÖRDES TR-28 45-75-M00028_D_56394567_56394567</t>
  </si>
  <si>
    <t>10.10.2023 19:55:05</t>
  </si>
  <si>
    <t>10.10.2023 20:20:18</t>
  </si>
  <si>
    <t>MENEMEN TR-90 35-28-M00090_A_91410606_91410606</t>
  </si>
  <si>
    <t>10.10.2023 18:32:18</t>
  </si>
  <si>
    <t>10.10.2023 19:20:06</t>
  </si>
  <si>
    <t>ORUÇLAR TR-1 35-16-M00093_35-16-M00093_2361498</t>
  </si>
  <si>
    <t>10.10.2023 18:50:38</t>
  </si>
  <si>
    <t>10.10.2023 19:21:45</t>
  </si>
  <si>
    <t>K-4551 35-02-K04551_99547019_99547019</t>
  </si>
  <si>
    <t>10.10.2023 19:29:42</t>
  </si>
  <si>
    <t>10.10.2023 22:06:42</t>
  </si>
  <si>
    <t>EMİRALEM TR-13 35-28-M00230_A_60982217_60982217</t>
  </si>
  <si>
    <t>10.10.2023 19:30:54</t>
  </si>
  <si>
    <t>10.10.2023 21:13:29</t>
  </si>
  <si>
    <t>TR-5 35-26-M00005_956614954_956614954</t>
  </si>
  <si>
    <t>10.10.2023 19:36:18</t>
  </si>
  <si>
    <t>10.10.2023 21:52:26</t>
  </si>
  <si>
    <t>M-1335 KAYADİBİ KÖK 35-02-M01335_M-640 TRT ÇIKIŞI M03_2118176</t>
  </si>
  <si>
    <t>10.10.2023 20:55:35</t>
  </si>
  <si>
    <t>10.10.2023 21:00:15</t>
  </si>
  <si>
    <t>FOÇA L-69 35-23-L00069_35-23-L00069_49091825</t>
  </si>
  <si>
    <t>10.10.2023 21:35:43</t>
  </si>
  <si>
    <t>10.10.2023 22:17:31</t>
  </si>
  <si>
    <t>09.10.2023 08:49:56</t>
  </si>
  <si>
    <t>09.10.2023 18:08:34</t>
  </si>
  <si>
    <t>10.10.2023 07:00:11</t>
  </si>
  <si>
    <t>10.10.2023 13:59:04</t>
  </si>
  <si>
    <t>GÜZELBAHÇE İM 35-10-A00001_İSTİKLAL M07_77678696</t>
  </si>
  <si>
    <t>10.10.2023 08:58:07</t>
  </si>
  <si>
    <t>10.10.2023 14:00:44</t>
  </si>
  <si>
    <t>DİNDARLI KÖK TR-3 KAKLIK 45-79-M00395_DADAĞLI OVA M03_72035418</t>
  </si>
  <si>
    <t>10.10.2023 09:11:59</t>
  </si>
  <si>
    <t>10.10.2023 13:57:28</t>
  </si>
  <si>
    <t>AHMETLİ DM 45-77-M00187_ESKİ SELENDİ M08_80367394</t>
  </si>
  <si>
    <t>10.10.2023 10:21:41</t>
  </si>
  <si>
    <t>10.10.2023 14:48:54</t>
  </si>
  <si>
    <t>10.10.2023 10:31:57</t>
  </si>
  <si>
    <t>10.10.2023 15:04:33</t>
  </si>
  <si>
    <t>TR-77 (M-777) 35-30-M00777_TR-19 M02_72056891</t>
  </si>
  <si>
    <t>10.10.2023 10:26:09</t>
  </si>
  <si>
    <t>10.10.2023 14:58:59</t>
  </si>
  <si>
    <t>TR-7 (KURTULUŞ PARKI KABİN) 35-32-L00007_C_56393106_56393106</t>
  </si>
  <si>
    <t>10.10.2023 20:47:22</t>
  </si>
  <si>
    <t>10.10.2023 22:32:59</t>
  </si>
  <si>
    <t>DM02/TR-34 45-73-M01294_945686067_945686067</t>
  </si>
  <si>
    <t>10.10.2023 20:54:09</t>
  </si>
  <si>
    <t>10.10.2023 21:56:46</t>
  </si>
  <si>
    <t>M-367 35-02-M00367_99739849_99739849</t>
  </si>
  <si>
    <t>10.10.2023 20:59:40</t>
  </si>
  <si>
    <t>10.10.2023 22:41:00</t>
  </si>
  <si>
    <t>DM-2/19 35-27-M01091_98941330_98941330</t>
  </si>
  <si>
    <t>10.10.2023 20:18:33</t>
  </si>
  <si>
    <t>10.10.2023 23:40:29</t>
  </si>
  <si>
    <t>TR-35 35-30-L00035_955330973_955330973</t>
  </si>
  <si>
    <t>10.10.2023 22:21:47</t>
  </si>
  <si>
    <t>10.10.2023 23:46:48</t>
  </si>
  <si>
    <t>YILMAZ İM 45-78-A00003_YILMAZ DM-1 M07_2108834</t>
  </si>
  <si>
    <t>10.10.2023 05:13:13</t>
  </si>
  <si>
    <t>10.10.2023 05:46:53</t>
  </si>
  <si>
    <t>BADEMLİ TR-1 DM 35-15-L01010_KETENDERESİ (HACI MUSA) L11_67544161</t>
  </si>
  <si>
    <t>10.10.2023 05:40:20</t>
  </si>
  <si>
    <t>10.10.2023 05:43:49</t>
  </si>
  <si>
    <t>ELDELEK TR-2 45-78-L00601_A_56405774_56405774</t>
  </si>
  <si>
    <t>11.10.2023 02:49:36</t>
  </si>
  <si>
    <t>11.10.2023 03:22:39</t>
  </si>
  <si>
    <t>ÇAPAKLI KÖK 45-78-M01161_HatBaşıAyırıcı_53139027 M06_53139027</t>
  </si>
  <si>
    <t>10.10.2023 08:22:20</t>
  </si>
  <si>
    <t>10.10.2023 10:48:39</t>
  </si>
  <si>
    <t>KAMUKENT DM 35-21-M00025_MORDOĞAN İM M03_66026537</t>
  </si>
  <si>
    <t>10.10.2023 09:01:53</t>
  </si>
  <si>
    <t>10.10.2023 11:45:34</t>
  </si>
  <si>
    <t>HACIRAHMANLI TR-1 KÖK 45-80-M00070_İSHAKÇELEBİ M04_72197690</t>
  </si>
  <si>
    <t>10.10.2023 09:08:51</t>
  </si>
  <si>
    <t>10.10.2023 12:00:34</t>
  </si>
  <si>
    <t>HÜSEYİN ALBEYOĞLU VE ARK. T-SULAMA GRB. 35-13-L00116_35-13-L00116_2364491</t>
  </si>
  <si>
    <t>10.10.2023 09:13:54</t>
  </si>
  <si>
    <t>10.10.2023 12:42:10</t>
  </si>
  <si>
    <t>TR-45 35-26-M00045_35-26-M00045_2359389</t>
  </si>
  <si>
    <t>10.10.2023 09:29:54</t>
  </si>
  <si>
    <t>10.10.2023 11:16:24</t>
  </si>
  <si>
    <t>YAYAKENT DM 35-24-M00209_BALABAN M05_72093570</t>
  </si>
  <si>
    <t>10.10.2023 09:32:58</t>
  </si>
  <si>
    <t>10.10.2023 10:04:14</t>
  </si>
  <si>
    <t>K-2014 35-08-K02014_K-4111 K01_42037842</t>
  </si>
  <si>
    <t>10.10.2023 09:35:07</t>
  </si>
  <si>
    <t>10.10.2023 14:29:34</t>
  </si>
  <si>
    <t>YAĞCILAR KÖK 45-71-M00179_YAĞCILAR M04_72258021</t>
  </si>
  <si>
    <t>10.10.2023 09:46:12</t>
  </si>
  <si>
    <t>10.10.2023 15:39:19</t>
  </si>
  <si>
    <t>M-3309(YATIRIM REZERVE) 35-07-M03309_ M02_86630307</t>
  </si>
  <si>
    <t>10.10.2023 09:48:35</t>
  </si>
  <si>
    <t>10.10.2023 13:41:29</t>
  </si>
  <si>
    <t>HALİLLER DAVULCULAR TR-11 35-31-L00192_DIREK TIPI TRAFO HUCRESI H01_2046219</t>
  </si>
  <si>
    <t>10.10.2023 09:50:55</t>
  </si>
  <si>
    <t>10.10.2023 13:44:29</t>
  </si>
  <si>
    <t>VİKİNG TM 35-17-A00007_VİKİNG KÖYLER R08_2314259</t>
  </si>
  <si>
    <t>10.10.2023 09:56:40</t>
  </si>
  <si>
    <t>10.10.2023 10:00:14</t>
  </si>
  <si>
    <t>MURADİYE TR-5 (ESKİ MEZARLIK YANI) 45-71-M00204_HatBaşıAyırıcı_53135868 M02_53135868</t>
  </si>
  <si>
    <t>10.10.2023 10:02:07</t>
  </si>
  <si>
    <t>10.10.2023 11:06:56</t>
  </si>
  <si>
    <t>10.10.2023 10:18:14</t>
  </si>
  <si>
    <t>10.10.2023 11:19:44</t>
  </si>
  <si>
    <t>M-2125 35-03-M02125_M-2124 M01_2046256</t>
  </si>
  <si>
    <t>10.10.2023 10:57:29</t>
  </si>
  <si>
    <t>10.10.2023 13:11:50</t>
  </si>
  <si>
    <t>10.10.2023 12:07:18</t>
  </si>
  <si>
    <t>ULUKENT KÖK-15 35-28-M00070_ULUKENT-6/7 M04_66524930</t>
  </si>
  <si>
    <t>10.10.2023 11:24:19</t>
  </si>
  <si>
    <t>10.10.2023 11:30:52</t>
  </si>
  <si>
    <t>10.10.2023 11:41:27</t>
  </si>
  <si>
    <t>10.10.2023 12:03:25</t>
  </si>
  <si>
    <t>BİMEYKO KÖK-10 35-30-M00048_ÇANDARLI DM M02_2107748</t>
  </si>
  <si>
    <t>10.10.2023 12:02:23</t>
  </si>
  <si>
    <t>10.10.2023 12:20:48</t>
  </si>
  <si>
    <t>10.10.2023 12:09:08</t>
  </si>
  <si>
    <t>10.10.2023 12:31:15</t>
  </si>
  <si>
    <t>KOYUNDERE DM 35-28-M00165_MENEMEN İ.M. M01_66524377</t>
  </si>
  <si>
    <t>10.10.2023 14:30:14</t>
  </si>
  <si>
    <t>10.10.2023 14:30:54</t>
  </si>
  <si>
    <t>TR-2/32 45-72-L00032_TR-2/35 L03_61324259</t>
  </si>
  <si>
    <t>10.10.2023 14:33:18</t>
  </si>
  <si>
    <t>10.10.2023 15:24:34</t>
  </si>
  <si>
    <t>09.10.2023 09:42:41</t>
  </si>
  <si>
    <t>09.10.2023 17:30:13</t>
  </si>
  <si>
    <t>KARAREİS KÖK 35-19-M00442_KARAREİS M02_72153263</t>
  </si>
  <si>
    <t>10.10.2023 13:52:35</t>
  </si>
  <si>
    <t>10.10.2023 16:36:54</t>
  </si>
  <si>
    <t>FOÇA CEZA İNFAZ KURUMU KÖK 35-23-M00302_CEZAEVİ ÇIKIŞ M07_72019954</t>
  </si>
  <si>
    <t>10.10.2023 14:26:49</t>
  </si>
  <si>
    <t>10.10.2023 17:50:44</t>
  </si>
  <si>
    <t>M-147 SAKIZLIKOY 35-18-M00147_M-180 ARITMA DM M01_66031087</t>
  </si>
  <si>
    <t>10.10.2023 16:32:44</t>
  </si>
  <si>
    <t>10.10.2023 16:58:24</t>
  </si>
  <si>
    <t>KOYUNDERE TR-6 35-28-M00158_ULUKENT DM-2 M02_78958350</t>
  </si>
  <si>
    <t>10.10.2023 16:44:58</t>
  </si>
  <si>
    <t>10.10.2023 17:26:11</t>
  </si>
  <si>
    <t>ARPALIK KÖK 45-83-M00137_ATIK SU ARITMA TESİSİ M07_87875277</t>
  </si>
  <si>
    <t>10.10.2023 19:53:58</t>
  </si>
  <si>
    <t>10.10.2023 23:55:38</t>
  </si>
  <si>
    <t>M-1335 KAYADİBİ KÖK 35-02-M01335_M-640 TRT ÇIKIŞI M03_2333770</t>
  </si>
  <si>
    <t>10.10.2023 22:18:37</t>
  </si>
  <si>
    <t>10.10.2023 22:35:54</t>
  </si>
  <si>
    <t>EYNEZ KÖK 45-82-M00158_EYNEZ M04_72199497</t>
  </si>
  <si>
    <t>10.10.2023 23:05:14</t>
  </si>
  <si>
    <t>10.10.2023 23:45:57</t>
  </si>
  <si>
    <t>FUNDACIK KÖK 45-75-M00068_HatBaşıAyırıcı_53135615 M03_53135615</t>
  </si>
  <si>
    <t>10.10.2023 23:46:26</t>
  </si>
  <si>
    <t>11.10.2023 01:47:54</t>
  </si>
  <si>
    <t>K-1809 35-01-K01809_F F1_5868086</t>
  </si>
  <si>
    <t>11.10.2023 00:51:08</t>
  </si>
  <si>
    <t>11.10.2023 04:29:24</t>
  </si>
  <si>
    <t>GÖZTEPE İM 35-01-A00004_TANSAŞ K15_2304007</t>
  </si>
  <si>
    <t>11.10.2023 01:55:44</t>
  </si>
  <si>
    <t>11.10.2023 02:05:49</t>
  </si>
  <si>
    <t>M-1451 35-01-M01451_35-01-M01451_65822981</t>
  </si>
  <si>
    <t>11.10.2023 02:34:47</t>
  </si>
  <si>
    <t>11.10.2023 04:41:44</t>
  </si>
  <si>
    <t>11.10.2023 02:42:47</t>
  </si>
  <si>
    <t>11.10.2023 02:52:44</t>
  </si>
  <si>
    <t>08.10.2023 16:10:43</t>
  </si>
  <si>
    <t>08.10.2023 16:11:09</t>
  </si>
  <si>
    <t>08.10.2023 18:00:29</t>
  </si>
  <si>
    <t>08.10.2023 18:11:59</t>
  </si>
  <si>
    <t>ZEYTİNALAN İM 35-19-A00002_GÜZELBAHÇE-2 ÇIKIŞ (İSTİKLAL) M11_2052313</t>
  </si>
  <si>
    <t>09.10.2023 03:49:51</t>
  </si>
  <si>
    <t>09.10.2023 03:57:00</t>
  </si>
  <si>
    <t>09.10.2023 04:36:24</t>
  </si>
  <si>
    <t>09.10.2023 04:40:21</t>
  </si>
  <si>
    <t>09.10.2023 05:24:00</t>
  </si>
  <si>
    <t>09.10.2023 05:36:14</t>
  </si>
  <si>
    <t>ÖDEMİŞ İM 35-15-A00001_YENİ KENT L16_2062383</t>
  </si>
  <si>
    <t>09.10.2023 07:31:30</t>
  </si>
  <si>
    <t>09.10.2023 07:35:40</t>
  </si>
  <si>
    <t>PAŞATIMARI TR-1 45-83-M00811_PAŞATIMARI-2 KÖK M02_89801443</t>
  </si>
  <si>
    <t>09.10.2023 07:33:29</t>
  </si>
  <si>
    <t>09.10.2023 09:09:54</t>
  </si>
  <si>
    <t>KARAKUYU KÖK 35-22-M00091_NOHUT GÖLÜ(KÖY SULAMA) M01_72111686</t>
  </si>
  <si>
    <t>09.10.2023 07:34:04</t>
  </si>
  <si>
    <t>09.10.2023 08:44:10</t>
  </si>
  <si>
    <t>KIRKAĞAÇ DM 45-76-M00043_ŞEHİR-1(İSTASYON TARAFI) M10_72247469</t>
  </si>
  <si>
    <t>09.10.2023 08:15:36</t>
  </si>
  <si>
    <t>09.10.2023 08:25:12</t>
  </si>
  <si>
    <t>09.10.2023 08:20:19</t>
  </si>
  <si>
    <t>09.10.2023 08:29:59</t>
  </si>
  <si>
    <t>BAŞIBÜYÜK TR-2 45-77-L00217_DIREK TIPI TRAFO HUCRESI H01_2055392</t>
  </si>
  <si>
    <t>09.10.2023 08:30:12</t>
  </si>
  <si>
    <t>09.10.2023 09:34:53</t>
  </si>
  <si>
    <t>YAZIBAŞI DM-6 35-26-M00634_DM-6/8 M01_2116278</t>
  </si>
  <si>
    <t>09.10.2023 16:02:27</t>
  </si>
  <si>
    <t>09.10.2023 17:10:28</t>
  </si>
  <si>
    <t>09.10.2023 17:36:10</t>
  </si>
  <si>
    <t>09.10.2023 18:12:52</t>
  </si>
  <si>
    <t>PAYAMLI M-24 35-25-M00191_956651351_956651351</t>
  </si>
  <si>
    <t>11.10.2023 06:00:16</t>
  </si>
  <si>
    <t>11.10.2023 08:22:28</t>
  </si>
  <si>
    <t>ŞEHİTLER TR-2 45-72-L00728_A_91179794_91179794</t>
  </si>
  <si>
    <t>11.10.2023 06:58:05</t>
  </si>
  <si>
    <t>11.10.2023 09:32:50</t>
  </si>
  <si>
    <t>TR-17 35-31-L00017_47982016_56399873_56399873</t>
  </si>
  <si>
    <t>11.10.2023 07:51:24</t>
  </si>
  <si>
    <t>11.10.2023 09:01:17</t>
  </si>
  <si>
    <t>GÜLBAHÇE TR-16 (KARAPINAR) 35-19-L00042_956693299_956693299</t>
  </si>
  <si>
    <t>03.10.2023 01:56:05</t>
  </si>
  <si>
    <t>03.10.2023 04:30:15</t>
  </si>
  <si>
    <t>MURADİYE TR-10 45-71-M02143_95002385781_95002385781</t>
  </si>
  <si>
    <t>10.10.2023 21:19:39</t>
  </si>
  <si>
    <t>10.10.2023 23:27:57</t>
  </si>
  <si>
    <t>K-3849 35-04-K03849_35-04-K03849_2377325</t>
  </si>
  <si>
    <t>11.10.2023 08:46:31</t>
  </si>
  <si>
    <t>11.10.2023 09:49:13</t>
  </si>
  <si>
    <t>SOMA TR-16/1 45-82-M00528_945529726_945529726</t>
  </si>
  <si>
    <t>11.10.2023 08:51:10</t>
  </si>
  <si>
    <t>11.10.2023 10:19:39</t>
  </si>
  <si>
    <t>BAĞARASI TR-7 35-23-M00176_C_91308156_91308156</t>
  </si>
  <si>
    <t>11.10.2023 09:11:26</t>
  </si>
  <si>
    <t>11.10.2023 10:33:46</t>
  </si>
  <si>
    <t>M-2614 35-03-M02614_35-03-M02614_79302175</t>
  </si>
  <si>
    <t>11.10.2023 09:03:25</t>
  </si>
  <si>
    <t>11.10.2023 10:21:00</t>
  </si>
  <si>
    <t>GÖCEK TR-1 45-72-M00239_ H_79214906</t>
  </si>
  <si>
    <t>09.10.2023 14:45:59</t>
  </si>
  <si>
    <t>09.10.2023 21:18:32</t>
  </si>
  <si>
    <t>TR-16 45-77-L00016_TR-17 L03_2107662</t>
  </si>
  <si>
    <t>10.10.2023 18:57:54</t>
  </si>
  <si>
    <t>M-2122 35-03-M02122_M-2004 M01_2065744</t>
  </si>
  <si>
    <t>10.10.2023 13:25:52</t>
  </si>
  <si>
    <t>10.10.2023 16:46:38</t>
  </si>
  <si>
    <t>M-325 35-03-M00325_95000097029_95000097029</t>
  </si>
  <si>
    <t>11.10.2023 08:33:52</t>
  </si>
  <si>
    <t>11.10.2023 11:23:58</t>
  </si>
  <si>
    <t>K-388 35-02-K00388_910168783_910168783</t>
  </si>
  <si>
    <t>11.10.2023 08:35:52</t>
  </si>
  <si>
    <t>11.10.2023 11:07:17</t>
  </si>
  <si>
    <t>TR-72A 45-77-L00462_B_91192093_91192093</t>
  </si>
  <si>
    <t>11.10.2023 09:09:53</t>
  </si>
  <si>
    <t>11.10.2023 10:55:37</t>
  </si>
  <si>
    <t>TR-45 MANZARA CAD. 35-19-M00045_10390605_56394740_56394740</t>
  </si>
  <si>
    <t>11.10.2023 09:25:27</t>
  </si>
  <si>
    <t>11.10.2023 10:46:59</t>
  </si>
  <si>
    <t>K-4184 35-04-K04184_35-04-K04184_2375620</t>
  </si>
  <si>
    <t>11.10.2023 10:17:45</t>
  </si>
  <si>
    <t>11.10.2023 10:41:20</t>
  </si>
  <si>
    <t>11.10.2023 10:16:02</t>
  </si>
  <si>
    <t>11.10.2023 11:30:30</t>
  </si>
  <si>
    <t>M-1215 35-03-M01215_35-03-M01215_41970390</t>
  </si>
  <si>
    <t>11.10.2023 10:29:40</t>
  </si>
  <si>
    <t>11.10.2023 10:58:46</t>
  </si>
  <si>
    <t>K-3792 35-04-K03792_35-04-K03792_2351781</t>
  </si>
  <si>
    <t>11.10.2023 10:47:23</t>
  </si>
  <si>
    <t>11.10.2023 11:11:20</t>
  </si>
  <si>
    <t>KAŞIKÇI BAHADIRLAR TR 45-75-M00097_C_56391338_56391338</t>
  </si>
  <si>
    <t>11.10.2023 08:36:16</t>
  </si>
  <si>
    <t>11.10.2023 11:38:44</t>
  </si>
  <si>
    <t>M-3426(YATIRIM REZERVE) 35-03-M03426_35-03-M03426_88207119</t>
  </si>
  <si>
    <t>11.10.2023 09:22:04</t>
  </si>
  <si>
    <t>11.10.2023 11:54:24</t>
  </si>
  <si>
    <t>ÇARIKMAHMUTLU CİNLER TR-1 45-77-L00167_A_91373365_91373365</t>
  </si>
  <si>
    <t>11.10.2023 09:42:19</t>
  </si>
  <si>
    <t>11.10.2023 11:49:08</t>
  </si>
  <si>
    <t>SIRIMLI TR-1 35-31-L00201_35-31-L00201_2365089</t>
  </si>
  <si>
    <t>11.10.2023 10:04:55</t>
  </si>
  <si>
    <t>11.10.2023 11:40:15</t>
  </si>
  <si>
    <t>KINIK TR-13 35-24-L00013_955220151_955220151</t>
  </si>
  <si>
    <t>11.10.2023 10:36:23</t>
  </si>
  <si>
    <t>11.10.2023 12:30:40</t>
  </si>
  <si>
    <t>BAĞARASI TR-12 35-23-M00181_E_91357738_91357738</t>
  </si>
  <si>
    <t>11.10.2023 10:49:36</t>
  </si>
  <si>
    <t>11.10.2023 12:07:04</t>
  </si>
  <si>
    <t>TR-1/76 45-72-M00076_956502226_956502226</t>
  </si>
  <si>
    <t>11.10.2023 11:13:18</t>
  </si>
  <si>
    <t>11.10.2023 12:37:34</t>
  </si>
  <si>
    <t>GÖKEYÜP TR-3 45-78-M00816_C_91306304_91306304</t>
  </si>
  <si>
    <t>11.10.2023 11:58:53</t>
  </si>
  <si>
    <t>11.10.2023 12:31:51</t>
  </si>
  <si>
    <t>GÜLBAHÇE TR-4 35-19-L00144_A_91019939_91019939</t>
  </si>
  <si>
    <t>06.10.2023 10:43:31</t>
  </si>
  <si>
    <t>06.10.2023 16:48:19</t>
  </si>
  <si>
    <t>06.10.2023 16:49:55</t>
  </si>
  <si>
    <t>DM-2/19 35-29-M00019_950331014_950331014</t>
  </si>
  <si>
    <t>11.10.2023 09:53:09</t>
  </si>
  <si>
    <t>11.10.2023 13:07:55</t>
  </si>
  <si>
    <t>K-1873 35-09-K01873_97719972_97719972</t>
  </si>
  <si>
    <t>11.10.2023 10:37:11</t>
  </si>
  <si>
    <t>11.10.2023 12:41:55</t>
  </si>
  <si>
    <t>M-55 35-18-M00086_D D1b_5956076</t>
  </si>
  <si>
    <t>11.10.2023 11:27:16</t>
  </si>
  <si>
    <t>11.10.2023 13:00:19</t>
  </si>
  <si>
    <t>K-53 35-04-K00053_35-04-K00053_2359829</t>
  </si>
  <si>
    <t>11.10.2023 11:48:25</t>
  </si>
  <si>
    <t>11.10.2023 12:19:36</t>
  </si>
  <si>
    <t>K-3189 35-01-K03189_35-01-K03189_2359776</t>
  </si>
  <si>
    <t>11.10.2023 12:06:25</t>
  </si>
  <si>
    <t>11.10.2023 13:13:25</t>
  </si>
  <si>
    <t>TR-45 35-16-L00045_47569374_56352665_56352665</t>
  </si>
  <si>
    <t>11.10.2023 13:06:04</t>
  </si>
  <si>
    <t>11.10.2023 13:32:38</t>
  </si>
  <si>
    <t>DM-25/37 45-71-M00058_953215338_953215338</t>
  </si>
  <si>
    <t>10.10.2023 14:18:23</t>
  </si>
  <si>
    <t>10.10.2023 16:03:57</t>
  </si>
  <si>
    <t>M-1024 35-02-M01024_99748132_99748132</t>
  </si>
  <si>
    <t>11.10.2023 11:26:05</t>
  </si>
  <si>
    <t>11.10.2023 12:26:42</t>
  </si>
  <si>
    <t>SARIGÖL TR-56 45-79-M00056_45-79-M00056_2346810</t>
  </si>
  <si>
    <t>11.10.2023 12:22:45</t>
  </si>
  <si>
    <t>11.10.2023 14:20:35</t>
  </si>
  <si>
    <t>M-1024 35-02-M01024_C_91092973_91092973</t>
  </si>
  <si>
    <t>11.10.2023 13:48:19</t>
  </si>
  <si>
    <t>K-737 35-03-K00737_35-03-K00737_41916119</t>
  </si>
  <si>
    <t>11.10.2023 13:01:32</t>
  </si>
  <si>
    <t>11.10.2023 14:21:40</t>
  </si>
  <si>
    <t>FOÇAKÖY TR-1 35-23-M00222_D_91434841_91434841</t>
  </si>
  <si>
    <t>11.10.2023 13:08:48</t>
  </si>
  <si>
    <t>11.10.2023 14:08:59</t>
  </si>
  <si>
    <t>DOMBAYLI BAHÇELER TR-3 45-78-M00277_C_83622820_83622820</t>
  </si>
  <si>
    <t>11.10.2023 13:09:50</t>
  </si>
  <si>
    <t>11.10.2023 13:40:51</t>
  </si>
  <si>
    <t>YAZGÜLÜ SİTESİ TR 35-30-L00157_35-30-L00157_72089724</t>
  </si>
  <si>
    <t>11.10.2023 13:25:38</t>
  </si>
  <si>
    <t>11.10.2023 14:35:22</t>
  </si>
  <si>
    <t>TR-5 45-74-M00005_C_56352288_56352288</t>
  </si>
  <si>
    <t>AG Direk Kırılması</t>
  </si>
  <si>
    <t>11.10.2023 10:38:29</t>
  </si>
  <si>
    <t>11.10.2023 14:10:03</t>
  </si>
  <si>
    <t>AVUNDURUK TR-1 35-31-L00179_B_91214189_91214189</t>
  </si>
  <si>
    <t>11.10.2023 12:53:46</t>
  </si>
  <si>
    <t>11.10.2023 14:52:07</t>
  </si>
  <si>
    <t>AVUNDURUK TR-1 35-31-L00179_35-31-L00179_2364350</t>
  </si>
  <si>
    <t>11.10.2023 15:27:35</t>
  </si>
  <si>
    <t>DM06/TR-5A 45-73-M00090_A a4_45147585</t>
  </si>
  <si>
    <t>11.10.2023 15:04:02</t>
  </si>
  <si>
    <t>11.10.2023 15:41:10</t>
  </si>
  <si>
    <t>TR-23 45-77-L00023_45-77-L00023_2351753</t>
  </si>
  <si>
    <t>11.10.2023 15:10:10</t>
  </si>
  <si>
    <t>11.10.2023 15:35:52</t>
  </si>
  <si>
    <t>11.10.2023 09:04:44</t>
  </si>
  <si>
    <t>11.10.2023 16:37:37</t>
  </si>
  <si>
    <t>11.10.2023 09:16:38</t>
  </si>
  <si>
    <t>11.10.2023 16:09:00</t>
  </si>
  <si>
    <t>KILCANLAR TR-2 45-75-M00446_B_91049534_91049534</t>
  </si>
  <si>
    <t>11.10.2023 15:13:40</t>
  </si>
  <si>
    <t>11.10.2023 16:03:11</t>
  </si>
  <si>
    <t>KARABURUN TR-4 35-21-L00145__90991395_90991395</t>
  </si>
  <si>
    <t>11.10.2023 13:31:54</t>
  </si>
  <si>
    <t>11.10.2023 15:24:12</t>
  </si>
  <si>
    <t>TR-5 35-27-M00005_98888043_98888043</t>
  </si>
  <si>
    <t>11.10.2023 14:04:48</t>
  </si>
  <si>
    <t>11.10.2023 17:26:36</t>
  </si>
  <si>
    <t>M-180 DALYAN ARITMA DM 35-18-M00180__56368110_56368110</t>
  </si>
  <si>
    <t>11.10.2023 14:39:40</t>
  </si>
  <si>
    <t>11.10.2023 17:02:54</t>
  </si>
  <si>
    <t>KARABURUN TR-4 35-21-L00145_35-21-L00145_2349982</t>
  </si>
  <si>
    <t>11.10.2023 15:46:35</t>
  </si>
  <si>
    <t>ŞEVKİ DİRİK GRB. 35-20-M00018_35-20-M00018_2367267</t>
  </si>
  <si>
    <t>11.10.2023 16:34:17</t>
  </si>
  <si>
    <t>11.10.2023 17:40:26</t>
  </si>
  <si>
    <t>M-2813 35-03-M02813_95002728168_95002728168</t>
  </si>
  <si>
    <t>11.10.2023 11:39:22</t>
  </si>
  <si>
    <t>11.10.2023 17:26:31</t>
  </si>
  <si>
    <t>11.10.2023 09:45:38</t>
  </si>
  <si>
    <t>11.10.2023 18:03:03</t>
  </si>
  <si>
    <t>K-4911 35-02-K04911_912583856_912583856</t>
  </si>
  <si>
    <t>11.10.2023 13:25:53</t>
  </si>
  <si>
    <t>11.10.2023 18:13:56</t>
  </si>
  <si>
    <t>K-1489 35-01-K01489_98530705_98530705</t>
  </si>
  <si>
    <t>11.10.2023 14:07:35</t>
  </si>
  <si>
    <t>11.10.2023 18:23:35</t>
  </si>
  <si>
    <t>AFŞAR TR-4 45-79-M00335_945571844_945571844</t>
  </si>
  <si>
    <t>11.10.2023 15:03:07</t>
  </si>
  <si>
    <t>11.10.2023 18:37:06</t>
  </si>
  <si>
    <t>K-4731 35-01-K04731_910848256_910848256</t>
  </si>
  <si>
    <t>11.10.2023 15:16:46</t>
  </si>
  <si>
    <t>11.10.2023 16:45:09</t>
  </si>
  <si>
    <t>DM-3/1 35-19-M00003_956694341_956694341</t>
  </si>
  <si>
    <t>11.10.2023 15:52:10</t>
  </si>
  <si>
    <t>11.10.2023 17:55:39</t>
  </si>
  <si>
    <t>İSMETİYE TR-1 45-73-M00994_45-73-M00994_2351977</t>
  </si>
  <si>
    <t>11.10.2023 16:19:21</t>
  </si>
  <si>
    <t>11.10.2023 17:19:12</t>
  </si>
  <si>
    <t>DEVELİ TR-2 45-80-M00073__91367405_91367405</t>
  </si>
  <si>
    <t>11.10.2023 16:40:18</t>
  </si>
  <si>
    <t>11.10.2023 17:06:37</t>
  </si>
  <si>
    <t>K-3100 35-02-K03100_C_56382366_56382366</t>
  </si>
  <si>
    <t>11.10.2023 16:54:31</t>
  </si>
  <si>
    <t>11.10.2023 18:00:22</t>
  </si>
  <si>
    <t>ÇIRPI TR-1/4 35-20-M00004_B_56383233_56383233</t>
  </si>
  <si>
    <t>11.10.2023 17:10:09</t>
  </si>
  <si>
    <t>11.10.2023 18:07:01</t>
  </si>
  <si>
    <t>K-4406 35-04-K04406_915001914_915001914</t>
  </si>
  <si>
    <t>11.10.2023 17:06:02</t>
  </si>
  <si>
    <t>11.10.2023 17:58:19</t>
  </si>
  <si>
    <t>BAŞKÖY YEŞİLDERE TR-2 35-29-L00227_35-29-L00227_2368871</t>
  </si>
  <si>
    <t>11.10.2023 17:38:12</t>
  </si>
  <si>
    <t>11.10.2023 17:45:17</t>
  </si>
  <si>
    <t>11.10.2023 18:01:37</t>
  </si>
  <si>
    <t>11.10.2023 18:39:12</t>
  </si>
  <si>
    <t>TR-9 35-26-M00009_TR-10 M03_65916564</t>
  </si>
  <si>
    <t>11.10.2023 08:50:06</t>
  </si>
  <si>
    <t>11.10.2023 15:48:11</t>
  </si>
  <si>
    <t>DM-12/TR-1 45-72-L00062_TR-2/52 L010_66452747</t>
  </si>
  <si>
    <t>11.10.2023 09:02:35</t>
  </si>
  <si>
    <t>11.10.2023 16:41:17</t>
  </si>
  <si>
    <t>KUŞÇULAR DM 35-19-M00461_ALAÇATI-1 ÇIKIŞ M02_46998946</t>
  </si>
  <si>
    <t>11.10.2023 09:09:05</t>
  </si>
  <si>
    <t>11.10.2023 17:04:07</t>
  </si>
  <si>
    <t>11.10.2023 09:56:45</t>
  </si>
  <si>
    <t>11.10.2023 15:16:37</t>
  </si>
  <si>
    <t>ALİAĞA TR-43 DM 35-17-M00043_GÜZELHİSAR ÇIKIŞI M12_2315083</t>
  </si>
  <si>
    <t>11.10.2023 10:13:32</t>
  </si>
  <si>
    <t>11.10.2023 16:19:57</t>
  </si>
  <si>
    <t>L-46 HARİTACILAR 35-14-L00046_956634489_956634489</t>
  </si>
  <si>
    <t>11.10.2023 15:40:44</t>
  </si>
  <si>
    <t>11.10.2023 18:50:28</t>
  </si>
  <si>
    <t>11.10.2023 15:50:57</t>
  </si>
  <si>
    <t>11.10.2023 18:13:19</t>
  </si>
  <si>
    <t>M-261 ULAMIŞ 35-14-M00261_956651587_956651587</t>
  </si>
  <si>
    <t>11.10.2023 16:07:13</t>
  </si>
  <si>
    <t>11.10.2023 19:36:15</t>
  </si>
  <si>
    <t>GÜNYAKA TR-1 45-79-M00480_45-79-M00480_2348009</t>
  </si>
  <si>
    <t>11.10.2023 15:03:41</t>
  </si>
  <si>
    <t>11.10.2023 19:39:05</t>
  </si>
  <si>
    <t>İSMAİL AKSOY SLM GRB TR 35-27-M00703_35-27-M00703_2350592</t>
  </si>
  <si>
    <t>11.10.2023 17:02:24</t>
  </si>
  <si>
    <t>11.10.2023 19:43:17</t>
  </si>
  <si>
    <t>11.10.2023 17:03:32</t>
  </si>
  <si>
    <t>11.10.2023 17:34:42</t>
  </si>
  <si>
    <t>TR-33 35-19-M00033_956675051_956675051</t>
  </si>
  <si>
    <t>AG Box / Sdk Abone Çıkış Faz Sigorta Atığı</t>
  </si>
  <si>
    <t>11.10.2023 17:02:53</t>
  </si>
  <si>
    <t>11.10.2023 18:31:27</t>
  </si>
  <si>
    <t>M-10 35-02-M00010_99810071_99810071</t>
  </si>
  <si>
    <t>11.10.2023 17:10:23</t>
  </si>
  <si>
    <t>11.10.2023 18:59:48</t>
  </si>
  <si>
    <t>TORBALI DM-5/TR-1 (TR-101) 35-26-M00101_HatBaşıAyırıcı_53132399 M07_53132399</t>
  </si>
  <si>
    <t>11.10.2023 17:18:27</t>
  </si>
  <si>
    <t>11.10.2023 17:47:22</t>
  </si>
  <si>
    <t>ZEYTİNALAN İM 35-19-A00002_KEKLİKTEPE M10_2052153</t>
  </si>
  <si>
    <t>11.10.2023 17:30:48</t>
  </si>
  <si>
    <t>11.10.2023 17:58:27</t>
  </si>
  <si>
    <t>TR-16 35-31-L00016_B_91018320_91018320</t>
  </si>
  <si>
    <t>11.10.2023 17:55:33</t>
  </si>
  <si>
    <t>11.10.2023 18:46:20</t>
  </si>
  <si>
    <t>11.10.2023 17:56:49</t>
  </si>
  <si>
    <t>11.10.2023 18:22:47</t>
  </si>
  <si>
    <t>KESTELLİ TR-1 45-84-L00036_10528271_56386239_56386239</t>
  </si>
  <si>
    <t>11.10.2023 18:09:25</t>
  </si>
  <si>
    <t>11.10.2023 19:12:24</t>
  </si>
  <si>
    <t>TR-7 (KURTULUŞ PARKI KABİN) 35-32-L00007__72410985_72410985</t>
  </si>
  <si>
    <t>11.10.2023 18:27:15</t>
  </si>
  <si>
    <t>11.10.2023 19:32:51</t>
  </si>
  <si>
    <t>TR-16 35-31-L00016_35-31-L00016_2350087</t>
  </si>
  <si>
    <t>11.10.2023 18:52:36</t>
  </si>
  <si>
    <t>11.10.2023 09:00:30</t>
  </si>
  <si>
    <t>11.10.2023 16:52:42</t>
  </si>
  <si>
    <t>11.10.2023 09:06:56</t>
  </si>
  <si>
    <t>11.10.2023 18:01:00</t>
  </si>
  <si>
    <t>KADIKÖY TR-2 35-16-M00146_C_91414616_91414616</t>
  </si>
  <si>
    <t>11.10.2023 09:12:35</t>
  </si>
  <si>
    <t>11.10.2023 17:20:30</t>
  </si>
  <si>
    <t>VİLLAKENT TR-3 35-28-M00389_953371781_953371781</t>
  </si>
  <si>
    <t>11.10.2023 11:44:08</t>
  </si>
  <si>
    <t>11.10.2023 17:15:16</t>
  </si>
  <si>
    <t>YENİFOÇA TR-24 35-23-M00024_B_56373625_56373625</t>
  </si>
  <si>
    <t>11.10.2023 15:04:38</t>
  </si>
  <si>
    <t>11.10.2023 16:41:03</t>
  </si>
  <si>
    <t>TR-89 45-78-L00089_953254295_953254295</t>
  </si>
  <si>
    <t>11.10.2023 17:03:09</t>
  </si>
  <si>
    <t>11.10.2023 19:46:23</t>
  </si>
  <si>
    <t>L-191 35-18-L00191_A_91104904_91104904</t>
  </si>
  <si>
    <t>11.10.2023 17:15:02</t>
  </si>
  <si>
    <t>11.10.2023 18:22:07</t>
  </si>
  <si>
    <t>TR-60 ADAYOLU 35-19-L00060_956683086_956683086</t>
  </si>
  <si>
    <t>11.10.2023 17:19:43</t>
  </si>
  <si>
    <t>11.10.2023 20:11:41</t>
  </si>
  <si>
    <t>TR-36 35-16-L00036_35-16-L00036_2346958</t>
  </si>
  <si>
    <t>11.10.2023 17:28:27</t>
  </si>
  <si>
    <t>11.10.2023 17:39:42</t>
  </si>
  <si>
    <t>ZEYTİNLİOVA TR-7 45-72-L00421_ÜÇ AVLU ÇIKIŞI L02_66556445</t>
  </si>
  <si>
    <t>11.10.2023 17:37:50</t>
  </si>
  <si>
    <t>11.10.2023 19:21:50</t>
  </si>
  <si>
    <t>L-191 35-18-L00191_35-18-L00191_2356937</t>
  </si>
  <si>
    <t>11.10.2023 19:48:49</t>
  </si>
  <si>
    <t>11.10.2023 18:40:10</t>
  </si>
  <si>
    <t>11.10.2023 19:15:45</t>
  </si>
  <si>
    <t>K-1153 35-03-K01153_915159508_915159508</t>
  </si>
  <si>
    <t>11.10.2023 18:59:11</t>
  </si>
  <si>
    <t>11.10.2023 20:02:36</t>
  </si>
  <si>
    <t>K-4426 35-10-K04426_35-10-K04426_47742001</t>
  </si>
  <si>
    <t>11.10.2023 19:31:08</t>
  </si>
  <si>
    <t>11.10.2023 19:57:23</t>
  </si>
  <si>
    <t>GÖLMARMARA TR-9 45-85-L00009_C_56376738_56376738</t>
  </si>
  <si>
    <t>11.10.2023 18:38:09</t>
  </si>
  <si>
    <t>11.10.2023 21:21:15</t>
  </si>
  <si>
    <t>M-1538 35-01-M01538_911819224_911819224</t>
  </si>
  <si>
    <t>11.10.2023 18:44:33</t>
  </si>
  <si>
    <t>11.10.2023 20:59:22</t>
  </si>
  <si>
    <t>TR-156 35-15-L00156_C_91148207_91148207</t>
  </si>
  <si>
    <t>11.10.2023 19:19:59</t>
  </si>
  <si>
    <t>11.10.2023 21:02:24</t>
  </si>
  <si>
    <t>KILAVUZLAR KÖK 45-74-M00198_HatBaşıAyırıcı_81235936 M03_81235936</t>
  </si>
  <si>
    <t>11.10.2023 20:28:52</t>
  </si>
  <si>
    <t>11.10.2023 20:45:12</t>
  </si>
  <si>
    <t>TR-56 45-77-L00056_945507231_945507231</t>
  </si>
  <si>
    <t>11.10.2023 21:10:10</t>
  </si>
  <si>
    <t>11.10.2023 21:34:27</t>
  </si>
  <si>
    <t>11.10.2023 09:17:44</t>
  </si>
  <si>
    <t>11.10.2023 18:24:00</t>
  </si>
  <si>
    <t>MENEMEN TR-46 35-28-L00046_35-28-L00046_66722446</t>
  </si>
  <si>
    <t>11.10.2023 14:41:55</t>
  </si>
  <si>
    <t>11.10.2023 17:44:46</t>
  </si>
  <si>
    <t>DAZYURT TR-1 45-71-M01738_C_91405550_91405550</t>
  </si>
  <si>
    <t>11.10.2023 16:58:35</t>
  </si>
  <si>
    <t>11.10.2023 20:52:48</t>
  </si>
  <si>
    <t>M-1282 35-02-M01282_913194230_913194230</t>
  </si>
  <si>
    <t>11.10.2023 20:50:35</t>
  </si>
  <si>
    <t>11.10.2023 21:49:31</t>
  </si>
  <si>
    <t>DAZYURT TR-1 45-71-M01738_45-71-M01738_2371335</t>
  </si>
  <si>
    <t>11.10.2023 21:29:30</t>
  </si>
  <si>
    <t>EMİRALEM TR-10 35-28-M00235_B_91397357_91397357</t>
  </si>
  <si>
    <t>11.10.2023 21:19:31</t>
  </si>
  <si>
    <t>11.10.2023 21:41:21</t>
  </si>
  <si>
    <t>MAMATLI TR-1 45-78-M00885_C_91004898_91004898</t>
  </si>
  <si>
    <t>11.10.2023 21:36:26</t>
  </si>
  <si>
    <t>11.10.2023 22:05:51</t>
  </si>
  <si>
    <t>TR-2/21 45-83-L00021_45-83-L00021_2351797</t>
  </si>
  <si>
    <t>11.10.2023 22:15:17</t>
  </si>
  <si>
    <t>11.10.2023 22:56:14</t>
  </si>
  <si>
    <t>CENNET MAHALLESİ TR-3 35-16-M00136_35-16-M00136_2347745</t>
  </si>
  <si>
    <t>11.10.2023 18:27:54</t>
  </si>
  <si>
    <t>12.10.2023 00:05:13</t>
  </si>
  <si>
    <t>TR-1/56 45-72-M00640_956508082_956508082</t>
  </si>
  <si>
    <t>11.10.2023 23:48:53</t>
  </si>
  <si>
    <t>12.10.2023 00:36:29</t>
  </si>
  <si>
    <t>TR-86 35-16-L00086_D_91355660_91355660</t>
  </si>
  <si>
    <t>11.10.2023 21:38:42</t>
  </si>
  <si>
    <t>11.10.2023 23:05:00</t>
  </si>
  <si>
    <t>KALEMLİ TR-1 45-71-M01533_C_91358598_91358598</t>
  </si>
  <si>
    <t>11.10.2023 17:59:05</t>
  </si>
  <si>
    <t>12.10.2023 02:02:36</t>
  </si>
  <si>
    <t>L-277 GÖLCÜK GÖDENCE KÖK 35-14-L00277_GÜZELBAHÇE L02_72144414</t>
  </si>
  <si>
    <t>11.10.2023 11:34:14</t>
  </si>
  <si>
    <t>11.10.2023 16:51:05</t>
  </si>
  <si>
    <t>GÖÇBEYLİ DM 35-16-M00139_HatBaşıAyırıcı_53140541 M01_53140541</t>
  </si>
  <si>
    <t>11.10.2023 22:10:28</t>
  </si>
  <si>
    <t>12.10.2023 01:43:32</t>
  </si>
  <si>
    <t>SEYREK TR-1 35-28-M00371_953379117_953379117</t>
  </si>
  <si>
    <t>12.10.2023 01:11:10</t>
  </si>
  <si>
    <t>12.10.2023 03:42:23</t>
  </si>
  <si>
    <t>08.10.2023 09:32:13</t>
  </si>
  <si>
    <t>08.10.2023 15:54:53</t>
  </si>
  <si>
    <t>SAKARLI KÖK 45-76-M00046_HatBaşıAyırıcı_53134687 M03_53134687</t>
  </si>
  <si>
    <t>08.10.2023 10:23:50</t>
  </si>
  <si>
    <t>08.10.2023 12:06:39</t>
  </si>
  <si>
    <t>APANÇEŞME KÖK( TR-1) 35-16-M00683_HatBaşıAyırıcı_53139276 M04_53139276</t>
  </si>
  <si>
    <t>08.10.2023 13:26:47</t>
  </si>
  <si>
    <t>08.10.2023 14:41:36</t>
  </si>
  <si>
    <t>KAHRAMANDERE İM 35-10-A00002_HatBaşıAyırıcı_53137937 M11_53137937</t>
  </si>
  <si>
    <t>08.10.2023 23:04:16</t>
  </si>
  <si>
    <t>09.10.2023 00:03:51</t>
  </si>
  <si>
    <t>KINIK ORGANİZE DM 35-24-M00208_HatBaşıAyırıcı_72291214 M13_72291214</t>
  </si>
  <si>
    <t>09.10.2023 10:09:14</t>
  </si>
  <si>
    <t>09.10.2023 11:06:17</t>
  </si>
  <si>
    <t>KÖREZ KÖK 45-77-L00284_HatBaşıAyırıcı_78399262 L04_78399262</t>
  </si>
  <si>
    <t>09.10.2023 18:27:10</t>
  </si>
  <si>
    <t>09.10.2023 19:16:04</t>
  </si>
  <si>
    <t>KARAPINAR İM 45-78-A00002_HatBaşıAyırıcı_53140396 M02_53140396</t>
  </si>
  <si>
    <t>11.10.2023 01:40:56</t>
  </si>
  <si>
    <t>11.10.2023 03:13:49</t>
  </si>
  <si>
    <t>ALMAK TM 35-17-A00003_HatBaşıAyırıcı_76051623 M28_76051623</t>
  </si>
  <si>
    <t>11.10.2023 07:55:31</t>
  </si>
  <si>
    <t>11.10.2023 09:45:29</t>
  </si>
  <si>
    <t>ÇAPAKLI KÖK 45-78-M01161_HatBaşıAyırıcı_53138965 M07_53138965</t>
  </si>
  <si>
    <t>11.10.2023 08:59:27</t>
  </si>
  <si>
    <t>11.10.2023 09:00:05</t>
  </si>
  <si>
    <t>DEMİRKÖPRÜ TM 45-78-A00005_HatBaşıAyırıcı_53140457 M07_53140457</t>
  </si>
  <si>
    <t>11.10.2023 10:36:15</t>
  </si>
  <si>
    <t>11.10.2023 11:12:57</t>
  </si>
  <si>
    <t>DİNDARLI KÖK TR-3 KAKLIK 45-79-M00395_HatBaşıAyırıcı_53134317 M01_53134317</t>
  </si>
  <si>
    <t>11.10.2023 19:24:10</t>
  </si>
  <si>
    <t>11.10.2023 23:26:09</t>
  </si>
  <si>
    <t>TIRMANLAR DM 35-16-M00171_HatBaşıAyırıcı_74718568 M03_74718568</t>
  </si>
  <si>
    <t>11.10.2023 19:55:22</t>
  </si>
  <si>
    <t>11.10.2023 22:06:22</t>
  </si>
  <si>
    <t>12.10.2023 08:17:58</t>
  </si>
  <si>
    <t>12.10.2023 11:54:13</t>
  </si>
  <si>
    <t>12.10.2023 09:26:32</t>
  </si>
  <si>
    <t>12.10.2023 11:54:19</t>
  </si>
  <si>
    <t>12.10.2023 09:27:04</t>
  </si>
  <si>
    <t>12.10.2023 10:54:44</t>
  </si>
  <si>
    <t>12.10.2023 09:47:43</t>
  </si>
  <si>
    <t>12.10.2023 11:39:24</t>
  </si>
  <si>
    <t>12.10.2023 09:53:11</t>
  </si>
  <si>
    <t>12.10.2023 11:51:50</t>
  </si>
  <si>
    <t>DM-3/TR-11 SEFERİHİSAR 35-14-M00330_50049780 B01_50051032</t>
  </si>
  <si>
    <t>12.10.2023 09:30:46</t>
  </si>
  <si>
    <t>12.10.2023 12:44:45</t>
  </si>
  <si>
    <t>EĞLENHOCA TR-1 35-21-L00118_35-21-L00118_2375349</t>
  </si>
  <si>
    <t>12.10.2023 09:36:09</t>
  </si>
  <si>
    <t>12.10.2023 13:05:17</t>
  </si>
  <si>
    <t>K-1809 35-01-K01809_912130573_912130573</t>
  </si>
  <si>
    <t>12.10.2023 09:35:07</t>
  </si>
  <si>
    <t>12.10.2023 12:59:25</t>
  </si>
  <si>
    <t>12.10.2023 09:46:37</t>
  </si>
  <si>
    <t>12.10.2023 13:12:18</t>
  </si>
  <si>
    <t>ÇAMÖNÜ TR-2 35-22-M00166_B_56370750_56370750</t>
  </si>
  <si>
    <t>12.10.2023 10:02:55</t>
  </si>
  <si>
    <t>12.10.2023 13:01:16</t>
  </si>
  <si>
    <t>M-997 35-03-M00997_35-03-M00997_41942214</t>
  </si>
  <si>
    <t>12.10.2023 10:57:27</t>
  </si>
  <si>
    <t>12.10.2023 13:04:22</t>
  </si>
  <si>
    <t>12.10.2023 12:22:55</t>
  </si>
  <si>
    <t>12.10.2023 12:45:33</t>
  </si>
  <si>
    <t>K-1000 35-01-K01000_C_56383827_56383827</t>
  </si>
  <si>
    <t>12.10.2023 13:18:48</t>
  </si>
  <si>
    <t>12.10.2023 13:30:24</t>
  </si>
  <si>
    <t>OVAKENT İM 35-15-A00003_ÇATAL ARMUT L05_2308501</t>
  </si>
  <si>
    <t>12.10.2023 09:50:33</t>
  </si>
  <si>
    <t>12.10.2023 09:54:16</t>
  </si>
  <si>
    <t>KAPAKLI DM 45-72-M00309_KAYIŞLAR M09_2099434</t>
  </si>
  <si>
    <t>12.10.2023 03:41:34</t>
  </si>
  <si>
    <t>12.10.2023 03:49:18</t>
  </si>
  <si>
    <t>12.10.2023 07:13:42</t>
  </si>
  <si>
    <t>12.10.2023 07:36:07</t>
  </si>
  <si>
    <t>K-4771 35-03-K04771_912872181_912872181</t>
  </si>
  <si>
    <t>12.10.2023 07:59:50</t>
  </si>
  <si>
    <t>12.10.2023 14:17:54</t>
  </si>
  <si>
    <t>HÜSAMETTİN AKARÇAY SULAMA GRUBU 35-20-L00386_955210487_955210487</t>
  </si>
  <si>
    <t>12.10.2023 10:15:25</t>
  </si>
  <si>
    <t>12.10.2023 13:42:32</t>
  </si>
  <si>
    <t>M-1918 35-10-M01918_915038262_915038262</t>
  </si>
  <si>
    <t>12.10.2023 12:47:58</t>
  </si>
  <si>
    <t>12.10.2023 14:15:43</t>
  </si>
  <si>
    <t>SOMA A SANTRALİ İM/DM 45-82-A00001_MADEN L16_2324962</t>
  </si>
  <si>
    <t>05.10.2023 10:55:00</t>
  </si>
  <si>
    <t>05.10.2023 11:56:41</t>
  </si>
  <si>
    <t>M-3425(YATIRIM REZERVE) 35-03-M03425_35-03-M03425_88207036</t>
  </si>
  <si>
    <t>11.10.2023 13:05:26</t>
  </si>
  <si>
    <t>11.10.2023 14:52:53</t>
  </si>
  <si>
    <t>TAHSİN KÜÇÜK VE ARK.ÖZEL 45-83-M00511Ö_DIREK TIPI TRAFO HUCRESI H01_2106775</t>
  </si>
  <si>
    <t>11.10.2023 19:39:49</t>
  </si>
  <si>
    <t>12.10.2023 01:45:00</t>
  </si>
  <si>
    <t>12.10.2023 03:11:43</t>
  </si>
  <si>
    <t>YEŞİLYURT DM 45-73-M00476_SOBRAN M02_2086192</t>
  </si>
  <si>
    <t>12.10.2023 09:01:39</t>
  </si>
  <si>
    <t>12.10.2023 14:52:52</t>
  </si>
  <si>
    <t>12.10.2023 09:03:02</t>
  </si>
  <si>
    <t>12.10.2023 15:45:02</t>
  </si>
  <si>
    <t>DEREAĞZI KÖK 35-21-M00020_EĞLENHOCA L03_97425217</t>
  </si>
  <si>
    <t>12.10.2023 09:07:32</t>
  </si>
  <si>
    <t>12.10.2023 12:38:52</t>
  </si>
  <si>
    <t>12.10.2023 09:07:33</t>
  </si>
  <si>
    <t>12.10.2023 14:46:17</t>
  </si>
  <si>
    <t>URLA İM 35-19-A00001_İSKELE ATATÜRK L10_2307110</t>
  </si>
  <si>
    <t>12.10.2023 09:11:36</t>
  </si>
  <si>
    <t>12.10.2023 14:45:22</t>
  </si>
  <si>
    <t>K-3974 35-01-K03974_K-1516 K03_2036732</t>
  </si>
  <si>
    <t>12.10.2023 09:34:18</t>
  </si>
  <si>
    <t>12.10.2023 14:37:12</t>
  </si>
  <si>
    <t>İLYASLAR KÖK 45-76-M00048_İLYASLAR M02_72213142</t>
  </si>
  <si>
    <t>12.10.2023 09:57:55</t>
  </si>
  <si>
    <t>12.10.2023 13:24:37</t>
  </si>
  <si>
    <t>12.10.2023 09:59:14</t>
  </si>
  <si>
    <t>12.10.2023 15:25:28</t>
  </si>
  <si>
    <t>ACARLAR KÖYÜ TR-1 35-13-L00078_946417793_946417793</t>
  </si>
  <si>
    <t>12.10.2023 10:11:14</t>
  </si>
  <si>
    <t>12.10.2023 10:57:31</t>
  </si>
  <si>
    <t>KAYAKÖY DM 35-15-L00866_İLKKURŞUN L05_72307163</t>
  </si>
  <si>
    <t>12.10.2023 10:47:14</t>
  </si>
  <si>
    <t>12.10.2023 12:42:23</t>
  </si>
  <si>
    <t>ACARLAR KÖYÜ TR-1 35-13-L00078_35-13-L00078_2368034</t>
  </si>
  <si>
    <t>12.10.2023 15:10:37</t>
  </si>
  <si>
    <t>TR-19 35-19-L00019_95001177185_95001177185</t>
  </si>
  <si>
    <t>12.10.2023 11:04:12</t>
  </si>
  <si>
    <t>12.10.2023 15:42:19</t>
  </si>
  <si>
    <t>ÇAYLI TR-11 35-15-L00196_A_91222887_91222887</t>
  </si>
  <si>
    <t>12.10.2023 11:32:29</t>
  </si>
  <si>
    <t>12.10.2023 14:59:51</t>
  </si>
  <si>
    <t>ÇATALOLUK DM 45-74-M00227_HatBaşıAyırıcı_53134507 M05_53134507</t>
  </si>
  <si>
    <t>12.10.2023 11:42:03</t>
  </si>
  <si>
    <t>12.10.2023 12:02:17</t>
  </si>
  <si>
    <t>ÇUKURALTI M-52 35-25-M00087_955282553_955282553</t>
  </si>
  <si>
    <t>12.10.2023 12:05:54</t>
  </si>
  <si>
    <t>12.10.2023 15:10:00</t>
  </si>
  <si>
    <t>M-503 35-02-M00503_M-837 M02_2066855</t>
  </si>
  <si>
    <t>12.10.2023 12:17:36</t>
  </si>
  <si>
    <t>12.10.2023 14:09:57</t>
  </si>
  <si>
    <t>TR-2/16 45-83-L00016_DAĞITIM TRF TR-2/16 L04_61338902</t>
  </si>
  <si>
    <t>12.10.2023 12:19:37</t>
  </si>
  <si>
    <t>12.10.2023 12:44:22</t>
  </si>
  <si>
    <t>PANAZTEPE DM 35-28-M00732_MALTEPE M03_2055987</t>
  </si>
  <si>
    <t>12.10.2023 12:52:17</t>
  </si>
  <si>
    <t>12.10.2023 13:37:07</t>
  </si>
  <si>
    <t>M-996 35-03-M00996_35-03-M00996_41943276</t>
  </si>
  <si>
    <t>12.10.2023 13:12:55</t>
  </si>
  <si>
    <t>12.10.2023 14:58:24</t>
  </si>
  <si>
    <t>12.10.2023 13:14:29</t>
  </si>
  <si>
    <t>12.10.2023 15:06:15</t>
  </si>
  <si>
    <t>K-3341 35-02-K03341_D_56379941_56379941</t>
  </si>
  <si>
    <t>12.10.2023 13:57:36</t>
  </si>
  <si>
    <t>12.10.2023 14:44:51</t>
  </si>
  <si>
    <t>K-832 35-04-K00832_D D01b_83782789</t>
  </si>
  <si>
    <t>12.10.2023 14:14:44</t>
  </si>
  <si>
    <t>12.10.2023 15:47:26</t>
  </si>
  <si>
    <t>KAYMAKÇI TR-18 35-15-M00252_48698979_56368646_56368646</t>
  </si>
  <si>
    <t>12.10.2023 14:16:35</t>
  </si>
  <si>
    <t>12.10.2023 15:50:02</t>
  </si>
  <si>
    <t>HARMANDALI DM-3 (M-211) 35-09-M00211_A_56379182_56379182</t>
  </si>
  <si>
    <t>12.10.2023 14:17:13</t>
  </si>
  <si>
    <t>12.10.2023 15:32:19</t>
  </si>
  <si>
    <t>ARPALIK KÖK 45-83-M00137_İZZETTİN KÖK M03_2329854</t>
  </si>
  <si>
    <t>12.10.2023 08:23:04</t>
  </si>
  <si>
    <t>12.10.2023 09:39:08</t>
  </si>
  <si>
    <t>12.10.2023 08:33:51</t>
  </si>
  <si>
    <t>12.10.2023 09:54:22</t>
  </si>
  <si>
    <t>M-2114 35-03-M02114_M-2580 M02_2045529</t>
  </si>
  <si>
    <t>12.10.2023 08:56:11</t>
  </si>
  <si>
    <t>12.10.2023 11:35:12</t>
  </si>
  <si>
    <t>12.10.2023 09:01:47</t>
  </si>
  <si>
    <t>12.10.2023 10:37:22</t>
  </si>
  <si>
    <t>12.10.2023 09:07:47</t>
  </si>
  <si>
    <t>12.10.2023 09:44:52</t>
  </si>
  <si>
    <t>M-639 OLDURUK KÖK 35-03-M00639_M-1810 M02_42868422</t>
  </si>
  <si>
    <t>12.10.2023 09:23:56</t>
  </si>
  <si>
    <t>12.10.2023 09:44:27</t>
  </si>
  <si>
    <t>KAYAKÖY DM 35-15-L00866_İLKKURŞUN L05_72307055</t>
  </si>
  <si>
    <t>12.10.2023 09:24:32</t>
  </si>
  <si>
    <t>12.10.2023 09:50:20</t>
  </si>
  <si>
    <t>M-3483 (YATIRIM REZERVE) 35-02-M03483_A_56372639_56372639</t>
  </si>
  <si>
    <t>12.10.2023 09:30:15</t>
  </si>
  <si>
    <t>12.10.2023 16:20:55</t>
  </si>
  <si>
    <t>12.10.2023 09:30:54</t>
  </si>
  <si>
    <t>12.10.2023 10:26:32</t>
  </si>
  <si>
    <t>AYRANCILAR DM-5 35-26-M00807_G_60982668_60982668</t>
  </si>
  <si>
    <t>Ağaç Kesimi</t>
  </si>
  <si>
    <t>12.10.2023 09:40:13</t>
  </si>
  <si>
    <t>12.10.2023 15:42:01</t>
  </si>
  <si>
    <t>DUMANLAR KÖK 45-81-M00044_SELENDİ DM M01_72038295</t>
  </si>
  <si>
    <t>12.10.2023 09:50:52</t>
  </si>
  <si>
    <t>12.10.2023 10:46:22</t>
  </si>
  <si>
    <t>M-910 35-09-M00910_M-263 M02_47727417</t>
  </si>
  <si>
    <t>12.10.2023 10:13:17</t>
  </si>
  <si>
    <t>12.10.2023 10:23:22</t>
  </si>
  <si>
    <t>BEBEKLİ TR-1 45-77-L00196_B_56402953_56402953</t>
  </si>
  <si>
    <t>12.10.2023 10:17:31</t>
  </si>
  <si>
    <t>12.10.2023 16:11:55</t>
  </si>
  <si>
    <t>TR-146 35-15-M00146_TR-147 M01_66585688</t>
  </si>
  <si>
    <t>12.10.2023 10:45:17</t>
  </si>
  <si>
    <t>12.10.2023 11:26:52</t>
  </si>
  <si>
    <t>K-4472 35-03-K04472_DIREK TIPI TRAFO HUCRESI H01_2068323</t>
  </si>
  <si>
    <t>12.10.2023 11:01:18</t>
  </si>
  <si>
    <t>12.10.2023 11:54:12</t>
  </si>
  <si>
    <t>KULA İM 45-77-A00001_HatBaşıAyırıcı_53134826 M07_53134826</t>
  </si>
  <si>
    <t>12.10.2023 11:13:02</t>
  </si>
  <si>
    <t>12.10.2023 11:13:22</t>
  </si>
  <si>
    <t>AHMETLİ DM 45-77-M00187_ESKİ SELENDİ M08_80367321</t>
  </si>
  <si>
    <t>12.10.2023 11:13:07</t>
  </si>
  <si>
    <t>12.10.2023 11:13:27</t>
  </si>
  <si>
    <t>K-4641 35-04-K04641_B B01b_83783081</t>
  </si>
  <si>
    <t>12.10.2023 14:38:11</t>
  </si>
  <si>
    <t>12.10.2023 16:08:08</t>
  </si>
  <si>
    <t>12.10.2023 09:01:15</t>
  </si>
  <si>
    <t>12.10.2023 17:17:42</t>
  </si>
  <si>
    <t>12.10.2023 09:05:12</t>
  </si>
  <si>
    <t>12.10.2023 16:54:51</t>
  </si>
  <si>
    <t>TR-2/82 BARIŞ MANÇO KÖK 45-83-L00082_TR-2/83 L03_61336406</t>
  </si>
  <si>
    <t>12.10.2023 09:26:52</t>
  </si>
  <si>
    <t>12.10.2023 09:27:57</t>
  </si>
  <si>
    <t>L-1 35-18-L00001_950467683_950467683</t>
  </si>
  <si>
    <t>12.10.2023 09:56:32</t>
  </si>
  <si>
    <t>12.10.2023 17:15:17</t>
  </si>
  <si>
    <t>M-3302 (YATIRIM REZERVE) 35-07-M03302_C_56382408_56382408</t>
  </si>
  <si>
    <t>12.10.2023 10:28:24</t>
  </si>
  <si>
    <t>12.10.2023 17:31:00</t>
  </si>
  <si>
    <t>M-2549 35-09-M02549_97646919_97646919</t>
  </si>
  <si>
    <t>12.10.2023 10:41:03</t>
  </si>
  <si>
    <t>12.10.2023 17:16:10</t>
  </si>
  <si>
    <t>12.10.2023 11:51:34</t>
  </si>
  <si>
    <t>12.10.2023 17:09:03</t>
  </si>
  <si>
    <t>M-850 KARAÇAM KÖK 35-02-M00850_KARAÇAM M07_49919631</t>
  </si>
  <si>
    <t>12.10.2023 01:20:02</t>
  </si>
  <si>
    <t>12.10.2023 03:06:32</t>
  </si>
  <si>
    <t>12.10.2023 07:26:57</t>
  </si>
  <si>
    <t>12.10.2023 07:27:32</t>
  </si>
  <si>
    <t>12.10.2023 07:30:22</t>
  </si>
  <si>
    <t>12.10.2023 08:02:52</t>
  </si>
  <si>
    <t>ERZE AMBALAJ KÖK 35-27-M00086_TR-32(DM03-TR-01) M04_72177640</t>
  </si>
  <si>
    <t>12.10.2023 07:33:07</t>
  </si>
  <si>
    <t>12.10.2023 09:24:02</t>
  </si>
  <si>
    <t>12.10.2023 07:38:33</t>
  </si>
  <si>
    <t>12.10.2023 07:49:18</t>
  </si>
  <si>
    <t>HACIRAHMANLI TR-1 KÖK 45-80-M00070_HACIRAHMANLI TARIMSAL SULAMA M03_72197628</t>
  </si>
  <si>
    <t>12.10.2023 07:50:02</t>
  </si>
  <si>
    <t>12.10.2023 08:42:35</t>
  </si>
  <si>
    <t>VENTOLA KÖK 35-26-M00678_PİZZA PİZZA M02_65914155</t>
  </si>
  <si>
    <t>12.10.2023 07:50:17</t>
  </si>
  <si>
    <t>12.10.2023 09:20:17</t>
  </si>
  <si>
    <t>TİRE İM-DM-1 35-29-A00001_MAHMUTLAR L13_2060147</t>
  </si>
  <si>
    <t>12.10.2023 07:51:32</t>
  </si>
  <si>
    <t>12.10.2023 08:00:27</t>
  </si>
  <si>
    <t>BEYDAĞ İM 35-32-A00001_HALIKÖY L12_2049963</t>
  </si>
  <si>
    <t>12.10.2023 07:51:26</t>
  </si>
  <si>
    <t>12.10.2023 08:02:32</t>
  </si>
  <si>
    <t>M-891 35-02-M00891_M-1701 M04_2034652</t>
  </si>
  <si>
    <t>12.10.2023 07:59:32</t>
  </si>
  <si>
    <t>12.10.2023 08:03:55</t>
  </si>
  <si>
    <t>12.10.2023 08:10:12</t>
  </si>
  <si>
    <t>12.10.2023 08:23:17</t>
  </si>
  <si>
    <t>12.10.2023 09:07:29</t>
  </si>
  <si>
    <t>12.10.2023 09:02:41</t>
  </si>
  <si>
    <t>12.10.2023 16:04:17</t>
  </si>
  <si>
    <t>TEKNOPET KÖK-2 35-27-M00593_ARMUTLU TR-21/TR-22/A.CANCAN SULAMA GRUBU M02_72162501</t>
  </si>
  <si>
    <t>12.10.2023 09:05:59</t>
  </si>
  <si>
    <t>12.10.2023 09:23:52</t>
  </si>
  <si>
    <t>12.10.2023 09:14:07</t>
  </si>
  <si>
    <t>12.10.2023 09:16:42</t>
  </si>
  <si>
    <t>KÜÇÜK EVRENOS TR-3 45-71-M01396_45-71-M01396_2359616</t>
  </si>
  <si>
    <t>12.10.2023 18:08:37</t>
  </si>
  <si>
    <t>12.10.2023 09:32:27</t>
  </si>
  <si>
    <t>12.10.2023 17:28:18</t>
  </si>
  <si>
    <t>KAPAKLI DM 45-72-M00309_RAHMİYE-2 TARIMSAL SULAMA M03_2099571</t>
  </si>
  <si>
    <t>12.10.2023 09:33:35</t>
  </si>
  <si>
    <t>12.10.2023 09:36:56</t>
  </si>
  <si>
    <t>TR-44 45-78-L00480_45-78-L00480_2371133</t>
  </si>
  <si>
    <t>12.10.2023 09:07:40</t>
  </si>
  <si>
    <t>12.10.2023 17:18:40</t>
  </si>
  <si>
    <t>MEDİGÜVEN KÖK 45-78-M01154_45-78-M01154_2373445</t>
  </si>
  <si>
    <t>12.10.2023 09:57:48</t>
  </si>
  <si>
    <t>12.10.2023 17:27:52</t>
  </si>
  <si>
    <t>ALACALAR TARIMSAL SULAMA TR-2 45-76-L00067_A_91312897_91312897</t>
  </si>
  <si>
    <t>12.10.2023 14:59:09</t>
  </si>
  <si>
    <t>12.10.2023 17:26:38</t>
  </si>
  <si>
    <t>L-258/1 35-18-L00608_950446865_950446865</t>
  </si>
  <si>
    <t>12.10.2023 15:37:26</t>
  </si>
  <si>
    <t>12.10.2023 18:10:28</t>
  </si>
  <si>
    <t>12.10.2023 16:22:26</t>
  </si>
  <si>
    <t>12.10.2023 18:42:49</t>
  </si>
  <si>
    <t>ÖREN TR-8 35-27-L00374_A_90934532_90934532</t>
  </si>
  <si>
    <t>12.10.2023 16:39:36</t>
  </si>
  <si>
    <t>12.10.2023 18:34:43</t>
  </si>
  <si>
    <t>KURUDERE TR-4 35-32-L00081_946407920_946407920</t>
  </si>
  <si>
    <t>12.10.2023 16:57:59</t>
  </si>
  <si>
    <t>12.10.2023 18:42:30</t>
  </si>
  <si>
    <t>SARIGÖL TR-44 45-79-M00044_D_60984424_60984424</t>
  </si>
  <si>
    <t>12.10.2023 17:13:34</t>
  </si>
  <si>
    <t>12.10.2023 18:23:53</t>
  </si>
  <si>
    <t>MURADİYE TARIMSAL SULAMA-2 45-71-M01387_45-71-M01387_2370761</t>
  </si>
  <si>
    <t>12.10.2023 11:41:53</t>
  </si>
  <si>
    <t>12.10.2023 19:04:27</t>
  </si>
  <si>
    <t>TR-285 35-19-M00469_956667339_956667339</t>
  </si>
  <si>
    <t>12.10.2023 15:02:18</t>
  </si>
  <si>
    <t>12.10.2023 19:07:47</t>
  </si>
  <si>
    <t>L-139 35-18-L00139_12292700_56372533_56372533</t>
  </si>
  <si>
    <t>12.10.2023 17:44:48</t>
  </si>
  <si>
    <t>12.10.2023 19:32:22</t>
  </si>
  <si>
    <t>PINARLAR TR-2 45-81-M00240_945628201_945628201</t>
  </si>
  <si>
    <t>12.10.2023 17:42:39</t>
  </si>
  <si>
    <t>12.10.2023 19:08:04</t>
  </si>
  <si>
    <t>M-359 35-14-M00359_956660455_956660455</t>
  </si>
  <si>
    <t>12.10.2023 16:11:56</t>
  </si>
  <si>
    <t>12.10.2023 19:42:43</t>
  </si>
  <si>
    <t>K-3585 35-01-K03585_D_56378504_56378504</t>
  </si>
  <si>
    <t>12.10.2023 18:02:01</t>
  </si>
  <si>
    <t>12.10.2023 19:08:05</t>
  </si>
  <si>
    <t>ÇANAKÇI TR-3 45-79-M00188_45-79-M00188_2350077</t>
  </si>
  <si>
    <t>12.10.2023 18:43:29</t>
  </si>
  <si>
    <t>12.10.2023 19:33:23</t>
  </si>
  <si>
    <t>K-2 35-01-K00002_35-01-K00002_2374436</t>
  </si>
  <si>
    <t>12.10.2023 18:35:12</t>
  </si>
  <si>
    <t>12.10.2023 18:56:42</t>
  </si>
  <si>
    <t>TIRMANLAR DM 35-16-M00171_TIRMANLAR M03_72041537</t>
  </si>
  <si>
    <t>11.10.2023 16:58:13</t>
  </si>
  <si>
    <t>11.10.2023 19:36:32</t>
  </si>
  <si>
    <t>HARMANDALI KÖK 45-71-M00061_HARMANDALI KÖYÜ M02_72230772</t>
  </si>
  <si>
    <t>11.10.2023 17:17:55</t>
  </si>
  <si>
    <t>11.10.2023 21:37:48</t>
  </si>
  <si>
    <t>YENİ TOKİ DM-2 45-71-M02244_KÖY HATTI-AFKAF TEKKE M02_72147765</t>
  </si>
  <si>
    <t>11.10.2023 18:11:14</t>
  </si>
  <si>
    <t>11.10.2023 18:54:23</t>
  </si>
  <si>
    <t>11.10.2023 17:21:02</t>
  </si>
  <si>
    <t>11.10.2023 21:32:07</t>
  </si>
  <si>
    <t>ALİ UYSAL-ERBİL ÇAKIR-MUHARREM AKSOY  TR 45-71-M01071_45-71-M01071_2367210</t>
  </si>
  <si>
    <t>12.10.2023 12:07:58</t>
  </si>
  <si>
    <t>12.10.2023 20:26:33</t>
  </si>
  <si>
    <t>L-101 ÇELEBİ 35-18-L00101_950440407_950440407</t>
  </si>
  <si>
    <t>12.10.2023 15:17:39</t>
  </si>
  <si>
    <t>12.10.2023 20:24:40</t>
  </si>
  <si>
    <t>TR-106 ZEYTİNALANI 35-19-L00106_A_56390016_56390016</t>
  </si>
  <si>
    <t>12.10.2023 16:51:03</t>
  </si>
  <si>
    <t>12.10.2023 20:50:28</t>
  </si>
  <si>
    <t>L-127 ÇAKMAKKENT 35-14-L00127_9478525 D1b_5955749</t>
  </si>
  <si>
    <t>12.10.2023 17:16:01</t>
  </si>
  <si>
    <t>12.10.2023 20:36:33</t>
  </si>
  <si>
    <t>DEĞİRMENDERE DM 35-22-M00085_ÇAMÖNÜ - ATAKÖY M09_50066612</t>
  </si>
  <si>
    <t>12.10.2023 17:36:27</t>
  </si>
  <si>
    <t>12.10.2023 18:52:47</t>
  </si>
  <si>
    <t>DM-8/29 45-71-M00157_A a2b_45193499</t>
  </si>
  <si>
    <t>12.10.2023 18:29:40</t>
  </si>
  <si>
    <t>12.10.2023 20:31:43</t>
  </si>
  <si>
    <t>TR-89 45-78-L00089_95000007447_95000007447</t>
  </si>
  <si>
    <t>12.10.2023 18:31:18</t>
  </si>
  <si>
    <t>12.10.2023 20:33:34</t>
  </si>
  <si>
    <t>ÖZGÖRKEY KÖK 35-26-M00256_UÇAK TEKSTİL M04_65969692</t>
  </si>
  <si>
    <t>12.10.2023 18:55:23</t>
  </si>
  <si>
    <t>12.10.2023 20:14:15</t>
  </si>
  <si>
    <t>URGANLI TR-7 45-83-M00550_DAŞKANLAR M01_72145626</t>
  </si>
  <si>
    <t>12.10.2023 19:52:47</t>
  </si>
  <si>
    <t>12.10.2023 20:03:38</t>
  </si>
  <si>
    <t>FUNDACIK KÖK 45-75-M00068_ÇİÇEKLİ M02_67108854</t>
  </si>
  <si>
    <t>12.10.2023 10:00:24</t>
  </si>
  <si>
    <t>12.10.2023 16:51:22</t>
  </si>
  <si>
    <t>SELİM GES KÖK 35-23-M00319_SELİM GES DM M05_72307545</t>
  </si>
  <si>
    <t>12.10.2023 11:00:25</t>
  </si>
  <si>
    <t>12.10.2023 16:59:58</t>
  </si>
  <si>
    <t>TOKMAKLI KÖK 45-86-M00047_BORLU TR-3 M06_72227763</t>
  </si>
  <si>
    <t>12.10.2023 14:05:00</t>
  </si>
  <si>
    <t>12.10.2023 16:45:00</t>
  </si>
  <si>
    <t>YEŞİLOVA ÇAYIR TR-3 35-20-L00128_955189482_955189482</t>
  </si>
  <si>
    <t>12.10.2023 14:42:16</t>
  </si>
  <si>
    <t>12.10.2023 21:19:28</t>
  </si>
  <si>
    <t>12.10.2023 16:16:07</t>
  </si>
  <si>
    <t>12.10.2023 17:13:42</t>
  </si>
  <si>
    <t>12.10.2023 16:39:04</t>
  </si>
  <si>
    <t>12.10.2023 16:50:38</t>
  </si>
  <si>
    <t>12.10.2023 16:45:32</t>
  </si>
  <si>
    <t>12.10.2023 17:06:23</t>
  </si>
  <si>
    <t>ÇALTIDERE TR-6 35-17-M00236_6709088_56356177_56356177</t>
  </si>
  <si>
    <t>12.10.2023 16:46:46</t>
  </si>
  <si>
    <t>12.10.2023 18:31:56</t>
  </si>
  <si>
    <t>DM-12/TR-1 45-72-L00062_TR-2/52 L010_66452634</t>
  </si>
  <si>
    <t>12.10.2023 17:01:42</t>
  </si>
  <si>
    <t>12.10.2023 17:16:47</t>
  </si>
  <si>
    <t>KALEMOĞLU KÖK 45-75-M00069_SALUR KÖK M04_2101955</t>
  </si>
  <si>
    <t>12.10.2023 17:14:52</t>
  </si>
  <si>
    <t>12.10.2023 17:28:39</t>
  </si>
  <si>
    <t>ÇİÇEKLİ KÖK 45-75-M00070_FUNDALIK M01_2059674</t>
  </si>
  <si>
    <t>12.10.2023 17:15:22</t>
  </si>
  <si>
    <t>12.10.2023 17:25:52</t>
  </si>
  <si>
    <t>KOYUNDERE TR-1 35-28-M00154_C_91383635_91383635</t>
  </si>
  <si>
    <t>12.10.2023 17:28:01</t>
  </si>
  <si>
    <t>12.10.2023 18:48:52</t>
  </si>
  <si>
    <t>12.10.2023 17:30:22</t>
  </si>
  <si>
    <t>12.10.2023 18:01:52</t>
  </si>
  <si>
    <t>M-1465 35-03-M01465_B_56365322_56365322</t>
  </si>
  <si>
    <t>12.10.2023 18:08:08</t>
  </si>
  <si>
    <t>12.10.2023 20:49:35</t>
  </si>
  <si>
    <t>ULUCAK DM-2/10 35-27-M00337_913606748_913606748</t>
  </si>
  <si>
    <t>12.10.2023 18:17:11</t>
  </si>
  <si>
    <t>12.10.2023 21:52:53</t>
  </si>
  <si>
    <t>12.10.2023 18:23:13</t>
  </si>
  <si>
    <t>12.10.2023 18:48:02</t>
  </si>
  <si>
    <t>KOBAŞDERE TR-1 45-72-L00205_956485105_956485105</t>
  </si>
  <si>
    <t>12.10.2023 18:59:20</t>
  </si>
  <si>
    <t>12.10.2023 21:24:08</t>
  </si>
  <si>
    <t>GÖKTEPE TR-2 35-28-M00270_D_56376979_56376979</t>
  </si>
  <si>
    <t>12.10.2023 19:59:38</t>
  </si>
  <si>
    <t>12.10.2023 20:45:15</t>
  </si>
  <si>
    <t>12.10.2023 08:50:39</t>
  </si>
  <si>
    <t>12.10.2023 15:34:19</t>
  </si>
  <si>
    <t>DM-12/TR-1 45-72-L00062_TR-2/52 L010_66452643</t>
  </si>
  <si>
    <t>12.10.2023 08:56:01</t>
  </si>
  <si>
    <t>12.10.2023 16:31:17</t>
  </si>
  <si>
    <t>12.10.2023 09:05:54</t>
  </si>
  <si>
    <t>12.10.2023 15:25:12</t>
  </si>
  <si>
    <t>MURADİYE TR-2/B (23 NİSAN PARKI) 45-71-M01852_953243277_953243277</t>
  </si>
  <si>
    <t>12.10.2023 12:25:08</t>
  </si>
  <si>
    <t>12.10.2023 22:10:47</t>
  </si>
  <si>
    <t>KALEMLİ TR-1 45-71-M01533_43109764_56385643_56385643</t>
  </si>
  <si>
    <t>12.10.2023 13:18:34</t>
  </si>
  <si>
    <t>12.10.2023 22:00:42</t>
  </si>
  <si>
    <t>M-251 35-09-M00251_M-252 M03_47547384</t>
  </si>
  <si>
    <t>12.10.2023 14:34:55</t>
  </si>
  <si>
    <t>12.10.2023 15:26:54</t>
  </si>
  <si>
    <t>12.10.2023 15:02:32</t>
  </si>
  <si>
    <t>12.10.2023 15:15:39</t>
  </si>
  <si>
    <t>TOKİ DM 35-27-M00810_D D1_93669960</t>
  </si>
  <si>
    <t>12.10.2023 18:55:43</t>
  </si>
  <si>
    <t>12.10.2023 22:37:03</t>
  </si>
  <si>
    <t>MALAZ BAĞBAŞI TR-1 45-75-M00289_A_91154013_91154013</t>
  </si>
  <si>
    <t>12.10.2023 21:51:40</t>
  </si>
  <si>
    <t>12.10.2023 22:41:40</t>
  </si>
  <si>
    <t>BERGAMA İM-1 35-16-A00001_ŞEHİR-2 L14_2326908</t>
  </si>
  <si>
    <t>01.10.2023 07:48:50</t>
  </si>
  <si>
    <t>01.10.2023 08:46:03</t>
  </si>
  <si>
    <t>TR-22 35-16-L00022_TR-27 L02_72009205</t>
  </si>
  <si>
    <t>01.10.2023 09:20:35</t>
  </si>
  <si>
    <t>01.10.2023 10:41:58</t>
  </si>
  <si>
    <t>TR-91 35-16-L00091_DIREK TIPI TRAFO HUCRESI H01_2039995</t>
  </si>
  <si>
    <t>01.10.2023 10:21:16</t>
  </si>
  <si>
    <t>01.10.2023 12:44:11</t>
  </si>
  <si>
    <t>TR-22 35-16-L00022_TR-21 L01_72010504</t>
  </si>
  <si>
    <t>01.10.2023 12:17:31</t>
  </si>
  <si>
    <t>01.10.2023 12:17:48</t>
  </si>
  <si>
    <t>MURADİYE DM-4 45-71-M00190_B_56389334_56389334</t>
  </si>
  <si>
    <t>12.10.2023 13:45:29</t>
  </si>
  <si>
    <t>12.10.2023 23:25:47</t>
  </si>
  <si>
    <t>K-111 35-04-K00111_E E3B_5776392</t>
  </si>
  <si>
    <t>12.10.2023 18:52:36</t>
  </si>
  <si>
    <t>12.10.2023 22:57:48</t>
  </si>
  <si>
    <t>TR-322 35-19-M00521_F F01_95687228</t>
  </si>
  <si>
    <t>12.10.2023 18:57:30</t>
  </si>
  <si>
    <t>12.10.2023 22:28:00</t>
  </si>
  <si>
    <t>DEMİRTAŞ TR-2 35-30-M00151_DIREK TIPI TRAFO HUCRESI H01_2039247</t>
  </si>
  <si>
    <t>01.10.2023 09:49:57</t>
  </si>
  <si>
    <t>01.10.2023 11:37:37</t>
  </si>
  <si>
    <t>GÖÇBEYLİ DM 35-16-M00139_ALHATLI GRUBU-ÇAMOBA-DURMUŞLAR-KAPLAN M06_72044678</t>
  </si>
  <si>
    <t>04.10.2023 13:45:54</t>
  </si>
  <si>
    <t>04.10.2023 14:26:30</t>
  </si>
  <si>
    <t>AŞAĞIKIRIKLAR DM 35-16-M00448_TOPÇAM M05_2115968</t>
  </si>
  <si>
    <t>04.10.2023 21:52:37</t>
  </si>
  <si>
    <t>04.10.2023 21:56:16</t>
  </si>
  <si>
    <t>TR-7 35-16-L00007_TR-2 L01_67566257</t>
  </si>
  <si>
    <t>06.10.2023 08:47:04</t>
  </si>
  <si>
    <t>06.10.2023 08:50:49</t>
  </si>
  <si>
    <t>TR-39 35-16-L00039_TR-12 RİNG L01_67577554</t>
  </si>
  <si>
    <t>06.10.2023 12:26:29</t>
  </si>
  <si>
    <t>06.10.2023 12:38:59</t>
  </si>
  <si>
    <t>TR-137 35-16-L00137_TR-136 L03_66051452</t>
  </si>
  <si>
    <t>07.10.2023 10:01:49</t>
  </si>
  <si>
    <t>07.10.2023 14:35:52</t>
  </si>
  <si>
    <t>İSMAİLLİ KÖK 35-16-M00045_İSMAİLLİ-BAYRAMLAR M06_72049233</t>
  </si>
  <si>
    <t>08.10.2023 12:12:44</t>
  </si>
  <si>
    <t>08.10.2023 14:01:59</t>
  </si>
  <si>
    <t>İSMAİLLİ KÖK 35-16-M00045_HACILAR M05_72049232</t>
  </si>
  <si>
    <t>08.10.2023 13:42:49</t>
  </si>
  <si>
    <t>08.10.2023 14:00:59</t>
  </si>
  <si>
    <t>K-1477 35-03-K01477_910898981_910898981</t>
  </si>
  <si>
    <t>12.10.2023 16:38:20</t>
  </si>
  <si>
    <t>13.10.2023 00:15:20</t>
  </si>
  <si>
    <t>MERSİNDERE TR-3 45-78-L00475_45-78-L00475_2352831</t>
  </si>
  <si>
    <t>12.10.2023 18:29:10</t>
  </si>
  <si>
    <t>13.10.2023 00:12:22</t>
  </si>
  <si>
    <t>02.10.2023 09:59:04</t>
  </si>
  <si>
    <t>02.10.2023 12:10:54</t>
  </si>
  <si>
    <t>ALÇUK TM 35-17-A00001_MENEMEN-2 M28_2307838</t>
  </si>
  <si>
    <t>04.10.2023 12:38:58</t>
  </si>
  <si>
    <t>04.10.2023 13:25:00</t>
  </si>
  <si>
    <t>KINIK TM 35-24-A00004_KINIK-1 M017_76822105</t>
  </si>
  <si>
    <t>04.10.2023 13:06:55</t>
  </si>
  <si>
    <t>04.10.2023 13:10:47</t>
  </si>
  <si>
    <t>DEMİRTAŞ KÖK 35-30-M00149_DİKİLİ DM M01_72078595</t>
  </si>
  <si>
    <t>05.10.2023 10:47:54</t>
  </si>
  <si>
    <t>05.10.2023 10:49:51</t>
  </si>
  <si>
    <t>ALİAĞA TR-43 DM 35-17-M00043_HatBaşıAyırıcı_72823559 M13_72823559</t>
  </si>
  <si>
    <t>05.10.2023 13:50:10</t>
  </si>
  <si>
    <t>05.10.2023 13:56:21</t>
  </si>
  <si>
    <t>M-1 35-17-M00001_TOTALGAZ DM M03_66461793</t>
  </si>
  <si>
    <t>05.10.2023 16:36:06</t>
  </si>
  <si>
    <t>05.10.2023 17:19:22</t>
  </si>
  <si>
    <t>06.10.2023 11:32:09</t>
  </si>
  <si>
    <t>06.10.2023 13:31:32</t>
  </si>
  <si>
    <t>ŞEHİT KEMAL KÖK 35-17-M00449_OMS METAL M02_66442991</t>
  </si>
  <si>
    <t>07.10.2023 12:07:44</t>
  </si>
  <si>
    <t>07.10.2023 17:23:49</t>
  </si>
  <si>
    <t>LUKOİL BENZİNLİK ÖZEL TR 35-30-M00335Ö_DIREK TIPI TRAFO HUCRESI H01_2041814</t>
  </si>
  <si>
    <t>08.10.2023 13:55:36</t>
  </si>
  <si>
    <t>08.10.2023 15:13:27</t>
  </si>
  <si>
    <t>08.10.2023 23:15:31</t>
  </si>
  <si>
    <t>09.10.2023 00:14:13</t>
  </si>
  <si>
    <t>KINIK ORGANİZE DM 35-24-M00208_KOCAÖMERLİ KÖYLER M13_83158576</t>
  </si>
  <si>
    <t>09.10.2023 10:00:41</t>
  </si>
  <si>
    <t>09.10.2023 10:04:08</t>
  </si>
  <si>
    <t>SANAYİ TR-7 (DM-10/15) 35-17-M00502_M-503 M02_66284174</t>
  </si>
  <si>
    <t>07.10.2023 16:50:14</t>
  </si>
  <si>
    <t>07.10.2023 17:34:02</t>
  </si>
  <si>
    <t>ALİAĞA TR-43 DM 35-17-M00043_HatBaşıAyırıcı_72823517 M13_72823517</t>
  </si>
  <si>
    <t>11.10.2023 18:59:43</t>
  </si>
  <si>
    <t>11.10.2023 20:58:12</t>
  </si>
  <si>
    <t>11.10.2023 21:28:06</t>
  </si>
  <si>
    <t>PANAZTEPE DM 35-28-M00732_KESİKKÖY-1 GİRİŞ M07_2114179</t>
  </si>
  <si>
    <t>06.10.2023 09:29:29</t>
  </si>
  <si>
    <t>06.10.2023 09:36:40</t>
  </si>
  <si>
    <t>SÜLEYMANLI KÖK 35-28-M00606_PLATİN GES M03_66870927</t>
  </si>
  <si>
    <t>06.10.2023 18:46:15</t>
  </si>
  <si>
    <t>06.10.2023 18:51:08</t>
  </si>
  <si>
    <t>MURADİYE DM-4 45-71-M00190_44446113 D1b_44453671</t>
  </si>
  <si>
    <t>13.10.2023 00:52:12</t>
  </si>
  <si>
    <t>13.10.2023 03:03:34</t>
  </si>
  <si>
    <t>GÜNKENT TR-5 35-18-M00056_GÜNKENT TR-4 M02_72094014</t>
  </si>
  <si>
    <t>01.10.2023 11:48:34</t>
  </si>
  <si>
    <t>01.10.2023 12:05:48</t>
  </si>
  <si>
    <t>GERMİYAN İM 35-18-A00004_HatBaşıAyırıcı_53138488 L02_53138488</t>
  </si>
  <si>
    <t>02.10.2023 13:38:54</t>
  </si>
  <si>
    <t>02.10.2023 17:17:21</t>
  </si>
  <si>
    <t>GERMİYAN İM 35-18-A00004_ILDIR-1 L02_2313571</t>
  </si>
  <si>
    <t>02.10.2023 17:52:28</t>
  </si>
  <si>
    <t>TR-265 35-23-M00265_ H_92211692</t>
  </si>
  <si>
    <t>03.10.2023 14:29:44</t>
  </si>
  <si>
    <t>03.10.2023 15:35:04</t>
  </si>
  <si>
    <t>FOÇA CEZA İNFAZ KURUMU KÖK 35-23-M00302_OPET ÇIKIŞ M04_67574172</t>
  </si>
  <si>
    <t>03.10.2023 16:32:44</t>
  </si>
  <si>
    <t>DM-1/11A 35-19-M00011_URLA TM-2 DEN GELEN TR-5 M06_2333601</t>
  </si>
  <si>
    <t>04.10.2023 15:00:10</t>
  </si>
  <si>
    <t>04.10.2023 15:13:14</t>
  </si>
  <si>
    <t>YENİFOÇA TR-1 DM 35-23-M00001_YENİFOÇA TR-48 M04_83359030</t>
  </si>
  <si>
    <t>05.10.2023 09:33:04</t>
  </si>
  <si>
    <t>05.10.2023 10:05:04</t>
  </si>
  <si>
    <t>05.10.2023 14:09:21</t>
  </si>
  <si>
    <t>05.10.2023 14:43:10</t>
  </si>
  <si>
    <t>L-105 35-18-L00105_OVACIK KÖYÜ AZMAK MEVKİ L03_2324753</t>
  </si>
  <si>
    <t>07.10.2023 08:56:27</t>
  </si>
  <si>
    <t>07.10.2023 09:56:29</t>
  </si>
  <si>
    <t>KAREL KÖK 35-18-L00528_ L03_72061187</t>
  </si>
  <si>
    <t>07.10.2023 08:57:30</t>
  </si>
  <si>
    <t>07.10.2023 11:26:12</t>
  </si>
  <si>
    <t>L-438 35-18-L00438_TRAFO L04_2064710</t>
  </si>
  <si>
    <t>07.10.2023 14:24:25</t>
  </si>
  <si>
    <t>07.10.2023 14:37:29</t>
  </si>
  <si>
    <t>L-105 35-18-L00105_OVACIK KÖYÜ AZMAK MEVKİ L03_2095907</t>
  </si>
  <si>
    <t>07.10.2023 16:42:25</t>
  </si>
  <si>
    <t>07.10.2023 18:01:44</t>
  </si>
  <si>
    <t>BAĞCILAR KÖK 35-28-M00603_ALANİÇİ TR-1 (ÇALTI) M02_66566252</t>
  </si>
  <si>
    <t>09.10.2023 09:31:14</t>
  </si>
  <si>
    <t>09.10.2023 09:57:19</t>
  </si>
  <si>
    <t>GÜRÇEŞME İM 35-03-A00001_ŞİRİNYER K17_2328334</t>
  </si>
  <si>
    <t>10.10.2023 01:36:00</t>
  </si>
  <si>
    <t>10.10.2023 01:45:21</t>
  </si>
  <si>
    <t>10.10.2023 18:21:18</t>
  </si>
  <si>
    <t>10.10.2023 19:03:24</t>
  </si>
  <si>
    <t>GERMİYAN İM 35-18-A00004_KARABURUN-3 (KARAREİS KÖK) M02_2064601</t>
  </si>
  <si>
    <t>11.10.2023 07:10:14</t>
  </si>
  <si>
    <t>11.10.2023 07:22:26</t>
  </si>
  <si>
    <t>12.10.2023 10:02:21</t>
  </si>
  <si>
    <t>12.10.2023 15:52:52</t>
  </si>
  <si>
    <t>KUŞLUK ÇAMKÖY TR-1 45-75-M00144_D_56384960_56384960</t>
  </si>
  <si>
    <t>13.10.2023 00:17:04</t>
  </si>
  <si>
    <t>13.10.2023 01:09:00</t>
  </si>
  <si>
    <t>GÖRDES TR-10 45-75-M00010_45-75-M00010_67567132</t>
  </si>
  <si>
    <t>13.10.2023 02:31:36</t>
  </si>
  <si>
    <t>13.10.2023 03:05:13</t>
  </si>
  <si>
    <t>ATALAN KÖK 35-26-L00247_HatBaşıAyırıcı_92579963 L01_92579963</t>
  </si>
  <si>
    <t>01.10.2023 11:08:34</t>
  </si>
  <si>
    <t>01.10.2023 11:27:58</t>
  </si>
  <si>
    <t>AKGEDİK TOKİ TR-1 45-71-M02124_AKGEDİK TOKİ TR-2 M01_78012627</t>
  </si>
  <si>
    <t>01.10.2023 12:20:53</t>
  </si>
  <si>
    <t>01.10.2023 13:19:01</t>
  </si>
  <si>
    <t>KARABURUN İM 35-21-A00001_MORDOĞAN KÖYLER L02_2314241</t>
  </si>
  <si>
    <t>03.10.2023 08:48:06</t>
  </si>
  <si>
    <t>03.10.2023 14:04:34</t>
  </si>
  <si>
    <t>MURADİYE DM-4 45-71-M00190_HatBaşıAyırıcı_53139093 M06_53139093</t>
  </si>
  <si>
    <t>03.10.2023 11:02:14</t>
  </si>
  <si>
    <t>03.10.2023 15:49:35</t>
  </si>
  <si>
    <t>DM-1 45-71-M00001_DM-14 M27_2308945</t>
  </si>
  <si>
    <t>05.10.2023 10:29:47</t>
  </si>
  <si>
    <t>05.10.2023 18:06:23</t>
  </si>
  <si>
    <t>ÜÇPINAR DM 45-71-M00183_AVDAL M02_72249124</t>
  </si>
  <si>
    <t>05.10.2023 15:34:37</t>
  </si>
  <si>
    <t>05.10.2023 17:06:40</t>
  </si>
  <si>
    <t>06.10.2023 15:42:39</t>
  </si>
  <si>
    <t>06.10.2023 16:49:04</t>
  </si>
  <si>
    <t>HASAN İNNE VE ARK. TR 45-71-M01390_DIREK TIPI TRAFO HUCRESI H01_2083315</t>
  </si>
  <si>
    <t>07.10.2023 16:12:07</t>
  </si>
  <si>
    <t>07.10.2023 20:45:51</t>
  </si>
  <si>
    <t>07.10.2023 21:15:12</t>
  </si>
  <si>
    <t>MURADİYE DM-7/1 45-71-M01854_DM-5/7 KÖK M01_2125936</t>
  </si>
  <si>
    <t>08.10.2023 08:57:24</t>
  </si>
  <si>
    <t>08.10.2023 15:16:43</t>
  </si>
  <si>
    <t>08.10.2023 10:12:53</t>
  </si>
  <si>
    <t>08.10.2023 15:43:39</t>
  </si>
  <si>
    <t>08.10.2023 16:10:39</t>
  </si>
  <si>
    <t>09.10.2023 04:37:34</t>
  </si>
  <si>
    <t>09.10.2023 04:57:14</t>
  </si>
  <si>
    <t>MURADİYE DM-5/05 45-71-M00235_YAPINET M02_72096981</t>
  </si>
  <si>
    <t>11.10.2023 09:40:03</t>
  </si>
  <si>
    <t>11.10.2023 12:16:28</t>
  </si>
  <si>
    <t>MURADİYE DM-4/20 45-71-M00854_DOĞANPAK M01_72088376</t>
  </si>
  <si>
    <t>11.10.2023 09:46:52</t>
  </si>
  <si>
    <t>11.10.2023 12:27:39</t>
  </si>
  <si>
    <t>İSTASYONALTI KÖK 45-83-M00131_GÜRKÖY M09_2329930</t>
  </si>
  <si>
    <t>11.10.2023 14:10:24</t>
  </si>
  <si>
    <t>11.10.2023 15:12:08</t>
  </si>
  <si>
    <t>KARAAĞAÇLI SANAYİ TR-5 45-71-M00132_DONANIMLI YEDEK M03_78031320</t>
  </si>
  <si>
    <t>13.10.2023 03:48:01</t>
  </si>
  <si>
    <t>13.10.2023 05:18:49</t>
  </si>
  <si>
    <t>EURO GIDA KÖK 35-27-M00591_TEKNOPET DM-2 M04_72161788</t>
  </si>
  <si>
    <t>01.10.2023 10:06:14</t>
  </si>
  <si>
    <t>01.10.2023 10:17:56</t>
  </si>
  <si>
    <t>TAŞLIYOL KÖK 35-27-M00495_TAŞLIYOL M03_72168905</t>
  </si>
  <si>
    <t>02.10.2023 09:34:30</t>
  </si>
  <si>
    <t>02.10.2023 16:15:20</t>
  </si>
  <si>
    <t>SARIGÖL DM 45-79-M00069_HatBaşıAyırıcı_53134403 M18_53134403</t>
  </si>
  <si>
    <t>02.10.2023 15:56:33</t>
  </si>
  <si>
    <t>02.10.2023 16:24:28</t>
  </si>
  <si>
    <t>DUMANLAR KÖK 45-81-M00044_DUMANLAR M03_72038346</t>
  </si>
  <si>
    <t>03.10.2023 17:20:54</t>
  </si>
  <si>
    <t>03.10.2023 17:36:30</t>
  </si>
  <si>
    <t>04.10.2023 10:48:27</t>
  </si>
  <si>
    <t>04.10.2023 12:31:17</t>
  </si>
  <si>
    <t>DEDELER TR-1 45-81-M00077_DIREK TIPI TRAFO HUCRESI H01_2081877</t>
  </si>
  <si>
    <t>05.10.2023 08:48:54</t>
  </si>
  <si>
    <t>05.10.2023 11:24:30</t>
  </si>
  <si>
    <t>05.10.2023 13:59:56</t>
  </si>
  <si>
    <t>05.10.2023 14:30:35</t>
  </si>
  <si>
    <t>TR-35 35-27-M00035_TR-34 M02_82885984</t>
  </si>
  <si>
    <t>06.10.2023 09:43:08</t>
  </si>
  <si>
    <t>06.10.2023 12:08:42</t>
  </si>
  <si>
    <t>ÇUKURALTI M-13 ÇAMLIK KÖK 35-25-M00059_ÇUKURALTI M-14 M03_72121067</t>
  </si>
  <si>
    <t>07.10.2023 10:09:43</t>
  </si>
  <si>
    <t>07.10.2023 10:20:58</t>
  </si>
  <si>
    <t>SELENDİ DM 45-81-M00001_ESKİ SELENDİ M16_2321602</t>
  </si>
  <si>
    <t>08.10.2023 07:51:29</t>
  </si>
  <si>
    <t>08.10.2023 08:15:53</t>
  </si>
  <si>
    <t>08.10.2023 08:07:53</t>
  </si>
  <si>
    <t>08.10.2023 08:09:02</t>
  </si>
  <si>
    <t>08.10.2023 09:50:37</t>
  </si>
  <si>
    <t>08.10.2023 12:13:29</t>
  </si>
  <si>
    <t>MANİSA TM-1 45-71-A00001_TURGUTLU-1 M09_2309462</t>
  </si>
  <si>
    <t>08.10.2023 11:04:53</t>
  </si>
  <si>
    <t>08.10.2023 11:28:44</t>
  </si>
  <si>
    <t>GÜZELKÖY KÖK 45-71-M00123_VEZİROĞLU M04_50218079</t>
  </si>
  <si>
    <t>08.10.2023 18:16:59</t>
  </si>
  <si>
    <t>08.10.2023 18:44:03</t>
  </si>
  <si>
    <t>PAŞATIMARI TR-2 45-83-M00812_PAŞATIMARI SULAMA GRUBU M03_89801824</t>
  </si>
  <si>
    <t>09.10.2023 10:07:02</t>
  </si>
  <si>
    <t>09.10.2023 14:08:08</t>
  </si>
  <si>
    <t>CANPAŞA KÖK 45-71-M00140_SEMİH BİLGE ÖZEL TR M05_72246819</t>
  </si>
  <si>
    <t>09.10.2023 10:38:39</t>
  </si>
  <si>
    <t>09.10.2023 11:53:28</t>
  </si>
  <si>
    <t>11.10.2023 07:54:19</t>
  </si>
  <si>
    <t>11.10.2023 08:26:55</t>
  </si>
  <si>
    <t>11.10.2023 09:09:04</t>
  </si>
  <si>
    <t>11.10.2023 09:46:15</t>
  </si>
  <si>
    <t>TIRAZLI KÖK 45-79-M00079_HatBaşıAyırıcı_53134410 M06_53134410</t>
  </si>
  <si>
    <t>12.10.2023 10:01:59</t>
  </si>
  <si>
    <t>12.10.2023 11:57:22</t>
  </si>
  <si>
    <t>ÇELENLİOĞLU KÖK 45-85-M00043_AKSELENDİ M03_96074891</t>
  </si>
  <si>
    <t>12.10.2023 11:07:46</t>
  </si>
  <si>
    <t>12.10.2023 14:01:00</t>
  </si>
  <si>
    <t>K-3004 35-01-K03004_C_91208498_91208498</t>
  </si>
  <si>
    <t>12.10.2023 13:37:11</t>
  </si>
  <si>
    <t>12.10.2023 20:48:17</t>
  </si>
  <si>
    <t>ÜNİVERSİTE TM 35-02-A00008_KARASULUK M17_2063426</t>
  </si>
  <si>
    <t>01.10.2023 08:58:31</t>
  </si>
  <si>
    <t>01.10.2023 13:03:38</t>
  </si>
  <si>
    <t>AKHİSAR TM 45-72-A00006_AKHİSAR ŞEHİR-2 M15_2053708</t>
  </si>
  <si>
    <t>01.10.2023 09:17:14</t>
  </si>
  <si>
    <t>01.10.2023 13:50:54</t>
  </si>
  <si>
    <t>M-749 KIRIKLAR CEZAEVİ KÖK 35-03-M00749_M-750 CEZAEVİ M01_49932292</t>
  </si>
  <si>
    <t>01.10.2023 11:22:28</t>
  </si>
  <si>
    <t>01.10.2023 12:22:44</t>
  </si>
  <si>
    <t>01.10.2023 13:37:17</t>
  </si>
  <si>
    <t>01.10.2023 16:15:36</t>
  </si>
  <si>
    <t>MURADİYE AKARLAR DM KÖK 45-71-M00233_DM-5/11 M08_72095509</t>
  </si>
  <si>
    <t>01.10.2023 14:53:46</t>
  </si>
  <si>
    <t>SUBAŞI TR-3 45-73-M00810_DIREK TIPI TRAFO HUCRESI H01_2096724</t>
  </si>
  <si>
    <t>01.10.2023 14:00:36</t>
  </si>
  <si>
    <t>01.10.2023 15:42:24</t>
  </si>
  <si>
    <t>01.10.2023 16:43:41</t>
  </si>
  <si>
    <t>BÖLÜKPAŞA TR-1 45-75-M00118_DIREK TIPI TRAFO HUCRESI H01_2087888</t>
  </si>
  <si>
    <t>01.10.2023 16:45:31</t>
  </si>
  <si>
    <t>01.10.2023 17:00:58</t>
  </si>
  <si>
    <t>K-914 35-01-K00914_K-4832 K02_2034889</t>
  </si>
  <si>
    <t>08.10.2023 02:24:13</t>
  </si>
  <si>
    <t>08.10.2023 02:59:03</t>
  </si>
  <si>
    <t>M-2044 35-08-M02044_MENDERES M01_42967512</t>
  </si>
  <si>
    <t>08.10.2023 02:13:49</t>
  </si>
  <si>
    <t>08.10.2023 03:19:08</t>
  </si>
  <si>
    <t>ARSLANLAR TM 35-26-A00004_BEŞİKÇİOĞLU M21_2307689</t>
  </si>
  <si>
    <t>08.10.2023 06:34:04</t>
  </si>
  <si>
    <t>08.10.2023 06:38:19</t>
  </si>
  <si>
    <t>FIRDANLAR KÖK 45-76-M00257_KOCAİSKAN M02_96531680</t>
  </si>
  <si>
    <t>08.10.2023 07:30:03</t>
  </si>
  <si>
    <t>08.10.2023 08:50:03</t>
  </si>
  <si>
    <t>BİOSUN BES DM 35-15-M00427_KAYMAKÇI-1 ÇIKIŞ M03_75772826</t>
  </si>
  <si>
    <t>08.10.2023 08:41:55</t>
  </si>
  <si>
    <t>08.10.2023 12:42:13</t>
  </si>
  <si>
    <t>M-1 35-02-M00001_M-1053 M04_78582582</t>
  </si>
  <si>
    <t>08.10.2023 09:03:50</t>
  </si>
  <si>
    <t>08.10.2023 13:55:53</t>
  </si>
  <si>
    <t>08.10.2023 09:43:53</t>
  </si>
  <si>
    <t>08.10.2023 10:32:27</t>
  </si>
  <si>
    <t>KRAL KÖK 35-26-M00345_HatBaşıAyırıcı_82816452 M01_82816452</t>
  </si>
  <si>
    <t>08.10.2023 10:11:23</t>
  </si>
  <si>
    <t>08.10.2023 10:34:23</t>
  </si>
  <si>
    <t>KRAL KÖK 35-26-M00345_PEHLİNAOĞLU M01_66236494</t>
  </si>
  <si>
    <t>08.10.2023 10:44:56</t>
  </si>
  <si>
    <t>08.10.2023 11:09:53</t>
  </si>
  <si>
    <t>08.10.2023 16:56:07</t>
  </si>
  <si>
    <t>08.10.2023 11:51:55</t>
  </si>
  <si>
    <t>08.10.2023 12:10:15</t>
  </si>
  <si>
    <t>08.10.2023 12:38:46</t>
  </si>
  <si>
    <t>08.10.2023 13:05:09</t>
  </si>
  <si>
    <t>OTOKENT İM 35-08-A00004_GEDİZ K09_2308673</t>
  </si>
  <si>
    <t>08.10.2023 12:53:33</t>
  </si>
  <si>
    <t>08.10.2023 12:53:49</t>
  </si>
  <si>
    <t>OTOKENT İM 35-08-A00004_SÜMER K08_2308674</t>
  </si>
  <si>
    <t>08.10.2023 13:11:23</t>
  </si>
  <si>
    <t>08.10.2023 13:12:03</t>
  </si>
  <si>
    <t>M-1437 35-02-M01437_M-485 M03_2062601</t>
  </si>
  <si>
    <t>08.10.2023 13:01:53</t>
  </si>
  <si>
    <t>08.10.2023 16:04:09</t>
  </si>
  <si>
    <t>OTOKENT İM 35-08-A00004_BETONTAŞ K03_2308678</t>
  </si>
  <si>
    <t>08.10.2023 13:24:49</t>
  </si>
  <si>
    <t>08.10.2023 13:25:23</t>
  </si>
  <si>
    <t>KİPA DM 35-26-M00283_HAVAI HAT DM-4 M03_2122331</t>
  </si>
  <si>
    <t>08.10.2023 13:44:43</t>
  </si>
  <si>
    <t>08.10.2023 13:54:53</t>
  </si>
  <si>
    <t>BOZCAYAKA DM 35-15-M00399_OVAKENT M02_58047744</t>
  </si>
  <si>
    <t>08.10.2023 13:45:17</t>
  </si>
  <si>
    <t>08.10.2023 15:03:33</t>
  </si>
  <si>
    <t>M-2760 35-10-M02760_TCK M02_81656712</t>
  </si>
  <si>
    <t>08.10.2023 23:50:49</t>
  </si>
  <si>
    <t>09.10.2023 00:23:43</t>
  </si>
  <si>
    <t>KAPAKLI DM 45-72-M00309_RAHMİYE-1 TARIMSAL SULAMA M06_2099423</t>
  </si>
  <si>
    <t>09.10.2023 07:06:22</t>
  </si>
  <si>
    <t>09.10.2023 07:14:19</t>
  </si>
  <si>
    <t>YASEMİN DM 35-19-M00002_KUŞÇULAR DM-2 M02_2116640</t>
  </si>
  <si>
    <t>09.10.2023 07:12:01</t>
  </si>
  <si>
    <t>09.10.2023 07:26:52</t>
  </si>
  <si>
    <t>TR-67 45-77-L00067_TR-65 L05_72215654</t>
  </si>
  <si>
    <t>09.10.2023 08:30:14</t>
  </si>
  <si>
    <t>09.10.2023 08:45:09</t>
  </si>
  <si>
    <t>KARAKUYU KÖK 35-22-M00091_PANCAR M06_72111685</t>
  </si>
  <si>
    <t>11.10.2023 07:32:57</t>
  </si>
  <si>
    <t>11.10.2023 08:41:19</t>
  </si>
  <si>
    <t>AHMET GÖK ÖZEL TR 35-22-M02431Ö_ H_50094154</t>
  </si>
  <si>
    <t>11.10.2023 08:35:54</t>
  </si>
  <si>
    <t>11.10.2023 09:56:46</t>
  </si>
  <si>
    <t>RÜSTEM ŞİMŞEK ÖZEL TR 35-22-M00509Ö_DIREK TIPI TRAFO HUCRESI H01_2037846</t>
  </si>
  <si>
    <t>11.10.2023 09:12:16</t>
  </si>
  <si>
    <t>11.10.2023 10:58:09</t>
  </si>
  <si>
    <t>ORTA MAHALLE M-9 35-25-M00117_ORTA MAHALLE M-39/ORTA MAHALLE M-10/İZSU M02_72126293</t>
  </si>
  <si>
    <t>11.10.2023 09:49:15</t>
  </si>
  <si>
    <t>11.10.2023 11:51:27</t>
  </si>
  <si>
    <t>MENDERES DM-4/TR-1 35-22-M00004_DM-4/TR-12 M14_2330245</t>
  </si>
  <si>
    <t>11.10.2023 11:50:13</t>
  </si>
  <si>
    <t>TEKELİ DM 35-22-M00088_DEVELİ (KÖYLER-1) M09_48495872</t>
  </si>
  <si>
    <t>11.10.2023 20:40:09</t>
  </si>
  <si>
    <t>11.10.2023 22:05:00</t>
  </si>
  <si>
    <t>K-2 35-01-K00002_G_60983263_60983263</t>
  </si>
  <si>
    <t>12.10.2023 12:13:36</t>
  </si>
  <si>
    <t>12.10.2023 18:42:29</t>
  </si>
  <si>
    <t>TR-37 45-78-L00037_95002663604_95002663604</t>
  </si>
  <si>
    <t>12.10.2023 17:57:18</t>
  </si>
  <si>
    <t>12.10.2023 21:44:33</t>
  </si>
  <si>
    <t>K-4309 35-02-K04309_E_56383262_56383262</t>
  </si>
  <si>
    <t>12.10.2023 20:40:35</t>
  </si>
  <si>
    <t>13.10.2023 00:58:04</t>
  </si>
  <si>
    <t>13.10.2023 07:34:07</t>
  </si>
  <si>
    <t>13.10.2023 08:11:30</t>
  </si>
  <si>
    <t>TÜRKÖNÜ TR-2 35-15-M00217_B_56367950_56367950</t>
  </si>
  <si>
    <t>13.10.2023 07:41:24</t>
  </si>
  <si>
    <t>13.10.2023 09:33:20</t>
  </si>
  <si>
    <t>13.10.2023 09:21:23</t>
  </si>
  <si>
    <t>TR-136 35-26-M00136_A_91298184_91298184</t>
  </si>
  <si>
    <t>13.10.2023 08:11:31</t>
  </si>
  <si>
    <t>13.10.2023 09:41:10</t>
  </si>
  <si>
    <t>L-37 YAT LİMANI 35-14-L00037_F F03_5845710</t>
  </si>
  <si>
    <t>13.10.2023 08:13:17</t>
  </si>
  <si>
    <t>13.10.2023 10:02:55</t>
  </si>
  <si>
    <t>M-2023 35-09-M02023_35-09-M02023_2366630</t>
  </si>
  <si>
    <t>13.10.2023 08:33:37</t>
  </si>
  <si>
    <t>13.10.2023 09:59:46</t>
  </si>
  <si>
    <t>KILAVUZLAR KÖK 45-74-M00198_HatBaşıAyırıcı_87202953 M03_87202953</t>
  </si>
  <si>
    <t>11.10.2023 19:45:26</t>
  </si>
  <si>
    <t>11.10.2023 20:56:33</t>
  </si>
  <si>
    <t>KINIK ORGANİZE DM 35-24-M00208_BİNKA BETON M20_83158587</t>
  </si>
  <si>
    <t>13.10.2023 07:51:33</t>
  </si>
  <si>
    <t>13.10.2023 08:11:33</t>
  </si>
  <si>
    <t>K-3748 35-08-K03748_35-08-K03748_60610201</t>
  </si>
  <si>
    <t>13.10.2023 08:33:44</t>
  </si>
  <si>
    <t>13.10.2023 10:17:06</t>
  </si>
  <si>
    <t>GÖÇBEYLİ DM 35-16-M00139_KOZLUCA M07_72044620</t>
  </si>
  <si>
    <t>13.10.2023 08:44:52</t>
  </si>
  <si>
    <t>13.10.2023 09:31:12</t>
  </si>
  <si>
    <t>13.10.2023 08:50:56</t>
  </si>
  <si>
    <t>13.10.2023 09:12:12</t>
  </si>
  <si>
    <t>K-4370 35-03-K04370_35-03-K04370_41966123</t>
  </si>
  <si>
    <t>13.10.2023 09:06:49</t>
  </si>
  <si>
    <t>13.10.2023 10:28:52</t>
  </si>
  <si>
    <t>13.10.2023 09:06:00</t>
  </si>
  <si>
    <t>13.10.2023 11:11:24</t>
  </si>
  <si>
    <t>M-287 35-02-M00287_99921986_99921986</t>
  </si>
  <si>
    <t>13.10.2023 09:15:58</t>
  </si>
  <si>
    <t>13.10.2023 11:01:04</t>
  </si>
  <si>
    <t>ÇUKURALTI M-52 35-25-M00087_955278003_955278003</t>
  </si>
  <si>
    <t>13.10.2023 09:27:16</t>
  </si>
  <si>
    <t>13.10.2023 10:44:23</t>
  </si>
  <si>
    <t>K-3322 35-09-K03322_947027990_947027990</t>
  </si>
  <si>
    <t>13.10.2023 09:38:16</t>
  </si>
  <si>
    <t>13.10.2023 10:45:55</t>
  </si>
  <si>
    <t>13.10.2023 09:57:16</t>
  </si>
  <si>
    <t>13.10.2023 10:33:36</t>
  </si>
  <si>
    <t>ALÇUK TM 35-17-A00001_DERSAN-2 M27_2307837</t>
  </si>
  <si>
    <t>13.10.2023 07:48:32</t>
  </si>
  <si>
    <t>13.10.2023 08:57:33</t>
  </si>
  <si>
    <t>VİLLAKENT DM 35-28-M00381_DERSAN-1 M01_66521604</t>
  </si>
  <si>
    <t>OG Yeraltı Kablo Arızası</t>
  </si>
  <si>
    <t>13.10.2023 09:09:54</t>
  </si>
  <si>
    <t>13.10.2023 09:57:57</t>
  </si>
  <si>
    <t>GÖKÇEKÖY FATİH MAH.TR-2 45-80-L00179_45-80-L00179_2361960</t>
  </si>
  <si>
    <t>13.10.2023 09:29:43</t>
  </si>
  <si>
    <t>13.10.2023 11:05:15</t>
  </si>
  <si>
    <t>L-416 KAPALI SPOR SALONU 35-18-L00416_950451157_950451157</t>
  </si>
  <si>
    <t>13.10.2023 09:37:44</t>
  </si>
  <si>
    <t>13.10.2023 11:57:13</t>
  </si>
  <si>
    <t>13.10.2023 09:39:49</t>
  </si>
  <si>
    <t>13.10.2023 11:27:22</t>
  </si>
  <si>
    <t>DM-1/47 45-71-M00149_B b2b_45179674</t>
  </si>
  <si>
    <t>13.10.2023 10:16:01</t>
  </si>
  <si>
    <t>13.10.2023 11:08:15</t>
  </si>
  <si>
    <t>M-991 35-03-M00991_35-03-M00991_41923664</t>
  </si>
  <si>
    <t>12.10.2023 09:19:14</t>
  </si>
  <si>
    <t>12.10.2023 12:53:17</t>
  </si>
  <si>
    <t>K-1421 35-01-K01421_E_56380699_56380699</t>
  </si>
  <si>
    <t>13.10.2023 09:24:04</t>
  </si>
  <si>
    <t>13.10.2023 12:58:59</t>
  </si>
  <si>
    <t>K-1421 35-01-K01421_D_56381055_56381055</t>
  </si>
  <si>
    <t>13.10.2023 09:35:45</t>
  </si>
  <si>
    <t>13.10.2023 13:04:12</t>
  </si>
  <si>
    <t>ÇATALKÖPRÜ TR-1 45-83-L00253_A_56399788_56399788</t>
  </si>
  <si>
    <t>13.10.2023 09:59:05</t>
  </si>
  <si>
    <t>13.10.2023 11:27:43</t>
  </si>
  <si>
    <t>M-1995 35-09-M01995_35-09-M01995_2359333</t>
  </si>
  <si>
    <t>13.10.2023 10:11:45</t>
  </si>
  <si>
    <t>13.10.2023 11:46:10</t>
  </si>
  <si>
    <t>K-3762 35-08-K03762_35-08-K03762_60647555</t>
  </si>
  <si>
    <t>13.10.2023 10:54:06</t>
  </si>
  <si>
    <t>13.10.2023 12:27:12</t>
  </si>
  <si>
    <t>GÜMÜŞGÖLÜ TARIMSAL SULAMA TR-2 35-22-M00211_35-22-M00211_2372157</t>
  </si>
  <si>
    <t>13.10.2023 11:07:02</t>
  </si>
  <si>
    <t>13.10.2023 12:32:17</t>
  </si>
  <si>
    <t>M-2123 35-03-M02123_35-03-M02123_2372662</t>
  </si>
  <si>
    <t>13.10.2023 11:14:04</t>
  </si>
  <si>
    <t>13.10.2023 11:46:56</t>
  </si>
  <si>
    <t>13.10.2023 11:30:00</t>
  </si>
  <si>
    <t>13.10.2023 12:28:15</t>
  </si>
  <si>
    <t>MURADİYE TR-1 İSTASYON KABİN 45-71-M00192_B B1_5965386</t>
  </si>
  <si>
    <t>13.10.2023 12:03:32</t>
  </si>
  <si>
    <t>13.10.2023 12:41:02</t>
  </si>
  <si>
    <t>DM-01/3F(TR-1/48) 45-71-M00055_C_60984440_60984440</t>
  </si>
  <si>
    <t>13.10.2023 12:06:05</t>
  </si>
  <si>
    <t>13.10.2023 13:04:38</t>
  </si>
  <si>
    <t>M-3473(YATIRIM REZERVE) 35-02-M03473_B_56359959_56359959</t>
  </si>
  <si>
    <t>11.10.2023 08:46:30</t>
  </si>
  <si>
    <t>11.10.2023 15:55:51</t>
  </si>
  <si>
    <t>K-53 35-04-K00053_912532403_912532403</t>
  </si>
  <si>
    <t>11.10.2023 10:08:44</t>
  </si>
  <si>
    <t>ALİBEYLİ TARIMSAL SULAMA TR-7 35-16-M00245_35-16-M00245_2346989</t>
  </si>
  <si>
    <t>11.10.2023 11:25:32</t>
  </si>
  <si>
    <t>11.10.2023 14:25:16</t>
  </si>
  <si>
    <t>MENEMEN TR-79 35-28-M00679_953374650_953374650</t>
  </si>
  <si>
    <t>12.10.2023 10:53:31</t>
  </si>
  <si>
    <t>12.10.2023 12:07:30</t>
  </si>
  <si>
    <t>HASAN YILDIRIM 1 SULAMA GRUBU TR 35-27-M00263_DIREK TIPI TRAFO HUCRESI H01_2052648</t>
  </si>
  <si>
    <t>12.10.2023 18:53:14</t>
  </si>
  <si>
    <t>12.10.2023 20:56:21</t>
  </si>
  <si>
    <t>K-4245 35-03-K04245_K-1093 K01_41934966</t>
  </si>
  <si>
    <t>13.10.2023 09:01:07</t>
  </si>
  <si>
    <t>13.10.2023 12:42:32</t>
  </si>
  <si>
    <t>YENİKÖY TR-3 45-71-M01044_45-71-M01044_2371688</t>
  </si>
  <si>
    <t>13.10.2023 09:48:53</t>
  </si>
  <si>
    <t>13.10.2023 10:32:46</t>
  </si>
  <si>
    <t>M-448 35-03-M00448_35-03-M00448_2365707</t>
  </si>
  <si>
    <t>13.10.2023 10:31:43</t>
  </si>
  <si>
    <t>13.10.2023 11:25:23</t>
  </si>
  <si>
    <t>BURHAN TR-1 45-78-M00743_B_56391452_56391452</t>
  </si>
  <si>
    <t>13.10.2023 11:14:38</t>
  </si>
  <si>
    <t>13.10.2023 13:08:13</t>
  </si>
  <si>
    <t>MENEMEN DM-3/10 35-28-L00096_C_56359221_56359221</t>
  </si>
  <si>
    <t>13.10.2023 11:27:39</t>
  </si>
  <si>
    <t>13.10.2023 13:29:12</t>
  </si>
  <si>
    <t>TR-2/22 45-72-L00022_B_91338162_91338162</t>
  </si>
  <si>
    <t>13.10.2023 11:55:43</t>
  </si>
  <si>
    <t>13.10.2023 13:50:06</t>
  </si>
  <si>
    <t>IRLAMAZ TR-2 45-83-L00233_B_56389001_56389001</t>
  </si>
  <si>
    <t>13.10.2023 12:02:01</t>
  </si>
  <si>
    <t>13.10.2023 14:03:26</t>
  </si>
  <si>
    <t>BAĞARASI TR-3 35-23-M00172_A_91412622_91412622</t>
  </si>
  <si>
    <t>13.10.2023 12:08:51</t>
  </si>
  <si>
    <t>13.10.2023 13:39:10</t>
  </si>
  <si>
    <t>M-531 KAVAKLIDERE KÖK 35-02-M00531_M-528 M10_72200150</t>
  </si>
  <si>
    <t>13.10.2023 12:25:15</t>
  </si>
  <si>
    <t>13.10.2023 13:05:52</t>
  </si>
  <si>
    <t>M-3049(YATIRIM REZERVE) 35-03-M03049_M-3 M03_80786115</t>
  </si>
  <si>
    <t>13.10.2023 12:50:00</t>
  </si>
  <si>
    <t>13.10.2023 13:19:25</t>
  </si>
  <si>
    <t>K-231/A 35-01-K04858_B_56375623_56375623</t>
  </si>
  <si>
    <t>13.10.2023 08:37:30</t>
  </si>
  <si>
    <t>13.10.2023 12:16:35</t>
  </si>
  <si>
    <t>TR-2/78 45-83-L00078_955139893_955139893</t>
  </si>
  <si>
    <t>13.10.2023 09:36:02</t>
  </si>
  <si>
    <t>13.10.2023 14:46:02</t>
  </si>
  <si>
    <t>MALTEPE TR-4 35-28-M00447_B_91041765_91041765</t>
  </si>
  <si>
    <t>13.10.2023 10:23:05</t>
  </si>
  <si>
    <t>13.10.2023 14:07:42</t>
  </si>
  <si>
    <t>L-134 AYARASANDA 35-18-L00134_B_56393842_56393842</t>
  </si>
  <si>
    <t>13.10.2023 11:38:59</t>
  </si>
  <si>
    <t>13.10.2023 14:45:52</t>
  </si>
  <si>
    <t>BADEMLER TR-6 35-19-L00296_956672429_956672429</t>
  </si>
  <si>
    <t>13.10.2023 11:49:35</t>
  </si>
  <si>
    <t>13.10.2023 14:26:07</t>
  </si>
  <si>
    <t>M-1253 35-01-M01253_911227252_911227252</t>
  </si>
  <si>
    <t>13.10.2023 12:57:48</t>
  </si>
  <si>
    <t>13.10.2023 14:27:24</t>
  </si>
  <si>
    <t>DM-8/29 45-71-M01917_F dm8/30g1b_45193562</t>
  </si>
  <si>
    <t>13.10.2023 13:02:31</t>
  </si>
  <si>
    <t>13.10.2023 14:22:51</t>
  </si>
  <si>
    <t>13.10.2023 13:09:28</t>
  </si>
  <si>
    <t>13.10.2023 14:48:35</t>
  </si>
  <si>
    <t>M-2547 35-09-M02547_35-09-M02547_65772158</t>
  </si>
  <si>
    <t>13.10.2023 13:31:15</t>
  </si>
  <si>
    <t>13.10.2023 14:45:22</t>
  </si>
  <si>
    <t>TEKELLER KÖYÜ TR-1 45-71-M01268_B_91073247_91073247</t>
  </si>
  <si>
    <t>13.10.2023 13:54:53</t>
  </si>
  <si>
    <t>13.10.2023 14:48:19</t>
  </si>
  <si>
    <t>K-3499 35-03-K03499_35-03-K03499_41968975</t>
  </si>
  <si>
    <t>13.10.2023 14:43:06</t>
  </si>
  <si>
    <t>13.10.2023 14:56:15</t>
  </si>
  <si>
    <t>AŞAĞI ÇOBAN İSA TR-15 45-71-M00574_953214472_953214472</t>
  </si>
  <si>
    <t>12.10.2023 12:23:04</t>
  </si>
  <si>
    <t>12.10.2023 21:56:00</t>
  </si>
  <si>
    <t>13.10.2023 09:08:09</t>
  </si>
  <si>
    <t>13.10.2023 10:07:06</t>
  </si>
  <si>
    <t>ÇAMLIK KÖK 35-13-L00084_B_56363754_56363754</t>
  </si>
  <si>
    <t>13.10.2023 09:27:58</t>
  </si>
  <si>
    <t>13.10.2023 15:30:41</t>
  </si>
  <si>
    <t>M-3483 (YATIRIM REZERVE) 35-02-M03483_B B1B_5847403</t>
  </si>
  <si>
    <t>13.10.2023 09:38:43</t>
  </si>
  <si>
    <t>13.10.2023 15:19:09</t>
  </si>
  <si>
    <t>M-3483 (YATIRIM REZERVE) 35-02-M03483_H H_5855045</t>
  </si>
  <si>
    <t>13.10.2023 09:39:23</t>
  </si>
  <si>
    <t>13.10.2023 15:18:36</t>
  </si>
  <si>
    <t>M-3483 (YATIRIM REZERVE) 35-02-M03483_E E1B_5844990</t>
  </si>
  <si>
    <t>13.10.2023 09:40:13</t>
  </si>
  <si>
    <t>13.10.2023 15:18:57</t>
  </si>
  <si>
    <t>ERİKLİ KÖYÜ TR-2 35-32-L00030_C_56357549_56357549</t>
  </si>
  <si>
    <t>13.10.2023 09:55:47</t>
  </si>
  <si>
    <t>13.10.2023 15:48:04</t>
  </si>
  <si>
    <t>DEVELİ TR-2 45-80-M00073_45-80-M00073_2374061</t>
  </si>
  <si>
    <t>13.10.2023 13:42:02</t>
  </si>
  <si>
    <t>13.10.2023 14:02:34</t>
  </si>
  <si>
    <t>ÇAYLI TR-6 35-15-L00193_35-15-L00193_2365417</t>
  </si>
  <si>
    <t>13.10.2023 14:00:42</t>
  </si>
  <si>
    <t>13.10.2023 15:24:12</t>
  </si>
  <si>
    <t>FEVZİPAŞA TR-1 45-71-M00579_45-71-M00579_2353703</t>
  </si>
  <si>
    <t>12.10.2023 21:56:23</t>
  </si>
  <si>
    <t>12.10.2023 22:33:00</t>
  </si>
  <si>
    <t>M-1020 35-03-M01020_35-03-M01020_41973352</t>
  </si>
  <si>
    <t>13.10.2023 09:16:08</t>
  </si>
  <si>
    <t>13.10.2023 17:00:23</t>
  </si>
  <si>
    <t>K-3846 35-03-K03846_35-03-K03846_41964597</t>
  </si>
  <si>
    <t>13.10.2023 09:58:38</t>
  </si>
  <si>
    <t>13.10.2023 16:48:09</t>
  </si>
  <si>
    <t>M-1322 35-02-M01322_35-02-M01322_2372770</t>
  </si>
  <si>
    <t>13.10.2023 14:48:45</t>
  </si>
  <si>
    <t>13.10.2023 16:39:27</t>
  </si>
  <si>
    <t>KIZILCAAVLU KÖK 35-29-L00056_KIZILCAAVLU ENH L05_72209689</t>
  </si>
  <si>
    <t>13.10.2023 14:54:31</t>
  </si>
  <si>
    <t>13.10.2023 16:40:50</t>
  </si>
  <si>
    <t>TEKELİ TR-1 35-22-M00231_35-22-M00231_2376382</t>
  </si>
  <si>
    <t>13.10.2023 09:01:15</t>
  </si>
  <si>
    <t>13.10.2023 17:39:46</t>
  </si>
  <si>
    <t>L-130 35-18-L00130_950438969_950438969</t>
  </si>
  <si>
    <t>13.10.2023 12:05:03</t>
  </si>
  <si>
    <t>13.10.2023 18:00:56</t>
  </si>
  <si>
    <t>M-41 35-02-M00041_C C1B_5807289</t>
  </si>
  <si>
    <t>13.10.2023 14:28:00</t>
  </si>
  <si>
    <t>13.10.2023 17:30:17</t>
  </si>
  <si>
    <t>M-2548 35-09-M02548_35-09-M02548_65771938</t>
  </si>
  <si>
    <t>13.10.2023 14:57:46</t>
  </si>
  <si>
    <t>13.10.2023 16:30:30</t>
  </si>
  <si>
    <t>AĞAÇ İŞLERİ TR-11 35-22-M00111_955270054_955270054</t>
  </si>
  <si>
    <t>13.10.2023 15:08:47</t>
  </si>
  <si>
    <t>13.10.2023 17:27:06</t>
  </si>
  <si>
    <t>13.10.2023 15:24:54</t>
  </si>
  <si>
    <t>13.10.2023 17:36:02</t>
  </si>
  <si>
    <t>13.10.2023 15:41:46</t>
  </si>
  <si>
    <t>13.10.2023 17:14:40</t>
  </si>
  <si>
    <t>ÇAYBAŞI TR-1 35-26-L00209_D_91285748_91285748</t>
  </si>
  <si>
    <t>13.10.2023 16:15:48</t>
  </si>
  <si>
    <t>13.10.2023 18:06:01</t>
  </si>
  <si>
    <t>13.10.2023 09:01:52</t>
  </si>
  <si>
    <t>13.10.2023 18:33:35</t>
  </si>
  <si>
    <t>DM-03/05(TR-4/06) 45-71-M00117_45-71-M00117_72068736</t>
  </si>
  <si>
    <t>13.10.2023 09:14:08</t>
  </si>
  <si>
    <t>13.10.2023 17:19:28</t>
  </si>
  <si>
    <t>13.10.2023 10:47:15</t>
  </si>
  <si>
    <t>13.10.2023 19:04:56</t>
  </si>
  <si>
    <t>SARIGÖL TR-51 45-79-M00051_945560432_945560432</t>
  </si>
  <si>
    <t>13.10.2023 14:57:11</t>
  </si>
  <si>
    <t>13.10.2023 16:33:22</t>
  </si>
  <si>
    <t>K-3499 35-03-K03499_C_56365919_56365919</t>
  </si>
  <si>
    <t>13.10.2023 15:09:18</t>
  </si>
  <si>
    <t>13.10.2023 18:37:21</t>
  </si>
  <si>
    <t>ALAŞEHİR TR-57 45-73-M00057_945671070_945671070</t>
  </si>
  <si>
    <t>13.10.2023 16:44:40</t>
  </si>
  <si>
    <t>13.10.2023 17:22:05</t>
  </si>
  <si>
    <t>TR-97 45-78-L00097__72374659_72374659</t>
  </si>
  <si>
    <t>13.10.2023 17:20:25</t>
  </si>
  <si>
    <t>13.10.2023 17:50:04</t>
  </si>
  <si>
    <t>ALAŞEHİR TR-77 BAKLACI KÖYÜ 45-73-M00077_45-73-M00077_2354328</t>
  </si>
  <si>
    <t>13.10.2023 17:44:05</t>
  </si>
  <si>
    <t>13.10.2023 18:13:16</t>
  </si>
  <si>
    <t>KARABURÇ HÜSEYİN AYKAN TR-8 35-31-L00257_35-31-L00257_2365802</t>
  </si>
  <si>
    <t>13.10.2023 17:01:32</t>
  </si>
  <si>
    <t>13.10.2023 18:28:54</t>
  </si>
  <si>
    <t>ÇERKEZ MAHMUDİYE KÖYÜ TR-1 45-71-M01095_A_56404527_56404527</t>
  </si>
  <si>
    <t>13.10.2023 14:39:40</t>
  </si>
  <si>
    <t>13.10.2023 20:01:10</t>
  </si>
  <si>
    <t>L-372 35-18-L00372_950466725_950466725</t>
  </si>
  <si>
    <t>13.10.2023 15:50:59</t>
  </si>
  <si>
    <t>13.10.2023 18:56:53</t>
  </si>
  <si>
    <t>TR-113 ZEYTİNALANI 35-19-L00113_956663603_956663603</t>
  </si>
  <si>
    <t>13.10.2023 15:58:12</t>
  </si>
  <si>
    <t>13.10.2023 18:46:21</t>
  </si>
  <si>
    <t>13.10.2023 16:08:57</t>
  </si>
  <si>
    <t>13.10.2023 16:19:20</t>
  </si>
  <si>
    <t>DM-4/TR-12 35-22-M00081_B_91144129_91144129</t>
  </si>
  <si>
    <t>13.10.2023 16:26:13</t>
  </si>
  <si>
    <t>13.10.2023 19:25:16</t>
  </si>
  <si>
    <t>13.10.2023 16:28:22</t>
  </si>
  <si>
    <t>13.10.2023 16:28:46</t>
  </si>
  <si>
    <t>13.10.2023 16:28:23</t>
  </si>
  <si>
    <t>13.10.2023 16:45:12</t>
  </si>
  <si>
    <t>TR-2/65 45-83-L00065_ODAK GÖZ L02_72135705</t>
  </si>
  <si>
    <t>13.10.2023 17:32:46</t>
  </si>
  <si>
    <t>13.10.2023 17:33:06</t>
  </si>
  <si>
    <t>TR-2/73 45-83-L00073_TURGUTLU İM L03_72150712</t>
  </si>
  <si>
    <t>13.10.2023 17:35:32</t>
  </si>
  <si>
    <t>13.10.2023 17:35:42</t>
  </si>
  <si>
    <t>DM-8/29 45-71-M01917_953205048_953205048</t>
  </si>
  <si>
    <t>13.10.2023 17:53:34</t>
  </si>
  <si>
    <t>13.10.2023 20:22:26</t>
  </si>
  <si>
    <t>13.10.2023 18:18:56</t>
  </si>
  <si>
    <t>13.10.2023 19:22:42</t>
  </si>
  <si>
    <t>DM-11/9 45-71-M00290__56393613_56393613</t>
  </si>
  <si>
    <t>13.10.2023 18:28:59</t>
  </si>
  <si>
    <t>13.10.2023 18:52:26</t>
  </si>
  <si>
    <t>13.10.2023 18:33:12</t>
  </si>
  <si>
    <t>13.10.2023 18:51:33</t>
  </si>
  <si>
    <t>K-3969 35-04-K03969_915138688_915138688</t>
  </si>
  <si>
    <t>13.10.2023 18:39:25</t>
  </si>
  <si>
    <t>13.10.2023 19:18:51</t>
  </si>
  <si>
    <t>ÖZBEK DM (TR-315) 35-19-M00044_AKKUM M06_72140386</t>
  </si>
  <si>
    <t>13.10.2023 09:02:43</t>
  </si>
  <si>
    <t>13.10.2023 15:44:52</t>
  </si>
  <si>
    <t>13.10.2023 08:53:54</t>
  </si>
  <si>
    <t>13.10.2023 17:41:06</t>
  </si>
  <si>
    <t>KEMALİYE DM (TR-1) 45-73-M00150_HatBaşıAyırıcı_92707613 M02_92707613</t>
  </si>
  <si>
    <t>13.10.2023 09:48:56</t>
  </si>
  <si>
    <t>13.10.2023 15:39:50</t>
  </si>
  <si>
    <t>LOKMANKUYU KÖK 35-15-L00903_ERKEKLİ L05_67112581</t>
  </si>
  <si>
    <t>13.10.2023 10:52:46</t>
  </si>
  <si>
    <t>13.10.2023 17:15:26</t>
  </si>
  <si>
    <t>YARBASAN KÖK 45-74-M00119_HatBaşıAyırıcı_53134260 M04_53134260</t>
  </si>
  <si>
    <t>13.10.2023 11:35:37</t>
  </si>
  <si>
    <t>13.10.2023 15:56:52</t>
  </si>
  <si>
    <t>DUMANLAR KÖK 45-81-M00044_HatBaşıAyırıcı_84886770 M02_84886770</t>
  </si>
  <si>
    <t>13.10.2023 12:34:11</t>
  </si>
  <si>
    <t>13.10.2023 15:20:42</t>
  </si>
  <si>
    <t>13.10.2023 16:05:33</t>
  </si>
  <si>
    <t>13.10.2023 19:39:27</t>
  </si>
  <si>
    <t>KARMEZ DM 35-27-M00657_HatBaşıAyırıcı_53133420 M03_53133420</t>
  </si>
  <si>
    <t>13.10.2023 18:07:29</t>
  </si>
  <si>
    <t>13.10.2023 20:21:23</t>
  </si>
  <si>
    <t>DEMİRKÖPRÜ TM 45-78-A00005_HatBaşıAyırıcı_53139734 M05_53139734</t>
  </si>
  <si>
    <t>13.10.2023 19:25:02</t>
  </si>
  <si>
    <t>13.10.2023 19:59:26</t>
  </si>
  <si>
    <t>SOMA TR-5 45-82-M00005_945519660_945519660</t>
  </si>
  <si>
    <t>13.10.2023 17:14:38</t>
  </si>
  <si>
    <t>13.10.2023 21:34:05</t>
  </si>
  <si>
    <t>13.10.2023 20:30:12</t>
  </si>
  <si>
    <t>13.10.2023 21:59:17</t>
  </si>
  <si>
    <t>13.10.2023 08:51:37</t>
  </si>
  <si>
    <t>13.10.2023 17:17:40</t>
  </si>
  <si>
    <t>BAĞARASI TR-12 35-23-M00181_950424013_950424013</t>
  </si>
  <si>
    <t>13.10.2023 12:14:53</t>
  </si>
  <si>
    <t>13.10.2023 13:44:13</t>
  </si>
  <si>
    <t>BAĞARASI TR-12 35-23-M00181_35-23-M00181_2367833</t>
  </si>
  <si>
    <t>13.10.2023 15:40:19</t>
  </si>
  <si>
    <t>MAVİ FOTAŞ TATİL SİTESİ 35-23-M00056_42135535 a1b_42135995</t>
  </si>
  <si>
    <t>13.10.2023 13:55:38</t>
  </si>
  <si>
    <t>13.10.2023 17:03:21</t>
  </si>
  <si>
    <t>KABAKUM BANKACILAR TR-4 35-30-M00210_42922954_56403511_56403511</t>
  </si>
  <si>
    <t>13.10.2023 14:43:19</t>
  </si>
  <si>
    <t>13.10.2023 15:16:54</t>
  </si>
  <si>
    <t>13.10.2023 16:24:42</t>
  </si>
  <si>
    <t>13.10.2023 17:23:39</t>
  </si>
  <si>
    <t>YENİ ŞAKRAN TR-1 35-17-M00201_B_56355388_56355388</t>
  </si>
  <si>
    <t>13.10.2023 17:35:13</t>
  </si>
  <si>
    <t>13.10.2023 18:20:14</t>
  </si>
  <si>
    <t>AYASKENT DM-2 (TR-1) 35-16-M00011_47445751_56355194_56355194</t>
  </si>
  <si>
    <t>13.10.2023 17:38:23</t>
  </si>
  <si>
    <t>13.10.2023 18:24:15</t>
  </si>
  <si>
    <t>YENİ FOÇA TR-26 35-23-M00026_E e1b_42106592</t>
  </si>
  <si>
    <t>13.10.2023 17:56:58</t>
  </si>
  <si>
    <t>13.10.2023 18:31:19</t>
  </si>
  <si>
    <t>L-37 YAT LİMANI 35-14-L00037_956636495_956636495</t>
  </si>
  <si>
    <t>13.10.2023 18:50:21</t>
  </si>
  <si>
    <t>13.10.2023 21:52:21</t>
  </si>
  <si>
    <t>VİLLAKENT TR-1 35-28-M00391_E TR1E2_5784026</t>
  </si>
  <si>
    <t>13.10.2023 18:54:01</t>
  </si>
  <si>
    <t>13.10.2023 19:33:15</t>
  </si>
  <si>
    <t>KURUÇAY TR-2 45-72-M00235_A_56401187_56401187</t>
  </si>
  <si>
    <t>13.10.2023 19:03:33</t>
  </si>
  <si>
    <t>13.10.2023 22:08:52</t>
  </si>
  <si>
    <t>ULUDERBENT TR-4 45-73-M00541_B_56385009_56385009</t>
  </si>
  <si>
    <t>13.10.2023 20:11:14</t>
  </si>
  <si>
    <t>13.10.2023 21:49:09</t>
  </si>
  <si>
    <t>K-1039 35-01-K01039_A A1_5919649</t>
  </si>
  <si>
    <t>13.10.2023 20:53:38</t>
  </si>
  <si>
    <t>13.10.2023 22:51:07</t>
  </si>
  <si>
    <t>SEYREK TR-3 35-28-M00372__78540089_78540089</t>
  </si>
  <si>
    <t>13.10.2023 21:01:07</t>
  </si>
  <si>
    <t>13.10.2023 21:41:47</t>
  </si>
  <si>
    <t>K-3073 35-04-K03073_914545460_914545460</t>
  </si>
  <si>
    <t>13.10.2023 21:32:05</t>
  </si>
  <si>
    <t>13.10.2023 22:42:45</t>
  </si>
  <si>
    <t>GÖKKÖY TR-3 45-78-L00283_B_56390944_56390944</t>
  </si>
  <si>
    <t>13.10.2023 21:43:05</t>
  </si>
  <si>
    <t>13.10.2023 22:48:28</t>
  </si>
  <si>
    <t>L-377 35-18-L00377_8988398 e1_5954181</t>
  </si>
  <si>
    <t>13.10.2023 17:38:54</t>
  </si>
  <si>
    <t>13.10.2023 23:59:47</t>
  </si>
  <si>
    <t>KARAOĞLANLI TR-3 45-71-M00567_953212093_953212093</t>
  </si>
  <si>
    <t>13.10.2023 22:35:53</t>
  </si>
  <si>
    <t>13.10.2023 23:24:22</t>
  </si>
  <si>
    <t>L-268 DÜZCE 35-14-L00268_956651579_956651579</t>
  </si>
  <si>
    <t>13.10.2023 19:38:15</t>
  </si>
  <si>
    <t>14.10.2023 00:56:26</t>
  </si>
  <si>
    <t>L-376 PAZARYERİ 35-18-L00376_35-18-L00376_72060231</t>
  </si>
  <si>
    <t>14.10.2023 01:31:13</t>
  </si>
  <si>
    <t>14.10.2023 02:35:48</t>
  </si>
  <si>
    <t>YUSUFLU KÖK 35-20-L00077_HatBaşıAyırıcı_53133101 L01_53133101</t>
  </si>
  <si>
    <t>01.10.2023 16:38:04</t>
  </si>
  <si>
    <t>01.10.2023 16:39:01</t>
  </si>
  <si>
    <t>04.10.2023 09:50:30</t>
  </si>
  <si>
    <t>04.10.2023 16:51:20</t>
  </si>
  <si>
    <t>YUNUSEMRE TR-2 45-77-L00131_945498705_945498705</t>
  </si>
  <si>
    <t>16.10.2023 17:13:38</t>
  </si>
  <si>
    <t>16.10.2023 22:13:59</t>
  </si>
  <si>
    <t>TAYTAN TOKİ TR 45-78-M00354_45-78-M00354_2352479</t>
  </si>
  <si>
    <t>17.10.2023 08:56:25</t>
  </si>
  <si>
    <t>17.10.2023 16:02:48</t>
  </si>
  <si>
    <t>BADEMBÜKÜ TR-1 35-21-L00075_35-21-L00075_76840966</t>
  </si>
  <si>
    <t>17.10.2023 09:30:30</t>
  </si>
  <si>
    <t>17.10.2023 16:49:41</t>
  </si>
  <si>
    <t>17.10.2023 10:06:14</t>
  </si>
  <si>
    <t>17.10.2023 16:54:33</t>
  </si>
  <si>
    <t>17.10.2023 10:06:57</t>
  </si>
  <si>
    <t>17.10.2023 16:33:26</t>
  </si>
  <si>
    <t>K-4122 35-09-K04122_97737727_97737727</t>
  </si>
  <si>
    <t>17.10.2023 12:28:13</t>
  </si>
  <si>
    <t>17.10.2023 16:21:00</t>
  </si>
  <si>
    <t>TR-1/59 45-72-M00059_45-72-M00059_79613602</t>
  </si>
  <si>
    <t>17.10.2023 13:56:29</t>
  </si>
  <si>
    <t>17.10.2023 17:17:22</t>
  </si>
  <si>
    <t>ÇAMLIK KÖYÜ TR-1 35-13-L00081_C_56367828_56367828</t>
  </si>
  <si>
    <t>17.10.2023 14:05:06</t>
  </si>
  <si>
    <t>17.10.2023 16:38:24</t>
  </si>
  <si>
    <t>TR-50 45-78-L00050_953255883_953255883</t>
  </si>
  <si>
    <t>17.10.2023 14:09:22</t>
  </si>
  <si>
    <t>17.10.2023 16:20:05</t>
  </si>
  <si>
    <t>K-122 35-01-K00122_912987660_912987660</t>
  </si>
  <si>
    <t>17.10.2023 14:46:26</t>
  </si>
  <si>
    <t>17.10.2023 17:29:33</t>
  </si>
  <si>
    <t>M-19 35-02-M00019_99145764_99145764</t>
  </si>
  <si>
    <t>17.10.2023 16:04:46</t>
  </si>
  <si>
    <t>17.10.2023 17:49:16</t>
  </si>
  <si>
    <t>K-4122 35-09-K04122_A_91122383_91122383</t>
  </si>
  <si>
    <t>17.10.2023 16:58:47</t>
  </si>
  <si>
    <t>K-692 35-04-K00692_F F1B_5816522</t>
  </si>
  <si>
    <t>17.10.2023 16:20:56</t>
  </si>
  <si>
    <t>17.10.2023 17:28:40</t>
  </si>
  <si>
    <t>17.10.2023 09:00:54</t>
  </si>
  <si>
    <t>17.10.2023 18:02:05</t>
  </si>
  <si>
    <t>TEKELİ DM 35-22-M00088__72410644_72410644</t>
  </si>
  <si>
    <t>17.10.2023 15:27:01</t>
  </si>
  <si>
    <t>17.10.2023 18:23:13</t>
  </si>
  <si>
    <t>DM-14/08 45-71-M00385_E e1b_45038372</t>
  </si>
  <si>
    <t>17.10.2023 18:02:18</t>
  </si>
  <si>
    <t>17.10.2023 18:41:38</t>
  </si>
  <si>
    <t>SATILMIŞ TR-1 45-81-M00064_B_91818595_91818595</t>
  </si>
  <si>
    <t>17.10.2023 18:00:24</t>
  </si>
  <si>
    <t>17.10.2023 18:43:49</t>
  </si>
  <si>
    <t>BAĞARASI TR-4 35-23-M00173_A_91357804_91357804</t>
  </si>
  <si>
    <t>17.10.2023 15:34:40</t>
  </si>
  <si>
    <t>17.10.2023 16:44:05</t>
  </si>
  <si>
    <t>K-1013 35-03-K01013_B A2_5906443</t>
  </si>
  <si>
    <t>17.10.2023 16:28:53</t>
  </si>
  <si>
    <t>17.10.2023 19:14:07</t>
  </si>
  <si>
    <t>ALEMŞAHLI KIZILÇUKUR TR-6 45-79-M00531__81571399_81571399</t>
  </si>
  <si>
    <t>17.10.2023 16:31:18</t>
  </si>
  <si>
    <t>17.10.2023 19:03:44</t>
  </si>
  <si>
    <t>M-3457(YATIRIM REZERVE) 35-02-M03457_C C02b_95290061</t>
  </si>
  <si>
    <t>17.10.2023 16:31:38</t>
  </si>
  <si>
    <t>17.10.2023 19:30:05</t>
  </si>
  <si>
    <t>DEREKÖY TR-1 35-16-M00079_35-16-M00079_2352380</t>
  </si>
  <si>
    <t>17.10.2023 17:42:58</t>
  </si>
  <si>
    <t>17.10.2023 18:14:50</t>
  </si>
  <si>
    <t>L-266 35-18-L00266_A_97466122_97466122</t>
  </si>
  <si>
    <t>17.10.2023 17:52:02</t>
  </si>
  <si>
    <t>17.10.2023 19:37:32</t>
  </si>
  <si>
    <t>17.10.2023 18:04:29</t>
  </si>
  <si>
    <t>17.10.2023 19:32:16</t>
  </si>
  <si>
    <t>TR-113 45-78-L00113_A_56405788_56405788</t>
  </si>
  <si>
    <t>17.10.2023 18:14:41</t>
  </si>
  <si>
    <t>17.10.2023 18:58:55</t>
  </si>
  <si>
    <t>BELENYENİCE KÖYÜ TR-1 45-71-M01512_45-71-M01512_2367641</t>
  </si>
  <si>
    <t>17.10.2023 18:49:05</t>
  </si>
  <si>
    <t>17.10.2023 19:17:56</t>
  </si>
  <si>
    <t>M-2390 35-09-M02390_35-09-M02390_49992416</t>
  </si>
  <si>
    <t>17.10.2023 18:43:21</t>
  </si>
  <si>
    <t>17.10.2023 19:11:25</t>
  </si>
  <si>
    <t>DM-2/15(BİTPAZARI) 45-71-M00122_A a1b_45180045</t>
  </si>
  <si>
    <t>17.10.2023 19:10:04</t>
  </si>
  <si>
    <t>17.10.2023 19:19:20</t>
  </si>
  <si>
    <t>CABBAR DM 45-73-M00100_DSİ ÇIKIŞ M03_2057597</t>
  </si>
  <si>
    <t>15.10.2023 12:29:19</t>
  </si>
  <si>
    <t>15.10.2023 12:35:51</t>
  </si>
  <si>
    <t>MENEMEN İM 35-28-A00001_ASARLIK-2 M09_2307681</t>
  </si>
  <si>
    <t>17.10.2023 10:01:26</t>
  </si>
  <si>
    <t>17.10.2023 11:36:45</t>
  </si>
  <si>
    <t>17.10.2023 16:23:41</t>
  </si>
  <si>
    <t>17.10.2023 19:39:21</t>
  </si>
  <si>
    <t>MEVLÜTLÜ TR-1 45-78-M01082_953299959_953299959</t>
  </si>
  <si>
    <t>17.10.2023 17:13:30</t>
  </si>
  <si>
    <t>17.10.2023 18:41:10</t>
  </si>
  <si>
    <t>TR-2/9 45-83-L00009_955146745_955146745</t>
  </si>
  <si>
    <t>17.10.2023 17:46:12</t>
  </si>
  <si>
    <t>17.10.2023 19:37:52</t>
  </si>
  <si>
    <t>17.10.2023 18:00:49</t>
  </si>
  <si>
    <t>17.10.2023 20:03:24</t>
  </si>
  <si>
    <t>ÖREN TR7 35-27-L00216_A_56370283_56370283</t>
  </si>
  <si>
    <t>17.10.2023 18:15:38</t>
  </si>
  <si>
    <t>17.10.2023 20:17:11</t>
  </si>
  <si>
    <t>L-499 35-18-L00499_950444803_950444803</t>
  </si>
  <si>
    <t>17.10.2023 19:02:27</t>
  </si>
  <si>
    <t>17.10.2023 20:21:17</t>
  </si>
  <si>
    <t>PAYAMLI TR-1 35-10-L00056_B_56374496_56374496</t>
  </si>
  <si>
    <t>17.10.2023 19:28:08</t>
  </si>
  <si>
    <t>17.10.2023 20:28:24</t>
  </si>
  <si>
    <t>13.10.2023 09:08:29</t>
  </si>
  <si>
    <t>13.10.2023 09:36:55</t>
  </si>
  <si>
    <t>13.10.2023 15:47:27</t>
  </si>
  <si>
    <t>13.10.2023 16:14:00</t>
  </si>
  <si>
    <t>13.10.2023 17:18:52</t>
  </si>
  <si>
    <t>13.10.2023 17:35:53</t>
  </si>
  <si>
    <t>DM-17 45-71-M00400_DM-18 M03_73387867</t>
  </si>
  <si>
    <t>14.10.2023 17:48:42</t>
  </si>
  <si>
    <t>14.10.2023 18:34:49</t>
  </si>
  <si>
    <t>TR-137 35-15-M00137_48909301_56375364_56375364</t>
  </si>
  <si>
    <t>17.10.2023 19:01:12</t>
  </si>
  <si>
    <t>17.10.2023 21:30:33</t>
  </si>
  <si>
    <t>K-3193 35-03-K03193_910592012_910592012</t>
  </si>
  <si>
    <t>17.10.2023 19:05:29</t>
  </si>
  <si>
    <t>17.10.2023 21:15:35</t>
  </si>
  <si>
    <t>TOSUNLAR HACIİSA TR-3 35-32-L00042_954890067_954890067</t>
  </si>
  <si>
    <t>17.10.2023 19:47:13</t>
  </si>
  <si>
    <t>17.10.2023 21:44:30</t>
  </si>
  <si>
    <t>M-210(DM-2/23) 35-09-M00210_B b1b_5883017</t>
  </si>
  <si>
    <t>17.10.2023 19:51:41</t>
  </si>
  <si>
    <t>17.10.2023 21:48:00</t>
  </si>
  <si>
    <t>DM-3/TR-6 35-13-M00053_D D01b_91770585</t>
  </si>
  <si>
    <t>17.10.2023 20:28:39</t>
  </si>
  <si>
    <t>17.10.2023 21:03:22</t>
  </si>
  <si>
    <t>YELKİ TR-1 DM-2/7  (M-2341) 35-10-M02341_915189525_915189525</t>
  </si>
  <si>
    <t>17.10.2023 20:29:06</t>
  </si>
  <si>
    <t>17.10.2023 21:01:29</t>
  </si>
  <si>
    <t>YAYAKENT TR-8 35-24-M00008_35-24-M00008_2377345</t>
  </si>
  <si>
    <t>17.10.2023 21:01:16</t>
  </si>
  <si>
    <t>17.10.2023 21:13:46</t>
  </si>
  <si>
    <t>TOSUNLAR HACIİSA TR-3 35-32-L00042_35-32-L00042_2360931</t>
  </si>
  <si>
    <t>17.10.2023 21:18:05</t>
  </si>
  <si>
    <t>17.10.2023 21:27:51</t>
  </si>
  <si>
    <t>K-1074 35-01-K01074_35-01-K01074_2348597</t>
  </si>
  <si>
    <t>14.10.2023 16:18:12</t>
  </si>
  <si>
    <t>14.10.2023 18:18:48</t>
  </si>
  <si>
    <t>TR-8 35-15-L00008_950358951_950358951</t>
  </si>
  <si>
    <t>17.10.2023 20:44:05</t>
  </si>
  <si>
    <t>17.10.2023 22:16:44</t>
  </si>
  <si>
    <t>DM-18 (UNCU BOZKÖY) 45-71-M00213_B b1b_44500673</t>
  </si>
  <si>
    <t>17.10.2023 20:51:04</t>
  </si>
  <si>
    <t>17.10.2023 22:42:06</t>
  </si>
  <si>
    <t>TR-57 35-16-L00057_953338551_953338551</t>
  </si>
  <si>
    <t>17.10.2023 20:56:41</t>
  </si>
  <si>
    <t>17.10.2023 21:46:52</t>
  </si>
  <si>
    <t>TR-57 35-16-L00057_C_56352799_56352799</t>
  </si>
  <si>
    <t>17.10.2023 22:11:36</t>
  </si>
  <si>
    <t>YENİ HARMANDALI TR-1 45-71-M00893_A_91113850_91113850</t>
  </si>
  <si>
    <t>17.10.2023 19:54:54</t>
  </si>
  <si>
    <t>17.10.2023 23:26:23</t>
  </si>
  <si>
    <t>15.10.2023 11:01:36</t>
  </si>
  <si>
    <t>15.10.2023 15:05:45</t>
  </si>
  <si>
    <t>M-1149 35-09-M01149_HatBaşıAyırıcı_53132551 M07_53132551</t>
  </si>
  <si>
    <t>15.10.2023 16:15:50</t>
  </si>
  <si>
    <t>15.10.2023 17:58:42</t>
  </si>
  <si>
    <t>TR-36 35-17-M00036_D_72410660_72410660</t>
  </si>
  <si>
    <t>17.10.2023 18:05:19</t>
  </si>
  <si>
    <t>17.10.2023 18:32:40</t>
  </si>
  <si>
    <t>YENİFOÇA TR-18 35-23-M00018_C_90938668_90938668</t>
  </si>
  <si>
    <t>17.10.2023 21:57:26</t>
  </si>
  <si>
    <t>17.10.2023 22:48:27</t>
  </si>
  <si>
    <t>TR-76 FETHİ KUŞÇU GRB. 35-15-M00076_B_56370667_56370667</t>
  </si>
  <si>
    <t>17.10.2023 22:18:16</t>
  </si>
  <si>
    <t>17.10.2023 23:09:33</t>
  </si>
  <si>
    <t>K-2631 35-03-K02631_D_56364121_56364121</t>
  </si>
  <si>
    <t>17.10.2023 23:20:23</t>
  </si>
  <si>
    <t>18.10.2023 00:35:03</t>
  </si>
  <si>
    <t>DOĞANBEY KÖK 35-14-M00100_BANKSİS M03_80639821</t>
  </si>
  <si>
    <t>14.10.2023 06:58:24</t>
  </si>
  <si>
    <t>14.10.2023 07:13:16</t>
  </si>
  <si>
    <t>YENİFOÇA TR-24 35-23-M00024_E e3b_42106621</t>
  </si>
  <si>
    <t>18.10.2023 01:43:20</t>
  </si>
  <si>
    <t>18.10.2023 02:19:51</t>
  </si>
  <si>
    <t>18.10.2023 04:00:21</t>
  </si>
  <si>
    <t>18.10.2023 05:16:22</t>
  </si>
  <si>
    <t>EGE İM 35-02-A00003_NALDÖKEN K08_2317612</t>
  </si>
  <si>
    <t>16.10.2023 09:03:12</t>
  </si>
  <si>
    <t>16.10.2023 09:22:22</t>
  </si>
  <si>
    <t>ŞEMİKLER TM 35-04-A00003_VATAN-1 M05_2055188</t>
  </si>
  <si>
    <t>17.10.2023 12:39:05</t>
  </si>
  <si>
    <t>17.10.2023 15:02:31</t>
  </si>
  <si>
    <t>M-2001 GÜZELBAHÇE ÇAMLI KÖK 35-10-M02001_GİRİŞ M01_47756318</t>
  </si>
  <si>
    <t>18.10.2023 05:39:38</t>
  </si>
  <si>
    <t>18.10.2023 08:08:51</t>
  </si>
  <si>
    <t>M-2538 35-02-M02538__81571299_81571299</t>
  </si>
  <si>
    <t>18.10.2023 06:57:52</t>
  </si>
  <si>
    <t>18.10.2023 08:56:12</t>
  </si>
  <si>
    <t>ARPALIK KÖK 45-83-M00137_ARPALIK TR-1 M02_2096632</t>
  </si>
  <si>
    <t>17.10.2023 17:43:55</t>
  </si>
  <si>
    <t>17.10.2023 18:24:25</t>
  </si>
  <si>
    <t>17.10.2023 19:21:21</t>
  </si>
  <si>
    <t>17.10.2023 22:22:37</t>
  </si>
  <si>
    <t>IŞIKLAR KÖK 45-73-M00467_HIZLI TREN M04_85123212</t>
  </si>
  <si>
    <t>17.10.2023 21:07:42</t>
  </si>
  <si>
    <t>17.10.2023 21:52:58</t>
  </si>
  <si>
    <t>HALİTPAŞA DM 45-80-M00060_HALİTPAŞA ŞEHİR M04_72188718</t>
  </si>
  <si>
    <t>18.10.2023 00:22:15</t>
  </si>
  <si>
    <t>18.10.2023 01:00:31</t>
  </si>
  <si>
    <t>18.10.2023 01:29:21</t>
  </si>
  <si>
    <t>18.10.2023 01:30:11</t>
  </si>
  <si>
    <t>ALAÇATI TM 35-18-A00005_URLA-1 M09_2311010</t>
  </si>
  <si>
    <t>18.10.2023 02:12:27</t>
  </si>
  <si>
    <t>18.10.2023 02:34:21</t>
  </si>
  <si>
    <t>ALİZE KÖK 35-18-M00059_CANTÜRK MADEN M11_72185033</t>
  </si>
  <si>
    <t>18.10.2023 02:17:32</t>
  </si>
  <si>
    <t>18.10.2023 02:46:04</t>
  </si>
  <si>
    <t>ÇEŞME HAVZA TM 35-18-A00006_URLA-2 M11_2303445</t>
  </si>
  <si>
    <t>18.10.2023 02:18:40</t>
  </si>
  <si>
    <t>18.10.2023 02:22:35</t>
  </si>
  <si>
    <t>M-180 DALYAN ARITMA DM 35-18-M00180_M-60 CADDE PLUS M03_66030464</t>
  </si>
  <si>
    <t>18.10.2023 02:24:28</t>
  </si>
  <si>
    <t>18.10.2023 02:32:07</t>
  </si>
  <si>
    <t>L-404 35-18-L00404_L-376 L03_72058922</t>
  </si>
  <si>
    <t>18.10.2023 02:54:56</t>
  </si>
  <si>
    <t>18.10.2023 03:03:26</t>
  </si>
  <si>
    <t>KAHRAMANDERE İM 35-10-A00002_GÖNEN M09_2310125</t>
  </si>
  <si>
    <t>18.10.2023 03:30:19</t>
  </si>
  <si>
    <t>18.10.2023 05:10:02</t>
  </si>
  <si>
    <t>SAKARLI KÖK 45-76-M00046_KOCAİSKAN M03_72214545</t>
  </si>
  <si>
    <t>18.10.2023 03:30:34</t>
  </si>
  <si>
    <t>18.10.2023 04:24:24</t>
  </si>
  <si>
    <t>OSMANGAZİ İM 35-02-A00004_ZİYA GÖKALP K14_2327851</t>
  </si>
  <si>
    <t>18.10.2023 03:20:17</t>
  </si>
  <si>
    <t>18.10.2023 03:56:02</t>
  </si>
  <si>
    <t>M-10 35-02-M00010_M-3227 M02_2319861</t>
  </si>
  <si>
    <t>18.10.2023 03:56:01</t>
  </si>
  <si>
    <t>18.10.2023 04:03:28</t>
  </si>
  <si>
    <t>18.10.2023 03:09:31</t>
  </si>
  <si>
    <t>18.10.2023 05:23:11</t>
  </si>
  <si>
    <t>18.10.2023 04:48:18</t>
  </si>
  <si>
    <t>18.10.2023 08:10:39</t>
  </si>
  <si>
    <t>18.10.2023 04:52:57</t>
  </si>
  <si>
    <t>18.10.2023 05:57:44</t>
  </si>
  <si>
    <t>DEMİR EXPORT ÖZEL KÖK 45-82-M00206Ö_DEMİR EXPORT ÇIKIŞ-2 M06_48414358</t>
  </si>
  <si>
    <t>18.10.2023 04:55:30</t>
  </si>
  <si>
    <t>18.10.2023 05:54:07</t>
  </si>
  <si>
    <t>BALLICA İM 45-72-A00005_HAMİDİYE L07_2327273</t>
  </si>
  <si>
    <t>18.10.2023 05:05:58</t>
  </si>
  <si>
    <t>18.10.2023 05:16:44</t>
  </si>
  <si>
    <t>TİRE İM-DM-1 35-29-A00001_ÇIRPI SULAMA 34.5 M04_2312230</t>
  </si>
  <si>
    <t>18.10.2023 05:06:09</t>
  </si>
  <si>
    <t>18.10.2023 06:07:07</t>
  </si>
  <si>
    <t>ÖMÜR BELDESİ TR 35-14-M00120_M-42 M01_80640503</t>
  </si>
  <si>
    <t>18.10.2023 05:16:25</t>
  </si>
  <si>
    <t>18.10.2023 06:24:51</t>
  </si>
  <si>
    <t>KAPANCI KÖK 45-78-L00229_KARAYAHŞİ-ÇAYKÖY L03_2328990</t>
  </si>
  <si>
    <t>18.10.2023 05:55:10</t>
  </si>
  <si>
    <t>18.10.2023 07:26:29</t>
  </si>
  <si>
    <t>YOLÜSTÜ İM 35-15-A00002_KAVAKKUYU M04_2314563</t>
  </si>
  <si>
    <t>18.10.2023 07:07:50</t>
  </si>
  <si>
    <t>18.10.2023 07:55:26</t>
  </si>
  <si>
    <t>OKLUİSA KÖK 45-81-M00046_CINAN GRUP M04_71994464</t>
  </si>
  <si>
    <t>18.10.2023 08:02:27</t>
  </si>
  <si>
    <t>18.10.2023 08:35:10</t>
  </si>
  <si>
    <t>POYRAZDAMLARI TR-11 45-78-M00576_KEMERDAMLARI YUKARIKEMER M05_2328103</t>
  </si>
  <si>
    <t>18.10.2023 08:21:26</t>
  </si>
  <si>
    <t>18.10.2023 08:53:35</t>
  </si>
  <si>
    <t>K-3888 35-02-K03888_99607463_99607463</t>
  </si>
  <si>
    <t>18.10.2023 08:23:27</t>
  </si>
  <si>
    <t>18.10.2023 09:22:15</t>
  </si>
  <si>
    <t>18.10.2023 08:30:56</t>
  </si>
  <si>
    <t>18.10.2023 09:04:43</t>
  </si>
  <si>
    <t>SARIKAYA KÖK 35-31-L00284_İĞDELİ L01_2113775</t>
  </si>
  <si>
    <t>18.10.2023 08:35:14</t>
  </si>
  <si>
    <t>18.10.2023 09:09:37</t>
  </si>
  <si>
    <t>L-400 35-18-L00400_PAŞA LİMANI L02_2094163</t>
  </si>
  <si>
    <t>17.10.2023 11:16:27</t>
  </si>
  <si>
    <t>17.10.2023 17:13:24</t>
  </si>
  <si>
    <t>17.10.2023 15:05:35</t>
  </si>
  <si>
    <t>17.10.2023 17:01:51</t>
  </si>
  <si>
    <t>17.10.2023 15:11:11</t>
  </si>
  <si>
    <t>17.10.2023 17:00:45</t>
  </si>
  <si>
    <t>17.10.2023 16:03:16</t>
  </si>
  <si>
    <t>17.10.2023 17:23:41</t>
  </si>
  <si>
    <t>KIRKAĞAÇ TR-6 45-76-M00006_TR-7 M03_58212164</t>
  </si>
  <si>
    <t>17.10.2023 16:51:21</t>
  </si>
  <si>
    <t>17.10.2023 17:12:51</t>
  </si>
  <si>
    <t>KEMALİYE DM (TR-1) 45-73-M00150_TOYGAR M03_66716003</t>
  </si>
  <si>
    <t>17.10.2023 17:13:26</t>
  </si>
  <si>
    <t>17.10.2023 18:02:06</t>
  </si>
  <si>
    <t>K-1372 35-04-K01372_A_56378326_56378326</t>
  </si>
  <si>
    <t>18.10.2023 07:25:02</t>
  </si>
  <si>
    <t>18.10.2023 10:33:03</t>
  </si>
  <si>
    <t>18.10.2023 08:01:48</t>
  </si>
  <si>
    <t>18.10.2023 09:35:02</t>
  </si>
  <si>
    <t>ÇOBANLAR SUBATAN TR-2 35-15-L00357__96077320_96077320</t>
  </si>
  <si>
    <t>18.10.2023 08:22:58</t>
  </si>
  <si>
    <t>18.10.2023 10:52:21</t>
  </si>
  <si>
    <t>K-3182 35-02-K03182_99756202_99756202</t>
  </si>
  <si>
    <t>18.10.2023 08:29:26</t>
  </si>
  <si>
    <t>18.10.2023 10:10:00</t>
  </si>
  <si>
    <t>K-1906 35-10-K01906_G G01b_5915530</t>
  </si>
  <si>
    <t>18.10.2023 08:43:34</t>
  </si>
  <si>
    <t>18.10.2023 10:23:06</t>
  </si>
  <si>
    <t>K-3187 35-01-K03187_912354771_912354771</t>
  </si>
  <si>
    <t>18.10.2023 08:56:46</t>
  </si>
  <si>
    <t>18.10.2023 09:25:55</t>
  </si>
  <si>
    <t>K-3187 35-01-K03187_35-01-K03187_2359774</t>
  </si>
  <si>
    <t>18.10.2023 09:46:01</t>
  </si>
  <si>
    <t>M-1544 35-01-M01544_35-01-M01544_2351780</t>
  </si>
  <si>
    <t>18.10.2023 10:07:20</t>
  </si>
  <si>
    <t>18.10.2023 10:30:07</t>
  </si>
  <si>
    <t>K-1655 35-02-K01655_910016849_910016849</t>
  </si>
  <si>
    <t>18.10.2023 07:29:34</t>
  </si>
  <si>
    <t>18.10.2023 11:56:36</t>
  </si>
  <si>
    <t>M-327 35-03-M00327_910308788_910308788</t>
  </si>
  <si>
    <t>18.10.2023 07:53:26</t>
  </si>
  <si>
    <t>18.10.2023 10:53:58</t>
  </si>
  <si>
    <t>ZEYTİNALAN TR-110 35-19-M00110_35-19-M00110_2376668</t>
  </si>
  <si>
    <t>18.10.2023 08:08:53</t>
  </si>
  <si>
    <t>18.10.2023 09:37:00</t>
  </si>
  <si>
    <t>K-270 35-01-K00270_D D3_5804034</t>
  </si>
  <si>
    <t>18.10.2023 08:42:55</t>
  </si>
  <si>
    <t>18.10.2023 11:00:26</t>
  </si>
  <si>
    <t>K-4792 35-02-K04792_B_60983131_60983131</t>
  </si>
  <si>
    <t>18.10.2023 09:44:46</t>
  </si>
  <si>
    <t>18.10.2023 11:19:08</t>
  </si>
  <si>
    <t>OVAKENT TR-9 35-15-L00589_B_91230022_91230022</t>
  </si>
  <si>
    <t>18.10.2023 10:13:35</t>
  </si>
  <si>
    <t>18.10.2023 10:57:58</t>
  </si>
  <si>
    <t>K-2732 35-04-K02732_35-04-K02732_2373917</t>
  </si>
  <si>
    <t>18.10.2023 10:38:33</t>
  </si>
  <si>
    <t>18.10.2023 11:08:23</t>
  </si>
  <si>
    <t>M-1541 35-01-M01541_912369682_912369682</t>
  </si>
  <si>
    <t>18.10.2023 10:34:15</t>
  </si>
  <si>
    <t>18.10.2023 11:27:25</t>
  </si>
  <si>
    <t>TR-17 35-31-L00017_35-31-L00017_2350088</t>
  </si>
  <si>
    <t>18.10.2023 10:45:41</t>
  </si>
  <si>
    <t>18.10.2023 10:50:15</t>
  </si>
  <si>
    <t>OVAKENT TR-9 35-15-L00589_35-15-L00589_2366046</t>
  </si>
  <si>
    <t>18.10.2023 11:39:38</t>
  </si>
  <si>
    <t>K-1657 35-02-K01657_913232262_913232262</t>
  </si>
  <si>
    <t>18.10.2023 08:42:01</t>
  </si>
  <si>
    <t>18.10.2023 12:39:19</t>
  </si>
  <si>
    <t>18.10.2023 09:09:17</t>
  </si>
  <si>
    <t>18.10.2023 13:03:19</t>
  </si>
  <si>
    <t>M-3300 35-01-M03300_35-01-M03300_95408443</t>
  </si>
  <si>
    <t>18.10.2023 09:41:42</t>
  </si>
  <si>
    <t>18.10.2023 12:34:49</t>
  </si>
  <si>
    <t>TR-71 35-30-L00071_35-30-L00071_2354083</t>
  </si>
  <si>
    <t>18.10.2023 10:05:11</t>
  </si>
  <si>
    <t>18.10.2023 10:18:21</t>
  </si>
  <si>
    <t>YİĞİTLER TR-1 35-27-L00225_A_56370284_56370284</t>
  </si>
  <si>
    <t>18.10.2023 10:06:53</t>
  </si>
  <si>
    <t>18.10.2023 12:05:16</t>
  </si>
  <si>
    <t>İSMAİLLİ TR-1 35-16-M00038_35-16-M00038_2347054</t>
  </si>
  <si>
    <t>18.10.2023 09:52:05</t>
  </si>
  <si>
    <t>18.10.2023 10:30:05</t>
  </si>
  <si>
    <t>18.10.2023 10:34:34</t>
  </si>
  <si>
    <t>18.10.2023 12:19:18</t>
  </si>
  <si>
    <t>İBRAHİMAĞA TR-1 45-77-M00059_C_91047562_91047562</t>
  </si>
  <si>
    <t>18.10.2023 11:09:39</t>
  </si>
  <si>
    <t>18.10.2023 12:01:50</t>
  </si>
  <si>
    <t>TR-54 YILDIZTEPE 35-19-L00054_956688383_956688383</t>
  </si>
  <si>
    <t>18.10.2023 11:06:27</t>
  </si>
  <si>
    <t>18.10.2023 12:10:01</t>
  </si>
  <si>
    <t>KAVAKLIDERE TR-13 45-73-M01030_45-73-M01030_2360250</t>
  </si>
  <si>
    <t>18.10.2023 11:23:01</t>
  </si>
  <si>
    <t>18.10.2023 11:52:24</t>
  </si>
  <si>
    <t>MORDOĞAN TR-3 35-21-L00141_A_56375588_56375588</t>
  </si>
  <si>
    <t>18.10.2023 11:24:24</t>
  </si>
  <si>
    <t>18.10.2023 12:42:25</t>
  </si>
  <si>
    <t>K-3502 35-01-K03502_912384075_912384075</t>
  </si>
  <si>
    <t>18.10.2023 11:36:03</t>
  </si>
  <si>
    <t>18.10.2023 12:22:24</t>
  </si>
  <si>
    <t>BAHRİ DUMAN SULAMA 35-26-M00495_35-26-M00495_2366093</t>
  </si>
  <si>
    <t>18.10.2023 07:20:03</t>
  </si>
  <si>
    <t>18.10.2023 13:53:46</t>
  </si>
  <si>
    <t>TR-96 35-16-L00096_B B01_61021980</t>
  </si>
  <si>
    <t>18.10.2023 08:30:41</t>
  </si>
  <si>
    <t>18.10.2023 09:02:37</t>
  </si>
  <si>
    <t>KENDİRLİK TR-1 45-84-L00171_45-84-L00171_2354957</t>
  </si>
  <si>
    <t>18.10.2023 09:33:59</t>
  </si>
  <si>
    <t>18.10.2023 12:50:37</t>
  </si>
  <si>
    <t>L-90 ULAMIŞ YAREN 35-14-L00090_35-14-L00090_2348575</t>
  </si>
  <si>
    <t>18.10.2023 09:36:35</t>
  </si>
  <si>
    <t>18.10.2023 12:22:11</t>
  </si>
  <si>
    <t>M-2904 35-02-M02904_910147607_910147607</t>
  </si>
  <si>
    <t>18.10.2023 09:51:56</t>
  </si>
  <si>
    <t>18.10.2023 13:12:07</t>
  </si>
  <si>
    <t>ÇALTIDERE TR-5 35-17-M00235_9425163_56356453_56356453</t>
  </si>
  <si>
    <t>18.10.2023 11:26:13</t>
  </si>
  <si>
    <t>18.10.2023 12:25:41</t>
  </si>
  <si>
    <t>FOÇA TR-41 35-23-L00041_B_60984675_60984675</t>
  </si>
  <si>
    <t>18.10.2023 11:54:56</t>
  </si>
  <si>
    <t>18.10.2023 12:44:37</t>
  </si>
  <si>
    <t>TR-96 35-16-L00096_35-16-L00096_2346556</t>
  </si>
  <si>
    <t>18.10.2023 09:24:13</t>
  </si>
  <si>
    <t>TR-22 35-26-M00022_956619624_956619624</t>
  </si>
  <si>
    <t>18.10.2023 07:00:03</t>
  </si>
  <si>
    <t>18.10.2023 14:36:01</t>
  </si>
  <si>
    <t>18.10.2023 07:06:59</t>
  </si>
  <si>
    <t>18.10.2023 14:07:03</t>
  </si>
  <si>
    <t>M-1116 35-02-M01116_913516544_913516544</t>
  </si>
  <si>
    <t>18.10.2023 08:27:07</t>
  </si>
  <si>
    <t>18.10.2023 14:55:17</t>
  </si>
  <si>
    <t>BALABAN TR-1 35-24-M00106_A_56376455_56376455</t>
  </si>
  <si>
    <t>18.10.2023 08:31:54</t>
  </si>
  <si>
    <t>18.10.2023 09:59:29</t>
  </si>
  <si>
    <t>POYRACIK TR-3 35-24-L00026_C_56369442_56369442</t>
  </si>
  <si>
    <t>18.10.2023 08:59:12</t>
  </si>
  <si>
    <t>18.10.2023 11:31:54</t>
  </si>
  <si>
    <t>M-2768 35-02-M02768_99608803_99608803</t>
  </si>
  <si>
    <t>18.10.2023 09:12:33</t>
  </si>
  <si>
    <t>18.10.2023 14:51:14</t>
  </si>
  <si>
    <t>ÇAMLIK KÖYÜ TR-3 35-13-L00083_B_56378875_56378875</t>
  </si>
  <si>
    <t>18.10.2023 09:13:10</t>
  </si>
  <si>
    <t>18.10.2023 14:50:57</t>
  </si>
  <si>
    <t>TR-10 35-16-L00010_953333647_953333647</t>
  </si>
  <si>
    <t>18.10.2023 09:46:10</t>
  </si>
  <si>
    <t>18.10.2023 13:04:56</t>
  </si>
  <si>
    <t>TR-107 35-16-M00867_47556630_56397085_56397085</t>
  </si>
  <si>
    <t>18.10.2023 09:57:47</t>
  </si>
  <si>
    <t>18.10.2023 10:42:35</t>
  </si>
  <si>
    <t>KESİKKÖY TR-1 35-28-M00335_A_56359659_56359659</t>
  </si>
  <si>
    <t>18.10.2023 10:14:28</t>
  </si>
  <si>
    <t>18.10.2023 12:06:54</t>
  </si>
  <si>
    <t>L-41 PANDALAKİ 35-14-L00041_956662280_956662280</t>
  </si>
  <si>
    <t>18.10.2023 10:44:45</t>
  </si>
  <si>
    <t>18.10.2023 14:21:05</t>
  </si>
  <si>
    <t>SARIKAYA TR-2 45-82-L00080_C_79744597_79744597</t>
  </si>
  <si>
    <t>18.10.2023 11:53:45</t>
  </si>
  <si>
    <t>18.10.2023 14:42:11</t>
  </si>
  <si>
    <t>K-2724 35-01-K02724_912421084_912421084</t>
  </si>
  <si>
    <t>18.10.2023 12:39:15</t>
  </si>
  <si>
    <t>18.10.2023 14:27:19</t>
  </si>
  <si>
    <t>BAHADIRLAR TR-2 45-79-M00125_D_56386948_56386948</t>
  </si>
  <si>
    <t>18.10.2023 13:03:09</t>
  </si>
  <si>
    <t>18.10.2023 14:53:07</t>
  </si>
  <si>
    <t>M-10 35-02-M00010_99845144_99845144</t>
  </si>
  <si>
    <t>18.10.2023 13:03:47</t>
  </si>
  <si>
    <t>18.10.2023 14:07:38</t>
  </si>
  <si>
    <t>K-567 35-02-K00567_99718989_99718989</t>
  </si>
  <si>
    <t>18.10.2023 09:07:55</t>
  </si>
  <si>
    <t>18.10.2023 15:42:04</t>
  </si>
  <si>
    <t>K-3073 35-04-K03073_914545397_914545397</t>
  </si>
  <si>
    <t>18.10.2023 09:11:14</t>
  </si>
  <si>
    <t>18.10.2023 15:30:14</t>
  </si>
  <si>
    <t>K-244 35-04-K00244_D_56363857_56363857</t>
  </si>
  <si>
    <t>18.10.2023 08:19:29</t>
  </si>
  <si>
    <t>18.10.2023 14:58:15</t>
  </si>
  <si>
    <t>İĞDELİ DAMLAR SOKAK TR-4 35-31-L00344_35-31-L00344_2365273</t>
  </si>
  <si>
    <t>18.10.2023 13:15:05</t>
  </si>
  <si>
    <t>18.10.2023 14:37:57</t>
  </si>
  <si>
    <t>M-1212 35-02-M01212_99642984_99642984</t>
  </si>
  <si>
    <t>18.10.2023 13:11:06</t>
  </si>
  <si>
    <t>18.10.2023 15:19:10</t>
  </si>
  <si>
    <t>KERESTECİLER TR-2 45-83-M00139_A_56388933_56388933</t>
  </si>
  <si>
    <t>18.10.2023 13:41:11</t>
  </si>
  <si>
    <t>18.10.2023 15:45:12</t>
  </si>
  <si>
    <t>YENİKENT TR-1 35-16-M00026_D_56395760_56395760</t>
  </si>
  <si>
    <t>18.10.2023 13:39:37</t>
  </si>
  <si>
    <t>18.10.2023 14:25:45</t>
  </si>
  <si>
    <t>KARAMAN TR-1 35-31-L00049_35-31-L00049_2351546</t>
  </si>
  <si>
    <t>18.10.2023 13:51:39</t>
  </si>
  <si>
    <t>18.10.2023 15:33:40</t>
  </si>
  <si>
    <t>18.10.2023 13:57:35</t>
  </si>
  <si>
    <t>18.10.2023 15:55:31</t>
  </si>
  <si>
    <t>MURADİYE HASTANE TR-1 45-71-M00193_A A06_60700511</t>
  </si>
  <si>
    <t>18.10.2023 14:05:19</t>
  </si>
  <si>
    <t>18.10.2023 15:00:11</t>
  </si>
  <si>
    <t>KOYUNDERE TR-1 35-28-M00154_D_56367126_56367126</t>
  </si>
  <si>
    <t>18.10.2023 14:49:52</t>
  </si>
  <si>
    <t>18.10.2023 15:37:23</t>
  </si>
  <si>
    <t>M-2801 35-01-M02801_35-01-M02801_84910440</t>
  </si>
  <si>
    <t>18.10.2023 14:54:26</t>
  </si>
  <si>
    <t>18.10.2023 15:16:56</t>
  </si>
  <si>
    <t>HARMANDALI DM-2 (M-200) 35-09-M00200_M-2166Ö M01_45385755</t>
  </si>
  <si>
    <t>18.10.2023 15:33:59</t>
  </si>
  <si>
    <t>18.10.2023 15:40:43</t>
  </si>
  <si>
    <t>YOLÜSTÜ İM 35-15-A00002_BİRGİ-2 L11_2076434</t>
  </si>
  <si>
    <t>01.10.2023 20:44:20</t>
  </si>
  <si>
    <t>01.10.2023 21:37:14</t>
  </si>
  <si>
    <t>02.10.2023 09:07:44</t>
  </si>
  <si>
    <t>02.10.2023 15:18:44</t>
  </si>
  <si>
    <t>K-1534 35-01-K01534_K-3743 K03_42587702</t>
  </si>
  <si>
    <t>02.10.2023 11:37:24</t>
  </si>
  <si>
    <t>02.10.2023 14:01:50</t>
  </si>
  <si>
    <t>AZİZ AYDIN VE ARK.ÖZEL 35-22-M00312Ö_DIREK TIPI TRAFO HUCRESI H01_2126657</t>
  </si>
  <si>
    <t>02.10.2023 12:35:19</t>
  </si>
  <si>
    <t>02.10.2023 14:58:41</t>
  </si>
  <si>
    <t>K-2008 35-02-K02008_K-424 K01_42315944</t>
  </si>
  <si>
    <t>02.10.2023 14:18:34</t>
  </si>
  <si>
    <t>02.10.2023 14:18:59</t>
  </si>
  <si>
    <t>MENDERES DM-2/TR-1 35-22-M00300_MENDERES-1 M17_2328468</t>
  </si>
  <si>
    <t>02.10.2023 15:47:00</t>
  </si>
  <si>
    <t>K-1635 35-02-K01635_K-3124 K04_2310381</t>
  </si>
  <si>
    <t>02.10.2023 18:04:00</t>
  </si>
  <si>
    <t>02.10.2023 19:30:20</t>
  </si>
  <si>
    <t>M-2542 35-02-M02542_M-1046 M06_81703171</t>
  </si>
  <si>
    <t>02.10.2023 20:36:07</t>
  </si>
  <si>
    <t>02.10.2023 20:37:13</t>
  </si>
  <si>
    <t>M-1020 35-03-M01020_TRAFO M03_41973351</t>
  </si>
  <si>
    <t>03.10.2023 13:08:06</t>
  </si>
  <si>
    <t>03.10.2023 14:02:53</t>
  </si>
  <si>
    <t>K-480 35-03-K00480_35-03-K00480_2372699</t>
  </si>
  <si>
    <t>18.10.2023 09:24:26</t>
  </si>
  <si>
    <t>18.10.2023 16:42:17</t>
  </si>
  <si>
    <t>K-4440 35-02-K04440_97478916_97478916</t>
  </si>
  <si>
    <t>18.10.2023 09:15:23</t>
  </si>
  <si>
    <t>18.10.2023 16:05:18</t>
  </si>
  <si>
    <t>18.10.2023 09:57:53</t>
  </si>
  <si>
    <t>18.10.2023 16:13:56</t>
  </si>
  <si>
    <t>K-612 35-02-K00612_910172157_910172157</t>
  </si>
  <si>
    <t>18.10.2023 10:01:24</t>
  </si>
  <si>
    <t>18.10.2023 16:27:41</t>
  </si>
  <si>
    <t>M-3197 (YATIRIM REZERVE) 35-01-M03197_35-01-M03197_83180867</t>
  </si>
  <si>
    <t>18.10.2023 10:11:20</t>
  </si>
  <si>
    <t>18.10.2023 16:04:20</t>
  </si>
  <si>
    <t>K-1495 35-04-K01495_99884928_99884928</t>
  </si>
  <si>
    <t>18.10.2023 11:18:44</t>
  </si>
  <si>
    <t>18.10.2023 16:35:57</t>
  </si>
  <si>
    <t>18.10.2023 11:29:29</t>
  </si>
  <si>
    <t>18.10.2023 16:25:19</t>
  </si>
  <si>
    <t>K-4711 35-04-K04711_914648622_914648622</t>
  </si>
  <si>
    <t>18.10.2023 11:38:52</t>
  </si>
  <si>
    <t>18.10.2023 16:00:19</t>
  </si>
  <si>
    <t>KAMUKENT TR-2 35-21-M00040_95002542029_95002542029</t>
  </si>
  <si>
    <t>18.10.2023 11:53:39</t>
  </si>
  <si>
    <t>18.10.2023 15:32:31</t>
  </si>
  <si>
    <t>TR-1/84 45-72-M00084_956506607_956506607</t>
  </si>
  <si>
    <t>18.10.2023 13:45:42</t>
  </si>
  <si>
    <t>18.10.2023 15:15:28</t>
  </si>
  <si>
    <t>18.10.2023 15:14:21</t>
  </si>
  <si>
    <t>18.10.2023 15:19:17</t>
  </si>
  <si>
    <t>DM-1/53 45-71-M00324_A A03_60503375</t>
  </si>
  <si>
    <t>18.10.2023 16:38:01</t>
  </si>
  <si>
    <t>ARDIÇ MAHALLESİ TR-12 35-21-L00134_MORDOĞAN KÖYÜ L05_72192709</t>
  </si>
  <si>
    <t>11.10.2023 08:42:04</t>
  </si>
  <si>
    <t>11.10.2023 10:01:05</t>
  </si>
  <si>
    <t>GERMİYAN İM 35-18-A00004_ILDIR-2 L03_2313573</t>
  </si>
  <si>
    <t>13.10.2023 10:05:02</t>
  </si>
  <si>
    <t>13.10.2023 14:39:16</t>
  </si>
  <si>
    <t>14.10.2023 10:00:12</t>
  </si>
  <si>
    <t>14.10.2023 15:32:45</t>
  </si>
  <si>
    <t>ÇEŞME İM 35-18-A00001_DALYAN L05_2053082</t>
  </si>
  <si>
    <t>16.10.2023 09:16:03</t>
  </si>
  <si>
    <t>16.10.2023 14:21:00</t>
  </si>
  <si>
    <t>17.10.2023 09:36:25</t>
  </si>
  <si>
    <t>17.10.2023 16:46:33</t>
  </si>
  <si>
    <t>ALİZE KÖK 35-18-M00059_TATAR DM (İYTE)-1 M09_72185134</t>
  </si>
  <si>
    <t>17.10.2023 10:35:46</t>
  </si>
  <si>
    <t>17.10.2023 14:51:05</t>
  </si>
  <si>
    <t>17.10.2023 23:25:47</t>
  </si>
  <si>
    <t>18.10.2023 02:00:51</t>
  </si>
  <si>
    <t>18.10.2023 03:19:31</t>
  </si>
  <si>
    <t>18.10.2023 08:22:09</t>
  </si>
  <si>
    <t>ALİZE KÖK 35-18-M00059_CANTÜRK MADEN M11_72185136</t>
  </si>
  <si>
    <t>18.10.2023 08:49:03</t>
  </si>
  <si>
    <t>18.10.2023 10:48:41</t>
  </si>
  <si>
    <t>K-986 35-07-K00986_35-07-K00986_2372846</t>
  </si>
  <si>
    <t>18.10.2023 09:37:47</t>
  </si>
  <si>
    <t>18.10.2023 17:03:22</t>
  </si>
  <si>
    <t>M-3476(YATIRIM REZERVE) 35-02-M03476_99429476_99429476</t>
  </si>
  <si>
    <t>18.10.2023 09:53:14</t>
  </si>
  <si>
    <t>18.10.2023 16:58:03</t>
  </si>
  <si>
    <t>18.10.2023 10:05:35</t>
  </si>
  <si>
    <t>18.10.2023 17:37:53</t>
  </si>
  <si>
    <t>18.10.2023 10:12:04</t>
  </si>
  <si>
    <t>18.10.2023 17:01:34</t>
  </si>
  <si>
    <t>K-1361 35-02-K01361_99295527_99295527</t>
  </si>
  <si>
    <t>18.10.2023 11:10:47</t>
  </si>
  <si>
    <t>18.10.2023 17:50:04</t>
  </si>
  <si>
    <t>M-2518 35-02-M02518_950167347_950167347</t>
  </si>
  <si>
    <t>18.10.2023 11:16:57</t>
  </si>
  <si>
    <t>18.10.2023 17:15:20</t>
  </si>
  <si>
    <t>K-4325 35-04-K04325_99324172_99324172</t>
  </si>
  <si>
    <t>18.10.2023 11:46:43</t>
  </si>
  <si>
    <t>18.10.2023 17:40:10</t>
  </si>
  <si>
    <t>TR-20 35-27-M00020_913738437_913738437</t>
  </si>
  <si>
    <t>18.10.2023 11:43:31</t>
  </si>
  <si>
    <t>18.10.2023 17:46:48</t>
  </si>
  <si>
    <t>K-569 35-02-K00569_99703840_99703840</t>
  </si>
  <si>
    <t>18.10.2023 12:57:20</t>
  </si>
  <si>
    <t>18.10.2023 17:32:56</t>
  </si>
  <si>
    <t>TR-31 35-16-L00031_953334611_953334611</t>
  </si>
  <si>
    <t>18.10.2023 13:06:07</t>
  </si>
  <si>
    <t>18.10.2023 16:49:01</t>
  </si>
  <si>
    <t>M-353 KOCAMEHMETLER YOLÜSTÜ 35-23-M00353_A_60984676_60984676</t>
  </si>
  <si>
    <t>18.10.2023 15:22:17</t>
  </si>
  <si>
    <t>18.10.2023 16:48:15</t>
  </si>
  <si>
    <t>K-3586 35-01-K03586_911109809_911109809</t>
  </si>
  <si>
    <t>18.10.2023 15:48:39</t>
  </si>
  <si>
    <t>18.10.2023 17:39:00</t>
  </si>
  <si>
    <t>K-2807 35-01-K02807_913647775_913647775</t>
  </si>
  <si>
    <t>18.10.2023 16:11:19</t>
  </si>
  <si>
    <t>18.10.2023 17:19:33</t>
  </si>
  <si>
    <t>TR-51 35-15-M00051_950350727_950350727</t>
  </si>
  <si>
    <t>18.10.2023 16:17:06</t>
  </si>
  <si>
    <t>18.10.2023 17:08:57</t>
  </si>
  <si>
    <t>K-814 35-02-K00814_913044468_913044468</t>
  </si>
  <si>
    <t>18.10.2023 16:15:55</t>
  </si>
  <si>
    <t>18.10.2023 17:25:00</t>
  </si>
  <si>
    <t>DM-1/89 35-29-M00089_35-29-M00089_2357805</t>
  </si>
  <si>
    <t>18.10.2023 17:02:45</t>
  </si>
  <si>
    <t>18.10.2023 17:24:57</t>
  </si>
  <si>
    <t>MURADİYE DM-4/20 45-71-M00854_ALCAN M03_72088441</t>
  </si>
  <si>
    <t>11.10.2023 10:01:45</t>
  </si>
  <si>
    <t>11.10.2023 12:47:04</t>
  </si>
  <si>
    <t>11.10.2023 10:22:39</t>
  </si>
  <si>
    <t>11.10.2023 13:36:49</t>
  </si>
  <si>
    <t>ŞAMAR TR-1 45-71-M01445_DIREK TIPI TRAFO HUCRESI H01_2086899</t>
  </si>
  <si>
    <t>12.10.2023 18:27:28</t>
  </si>
  <si>
    <t>KARABURUN GIS TM 35-19-A00008_KARAREİS M05_2317316</t>
  </si>
  <si>
    <t>13.10.2023 02:12:15</t>
  </si>
  <si>
    <t>13.10.2023 02:24:14</t>
  </si>
  <si>
    <t>TURGUTALP KÖK 45-71-M00260_SULTANYAYLASI M03_72233805</t>
  </si>
  <si>
    <t>14.10.2023 08:19:30</t>
  </si>
  <si>
    <t>14.10.2023 13:31:05</t>
  </si>
  <si>
    <t>AKGEDİK KÖK-3 45-71-M00164_AKGEDİK M02_55994695</t>
  </si>
  <si>
    <t>14.10.2023 09:31:02</t>
  </si>
  <si>
    <t>14.10.2023 11:54:32</t>
  </si>
  <si>
    <t>14.10.2023 09:32:42</t>
  </si>
  <si>
    <t>14.10.2023 11:08:36</t>
  </si>
  <si>
    <t>KARABURUN İM 35-21-A00001_YENİ LİMAN L03_2062912</t>
  </si>
  <si>
    <t>18.10.2023 01:53:38</t>
  </si>
  <si>
    <t>18.10.2023 06:57:14</t>
  </si>
  <si>
    <t>KÜÇÜKKALE KÖK 35-29-L00036_35-29-L00036_2351104</t>
  </si>
  <si>
    <t>18.10.2023 11:02:18</t>
  </si>
  <si>
    <t>18.10.2023 18:08:34</t>
  </si>
  <si>
    <t>K-4717 35-02-K04717_99637845_99637845</t>
  </si>
  <si>
    <t>18.10.2023 12:19:09</t>
  </si>
  <si>
    <t>18.10.2023 18:19:02</t>
  </si>
  <si>
    <t>M-1470 35-02-M01470_913127254_913127254</t>
  </si>
  <si>
    <t>18.10.2023 13:06:30</t>
  </si>
  <si>
    <t>18.10.2023 18:46:48</t>
  </si>
  <si>
    <t>M-1538 35-01-M01538_912883370_912883370</t>
  </si>
  <si>
    <t>18.10.2023 13:20:39</t>
  </si>
  <si>
    <t>18.10.2023 18:41:07</t>
  </si>
  <si>
    <t>K-4792 35-02-K04792_99444928_99444928</t>
  </si>
  <si>
    <t>18.10.2023 13:27:40</t>
  </si>
  <si>
    <t>18.10.2023 18:11:29</t>
  </si>
  <si>
    <t>K-4442 35-03-K04442_910788771_910788771</t>
  </si>
  <si>
    <t>18.10.2023 15:37:07</t>
  </si>
  <si>
    <t>18.10.2023 18:18:36</t>
  </si>
  <si>
    <t>YEŞİLKÖY TR-1 45-71-M01821_45-71-M01821_2355640</t>
  </si>
  <si>
    <t>18.10.2023 17:28:35</t>
  </si>
  <si>
    <t>18.10.2023 17:54:01</t>
  </si>
  <si>
    <t>14.10.2023 12:02:13</t>
  </si>
  <si>
    <t>14.10.2023 18:16:36</t>
  </si>
  <si>
    <t>ÇINARLIKUYU KÖK 45-71-M00188_HatBaşıAyırıcı_53134658 M02_53134658</t>
  </si>
  <si>
    <t>14.10.2023 14:39:27</t>
  </si>
  <si>
    <t>DM-18 (UNCU BOZKÖY) 45-71-M00213_DM-17 M05_84452203</t>
  </si>
  <si>
    <t>14.10.2023 18:55:22</t>
  </si>
  <si>
    <t>14.10.2023 18:57:06</t>
  </si>
  <si>
    <t>15.10.2023 07:05:04</t>
  </si>
  <si>
    <t>15.10.2023 07:22:32</t>
  </si>
  <si>
    <t>15.10.2023 09:25:56</t>
  </si>
  <si>
    <t>15.10.2023 15:50:42</t>
  </si>
  <si>
    <t>MURADİYE DM-5/8 KÖK 45-71-M00828_DM-5/11 M08_72087220</t>
  </si>
  <si>
    <t>15.10.2023 11:08:59</t>
  </si>
  <si>
    <t>15.10.2023 12:36:22</t>
  </si>
  <si>
    <t>GÜLBAHÇE TR-1 45-71-M00184_BAĞYOLU TR-1 M03_72255579</t>
  </si>
  <si>
    <t>15.10.2023 16:32:52</t>
  </si>
  <si>
    <t>15.10.2023 18:14:26</t>
  </si>
  <si>
    <t>KÜÇÜKBELEN KÖYÜ TR-1 45-71-M01677_DIREK TIPI TRAFO HUCRESI H01_2089353</t>
  </si>
  <si>
    <t>16.10.2023 08:25:32</t>
  </si>
  <si>
    <t>16.10.2023 13:13:12</t>
  </si>
  <si>
    <t>16.10.2023 10:15:10</t>
  </si>
  <si>
    <t>16.10.2023 17:06:42</t>
  </si>
  <si>
    <t>ÜÇPINAR DM 45-71-M00183_ÜÇPINAR M08_72249133</t>
  </si>
  <si>
    <t>16.10.2023 17:17:55</t>
  </si>
  <si>
    <t>16.10.2023 17:27:41</t>
  </si>
  <si>
    <t>ÜÇPINAR TR-2 45-71-M00187_ÜÇPINAR TR-7 M01_72250645</t>
  </si>
  <si>
    <t>16.10.2023 18:09:21</t>
  </si>
  <si>
    <t>16.10.2023 20:11:22</t>
  </si>
  <si>
    <t>ÜÇPINAR DM 45-71-M00183_GÖKBEL M09_72249134</t>
  </si>
  <si>
    <t>16.10.2023 20:25:38</t>
  </si>
  <si>
    <t>16.10.2023 20:40:14</t>
  </si>
  <si>
    <t>18.10.2023 09:21:23</t>
  </si>
  <si>
    <t>18.10.2023 17:50:27</t>
  </si>
  <si>
    <t>ÖZBEY TR-4 35-26-L00414_956626290_956626290</t>
  </si>
  <si>
    <t>18.10.2023 11:56:10</t>
  </si>
  <si>
    <t>18.10.2023 19:36:48</t>
  </si>
  <si>
    <t>ESKİ KARAKÖY TR 35-17-M00447_35-17-M00447_2372686</t>
  </si>
  <si>
    <t>18.10.2023 12:08:17</t>
  </si>
  <si>
    <t>18.10.2023 14:21:18</t>
  </si>
  <si>
    <t>K-744 35-02-K00744_99582381_99582381</t>
  </si>
  <si>
    <t>18.10.2023 14:12:12</t>
  </si>
  <si>
    <t>18.10.2023 19:31:12</t>
  </si>
  <si>
    <t>L-499 35-18-L00499_950444802_950444802</t>
  </si>
  <si>
    <t>18.10.2023 14:12:44</t>
  </si>
  <si>
    <t>18.10.2023 18:30:44</t>
  </si>
  <si>
    <t>DM-5/14 35-26-M00808_956629089_956629089</t>
  </si>
  <si>
    <t>18.10.2023 15:24:17</t>
  </si>
  <si>
    <t>18.10.2023 19:23:21</t>
  </si>
  <si>
    <t>18.10.2023 16:01:22</t>
  </si>
  <si>
    <t>18.10.2023 17:54:27</t>
  </si>
  <si>
    <t>L-230 (45 KABİN) 35-18-L00230_950440586_950440586</t>
  </si>
  <si>
    <t>18.10.2023 16:29:43</t>
  </si>
  <si>
    <t>18.10.2023 18:37:09</t>
  </si>
  <si>
    <t>K-1982 35-02-K01982_910011372_910011372</t>
  </si>
  <si>
    <t>18.10.2023 16:31:05</t>
  </si>
  <si>
    <t>18.10.2023 19:51:00</t>
  </si>
  <si>
    <t>SOMA TR-2 45-82-M00002_945539591_945539591</t>
  </si>
  <si>
    <t>18.10.2023 16:16:17</t>
  </si>
  <si>
    <t>18.10.2023 17:16:01</t>
  </si>
  <si>
    <t>KARAKEÇİLİ TR-1 45-75-M00102_953697748_953697748</t>
  </si>
  <si>
    <t>18.10.2023 16:34:09</t>
  </si>
  <si>
    <t>18.10.2023 18:28:22</t>
  </si>
  <si>
    <t>SELENDİ TR-12 45-81-M00012_945633478_945633478</t>
  </si>
  <si>
    <t>18.10.2023 16:43:42</t>
  </si>
  <si>
    <t>18.10.2023 19:50:46</t>
  </si>
  <si>
    <t>SELENDİ TR-15 45-81-M00015_A_56386840_56386840</t>
  </si>
  <si>
    <t>18.10.2023 17:02:08</t>
  </si>
  <si>
    <t>18.10.2023 18:09:01</t>
  </si>
  <si>
    <t>TR-13 35-16-L00013_953331917_953331917</t>
  </si>
  <si>
    <t>18.10.2023 17:31:05</t>
  </si>
  <si>
    <t>18.10.2023 19:40:28</t>
  </si>
  <si>
    <t>DM-1/53 45-71-M00324_953239381_953239381</t>
  </si>
  <si>
    <t>18.10.2023 17:39:52</t>
  </si>
  <si>
    <t>18.10.2023 19:19:48</t>
  </si>
  <si>
    <t>TR-88 35-16-L00088_35-16-L00088_2352812</t>
  </si>
  <si>
    <t>18.10.2023 15:22:42</t>
  </si>
  <si>
    <t>18.10.2023 18:46:41</t>
  </si>
  <si>
    <t>DM-1/42 45-71-M00025_B b3b_45143148</t>
  </si>
  <si>
    <t>18.10.2023 18:08:11</t>
  </si>
  <si>
    <t>18.10.2023 19:28:17</t>
  </si>
  <si>
    <t>M-421 35-02-M00421_35-02-M00421_2359473</t>
  </si>
  <si>
    <t>18.10.2023 18:24:38</t>
  </si>
  <si>
    <t>18.10.2023 19:27:13</t>
  </si>
  <si>
    <t>MERSİNDERE TR-2 45-78-L00473_A_91139890_91139890</t>
  </si>
  <si>
    <t>18.10.2023 18:42:50</t>
  </si>
  <si>
    <t>18.10.2023 19:31:32</t>
  </si>
  <si>
    <t>18.10.2023 18:32:59</t>
  </si>
  <si>
    <t>18.10.2023 19:00:02</t>
  </si>
  <si>
    <t>AŞAĞI KAYAPINAR TR-1 45-71-M01004_45-71-M01004_2355327</t>
  </si>
  <si>
    <t>18.10.2023 18:55:25</t>
  </si>
  <si>
    <t>18.10.2023 19:15:27</t>
  </si>
  <si>
    <t>DM-3/18 35-19-M00416_35-19-M00416_72123307</t>
  </si>
  <si>
    <t>18.10.2023 18:59:35</t>
  </si>
  <si>
    <t>18.10.2023 19:08:11</t>
  </si>
  <si>
    <t>ÇANDARLI TR-25 35-30-M00025__72538695_72538695</t>
  </si>
  <si>
    <t>18.10.2023 19:24:13</t>
  </si>
  <si>
    <t>18.10.2023 20:00:36</t>
  </si>
  <si>
    <t>KUMKUYUCAK KÖK 45-80-M00093_KUMKUYUCAK TR-1/TR-2/TR-3/TR-4 TARIMSAL SULAMA M02_72193187</t>
  </si>
  <si>
    <t>14.10.2023 09:08:50</t>
  </si>
  <si>
    <t>14.10.2023 10:59:04</t>
  </si>
  <si>
    <t>KUMKUYUCAK KÖK 45-80-M00093_KUMKUYUCAK TR-1/TR-2/TR-3/TR-4 TARIMSAL SULAMA M02_72193244</t>
  </si>
  <si>
    <t>14.10.2023 13:11:08</t>
  </si>
  <si>
    <t>14.10.2023 18:35:33</t>
  </si>
  <si>
    <t>_2306812_2306812</t>
  </si>
  <si>
    <t>15.10.2023 09:07:45</t>
  </si>
  <si>
    <t>15.10.2023 15:04:00</t>
  </si>
  <si>
    <t>_2305910_2305910</t>
  </si>
  <si>
    <t>15.10.2023 09:12:42</t>
  </si>
  <si>
    <t>15.10.2023 14:52:02</t>
  </si>
  <si>
    <t>YILMAZ DM 45-80-M02976_TR-20 M03_78582772</t>
  </si>
  <si>
    <t>15.10.2023 10:05:15</t>
  </si>
  <si>
    <t>15.10.2023 10:31:15</t>
  </si>
  <si>
    <t>AHMETLİ İM 45-84-A00001_HatBaşıAyırıcı_53134273 L16_53134273</t>
  </si>
  <si>
    <t>15.10.2023 10:14:02</t>
  </si>
  <si>
    <t>15.10.2023 12:04:00</t>
  </si>
  <si>
    <t>_2305903_2305903</t>
  </si>
  <si>
    <t>15.10.2023 16:18:05</t>
  </si>
  <si>
    <t>15.10.2023 18:10:05</t>
  </si>
  <si>
    <t>NURİYE DM 45-80-M00090_APPAK M02_72194603</t>
  </si>
  <si>
    <t>15.10.2023 16:31:45</t>
  </si>
  <si>
    <t>15.10.2023 16:32:15</t>
  </si>
  <si>
    <t>SARUHANLI TR-25 45-80-M00025_TR-135 PAĞMAT ÖZEL M03_72203530</t>
  </si>
  <si>
    <t>18.10.2023 07:52:43</t>
  </si>
  <si>
    <t>18.10.2023 08:25:08</t>
  </si>
  <si>
    <t>18.10.2023 09:54:25</t>
  </si>
  <si>
    <t>18.10.2023 10:38:07</t>
  </si>
  <si>
    <t>18.10.2023 10:28:01</t>
  </si>
  <si>
    <t>18.10.2023 12:22:01</t>
  </si>
  <si>
    <t>18.10.2023 13:15:27</t>
  </si>
  <si>
    <t>L-114 OVACIK 35-18-L00114_950439483_950439483</t>
  </si>
  <si>
    <t>18.10.2023 15:49:12</t>
  </si>
  <si>
    <t>18.10.2023 19:02:10</t>
  </si>
  <si>
    <t>SEKİ KÖYÜ KÜSTÜK TR-7 35-15-L00138_C_56398762_56398762</t>
  </si>
  <si>
    <t>18.10.2023 16:44:45</t>
  </si>
  <si>
    <t>18.10.2023 19:25:05</t>
  </si>
  <si>
    <t>TR-32 35-26-M00032_35-26-M00032_65918495</t>
  </si>
  <si>
    <t>18.10.2023 17:39:58</t>
  </si>
  <si>
    <t>18.10.2023 20:01:05</t>
  </si>
  <si>
    <t>K-4346 35-01-K04346_912048639_912048639</t>
  </si>
  <si>
    <t>18.10.2023 18:16:33</t>
  </si>
  <si>
    <t>18.10.2023 21:00:13</t>
  </si>
  <si>
    <t>L-114 OVACIK 35-18-L00114_A_91217986_91217986</t>
  </si>
  <si>
    <t>18.10.2023 19:45:34</t>
  </si>
  <si>
    <t>K-3182 35-02-K03182_99484374_99484374</t>
  </si>
  <si>
    <t>18.10.2023 19:19:11</t>
  </si>
  <si>
    <t>18.10.2023 20:33:19</t>
  </si>
  <si>
    <t>SEKİ KÖYÜ KÜSTÜK TR-7 35-15-L00138_35-15-L00138_2365069</t>
  </si>
  <si>
    <t>18.10.2023 20:04:25</t>
  </si>
  <si>
    <t>UĞURLU KÖK 45-86-M00045_HatBaşıAyırıcı_53135182 M02_53135182</t>
  </si>
  <si>
    <t>08.10.2023 18:27:06</t>
  </si>
  <si>
    <t>08.10.2023 19:01:11</t>
  </si>
  <si>
    <t>AKSAZ KÖK (OSMANGAZİ EDAŞ) 45-74-M00305Ö_ M04_2327830</t>
  </si>
  <si>
    <t>15.10.2023 12:22:35</t>
  </si>
  <si>
    <t>15.10.2023 12:23:35</t>
  </si>
  <si>
    <t>BEYLER KÖK 45-85-L00034_YENİKÖY L02_72102990</t>
  </si>
  <si>
    <t>17.10.2023 19:27:21</t>
  </si>
  <si>
    <t>17.10.2023 19:29:01</t>
  </si>
  <si>
    <t>MUSTAFA KOÇOĞLU SULAMA GRUBU 35-29-M00207_95000501143_95000501143</t>
  </si>
  <si>
    <t>18.10.2023 13:11:57</t>
  </si>
  <si>
    <t>18.10.2023 19:47:00</t>
  </si>
  <si>
    <t>YUKARI KIZILCA TR-3 35-27-L00053_913797928_913797928</t>
  </si>
  <si>
    <t>18.10.2023 13:53:52</t>
  </si>
  <si>
    <t>18.10.2023 19:46:50</t>
  </si>
  <si>
    <t>K-1906 35-10-K01906_913182782_913182782</t>
  </si>
  <si>
    <t>18.10.2023 14:06:14</t>
  </si>
  <si>
    <t>18.10.2023 21:12:57</t>
  </si>
  <si>
    <t>AHMETBEYLİ TR-2 35-22-M00240_955255461_955255461</t>
  </si>
  <si>
    <t>18.10.2023 14:42:19</t>
  </si>
  <si>
    <t>18.10.2023 17:53:16</t>
  </si>
  <si>
    <t>ÇOBANLAR AYVACIK TR-4 35-15-L00360_35-15-L00360_2365321</t>
  </si>
  <si>
    <t>18.10.2023 17:29:11</t>
  </si>
  <si>
    <t>18.10.2023 19:00:01</t>
  </si>
  <si>
    <t>SULUDERE TR-2 ESKİ OKUL ÜSTÜ 35-31-L00058_B_91364496_91364496</t>
  </si>
  <si>
    <t>18.10.2023 18:06:28</t>
  </si>
  <si>
    <t>18.10.2023 19:11:58</t>
  </si>
  <si>
    <t>TR-1-5/11 (YANIKKAVAK MERKEZ) 35-20-L00056_955212788_955212788</t>
  </si>
  <si>
    <t>18.10.2023 18:12:51</t>
  </si>
  <si>
    <t>18.10.2023 21:20:58</t>
  </si>
  <si>
    <t>18.10.2023 17:58:16</t>
  </si>
  <si>
    <t>18.10.2023 21:05:45</t>
  </si>
  <si>
    <t>18.10.2023 18:54:29</t>
  </si>
  <si>
    <t>18.10.2023 20:49:41</t>
  </si>
  <si>
    <t>M-1212 35-02-M01212_99918170_99918170</t>
  </si>
  <si>
    <t>18.10.2023 19:20:18</t>
  </si>
  <si>
    <t>18.10.2023 21:22:11</t>
  </si>
  <si>
    <t>M-2538 35-02-M02538_99667381_99667381</t>
  </si>
  <si>
    <t>18.10.2023 20:01:32</t>
  </si>
  <si>
    <t>18.10.2023 21:38:26</t>
  </si>
  <si>
    <t>M-14 ILDIR TARIMSAL SULAMA 35-18-M00014_950466142_950466142</t>
  </si>
  <si>
    <t>18.10.2023 20:46:33</t>
  </si>
  <si>
    <t>18.10.2023 21:55:03</t>
  </si>
  <si>
    <t>18.10.2023 21:04:49</t>
  </si>
  <si>
    <t>18.10.2023 21:25:19</t>
  </si>
  <si>
    <t>06.10.2023 09:02:56</t>
  </si>
  <si>
    <t>06.10.2023 16:48:24</t>
  </si>
  <si>
    <t>İBRAHİMKUYU DM 35-15-M00286_ARITMA M10_67554505</t>
  </si>
  <si>
    <t>06.10.2023 14:36:14</t>
  </si>
  <si>
    <t>06.10.2023 14:58:52</t>
  </si>
  <si>
    <t>İBRAHİMKUYU DM 35-15-M00286_ARITMA M10_67554617</t>
  </si>
  <si>
    <t>07.10.2023 10:17:49</t>
  </si>
  <si>
    <t>07.10.2023 17:00:19</t>
  </si>
  <si>
    <t>09.10.2023 10:09:34</t>
  </si>
  <si>
    <t>09.10.2023 16:49:00</t>
  </si>
  <si>
    <t>11.10.2023 12:12:02</t>
  </si>
  <si>
    <t>11.10.2023 13:56:25</t>
  </si>
  <si>
    <t>12.10.2023 11:00:11</t>
  </si>
  <si>
    <t>12.10.2023 16:35:00</t>
  </si>
  <si>
    <t>İBRAHİMKUYU DM 35-15-M00286_HatBaşıAyırıcı_53132665 M05_53132665</t>
  </si>
  <si>
    <t>13.10.2023 08:58:32</t>
  </si>
  <si>
    <t>13.10.2023 09:08:42</t>
  </si>
  <si>
    <t>13.10.2023 09:20:52</t>
  </si>
  <si>
    <t>13.10.2023 10:43:52</t>
  </si>
  <si>
    <t>13.10.2023 10:12:32</t>
  </si>
  <si>
    <t>13.10.2023 17:47:23</t>
  </si>
  <si>
    <t>KÜÇÜKAVULCUK DM 35-15-L00727_İSMAİL BAYSAL L04_72098513</t>
  </si>
  <si>
    <t>13.10.2023 10:43:27</t>
  </si>
  <si>
    <t>13.10.2023 11:31:32</t>
  </si>
  <si>
    <t>13.10.2023 12:58:52</t>
  </si>
  <si>
    <t>13.10.2023 13:29:46</t>
  </si>
  <si>
    <t>KÜÇÜKAVULCUK DM 35-15-L00727_İSMAİL BAYSAL L04_72098461</t>
  </si>
  <si>
    <t>14.10.2023 09:20:12</t>
  </si>
  <si>
    <t>14.10.2023 09:59:52</t>
  </si>
  <si>
    <t>14.10.2023 12:07:12</t>
  </si>
  <si>
    <t>14.10.2023 12:20:56</t>
  </si>
  <si>
    <t>14.10.2023 16:07:56</t>
  </si>
  <si>
    <t>14.10.2023 16:43:24</t>
  </si>
  <si>
    <t>BALABANLI DM 35-15-M00280_BOZCAYAKA DM M02_72306391</t>
  </si>
  <si>
    <t>15.10.2023 09:17:22</t>
  </si>
  <si>
    <t>15.10.2023 09:43:43</t>
  </si>
  <si>
    <t>ÖDEMİŞ İM 35-15-A00001_TR-110 M04_2309731</t>
  </si>
  <si>
    <t>15.10.2023 09:21:03</t>
  </si>
  <si>
    <t>15.10.2023 11:23:52</t>
  </si>
  <si>
    <t>YÜCEL SARI ÖZEL TR 35-15-M00414Ö_ H_66554041</t>
  </si>
  <si>
    <t>15.10.2023 14:53:40</t>
  </si>
  <si>
    <t>15.10.2023 16:29:57</t>
  </si>
  <si>
    <t>16.10.2023 09:16:50</t>
  </si>
  <si>
    <t>16.10.2023 16:33:06</t>
  </si>
  <si>
    <t>17.10.2023 16:16:21</t>
  </si>
  <si>
    <t>17.10.2023 16:39:01</t>
  </si>
  <si>
    <t>MURADİYE ORTA ÖLÇEKLİ SAN. TR-1 45-71-M00219_953246929_953246929</t>
  </si>
  <si>
    <t>18.10.2023 14:05:52</t>
  </si>
  <si>
    <t>18.10.2023 22:47:13</t>
  </si>
  <si>
    <t>18.10.2023 17:08:22</t>
  </si>
  <si>
    <t>18.10.2023 22:24:43</t>
  </si>
  <si>
    <t>GÖRDES TR-7 45-75-M00342_945605362_945605362</t>
  </si>
  <si>
    <t>18.10.2023 18:47:26</t>
  </si>
  <si>
    <t>18.10.2023 21:25:28</t>
  </si>
  <si>
    <t>MURADİYE DM-7/2 45-71-M02162_45-71-M02162_66002287</t>
  </si>
  <si>
    <t>18.10.2023 18:57:05</t>
  </si>
  <si>
    <t>18.10.2023 22:16:07</t>
  </si>
  <si>
    <t>K-1303 35-08-K01303_E_56368202_56368202</t>
  </si>
  <si>
    <t>18.10.2023 21:11:56</t>
  </si>
  <si>
    <t>18.10.2023 22:17:44</t>
  </si>
  <si>
    <t>K-1181 35-04-K01181_912554982_912554982</t>
  </si>
  <si>
    <t>18.10.2023 21:05:53</t>
  </si>
  <si>
    <t>18.10.2023 22:43:06</t>
  </si>
  <si>
    <t>TERZİLER TR-1 45-81-M00237_B_56399201_56399201</t>
  </si>
  <si>
    <t>18.10.2023 21:26:46</t>
  </si>
  <si>
    <t>18.10.2023 22:41:11</t>
  </si>
  <si>
    <t>TR-47 35-16-L00047__75446124_75446124</t>
  </si>
  <si>
    <t>18.10.2023 21:41:37</t>
  </si>
  <si>
    <t>18.10.2023 22:40:10</t>
  </si>
  <si>
    <t>MAVİ KÖŞE TR-1 KÖK 35-17-M00224__56356205_56356205</t>
  </si>
  <si>
    <t>18.10.2023 21:52:16</t>
  </si>
  <si>
    <t>18.10.2023 22:56:50</t>
  </si>
  <si>
    <t>K-1303 35-08-K01303_35-08-K01303_42374541</t>
  </si>
  <si>
    <t>18.10.2023 22:22:43</t>
  </si>
  <si>
    <t>MENEMEN TR-58 35-28-L00058_953385239_953385239</t>
  </si>
  <si>
    <t>18.10.2023 18:23:05</t>
  </si>
  <si>
    <t>18.10.2023 20:41:39</t>
  </si>
  <si>
    <t>EMİRALEM TR-7 35-28-M00225_95002413962_95002413962</t>
  </si>
  <si>
    <t>18.10.2023 17:59:35</t>
  </si>
  <si>
    <t>18.10.2023 22:16:41</t>
  </si>
  <si>
    <t>M-1662 35-02-M01662_A A1b_5917538</t>
  </si>
  <si>
    <t>18.10.2023 21:20:53</t>
  </si>
  <si>
    <t>18.10.2023 22:54:25</t>
  </si>
  <si>
    <t>NAZIM KOPARAN TAYTAN TR-6 TARIMSAL SULAMA 45-78-M00377_A_91401890_91401890</t>
  </si>
  <si>
    <t>18.10.2023 23:03:15</t>
  </si>
  <si>
    <t>18.10.2023 23:28:42</t>
  </si>
  <si>
    <t>K-498 35-02-K00498_E_56375449_56375449</t>
  </si>
  <si>
    <t>18.10.2023 13:58:22</t>
  </si>
  <si>
    <t>18.10.2023 14:59:27</t>
  </si>
  <si>
    <t>BAĞARASI TR-8 35-23-M00177_950416399_950416399</t>
  </si>
  <si>
    <t>18.10.2023 19:11:15</t>
  </si>
  <si>
    <t>18.10.2023 23:01:17</t>
  </si>
  <si>
    <t>K-1093 35-03-K01093_910762902_910762902</t>
  </si>
  <si>
    <t>18.10.2023 19:33:11</t>
  </si>
  <si>
    <t>18.10.2023 22:48:09</t>
  </si>
  <si>
    <t>SEYREK TR-7 KÖK 35-28-M00379_95002625141_95002625141</t>
  </si>
  <si>
    <t>18.10.2023 21:16:09</t>
  </si>
  <si>
    <t>18.10.2023 23:28:47</t>
  </si>
  <si>
    <t>K-3220 35-02-K03220_910017642_910017642</t>
  </si>
  <si>
    <t>18.10.2023 22:16:00</t>
  </si>
  <si>
    <t>19.10.2023 00:24:39</t>
  </si>
  <si>
    <t>BAĞARASI TR-8 35-23-M00177_C_91286807_91286807</t>
  </si>
  <si>
    <t>18.10.2023 23:43:39</t>
  </si>
  <si>
    <t>K-287 35-02-K00287_912636296_912636296</t>
  </si>
  <si>
    <t>18.10.2023 22:38:02</t>
  </si>
  <si>
    <t>19.10.2023 00:59:51</t>
  </si>
  <si>
    <t>KÜNER TR-9 35-22-M00295_955260638_955260638</t>
  </si>
  <si>
    <t>18.10.2023 22:48:03</t>
  </si>
  <si>
    <t>19.10.2023 01:01:46</t>
  </si>
  <si>
    <t>M-1212 35-02-M01212_99632796_99632796</t>
  </si>
  <si>
    <t>18.10.2023 22:59:42</t>
  </si>
  <si>
    <t>19.10.2023 00:47:53</t>
  </si>
  <si>
    <t>TR-88 45-78-L00088_57748468_60984681_60984681</t>
  </si>
  <si>
    <t>19.10.2023 00:11:13</t>
  </si>
  <si>
    <t>19.10.2023 01:43:20</t>
  </si>
  <si>
    <t>18.10.2023 19:51:41</t>
  </si>
  <si>
    <t>19.10.2023 00:54:44</t>
  </si>
  <si>
    <t>KARAAĞAÇ DEDEBAŞI TR-1 45-75-M00229_B_56386686_56386686</t>
  </si>
  <si>
    <t>18.10.2023 22:12:38</t>
  </si>
  <si>
    <t>19.10.2023 02:32:07</t>
  </si>
  <si>
    <t>TR-2/102-1 45-83-L00310_45-83-L00310_2357117</t>
  </si>
  <si>
    <t>19.10.2023 01:05:19</t>
  </si>
  <si>
    <t>19.10.2023 01:57:11</t>
  </si>
  <si>
    <t>12.10.2023 18:42:36</t>
  </si>
  <si>
    <t>12.10.2023 20:38:28</t>
  </si>
  <si>
    <t>ÇAMLICA KÖK 45-81-M00048_HatBaşıAyırıcı_53134908 M03_53134908</t>
  </si>
  <si>
    <t>13.10.2023 10:20:21</t>
  </si>
  <si>
    <t>13.10.2023 13:17:38</t>
  </si>
  <si>
    <t>PİYADELER KÖK 45-73-M00136_HatBaşıAyırıcı_53136111 M021_53136111</t>
  </si>
  <si>
    <t>13.10.2023 10:26:58</t>
  </si>
  <si>
    <t>13.10.2023 11:44:02</t>
  </si>
  <si>
    <t>BEYDAĞ İM 35-32-A00001_HatBaşıAyırıcı_72288594 L03_72288594</t>
  </si>
  <si>
    <t>13.10.2023 11:17:12</t>
  </si>
  <si>
    <t>13.10.2023 12:07:36</t>
  </si>
  <si>
    <t>KARAPINAR İM 45-78-A00002_HatBaşıAyırıcı_53139832 M06_53139832</t>
  </si>
  <si>
    <t>14.10.2023 08:10:06</t>
  </si>
  <si>
    <t>14.10.2023 10:26:14</t>
  </si>
  <si>
    <t>KARAPINAR İM 45-78-A00002_HatBaşıAyırıcı_53139299 M02_53139299</t>
  </si>
  <si>
    <t>14.10.2023 08:56:10</t>
  </si>
  <si>
    <t>14.10.2023 10:54:59</t>
  </si>
  <si>
    <t>14.10.2023 09:08:32</t>
  </si>
  <si>
    <t>14.10.2023 16:46:56</t>
  </si>
  <si>
    <t>TIRAZLI KÖK 45-79-M00079_HatBaşıAyırıcı_72341667 M06_72341667</t>
  </si>
  <si>
    <t>14.10.2023 11:30:36</t>
  </si>
  <si>
    <t>14.10.2023 13:17:42</t>
  </si>
  <si>
    <t>DUMANLAR KÖK 45-81-M00044_HatBaşıAyırıcı_73215675 M03_73215675</t>
  </si>
  <si>
    <t>14.10.2023 13:10:17</t>
  </si>
  <si>
    <t>14.10.2023 13:33:52</t>
  </si>
  <si>
    <t>SAZOBA DM 45-72-M00413_HatBaşıAyırıcı_53140191 M08_53140191</t>
  </si>
  <si>
    <t>14.10.2023 15:35:54</t>
  </si>
  <si>
    <t>14.10.2023 15:47:32</t>
  </si>
  <si>
    <t>BERGAMA TM 35-16-A00004_HatBaşıAyırıcı_53140638 M08_53140638</t>
  </si>
  <si>
    <t>14.10.2023 18:33:10</t>
  </si>
  <si>
    <t>14.10.2023 20:37:46</t>
  </si>
  <si>
    <t>KARAPINAR İM 45-78-A00002_HatBaşıAyırıcı_53139564 M05_53139564</t>
  </si>
  <si>
    <t>15.10.2023 09:03:58</t>
  </si>
  <si>
    <t>15.10.2023 10:17:51</t>
  </si>
  <si>
    <t>15.10.2023 11:13:51</t>
  </si>
  <si>
    <t>15.10.2023 12:22:24</t>
  </si>
  <si>
    <t>KULA İM 45-77-A00001_HatBaşıAyırıcı_89227339 M03_89227339</t>
  </si>
  <si>
    <t>15.10.2023 14:19:19</t>
  </si>
  <si>
    <t>15.10.2023 17:39:07</t>
  </si>
  <si>
    <t>POYRAZDAMLARI TR-11 45-78-M00576_HatBaşıAyırıcı_53139333 M05_53139333</t>
  </si>
  <si>
    <t>16.10.2023 07:32:39</t>
  </si>
  <si>
    <t>16.10.2023 10:35:21</t>
  </si>
  <si>
    <t>GÖRDES DM 45-75-M00050_HatBaşıAyırıcı_53135653 M11_53135653</t>
  </si>
  <si>
    <t>16.10.2023 10:22:17</t>
  </si>
  <si>
    <t>16.10.2023 17:14:26</t>
  </si>
  <si>
    <t>ÇINARLIKUYU KÖK 45-71-M00188_HatBaşıAyırıcı_88207040 M02_88207040</t>
  </si>
  <si>
    <t>16.10.2023 12:31:48</t>
  </si>
  <si>
    <t>16.10.2023 20:47:15</t>
  </si>
  <si>
    <t>KULA İM 45-77-A00001_HatBaşıAyırıcı_89716736 M01_89716736</t>
  </si>
  <si>
    <t>16.10.2023 15:56:55</t>
  </si>
  <si>
    <t>16.10.2023 21:05:45</t>
  </si>
  <si>
    <t>16.10.2023 16:36:32</t>
  </si>
  <si>
    <t>16.10.2023 17:57:12</t>
  </si>
  <si>
    <t>ZEYTİNDAĞ DM 35-16-M00138_HatBaşıAyırıcı_53140653 M06_53140653</t>
  </si>
  <si>
    <t>16.10.2023 18:28:58</t>
  </si>
  <si>
    <t>16.10.2023 20:22:06</t>
  </si>
  <si>
    <t>16.10.2023 19:58:53</t>
  </si>
  <si>
    <t>17.10.2023 01:56:24</t>
  </si>
  <si>
    <t>ÇAMLICA KÖK 45-81-M00048_HatBaşıAyırıcı_53138894 M03_53138894</t>
  </si>
  <si>
    <t>17.10.2023 09:44:01</t>
  </si>
  <si>
    <t>17.10.2023 10:03:15</t>
  </si>
  <si>
    <t>17.10.2023 10:01:12</t>
  </si>
  <si>
    <t>17.10.2023 16:53:05</t>
  </si>
  <si>
    <t>DUMANLAR KÖK 45-81-M00044_HatBaşıAyırıcı_53134861 M02_53134861</t>
  </si>
  <si>
    <t>17.10.2023 10:30:02</t>
  </si>
  <si>
    <t>17.10.2023 13:56:40</t>
  </si>
  <si>
    <t>KORDON KÖK 45-78-M00730_HatBaşıAyırıcı_53139302 M02_53139302</t>
  </si>
  <si>
    <t>17.10.2023 11:46:47</t>
  </si>
  <si>
    <t>17.10.2023 16:16:51</t>
  </si>
  <si>
    <t>17.10.2023 15:26:45</t>
  </si>
  <si>
    <t>17.10.2023 18:22:05</t>
  </si>
  <si>
    <t>M-2313Ö DSİ SÜZBEYLİ ÖZEL KÖK 35-09-M02313Ö_HatBaşıAyırıcı_53133632 M01_53133632</t>
  </si>
  <si>
    <t>17.10.2023 15:31:27</t>
  </si>
  <si>
    <t>17.10.2023 18:29:15</t>
  </si>
  <si>
    <t>YENMİŞ KÖK 35-27-M00366_HatBaşıAyırıcı_53138871 M01_53138871</t>
  </si>
  <si>
    <t>18.10.2023 07:15:24</t>
  </si>
  <si>
    <t>18.10.2023 09:30:42</t>
  </si>
  <si>
    <t>18.10.2023 07:33:38</t>
  </si>
  <si>
    <t>18.10.2023 09:55:39</t>
  </si>
  <si>
    <t>18.10.2023 08:00:39</t>
  </si>
  <si>
    <t>18.10.2023 09:30:15</t>
  </si>
  <si>
    <t>KOLDERE KÖK 45-80-M00051_HatBaşıAyırıcı_53135235 M011_53135235</t>
  </si>
  <si>
    <t>18.10.2023 08:20:18</t>
  </si>
  <si>
    <t>18.10.2023 17:06:29</t>
  </si>
  <si>
    <t>TAYTAN TR-1 KÖK 45-78-M00305_HatBaşıAyırıcı_53140203 M01_53140203</t>
  </si>
  <si>
    <t>18.10.2023 09:06:22</t>
  </si>
  <si>
    <t>18.10.2023 16:14:14</t>
  </si>
  <si>
    <t>AŞAĞICUMA DM 35-16-M00103_HatBaşıAyırıcı_53140597 M03_53140597</t>
  </si>
  <si>
    <t>18.10.2023 09:11:30</t>
  </si>
  <si>
    <t>18.10.2023 13:00:31</t>
  </si>
  <si>
    <t>DİNDARLI KÖK TR-3 KAKLIK 45-79-M00395_HatBaşıAyırıcı_80387349 M06_80387349</t>
  </si>
  <si>
    <t>18.10.2023 09:27:56</t>
  </si>
  <si>
    <t>18.10.2023 11:45:17</t>
  </si>
  <si>
    <t>18.10.2023 10:21:24</t>
  </si>
  <si>
    <t>18.10.2023 17:15:17</t>
  </si>
  <si>
    <t>18.10.2023 10:34:35</t>
  </si>
  <si>
    <t>18.10.2023 10:35:15</t>
  </si>
  <si>
    <t>TAŞLIYOL KÖK 35-27-M00495_HatBaşıAyırıcı_93538911 M03_93538911</t>
  </si>
  <si>
    <t>18.10.2023 11:31:40</t>
  </si>
  <si>
    <t>18.10.2023 15:51:09</t>
  </si>
  <si>
    <t>18.10.2023 13:20:43</t>
  </si>
  <si>
    <t>18.10.2023 14:39:18</t>
  </si>
  <si>
    <t>ALÇUK TM 35-17-A00001_HatBaşıAyırıcı_53133520 M30_53133520</t>
  </si>
  <si>
    <t>18.10.2023 13:40:14</t>
  </si>
  <si>
    <t>18.10.2023 17:33:46</t>
  </si>
  <si>
    <t>HARMANDALI KÖK 45-71-M00061_HatBaşıAyırıcı_53135195 M02_53135195</t>
  </si>
  <si>
    <t>18.10.2023 13:48:27</t>
  </si>
  <si>
    <t>18.10.2023 19:47:16</t>
  </si>
  <si>
    <t>18.10.2023 14:03:00</t>
  </si>
  <si>
    <t>18.10.2023 17:56:37</t>
  </si>
  <si>
    <t>GÖÇBEYLİ DM 35-16-M00139_HatBaşıAyırıcı_53140543 M07_53140543</t>
  </si>
  <si>
    <t>18.10.2023 14:29:15</t>
  </si>
  <si>
    <t>18.10.2023 14:36:05</t>
  </si>
  <si>
    <t>KARGIN KÖK 45-71-M00095_HatBaşıAyırıcı_53135149 M07_53135149</t>
  </si>
  <si>
    <t>18.10.2023 16:32:43</t>
  </si>
  <si>
    <t>18.10.2023 20:37:34</t>
  </si>
  <si>
    <t>18.10.2023 16:44:51</t>
  </si>
  <si>
    <t>18.10.2023 18:40:40</t>
  </si>
  <si>
    <t>18.10.2023 18:32:28</t>
  </si>
  <si>
    <t>18.10.2023 21:02:25</t>
  </si>
  <si>
    <t>ÖRNEKKÖY TR-432 TARIMSAL SULAMA 45-73-M00262_DIREK TIPI TRAFO HUCRESI H01_2090523</t>
  </si>
  <si>
    <t>19.10.2023 01:00:38</t>
  </si>
  <si>
    <t>19.10.2023 02:03:01</t>
  </si>
  <si>
    <t>PİYADELER KÖK 45-73-M00136_HatBaşıAyırıcı_53136003 M04_53136003</t>
  </si>
  <si>
    <t>19.10.2023 02:21:55</t>
  </si>
  <si>
    <t>M-2538 35-02-M02538_99533818_99533818</t>
  </si>
  <si>
    <t>19.10.2023 00:26:52</t>
  </si>
  <si>
    <t>19.10.2023 03:21:58</t>
  </si>
  <si>
    <t>TR-45 35-15-M00045_48877876_56368010_56368010</t>
  </si>
  <si>
    <t>19.10.2023 00:54:32</t>
  </si>
  <si>
    <t>19.10.2023 04:21:45</t>
  </si>
  <si>
    <t>K-2793 35-09-K02793_35-09-K02793_45210413</t>
  </si>
  <si>
    <t>19.10.2023 02:41:15</t>
  </si>
  <si>
    <t>19.10.2023 03:10:31</t>
  </si>
  <si>
    <t>YENİ ŞAKRAN TR-7 35-17-M00207_35-17-M00207_2362604</t>
  </si>
  <si>
    <t>19.10.2023 05:06:57</t>
  </si>
  <si>
    <t>19.10.2023 05:23:05</t>
  </si>
  <si>
    <t>TR-1/42 45-72-M00042_A_56392938_56392938</t>
  </si>
  <si>
    <t>19.10.2023 04:47:35</t>
  </si>
  <si>
    <t>19.10.2023 07:34:23</t>
  </si>
  <si>
    <t>TR-72 45-78-M00072_953257853_953257853</t>
  </si>
  <si>
    <t>19.10.2023 07:24:25</t>
  </si>
  <si>
    <t>19.10.2023 08:49:46</t>
  </si>
  <si>
    <t>VEZİRKÖPRÜ İM 35-03-A00002_YEŞİLBAĞLAR K18_2050515</t>
  </si>
  <si>
    <t>18.10.2023 08:58:53</t>
  </si>
  <si>
    <t>18.10.2023 13:32:53</t>
  </si>
  <si>
    <t>M-13 35-02-M00013_M-157 M03_2333802</t>
  </si>
  <si>
    <t>18.10.2023 09:17:04</t>
  </si>
  <si>
    <t>18.10.2023 09:22:43</t>
  </si>
  <si>
    <t>18.10.2023 09:30:56</t>
  </si>
  <si>
    <t>18.10.2023 13:41:56</t>
  </si>
  <si>
    <t>SARNIÇ İM 35-08-A00005_SARNIÇ-19 K18_2052728</t>
  </si>
  <si>
    <t>18.10.2023 09:49:00</t>
  </si>
  <si>
    <t>18.10.2023 15:24:31</t>
  </si>
  <si>
    <t>K-251 35-02-K00251_TRAFO K01_2303251</t>
  </si>
  <si>
    <t>18.10.2023 12:39:41</t>
  </si>
  <si>
    <t>18.10.2023 13:01:35</t>
  </si>
  <si>
    <t>DM-2 35-17-M00002_DOLUM TESİSİ M23_2321736</t>
  </si>
  <si>
    <t>18.10.2023 18:06:06</t>
  </si>
  <si>
    <t>18.10.2023 19:45:04</t>
  </si>
  <si>
    <t>18.10.2023 18:59:52</t>
  </si>
  <si>
    <t>18.10.2023 19:04:02</t>
  </si>
  <si>
    <t>GÜMÜLCELİ KÖK 45-80-M00057_GÜMÜLCELİ TR-2/TR-3/TR-4 M02_72197396</t>
  </si>
  <si>
    <t>18.10.2023 20:43:01</t>
  </si>
  <si>
    <t>18.10.2023 20:55:01</t>
  </si>
  <si>
    <t>SİNİRLİ TR-1 45-83-M00459_A_56388667_56388667</t>
  </si>
  <si>
    <t>19.10.2023 07:02:29</t>
  </si>
  <si>
    <t>19.10.2023 09:12:32</t>
  </si>
  <si>
    <t>MÜTEVELLİ KÖK 45-80-M00100_KARAAĞAÇLI M01_72196210</t>
  </si>
  <si>
    <t>19.10.2023 07:21:31</t>
  </si>
  <si>
    <t>19.10.2023 07:36:08</t>
  </si>
  <si>
    <t>İSTASYONALTI KÖK 45-83-M00131_CELALETTİN AŞKIN M08_2329824</t>
  </si>
  <si>
    <t>19.10.2023 07:51:35</t>
  </si>
  <si>
    <t>19.10.2023 08:49:28</t>
  </si>
  <si>
    <t>ÇAPAKLI KÖK 45-78-M01161_SÜLEYMANİYE M06_78225763</t>
  </si>
  <si>
    <t>19.10.2023 07:52:05</t>
  </si>
  <si>
    <t>19.10.2023 07:52:41</t>
  </si>
  <si>
    <t>KİBAR KÖYÜ TR-2 35-31-L00313_35-31-L00313_2364981</t>
  </si>
  <si>
    <t>19.10.2023 08:10:11</t>
  </si>
  <si>
    <t>19.10.2023 09:21:01</t>
  </si>
  <si>
    <t>19.10.2023 08:43:22</t>
  </si>
  <si>
    <t>19.10.2023 08:45:56</t>
  </si>
  <si>
    <t>SARIGÖL TR-16 45-79-M00016_F F02_65956793</t>
  </si>
  <si>
    <t>19.10.2023 08:47:58</t>
  </si>
  <si>
    <t>19.10.2023 10:04:09</t>
  </si>
  <si>
    <t>19.10.2023 09:21:17</t>
  </si>
  <si>
    <t>19.10.2023 09:23:33</t>
  </si>
  <si>
    <t>BEYLİKLİ TR-3 45-78-M00726_C_56391761_56391761</t>
  </si>
  <si>
    <t>19.10.2023 09:22:08</t>
  </si>
  <si>
    <t>19.10.2023 09:47:09</t>
  </si>
  <si>
    <t>18.10.2023 10:30:01</t>
  </si>
  <si>
    <t>18.10.2023 10:33:14</t>
  </si>
  <si>
    <t>18.10.2023 10:38:22</t>
  </si>
  <si>
    <t>18.10.2023 10:47:53</t>
  </si>
  <si>
    <t>18.10.2023 10:43:31</t>
  </si>
  <si>
    <t>18.10.2023 11:12:35</t>
  </si>
  <si>
    <t>18.10.2023 11:03:05</t>
  </si>
  <si>
    <t>18.10.2023 11:11:09</t>
  </si>
  <si>
    <t>DEMİRKÖPRÜ TM 45-78-A00005_KULA M05_2096291</t>
  </si>
  <si>
    <t>18.10.2023 11:20:11</t>
  </si>
  <si>
    <t>18.10.2023 11:31:12</t>
  </si>
  <si>
    <t>LOKMANKUYU KÖK 35-15-L00903_MENDERES L02_67112583</t>
  </si>
  <si>
    <t>18.10.2023 11:33:01</t>
  </si>
  <si>
    <t>18.10.2023 12:36:11</t>
  </si>
  <si>
    <t>18.10.2023 11:58:26</t>
  </si>
  <si>
    <t>18.10.2023 12:02:04</t>
  </si>
  <si>
    <t>ILIPINAR KÖK 35-23-M00154_ILIPINAR SULAMA ÇIKIŞI M08_67163349</t>
  </si>
  <si>
    <t>18.10.2023 12:15:47</t>
  </si>
  <si>
    <t>18.10.2023 12:16:11</t>
  </si>
  <si>
    <t>18.10.2023 12:26:38</t>
  </si>
  <si>
    <t>18.10.2023 12:30:34</t>
  </si>
  <si>
    <t>BALLICA İM 45-72-A00005_BÜNYAN OSMANİYE L02_2095874</t>
  </si>
  <si>
    <t>18.10.2023 12:35:42</t>
  </si>
  <si>
    <t>18.10.2023 12:50:49</t>
  </si>
  <si>
    <t>TİRE İM-DM-1 35-29-A00001_DEREBAŞI M25_2059028</t>
  </si>
  <si>
    <t>18.10.2023 13:09:09</t>
  </si>
  <si>
    <t>18.10.2023 13:12:08</t>
  </si>
  <si>
    <t>18.10.2023 13:33:31</t>
  </si>
  <si>
    <t>18.10.2023 13:49:57</t>
  </si>
  <si>
    <t>İBRAHİMKUYU DM 35-15-M00286_TR-9 TR-10 TR-11 M04_67554483</t>
  </si>
  <si>
    <t>18.10.2023 13:44:59</t>
  </si>
  <si>
    <t>18.10.2023 13:57:32</t>
  </si>
  <si>
    <t>TR-88 45-78-L00088_953247996_953247996</t>
  </si>
  <si>
    <t>19.10.2023 02:23:04</t>
  </si>
  <si>
    <t>19.10.2023 12:13:46</t>
  </si>
  <si>
    <t>19.10.2023 06:44:43</t>
  </si>
  <si>
    <t>19.10.2023 12:01:49</t>
  </si>
  <si>
    <t>TOYGAR KÖK 45-73-M00166_HatBaşıAyırıcı_53136146 M01_53136146</t>
  </si>
  <si>
    <t>19.10.2023 07:51:58</t>
  </si>
  <si>
    <t>19.10.2023 09:31:55</t>
  </si>
  <si>
    <t>19.10.2023 08:15:13</t>
  </si>
  <si>
    <t>19.10.2023 09:27:51</t>
  </si>
  <si>
    <t>ÇATALOLUK DM 45-74-M00227_HatBaşıAyırıcı_53134199 M10_53134199</t>
  </si>
  <si>
    <t>19.10.2023 08:39:01</t>
  </si>
  <si>
    <t>19.10.2023 10:06:18</t>
  </si>
  <si>
    <t>GÖÇBEYLİ DM 35-16-M00139_ALİBEYLİ M05_72044680</t>
  </si>
  <si>
    <t>19.10.2023 08:55:55</t>
  </si>
  <si>
    <t>19.10.2023 09:49:48</t>
  </si>
  <si>
    <t>ÇAMLIK KÖK 35-13-L00084_C_56363729_56363729</t>
  </si>
  <si>
    <t>19.10.2023 09:03:20</t>
  </si>
  <si>
    <t>19.10.2023 11:53:57</t>
  </si>
  <si>
    <t>SUBAŞI TR-2 45-73-M00820_45-73-M00820_2354538</t>
  </si>
  <si>
    <t>19.10.2023 09:07:59</t>
  </si>
  <si>
    <t>19.10.2023 12:14:08</t>
  </si>
  <si>
    <t>ULUKENT KÖK-15 35-28-M00070_HatBaşıAyırıcı_53133686 M04_53133686</t>
  </si>
  <si>
    <t>19.10.2023 09:13:19</t>
  </si>
  <si>
    <t>19.10.2023 12:24:01</t>
  </si>
  <si>
    <t>OKLUİSA KÖK 45-81-M00046_ESKİN GRUP M03_71994399</t>
  </si>
  <si>
    <t>19.10.2023 09:14:45</t>
  </si>
  <si>
    <t>19.10.2023 09:32:49</t>
  </si>
  <si>
    <t>19.10.2023 09:16:51</t>
  </si>
  <si>
    <t>19.10.2023 09:20:31</t>
  </si>
  <si>
    <t>SARIGÖL DM 45-79-M00069_HatBaşıAyırıcı_53134451 M17_53134451</t>
  </si>
  <si>
    <t>19.10.2023 09:17:18</t>
  </si>
  <si>
    <t>19.10.2023 11:25:21</t>
  </si>
  <si>
    <t>DM02/TR28 MİLLİ EGEMENLİK 45-73-M00013_J j1_45157968</t>
  </si>
  <si>
    <t>19.10.2023 09:21:13</t>
  </si>
  <si>
    <t>19.10.2023 12:46:05</t>
  </si>
  <si>
    <t>DM-2/4 35-18-L00590_950454136_950454136</t>
  </si>
  <si>
    <t>19.10.2023 10:12:22</t>
  </si>
  <si>
    <t>19.10.2023 12:21:53</t>
  </si>
  <si>
    <t>FIRDANLAR KÖK 45-76-M00257_DEMİRTAŞ M03_96531656</t>
  </si>
  <si>
    <t>19.10.2023 10:20:38</t>
  </si>
  <si>
    <t>19.10.2023 12:22:35</t>
  </si>
  <si>
    <t>ZEYTİNLİOVA TR-1 KÖK 45-72-L00389_TR-14 ÇIKIŞI L07_2102915</t>
  </si>
  <si>
    <t>19.10.2023 10:21:58</t>
  </si>
  <si>
    <t>19.10.2023 11:08:38</t>
  </si>
  <si>
    <t>DM-3/19 35-19-M00019_6632590 B3_5961371</t>
  </si>
  <si>
    <t>19.10.2023 10:25:57</t>
  </si>
  <si>
    <t>19.10.2023 11:26:35</t>
  </si>
  <si>
    <t>K-869 35-04-K00869_99489866_99489866</t>
  </si>
  <si>
    <t>19.10.2023 10:34:15</t>
  </si>
  <si>
    <t>19.10.2023 12:23:52</t>
  </si>
  <si>
    <t>TABAKLAR TR-1 45-75-M00336_A_91213441_91213441</t>
  </si>
  <si>
    <t>19.10.2023 10:35:27</t>
  </si>
  <si>
    <t>19.10.2023 12:40:42</t>
  </si>
  <si>
    <t>ALAÇATI TM 35-18-A00005_HatBaşıAyırıcı_53132619 M09_53132619</t>
  </si>
  <si>
    <t>19.10.2023 10:43:40</t>
  </si>
  <si>
    <t>19.10.2023 12:27:18</t>
  </si>
  <si>
    <t>19.10.2023 10:39:05</t>
  </si>
  <si>
    <t>19.10.2023 12:40:15</t>
  </si>
  <si>
    <t>YAKAKÖY KÖK 45-75-M00067_HatBaşıAyırıcı_53134697 M05_53134697</t>
  </si>
  <si>
    <t>19.10.2023 10:51:03</t>
  </si>
  <si>
    <t>19.10.2023 11:44:28</t>
  </si>
  <si>
    <t>DEREKÖY KÖK 45-77-L00290_YURTBAŞI L05_2334410</t>
  </si>
  <si>
    <t>19.10.2023 10:58:53</t>
  </si>
  <si>
    <t>19.10.2023 11:14:01</t>
  </si>
  <si>
    <t>M-2098 35-09-M02098_35-09-M02098_2375132</t>
  </si>
  <si>
    <t>19.10.2023 11:27:43</t>
  </si>
  <si>
    <t>19.10.2023 13:12:58</t>
  </si>
  <si>
    <t>19.10.2023 11:57:36</t>
  </si>
  <si>
    <t>19.10.2023 12:59:39</t>
  </si>
  <si>
    <t>PINARLI KÖK 35-20-M00085_TR-4 - TR-5 M04_72358872</t>
  </si>
  <si>
    <t>19.10.2023 12:11:48</t>
  </si>
  <si>
    <t>19.10.2023 12:38:38</t>
  </si>
  <si>
    <t>FOÇA M-259 BAĞARASI 35-23-M00259_C_56364306_56364306</t>
  </si>
  <si>
    <t>19.10.2023 12:30:38</t>
  </si>
  <si>
    <t>19.10.2023 12:42:05</t>
  </si>
  <si>
    <t>GÜMÜLDÜR DM-3 (M-29) 35-25-M00029_GÜMÜLDÜR M-28 M03_72083797</t>
  </si>
  <si>
    <t>19.10.2023 12:31:41</t>
  </si>
  <si>
    <t>19.10.2023 12:45:58</t>
  </si>
  <si>
    <t>M-2377 35-03-M02377_35-03-M02377_48054602</t>
  </si>
  <si>
    <t>19.10.2023 12:43:20</t>
  </si>
  <si>
    <t>19.10.2023 13:05:46</t>
  </si>
  <si>
    <t>15.10.2023 09:00:33</t>
  </si>
  <si>
    <t>15.10.2023 16:32:35</t>
  </si>
  <si>
    <t>TAHTALIÇAY KÖK (M-751) 35-22-M00145_M-1548 TÜFEKÇİOĞLU M02_2112935</t>
  </si>
  <si>
    <t>15.10.2023 09:50:24</t>
  </si>
  <si>
    <t>15.10.2023 11:30:21</t>
  </si>
  <si>
    <t>TR-50 35-22-M00050_DEREKÖY M03_72137481</t>
  </si>
  <si>
    <t>15.10.2023 10:00:42</t>
  </si>
  <si>
    <t>15.10.2023 11:56:31</t>
  </si>
  <si>
    <t>KULA İM 45-77-A00001_AKTAŞ L02_2052213</t>
  </si>
  <si>
    <t>15.10.2023 14:41:30</t>
  </si>
  <si>
    <t>15.10.2023 14:52:45</t>
  </si>
  <si>
    <t>15.10.2023 16:08:15</t>
  </si>
  <si>
    <t>15.10.2023 16:21:02</t>
  </si>
  <si>
    <t>SAZOBA DM 45-72-M00413_SAZOBA TARIMSAL SULAMA M08_2331531</t>
  </si>
  <si>
    <t>15.10.2023 16:08:52</t>
  </si>
  <si>
    <t>15.10.2023 16:09:35</t>
  </si>
  <si>
    <t>KARAKUYU KÖK 35-22-M00091_KARAKUYU M02_72111688</t>
  </si>
  <si>
    <t>15.10.2023 17:11:02</t>
  </si>
  <si>
    <t>15.10.2023 17:42:32</t>
  </si>
  <si>
    <t>15.10.2023 18:08:55</t>
  </si>
  <si>
    <t>15.10.2023 18:09:12</t>
  </si>
  <si>
    <t>DEREKÖY KÖK 45-82-M00153_IŞIKLAR-2 GİRİŞ M09_73816058</t>
  </si>
  <si>
    <t>15.10.2023 22:13:49</t>
  </si>
  <si>
    <t>16.10.2023 01:03:04</t>
  </si>
  <si>
    <t>PAŞATIMARI TR-1 45-83-M00811_PAŞATIMARI-2 KÖK M02_89801508</t>
  </si>
  <si>
    <t>18.10.2023 07:58:11</t>
  </si>
  <si>
    <t>18.10.2023 09:20:42</t>
  </si>
  <si>
    <t>BAŞPINAR KÖK 45-76-L00001_ALİ FAKI-BOSTANCI L02_72214044</t>
  </si>
  <si>
    <t>18.10.2023 08:41:21</t>
  </si>
  <si>
    <t>18.10.2023 09:26:51</t>
  </si>
  <si>
    <t>SAGLIK TR-1 35-26-L00360_956601797_956601797</t>
  </si>
  <si>
    <t>19.10.2023 08:54:12</t>
  </si>
  <si>
    <t>19.10.2023 14:11:59</t>
  </si>
  <si>
    <t>MENEMEN TR-49 35-28-L00049_A_56393150_56393150</t>
  </si>
  <si>
    <t>19.10.2023 09:05:33</t>
  </si>
  <si>
    <t>19.10.2023 11:25:11</t>
  </si>
  <si>
    <t>YENİCEKÖY TR-7 35-15-L01182_A_82843193_82843193</t>
  </si>
  <si>
    <t>19.10.2023 09:27:03</t>
  </si>
  <si>
    <t>19.10.2023 14:11:33</t>
  </si>
  <si>
    <t>M-1921 35-02-M01921_915047505_915047505</t>
  </si>
  <si>
    <t>19.10.2023 10:05:00</t>
  </si>
  <si>
    <t>19.10.2023 13:54:51</t>
  </si>
  <si>
    <t>BEREKETLİ TR-3 ÜNLÜBOSTAN 45-79-M00331_945571738_945571738</t>
  </si>
  <si>
    <t>19.10.2023 10:05:32</t>
  </si>
  <si>
    <t>19.10.2023 12:25:00</t>
  </si>
  <si>
    <t>MENEMEN DM-3/16 35-28-L00098_953393187_953393187</t>
  </si>
  <si>
    <t>19.10.2023 10:40:04</t>
  </si>
  <si>
    <t>19.10.2023 13:42:40</t>
  </si>
  <si>
    <t>M-2896(YATIRIM REZERVE) 35-01-M02896_910763539_910763539</t>
  </si>
  <si>
    <t>19.10.2023 11:01:05</t>
  </si>
  <si>
    <t>19.10.2023 13:18:39</t>
  </si>
  <si>
    <t>ÇANDARLI TR-25 35-30-M00025__72538694_72538694</t>
  </si>
  <si>
    <t>19.10.2023 11:27:13</t>
  </si>
  <si>
    <t>19.10.2023 14:00:40</t>
  </si>
  <si>
    <t>MENEMEN TR-49 35-28-L00049_35-28-L00049_2365695</t>
  </si>
  <si>
    <t>19.10.2023 12:11:56</t>
  </si>
  <si>
    <t>TR-141 35-16-L00141_953317375_953317375</t>
  </si>
  <si>
    <t>19.10.2023 11:26:26</t>
  </si>
  <si>
    <t>19.10.2023 13:18:27</t>
  </si>
  <si>
    <t>DOĞUCA TR-2 45-72-L01059_B_92662794_92662794</t>
  </si>
  <si>
    <t>19.10.2023 11:45:01</t>
  </si>
  <si>
    <t>19.10.2023 13:30:08</t>
  </si>
  <si>
    <t>19.10.2023 11:48:08</t>
  </si>
  <si>
    <t>19.10.2023 13:24:05</t>
  </si>
  <si>
    <t>K-1560 35-01-K01560_35-01-K01560_2367259</t>
  </si>
  <si>
    <t>19.10.2023 11:49:48</t>
  </si>
  <si>
    <t>19.10.2023 12:28:38</t>
  </si>
  <si>
    <t>BEREKETLİ TR-3 ÜNLÜBOSTAN 45-79-M00331_A_56385853_56385853</t>
  </si>
  <si>
    <t>19.10.2023 13:18:56</t>
  </si>
  <si>
    <t>TR-141 35-16-L00141_47581929_56352865_56352865</t>
  </si>
  <si>
    <t>19.10.2023 13:49:17</t>
  </si>
  <si>
    <t>BALLICA İM 45-72-A00005_YENİ ZEYTİNLİOVA L03_2327276</t>
  </si>
  <si>
    <t>10.10.2023 09:04:16</t>
  </si>
  <si>
    <t>10.10.2023 13:22:34</t>
  </si>
  <si>
    <t>MENDERES DM-2/TR-1 35-22-M00300_PERLİT M18_2095706</t>
  </si>
  <si>
    <t>13.10.2023 00:36:40</t>
  </si>
  <si>
    <t>13.10.2023 01:10:06</t>
  </si>
  <si>
    <t>13.10.2023 07:39:13</t>
  </si>
  <si>
    <t>13.10.2023 07:41:59</t>
  </si>
  <si>
    <t>13.10.2023 08:16:58</t>
  </si>
  <si>
    <t>13.10.2023 08:23:54</t>
  </si>
  <si>
    <t>İZZETTİN KÖK 45-83-M00132_SİNİRLİ M02_2107099</t>
  </si>
  <si>
    <t>13.10.2023 14:07:32</t>
  </si>
  <si>
    <t>13.10.2023 15:03:22</t>
  </si>
  <si>
    <t>TİRE İM-DM-1 35-29-A00001_YENİÇİFTLİK M18_2059040</t>
  </si>
  <si>
    <t>14.10.2023 11:05:45</t>
  </si>
  <si>
    <t>14.10.2023 11:31:57</t>
  </si>
  <si>
    <t>BOYNUYOĞUN KÖK 35-29-L00051_ESKİBOYNUYOĞUN L02_72215398</t>
  </si>
  <si>
    <t>14.10.2023 12:22:44</t>
  </si>
  <si>
    <t>14.10.2023 12:49:34</t>
  </si>
  <si>
    <t>GÜLBAHÇE TR-1 35-19-L00151_ H_49915525</t>
  </si>
  <si>
    <t>14.10.2023 13:56:55</t>
  </si>
  <si>
    <t>14.10.2023 14:46:26</t>
  </si>
  <si>
    <t>KAPAKLI DM 45-72-M00309_ZER SALÇA M05_2099421</t>
  </si>
  <si>
    <t>14.10.2023 14:04:10</t>
  </si>
  <si>
    <t>14.10.2023 15:03:19</t>
  </si>
  <si>
    <t>K-4756 35-04-K04756_B B02b_5788953</t>
  </si>
  <si>
    <t>19.10.2023 08:42:28</t>
  </si>
  <si>
    <t>19.10.2023 14:56:14</t>
  </si>
  <si>
    <t>M-922 35-02-M00922_35-02-M00922_2367958</t>
  </si>
  <si>
    <t>19.10.2023 09:26:36</t>
  </si>
  <si>
    <t>19.10.2023 14:33:27</t>
  </si>
  <si>
    <t>K-4381 35-02-K04381_99475514_99475514</t>
  </si>
  <si>
    <t>19.10.2023 10:04:56</t>
  </si>
  <si>
    <t>19.10.2023 14:50:38</t>
  </si>
  <si>
    <t>TR-32 35-26-M00032__56358827_56358827</t>
  </si>
  <si>
    <t>19.10.2023 10:13:03</t>
  </si>
  <si>
    <t>19.10.2023 11:40:48</t>
  </si>
  <si>
    <t>ŞEHİT KEMAL KÖK 35-17-M00449_F_56355806_56355806</t>
  </si>
  <si>
    <t>19.10.2023 10:34:35</t>
  </si>
  <si>
    <t>19.10.2023 14:51:04</t>
  </si>
  <si>
    <t>K-997 35-07-K00997__88868891_88868891</t>
  </si>
  <si>
    <t>19.10.2023 10:55:40</t>
  </si>
  <si>
    <t>19.10.2023 14:51:13</t>
  </si>
  <si>
    <t>19.10.2023 14:20:34</t>
  </si>
  <si>
    <t>19.10.2023 12:22:21</t>
  </si>
  <si>
    <t>19.10.2023 14:14:46</t>
  </si>
  <si>
    <t>DM-14/2 45-71-M00373_953197147_953197147</t>
  </si>
  <si>
    <t>19.10.2023 13:06:00</t>
  </si>
  <si>
    <t>19.10.2023 14:46:00</t>
  </si>
  <si>
    <t>BAĞARASI TR-14 35-23-M00361_C_79385435_79385435</t>
  </si>
  <si>
    <t>19.10.2023 14:12:30</t>
  </si>
  <si>
    <t>19.10.2023 14:42:11</t>
  </si>
  <si>
    <t>ZEYTİNALANI TR-118 35-19-L00118_TR-121 L02_66026940</t>
  </si>
  <si>
    <t>16.10.2023 12:42:37</t>
  </si>
  <si>
    <t>16.10.2023 13:06:10</t>
  </si>
  <si>
    <t>ZEYTİNDAĞ DM 35-16-M00138_BOZYERLER M06_76071854</t>
  </si>
  <si>
    <t>16.10.2023 16:44:20</t>
  </si>
  <si>
    <t>16.10.2023 16:51:03</t>
  </si>
  <si>
    <t>SİNİRLİ TR-1 45-83-M00459_B_56388668_56388668</t>
  </si>
  <si>
    <t>18.10.2023 11:34:55</t>
  </si>
  <si>
    <t>18.10.2023 17:42:41</t>
  </si>
  <si>
    <t>BAKIR TR-7 45-76-M00068_955249492_955249492</t>
  </si>
  <si>
    <t>19.10.2023 09:40:18</t>
  </si>
  <si>
    <t>19.10.2023 15:16:16</t>
  </si>
  <si>
    <t>HALİLBEYLİ DM 35-27-M00620_HALİLBEYLİ İÇME SUYU M11_2306340</t>
  </si>
  <si>
    <t>19.10.2023 09:54:48</t>
  </si>
  <si>
    <t>19.10.2023 15:02:09</t>
  </si>
  <si>
    <t>ZEYTİNALAN İM 35-19-A00002_GÜZELBAHÇE-2 ÇIKIŞ (İSTİKLAL) M11_2308025</t>
  </si>
  <si>
    <t>19.10.2023 09:49:33</t>
  </si>
  <si>
    <t>19.10.2023 14:10:45</t>
  </si>
  <si>
    <t>KARABURUN BOZKÖY 35-21-L00053_35-21-L00053_2352348</t>
  </si>
  <si>
    <t>19.10.2023 11:21:11</t>
  </si>
  <si>
    <t>19.10.2023 15:02:32</t>
  </si>
  <si>
    <t>L-309 35-18-L00309_950456624_950456624</t>
  </si>
  <si>
    <t>19.10.2023 12:19:18</t>
  </si>
  <si>
    <t>19.10.2023 15:18:25</t>
  </si>
  <si>
    <t>19.10.2023 13:31:58</t>
  </si>
  <si>
    <t>19.10.2023 15:43:33</t>
  </si>
  <si>
    <t>AKPINAR TR-1 (MERKEZ) 35-31-L00304_95002605258_95002605258</t>
  </si>
  <si>
    <t>19.10.2023 13:55:15</t>
  </si>
  <si>
    <t>19.10.2023 15:58:06</t>
  </si>
  <si>
    <t>KARAKÖY ÜÇYOL TR-2 45-72-L00195_45-72-L00195_2367026</t>
  </si>
  <si>
    <t>19.10.2023 13:58:15</t>
  </si>
  <si>
    <t>19.10.2023 15:20:48</t>
  </si>
  <si>
    <t>K-3572 35-02-K03572_A_56380997_56380997</t>
  </si>
  <si>
    <t>19.10.2023 14:07:08</t>
  </si>
  <si>
    <t>19.10.2023 15:41:39</t>
  </si>
  <si>
    <t>GERELİ KÖYÜ KÖPRÜ YANYI TR 3 35-15-M00220_35-15-M00220_2351285</t>
  </si>
  <si>
    <t>19.10.2023 14:45:52</t>
  </si>
  <si>
    <t>19.10.2023 15:26:41</t>
  </si>
  <si>
    <t>SARIGÖL TR-52 45-79-M00052_D_91419040_91419040</t>
  </si>
  <si>
    <t>19.10.2023 14:48:50</t>
  </si>
  <si>
    <t>19.10.2023 15:51:06</t>
  </si>
  <si>
    <t>GÖRDES TR-31 45-75-M00031_C_56389876_56389876</t>
  </si>
  <si>
    <t>19.10.2023 15:17:02</t>
  </si>
  <si>
    <t>19.10.2023 15:34:47</t>
  </si>
  <si>
    <t>ZEYTİNALAN İM 35-19-A00002_KEKLİKTEPE M10_2308024</t>
  </si>
  <si>
    <t>09.10.2023 05:25:09</t>
  </si>
  <si>
    <t>09.10.2023 05:36:44</t>
  </si>
  <si>
    <t>YUSUF DEDE GRB TR 35-30-M00093_DIREK TIPI TRAFO HUCRESI H01_2040893</t>
  </si>
  <si>
    <t>15.10.2023 15:00:55</t>
  </si>
  <si>
    <t>15.10.2023 17:47:27</t>
  </si>
  <si>
    <t>15.10.2023 16:19:40</t>
  </si>
  <si>
    <t>15.10.2023 16:42:50</t>
  </si>
  <si>
    <t>YEŞİLOVA KÖK 45-78-M01393_YEŞİLOVA TARIMSAL M03_83810759</t>
  </si>
  <si>
    <t>19.10.2023 08:29:18</t>
  </si>
  <si>
    <t>19.10.2023 09:13:00</t>
  </si>
  <si>
    <t>M-377 35-02-M00377_35-02-M00377_2348956</t>
  </si>
  <si>
    <t>19.10.2023 08:57:04</t>
  </si>
  <si>
    <t>19.10.2023 14:56:00</t>
  </si>
  <si>
    <t>AHMETBEYLER TR-1 35-16-M00061_B_91167242_91167242</t>
  </si>
  <si>
    <t>19.10.2023 09:00:49</t>
  </si>
  <si>
    <t>19.10.2023 15:58:05</t>
  </si>
  <si>
    <t>19.10.2023 10:04:39</t>
  </si>
  <si>
    <t>19.10.2023 16:36:55</t>
  </si>
  <si>
    <t>TR-37 45-78-L00037_95001250337_95001250337</t>
  </si>
  <si>
    <t>19.10.2023 11:36:55</t>
  </si>
  <si>
    <t>19.10.2023 16:51:57</t>
  </si>
  <si>
    <t>TR-2 35-15-M00002_48880023_56379912_56379912</t>
  </si>
  <si>
    <t>19.10.2023 11:57:09</t>
  </si>
  <si>
    <t>19.10.2023 16:25:48</t>
  </si>
  <si>
    <t>M-1965 35-02-M01965_912587336_912587336</t>
  </si>
  <si>
    <t>19.10.2023 13:28:27</t>
  </si>
  <si>
    <t>19.10.2023 17:04:57</t>
  </si>
  <si>
    <t>ÇAMLIK KÖK 35-13-L00084_D_56363731_56363731</t>
  </si>
  <si>
    <t>19.10.2023 13:34:51</t>
  </si>
  <si>
    <t>19.10.2023 16:54:47</t>
  </si>
  <si>
    <t>TR-75 35-19-L00075_956697653_956697653</t>
  </si>
  <si>
    <t>19.10.2023 14:03:09</t>
  </si>
  <si>
    <t>19.10.2023 16:28:37</t>
  </si>
  <si>
    <t>K-2974 35-02-K02974_B_56375138_56375138</t>
  </si>
  <si>
    <t>19.10.2023 14:53:50</t>
  </si>
  <si>
    <t>19.10.2023 16:21:49</t>
  </si>
  <si>
    <t>M-1001 35-03-M01001_35-03-M01001_41932804</t>
  </si>
  <si>
    <t>19.10.2023 15:22:47</t>
  </si>
  <si>
    <t>19.10.2023 16:36:00</t>
  </si>
  <si>
    <t>YENİKÖY TR-4 45-71-M00125_YENİKÖY TR-3 M03_72244249</t>
  </si>
  <si>
    <t>04.10.2023 18:26:14</t>
  </si>
  <si>
    <t>04.10.2023 21:57:24</t>
  </si>
  <si>
    <t>YENMİŞ KÖK 35-27-M00366_KEMALPAŞA T.M. M02_72163650</t>
  </si>
  <si>
    <t>14.10.2023 15:23:22</t>
  </si>
  <si>
    <t>14.10.2023 15:34:32</t>
  </si>
  <si>
    <t>AKÖREN TR-19 KÖK 45-78-M00974_HatBaşıAyırıcı_53139500 M04_53139500</t>
  </si>
  <si>
    <t>18.10.2023 13:07:04</t>
  </si>
  <si>
    <t>18.10.2023 18:02:00</t>
  </si>
  <si>
    <t>K-824 35-08-K00824_C_65513757_65513757</t>
  </si>
  <si>
    <t>19.10.2023 07:55:28</t>
  </si>
  <si>
    <t>19.10.2023 17:23:56</t>
  </si>
  <si>
    <t>19.10.2023 09:19:06</t>
  </si>
  <si>
    <t>19.10.2023 17:26:38</t>
  </si>
  <si>
    <t>19.10.2023 09:27:39</t>
  </si>
  <si>
    <t>19.10.2023 17:57:21</t>
  </si>
  <si>
    <t>19.10.2023 09:42:21</t>
  </si>
  <si>
    <t>19.10.2023 18:08:19</t>
  </si>
  <si>
    <t>19.10.2023 11:24:28</t>
  </si>
  <si>
    <t>19.10.2023 17:35:00</t>
  </si>
  <si>
    <t>K-1343 35-01-K01343_35-01-K01343_2358117</t>
  </si>
  <si>
    <t>19.10.2023 11:39:41</t>
  </si>
  <si>
    <t>19.10.2023 17:38:18</t>
  </si>
  <si>
    <t>GERELİ TR-1 35-15-L00669_35-15-L00669_2364880</t>
  </si>
  <si>
    <t>19.10.2023 11:53:06</t>
  </si>
  <si>
    <t>19.10.2023 14:44:38</t>
  </si>
  <si>
    <t>K-410 35-03-K00410_910788735_910788735</t>
  </si>
  <si>
    <t>19.10.2023 12:49:06</t>
  </si>
  <si>
    <t>19.10.2023 17:13:38</t>
  </si>
  <si>
    <t>K-929 35-02-K00929_910045814_910045814</t>
  </si>
  <si>
    <t>19.10.2023 13:38:47</t>
  </si>
  <si>
    <t>19.10.2023 17:45:14</t>
  </si>
  <si>
    <t>K-2752 35-03-K02752_910908781_910908781</t>
  </si>
  <si>
    <t>19.10.2023 14:56:20</t>
  </si>
  <si>
    <t>19.10.2023 17:45:03</t>
  </si>
  <si>
    <t>K-3285 35-08-K03285_97710436_97710436</t>
  </si>
  <si>
    <t>19.10.2023 15:23:51</t>
  </si>
  <si>
    <t>19.10.2023 17:53:15</t>
  </si>
  <si>
    <t>BAĞYURDU TR-9 35-27-L00243_A_56379063_56379063</t>
  </si>
  <si>
    <t>19.10.2023 07:55:49</t>
  </si>
  <si>
    <t>19.10.2023 17:07:04</t>
  </si>
  <si>
    <t>K-641 35-08-K00641_97703296_97703296</t>
  </si>
  <si>
    <t>19.10.2023 16:08:04</t>
  </si>
  <si>
    <t>19.10.2023 18:15:09</t>
  </si>
  <si>
    <t>TR-74 35-17-M00074_7157540 b/2_5962219</t>
  </si>
  <si>
    <t>19.10.2023 16:52:20</t>
  </si>
  <si>
    <t>19.10.2023 17:36:21</t>
  </si>
  <si>
    <t>YEŞİLOVA KÖK 45-78-M01393_YEŞİLOVA TARIMSAL M03_83810709</t>
  </si>
  <si>
    <t>18.10.2023 18:29:00</t>
  </si>
  <si>
    <t>YENİ FOÇA TR-2 35-23-M00002_TR-9 M01_66039430</t>
  </si>
  <si>
    <t>15.10.2023 13:21:22</t>
  </si>
  <si>
    <t>15.10.2023 14:19:32</t>
  </si>
  <si>
    <t>YENİÇİFTLİK KÖK 35-20-L00373_YENİÇİFTLİK KÖY L04_92839181</t>
  </si>
  <si>
    <t>16.10.2023 14:37:35</t>
  </si>
  <si>
    <t>16.10.2023 15:14:12</t>
  </si>
  <si>
    <t>YENİFOÇA TR-51 35-23-M00051_YENİFOÇA TR-45 M02_88450593</t>
  </si>
  <si>
    <t>16.10.2023 17:47:12</t>
  </si>
  <si>
    <t>16.10.2023 20:20:00</t>
  </si>
  <si>
    <t>YAYAKENT TR-7 35-24-M00007_A_56353129_56353129</t>
  </si>
  <si>
    <t>19.10.2023 09:04:32</t>
  </si>
  <si>
    <t>19.10.2023 15:12:08</t>
  </si>
  <si>
    <t>19.10.2023 09:06:25</t>
  </si>
  <si>
    <t>19.10.2023 15:50:31</t>
  </si>
  <si>
    <t>19.10.2023 09:29:23</t>
  </si>
  <si>
    <t>19.10.2023 15:29:21</t>
  </si>
  <si>
    <t>KORDON KÖK 45-78-M00730_ÇAKALDOĞAN M03_2327657</t>
  </si>
  <si>
    <t>19.10.2023 10:16:28</t>
  </si>
  <si>
    <t>19.10.2023 15:35:38</t>
  </si>
  <si>
    <t>KELLETEPE KÖK 35-31-L00035_ARKACILAR L03_72230943</t>
  </si>
  <si>
    <t>19.10.2023 11:05:34</t>
  </si>
  <si>
    <t>19.10.2023 15:27:33</t>
  </si>
  <si>
    <t>YENİ TOKİ DM-2 45-71-M02244_AKGEDİK TOKİ-1 M03_72148668</t>
  </si>
  <si>
    <t>19.10.2023 11:44:58</t>
  </si>
  <si>
    <t>19.10.2023 14:23:29</t>
  </si>
  <si>
    <t>TR-72 45-78-M00072_C tr9.16-c6_49409311</t>
  </si>
  <si>
    <t>19.10.2023 12:54:18</t>
  </si>
  <si>
    <t>19.10.2023 18:19:09</t>
  </si>
  <si>
    <t>DM-2/6 (DM-10) 45-71-M00276_B b1b_45193747</t>
  </si>
  <si>
    <t>19.10.2023 14:38:05</t>
  </si>
  <si>
    <t>19.10.2023 18:45:12</t>
  </si>
  <si>
    <t>AŞAĞI ÇOBANİSA TR-16 45-71-M00586_B_56384270_56384270</t>
  </si>
  <si>
    <t>19.10.2023 14:38:36</t>
  </si>
  <si>
    <t>19.10.2023 18:21:48</t>
  </si>
  <si>
    <t>TR-96 35-16-L00096_953354239_953354239</t>
  </si>
  <si>
    <t>19.10.2023 14:46:17</t>
  </si>
  <si>
    <t>19.10.2023 15:30:15</t>
  </si>
  <si>
    <t>M-2373 35-02-M02373_913142167_913142167</t>
  </si>
  <si>
    <t>19.10.2023 15:09:38</t>
  </si>
  <si>
    <t>19.10.2023 18:12:25</t>
  </si>
  <si>
    <t>TR-96 35-16-L00096_C_90947244_90947244</t>
  </si>
  <si>
    <t>19.10.2023 18:27:17</t>
  </si>
  <si>
    <t>YOLÜSTÜ İM 35-15-A00002_EURO GIDA L02_2314561</t>
  </si>
  <si>
    <t>19.10.2023 15:46:58</t>
  </si>
  <si>
    <t>19.10.2023 15:57:01</t>
  </si>
  <si>
    <t>İBRAHİMKUYU DM 35-15-M00286_ARITMA M10_67554489</t>
  </si>
  <si>
    <t>19.10.2023 15:52:28</t>
  </si>
  <si>
    <t>19.10.2023 16:08:36</t>
  </si>
  <si>
    <t>TEKELER MAH. TR-2 45-74-M00183_A_56377571_56377571</t>
  </si>
  <si>
    <t>19.10.2023 16:17:00</t>
  </si>
  <si>
    <t>19.10.2023 18:44:21</t>
  </si>
  <si>
    <t>K-1568 35-01-K01568_910568394_910568394</t>
  </si>
  <si>
    <t>19.10.2023 16:26:15</t>
  </si>
  <si>
    <t>19.10.2023 18:17:40</t>
  </si>
  <si>
    <t>KILCANLAR OVALILAR TR-1 45-75-M00127_945609352_945609352</t>
  </si>
  <si>
    <t>19.10.2023 16:33:31</t>
  </si>
  <si>
    <t>19.10.2023 18:29:30</t>
  </si>
  <si>
    <t>ULUDERBENT DM 45-73-M00491_945651553_945651553</t>
  </si>
  <si>
    <t>19.10.2023 17:00:55</t>
  </si>
  <si>
    <t>19.10.2023 18:14:51</t>
  </si>
  <si>
    <t>M-1212 35-02-M01212_99956339_99956339</t>
  </si>
  <si>
    <t>19.10.2023 17:18:16</t>
  </si>
  <si>
    <t>19.10.2023 18:35:19</t>
  </si>
  <si>
    <t>K-2875 35-04-K02875_R K-2875 R2_61392335</t>
  </si>
  <si>
    <t>19.10.2023 17:40:39</t>
  </si>
  <si>
    <t>19.10.2023 18:36:44</t>
  </si>
  <si>
    <t>M-310 35-17-M00310_A_91159929_91159929</t>
  </si>
  <si>
    <t>19.10.2023 17:55:22</t>
  </si>
  <si>
    <t>19.10.2023 19:06:00</t>
  </si>
  <si>
    <t>FOÇA TR-65 35-23-L00065_35-23-L00065_2376917</t>
  </si>
  <si>
    <t>19.10.2023 18:05:41</t>
  </si>
  <si>
    <t>19.10.2023 18:45:08</t>
  </si>
  <si>
    <t>ZAFER YILMAZ GRUBU 35-26-M01142_DIREK TIPI TRAFO HUCRESI H01_2041792</t>
  </si>
  <si>
    <t>08.10.2023 12:33:27</t>
  </si>
  <si>
    <t>08.10.2023 18:17:19</t>
  </si>
  <si>
    <t>TR-2/52 45-72-L00052_C_91289223_91289223</t>
  </si>
  <si>
    <t>19.10.2023 08:59:38</t>
  </si>
  <si>
    <t>19.10.2023 16:42:05</t>
  </si>
  <si>
    <t>BORLU KÖK 45-86-M00046_KÖPRÜBAŞI DM M01_72227046</t>
  </si>
  <si>
    <t>19.10.2023 11:28:35</t>
  </si>
  <si>
    <t>19.10.2023 15:51:00</t>
  </si>
  <si>
    <t>SELENDİ TR-5 45-81-M00005_A_56402005_56402005</t>
  </si>
  <si>
    <t>19.10.2023 12:52:57</t>
  </si>
  <si>
    <t>19.10.2023 18:19:23</t>
  </si>
  <si>
    <t>19.10.2023 13:50:02</t>
  </si>
  <si>
    <t>19.10.2023 16:17:18</t>
  </si>
  <si>
    <t>ÇAPAK KÖK 35-26-M00435_KARAKUYU M02_66033275</t>
  </si>
  <si>
    <t>19.10.2023 15:43:51</t>
  </si>
  <si>
    <t>19.10.2023 15:49:04</t>
  </si>
  <si>
    <t>K-3393 35-08-K03393__72410363_72410363</t>
  </si>
  <si>
    <t>19.10.2023 16:25:15</t>
  </si>
  <si>
    <t>19.10.2023 17:29:43</t>
  </si>
  <si>
    <t>K-3393 35-08-K03393_35-08-K03393_42037548</t>
  </si>
  <si>
    <t>19.10.2023 18:25:26</t>
  </si>
  <si>
    <t>SALİHLERALTI MİGROS TR 35-30-M00669_955307061_955307061</t>
  </si>
  <si>
    <t>19.10.2023 17:42:24</t>
  </si>
  <si>
    <t>19.10.2023 20:04:44</t>
  </si>
  <si>
    <t>KUŞLUK ÇAMKÖY TR-1 45-75-M00144_A_56385664_56385664</t>
  </si>
  <si>
    <t>19.10.2023 17:59:56</t>
  </si>
  <si>
    <t>19.10.2023 19:17:42</t>
  </si>
  <si>
    <t>MORDOĞAN TR-25 35-21-L00153_953365786_953365786</t>
  </si>
  <si>
    <t>19.10.2023 18:21:23</t>
  </si>
  <si>
    <t>19.10.2023 20:00:53</t>
  </si>
  <si>
    <t>YAĞLAR YAYLA TR-3 35-31-L00040_DIREK TIPI TRAFO HUCRESI H01_2048870</t>
  </si>
  <si>
    <t>05.10.2023 09:58:59</t>
  </si>
  <si>
    <t>05.10.2023 17:29:49</t>
  </si>
  <si>
    <t>YAHŞELLİ KÖK 35-28-M00293_DAĞITIM TRAFO YAHŞELLİ KÖK M06_66582257</t>
  </si>
  <si>
    <t>12.10.2023 16:49:24</t>
  </si>
  <si>
    <t>12.10.2023 17:09:57</t>
  </si>
  <si>
    <t>YAHŞELLİ KÖK 35-28-M00293_EMİRALEM M03_66582253</t>
  </si>
  <si>
    <t>16.10.2023 17:01:52</t>
  </si>
  <si>
    <t>16.10.2023 17:29:06</t>
  </si>
  <si>
    <t>YAHŞELLİ KÖK 35-28-M00293_HAYKIRAN M01_66582309</t>
  </si>
  <si>
    <t>18.10.2023 07:46:46</t>
  </si>
  <si>
    <t>18.10.2023 09:35:55</t>
  </si>
  <si>
    <t>18.10.2023 11:33:45</t>
  </si>
  <si>
    <t>18.10.2023 14:20:41</t>
  </si>
  <si>
    <t>19.10.2023 13:21:32</t>
  </si>
  <si>
    <t>19.10.2023 14:20:03</t>
  </si>
  <si>
    <t>19.10.2023 13:57:05</t>
  </si>
  <si>
    <t>19.10.2023 14:20:47</t>
  </si>
  <si>
    <t>YENİŞEHİR TR-4 35-31-L00112_A_91203749_91203749</t>
  </si>
  <si>
    <t>19.10.2023 14:00:46</t>
  </si>
  <si>
    <t>19.10.2023 17:27:35</t>
  </si>
  <si>
    <t>MECİDİYE TR-10 45-72-L00573_45-72-L00573_2350891</t>
  </si>
  <si>
    <t>19.10.2023 16:59:28</t>
  </si>
  <si>
    <t>19.10.2023 20:10:01</t>
  </si>
  <si>
    <t>YENİŞEHİR TR-4 35-31-L00112_35-31-L00112_2363997</t>
  </si>
  <si>
    <t>19.10.2023 20:08:47</t>
  </si>
  <si>
    <t>TR-10 ( ALİ ÇOK SULAMA GRUBU ) 35-27-M00010_47999862_56399852_56399852</t>
  </si>
  <si>
    <t>19.10.2023 18:33:02</t>
  </si>
  <si>
    <t>19.10.2023 20:38:23</t>
  </si>
  <si>
    <t>SALİHLİ TR-108/A 45-78-L00734_953260197_953260197</t>
  </si>
  <si>
    <t>19.10.2023 18:39:26</t>
  </si>
  <si>
    <t>19.10.2023 20:32:53</t>
  </si>
  <si>
    <t>DM02/TR20 KAYMAKAMLIK YANI 45-73-M00011_H h3_45157546</t>
  </si>
  <si>
    <t>19.10.2023 19:19:06</t>
  </si>
  <si>
    <t>19.10.2023 20:27:54</t>
  </si>
  <si>
    <t>ÇOBANLAR AYVACIK TR-4 35-15-L00360_B_56367918_56367918</t>
  </si>
  <si>
    <t>19.10.2023 19:36:06</t>
  </si>
  <si>
    <t>19.10.2023 20:45:59</t>
  </si>
  <si>
    <t>BAĞALAN TR-1 35-24-M00077_35-24-M00077_91794182</t>
  </si>
  <si>
    <t>19.10.2023 20:37:00</t>
  </si>
  <si>
    <t>19.10.2023 20:57:15</t>
  </si>
  <si>
    <t>16.10.2023 10:01:32</t>
  </si>
  <si>
    <t>16.10.2023 15:08:52</t>
  </si>
  <si>
    <t>ULUKENT DM-1/16 35-28-M00069_ESKİ KARŞIYAKA M06_66552881</t>
  </si>
  <si>
    <t>18.10.2023 08:13:26</t>
  </si>
  <si>
    <t>TROPİKAL DM 35-27-L00056_ÇİNİLİKÖY L05_72201719</t>
  </si>
  <si>
    <t>19.10.2023 09:27:19</t>
  </si>
  <si>
    <t>19.10.2023 14:53:28</t>
  </si>
  <si>
    <t>TROPİKAL DM 35-27-L00056_KIZILCA L01_72201764</t>
  </si>
  <si>
    <t>19.10.2023 09:35:48</t>
  </si>
  <si>
    <t>19.10.2023 14:52:48</t>
  </si>
  <si>
    <t>19.10.2023 18:49:17</t>
  </si>
  <si>
    <t>19.10.2023 21:21:21</t>
  </si>
  <si>
    <t>L-112 OVACIK 35-18-L00112_950439382_950439382</t>
  </si>
  <si>
    <t>19.10.2023 20:16:16</t>
  </si>
  <si>
    <t>19.10.2023 22:09:17</t>
  </si>
  <si>
    <t>KOYUNDERE TR-10 35-28-M00156_10602702_56383951_56383951</t>
  </si>
  <si>
    <t>19.10.2023 20:19:43</t>
  </si>
  <si>
    <t>19.10.2023 22:00:35</t>
  </si>
  <si>
    <t>L-182 ÖZİNAN SİTESİ 35-14-L00182_956636220_956636220</t>
  </si>
  <si>
    <t>19.10.2023 20:50:33</t>
  </si>
  <si>
    <t>19.10.2023 22:10:42</t>
  </si>
  <si>
    <t>TR-24 45-74-M00024_C_56398146_56398146</t>
  </si>
  <si>
    <t>19.10.2023 20:58:49</t>
  </si>
  <si>
    <t>19.10.2023 21:39:30</t>
  </si>
  <si>
    <t>TR-43 35-16-L00043_47578112_56353122_56353122</t>
  </si>
  <si>
    <t>19.10.2023 16:13:47</t>
  </si>
  <si>
    <t>19.10.2023 17:06:04</t>
  </si>
  <si>
    <t>YENİ ŞAKRAN TR-7 35-17-M00207_95002635151_95002635151</t>
  </si>
  <si>
    <t>19.10.2023 19:25:51</t>
  </si>
  <si>
    <t>19.10.2023 23:03:53</t>
  </si>
  <si>
    <t>ÜRKMEZ M-16 35-25-M00141_956638606_956638606</t>
  </si>
  <si>
    <t>19.10.2023 19:33:58</t>
  </si>
  <si>
    <t>19.10.2023 22:31:12</t>
  </si>
  <si>
    <t>KOCA MEHMETLER TR-1 35-23-M00212_C_60983366_60983366</t>
  </si>
  <si>
    <t>19.10.2023 20:49:07</t>
  </si>
  <si>
    <t>19.10.2023 21:25:12</t>
  </si>
  <si>
    <t>M-10 35-02-M00010_M-280 M06_2320102</t>
  </si>
  <si>
    <t>19.10.2023 22:41:34</t>
  </si>
  <si>
    <t>K-2974 35-02-K02974_D_56375104_56375104</t>
  </si>
  <si>
    <t>19.10.2023 06:15:11</t>
  </si>
  <si>
    <t>19.10.2023 14:20:51</t>
  </si>
  <si>
    <t>GÖKEYÜP TR-3 45-78-M00816_953274833_953274833</t>
  </si>
  <si>
    <t>19.10.2023 19:34:20</t>
  </si>
  <si>
    <t>19.10.2023 23:39:14</t>
  </si>
  <si>
    <t>KAMUKENT TR-3 35-21-M00041_95000516718_95000516718</t>
  </si>
  <si>
    <t>19.10.2023 21:26:01</t>
  </si>
  <si>
    <t>20.10.2023 00:19:59</t>
  </si>
  <si>
    <t>TR-15 35-19-L00015_956682701_956682701</t>
  </si>
  <si>
    <t>19.10.2023 21:42:09</t>
  </si>
  <si>
    <t>19.10.2023 23:51:54</t>
  </si>
  <si>
    <t>TR-115 45-78-L00115_A_91158514_91158514</t>
  </si>
  <si>
    <t>19.10.2023 22:17:26</t>
  </si>
  <si>
    <t>19.10.2023 23:15:53</t>
  </si>
  <si>
    <t>TR-11 45-78-L00828_D_95467540_95467540</t>
  </si>
  <si>
    <t>20.10.2023 00:33:45</t>
  </si>
  <si>
    <t>20.10.2023 01:01:38</t>
  </si>
  <si>
    <t>M-3308(YATIRIM REZERVE) 35-07-M03308_97530337_97530337</t>
  </si>
  <si>
    <t>19.10.2023 23:01:52</t>
  </si>
  <si>
    <t>20.10.2023 02:14:08</t>
  </si>
  <si>
    <t>K-4381 35-02-K04381_35-02-K04381_2362500</t>
  </si>
  <si>
    <t>20.10.2023 00:13:15</t>
  </si>
  <si>
    <t>20.10.2023 00:58:08</t>
  </si>
  <si>
    <t>K-917 35-01-K00917_911662883_911662883</t>
  </si>
  <si>
    <t>20.10.2023 00:20:26</t>
  </si>
  <si>
    <t>20.10.2023 01:13:46</t>
  </si>
  <si>
    <t>20.10.2023 01:44:10</t>
  </si>
  <si>
    <t>20.10.2023 02:24:19</t>
  </si>
  <si>
    <t>AKÖREN TR-19 KÖK 45-78-M00974_YENİKENT ÇIKIŞI    KAPASİTÖR M05_66244826</t>
  </si>
  <si>
    <t>15.10.2023 16:28:13</t>
  </si>
  <si>
    <t>15.10.2023 18:32:00</t>
  </si>
  <si>
    <t>15.10.2023 16:50:03</t>
  </si>
  <si>
    <t>15.10.2023 20:18:24</t>
  </si>
  <si>
    <t>15.10.2023 18:20:39</t>
  </si>
  <si>
    <t>15.10.2023 18:53:17</t>
  </si>
  <si>
    <t>TOTALGAZ KÖK 35-17-M00047_ÖZDENİZCİLİK M02_66479200</t>
  </si>
  <si>
    <t>15.10.2023 23:56:58</t>
  </si>
  <si>
    <t>16.10.2023 00:15:27</t>
  </si>
  <si>
    <t>BULGURCA TR-2 35-22-M00251_DIREK TIPI TRAFO HUCRESI H01_2053478</t>
  </si>
  <si>
    <t>16.10.2023 01:59:13</t>
  </si>
  <si>
    <t>16.10.2023 02:39:32</t>
  </si>
  <si>
    <t>16.10.2023 08:53:35</t>
  </si>
  <si>
    <t>16.10.2023 13:57:05</t>
  </si>
  <si>
    <t>MENDERES DM-2/TR-1 35-22-M00300_MENDERES-1 M17_2095708</t>
  </si>
  <si>
    <t>16.10.2023 08:57:24</t>
  </si>
  <si>
    <t>16.10.2023 09:52:00</t>
  </si>
  <si>
    <t>TAYTAN TR-1 KÖK 45-78-M00305_TAYTAN MERKEZ ÇIKIŞ M01_65651002</t>
  </si>
  <si>
    <t>16.10.2023 08:59:20</t>
  </si>
  <si>
    <t>16.10.2023 15:34:22</t>
  </si>
  <si>
    <t>TR-2/7 45-72-L00007_TR-2/11 L03_2101441</t>
  </si>
  <si>
    <t>16.10.2023 09:00:11</t>
  </si>
  <si>
    <t>16.10.2023 14:51:46</t>
  </si>
  <si>
    <t>SOMA DM-1 45-82-M00050_TR-1 M12_60207426</t>
  </si>
  <si>
    <t>16.10.2023 09:09:39</t>
  </si>
  <si>
    <t>16.10.2023 10:31:36</t>
  </si>
  <si>
    <t>HARMANDALI KÖK 45-71-M00061_NURİ SORMAN M11_72231093</t>
  </si>
  <si>
    <t>16.10.2023 09:14:56</t>
  </si>
  <si>
    <t>16.10.2023 15:40:24</t>
  </si>
  <si>
    <t>BERGAMA TM 35-16-A00004_AŞAĞIKIRIKLAR-1 M06_2057040</t>
  </si>
  <si>
    <t>16.10.2023 09:48:32</t>
  </si>
  <si>
    <t>16.10.2023 15:25:12</t>
  </si>
  <si>
    <t>TR-1/83 KAPTANOĞLU DM 45-83-M00083_TR-1/83A M011_61291942</t>
  </si>
  <si>
    <t>16.10.2023 09:51:55</t>
  </si>
  <si>
    <t>16.10.2023 10:31:15</t>
  </si>
  <si>
    <t>KIRKAĞAÇ DM 45-76-M00043_GELENBE M03_72247570</t>
  </si>
  <si>
    <t>16.10.2023 09:57:28</t>
  </si>
  <si>
    <t>16.10.2023 12:56:42</t>
  </si>
  <si>
    <t>SELENDİ TR-11 45-81-M00011_TR-12 M01_2078573</t>
  </si>
  <si>
    <t>16.10.2023 09:59:05</t>
  </si>
  <si>
    <t>16.10.2023 10:14:05</t>
  </si>
  <si>
    <t>TR-69 35-19-L00069_TR-70 L03_2115679</t>
  </si>
  <si>
    <t>16.10.2023 10:02:54</t>
  </si>
  <si>
    <t>16.10.2023 10:48:52</t>
  </si>
  <si>
    <t>ÇAMLIK DM 35-17-M00173_TR-10 M11_66328238</t>
  </si>
  <si>
    <t>16.10.2023 10:10:09</t>
  </si>
  <si>
    <t>16.10.2023 15:54:26</t>
  </si>
  <si>
    <t>KARAOBA TR-1 45-77-L00129_DIREK TIPI TRAFO HUCRESI H01_2056361</t>
  </si>
  <si>
    <t>16.10.2023 10:14:18</t>
  </si>
  <si>
    <t>16.10.2023 12:43:12</t>
  </si>
  <si>
    <t>ÇAMLIK DM 35-17-M00173_ZEYTİNDAĞ-1 M08_66328235</t>
  </si>
  <si>
    <t>16.10.2023 10:18:18</t>
  </si>
  <si>
    <t>16.10.2023 12:02:02</t>
  </si>
  <si>
    <t>TR-37 45-78-L00037_TR-41 L04_65896285</t>
  </si>
  <si>
    <t>16.10.2023 10:23:59</t>
  </si>
  <si>
    <t>16.10.2023 13:39:45</t>
  </si>
  <si>
    <t>BOYNUYOĞUN KÖK 35-29-L00051_KİRELLİ L05_72215448</t>
  </si>
  <si>
    <t>16.10.2023 10:35:20</t>
  </si>
  <si>
    <t>16.10.2023 11:34:25</t>
  </si>
  <si>
    <t>M-2846 35-03-M02846_KARACAAĞAÇ M01_82471958</t>
  </si>
  <si>
    <t>16.10.2023 09:47:12</t>
  </si>
  <si>
    <t>16.10.2023 11:32:22</t>
  </si>
  <si>
    <t>16.10.2023 11:49:19</t>
  </si>
  <si>
    <t>16.10.2023 12:29:40</t>
  </si>
  <si>
    <t>NARLIGEÇİT KÖK(TR-32) 35-24-M00205_NARLIGEÇİT SULAMA M3_2073901</t>
  </si>
  <si>
    <t>16.10.2023 11:43:12</t>
  </si>
  <si>
    <t>16.10.2023 12:18:52</t>
  </si>
  <si>
    <t>BELEVİ İM 35-13-A00002_ARSLANLAR M06_2064114</t>
  </si>
  <si>
    <t>16.10.2023 12:05:12</t>
  </si>
  <si>
    <t>16.10.2023 12:07:55</t>
  </si>
  <si>
    <t>GÖÇBEYLİ DM 35-16-M00139_KOZLUCA M07_72044613</t>
  </si>
  <si>
    <t>16.10.2023 12:12:12</t>
  </si>
  <si>
    <t>16.10.2023 13:21:22</t>
  </si>
  <si>
    <t>16.10.2023 12:18:36</t>
  </si>
  <si>
    <t>16.10.2023 14:41:56</t>
  </si>
  <si>
    <t>16.10.2023 12:57:52</t>
  </si>
  <si>
    <t>16.10.2023 12:58:22</t>
  </si>
  <si>
    <t>AĞAÇ İŞLERİ KÖK-2 (M-703) 35-22-M00125_KISIKKÖY(KARTAL) M02_72110742</t>
  </si>
  <si>
    <t>16.10.2023 13:26:41</t>
  </si>
  <si>
    <t>16.10.2023 14:01:08</t>
  </si>
  <si>
    <t>16.10.2023 14:22:43</t>
  </si>
  <si>
    <t>16.10.2023 15:07:37</t>
  </si>
  <si>
    <t>TEPECİK KÖPRÜ DM 35-14-M00332_TEPECİK ÇIKIŞI (M-78) M04_49833812</t>
  </si>
  <si>
    <t>16.10.2023 15:25:06</t>
  </si>
  <si>
    <t>16.10.2023 15:32:25</t>
  </si>
  <si>
    <t>TAHTALIÇAY KÖK (M-751) 35-22-M00145_M-1548 TÜFEKÇİOĞLU M02_2330035</t>
  </si>
  <si>
    <t>16.10.2023 15:53:52</t>
  </si>
  <si>
    <t>16.10.2023 16:18:17</t>
  </si>
  <si>
    <t>PINARLI KÖK 35-20-M00085_TR-6 - TR-7 M06_72358824</t>
  </si>
  <si>
    <t>16.10.2023 16:13:52</t>
  </si>
  <si>
    <t>16.10.2023 16:46:02</t>
  </si>
  <si>
    <t>TR-33 35-17-M00033_M-74 M02_66314617</t>
  </si>
  <si>
    <t>16.10.2023 15:44:07</t>
  </si>
  <si>
    <t>16.10.2023 16:34:46</t>
  </si>
  <si>
    <t>TR-87 MENTEŞ KAVŞAĞI 35-19-L00087_MENTEŞ ÖZEL TR L01_2335779</t>
  </si>
  <si>
    <t>16.10.2023 16:30:56</t>
  </si>
  <si>
    <t>16.10.2023 16:57:16</t>
  </si>
  <si>
    <t>K-1478 35-03-K01478_K-1132 K02_41919468</t>
  </si>
  <si>
    <t>18.10.2023 02:04:02</t>
  </si>
  <si>
    <t>18.10.2023 02:12:13</t>
  </si>
  <si>
    <t>M-13 35-02-M00013_M-408 M08_2064789</t>
  </si>
  <si>
    <t>18.10.2023 04:02:16</t>
  </si>
  <si>
    <t>18.10.2023 05:25:10</t>
  </si>
  <si>
    <t>L-158 ONTUR 35-18-L00158_M-164 L04_2305276</t>
  </si>
  <si>
    <t>18.10.2023 04:25:53</t>
  </si>
  <si>
    <t>18.10.2023 09:12:05</t>
  </si>
  <si>
    <t>KARABURUN GIS TM 35-19-A00008_KARAREİS M05_2072607</t>
  </si>
  <si>
    <t>OG Klemens Arızası</t>
  </si>
  <si>
    <t>18.10.2023 05:07:00</t>
  </si>
  <si>
    <t>18.10.2023 12:00:01</t>
  </si>
  <si>
    <t>ÇUKURKÖY KÖK 35-29-L00034_ÇUKURKÖY ENH L06_2329347</t>
  </si>
  <si>
    <t>18.10.2023 05:51:08</t>
  </si>
  <si>
    <t>18.10.2023 08:07:02</t>
  </si>
  <si>
    <t>AŞAĞIÇOBANİSA KÖK 45-71-M00096_İSTASYON KABİN M05_2321777</t>
  </si>
  <si>
    <t>18.10.2023 07:31:59</t>
  </si>
  <si>
    <t>18.10.2023 12:04:38</t>
  </si>
  <si>
    <t>BELEVİ İM 35-13-A00002_BELEVİ OTOBAN SULAMA L01_2064123</t>
  </si>
  <si>
    <t>18.10.2023 07:44:12</t>
  </si>
  <si>
    <t>18.10.2023 08:07:45</t>
  </si>
  <si>
    <t>RADAR KÖK 35-21-M00006_RADAR M02_72199789</t>
  </si>
  <si>
    <t>18.10.2023 07:45:34</t>
  </si>
  <si>
    <t>18.10.2023 13:03:07</t>
  </si>
  <si>
    <t>M-2846 35-03-M02846_M-2845 M04_72156317</t>
  </si>
  <si>
    <t>18.10.2023 07:54:29</t>
  </si>
  <si>
    <t>18.10.2023 09:20:35</t>
  </si>
  <si>
    <t>BAĞYURDU TM 35-27-A00003_HALİLBEYLİ DM M07_2310334</t>
  </si>
  <si>
    <t>18.10.2023 08:07:06</t>
  </si>
  <si>
    <t>18.10.2023 09:32:15</t>
  </si>
  <si>
    <t>ÇEŞME HAVZA TM 35-18-A00006_ALAÇATI-2 M12_2063475</t>
  </si>
  <si>
    <t>18.10.2023 08:11:49</t>
  </si>
  <si>
    <t>18.10.2023 08:42:48</t>
  </si>
  <si>
    <t>18.10.2023 09:11:00</t>
  </si>
  <si>
    <t>18.10.2023 09:18:59</t>
  </si>
  <si>
    <t>18.10.2023 09:18:41</t>
  </si>
  <si>
    <t>18.10.2023 09:28:30</t>
  </si>
  <si>
    <t>GÖLCÜK DM 35-15-L01153_SUBATAN L04_67177011</t>
  </si>
  <si>
    <t>18.10.2023 09:35:15</t>
  </si>
  <si>
    <t>18.10.2023 09:37:45</t>
  </si>
  <si>
    <t>M-60 CADDEPLUS AVM TR 35-18-M00060_ALAÇATI ÇIKIŞ M03_2059872</t>
  </si>
  <si>
    <t>18.10.2023 09:16:13</t>
  </si>
  <si>
    <t>18.10.2023 11:50:34</t>
  </si>
  <si>
    <t>ÇUKURKÖY KÖK 35-29-L00034_HatBaşıAyırıcı_53133266 L06_53133266</t>
  </si>
  <si>
    <t>18.10.2023 09:52:15</t>
  </si>
  <si>
    <t>18.10.2023 12:32:00</t>
  </si>
  <si>
    <t>ULUCAK TM 35-28-A00002_HatBaşıAyırıcı_53133540 M13_53133540</t>
  </si>
  <si>
    <t>18.10.2023 10:27:35</t>
  </si>
  <si>
    <t>18.10.2023 14:06:50</t>
  </si>
  <si>
    <t>HALİLBEYLİ DM 35-27-M00620_ESA BİOGAZ KÖK M14_67123794</t>
  </si>
  <si>
    <t>18.10.2023 10:11:33</t>
  </si>
  <si>
    <t>18.10.2023 12:25:31</t>
  </si>
  <si>
    <t>ALÇUK TM 35-17-A00001_HABAŞ-1 M31_2307956</t>
  </si>
  <si>
    <t>18.10.2023 11:25:12</t>
  </si>
  <si>
    <t>18.10.2023 14:40:03</t>
  </si>
  <si>
    <t>SUBAŞI İM 35-26-A00002_PAMUKYAZI L04_2035578</t>
  </si>
  <si>
    <t>18.10.2023 11:46:37</t>
  </si>
  <si>
    <t>18.10.2023 13:07:35</t>
  </si>
  <si>
    <t>GÜLKENT KÖK-3 35-30-M00219_GÜLKENT M02_84885342</t>
  </si>
  <si>
    <t>18.10.2023 11:46:34</t>
  </si>
  <si>
    <t>18.10.2023 13:30:00</t>
  </si>
  <si>
    <t>18.10.2023 13:33:05</t>
  </si>
  <si>
    <t>18.10.2023 14:45:11</t>
  </si>
  <si>
    <t>20.10.2023 01:37:41</t>
  </si>
  <si>
    <t>20.10.2023 04:43:49</t>
  </si>
  <si>
    <t>ÇAMÖNÜ TR-2 35-22-M00166_C_56370475_56370475</t>
  </si>
  <si>
    <t>18.10.2023 08:37:37</t>
  </si>
  <si>
    <t>18.10.2023 09:52:24</t>
  </si>
  <si>
    <t>K-3924 35-08-K03924_K-3286 K02_42008978</t>
  </si>
  <si>
    <t>19.10.2023 09:38:12</t>
  </si>
  <si>
    <t>19.10.2023 14:16:41</t>
  </si>
  <si>
    <t>M-1763 35-02-M01763_HatBaşıAyırıcı_53137829 M02_53137829</t>
  </si>
  <si>
    <t>18.10.2023 16:41:49</t>
  </si>
  <si>
    <t>18.10.2023 17:36:41</t>
  </si>
  <si>
    <t>M-1763 35-02-M01763_M-591 M02_2113004</t>
  </si>
  <si>
    <t>18.10.2023 18:05:14</t>
  </si>
  <si>
    <t>K-3420 35-08-K03420_TRAFO K01_42037192</t>
  </si>
  <si>
    <t>19.10.2023 09:11:57</t>
  </si>
  <si>
    <t>19.10.2023 13:33:18</t>
  </si>
  <si>
    <t>M-1000 35-03-M01000_M-1642 M01_41972776</t>
  </si>
  <si>
    <t>19.10.2023 09:16:49</t>
  </si>
  <si>
    <t>19.10.2023 14:18:57</t>
  </si>
  <si>
    <t>K-1809 35-01-K01809_911597455_911597455</t>
  </si>
  <si>
    <t>20.10.2023 07:37:10</t>
  </si>
  <si>
    <t>20.10.2023 08:54:08</t>
  </si>
  <si>
    <t>K-1361 35-02-K01361_99397205_99397205</t>
  </si>
  <si>
    <t>20.10.2023 08:00:50</t>
  </si>
  <si>
    <t>20.10.2023 09:06:02</t>
  </si>
  <si>
    <t>YILMAZ TR-2 45-78-L00202_953249177_953249177</t>
  </si>
  <si>
    <t>20.10.2023 08:33:49</t>
  </si>
  <si>
    <t>20.10.2023 09:18:44</t>
  </si>
  <si>
    <t>YAYAKENT TR-1 35-24-M00001_B_56353215_56353215</t>
  </si>
  <si>
    <t>17.10.2023 18:47:38</t>
  </si>
  <si>
    <t>17.10.2023 21:28:19</t>
  </si>
  <si>
    <t>DM-3/19 (ESKİ TR-2/72) 45-83-L00072_955150332_955150332</t>
  </si>
  <si>
    <t>18.10.2023 14:03:12</t>
  </si>
  <si>
    <t>18.10.2023 15:22:03</t>
  </si>
  <si>
    <t>K-1162 35-01-K01162_K-3540 / K-4230 K01_2120604</t>
  </si>
  <si>
    <t>18.10.2023 14:13:45</t>
  </si>
  <si>
    <t>18.10.2023 14:14:15</t>
  </si>
  <si>
    <t>YENİ FOÇA TR-9 35-23-M00009_950423808_950423808</t>
  </si>
  <si>
    <t>18.10.2023 17:14:06</t>
  </si>
  <si>
    <t>18.10.2023 18:30:24</t>
  </si>
  <si>
    <t>YENİ FOÇA TR-9 35-23-M00009_A_56366124_56366124</t>
  </si>
  <si>
    <t>18.10.2023 19:08:09</t>
  </si>
  <si>
    <t>K-646 35-01-K00646_98082351_98082351</t>
  </si>
  <si>
    <t>18.10.2023 22:49:07</t>
  </si>
  <si>
    <t>19.10.2023 01:48:54</t>
  </si>
  <si>
    <t>M-3198 (YATIRIM REZERVE) 35-01-M03198_911753403_911753403</t>
  </si>
  <si>
    <t>19.10.2023 13:02:40</t>
  </si>
  <si>
    <t>19.10.2023 14:31:34</t>
  </si>
  <si>
    <t>K-4381 35-02-K04381_913353405_913353405</t>
  </si>
  <si>
    <t>19.10.2023 23:07:53</t>
  </si>
  <si>
    <t>20.10.2023 06:30:25</t>
  </si>
  <si>
    <t>20.10.2023 09:08:41</t>
  </si>
  <si>
    <t>K-734 35-01-K00734_K 1K_5923997</t>
  </si>
  <si>
    <t>20.10.2023 08:18:39</t>
  </si>
  <si>
    <t>20.10.2023 09:27:52</t>
  </si>
  <si>
    <t>K-826 35-03-K00826_35-03-K00826_41933386</t>
  </si>
  <si>
    <t>20.10.2023 08:28:17</t>
  </si>
  <si>
    <t>20.10.2023 09:49:28</t>
  </si>
  <si>
    <t>K-1667 35-02-K01667_910004112_910004112</t>
  </si>
  <si>
    <t>20.10.2023 08:37:43</t>
  </si>
  <si>
    <t>20.10.2023 09:47:26</t>
  </si>
  <si>
    <t>K-3572 35-02-K03572_99968780_99968780</t>
  </si>
  <si>
    <t>20.10.2023 08:41:32</t>
  </si>
  <si>
    <t>20.10.2023 10:24:09</t>
  </si>
  <si>
    <t>M-1869 35-09-M01869_35-09-M01869_2347686</t>
  </si>
  <si>
    <t>20.10.2023 08:56:57</t>
  </si>
  <si>
    <t>20.10.2023 09:56:05</t>
  </si>
  <si>
    <t>SİNİRLİ TR-1 45-83-M00459_45-83-M00459_2348915</t>
  </si>
  <si>
    <t>20.10.2023 09:34:43</t>
  </si>
  <si>
    <t>DM-2/22 35-26-M00853_DAĞITIM TRAFOSU DM-2/22 M03_65879019</t>
  </si>
  <si>
    <t>18.10.2023 14:02:16</t>
  </si>
  <si>
    <t>18.10.2023 14:49:27</t>
  </si>
  <si>
    <t>BARBAROS TR-2 35-19-M00200_A_56378404_56378404</t>
  </si>
  <si>
    <t>20.10.2023 07:49:51</t>
  </si>
  <si>
    <t>20.10.2023 10:45:31</t>
  </si>
  <si>
    <t>DM-6/30 35-28-M00166_953395605_953395605</t>
  </si>
  <si>
    <t>20.10.2023 09:09:07</t>
  </si>
  <si>
    <t>20.10.2023 10:50:48</t>
  </si>
  <si>
    <t>M-2781 35-09-M02781_95001174155_95001174155</t>
  </si>
  <si>
    <t>20.10.2023 10:02:38</t>
  </si>
  <si>
    <t>20.10.2023 10:48:49</t>
  </si>
  <si>
    <t>TR-49 35-16-L00049_35-16-L00049_2346607</t>
  </si>
  <si>
    <t>20.10.2023 10:07:48</t>
  </si>
  <si>
    <t>20.10.2023 10:36:28</t>
  </si>
  <si>
    <t>M-2077 35-09-M02077_35-09-M02077_2373511</t>
  </si>
  <si>
    <t>20.10.2023 10:09:43</t>
  </si>
  <si>
    <t>20.10.2023 11:25:14</t>
  </si>
  <si>
    <t>ÇANDARLI TR-5 35-30-M00005_955314370_955314370</t>
  </si>
  <si>
    <t>20.10.2023 07:33:21</t>
  </si>
  <si>
    <t>20.10.2023 12:04:04</t>
  </si>
  <si>
    <t>20.10.2023 07:59:14</t>
  </si>
  <si>
    <t>20.10.2023 12:19:10</t>
  </si>
  <si>
    <t>_HatBaşıAyırıcı_53135863 _53135863</t>
  </si>
  <si>
    <t>20.10.2023 08:43:23</t>
  </si>
  <si>
    <t>20.10.2023 11:05:12</t>
  </si>
  <si>
    <t>20.10.2023 09:07:19</t>
  </si>
  <si>
    <t>20.10.2023 09:37:05</t>
  </si>
  <si>
    <t>20.10.2023 09:16:46</t>
  </si>
  <si>
    <t>20.10.2023 09:34:40</t>
  </si>
  <si>
    <t>20.10.2023 09:19:58</t>
  </si>
  <si>
    <t>20.10.2023 09:57:35</t>
  </si>
  <si>
    <t>K-3600 35-01-K03600_D_91391564_91391564</t>
  </si>
  <si>
    <t>20.10.2023 09:28:15</t>
  </si>
  <si>
    <t>20.10.2023 10:51:18</t>
  </si>
  <si>
    <t>HALİTPAŞA DM 45-80-M00060_DEVELİ-ÇAMLIYURT M03_72188651</t>
  </si>
  <si>
    <t>20.10.2023 09:34:38</t>
  </si>
  <si>
    <t>20.10.2023 09:35:15</t>
  </si>
  <si>
    <t>KIRKAĞAÇ TR-11/1 45-76-M00219_ÖZEL ÇIKIŞ M04_66108654</t>
  </si>
  <si>
    <t>20.10.2023 09:43:31</t>
  </si>
  <si>
    <t>20.10.2023 10:21:45</t>
  </si>
  <si>
    <t>L-437 ŞEHİTLİK 35-18-L00437_L-295 L01_2337307</t>
  </si>
  <si>
    <t>20.10.2023 09:53:07</t>
  </si>
  <si>
    <t>20.10.2023 10:46:55</t>
  </si>
  <si>
    <t>SELENDİ DM 45-81-M00001_DUMANLAR M08_2321588</t>
  </si>
  <si>
    <t>20.10.2023 10:01:55</t>
  </si>
  <si>
    <t>20.10.2023 10:15:41</t>
  </si>
  <si>
    <t>MÜTEVELLİ KÖK 45-80-M00100_KARAAĞAÇLI M01_72196257</t>
  </si>
  <si>
    <t>20.10.2023 10:12:15</t>
  </si>
  <si>
    <t>20.10.2023 10:44:38</t>
  </si>
  <si>
    <t>K-4771 35-03-K04771_35-03-K04771_55020038</t>
  </si>
  <si>
    <t>20.10.2023 08:12:19</t>
  </si>
  <si>
    <t>20.10.2023 11:28:47</t>
  </si>
  <si>
    <t>K-3203 35-04-K03203_99332251_99332251</t>
  </si>
  <si>
    <t>20.10.2023 10:15:38</t>
  </si>
  <si>
    <t>20.10.2023 11:33:45</t>
  </si>
  <si>
    <t>DEĞİRMENDERE DM 35-22-M00085_ÇİLEME-MALTA-SANCAKLI M08_50066539</t>
  </si>
  <si>
    <t>20.10.2023 10:06:38</t>
  </si>
  <si>
    <t>20.10.2023 10:26:18</t>
  </si>
  <si>
    <t>GÜMÜŞÇAY KÖK 45-73-M00477_HatBaşıAyırıcı_53135583 M02_53135583</t>
  </si>
  <si>
    <t>20.10.2023 10:26:05</t>
  </si>
  <si>
    <t>20.10.2023 10:26:28</t>
  </si>
  <si>
    <t>OTOYOL DM 45-80-M02917_APPAK M01_72022599</t>
  </si>
  <si>
    <t>20.10.2023 10:29:28</t>
  </si>
  <si>
    <t>20.10.2023 11:00:35</t>
  </si>
  <si>
    <t>K-996 35-02-K00996_910576600_910576600</t>
  </si>
  <si>
    <t>20.10.2023 10:53:40</t>
  </si>
  <si>
    <t>20.10.2023 11:49:38</t>
  </si>
  <si>
    <t>MÜTEVELLİ TR-8 45-80-M02954_TR-85 M02_84186203</t>
  </si>
  <si>
    <t>20.10.2023 10:59:15</t>
  </si>
  <si>
    <t>20.10.2023 11:19:31</t>
  </si>
  <si>
    <t>12.10.2023 09:47:07</t>
  </si>
  <si>
    <t>12.10.2023 09:59:12</t>
  </si>
  <si>
    <t>FOÇA TR-23 35-23-L00023_42133769_56355677_56355677</t>
  </si>
  <si>
    <t>15.10.2023 10:37:28</t>
  </si>
  <si>
    <t>15.10.2023 14:47:50</t>
  </si>
  <si>
    <t>K-986 35-07-K00986_A_91286095_91286095</t>
  </si>
  <si>
    <t>18.10.2023 09:02:17</t>
  </si>
  <si>
    <t>GÖÇBEYLİ DM 35-16-M00139_KOZLUCA M07_72044684</t>
  </si>
  <si>
    <t>18.10.2023 21:49:37</t>
  </si>
  <si>
    <t>18.10.2023 23:12:21</t>
  </si>
  <si>
    <t>20.10.2023 07:42:55</t>
  </si>
  <si>
    <t>MURADİYE DM-5 45-71-M00618_SAHALAR M09_73447492</t>
  </si>
  <si>
    <t>20.10.2023 08:05:01</t>
  </si>
  <si>
    <t>20.10.2023 11:35:58</t>
  </si>
  <si>
    <t>20.10.2023 08:15:56</t>
  </si>
  <si>
    <t>20.10.2023 10:56:51</t>
  </si>
  <si>
    <t>20.10.2023 08:46:18</t>
  </si>
  <si>
    <t>20.10.2023 10:23:40</t>
  </si>
  <si>
    <t>ARMUTLU TR-1 35-29-L00802_B_82470811_82470811</t>
  </si>
  <si>
    <t>20.10.2023 08:53:09</t>
  </si>
  <si>
    <t>20.10.2023 10:30:58</t>
  </si>
  <si>
    <t>YAKAPINAR TR-1 35-20-L00148_D_91436344_91436344</t>
  </si>
  <si>
    <t>20.10.2023 10:25:53</t>
  </si>
  <si>
    <t>20.10.2023 11:42:48</t>
  </si>
  <si>
    <t>ARMUTLU TR-1 35-29-L00802_35-29-L00802_82470804</t>
  </si>
  <si>
    <t>20.10.2023 12:58:43</t>
  </si>
  <si>
    <t>20.10.2023 10:47:08</t>
  </si>
  <si>
    <t>DM-3/27 (KÜTÜPHANE) 45-71-M00078_C_56398006_56398006</t>
  </si>
  <si>
    <t>20.10.2023 10:49:35</t>
  </si>
  <si>
    <t>20.10.2023 12:33:03</t>
  </si>
  <si>
    <t>SEYREK TR-7 KÖK 35-28-M00379_95002425203_95002425203</t>
  </si>
  <si>
    <t>20.10.2023 10:53:02</t>
  </si>
  <si>
    <t>20.10.2023 12:56:14</t>
  </si>
  <si>
    <t>M-280 GEÇİT 35-02-M00280_M-391 M03_89088122</t>
  </si>
  <si>
    <t>20.10.2023 11:48:51</t>
  </si>
  <si>
    <t>YAKAPINAR TR-1 35-20-L00148_35-20-L00148_2362904</t>
  </si>
  <si>
    <t>20.10.2023 12:58:58</t>
  </si>
  <si>
    <t>TR-11 35-16-L00011_35-16-L00011_72014799</t>
  </si>
  <si>
    <t>20.10.2023 12:32:18</t>
  </si>
  <si>
    <t>20.10.2023 12:44:28</t>
  </si>
  <si>
    <t>DM-14/3B 45-71-M02250_953197476_953197476</t>
  </si>
  <si>
    <t>20.10.2023 12:44:06</t>
  </si>
  <si>
    <t>20.10.2023 13:20:35</t>
  </si>
  <si>
    <t>EYNEZ KÖK 45-82-M00158_HatBaşıAyırıcı_53135466 M04_53135466</t>
  </si>
  <si>
    <t>03.10.2023 03:31:54</t>
  </si>
  <si>
    <t>03.10.2023 06:00:24</t>
  </si>
  <si>
    <t>ÖMÜR BELDESİ TR 35-14-M00120_YAREN SİTESİ M02_80640530</t>
  </si>
  <si>
    <t>14.10.2023 04:02:00</t>
  </si>
  <si>
    <t>14.10.2023 11:16:32</t>
  </si>
  <si>
    <t>YENİKÖY TR-4 35-15-L00383_C_91228136_91228136</t>
  </si>
  <si>
    <t>20.10.2023 11:00:05</t>
  </si>
  <si>
    <t>20.10.2023 14:09:17</t>
  </si>
  <si>
    <t>KILAVUZLAR TR-2 45-74-M00200_D_56352050_56352050</t>
  </si>
  <si>
    <t>20.10.2023 11:12:33</t>
  </si>
  <si>
    <t>20.10.2023 13:28:48</t>
  </si>
  <si>
    <t>K-1361 35-02-K01361_99079937_99079937</t>
  </si>
  <si>
    <t>20.10.2023 12:23:19</t>
  </si>
  <si>
    <t>20.10.2023 13:59:44</t>
  </si>
  <si>
    <t>K-3236 35-03-K03236_35-03-K03236_41918554</t>
  </si>
  <si>
    <t>20.10.2023 12:37:01</t>
  </si>
  <si>
    <t>20.10.2023 13:35:25</t>
  </si>
  <si>
    <t>01.10.2023 20:54:59</t>
  </si>
  <si>
    <t>01.10.2023 21:36:05</t>
  </si>
  <si>
    <t>L-116 OVACIK 35-18-L00116_950440393_950440393</t>
  </si>
  <si>
    <t>20.10.2023 08:11:50</t>
  </si>
  <si>
    <t>20.10.2023 15:01:57</t>
  </si>
  <si>
    <t>_78516955_78516955</t>
  </si>
  <si>
    <t>20.10.2023 08:47:29</t>
  </si>
  <si>
    <t>20.10.2023 15:13:44</t>
  </si>
  <si>
    <t>YAĞCILAR KÖK 45-71-M00179_HatBaşıAyırıcı_53135848 M04_53135848</t>
  </si>
  <si>
    <t>20.10.2023 08:53:54</t>
  </si>
  <si>
    <t>YAYAKENT TR-7 35-24-M00007_B_56352838_56352838</t>
  </si>
  <si>
    <t>20.10.2023 08:58:53</t>
  </si>
  <si>
    <t>20.10.2023 14:48:45</t>
  </si>
  <si>
    <t>EMİRALEM TR-15 35-28-M00237_95002520329_95002520329</t>
  </si>
  <si>
    <t>20.10.2023 09:08:52</t>
  </si>
  <si>
    <t>20.10.2023 11:59:05</t>
  </si>
  <si>
    <t>KAHRAMANDERE İM 35-10-A00002_ORUÇ REİS K04_2328475</t>
  </si>
  <si>
    <t>20.10.2023 09:28:09</t>
  </si>
  <si>
    <t>20.10.2023 14:12:35</t>
  </si>
  <si>
    <t>20.10.2023 10:03:11</t>
  </si>
  <si>
    <t>20.10.2023 14:26:23</t>
  </si>
  <si>
    <t>MURADİYE TR-10 45-71-M02143_953246437_953246437</t>
  </si>
  <si>
    <t>20.10.2023 10:54:17</t>
  </si>
  <si>
    <t>20.10.2023 14:35:02</t>
  </si>
  <si>
    <t>20.10.2023 14:51:21</t>
  </si>
  <si>
    <t>L-289 DEMET AKBAĞ TRAFO 35-18-L00289_950456256_950456256</t>
  </si>
  <si>
    <t>20.10.2023 12:01:54</t>
  </si>
  <si>
    <t>20.10.2023 14:58:35</t>
  </si>
  <si>
    <t>ARMUTLU TR-3 35-27-L00003_98846857_98846857</t>
  </si>
  <si>
    <t>20.10.2023 12:00:41</t>
  </si>
  <si>
    <t>20.10.2023 15:15:59</t>
  </si>
  <si>
    <t>TR-4 35-31-M00004_956594651_956594651</t>
  </si>
  <si>
    <t>20.10.2023 12:10:49</t>
  </si>
  <si>
    <t>20.10.2023 14:48:53</t>
  </si>
  <si>
    <t>ZEYTİNDAĞ TR-1 35-16-M00003_953329377_953329377</t>
  </si>
  <si>
    <t>20.10.2023 11:38:54</t>
  </si>
  <si>
    <t>20.10.2023 14:15:54</t>
  </si>
  <si>
    <t>20.10.2023 13:28:26</t>
  </si>
  <si>
    <t>20.10.2023 14:48:02</t>
  </si>
  <si>
    <t>20.10.2023 13:35:56</t>
  </si>
  <si>
    <t>20.10.2023 14:48:06</t>
  </si>
  <si>
    <t>ZEYTİNDAĞ TR-1 35-16-M00003_35-16-M00003_2346979</t>
  </si>
  <si>
    <t>20.10.2023 15:01:13</t>
  </si>
  <si>
    <t>20.10.2023 14:34:15</t>
  </si>
  <si>
    <t>20.10.2023 15:15:46</t>
  </si>
  <si>
    <t>KAPANCI KÖK 45-78-L00229_KARAYAHŞİ-ÇAYKÖY L03_2108492</t>
  </si>
  <si>
    <t>20.10.2023 14:44:19</t>
  </si>
  <si>
    <t>20.10.2023 14:44:59</t>
  </si>
  <si>
    <t>20.10.2023 08:54:04</t>
  </si>
  <si>
    <t>20.10.2023 15:33:14</t>
  </si>
  <si>
    <t>AHMETBEYLER TR-1 35-16-M00061_47449350_56399332_56399332</t>
  </si>
  <si>
    <t>20.10.2023 09:00:07</t>
  </si>
  <si>
    <t>20.10.2023 15:34:35</t>
  </si>
  <si>
    <t>20.10.2023 09:35:08</t>
  </si>
  <si>
    <t>20.10.2023 15:39:24</t>
  </si>
  <si>
    <t>ARMUTLU TR-5 35-27-L00005_913802058_913802058</t>
  </si>
  <si>
    <t>20.10.2023 09:56:46</t>
  </si>
  <si>
    <t>20.10.2023 15:43:25</t>
  </si>
  <si>
    <t>ERİKLİ KÖYÜ TR-2 35-32-L00030_C_91014458_91014458</t>
  </si>
  <si>
    <t>20.10.2023 10:03:17</t>
  </si>
  <si>
    <t>20.10.2023 15:50:11</t>
  </si>
  <si>
    <t>YARBASAN KÖK 45-74-M00119_ESKİ YARBASAN M02_72246696</t>
  </si>
  <si>
    <t>20.10.2023 10:10:56</t>
  </si>
  <si>
    <t>20.10.2023 15:17:19</t>
  </si>
  <si>
    <t>AHMETLİ TR-30/A 45-84-L00183_45-84-L00183_61397085</t>
  </si>
  <si>
    <t>20.10.2023 09:42:18</t>
  </si>
  <si>
    <t>20.10.2023 15:18:38</t>
  </si>
  <si>
    <t>TR-96 35-26-M00096_35-26-M00096_2348844</t>
  </si>
  <si>
    <t>20.10.2023 12:56:37</t>
  </si>
  <si>
    <t>20.10.2023 14:56:14</t>
  </si>
  <si>
    <t>GÖLCÜK TR-14 35-15-L00326_950394787_950394787</t>
  </si>
  <si>
    <t>20.10.2023 13:16:23</t>
  </si>
  <si>
    <t>20.10.2023 15:48:48</t>
  </si>
  <si>
    <t>ESKİ KARAKÖY TR 35-17-M00447_A_91249735_91249735</t>
  </si>
  <si>
    <t>20.10.2023 13:19:52</t>
  </si>
  <si>
    <t>20.10.2023 14:45:20</t>
  </si>
  <si>
    <t>20.10.2023 14:08:50</t>
  </si>
  <si>
    <t>20.10.2023 15:45:32</t>
  </si>
  <si>
    <t>CENKYERİ TR-1 45-82-M00131_HatBaşıAyırıcı_53135579 M04_53135579</t>
  </si>
  <si>
    <t>20.10.2023 14:34:24</t>
  </si>
  <si>
    <t>20.10.2023 15:34:24</t>
  </si>
  <si>
    <t>20.10.2023 14:56:13</t>
  </si>
  <si>
    <t>K-1013 35-03-K01013_35-03-K01013_41940762</t>
  </si>
  <si>
    <t>20.10.2023 14:47:17</t>
  </si>
  <si>
    <t>20.10.2023 15:58:10</t>
  </si>
  <si>
    <t>GÜLKENT TR-5 35-30-M00228_35-30-M00228_2361410</t>
  </si>
  <si>
    <t>20.10.2023 14:45:14</t>
  </si>
  <si>
    <t>20.10.2023 15:12:44</t>
  </si>
  <si>
    <t>DM-2/46 35-26-M00843_C_91039728_91039728</t>
  </si>
  <si>
    <t>20.10.2023 14:48:03</t>
  </si>
  <si>
    <t>20.10.2023 15:31:14</t>
  </si>
  <si>
    <t>TR-19 35-26-M00019_D_91116251_91116251</t>
  </si>
  <si>
    <t>20.10.2023 16:06:02</t>
  </si>
  <si>
    <t>TR-87 MENTEŞ KAVŞAĞI 35-19-L00087_6481396_56355669_56355669</t>
  </si>
  <si>
    <t>20.10.2023 14:59:22</t>
  </si>
  <si>
    <t>20.10.2023 15:57:18</t>
  </si>
  <si>
    <t>TR-13 35-27-M00013_E D01b_66369179</t>
  </si>
  <si>
    <t>20.10.2023 15:00:27</t>
  </si>
  <si>
    <t>20.10.2023 15:51:46</t>
  </si>
  <si>
    <t>GÖLCÜK TR-14 35-15-L00326_35-15-L00326_2365793</t>
  </si>
  <si>
    <t>20.10.2023 14:59:11</t>
  </si>
  <si>
    <t>20.10.2023 15:35:14</t>
  </si>
  <si>
    <t>SOMA TR-2/1 45-82-M00082_45-82-M00082_72178219</t>
  </si>
  <si>
    <t>20.10.2023 15:09:35</t>
  </si>
  <si>
    <t>20.10.2023 15:26:39</t>
  </si>
  <si>
    <t>DM-14/12 45-71-M00560__81569990_81569990</t>
  </si>
  <si>
    <t>20.10.2023 15:21:01</t>
  </si>
  <si>
    <t>20.10.2023 15:54:06</t>
  </si>
  <si>
    <t>20.10.2023 09:00:41</t>
  </si>
  <si>
    <t>20.10.2023 09:10:11</t>
  </si>
  <si>
    <t>20.10.2023 09:07:55</t>
  </si>
  <si>
    <t>20.10.2023 15:53:04</t>
  </si>
  <si>
    <t>MURADİYE TR-4 45-71-M02427_953176683_953176683</t>
  </si>
  <si>
    <t>20.10.2023 09:26:29</t>
  </si>
  <si>
    <t>20.10.2023 14:05:10</t>
  </si>
  <si>
    <t>20.10.2023 09:27:04</t>
  </si>
  <si>
    <t>20.10.2023 17:15:23</t>
  </si>
  <si>
    <t>20.10.2023 10:46:38</t>
  </si>
  <si>
    <t>20.10.2023 16:28:25</t>
  </si>
  <si>
    <t>HASAN EMLEK GRB. 35-20-M00015_DIREK TIPI TRAFO HUCRESI H01_2039166</t>
  </si>
  <si>
    <t>20.10.2023 12:13:13</t>
  </si>
  <si>
    <t>20.10.2023 14:18:57</t>
  </si>
  <si>
    <t>M-326 35-03-M00326_910062464_910062464</t>
  </si>
  <si>
    <t>20.10.2023 14:03:13</t>
  </si>
  <si>
    <t>20.10.2023 17:07:02</t>
  </si>
  <si>
    <t>ÇIRPI İM 35-20-A00002_ÇIRPI SULAMA M09_2307615</t>
  </si>
  <si>
    <t>20.10.2023 16:18:18</t>
  </si>
  <si>
    <t>GÖKÇEALAN TR-1 35-13-L00085_946419545_946419545</t>
  </si>
  <si>
    <t>20.10.2023 14:34:19</t>
  </si>
  <si>
    <t>20.10.2023 17:17:43</t>
  </si>
  <si>
    <t>M-10 35-02-M00010_910598018_910598018</t>
  </si>
  <si>
    <t>20.10.2023 14:36:59</t>
  </si>
  <si>
    <t>20.10.2023 17:20:40</t>
  </si>
  <si>
    <t>M-2824 35-03-M02824_910970752_910970752</t>
  </si>
  <si>
    <t>20.10.2023 14:52:24</t>
  </si>
  <si>
    <t>20.10.2023 16:23:19</t>
  </si>
  <si>
    <t>M-2896(YATIRIM REZERVE) 35-01-M02896_911179915_911179915</t>
  </si>
  <si>
    <t>20.10.2023 15:02:01</t>
  </si>
  <si>
    <t>20.10.2023 17:18:41</t>
  </si>
  <si>
    <t>L-96 TURGUT KÖYÜ 35-14-L00096_956634137_956634137</t>
  </si>
  <si>
    <t>20.10.2023 15:18:06</t>
  </si>
  <si>
    <t>20.10.2023 16:54:43</t>
  </si>
  <si>
    <t>20.10.2023 15:46:49</t>
  </si>
  <si>
    <t>20.10.2023 15:56:34</t>
  </si>
  <si>
    <t>_HatBaşıAyırıcı_53135938 _53135938</t>
  </si>
  <si>
    <t>20.10.2023 08:50:20</t>
  </si>
  <si>
    <t>20.10.2023 16:33:58</t>
  </si>
  <si>
    <t>20.10.2023 09:15:28</t>
  </si>
  <si>
    <t>20.10.2023 18:01:21</t>
  </si>
  <si>
    <t>20.10.2023 09:21:28</t>
  </si>
  <si>
    <t>20.10.2023 17:29:01</t>
  </si>
  <si>
    <t>ULUDERBENT DM 45-73-M00491_SARIPINAR KÖK M05_95475187</t>
  </si>
  <si>
    <t>20.10.2023 09:59:34</t>
  </si>
  <si>
    <t>20.10.2023 16:55:54</t>
  </si>
  <si>
    <t>ÇİFTLİK İM 35-18-A00003_ÇİFTLİK DM-2/1 L10_2307806</t>
  </si>
  <si>
    <t>20.10.2023 12:53:33</t>
  </si>
  <si>
    <t>20.10.2023 16:54:25</t>
  </si>
  <si>
    <t>SELENDİ TR-12 45-81-M00012_C C01_65818348</t>
  </si>
  <si>
    <t>20.10.2023 15:00:44</t>
  </si>
  <si>
    <t>20.10.2023 17:46:25</t>
  </si>
  <si>
    <t>SAZOBA DM 45-72-M00413_HatBaşıAyırıcı_53139166 M07_53139166</t>
  </si>
  <si>
    <t>20.10.2023 15:38:34</t>
  </si>
  <si>
    <t>20.10.2023 17:47:57</t>
  </si>
  <si>
    <t>TORBALI DM 35-26-M00001_956616365_956616365</t>
  </si>
  <si>
    <t>20.10.2023 15:42:54</t>
  </si>
  <si>
    <t>20.10.2023 17:40:30</t>
  </si>
  <si>
    <t>20.10.2023 15:49:39</t>
  </si>
  <si>
    <t>20.10.2023 17:52:21</t>
  </si>
  <si>
    <t>20.10.2023 16:31:18</t>
  </si>
  <si>
    <t>20.10.2023 16:38:20</t>
  </si>
  <si>
    <t>20.10.2023 16:33:59</t>
  </si>
  <si>
    <t>20.10.2023 16:34:34</t>
  </si>
  <si>
    <t>TÜRKELLİ TR-1 35-28-M00462_F_91248964_91248964</t>
  </si>
  <si>
    <t>20.10.2023 17:01:02</t>
  </si>
  <si>
    <t>20.10.2023 17:45:50</t>
  </si>
  <si>
    <t>K-3674 35-03-K03674_910316707_910316707</t>
  </si>
  <si>
    <t>20.10.2023 16:55:31</t>
  </si>
  <si>
    <t>20.10.2023 17:57:56</t>
  </si>
  <si>
    <t>M-1212 35-02-M01212_35-02-M01212_2371378</t>
  </si>
  <si>
    <t>20.10.2023 17:11:34</t>
  </si>
  <si>
    <t>20.10.2023 17:39:59</t>
  </si>
  <si>
    <t>19.10.2023 17:30:01</t>
  </si>
  <si>
    <t>19.10.2023 17:34:45</t>
  </si>
  <si>
    <t>20.10.2023 09:04:55</t>
  </si>
  <si>
    <t>20.10.2023 16:54:54</t>
  </si>
  <si>
    <t>DAĞDERE DM 45-72-M00097_HatBaşıAyırıcı_97453144 M05_97453144</t>
  </si>
  <si>
    <t>20.10.2023 09:43:25</t>
  </si>
  <si>
    <t>20.10.2023 17:20:45</t>
  </si>
  <si>
    <t>20.10.2023 09:47:02</t>
  </si>
  <si>
    <t>20.10.2023 17:03:20</t>
  </si>
  <si>
    <t>HARMANDALI KÖK 45-71-M00061_AHMET KURUT M011_72230853</t>
  </si>
  <si>
    <t>20.10.2023 09:51:02</t>
  </si>
  <si>
    <t>20.10.2023 17:12:09</t>
  </si>
  <si>
    <t>SELENDİ DM 45-81-M00001_OKLU İSA M15_2321601</t>
  </si>
  <si>
    <t>20.10.2023 09:59:03</t>
  </si>
  <si>
    <t>20.10.2023 17:14:01</t>
  </si>
  <si>
    <t>20.10.2023 10:01:18</t>
  </si>
  <si>
    <t>20.10.2023 17:12:21</t>
  </si>
  <si>
    <t>20.10.2023 09:49:58</t>
  </si>
  <si>
    <t>20.10.2023 17:23:11</t>
  </si>
  <si>
    <t>20.10.2023 10:15:46</t>
  </si>
  <si>
    <t>20.10.2023 17:54:55</t>
  </si>
  <si>
    <t>BAHADIRLAR TR-4 45-79-M00144_DIREK TIPI TRAFO HUCRESI H01_2076320</t>
  </si>
  <si>
    <t>20.10.2023 10:29:09</t>
  </si>
  <si>
    <t>20.10.2023 16:32:58</t>
  </si>
  <si>
    <t>M-2605 YELKİ DM 35-10-M02605_ZEYBEK M03_2035430</t>
  </si>
  <si>
    <t>20.10.2023 10:36:45</t>
  </si>
  <si>
    <t>20.10.2023 17:42:11</t>
  </si>
  <si>
    <t>20.10.2023 15:46:41</t>
  </si>
  <si>
    <t>20.10.2023 16:00:39</t>
  </si>
  <si>
    <t>KIRKAĞAÇ TR-11/1 45-76-M00219_HatBaşıAyırıcı_53136486 M04_53136486</t>
  </si>
  <si>
    <t>20.10.2023 15:51:39</t>
  </si>
  <si>
    <t>20.10.2023 16:15:59</t>
  </si>
  <si>
    <t>KÜÇÜKBÖLCEK DM 35-24-M00210_KÜÇÜK BÖLCEK M01_72093032</t>
  </si>
  <si>
    <t>20.10.2023 16:23:09</t>
  </si>
  <si>
    <t>20.10.2023 16:57:29</t>
  </si>
  <si>
    <t>YEŞİLOVA KÖK 45-78-M01393_KISMET KİREMİT FAB M04_83810707</t>
  </si>
  <si>
    <t>20.10.2023 16:32:31</t>
  </si>
  <si>
    <t>20.10.2023 17:18:22</t>
  </si>
  <si>
    <t>20.10.2023 16:41:59</t>
  </si>
  <si>
    <t>20.10.2023 16:57:14</t>
  </si>
  <si>
    <t>K-819 35-01-K00819_B_60985028_60985028</t>
  </si>
  <si>
    <t>20.10.2023 16:38:51</t>
  </si>
  <si>
    <t>20.10.2023 18:38:03</t>
  </si>
  <si>
    <t>20.10.2023 17:06:59</t>
  </si>
  <si>
    <t>20.10.2023 17:34:00</t>
  </si>
  <si>
    <t>20.10.2023 17:08:21</t>
  </si>
  <si>
    <t>20.10.2023 18:09:19</t>
  </si>
  <si>
    <t>L-291 35-18-L00291_950430773_950430773</t>
  </si>
  <si>
    <t>20.10.2023 17:16:07</t>
  </si>
  <si>
    <t>20.10.2023 18:19:11</t>
  </si>
  <si>
    <t>20.10.2023 17:21:41</t>
  </si>
  <si>
    <t>20.10.2023 17:37:49</t>
  </si>
  <si>
    <t>20.10.2023 17:53:19</t>
  </si>
  <si>
    <t>20.10.2023 18:03:01</t>
  </si>
  <si>
    <t>BAĞALAN TR-1 35-24-M00077_A_56375013_56375013</t>
  </si>
  <si>
    <t>20.10.2023 17:46:19</t>
  </si>
  <si>
    <t>20.10.2023 19:10:59</t>
  </si>
  <si>
    <t>M-2337 35-10-M02337_35-10-M02337_42777460</t>
  </si>
  <si>
    <t>20.10.2023 18:04:24</t>
  </si>
  <si>
    <t>20.10.2023 18:55:54</t>
  </si>
  <si>
    <t>ÇAMLI KÖYÜ TR-1 35-10-L00024_C_91005689_91005689</t>
  </si>
  <si>
    <t>20.10.2023 18:06:30</t>
  </si>
  <si>
    <t>20.10.2023 19:23:40</t>
  </si>
  <si>
    <t>20.10.2023 09:07:30</t>
  </si>
  <si>
    <t>20.10.2023 17:41:06</t>
  </si>
  <si>
    <t>ÇINARDİBİ TR-2 35-20-M00048_955200082_955200082</t>
  </si>
  <si>
    <t>20.10.2023 11:46:03</t>
  </si>
  <si>
    <t>20.10.2023 19:15:17</t>
  </si>
  <si>
    <t>M-2877 35-07-M02877_M-2878 M03_72353042</t>
  </si>
  <si>
    <t>20.10.2023 13:51:57</t>
  </si>
  <si>
    <t>20.10.2023 18:23:02</t>
  </si>
  <si>
    <t>L-133 35-18-L00133_950436489_950436489</t>
  </si>
  <si>
    <t>20.10.2023 14:02:05</t>
  </si>
  <si>
    <t>20.10.2023 19:46:13</t>
  </si>
  <si>
    <t>MURADİYE ORTA ÖLÇEKLİ SAN. TR-1 45-71-M00219_45-71-M00219_66367300</t>
  </si>
  <si>
    <t>20.10.2023 14:13:18</t>
  </si>
  <si>
    <t>20.10.2023 18:04:06</t>
  </si>
  <si>
    <t>SAKARLI KÖK 45-76-M00046_HatBaşıAyırıcı_97439860 M04_97439860</t>
  </si>
  <si>
    <t>20.10.2023 15:24:55</t>
  </si>
  <si>
    <t>20.10.2023 18:32:55</t>
  </si>
  <si>
    <t>GÜRÇEŞME TR-1 45-74-M00143_A_56392677_56392677</t>
  </si>
  <si>
    <t>20.10.2023 15:34:46</t>
  </si>
  <si>
    <t>20.10.2023 18:17:47</t>
  </si>
  <si>
    <t>L-114 OVACIK 35-18-L00114_95001249353_95001249353</t>
  </si>
  <si>
    <t>20.10.2023 16:46:23</t>
  </si>
  <si>
    <t>20.10.2023 18:09:44</t>
  </si>
  <si>
    <t>EBSO TM 35-09-A00001_KUŞ CENNETİ M22_2314258</t>
  </si>
  <si>
    <t>20.10.2023 17:04:39</t>
  </si>
  <si>
    <t>20.10.2023 17:44:50</t>
  </si>
  <si>
    <t>MURADİYE ORTA ÖLÇEKLİ SAN. TR-2 45-71-M00220_45-71-M00220_66365849</t>
  </si>
  <si>
    <t>20.10.2023 14:21:01</t>
  </si>
  <si>
    <t>20.10.2023 19:02:13</t>
  </si>
  <si>
    <t>M-1073 GEÇİT 35-09-M01073_M-1147 M02_47548311</t>
  </si>
  <si>
    <t>20.10.2023 18:49:03</t>
  </si>
  <si>
    <t>20.10.2023 17:55:58</t>
  </si>
  <si>
    <t>20.10.2023 18:12:42</t>
  </si>
  <si>
    <t>TERZİLER TR-1 45-81-M00237_45-81-M00237_2376475</t>
  </si>
  <si>
    <t>20.10.2023 17:49:22</t>
  </si>
  <si>
    <t>20.10.2023 19:41:09</t>
  </si>
  <si>
    <t>YILDIZ MOTOR ÖZEL TR 45-84-L00193Ö_ H_75583861</t>
  </si>
  <si>
    <t>20.10.2023 18:05:28</t>
  </si>
  <si>
    <t>20.10.2023 20:21:51</t>
  </si>
  <si>
    <t>20.10.2023 18:52:13</t>
  </si>
  <si>
    <t>SARIGÖL TR-30 45-79-M00030_B_56396236_56396236</t>
  </si>
  <si>
    <t>20.10.2023 18:23:39</t>
  </si>
  <si>
    <t>20.10.2023 19:11:01</t>
  </si>
  <si>
    <t>M-9 GERMİYAN 35-18-M00009_950429186_950429186</t>
  </si>
  <si>
    <t>20.10.2023 18:30:39</t>
  </si>
  <si>
    <t>20.10.2023 19:46:28</t>
  </si>
  <si>
    <t>URGANLI TR-7 45-83-M00550_48024896_56407937_56407937</t>
  </si>
  <si>
    <t>20.10.2023 18:22:00</t>
  </si>
  <si>
    <t>20.10.2023 19:48:07</t>
  </si>
  <si>
    <t>DM-3/TR-35 35-26-M01260_956616488_956616488</t>
  </si>
  <si>
    <t>20.10.2023 18:49:55</t>
  </si>
  <si>
    <t>20.10.2023 19:37:40</t>
  </si>
  <si>
    <t>HASANÇAVUŞLAR TR-1 35-29-L00686_35-29-L00686_72347072</t>
  </si>
  <si>
    <t>20.10.2023 19:12:44</t>
  </si>
  <si>
    <t>20.10.2023 19:32:20</t>
  </si>
  <si>
    <t>M-328 35-03-M00328_DIREK TIPI TRAFO HUCRESI H01_2070661</t>
  </si>
  <si>
    <t>20.10.2023 14:13:49</t>
  </si>
  <si>
    <t>20.10.2023 20:43:37</t>
  </si>
  <si>
    <t>ULUCAK DM-2 35-27-M00331_DAMLACIK M03_72170764</t>
  </si>
  <si>
    <t>20.10.2023 15:40:41</t>
  </si>
  <si>
    <t>20.10.2023 19:48:11</t>
  </si>
  <si>
    <t>BAYRAM BALCI VE ARKADAŞLARI GRB.TR 35-13-L00093_DIREK TIPI TRAFO HUCRESI H01_2039027</t>
  </si>
  <si>
    <t>20.10.2023 16:35:43</t>
  </si>
  <si>
    <t>20.10.2023 19:41:40</t>
  </si>
  <si>
    <t>K-4592 35-03-K04592_35-03-K04592_41967752</t>
  </si>
  <si>
    <t>14.10.2023 09:28:42</t>
  </si>
  <si>
    <t>14.10.2023 10:01:56</t>
  </si>
  <si>
    <t>14.10.2023 09:06:09</t>
  </si>
  <si>
    <t>14.10.2023 10:41:55</t>
  </si>
  <si>
    <t>YENİ FOÇA TR-19 35-23-M00019_35-23-M00019_2357802</t>
  </si>
  <si>
    <t>14.10.2023 09:27:14</t>
  </si>
  <si>
    <t>14.10.2023 10:56:02</t>
  </si>
  <si>
    <t>M-1622 35-02-M01622_35-02-M01622_2370670</t>
  </si>
  <si>
    <t>14.10.2023 09:44:40</t>
  </si>
  <si>
    <t>14.10.2023 10:13:22</t>
  </si>
  <si>
    <t>L-291 35-18-L00291_9847234_56353923_56353923</t>
  </si>
  <si>
    <t>14.10.2023 09:47:41</t>
  </si>
  <si>
    <t>14.10.2023 10:58:29</t>
  </si>
  <si>
    <t>KAMUKENT TR-3 35-21-M00041_35-21-M00041_73505652</t>
  </si>
  <si>
    <t>14.10.2023 11:01:32</t>
  </si>
  <si>
    <t>K-972 35-08-K00972_35-08-K00972_42033551</t>
  </si>
  <si>
    <t>14.10.2023 10:04:47</t>
  </si>
  <si>
    <t>14.10.2023 10:53:53</t>
  </si>
  <si>
    <t>M-1447 35-09-M01447_35-09-M01447_47229920</t>
  </si>
  <si>
    <t>14.10.2023 10:22:35</t>
  </si>
  <si>
    <t>14.10.2023 10:49:22</t>
  </si>
  <si>
    <t>M-1630 35-02-M01630_35-02-M01630_2357744</t>
  </si>
  <si>
    <t>14.10.2023 10:31:18</t>
  </si>
  <si>
    <t>14.10.2023 10:46:16</t>
  </si>
  <si>
    <t>M-1632 35-02-M01632_35-02-M01632_2348445</t>
  </si>
  <si>
    <t>14.10.2023 10:50:44</t>
  </si>
  <si>
    <t>14.10.2023 11:10:14</t>
  </si>
  <si>
    <t>14.10.2023 08:50:18</t>
  </si>
  <si>
    <t>14.10.2023 11:53:39</t>
  </si>
  <si>
    <t>K-3901 35-08-K03901_35-08-K03901_42031294</t>
  </si>
  <si>
    <t>14.10.2023 09:03:49</t>
  </si>
  <si>
    <t>14.10.2023 11:51:12</t>
  </si>
  <si>
    <t>K-3298 35-04-K03298_E_56372713_56372713</t>
  </si>
  <si>
    <t>14.10.2023 10:44:00</t>
  </si>
  <si>
    <t>14.10.2023 11:39:42</t>
  </si>
  <si>
    <t>M-1631 35-02-M01631_35-02-M01631_2365049</t>
  </si>
  <si>
    <t>14.10.2023 11:14:30</t>
  </si>
  <si>
    <t>14.10.2023 11:36:15</t>
  </si>
  <si>
    <t>M-1150 35-04-M01150_95001331595_95001331595</t>
  </si>
  <si>
    <t>14.10.2023 11:17:28</t>
  </si>
  <si>
    <t>14.10.2023 12:13:44</t>
  </si>
  <si>
    <t>K-4438 35-09-K04438_35-09-K04438_45403985</t>
  </si>
  <si>
    <t>14.10.2023 10:11:25</t>
  </si>
  <si>
    <t>14.10.2023 12:01:12</t>
  </si>
  <si>
    <t>SAKARLI KÖK 45-76-M00046_HACET M04_72214505</t>
  </si>
  <si>
    <t>06.10.2023 01:19:14</t>
  </si>
  <si>
    <t>06.10.2023 02:03:57</t>
  </si>
  <si>
    <t>ILICA GIS TM 35-07-A00002_ILICA-8 K08_2313371</t>
  </si>
  <si>
    <t>06.10.2023 09:09:10</t>
  </si>
  <si>
    <t>06.10.2023 10:24:14</t>
  </si>
  <si>
    <t>SEYREK TR-3 35-28-M00372_SEYREK TR-7 M02_78539443</t>
  </si>
  <si>
    <t>06.10.2023 09:37:06</t>
  </si>
  <si>
    <t>06.10.2023 10:43:59</t>
  </si>
  <si>
    <t>M-261 ULAMIŞ 35-14-M00261_956633780_956633780</t>
  </si>
  <si>
    <t>14.10.2023 09:25:44</t>
  </si>
  <si>
    <t>14.10.2023 12:38:15</t>
  </si>
  <si>
    <t>TR-33 35-16-L00033_953334386_953334386</t>
  </si>
  <si>
    <t>14.10.2023 09:34:31</t>
  </si>
  <si>
    <t>14.10.2023 12:48:52</t>
  </si>
  <si>
    <t>DM-1/40 45-71-M00052_953215595_953215595</t>
  </si>
  <si>
    <t>14.10.2023 10:01:25</t>
  </si>
  <si>
    <t>14.10.2023 10:53:50</t>
  </si>
  <si>
    <t>DEMİRCİ TR-1 45-71-M01567_953192789_953192789</t>
  </si>
  <si>
    <t>14.10.2023 10:32:03</t>
  </si>
  <si>
    <t>14.10.2023 12:03:24</t>
  </si>
  <si>
    <t>14.10.2023 12:04:35</t>
  </si>
  <si>
    <t>14.10.2023 12:48:59</t>
  </si>
  <si>
    <t>M-1999 35-09-M01999_35-09-M01999_2363987</t>
  </si>
  <si>
    <t>14.10.2023 12:15:55</t>
  </si>
  <si>
    <t>14.10.2023 12:56:12</t>
  </si>
  <si>
    <t>K-4329 35-08-K04329_35-08-K04329_42452464</t>
  </si>
  <si>
    <t>14.10.2023 12:35:41</t>
  </si>
  <si>
    <t>14.10.2023 13:04:54</t>
  </si>
  <si>
    <t>TR-2/104 45-83-L00104_955140467_955140467</t>
  </si>
  <si>
    <t>14.10.2023 08:00:50</t>
  </si>
  <si>
    <t>14.10.2023 10:38:59</t>
  </si>
  <si>
    <t>L-357 EGEM SAHİL SİT. 35-18-L00357_950441579_950441579</t>
  </si>
  <si>
    <t>14.10.2023 08:59:21</t>
  </si>
  <si>
    <t>14.10.2023 13:47:14</t>
  </si>
  <si>
    <t>M-3431(YATIRIM REZERVE) 35-03-M03431_35-03-M03431_88207630</t>
  </si>
  <si>
    <t>14.10.2023 10:09:35</t>
  </si>
  <si>
    <t>14.10.2023 13:17:52</t>
  </si>
  <si>
    <t>EROĞLU TR-4 45-72-L00931__72373556_72373556</t>
  </si>
  <si>
    <t>14.10.2023 10:03:08</t>
  </si>
  <si>
    <t>14.10.2023 12:04:58</t>
  </si>
  <si>
    <t>TR-1-5/7 35-20-L00065_35-20-L00065_72368180</t>
  </si>
  <si>
    <t>14.10.2023 10:50:33</t>
  </si>
  <si>
    <t>14.10.2023 13:50:22</t>
  </si>
  <si>
    <t>KESTELLİ TR-1 45-84-L00036_A_91033637_91033637</t>
  </si>
  <si>
    <t>14.10.2023 10:53:04</t>
  </si>
  <si>
    <t>14.10.2023 11:45:15</t>
  </si>
  <si>
    <t>MAVİKENT TR-2 35-30-M00136_955311836_955311836</t>
  </si>
  <si>
    <t>14.10.2023 11:39:48</t>
  </si>
  <si>
    <t>14.10.2023 14:13:40</t>
  </si>
  <si>
    <t>K-3921 35-08-K03921_35-08-K03921_42841894</t>
  </si>
  <si>
    <t>14.10.2023 13:13:34</t>
  </si>
  <si>
    <t>14.10.2023 13:58:41</t>
  </si>
  <si>
    <t>14.10.2023 13:40:13</t>
  </si>
  <si>
    <t>14.10.2023 14:07:24</t>
  </si>
  <si>
    <t>14.10.2023 13:41:21</t>
  </si>
  <si>
    <t>14.10.2023 14:17:01</t>
  </si>
  <si>
    <t>13.10.2023 14:17:14</t>
  </si>
  <si>
    <t>KOYUNDERE TR-15 35-28-M00159_B_56366101_56366101</t>
  </si>
  <si>
    <t>14.10.2023 11:14:38</t>
  </si>
  <si>
    <t>14.10.2023 15:08:57</t>
  </si>
  <si>
    <t>HALİTPAŞA TR-9 45-80-M00080_45-80-M00080_2351036</t>
  </si>
  <si>
    <t>14.10.2023 13:25:12</t>
  </si>
  <si>
    <t>14.10.2023 14:33:30</t>
  </si>
  <si>
    <t>BOYNUYOĞUN KÖK 35-29-L00051_ESKİBOYNUYOĞUN L02_72215451</t>
  </si>
  <si>
    <t>14.10.2023 14:47:24</t>
  </si>
  <si>
    <t>14.10.2023 15:20:32</t>
  </si>
  <si>
    <t>K-4283 GÖRECE 35-22-K04283_B_90936903_90936903</t>
  </si>
  <si>
    <t>14.10.2023 09:07:56</t>
  </si>
  <si>
    <t>14.10.2023 15:51:42</t>
  </si>
  <si>
    <t>K-3676 35-04-K03676_E E1B_5814519</t>
  </si>
  <si>
    <t>14.10.2023 09:15:16</t>
  </si>
  <si>
    <t>14.10.2023 15:39:00</t>
  </si>
  <si>
    <t>SUBAŞI TR-6 35-26-L00473_C_90369233_90369233</t>
  </si>
  <si>
    <t>14.10.2023 09:55:29</t>
  </si>
  <si>
    <t>14.10.2023 15:10:17</t>
  </si>
  <si>
    <t>ULUKENT DM-3/12 35-28-M00061_A_56364385_56364385</t>
  </si>
  <si>
    <t>14.10.2023 10:02:56</t>
  </si>
  <si>
    <t>14.10.2023 15:47:36</t>
  </si>
  <si>
    <t>TR-89 45-78-L00089_953254384_953254384</t>
  </si>
  <si>
    <t>14.10.2023 12:04:07</t>
  </si>
  <si>
    <t>14.10.2023 14:57:02</t>
  </si>
  <si>
    <t>L-401 ALTINYUNUS DM 35-18-L00401_950451337_950451337</t>
  </si>
  <si>
    <t>14.10.2023 13:04:58</t>
  </si>
  <si>
    <t>14.10.2023 15:51:01</t>
  </si>
  <si>
    <t>K-299 35-02-K00299_910185393_910185393</t>
  </si>
  <si>
    <t>14.10.2023 13:33:03</t>
  </si>
  <si>
    <t>14.10.2023 15:33:26</t>
  </si>
  <si>
    <t>M-1383 35-09-M01383_35-09-M01383_47349650</t>
  </si>
  <si>
    <t>14.10.2023 15:43:26</t>
  </si>
  <si>
    <t>14.10.2023 16:08:44</t>
  </si>
  <si>
    <t>14.10.2023 09:03:58</t>
  </si>
  <si>
    <t>14.10.2023 17:14:20</t>
  </si>
  <si>
    <t>ÇAMPINAR TARIMSAL SULAMA TR-5 45-83-M00362_DIREK TIPI TRAFO HUCRESI H01_2104734</t>
  </si>
  <si>
    <t>14.10.2023 11:35:42</t>
  </si>
  <si>
    <t>14.10.2023 13:04:28</t>
  </si>
  <si>
    <t>14.10.2023 13:48:53</t>
  </si>
  <si>
    <t>ARAPBAŞI TR-3 35-20-M00033_955210954_955210954</t>
  </si>
  <si>
    <t>14.10.2023 14:08:00</t>
  </si>
  <si>
    <t>14.10.2023 17:18:18</t>
  </si>
  <si>
    <t>K-405 35-02-K00405_C_56371268_56371268</t>
  </si>
  <si>
    <t>14.10.2023 14:26:30</t>
  </si>
  <si>
    <t>14.10.2023 17:17:04</t>
  </si>
  <si>
    <t>DM-2/6 (DİYANET ARKASI) 45-71-M00150_E e5b_45180056</t>
  </si>
  <si>
    <t>14.10.2023 14:40:54</t>
  </si>
  <si>
    <t>14.10.2023 15:52:38</t>
  </si>
  <si>
    <t>ALAŞEHİR TR-57 45-73-M00057_945674097_945674097</t>
  </si>
  <si>
    <t>14.10.2023 14:57:09</t>
  </si>
  <si>
    <t>14.10.2023 16:07:03</t>
  </si>
  <si>
    <t>14.10.2023 09:21:51</t>
  </si>
  <si>
    <t>14.10.2023 17:24:22</t>
  </si>
  <si>
    <t>14.10.2023 09:40:14</t>
  </si>
  <si>
    <t>14.10.2023 18:05:08</t>
  </si>
  <si>
    <t>K-1074 35-01-K01074_911935502_911935502</t>
  </si>
  <si>
    <t>14.10.2023 12:46:50</t>
  </si>
  <si>
    <t>14.10.2023 17:35:03</t>
  </si>
  <si>
    <t>K-3420 35-08-K03420_35-08-K03420_42037220</t>
  </si>
  <si>
    <t>14.10.2023 14:59:46</t>
  </si>
  <si>
    <t>14.10.2023 16:20:33</t>
  </si>
  <si>
    <t>14.10.2023 14:59:20</t>
  </si>
  <si>
    <t>14.10.2023 16:59:42</t>
  </si>
  <si>
    <t>TR-53 35-26-M00053_956615079_956615079</t>
  </si>
  <si>
    <t>14.10.2023 15:10:51</t>
  </si>
  <si>
    <t>14.10.2023 17:31:12</t>
  </si>
  <si>
    <t>ERTUĞRUL TR-2 35-15-L00677_C_91358707_91358707</t>
  </si>
  <si>
    <t>14.10.2023 15:11:38</t>
  </si>
  <si>
    <t>14.10.2023 17:30:22</t>
  </si>
  <si>
    <t>TAŞDELEN TR-336 35-19-M00181_A_65513073_65513073</t>
  </si>
  <si>
    <t>14.10.2023 15:49:06</t>
  </si>
  <si>
    <t>14.10.2023 17:53:56</t>
  </si>
  <si>
    <t>BAHARLAR TR-2 45-79-M00162_C_56386915_56386915</t>
  </si>
  <si>
    <t>14.10.2023 15:54:02</t>
  </si>
  <si>
    <t>14.10.2023 18:15:34</t>
  </si>
  <si>
    <t>14.10.2023 15:56:52</t>
  </si>
  <si>
    <t>14.10.2023 16:22:54</t>
  </si>
  <si>
    <t>TR-8 45-78-L00008__56407827_56407827</t>
  </si>
  <si>
    <t>14.10.2023 16:56:32</t>
  </si>
  <si>
    <t>14.10.2023 17:27:10</t>
  </si>
  <si>
    <t>14.10.2023 09:21:33</t>
  </si>
  <si>
    <t>14.10.2023 18:23:52</t>
  </si>
  <si>
    <t>M-2188 KARAAĞAÇ TR-1 35-03-M02188_35-03-M02188_2351326</t>
  </si>
  <si>
    <t>14.10.2023 10:10:18</t>
  </si>
  <si>
    <t>14.10.2023 17:58:01</t>
  </si>
  <si>
    <t>M-1298 35-03-M01298_35-03-M01298_41971481</t>
  </si>
  <si>
    <t>14.10.2023 10:24:05</t>
  </si>
  <si>
    <t>14.10.2023 15:58:12</t>
  </si>
  <si>
    <t>M-2742 35-10-M02742_B B1_66172782</t>
  </si>
  <si>
    <t>14.10.2023 11:07:03</t>
  </si>
  <si>
    <t>14.10.2023 18:52:37</t>
  </si>
  <si>
    <t>14.10.2023 13:59:51</t>
  </si>
  <si>
    <t>14.10.2023 17:00:38</t>
  </si>
  <si>
    <t>K-2435 35-04-K02435_913083677_913083677</t>
  </si>
  <si>
    <t>14.10.2023 13:57:37</t>
  </si>
  <si>
    <t>14.10.2023 18:35:51</t>
  </si>
  <si>
    <t>K-527 35-01-K00527_A_56374589_56374589</t>
  </si>
  <si>
    <t>14.10.2023 14:36:52</t>
  </si>
  <si>
    <t>14.10.2023 16:33:31</t>
  </si>
  <si>
    <t>ÜZÜMLÜ KAHVELER TR-1 35-15-L00477_B_91246292_91246292</t>
  </si>
  <si>
    <t>14.10.2023 17:09:36</t>
  </si>
  <si>
    <t>14.10.2023 18:19:02</t>
  </si>
  <si>
    <t>ÜZÜMLÜ KAHVELER TR-1 35-15-L00477_35-15-L00477_2365857</t>
  </si>
  <si>
    <t>14.10.2023 18:44:30</t>
  </si>
  <si>
    <t>KAYNARPINAR TR-2 35-21-L00115_35-21-L00115_2374546</t>
  </si>
  <si>
    <t>14.10.2023 08:59:43</t>
  </si>
  <si>
    <t>14.10.2023 17:18:03</t>
  </si>
  <si>
    <t>ÇAMLIK KÖYÜ TR-5 35-13-L00415_35-13-L00415_2360445</t>
  </si>
  <si>
    <t>14.10.2023 09:22:01</t>
  </si>
  <si>
    <t>14.10.2023 15:21:26</t>
  </si>
  <si>
    <t>14.10.2023 13:24:41</t>
  </si>
  <si>
    <t>14.10.2023 14:45:42</t>
  </si>
  <si>
    <t>14.10.2023 16:22:08</t>
  </si>
  <si>
    <t>14.10.2023 19:01:04</t>
  </si>
  <si>
    <t>ŞEYHDAVUTLAR TR-5 NAMAZGAH 45-79-M00496_A_56381569_56381569</t>
  </si>
  <si>
    <t>14.10.2023 16:23:31</t>
  </si>
  <si>
    <t>14.10.2023 19:35:04</t>
  </si>
  <si>
    <t>M-261 ULAMIŞ 35-14-M00261_956633796_956633796</t>
  </si>
  <si>
    <t>14.10.2023 17:01:41</t>
  </si>
  <si>
    <t>14.10.2023 19:22:42</t>
  </si>
  <si>
    <t>URGANLIYENİKÖY TR-2 45-83-M00116_A_91137904_91137904</t>
  </si>
  <si>
    <t>14.10.2023 18:08:05</t>
  </si>
  <si>
    <t>14.10.2023 19:55:10</t>
  </si>
  <si>
    <t>ARMUTLU DM-2/TR-28 (ESKİ TR-2) 35-27-L00002_98835657_98835657</t>
  </si>
  <si>
    <t>14.10.2023 18:46:00</t>
  </si>
  <si>
    <t>14.10.2023 20:09:51</t>
  </si>
  <si>
    <t>GİRELLİ AYDINÇEŞME TR-7 45-73-M00751_945648616_945648616</t>
  </si>
  <si>
    <t>14.10.2023 19:02:03</t>
  </si>
  <si>
    <t>14.10.2023 20:11:50</t>
  </si>
  <si>
    <t>14.10.2023 09:08:58</t>
  </si>
  <si>
    <t>14.10.2023 17:42:45</t>
  </si>
  <si>
    <t>BAĞARASI TR-3 35-23-M00172_35-23-M00172_2369866</t>
  </si>
  <si>
    <t>14.10.2023 10:50:50</t>
  </si>
  <si>
    <t>14.10.2023 17:42:54</t>
  </si>
  <si>
    <t>TR-56 35-30-L00056_955333769_955333769</t>
  </si>
  <si>
    <t>14.10.2023 15:38:51</t>
  </si>
  <si>
    <t>TR-56 35-30-L00056_35-30-L00056_72044889</t>
  </si>
  <si>
    <t>14.10.2023 17:43:36</t>
  </si>
  <si>
    <t>L-309 35-18-L00309_950447261_950447261</t>
  </si>
  <si>
    <t>14.10.2023 17:32:01</t>
  </si>
  <si>
    <t>14.10.2023 20:40:24</t>
  </si>
  <si>
    <t>ZEYTİNOVA TR-3 35-20-L00309_955203599_955203599</t>
  </si>
  <si>
    <t>14.10.2023 18:41:09</t>
  </si>
  <si>
    <t>14.10.2023 21:15:42</t>
  </si>
  <si>
    <t>URUZLAR TR-1 45-82-M00165_45-82-M00165_92760722</t>
  </si>
  <si>
    <t>14.10.2023 19:06:42</t>
  </si>
  <si>
    <t>14.10.2023 20:45:08</t>
  </si>
  <si>
    <t>TR-68 35-30-L00068_955329855_955329855</t>
  </si>
  <si>
    <t>14.10.2023 15:18:07</t>
  </si>
  <si>
    <t>14.10.2023 18:52:22</t>
  </si>
  <si>
    <t>ULUKENT DM-3/34 35-28-M00034_A a1b_5771320</t>
  </si>
  <si>
    <t>14.10.2023 17:27:57</t>
  </si>
  <si>
    <t>14.10.2023 19:29:05</t>
  </si>
  <si>
    <t>ATAKÖY OVA TR-2 35-22-M00180_955286720_955286720</t>
  </si>
  <si>
    <t>14.10.2023 19:28:59</t>
  </si>
  <si>
    <t>14.10.2023 21:29:02</t>
  </si>
  <si>
    <t>GÜZELHİSAR SULAMA TR-1 35-17-R00021_35-17-R00021_2365225</t>
  </si>
  <si>
    <t>14.10.2023 19:52:35</t>
  </si>
  <si>
    <t>14.10.2023 20:43:21</t>
  </si>
  <si>
    <t>14.10.2023 22:08:21</t>
  </si>
  <si>
    <t>14.10.2023 22:21:20</t>
  </si>
  <si>
    <t>TURGUTALP KÖK 45-71-M00260_SULTANYAYLASI M03_72233756</t>
  </si>
  <si>
    <t>14.10.2023 07:05:29</t>
  </si>
  <si>
    <t>14.10.2023 07:44:12</t>
  </si>
  <si>
    <t>14.10.2023 07:18:22</t>
  </si>
  <si>
    <t>14.10.2023 08:14:52</t>
  </si>
  <si>
    <t>M-362 35-09-M00362_M-447 M03_47555515</t>
  </si>
  <si>
    <t>14.10.2023 07:26:12</t>
  </si>
  <si>
    <t>14.10.2023 08:50:02</t>
  </si>
  <si>
    <t>GÜNEŞLİ TR-2 45-75-M00057_GÜNEŞLİ KÖK M02_2092067</t>
  </si>
  <si>
    <t>14.10.2023 07:32:02</t>
  </si>
  <si>
    <t>14.10.2023 08:35:22</t>
  </si>
  <si>
    <t>14.10.2023 07:35:16</t>
  </si>
  <si>
    <t>14.10.2023 07:35:22</t>
  </si>
  <si>
    <t>14.10.2023 07:37:32</t>
  </si>
  <si>
    <t>14.10.2023 08:47:56</t>
  </si>
  <si>
    <t>KARAKUYU KÖK 35-22-M00091_KARAKUYU M02_72111619</t>
  </si>
  <si>
    <t>14.10.2023 07:45:04</t>
  </si>
  <si>
    <t>14.10.2023 08:42:32</t>
  </si>
  <si>
    <t>SARIPINAR KÖK 45-73-M01357_SARIPINAR M02_95477813</t>
  </si>
  <si>
    <t>14.10.2023 08:00:46</t>
  </si>
  <si>
    <t>14.10.2023 08:01:22</t>
  </si>
  <si>
    <t>KAPAKLI İM 45-72-A00003_RAHMİYE (ESKİ BEYOBA) L06_2107700</t>
  </si>
  <si>
    <t>14.10.2023 08:13:47</t>
  </si>
  <si>
    <t>14.10.2023 08:32:54</t>
  </si>
  <si>
    <t>KIRKAĞAÇ TR-10 45-76-M00010_KIRKAĞAÇ TR-25/TR-22/TR-15/TR-17 M02_72217301</t>
  </si>
  <si>
    <t>14.10.2023 08:27:24</t>
  </si>
  <si>
    <t>14.10.2023 08:42:16</t>
  </si>
  <si>
    <t>ARSLANLAR TM 35-26-A00004_KÖYLER-3 L45_2057976</t>
  </si>
  <si>
    <t>14.10.2023 08:33:42</t>
  </si>
  <si>
    <t>14.10.2023 08:39:52</t>
  </si>
  <si>
    <t>GÜNEŞLİ TR-11 45-75-M00320_TR-19 M01_2312628</t>
  </si>
  <si>
    <t>14.10.2023 08:53:42</t>
  </si>
  <si>
    <t>14.10.2023 09:07:52</t>
  </si>
  <si>
    <t>MAVİKENT TR-2 35-30-M00136_95000490184_95000490184</t>
  </si>
  <si>
    <t>14.10.2023 21:18:01</t>
  </si>
  <si>
    <t>14.10.2023 23:23:10</t>
  </si>
  <si>
    <t>ORTA MAHALLE M-8 35-25-M00116_955257653_955257653</t>
  </si>
  <si>
    <t>14.10.2023 20:14:48</t>
  </si>
  <si>
    <t>15.10.2023 00:19:53</t>
  </si>
  <si>
    <t>EVRENLİ KÖK 45-73-M00139_HatBaşıAyırıcı_62930783 M03_62930783</t>
  </si>
  <si>
    <t>01.10.2023 18:04:04</t>
  </si>
  <si>
    <t>01.10.2023 18:36:38</t>
  </si>
  <si>
    <t>06.10.2023 09:03:09</t>
  </si>
  <si>
    <t>06.10.2023 14:47:12</t>
  </si>
  <si>
    <t>GÜNEŞLİ KÖK 45-75-M00056_KÖSELER - ULGAR M01_67577915</t>
  </si>
  <si>
    <t>06.10.2023 15:36:59</t>
  </si>
  <si>
    <t>06.10.2023 16:34:12</t>
  </si>
  <si>
    <t>07.10.2023 08:50:59</t>
  </si>
  <si>
    <t>07.10.2023 11:24:34</t>
  </si>
  <si>
    <t>TARİŞ KÖK 45-73-M01049_ULAŞTIRMA TABURU M02_66732572</t>
  </si>
  <si>
    <t>07.10.2023 12:57:02</t>
  </si>
  <si>
    <t>07.10.2023 13:19:06</t>
  </si>
  <si>
    <t>HACIHIDIR TR-1 45-78-M00673_DIREK TIPI TRAFO HUCRESI H01_2039985</t>
  </si>
  <si>
    <t>07.10.2023 15:08:12</t>
  </si>
  <si>
    <t>07.10.2023 17:48:17</t>
  </si>
  <si>
    <t>DEMİRKÖPRÜ TM 45-78-A00005_ALAŞEHİR M03_2329520</t>
  </si>
  <si>
    <t>09.10.2023 09:56:26</t>
  </si>
  <si>
    <t>09.10.2023 10:07:39</t>
  </si>
  <si>
    <t>ALAÇATI TR-1 45-73-M00587_DIREK TIPI TRAFO HUCRESI H01_2080946</t>
  </si>
  <si>
    <t>11.10.2023 06:34:17</t>
  </si>
  <si>
    <t>11.10.2023 08:15:37</t>
  </si>
  <si>
    <t>11.10.2023 09:40:29</t>
  </si>
  <si>
    <t>11.10.2023 16:41:37</t>
  </si>
  <si>
    <t>GÜNEŞLİ KÖK 45-75-M00056_HatBaşıAyırıcı_53135471 M01_53135471</t>
  </si>
  <si>
    <t>12.10.2023 17:05:01</t>
  </si>
  <si>
    <t>12.10.2023 20:41:47</t>
  </si>
  <si>
    <t>13.10.2023 00:02:00</t>
  </si>
  <si>
    <t>13.10.2023 00:33:12</t>
  </si>
  <si>
    <t>ALAŞEHİR TM 45-73-A00001_KAVAKLIDERE M21_2312686</t>
  </si>
  <si>
    <t>13.10.2023 08:48:32</t>
  </si>
  <si>
    <t>13.10.2023 08:51:06</t>
  </si>
  <si>
    <t>13.10.2023 08:59:43</t>
  </si>
  <si>
    <t>13.10.2023 09:22:22</t>
  </si>
  <si>
    <t>AKKEÇİLİ KÖK 45-73-M00239_AKKEÇİLİ M03_72035048</t>
  </si>
  <si>
    <t>13.10.2023 10:26:37</t>
  </si>
  <si>
    <t>13.10.2023 10:51:22</t>
  </si>
  <si>
    <t>13.10.2023 15:32:00</t>
  </si>
  <si>
    <t>13.10.2023 15:38:32</t>
  </si>
  <si>
    <t>13.10.2023 15:53:43</t>
  </si>
  <si>
    <t>13.10.2023 16:52:02</t>
  </si>
  <si>
    <t>CABBAR DM 45-73-M00100_DSİ ÇIKIŞ M03_2307311</t>
  </si>
  <si>
    <t>14.10.2023 09:08:44</t>
  </si>
  <si>
    <t>14.10.2023 15:24:24</t>
  </si>
  <si>
    <t>14.10.2023 09:16:03</t>
  </si>
  <si>
    <t>14.10.2023 09:53:52</t>
  </si>
  <si>
    <t>14.10.2023 10:33:24</t>
  </si>
  <si>
    <t>14.10.2023 17:10:04</t>
  </si>
  <si>
    <t>ILGIN HATBAŞI KÖK 45-73-M01292_ÇAKIRCAALİ M02_83838128</t>
  </si>
  <si>
    <t>14.10.2023 10:53:14</t>
  </si>
  <si>
    <t>14.10.2023 10:54:15</t>
  </si>
  <si>
    <t>TR-57 45-77-L00057_TR-60 L03_72219495</t>
  </si>
  <si>
    <t>14.10.2023 12:31:33</t>
  </si>
  <si>
    <t>14.10.2023 14:52:32</t>
  </si>
  <si>
    <t>06.10.2023 09:07:05</t>
  </si>
  <si>
    <t>06.10.2023 17:02:00</t>
  </si>
  <si>
    <t>06.10.2023 09:12:56</t>
  </si>
  <si>
    <t>06.10.2023 16:45:39</t>
  </si>
  <si>
    <t>SOMA TR-44 45-82-M00044_KIRKAĞAÇ YOLU TR M04_2324900</t>
  </si>
  <si>
    <t>06.10.2023 12:39:10</t>
  </si>
  <si>
    <t>06.10.2023 13:52:32</t>
  </si>
  <si>
    <t>SOMA TR-27 45-82-M00027_TR-27/2 M02_2325727</t>
  </si>
  <si>
    <t>07.10.2023 09:02:02</t>
  </si>
  <si>
    <t>07.10.2023 09:51:12</t>
  </si>
  <si>
    <t>YAKUP ÇAKAR GRUBU 35-26-M01200_DIREK TIPI TRAFO HUCRESI H01_2041793</t>
  </si>
  <si>
    <t>07.10.2023 18:25:46</t>
  </si>
  <si>
    <t>07.10.2023 20:14:07</t>
  </si>
  <si>
    <t>ÇAYBAŞI DM-1/19 35-26-M00182_ M10_2038795</t>
  </si>
  <si>
    <t>07.10.2023 20:52:17</t>
  </si>
  <si>
    <t>PEKMEZCİ TR-1 45-72-M00198_B_91235680_91235680</t>
  </si>
  <si>
    <t>08.10.2023 14:39:31</t>
  </si>
  <si>
    <t>08.10.2023 17:42:09</t>
  </si>
  <si>
    <t>SUDELİĞİ KÖK 45-72-L00111_DİNGİLLER ÇIKIŞI L03_66544651</t>
  </si>
  <si>
    <t>09.10.2023 09:23:59</t>
  </si>
  <si>
    <t>09.10.2023 10:27:19</t>
  </si>
  <si>
    <t>11.10.2023 06:59:07</t>
  </si>
  <si>
    <t>11.10.2023 07:09:09</t>
  </si>
  <si>
    <t>11.10.2023 07:45:29</t>
  </si>
  <si>
    <t>11.10.2023 10:21:35</t>
  </si>
  <si>
    <t>SOMA TR-41 45-82-M00041_TR-42 M02_72179807</t>
  </si>
  <si>
    <t>11.10.2023 09:26:19</t>
  </si>
  <si>
    <t>11.10.2023 11:12:35</t>
  </si>
  <si>
    <t>11.10.2023 09:53:31</t>
  </si>
  <si>
    <t>11.10.2023 10:00:51</t>
  </si>
  <si>
    <t>KIRKAĞAÇ OTOYOL DM 45-76-M00235_SOMA TM AKHİSAR ENH M03_66020988</t>
  </si>
  <si>
    <t>12.10.2023 09:29:59</t>
  </si>
  <si>
    <t>12.10.2023 13:14:07</t>
  </si>
  <si>
    <t>12.10.2023 10:55:27</t>
  </si>
  <si>
    <t>12.10.2023 11:35:42</t>
  </si>
  <si>
    <t>DAĞDERE DM 45-72-M00097_HatBaşıAyırıcı_53140484 M06_53140484</t>
  </si>
  <si>
    <t>12.10.2023 12:21:02</t>
  </si>
  <si>
    <t>12.10.2023 12:26:17</t>
  </si>
  <si>
    <t>12.10.2023 17:23:42</t>
  </si>
  <si>
    <t>12.10.2023 20:19:20</t>
  </si>
  <si>
    <t>13.10.2023 07:29:13</t>
  </si>
  <si>
    <t>13.10.2023 08:05:53</t>
  </si>
  <si>
    <t>SAKARLI KÖK 45-76-M00046_HatBaşıAyırıcı_53134972 M03_53134972</t>
  </si>
  <si>
    <t>13.10.2023 07:37:30</t>
  </si>
  <si>
    <t>13.10.2023 10:03:26</t>
  </si>
  <si>
    <t>DEREKÖY TR-1 45-84-L00015_DIREK TIPI TRAFO HUCRESI H01_2066071</t>
  </si>
  <si>
    <t>13.10.2023 12:07:33</t>
  </si>
  <si>
    <t>13.10.2023 12:29:43</t>
  </si>
  <si>
    <t>SOMA TR-44 45-82-M00044_TR-43 M05_2091598</t>
  </si>
  <si>
    <t>13.10.2023 13:55:39</t>
  </si>
  <si>
    <t>13.10.2023 16:25:47</t>
  </si>
  <si>
    <t>KINIK ORGANİZE DM 35-24-M00208_HatBaşıAyırıcı_95263435 M13_95263435</t>
  </si>
  <si>
    <t>13.10.2023 16:52:29</t>
  </si>
  <si>
    <t>13.10.2023 17:45:43</t>
  </si>
  <si>
    <t>SOMA A SANTRALİ İM/DM 45-82-A00001_KIRKAĞAÇ L15_2091660</t>
  </si>
  <si>
    <t>14.10.2023 09:08:02</t>
  </si>
  <si>
    <t>14.10.2023 10:36:54</t>
  </si>
  <si>
    <t>KIRKAĞAÇ DM 45-76-M00043_GELENBE M03_72247483</t>
  </si>
  <si>
    <t>14.10.2023 11:29:37</t>
  </si>
  <si>
    <t>14.10.2023 11:36:44</t>
  </si>
  <si>
    <t>DUALAR KÖK 45-82-M00126_DUALAR M02_72193854</t>
  </si>
  <si>
    <t>14.10.2023 12:07:53</t>
  </si>
  <si>
    <t>14.10.2023 12:27:29</t>
  </si>
  <si>
    <t>14.10.2023 20:06:51</t>
  </si>
  <si>
    <t>15.10.2023 02:35:38</t>
  </si>
  <si>
    <t>DEMİRCİLİ DM 35-15-L00895_SEYREKLİ L012_85268588</t>
  </si>
  <si>
    <t>02.10.2023 21:00:44</t>
  </si>
  <si>
    <t>02.10.2023 21:13:39</t>
  </si>
  <si>
    <t>04.10.2023 12:49:14</t>
  </si>
  <si>
    <t>04.10.2023 13:23:30</t>
  </si>
  <si>
    <t>MAHMUTLAR KÖK 45-74-M00354_HatBaşıAyırıcı_84164058 M04_84164058</t>
  </si>
  <si>
    <t>12.10.2023 09:25:00</t>
  </si>
  <si>
    <t>12.10.2023 15:58:02</t>
  </si>
  <si>
    <t>13.10.2023 07:38:56</t>
  </si>
  <si>
    <t>13.10.2023 07:39:06</t>
  </si>
  <si>
    <t>GÖKVELİLER TR-2 45-86-M00389_ H_83974363</t>
  </si>
  <si>
    <t>13.10.2023 12:30:44</t>
  </si>
  <si>
    <t>13.10.2023 13:45:41</t>
  </si>
  <si>
    <t>14.10.2023 08:46:32</t>
  </si>
  <si>
    <t>14.10.2023 09:30:12</t>
  </si>
  <si>
    <t>AKHİSAR TM 45-72-A00006_GÖLMARMARA M01_2313121</t>
  </si>
  <si>
    <t>14.10.2023 11:05:14</t>
  </si>
  <si>
    <t>14.10.2023 13:55:24</t>
  </si>
  <si>
    <t>14.10.2023 14:13:57</t>
  </si>
  <si>
    <t>14.10.2023 16:55:52</t>
  </si>
  <si>
    <t>KÖPRÜBAŞI TR-25 (SANAYİ) 45-86-M00025_KÖPRÜBAŞI TR-26 M01_72219312</t>
  </si>
  <si>
    <t>14.10.2023 14:42:52</t>
  </si>
  <si>
    <t>14.10.2023 15:42:54</t>
  </si>
  <si>
    <t>YEŞİLYURT DM 45-73-M00476_45-73-M00476_2354845</t>
  </si>
  <si>
    <t>15.10.2023 03:24:08</t>
  </si>
  <si>
    <t>15.10.2023 03:57:43</t>
  </si>
  <si>
    <t>06.10.2023 11:16:46</t>
  </si>
  <si>
    <t>06.10.2023 17:16:00</t>
  </si>
  <si>
    <t>11.10.2023 08:04:29</t>
  </si>
  <si>
    <t>11.10.2023 08:43:39</t>
  </si>
  <si>
    <t>11.10.2023 10:58:58</t>
  </si>
  <si>
    <t>11.10.2023 14:24:57</t>
  </si>
  <si>
    <t>13.10.2023 00:33:27</t>
  </si>
  <si>
    <t>13.10.2023 00:51:53</t>
  </si>
  <si>
    <t>HACIRAHMANLI TR-1 KÖK 45-80-M00070_HatBaşıAyırıcı_53136249 M04_53136249</t>
  </si>
  <si>
    <t>13.10.2023 07:36:52</t>
  </si>
  <si>
    <t>13.10.2023 08:22:32</t>
  </si>
  <si>
    <t>13.10.2023 14:47:41</t>
  </si>
  <si>
    <t>13.10.2023 15:37:32</t>
  </si>
  <si>
    <t>HACIRAHMANLI TR-1 KÖK 45-80-M00070_HACIRAHMANLI TARIMSAL SULAMA M03_72197689</t>
  </si>
  <si>
    <t>13.10.2023 16:28:05</t>
  </si>
  <si>
    <t>13.10.2023 17:23:35</t>
  </si>
  <si>
    <t>PAŞAKÖY KÖK 45-80-M00052_AYDINLAR ÇIKIŞI M06_72063784</t>
  </si>
  <si>
    <t>14.10.2023 15:27:02</t>
  </si>
  <si>
    <t>14.10.2023 15:27:22</t>
  </si>
  <si>
    <t>14.10.2023 15:53:44</t>
  </si>
  <si>
    <t>14.10.2023 15:54:16</t>
  </si>
  <si>
    <t>14.10.2023 16:38:11</t>
  </si>
  <si>
    <t>14.10.2023 20:39:44</t>
  </si>
  <si>
    <t>YEŞİLYURT DM 45-73-M00476_SOBRAN M02_2318327</t>
  </si>
  <si>
    <t>15.10.2023 02:25:32</t>
  </si>
  <si>
    <t>15.10.2023 03:12:26</t>
  </si>
  <si>
    <t>BUCA TM 35-03-A00003_Buca-15 K23_2311286</t>
  </si>
  <si>
    <t>15.10.2023 02:59:09</t>
  </si>
  <si>
    <t>15.10.2023 03:01:28</t>
  </si>
  <si>
    <t>SAKARLI KÖK 45-76-M00046_BADEMLİ M02_72214503</t>
  </si>
  <si>
    <t>15.10.2023 06:40:36</t>
  </si>
  <si>
    <t>15.10.2023 06:47:40</t>
  </si>
  <si>
    <t>TR-1/42-B 45-72-M00110_956480383_956480383</t>
  </si>
  <si>
    <t>15.10.2023 07:06:37</t>
  </si>
  <si>
    <t>15.10.2023 07:40:58</t>
  </si>
  <si>
    <t>K-812 35-03-K00812_35-03-K00812_41935642</t>
  </si>
  <si>
    <t>15.10.2023 08:41:18</t>
  </si>
  <si>
    <t>15.10.2023 09:20:26</t>
  </si>
  <si>
    <t>K-4555 35-02-K04555_DIREK TIPI TRAFO HUCRESI H01_2063232</t>
  </si>
  <si>
    <t>14.10.2023 15:00:06</t>
  </si>
  <si>
    <t>14.10.2023 16:58:23</t>
  </si>
  <si>
    <t>M-1623 35-02-M01623_35-02-M01623_2357185</t>
  </si>
  <si>
    <t>15.10.2023 09:31:54</t>
  </si>
  <si>
    <t>15.10.2023 09:57:02</t>
  </si>
  <si>
    <t>14.10.2023 08:55:15</t>
  </si>
  <si>
    <t>14.10.2023 15:59:20</t>
  </si>
  <si>
    <t>DM-18/07 45-71-M02377_TURGUTALP M03_83785517</t>
  </si>
  <si>
    <t>14.10.2023 16:39:12</t>
  </si>
  <si>
    <t>14.10.2023 20:08:16</t>
  </si>
  <si>
    <t>15.10.2023 07:59:31</t>
  </si>
  <si>
    <t>15.10.2023 08:10:47</t>
  </si>
  <si>
    <t>HELVACI DM-2 35-17-M00359_HATUNDERE M03_66476619</t>
  </si>
  <si>
    <t>15.10.2023 08:09:29</t>
  </si>
  <si>
    <t>15.10.2023 09:09:04</t>
  </si>
  <si>
    <t>15.10.2023 08:10:35</t>
  </si>
  <si>
    <t>15.10.2023 08:28:45</t>
  </si>
  <si>
    <t>15.10.2023 08:23:10</t>
  </si>
  <si>
    <t>15.10.2023 08:40:08</t>
  </si>
  <si>
    <t>15.10.2023 08:31:05</t>
  </si>
  <si>
    <t>15.10.2023 10:05:55</t>
  </si>
  <si>
    <t>15.10.2023 08:37:55</t>
  </si>
  <si>
    <t>15.10.2023 08:43:18</t>
  </si>
  <si>
    <t>ULUDERBENT DM 45-73-M00491_SARIPINAR KÖK M05_95475287</t>
  </si>
  <si>
    <t>15.10.2023 08:46:15</t>
  </si>
  <si>
    <t>15.10.2023 08:46:52</t>
  </si>
  <si>
    <t>15.10.2023 08:52:12</t>
  </si>
  <si>
    <t>15.10.2023 10:39:54</t>
  </si>
  <si>
    <t>15.10.2023 08:52:52</t>
  </si>
  <si>
    <t>15.10.2023 09:01:49</t>
  </si>
  <si>
    <t>K-3104 35-08-K03104_35-08-K03104_42450283</t>
  </si>
  <si>
    <t>15.10.2023 09:05:27</t>
  </si>
  <si>
    <t>15.10.2023 10:36:19</t>
  </si>
  <si>
    <t>15.10.2023 09:45:40</t>
  </si>
  <si>
    <t>15.10.2023 09:48:09</t>
  </si>
  <si>
    <t>LOKMANKUYU KÖK 35-15-L00903_ÖZEL MÜŞTERİLER L03_67112584</t>
  </si>
  <si>
    <t>15.10.2023 09:47:55</t>
  </si>
  <si>
    <t>15.10.2023 10:14:25</t>
  </si>
  <si>
    <t>HAMİDİYE TR-1 45-72-L00895_A_91447546_91447546</t>
  </si>
  <si>
    <t>15.10.2023 09:50:55</t>
  </si>
  <si>
    <t>15.10.2023 11:23:03</t>
  </si>
  <si>
    <t>GÜMÜLDÜR DM 35-25-M00100_DM-4/1 M09_2054418</t>
  </si>
  <si>
    <t>15.10.2023 10:03:28</t>
  </si>
  <si>
    <t>15.10.2023 10:08:57</t>
  </si>
  <si>
    <t>M-1625 35-02-M01625_35-02-M01625_2363716</t>
  </si>
  <si>
    <t>15.10.2023 10:07:38</t>
  </si>
  <si>
    <t>15.10.2023 10:19:48</t>
  </si>
  <si>
    <t>M-1626 35-02-M01626_35-02-M01626_2363944</t>
  </si>
  <si>
    <t>15.10.2023 10:26:01</t>
  </si>
  <si>
    <t>15.10.2023 10:44:32</t>
  </si>
  <si>
    <t>MURADİYE TR-3/A 45-71-M02046_45-71-M02046_60726073</t>
  </si>
  <si>
    <t>15.10.2023 09:17:16</t>
  </si>
  <si>
    <t>15.10.2023 10:18:53</t>
  </si>
  <si>
    <t>KARGINIŞIKLAR TR-1 45-74-M00125_945576762_945576762</t>
  </si>
  <si>
    <t>15.10.2023 09:33:30</t>
  </si>
  <si>
    <t>15.10.2023 12:12:10</t>
  </si>
  <si>
    <t>M-287 35-02-M00287_B_56355841_56355841</t>
  </si>
  <si>
    <t>15.10.2023 10:13:23</t>
  </si>
  <si>
    <t>15.10.2023 10:43:16</t>
  </si>
  <si>
    <t>M-287 35-02-M00287_35-02-M00287_2371809</t>
  </si>
  <si>
    <t>15.10.2023 11:29:52</t>
  </si>
  <si>
    <t>M-1628 35-02-M01628_35-02-M01628_2365104</t>
  </si>
  <si>
    <t>15.10.2023 10:55:25</t>
  </si>
  <si>
    <t>15.10.2023 11:13:02</t>
  </si>
  <si>
    <t>15.10.2023 11:00:40</t>
  </si>
  <si>
    <t>15.10.2023 12:12:47</t>
  </si>
  <si>
    <t>K-4641 35-04-K04641_99463871_99463871</t>
  </si>
  <si>
    <t>15.10.2023 11:00:42</t>
  </si>
  <si>
    <t>15.10.2023 11:38:28</t>
  </si>
  <si>
    <t>15.10.2023 11:01:30</t>
  </si>
  <si>
    <t>15.10.2023 12:20:33</t>
  </si>
  <si>
    <t>GÜZELBAHÇE İM 35-10-A00001_KAHRAMANDERE HAT-2 M10_77678573</t>
  </si>
  <si>
    <t>15.10.2023 10:55:22</t>
  </si>
  <si>
    <t>15.10.2023 10:59:08</t>
  </si>
  <si>
    <t>TR-52 35-16-L00052_35-16-L00052_2347001</t>
  </si>
  <si>
    <t>15.10.2023 10:59:16</t>
  </si>
  <si>
    <t>15.10.2023 13:05:05</t>
  </si>
  <si>
    <t>K-441 35-08-K00441_35-08-K00441_42467166</t>
  </si>
  <si>
    <t>15.10.2023 11:32:13</t>
  </si>
  <si>
    <t>15.10.2023 12:38:51</t>
  </si>
  <si>
    <t>M-1629 35-02-M01629_35-02-M01629_2372553</t>
  </si>
  <si>
    <t>15.10.2023 12:43:59</t>
  </si>
  <si>
    <t>15.10.2023 13:07:49</t>
  </si>
  <si>
    <t>M-2691 35-08-M02691_35-08-M02691_62838514</t>
  </si>
  <si>
    <t>15.10.2023 12:53:03</t>
  </si>
  <si>
    <t>15.10.2023 13:05:37</t>
  </si>
  <si>
    <t>K-1948 35-08-K01948_99091850_99091850</t>
  </si>
  <si>
    <t>15.10.2023 08:51:58</t>
  </si>
  <si>
    <t>15.10.2023 13:53:42</t>
  </si>
  <si>
    <t>ÖDEMİŞ İM 35-15-A00001_ŞEHİR-1 M06_2058915</t>
  </si>
  <si>
    <t>15.10.2023 09:22:16</t>
  </si>
  <si>
    <t>15.10.2023 11:22:14</t>
  </si>
  <si>
    <t>L-359 HAYAT SİTESİ 35-18-L00359_DAĞITIM TRAFO L-359 HAYAT SİTESİ L01_72116342</t>
  </si>
  <si>
    <t>15.10.2023 09:39:55</t>
  </si>
  <si>
    <t>15.10.2023 10:51:22</t>
  </si>
  <si>
    <t>DAĞDERE DM 45-72-M00097_HatBaşıAyırıcı_53140195 M05_53140195</t>
  </si>
  <si>
    <t>15.10.2023 11:49:55</t>
  </si>
  <si>
    <t>15.10.2023 12:47:58</t>
  </si>
  <si>
    <t>HACIBEKTAŞLI TR-1 45-78-M00692_953292419_953292419</t>
  </si>
  <si>
    <t>15.10.2023 11:56:02</t>
  </si>
  <si>
    <t>15.10.2023 13:25:02</t>
  </si>
  <si>
    <t>PAYAMLI M-31 35-25-M00183__72371911_72371911</t>
  </si>
  <si>
    <t>15.10.2023 12:07:53</t>
  </si>
  <si>
    <t>15.10.2023 14:03:23</t>
  </si>
  <si>
    <t>K-4592 35-03-K04592_910090650_910090650</t>
  </si>
  <si>
    <t>15.10.2023 12:52:48</t>
  </si>
  <si>
    <t>15.10.2023 13:19:32</t>
  </si>
  <si>
    <t>K-4667 35-08-K04667_35-08-K04667_60588672</t>
  </si>
  <si>
    <t>15.10.2023 13:10:50</t>
  </si>
  <si>
    <t>15.10.2023 13:57:52</t>
  </si>
  <si>
    <t>15.10.2023 14:00:39</t>
  </si>
  <si>
    <t>HAMİDİYE TR-1 45-77-L00114_45-77-L00114_2366672</t>
  </si>
  <si>
    <t>15.10.2023 13:40:46</t>
  </si>
  <si>
    <t>15.10.2023 13:56:52</t>
  </si>
  <si>
    <t>TR-1/42-B 45-72-M00110_B_56394368_56394368</t>
  </si>
  <si>
    <t>15.10.2023 08:01:13</t>
  </si>
  <si>
    <t>M-2599 35-02-M02599_M-1068 M03_72137759</t>
  </si>
  <si>
    <t>15.10.2023 09:32:17</t>
  </si>
  <si>
    <t>15.10.2023 12:01:12</t>
  </si>
  <si>
    <t>M-2801 35-01-M02801_M-2674 M02_84910386</t>
  </si>
  <si>
    <t>15.10.2023 09:59:14</t>
  </si>
  <si>
    <t>15.10.2023 13:10:36</t>
  </si>
  <si>
    <t>ŞEVKİ OLGUN VE ARK. T-SULAMA GRB.OTOBAN 35-13-L00131_35-13-L00131_2367916</t>
  </si>
  <si>
    <t>15.10.2023 10:18:19</t>
  </si>
  <si>
    <t>15.10.2023 14:37:24</t>
  </si>
  <si>
    <t>M-1862 35-02-M01862_M-1763 M03_2113006</t>
  </si>
  <si>
    <t>15.10.2023 12:29:44</t>
  </si>
  <si>
    <t>15.10.2023 15:17:35</t>
  </si>
  <si>
    <t>M-3251 35-04-M03251_95000536738_95000536738</t>
  </si>
  <si>
    <t>15.10.2023 12:58:44</t>
  </si>
  <si>
    <t>15.10.2023 14:12:46</t>
  </si>
  <si>
    <t>YAMAÇ EVLER TR 35-21-L00220_35-21-L00220_82611201</t>
  </si>
  <si>
    <t>15.10.2023 13:26:49</t>
  </si>
  <si>
    <t>15.10.2023 14:38:16</t>
  </si>
  <si>
    <t>K-4831 35-03-K04831_35-03-K04831_79303478</t>
  </si>
  <si>
    <t>15.10.2023 10:59:05</t>
  </si>
  <si>
    <t>15.10.2023 11:36:55</t>
  </si>
  <si>
    <t>ÜRKMEZ M-20 35-25-M00160_956644544_956644544</t>
  </si>
  <si>
    <t>15.10.2023 12:36:42</t>
  </si>
  <si>
    <t>15.10.2023 15:01:09</t>
  </si>
  <si>
    <t>TR-111 35-15-M00111_C_91241085_91241085</t>
  </si>
  <si>
    <t>15.10.2023 12:37:49</t>
  </si>
  <si>
    <t>15.10.2023 15:02:45</t>
  </si>
  <si>
    <t>AHMETLİ TR-1 45-77-M00056_45-77-M00056_2355350</t>
  </si>
  <si>
    <t>15.10.2023 14:13:22</t>
  </si>
  <si>
    <t>15.10.2023 15:39:28</t>
  </si>
  <si>
    <t>15.10.2023 15:32:45</t>
  </si>
  <si>
    <t>15.10.2023 15:34:37</t>
  </si>
  <si>
    <t>M-1149 35-09-M01149_M-538 M07_47615666</t>
  </si>
  <si>
    <t>15.10.2023 15:54:10</t>
  </si>
  <si>
    <t>15.10.2023 16:07:51</t>
  </si>
  <si>
    <t>M-1148 35-09-M01148_M-1149 M03_47617194</t>
  </si>
  <si>
    <t>15.10.2023 16:06:45</t>
  </si>
  <si>
    <t>TR-113 45-78-L00113_953253633_953253633</t>
  </si>
  <si>
    <t>15.10.2023 15:06:51</t>
  </si>
  <si>
    <t>15.10.2023 16:51:08</t>
  </si>
  <si>
    <t>M-2034 GEÇİT 35-02-M02034_M-2031 M02_66686249</t>
  </si>
  <si>
    <t>15.10.2023 15:36:44</t>
  </si>
  <si>
    <t>15.10.2023 16:33:18</t>
  </si>
  <si>
    <t>K-1000 35-01-K01000_35-01-K01000_2374247</t>
  </si>
  <si>
    <t>15.10.2023 16:13:08</t>
  </si>
  <si>
    <t>15.10.2023 16:51:56</t>
  </si>
  <si>
    <t>SELENDİ TR-10 45-81-M00010_C_56362078_56362078</t>
  </si>
  <si>
    <t>15.10.2023 16:03:25</t>
  </si>
  <si>
    <t>15.10.2023 18:14:46</t>
  </si>
  <si>
    <t>K-1521 35-01-K01521_B_56376464_56376464</t>
  </si>
  <si>
    <t>15.10.2023 17:45:13</t>
  </si>
  <si>
    <t>15.10.2023 18:29:39</t>
  </si>
  <si>
    <t>K-4592 35-03-K04592__72410826_72410826</t>
  </si>
  <si>
    <t>15.10.2023 13:58:30</t>
  </si>
  <si>
    <t>15.10.2023 17:41:12</t>
  </si>
  <si>
    <t>TR-106 ZEYTİNALANI 35-19-L00106_B_56390015_56390015</t>
  </si>
  <si>
    <t>15.10.2023 14:14:48</t>
  </si>
  <si>
    <t>15.10.2023 18:53:50</t>
  </si>
  <si>
    <t>15.10.2023 16:28:15</t>
  </si>
  <si>
    <t>15.10.2023 17:17:27</t>
  </si>
  <si>
    <t>KEMAL DERELİ SULAMA GRUBU 35-29-M00293_C_56378177_56378177</t>
  </si>
  <si>
    <t>15.10.2023 17:04:25</t>
  </si>
  <si>
    <t>15.10.2023 19:15:55</t>
  </si>
  <si>
    <t>L-438 35-18-L00438_950449005_950449005</t>
  </si>
  <si>
    <t>15.10.2023 11:29:59</t>
  </si>
  <si>
    <t>15.10.2023 20:24:18</t>
  </si>
  <si>
    <t>GÖLCÜK TR-40 35-15-L00999_950395158_950395158</t>
  </si>
  <si>
    <t>15.10.2023 13:09:22</t>
  </si>
  <si>
    <t>15.10.2023 20:00:26</t>
  </si>
  <si>
    <t>ARAPBAŞI TR-3 35-20-M00033_35-20-M00033_2367515</t>
  </si>
  <si>
    <t>15.10.2023 18:18:55</t>
  </si>
  <si>
    <t>15.10.2023 18:24:32</t>
  </si>
  <si>
    <t>BADEMLİ TR-1 35-30-L00098_B_56352759_56352759</t>
  </si>
  <si>
    <t>15.10.2023 14:17:24</t>
  </si>
  <si>
    <t>15.10.2023 15:24:24</t>
  </si>
  <si>
    <t>GÜLKENT TR-5 35-30-M00228_C_56375119_56375119</t>
  </si>
  <si>
    <t>15.10.2023 14:19:27</t>
  </si>
  <si>
    <t>15.10.2023 15:13:04</t>
  </si>
  <si>
    <t>L-33 35-14-L00033_956636212_956636212</t>
  </si>
  <si>
    <t>15.10.2023 18:22:27</t>
  </si>
  <si>
    <t>15.10.2023 20:08:57</t>
  </si>
  <si>
    <t>M-2552 35-09-M02552_A_56380673_56380673</t>
  </si>
  <si>
    <t>15.10.2023 18:47:58</t>
  </si>
  <si>
    <t>15.10.2023 20:47:18</t>
  </si>
  <si>
    <t>TR-28 45-78-L00028__82105641_82105641</t>
  </si>
  <si>
    <t>15.10.2023 19:15:13</t>
  </si>
  <si>
    <t>15.10.2023 20:57:24</t>
  </si>
  <si>
    <t>RAŞİT AŞÇIOĞLU SULAMA GRB. BELEVİ TR-115 35-13-L00132_35-13-L00132_2349755</t>
  </si>
  <si>
    <t>15.10.2023 14:54:00</t>
  </si>
  <si>
    <t>15.10.2023 16:15:37</t>
  </si>
  <si>
    <t>L-295 35-18-L00295_35-18-L00295_49959362</t>
  </si>
  <si>
    <t>15.10.2023 13:54:06</t>
  </si>
  <si>
    <t>15.10.2023 21:29:20</t>
  </si>
  <si>
    <t>MENEMEN TR-1 35-28-L00001_A_91441134_91441134</t>
  </si>
  <si>
    <t>15.10.2023 17:10:43</t>
  </si>
  <si>
    <t>15.10.2023 19:07:12</t>
  </si>
  <si>
    <t>ÇAYBAŞI DM-1/5 35-26-M01194_956626017_956626017</t>
  </si>
  <si>
    <t>15.10.2023 18:48:45</t>
  </si>
  <si>
    <t>15.10.2023 21:32:37</t>
  </si>
  <si>
    <t>K-681 35-04-K00681_F K681F1B_5824364</t>
  </si>
  <si>
    <t>15.10.2023 21:09:33</t>
  </si>
  <si>
    <t>15.10.2023 21:45:05</t>
  </si>
  <si>
    <t>M-1282 35-02-M01282_913231785_913231785</t>
  </si>
  <si>
    <t>15.10.2023 20:58:14</t>
  </si>
  <si>
    <t>15.10.2023 22:46:23</t>
  </si>
  <si>
    <t>13.10.2023 09:05:34</t>
  </si>
  <si>
    <t>13.10.2023 17:40:13</t>
  </si>
  <si>
    <t>K-554 35-01-K00554_A_56353765_56353765</t>
  </si>
  <si>
    <t>14.10.2023 13:44:36</t>
  </si>
  <si>
    <t>14.10.2023 18:02:41</t>
  </si>
  <si>
    <t>M-180 DALYAN ARITMA DM 35-18-M00180__56372851_56372851</t>
  </si>
  <si>
    <t>15.10.2023 21:49:08</t>
  </si>
  <si>
    <t>15.10.2023 23:08:30</t>
  </si>
  <si>
    <t>DM-16/21 45-71-M00587_953200174_953200174</t>
  </si>
  <si>
    <t>15.10.2023 21:48:38</t>
  </si>
  <si>
    <t>16.10.2023 00:06:05</t>
  </si>
  <si>
    <t>K-407 35-02-K00407_913178704_913178704</t>
  </si>
  <si>
    <t>15.10.2023 23:51:02</t>
  </si>
  <si>
    <t>16.10.2023 01:02:44</t>
  </si>
  <si>
    <t>16.10.2023 00:57:56</t>
  </si>
  <si>
    <t>16.10.2023 01:28:22</t>
  </si>
  <si>
    <t>K-847 35-01-K00847_912374638_912374638</t>
  </si>
  <si>
    <t>15.10.2023 22:51:43</t>
  </si>
  <si>
    <t>16.10.2023 01:23:56</t>
  </si>
  <si>
    <t>TR-1-2/2 35-20-L00008_35-20-L00008_66513090</t>
  </si>
  <si>
    <t>16.10.2023 00:41:22</t>
  </si>
  <si>
    <t>16.10.2023 01:12:35</t>
  </si>
  <si>
    <t>YEŞİLDERE TR 45-74-M00190_A_56352226_56352226</t>
  </si>
  <si>
    <t>16.10.2023 02:36:11</t>
  </si>
  <si>
    <t>16.10.2023 03:32:24</t>
  </si>
  <si>
    <t>K-405 35-02-K00405_35-02-K00405_65676718</t>
  </si>
  <si>
    <t>16.10.2023 03:31:40</t>
  </si>
  <si>
    <t>16.10.2023 04:30:22</t>
  </si>
  <si>
    <t>K-3480 35-02-K03480_35-02-K03480_2363606</t>
  </si>
  <si>
    <t>16.10.2023 03:32:27</t>
  </si>
  <si>
    <t>16.10.2023 04:35:27</t>
  </si>
  <si>
    <t>HAMZA ÖZLÜ 35-26-L00056_35-26-L00056_2372453</t>
  </si>
  <si>
    <t>16.10.2023 06:27:43</t>
  </si>
  <si>
    <t>16.10.2023 07:11:27</t>
  </si>
  <si>
    <t>ÜNİVERSİTE TM 35-02-A00008_ÜNİVERSİTE-15 K39_2314408</t>
  </si>
  <si>
    <t>14.10.2023 01:15:32</t>
  </si>
  <si>
    <t>14.10.2023 01:36:56</t>
  </si>
  <si>
    <t>HATAY TM 35-01-A00009_HATAY-4 K04_2313680</t>
  </si>
  <si>
    <t>14.10.2023 09:14:55</t>
  </si>
  <si>
    <t>14.10.2023 13:07:26</t>
  </si>
  <si>
    <t>K-4591 35-10-K04591_K-4183 K01_47741574</t>
  </si>
  <si>
    <t>14.10.2023 09:42:15</t>
  </si>
  <si>
    <t>14.10.2023 14:08:36</t>
  </si>
  <si>
    <t>M-650 35-02-M00650_HatBaşıAyırıcı_73831892 M02_73831892</t>
  </si>
  <si>
    <t>14.10.2023 10:46:03</t>
  </si>
  <si>
    <t>14.10.2023 12:32:20</t>
  </si>
  <si>
    <t>K-4466 35-01-K04466_K-1253 K01_2113597</t>
  </si>
  <si>
    <t>14.10.2023 14:57:26</t>
  </si>
  <si>
    <t>14.10.2023 16:35:20</t>
  </si>
  <si>
    <t>14.10.2023 22:15:47</t>
  </si>
  <si>
    <t>M-1149 35-09-M01149_M-539 M04_47615747</t>
  </si>
  <si>
    <t>14.10.2023 17:24:02</t>
  </si>
  <si>
    <t>14.10.2023 17:30:12</t>
  </si>
  <si>
    <t>BURUNCUK TR-2 35-28-M00776_A_60984461_60984461</t>
  </si>
  <si>
    <t>15.10.2023 08:36:52</t>
  </si>
  <si>
    <t>15.10.2023 13:42:36</t>
  </si>
  <si>
    <t>K-42 35-01-K00042_K-2757 K01_64148012</t>
  </si>
  <si>
    <t>15.10.2023 23:57:11</t>
  </si>
  <si>
    <t>16.10.2023 00:09:50</t>
  </si>
  <si>
    <t>BOZYAKA TM 35-01-A00007_BOZYAKA-9 K21_2062944</t>
  </si>
  <si>
    <t>16.10.2023 01:44:11</t>
  </si>
  <si>
    <t>16.10.2023 02:36:46</t>
  </si>
  <si>
    <t>BOĞAZİÇİ İM 35-01-A00001_TR-3 GİRİŞ M05_2321043</t>
  </si>
  <si>
    <t>16.10.2023 05:02:45</t>
  </si>
  <si>
    <t>16.10.2023 05:46:57</t>
  </si>
  <si>
    <t>M-1703 LAMİNE END. 35-02-M01703Ö_ M03_2304321</t>
  </si>
  <si>
    <t>02.10.2023 09:09:29</t>
  </si>
  <si>
    <t>03.10.2023 00:54:29</t>
  </si>
  <si>
    <t>YANIKDAĞ TR-4 45-75-M00205_A_56385075_56385075</t>
  </si>
  <si>
    <t>11.10.2023 18:28:12</t>
  </si>
  <si>
    <t>11.10.2023 19:04:57</t>
  </si>
  <si>
    <t>TIRMANLAR DM 35-16-M00171_YOĞURTANLI M01_72041529</t>
  </si>
  <si>
    <t>16.10.2023 01:33:39</t>
  </si>
  <si>
    <t>16.10.2023 02:40:45</t>
  </si>
  <si>
    <t>16.10.2023 06:18:22</t>
  </si>
  <si>
    <t>16.10.2023 06:57:02</t>
  </si>
  <si>
    <t>AVŞAR TR-1 45-83-L00340_FABRİKALAR L06_72154016</t>
  </si>
  <si>
    <t>16.10.2023 07:06:02</t>
  </si>
  <si>
    <t>16.10.2023 07:43:32</t>
  </si>
  <si>
    <t>16.10.2023 07:25:19</t>
  </si>
  <si>
    <t>16.10.2023 07:41:00</t>
  </si>
  <si>
    <t>M-3126 35-10-M03126_35-10-M03126_94975095</t>
  </si>
  <si>
    <t>16.10.2023 08:36:24</t>
  </si>
  <si>
    <t>16.10.2023 09:00:04</t>
  </si>
  <si>
    <t>UĞURLU KÖK 45-86-M00045_KAVAKYERİ YEŞİLKÖY M03_72226021</t>
  </si>
  <si>
    <t>16.10.2023 09:16:35</t>
  </si>
  <si>
    <t>16.10.2023 09:36:22</t>
  </si>
  <si>
    <t>16.10.2023 08:47:02</t>
  </si>
  <si>
    <t>16.10.2023 10:09:48</t>
  </si>
  <si>
    <t>K-4410 35-01-K04410_E_56373874_56373874</t>
  </si>
  <si>
    <t>16.10.2023 09:07:57</t>
  </si>
  <si>
    <t>16.10.2023 10:39:42</t>
  </si>
  <si>
    <t>K-1871 35-09-K01871_97634114_97634114</t>
  </si>
  <si>
    <t>16.10.2023 09:09:08</t>
  </si>
  <si>
    <t>16.10.2023 10:49:07</t>
  </si>
  <si>
    <t>K-4742 35-07-K04742_35-07-K04742_2355213</t>
  </si>
  <si>
    <t>16.10.2023 10:00:42</t>
  </si>
  <si>
    <t>16.10.2023 11:06:39</t>
  </si>
  <si>
    <t>M-180 DALYAN ARITMA DM 35-18-M00180_950443347_950443347</t>
  </si>
  <si>
    <t>16.10.2023 08:06:33</t>
  </si>
  <si>
    <t>16.10.2023 11:30:15</t>
  </si>
  <si>
    <t>16.10.2023 10:33:15</t>
  </si>
  <si>
    <t>16.10.2023 11:32:20</t>
  </si>
  <si>
    <t>MEHMET FİL-ÖMER BÜYÜR TARIMSAL SULAMA TR 45-71-M01345_DIREK TIPI TRAFO HUCRESI H01_2041644</t>
  </si>
  <si>
    <t>12.10.2023 13:37:50</t>
  </si>
  <si>
    <t>12.10.2023 23:29:23</t>
  </si>
  <si>
    <t>K-1439 35-01-K01439_35-01-K01439_60333895</t>
  </si>
  <si>
    <t>16.10.2023 09:01:58</t>
  </si>
  <si>
    <t>ÇALTILI TR-2 45-78-L00367_45-78-L00367_2350537</t>
  </si>
  <si>
    <t>16.10.2023 09:14:28</t>
  </si>
  <si>
    <t>16.10.2023 12:13:36</t>
  </si>
  <si>
    <t>TR-35 35-22-M00035_A_91306088_91306088</t>
  </si>
  <si>
    <t>16.10.2023 10:57:03</t>
  </si>
  <si>
    <t>16.10.2023 13:34:58</t>
  </si>
  <si>
    <t>K-4328 35-04-K04328_913334441_913334441</t>
  </si>
  <si>
    <t>16.10.2023 11:28:52</t>
  </si>
  <si>
    <t>16.10.2023 13:09:04</t>
  </si>
  <si>
    <t>YENİFOÇA TR-54 35-23-M00054_A_56399268_56399268</t>
  </si>
  <si>
    <t>16.10.2023 11:54:29</t>
  </si>
  <si>
    <t>16.10.2023 12:43:18</t>
  </si>
  <si>
    <t>ÖDEMİŞ İM 35-15-A00001_YENİCEKÖY L04_83647136</t>
  </si>
  <si>
    <t>16.10.2023 12:35:01</t>
  </si>
  <si>
    <t>16.10.2023 13:01:41</t>
  </si>
  <si>
    <t>MURADİYE TR-2 SU DEPOSU 45-71-M00199_C C1_5965570</t>
  </si>
  <si>
    <t>15.10.2023 15:43:53</t>
  </si>
  <si>
    <t>15.10.2023 17:04:06</t>
  </si>
  <si>
    <t>16.10.2023 09:17:23</t>
  </si>
  <si>
    <t>16.10.2023 13:44:20</t>
  </si>
  <si>
    <t>16.10.2023 09:24:35</t>
  </si>
  <si>
    <t>16.10.2023 13:58:20</t>
  </si>
  <si>
    <t>MORDOĞAN TR-38 35-21-L00165_35-21-L00165_72182267</t>
  </si>
  <si>
    <t>16.10.2023 09:56:57</t>
  </si>
  <si>
    <t>16.10.2023 14:29:34</t>
  </si>
  <si>
    <t>M-392 35-03-M00392_910735577_910735577</t>
  </si>
  <si>
    <t>16.10.2023 10:46:46</t>
  </si>
  <si>
    <t>16.10.2023 13:38:45</t>
  </si>
  <si>
    <t>KUŞÇUBURUN-4 35-26-M00530_C_91000246_91000246</t>
  </si>
  <si>
    <t>16.10.2023 11:30:34</t>
  </si>
  <si>
    <t>16.10.2023 13:56:05</t>
  </si>
  <si>
    <t>TR-86 35-19-L00086_35-19-L00086_2349214</t>
  </si>
  <si>
    <t>16.10.2023 12:05:09</t>
  </si>
  <si>
    <t>16.10.2023 13:39:28</t>
  </si>
  <si>
    <t>16.10.2023 12:12:24</t>
  </si>
  <si>
    <t>16.10.2023 14:06:22</t>
  </si>
  <si>
    <t>DEREKÖY TR-2 35-20-L00254_A_91343646_91343646</t>
  </si>
  <si>
    <t>16.10.2023 12:13:58</t>
  </si>
  <si>
    <t>16.10.2023 14:12:41</t>
  </si>
  <si>
    <t>DEMİRTAŞ TR-1 35-30-M00150_35-30-M00150_2365758</t>
  </si>
  <si>
    <t>16.10.2023 12:28:22</t>
  </si>
  <si>
    <t>16.10.2023 13:16:25</t>
  </si>
  <si>
    <t>SARIALİLER TR-1 45-75-M00241_45-75-M00241_2367599</t>
  </si>
  <si>
    <t>16.10.2023 12:53:15</t>
  </si>
  <si>
    <t>16.10.2023 13:30:02</t>
  </si>
  <si>
    <t>K-2007 35-01-K02007_A_56389706_56389706</t>
  </si>
  <si>
    <t>16.10.2023 13:02:01</t>
  </si>
  <si>
    <t>16.10.2023 13:47:58</t>
  </si>
  <si>
    <t>TR-18 45-77-L00018_D_56407627_56407627</t>
  </si>
  <si>
    <t>16.10.2023 13:24:39</t>
  </si>
  <si>
    <t>16.10.2023 14:27:10</t>
  </si>
  <si>
    <t>M-228 35-02-M00228_910092443_910092443</t>
  </si>
  <si>
    <t>16.10.2023 13:34:45</t>
  </si>
  <si>
    <t>16.10.2023 14:19:41</t>
  </si>
  <si>
    <t>16.10.2023 09:01:25</t>
  </si>
  <si>
    <t>16.10.2023 15:30:09</t>
  </si>
  <si>
    <t>DM-2/16 (BİM KARŞISI) 45-71-M00112_45-71-M00112_66472628</t>
  </si>
  <si>
    <t>16.10.2023 09:08:13</t>
  </si>
  <si>
    <t>16.10.2023 15:17:51</t>
  </si>
  <si>
    <t>16.10.2023 09:47:57</t>
  </si>
  <si>
    <t>16.10.2023 14:39:51</t>
  </si>
  <si>
    <t>16.10.2023 10:48:13</t>
  </si>
  <si>
    <t>16.10.2023 15:34:42</t>
  </si>
  <si>
    <t>KARAOĞLANLI TR-2 45-71-M00092_953233694_953233694</t>
  </si>
  <si>
    <t>03.10.2023 08:40:42</t>
  </si>
  <si>
    <t>03.10.2023 16:16:55</t>
  </si>
  <si>
    <t>13.10.2023 00:48:17</t>
  </si>
  <si>
    <t>FUNDACIK KÖK 45-75-M00068_HatBaşıAyırıcı_53135613 M03_53135613</t>
  </si>
  <si>
    <t>14.10.2023 08:58:45</t>
  </si>
  <si>
    <t>14.10.2023 14:55:52</t>
  </si>
  <si>
    <t>K-601 35-01-K00601_K-222 K02_2119107</t>
  </si>
  <si>
    <t>14.10.2023 13:26:14</t>
  </si>
  <si>
    <t>14.10.2023 14:34:04</t>
  </si>
  <si>
    <t>K-2953 35-02-K02953_35-02-K02953_2359983</t>
  </si>
  <si>
    <t>15.10.2023 09:02:10</t>
  </si>
  <si>
    <t>15.10.2023 09:52:02</t>
  </si>
  <si>
    <t>K-4488 35-02-K04488_95002452005_95002452005</t>
  </si>
  <si>
    <t>16.10.2023 09:30:25</t>
  </si>
  <si>
    <t>16.10.2023 14:40:29</t>
  </si>
  <si>
    <t>16.10.2023 09:34:40</t>
  </si>
  <si>
    <t>16.10.2023 15:47:27</t>
  </si>
  <si>
    <t>K-1902 35-10-K01902_K-3027 K02_65517498</t>
  </si>
  <si>
    <t>16.10.2023 09:34:47</t>
  </si>
  <si>
    <t>16.10.2023 14:14:42</t>
  </si>
  <si>
    <t>BELEVİ TR-5 35-13-L00064_946418967_946418967</t>
  </si>
  <si>
    <t>16.10.2023 12:21:38</t>
  </si>
  <si>
    <t>16.10.2023 15:30:04</t>
  </si>
  <si>
    <t>M-1540 35-01-M01540_910794795_910794795</t>
  </si>
  <si>
    <t>16.10.2023 12:27:08</t>
  </si>
  <si>
    <t>16.10.2023 16:08:38</t>
  </si>
  <si>
    <t>K-4732 35-07-K04732_35-07-K04732_2368981</t>
  </si>
  <si>
    <t>16.10.2023 12:33:28</t>
  </si>
  <si>
    <t>16.10.2023 14:31:41</t>
  </si>
  <si>
    <t>M-2904 35-02-M02904_99832176_99832176</t>
  </si>
  <si>
    <t>16.10.2023 14:52:06</t>
  </si>
  <si>
    <t>16.10.2023 16:22:42</t>
  </si>
  <si>
    <t>KARAOĞLANLI TR-4 45-71-M00093_TR-2 M05_2075481</t>
  </si>
  <si>
    <t>03.10.2023 15:36:19</t>
  </si>
  <si>
    <t>M-1233 35-01-M01233_TRAFO-2 M03_41906438</t>
  </si>
  <si>
    <t>16.10.2023 08:59:41</t>
  </si>
  <si>
    <t>16.10.2023 12:36:15</t>
  </si>
  <si>
    <t>16.10.2023 10:10:01</t>
  </si>
  <si>
    <t>16.10.2023 17:37:50</t>
  </si>
  <si>
    <t>RAMAZAN YETİŞMİŞ TR-2 SULAMA GRUBU 35-29-L00647_35-29-L00647_2365317</t>
  </si>
  <si>
    <t>16.10.2023 14:27:59</t>
  </si>
  <si>
    <t>16.10.2023 17:21:54</t>
  </si>
  <si>
    <t>İSMAİL HAS SULAMA GRUBU TR 35-27-M00540_A_56362823_56362823</t>
  </si>
  <si>
    <t>16.10.2023 14:34:38</t>
  </si>
  <si>
    <t>16.10.2023 17:05:40</t>
  </si>
  <si>
    <t>TR-1/72 45-72-M00072_956506077_956506077</t>
  </si>
  <si>
    <t>16.10.2023 15:01:50</t>
  </si>
  <si>
    <t>16.10.2023 17:28:54</t>
  </si>
  <si>
    <t>K-4243 35-07-K04243_35-07-K04243_2362475</t>
  </si>
  <si>
    <t>16.10.2023 15:18:14</t>
  </si>
  <si>
    <t>16.10.2023 16:57:36</t>
  </si>
  <si>
    <t>16.10.2023 16:10:51</t>
  </si>
  <si>
    <t>16.10.2023 17:09:15</t>
  </si>
  <si>
    <t>04.10.2023 20:19:00</t>
  </si>
  <si>
    <t>04.10.2023 21:49:09</t>
  </si>
  <si>
    <t>K-1126 35-01-K01126_A 1A_5847507</t>
  </si>
  <si>
    <t>16.10.2023 16:41:10</t>
  </si>
  <si>
    <t>16.10.2023 17:13:52</t>
  </si>
  <si>
    <t>K-1565 MERTLER HURDA 35-02-K01565Ö_ K02_2059937</t>
  </si>
  <si>
    <t>16.10.2023 15:33:52</t>
  </si>
  <si>
    <t>16.10.2023 18:12:56</t>
  </si>
  <si>
    <t>KERPİÇLİK TR-1 45-74-M00103_45-74-M00103_2373864</t>
  </si>
  <si>
    <t>16.10.2023 16:42:56</t>
  </si>
  <si>
    <t>16.10.2023 18:02:56</t>
  </si>
  <si>
    <t>MIDIKLI İNCELER TR-2 45-81-M00253_A_91456985_91456985</t>
  </si>
  <si>
    <t>16.10.2023 17:34:29</t>
  </si>
  <si>
    <t>16.10.2023 18:16:52</t>
  </si>
  <si>
    <t>ÇİÇEKLİ TR-1 45-75-M00308_C_56401096_56401096</t>
  </si>
  <si>
    <t>07.10.2023 14:02:48</t>
  </si>
  <si>
    <t>M-2761 35-02-M02761_912167909_912167909</t>
  </si>
  <si>
    <t>16.10.2023 17:03:21</t>
  </si>
  <si>
    <t>16.10.2023 19:18:34</t>
  </si>
  <si>
    <t>K-4215 35-02-K04215_914649848_914649848</t>
  </si>
  <si>
    <t>16.10.2023 17:04:03</t>
  </si>
  <si>
    <t>16.10.2023 18:42:06</t>
  </si>
  <si>
    <t>M-1850 ÇİÇEKLİ TR-1 35-02-M01850_910011922_910011922</t>
  </si>
  <si>
    <t>16.10.2023 17:13:08</t>
  </si>
  <si>
    <t>16.10.2023 18:51:17</t>
  </si>
  <si>
    <t>YENİKÖY TR-1 35-22-M00276_35-22-M00276_2374490</t>
  </si>
  <si>
    <t>16.10.2023 18:06:35</t>
  </si>
  <si>
    <t>16.10.2023 18:35:36</t>
  </si>
  <si>
    <t>TR-17 35-27-M00017_35-27-M00017_2367802</t>
  </si>
  <si>
    <t>03.10.2023 20:04:00</t>
  </si>
  <si>
    <t>03.10.2023 20:07:00</t>
  </si>
  <si>
    <t>KARACAALİ TR-1 45-79-M00483_945573793_945573793</t>
  </si>
  <si>
    <t>16.10.2023 16:28:17</t>
  </si>
  <si>
    <t>16.10.2023 19:01:51</t>
  </si>
  <si>
    <t>TR-81 35-19-L00081__89346538_89346538</t>
  </si>
  <si>
    <t>16.10.2023 17:13:14</t>
  </si>
  <si>
    <t>16.10.2023 17:50:53</t>
  </si>
  <si>
    <t>16.10.2023 17:05:38</t>
  </si>
  <si>
    <t>16.10.2023 19:25:53</t>
  </si>
  <si>
    <t>İĞDELİ TR-2 35-31-L00301_956572745_956572745</t>
  </si>
  <si>
    <t>16.10.2023 17:55:38</t>
  </si>
  <si>
    <t>16.10.2023 19:39:26</t>
  </si>
  <si>
    <t>HATIPLAR TR-1 45-80-M00164_45-80-M00164_73432793</t>
  </si>
  <si>
    <t>16.10.2023 17:54:52</t>
  </si>
  <si>
    <t>16.10.2023 20:37:52</t>
  </si>
  <si>
    <t>K-4473 35-01-K04473_M_56380139_56380139</t>
  </si>
  <si>
    <t>16.10.2023 18:01:06</t>
  </si>
  <si>
    <t>16.10.2023 20:22:16</t>
  </si>
  <si>
    <t>TR-1 35-16-L00001_B_56353495_56353495</t>
  </si>
  <si>
    <t>15.10.2023 09:55:06</t>
  </si>
  <si>
    <t>15.10.2023 11:35:09</t>
  </si>
  <si>
    <t>TR-1 35-16-L00001_35-16-L00001_67548025</t>
  </si>
  <si>
    <t>15.10.2023 11:53:18</t>
  </si>
  <si>
    <t>ÇAMLIK KÖYÜ TR-1 35-13-L00081_35-13-L00081_2350359</t>
  </si>
  <si>
    <t>16.10.2023 13:51:14</t>
  </si>
  <si>
    <t>16.10.2023 17:25:53</t>
  </si>
  <si>
    <t>KULA TM 45-77-A00002_FİDER A6 M20_2117125</t>
  </si>
  <si>
    <t>16.10.2023 15:11:25</t>
  </si>
  <si>
    <t>16.10.2023 20:41:16</t>
  </si>
  <si>
    <t>TR-4 METROPOLİS 35-26-M00004_A_91011646_91011646</t>
  </si>
  <si>
    <t>16.10.2023 15:36:25</t>
  </si>
  <si>
    <t>16.10.2023 19:44:22</t>
  </si>
  <si>
    <t>BAĞARASI TR-13 35-23-M00360_35-23-M00360_79385539</t>
  </si>
  <si>
    <t>16.10.2023 17:52:52</t>
  </si>
  <si>
    <t>16.10.2023 18:25:12</t>
  </si>
  <si>
    <t>NARLIGEÇİT KÖK(TR-32) 35-24-M00205_D_56362782_56362782</t>
  </si>
  <si>
    <t>16.10.2023 18:01:35</t>
  </si>
  <si>
    <t>16.10.2023 18:21:15</t>
  </si>
  <si>
    <t>ALAŞEHİR TR-56 EVRENLİ YOLU 45-73-M00056_45-73-M00056_2354277</t>
  </si>
  <si>
    <t>16.10.2023 18:47:19</t>
  </si>
  <si>
    <t>16.10.2023 20:51:32</t>
  </si>
  <si>
    <t>K-4542 35-01-K04542_911712256_911712256</t>
  </si>
  <si>
    <t>16.10.2023 18:57:50</t>
  </si>
  <si>
    <t>16.10.2023 20:39:34</t>
  </si>
  <si>
    <t>KUŞÇUBURUN-3 35-26-M00538_A_91176844_91176844</t>
  </si>
  <si>
    <t>16.10.2023 19:44:15</t>
  </si>
  <si>
    <t>16.10.2023 21:18:33</t>
  </si>
  <si>
    <t>16.10.2023 19:54:32</t>
  </si>
  <si>
    <t>16.10.2023 20:16:03</t>
  </si>
  <si>
    <t>TR-149 35-19-L00149_956693402_956693402</t>
  </si>
  <si>
    <t>16.10.2023 20:15:16</t>
  </si>
  <si>
    <t>16.10.2023 21:34:29</t>
  </si>
  <si>
    <t>TR-55 35-17-M00055_A_60983112_60983112</t>
  </si>
  <si>
    <t>12.10.2023 21:25:07</t>
  </si>
  <si>
    <t>12.10.2023 21:37:00</t>
  </si>
  <si>
    <t>BAĞARASI TR-3 35-23-M00172_C_91412624_91412624</t>
  </si>
  <si>
    <t>16.10.2023 10:21:22</t>
  </si>
  <si>
    <t>16.10.2023 18:44:32</t>
  </si>
  <si>
    <t>KARAOBA ÇİFTE KUYULAR TR-2 35-32-L00060_E_82713370_82713370</t>
  </si>
  <si>
    <t>16.10.2023 18:03:24</t>
  </si>
  <si>
    <t>16.10.2023 22:15:06</t>
  </si>
  <si>
    <t>K-3100 35-02-K03100_910061441_910061441</t>
  </si>
  <si>
    <t>16.10.2023 19:55:23</t>
  </si>
  <si>
    <t>16.10.2023 21:46:20</t>
  </si>
  <si>
    <t>CUMALI TR-2 35-24-M00095_B_56354671_56354671</t>
  </si>
  <si>
    <t>16.10.2023 20:49:09</t>
  </si>
  <si>
    <t>16.10.2023 22:31:57</t>
  </si>
  <si>
    <t>TR-137 35-16-L00137_A A05_66178400</t>
  </si>
  <si>
    <t>16.10.2023 22:04:12</t>
  </si>
  <si>
    <t>16.10.2023 22:21:02</t>
  </si>
  <si>
    <t>TAŞTEPE TR-1 35-24-M00091_955216306_955216306</t>
  </si>
  <si>
    <t>16.10.2023 17:54:50</t>
  </si>
  <si>
    <t>16.10.2023 18:44:54</t>
  </si>
  <si>
    <t>TAŞTEPE TR-1 35-24-M00091_35-24-M00091_2347193</t>
  </si>
  <si>
    <t>16.10.2023 19:18:50</t>
  </si>
  <si>
    <t>KOYUNDERE TR-15 35-28-M00159__65645215_65645215</t>
  </si>
  <si>
    <t>16.10.2023 18:04:12</t>
  </si>
  <si>
    <t>16.10.2023 21:37:50</t>
  </si>
  <si>
    <t>YENİ ŞAKRAN TR-9 35-17-M00209_B_91183243_91183243</t>
  </si>
  <si>
    <t>16.10.2023 18:39:49</t>
  </si>
  <si>
    <t>16.10.2023 21:15:05</t>
  </si>
  <si>
    <t>YENİ ŞAKRAN TR-9 35-17-M00209_C_91183244_91183244</t>
  </si>
  <si>
    <t>16.10.2023 21:31:14</t>
  </si>
  <si>
    <t>16.10.2023 22:30:19</t>
  </si>
  <si>
    <t>DENİZKÖY TR-1 35-30-M00594__91328858_91328858</t>
  </si>
  <si>
    <t>16.10.2023 19:13:04</t>
  </si>
  <si>
    <t>16.10.2023 19:50:34</t>
  </si>
  <si>
    <t>K-4119 35-08-K04119_35-08-K04119_42019062</t>
  </si>
  <si>
    <t>16.10.2023 19:01:33</t>
  </si>
  <si>
    <t>17.10.2023 01:15:03</t>
  </si>
  <si>
    <t>M-3483 (YATIRIM REZERVE) 35-02-M03483_99884108_99884108</t>
  </si>
  <si>
    <t>16.10.2023 21:22:18</t>
  </si>
  <si>
    <t>17.10.2023 01:00:59</t>
  </si>
  <si>
    <t>İBRAHİM DÖNMEZ VE ARK 35-24-M00216_A_91397296_91397296</t>
  </si>
  <si>
    <t>16.10.2023 22:34:40</t>
  </si>
  <si>
    <t>17.10.2023 00:51:53</t>
  </si>
  <si>
    <t>PINARCIK TR-1 35-17-R00041_35-17-R00041_2361413</t>
  </si>
  <si>
    <t>16.10.2023 23:28:21</t>
  </si>
  <si>
    <t>17.10.2023 02:05:45</t>
  </si>
  <si>
    <t>KOZBEYLİ TR-2 35-23-M00071_35-23-M00071_2367757</t>
  </si>
  <si>
    <t>17.10.2023 01:34:22</t>
  </si>
  <si>
    <t>17.10.2023 02:24:25</t>
  </si>
  <si>
    <t>TR-1-5/5 35-20-L00063_95000498449_95000498449</t>
  </si>
  <si>
    <t>17.10.2023 00:41:09</t>
  </si>
  <si>
    <t>17.10.2023 02:04:57</t>
  </si>
  <si>
    <t>16.10.2023 11:22:56</t>
  </si>
  <si>
    <t>16.10.2023 11:27:32</t>
  </si>
  <si>
    <t>K-4630 35-02-K04630_TRAFO K01_2126693</t>
  </si>
  <si>
    <t>16.10.2023 11:43:05</t>
  </si>
  <si>
    <t>16.10.2023 14:32:00</t>
  </si>
  <si>
    <t>K-4394 35-02-K04394_K-4559 K03_2063532</t>
  </si>
  <si>
    <t>16.10.2023 11:55:35</t>
  </si>
  <si>
    <t>16.10.2023 14:28:22</t>
  </si>
  <si>
    <t>M-13 35-02-M00013_M-30 M10_2064791</t>
  </si>
  <si>
    <t>16.10.2023 13:23:01</t>
  </si>
  <si>
    <t>16.10.2023 13:47:06</t>
  </si>
  <si>
    <t>16.10.2023 21:56:16</t>
  </si>
  <si>
    <t>17.10.2023 00:42:16</t>
  </si>
  <si>
    <t>M-2747 35-01-M02747_911596399_911596399</t>
  </si>
  <si>
    <t>16.10.2023 22:58:58</t>
  </si>
  <si>
    <t>17.10.2023 00:10:29</t>
  </si>
  <si>
    <t>KAYAPINAR KÖK 45-71-M02146_AŞAĞIKAYAPINAR KÖYÜ ÇIKIŞI M03_61228841</t>
  </si>
  <si>
    <t>17.10.2023 07:40:22</t>
  </si>
  <si>
    <t>17.10.2023 08:38:15</t>
  </si>
  <si>
    <t>17.10.2023 08:23:58</t>
  </si>
  <si>
    <t>17.10.2023 08:32:18</t>
  </si>
  <si>
    <t>ÇALTIDERE KÖK 35-17-M00231_ÇALTIDERE TR-2 M04_66291163</t>
  </si>
  <si>
    <t>17.10.2023 08:56:06</t>
  </si>
  <si>
    <t>17.10.2023 09:00:08</t>
  </si>
  <si>
    <t>M-2654 İSTİNYE PARK DM 35-07-M02654_M-2535 M13_66085022</t>
  </si>
  <si>
    <t>16.10.2023 13:34:49</t>
  </si>
  <si>
    <t>16.10.2023 15:01:08</t>
  </si>
  <si>
    <t>BAĞARASI TR-7 35-23-M00176__79552656_79552656</t>
  </si>
  <si>
    <t>16.10.2023 18:24:35</t>
  </si>
  <si>
    <t>16.10.2023 22:26:38</t>
  </si>
  <si>
    <t>ÇAMÖNÜ TR-4 35-22-M00169_35-22-M00169_2376687</t>
  </si>
  <si>
    <t>17.10.2023 07:42:43</t>
  </si>
  <si>
    <t>17.10.2023 09:58:16</t>
  </si>
  <si>
    <t>TR-97/A(GÜMÜŞÇAY) 45-78-L00740_HACI BEKTAŞLI ÖZEL OKUL ÇIKIŞ L02_64742243</t>
  </si>
  <si>
    <t>17.10.2023 07:44:55</t>
  </si>
  <si>
    <t>17.10.2023 08:35:06</t>
  </si>
  <si>
    <t>MELTEMKÖY SAHİL SİTESİ TR 35-30-M00676_A_65511106_65511106</t>
  </si>
  <si>
    <t>17.10.2023 07:58:57</t>
  </si>
  <si>
    <t>17.10.2023 10:29:44</t>
  </si>
  <si>
    <t>TR-121 45-78-L00121_A_56387745_56387745</t>
  </si>
  <si>
    <t>17.10.2023 08:45:22</t>
  </si>
  <si>
    <t>KÖPRÜBAŞI TR-2 45-86-M00002_950003690_950003690</t>
  </si>
  <si>
    <t>17.10.2023 09:51:12</t>
  </si>
  <si>
    <t>17.10.2023 10:38:43</t>
  </si>
  <si>
    <t>K-843 35-03-K00843_910414890_910414890</t>
  </si>
  <si>
    <t>17.10.2023 08:21:34</t>
  </si>
  <si>
    <t>17.10.2023 10:02:19</t>
  </si>
  <si>
    <t>M-1248 35-01-M01248_B B1_5863918</t>
  </si>
  <si>
    <t>17.10.2023 08:37:29</t>
  </si>
  <si>
    <t>17.10.2023 09:22:52</t>
  </si>
  <si>
    <t>M-239 35-02-M00239_910144626_910144626</t>
  </si>
  <si>
    <t>17.10.2023 09:04:33</t>
  </si>
  <si>
    <t>17.10.2023 11:20:08</t>
  </si>
  <si>
    <t>M-1248 35-01-M01248_35-01-M01248_64134811</t>
  </si>
  <si>
    <t>17.10.2023 09:33:53</t>
  </si>
  <si>
    <t>K-1671 35-07-K01671_35-07-K01671_48356396</t>
  </si>
  <si>
    <t>17.10.2023 09:28:41</t>
  </si>
  <si>
    <t>17.10.2023 10:30:10</t>
  </si>
  <si>
    <t>17.10.2023 09:37:11</t>
  </si>
  <si>
    <t>17.10.2023 10:17:02</t>
  </si>
  <si>
    <t>K-621 35-01-K00621_911348788_911348788</t>
  </si>
  <si>
    <t>17.10.2023 09:56:05</t>
  </si>
  <si>
    <t>17.10.2023 10:58:50</t>
  </si>
  <si>
    <t>ŞEMİKLER TM 35-04-A00003_VATAN-2 M06_2310731</t>
  </si>
  <si>
    <t>17.10.2023 09:06:55</t>
  </si>
  <si>
    <t>17.10.2023 11:30:52</t>
  </si>
  <si>
    <t>İSMET YORGANCILAR TR 35-27-M00268_A_91421605_91421605</t>
  </si>
  <si>
    <t>17.10.2023 11:49:02</t>
  </si>
  <si>
    <t>M-3095(YATIRIM REZERVE) 35-07-M03095__72410388_72410388</t>
  </si>
  <si>
    <t>17.10.2023 09:33:42</t>
  </si>
  <si>
    <t>17.10.2023 12:33:10</t>
  </si>
  <si>
    <t>K-4673 35-01-K04673_35-01-K04673_43092772</t>
  </si>
  <si>
    <t>17.10.2023 09:44:51</t>
  </si>
  <si>
    <t>17.10.2023 12:00:41</t>
  </si>
  <si>
    <t>17.10.2023 10:32:36</t>
  </si>
  <si>
    <t>17.10.2023 10:33:12</t>
  </si>
  <si>
    <t>SOMA TR-12 45-82-M00012_TR-12/3 M04_83334002</t>
  </si>
  <si>
    <t>17.10.2023 10:37:52</t>
  </si>
  <si>
    <t>17.10.2023 11:08:35</t>
  </si>
  <si>
    <t>İZZETTİN KÖK 45-83-M00132_SİNİRLİ M02_2327937</t>
  </si>
  <si>
    <t>17.10.2023 10:44:36</t>
  </si>
  <si>
    <t>17.10.2023 11:20:22</t>
  </si>
  <si>
    <t>26.10.2023 09:01:06</t>
  </si>
  <si>
    <t>26.10.2023 16:48:24</t>
  </si>
  <si>
    <t>ÇAMLIK KÖYÜ TR-1 35-13-L00081_C_91048172_91048172</t>
  </si>
  <si>
    <t>26.10.2023 09:18:52</t>
  </si>
  <si>
    <t>26.10.2023 14:43:00</t>
  </si>
  <si>
    <t>KOYUNDERE TR-20 35-28-M00113_12342472 A_5769464</t>
  </si>
  <si>
    <t>26.10.2023 09:55:14</t>
  </si>
  <si>
    <t>26.10.2023 16:38:52</t>
  </si>
  <si>
    <t>KILAVUZLAR KÖK 45-74-M00198_SAYIK M02_72237256</t>
  </si>
  <si>
    <t>26.10.2023 13:09:41</t>
  </si>
  <si>
    <t>26.10.2023 13:49:41</t>
  </si>
  <si>
    <t>SARUHANLI TR-13 45-80-M00013_SARUHANLI TR-15 ÇIKIŞI M06_60897538</t>
  </si>
  <si>
    <t>26.10.2023 14:31:53</t>
  </si>
  <si>
    <t>26.10.2023 15:05:41</t>
  </si>
  <si>
    <t>SEYREK TR-3 35-28-M00372__78540087_78540087</t>
  </si>
  <si>
    <t>26.10.2023 16:25:43</t>
  </si>
  <si>
    <t>26.10.2023 17:30:42</t>
  </si>
  <si>
    <t>14.10.2023 09:00:07</t>
  </si>
  <si>
    <t>14.10.2023 16:30:12</t>
  </si>
  <si>
    <t>ALİAĞA TR-43 DM 35-17-M00043_HatBaşıAyırıcı_72823546 M13_72823546</t>
  </si>
  <si>
    <t>24.10.2023 16:15:01</t>
  </si>
  <si>
    <t>24.10.2023 16:17:31</t>
  </si>
  <si>
    <t>25.10.2023 16:04:53</t>
  </si>
  <si>
    <t>25.10.2023 22:05:00</t>
  </si>
  <si>
    <t>K-3569 35-02-K03569_TRAFO K02_2113293</t>
  </si>
  <si>
    <t>26.10.2023 09:01:13</t>
  </si>
  <si>
    <t>26.10.2023 16:50:30</t>
  </si>
  <si>
    <t>26.10.2023 09:02:28</t>
  </si>
  <si>
    <t>26.10.2023 15:11:21</t>
  </si>
  <si>
    <t>26.10.2023 10:21:55</t>
  </si>
  <si>
    <t>26.10.2023 18:22:28</t>
  </si>
  <si>
    <t>K-1655 35-02-K01655_R_56382041_56382041</t>
  </si>
  <si>
    <t>26.10.2023 10:41:53</t>
  </si>
  <si>
    <t>26.10.2023 16:15:39</t>
  </si>
  <si>
    <t>K-4357 35-02-K04357_99854532_99854532</t>
  </si>
  <si>
    <t>26.10.2023 14:54:18</t>
  </si>
  <si>
    <t>26.10.2023 16:26:17</t>
  </si>
  <si>
    <t>GÖKEYÜP BAĞKUZU TR 45-78-M00797_A_91262572_91262572</t>
  </si>
  <si>
    <t>26.10.2023 16:57:38</t>
  </si>
  <si>
    <t>26.10.2023 17:45:37</t>
  </si>
  <si>
    <t>TR-140 35-16-L00140_35-16-L00140_2347419</t>
  </si>
  <si>
    <t>26.10.2023 17:34:39</t>
  </si>
  <si>
    <t>26.10.2023 18:05:51</t>
  </si>
  <si>
    <t>ALİBEYLİ TR-1 35-16-M00148_35-16-M00148_2353265</t>
  </si>
  <si>
    <t>26.10.2023 17:43:09</t>
  </si>
  <si>
    <t>26.10.2023 18:16:11</t>
  </si>
  <si>
    <t>LOKMANKUYU KÖK 35-15-L00903_ÖZEL MÜŞTERİLER L03_67112627</t>
  </si>
  <si>
    <t>22.10.2023 10:03:24</t>
  </si>
  <si>
    <t>22.10.2023 10:33:14</t>
  </si>
  <si>
    <t>BALIKLIOVA DM 35-19-L00270_MORDOĞAN YUVAKENT L06_2318869</t>
  </si>
  <si>
    <t>26.10.2023 08:56:16</t>
  </si>
  <si>
    <t>26.10.2023 17:00:31</t>
  </si>
  <si>
    <t>26.10.2023 08:58:39</t>
  </si>
  <si>
    <t>26.10.2023 13:23:01</t>
  </si>
  <si>
    <t>26.10.2023 09:01:31</t>
  </si>
  <si>
    <t>26.10.2023 16:02:00</t>
  </si>
  <si>
    <t>TR-2/12 45-72-L01016_TR-2/24 L03_80472287</t>
  </si>
  <si>
    <t>26.10.2023 09:04:04</t>
  </si>
  <si>
    <t>26.10.2023 12:48:21</t>
  </si>
  <si>
    <t>GÜMÜLDÜR DM 35-25-M00100_BARAJ M01_2054404</t>
  </si>
  <si>
    <t>26.10.2023 09:04:12</t>
  </si>
  <si>
    <t>26.10.2023 16:08:41</t>
  </si>
  <si>
    <t>M-3108 35-02-M03108_DAĞITIM TRAFOSU M03_85580641</t>
  </si>
  <si>
    <t>26.10.2023 09:05:37</t>
  </si>
  <si>
    <t>26.10.2023 13:39:00</t>
  </si>
  <si>
    <t>26.10.2023 09:06:47</t>
  </si>
  <si>
    <t>26.10.2023 15:06:00</t>
  </si>
  <si>
    <t>BİRGİ DM 35-15-L01013_CEVİZALAN L05_67562292</t>
  </si>
  <si>
    <t>26.10.2023 09:03:11</t>
  </si>
  <si>
    <t>26.10.2023 17:03:31</t>
  </si>
  <si>
    <t>26.10.2023 09:18:47</t>
  </si>
  <si>
    <t>26.10.2023 12:23:03</t>
  </si>
  <si>
    <t>YELKİ DM-2/8 (M-2342) 35-10-M02342_35-10-M02342_42776133</t>
  </si>
  <si>
    <t>26.10.2023 09:19:56</t>
  </si>
  <si>
    <t>26.10.2023 16:15:41</t>
  </si>
  <si>
    <t>SUBAŞI İM 35-26-A00002_PAMUKYAZI L04_2304030</t>
  </si>
  <si>
    <t>26.10.2023 09:34:38</t>
  </si>
  <si>
    <t>26.10.2023 12:42:18</t>
  </si>
  <si>
    <t>DİKİLİ İM 35-30-A00001_ALTINOVA-1 M08_72357026</t>
  </si>
  <si>
    <t>26.10.2023 09:25:33</t>
  </si>
  <si>
    <t>26.10.2023 14:22:33</t>
  </si>
  <si>
    <t>SARNIÇ İM 35-08-A00005_ÇAMLIK M13_2052722</t>
  </si>
  <si>
    <t>26.10.2023 09:38:59</t>
  </si>
  <si>
    <t>26.10.2023 13:52:41</t>
  </si>
  <si>
    <t>K-2689 35-10-K02689_B_56375800_56375800</t>
  </si>
  <si>
    <t>26.10.2023 10:01:18</t>
  </si>
  <si>
    <t>26.10.2023 12:17:30</t>
  </si>
  <si>
    <t>VELİLER KÖK 35-31-L00116_CERİTLER L03_2337024</t>
  </si>
  <si>
    <t>26.10.2023 09:59:11</t>
  </si>
  <si>
    <t>26.10.2023 15:42:51</t>
  </si>
  <si>
    <t>26.10.2023 10:15:51</t>
  </si>
  <si>
    <t>26.10.2023 11:40:41</t>
  </si>
  <si>
    <t>TR-33 35-17-M00033_M-433 M03_66314650</t>
  </si>
  <si>
    <t>26.10.2023 10:39:37</t>
  </si>
  <si>
    <t>26.10.2023 13:16:57</t>
  </si>
  <si>
    <t>26.10.2023 10:48:32</t>
  </si>
  <si>
    <t>26.10.2023 17:39:21</t>
  </si>
  <si>
    <t>SANCAKLI BOZKÖY KÖK 45-71-M00087_SULAMA M02_61320770</t>
  </si>
  <si>
    <t>26.10.2023 10:54:37</t>
  </si>
  <si>
    <t>26.10.2023 17:07:13</t>
  </si>
  <si>
    <t>K-1854 35-07-K01854_ÖZEL SDP_5852674</t>
  </si>
  <si>
    <t>26.10.2023 11:14:35</t>
  </si>
  <si>
    <t>26.10.2023 13:31:08</t>
  </si>
  <si>
    <t>26.10.2023 11:43:31</t>
  </si>
  <si>
    <t>26.10.2023 12:43:53</t>
  </si>
  <si>
    <t>TİRE İM-DM-1 35-29-A00001_DOYRANLI L11_2312354</t>
  </si>
  <si>
    <t>26.10.2023 11:43:53</t>
  </si>
  <si>
    <t>26.10.2023 12:14:24</t>
  </si>
  <si>
    <t>26.10.2023 10:40:50</t>
  </si>
  <si>
    <t>26.10.2023 12:02:11</t>
  </si>
  <si>
    <t>M-2557 35-01-M02557_A A3_66269502</t>
  </si>
  <si>
    <t>26.10.2023 11:53:35</t>
  </si>
  <si>
    <t>26.10.2023 13:39:50</t>
  </si>
  <si>
    <t>POYRAZDAMLARI TR-11 45-78-M00576_KEMERDAMLARI YUKARIKEMER M05_2106464</t>
  </si>
  <si>
    <t>26.10.2023 11:56:21</t>
  </si>
  <si>
    <t>26.10.2023 12:40:31</t>
  </si>
  <si>
    <t>26.10.2023 12:09:03</t>
  </si>
  <si>
    <t>26.10.2023 14:35:11</t>
  </si>
  <si>
    <t>BEYDERE KÖK 45-71-M00128_HatBaşıAyırıcı_53134561 M03_53134561</t>
  </si>
  <si>
    <t>26.10.2023 12:12:44</t>
  </si>
  <si>
    <t>26.10.2023 15:10:00</t>
  </si>
  <si>
    <t>M-970 35-03-M00970_910446259_910446259</t>
  </si>
  <si>
    <t>26.10.2023 12:14:59</t>
  </si>
  <si>
    <t>26.10.2023 14:49:37</t>
  </si>
  <si>
    <t>26.10.2023 12:28:37</t>
  </si>
  <si>
    <t>26.10.2023 18:48:40</t>
  </si>
  <si>
    <t>TEKELİ DM 35-22-M00088_HatBaşıAyırıcı_81471358 M08_81471358</t>
  </si>
  <si>
    <t>26.10.2023 10:31:44</t>
  </si>
  <si>
    <t>26.10.2023 14:00:01</t>
  </si>
  <si>
    <t>MORALILAR İM 45-72-A00002_HatBaşıAyırıcı_92735203 L03_92735203</t>
  </si>
  <si>
    <t>26.10.2023 13:34:03</t>
  </si>
  <si>
    <t>26.10.2023 14:27:11</t>
  </si>
  <si>
    <t>26.10.2023 13:43:38</t>
  </si>
  <si>
    <t>26.10.2023 14:06:21</t>
  </si>
  <si>
    <t>M-2318 35-03-M02318_911068917_911068917</t>
  </si>
  <si>
    <t>26.10.2023 13:45:22</t>
  </si>
  <si>
    <t>26.10.2023 16:50:04</t>
  </si>
  <si>
    <t>GÜMÜLCELİ KÖK 45-80-M00057_GÜMÜLCELİ TR-2/TR-3/TR-4 M02_72197425</t>
  </si>
  <si>
    <t>26.10.2023 13:53:11</t>
  </si>
  <si>
    <t>26.10.2023 14:42:01</t>
  </si>
  <si>
    <t>TEKELİ DM 35-22-M00088_ESKİ AHMETBEYLİ M08_48495873</t>
  </si>
  <si>
    <t>26.10.2023 14:33:30</t>
  </si>
  <si>
    <t>AYASKENT DM-1 35-16-M00009_AYASKENT DM-2 M10_82964601</t>
  </si>
  <si>
    <t>26.10.2023 14:08:51</t>
  </si>
  <si>
    <t>26.10.2023 14:45:11</t>
  </si>
  <si>
    <t>M-1132 GEÇİT 35-02-M01132_M-1882 M05_79721787</t>
  </si>
  <si>
    <t>26.10.2023 14:12:22</t>
  </si>
  <si>
    <t>26.10.2023 16:20:17</t>
  </si>
  <si>
    <t>TİRE İM-DM-1 35-29-A00001_BOYNUYOĞUN L04_2312348</t>
  </si>
  <si>
    <t>26.10.2023 14:19:21</t>
  </si>
  <si>
    <t>26.10.2023 14:19:41</t>
  </si>
  <si>
    <t>K-813 35-01-K00813_912034822_912034822</t>
  </si>
  <si>
    <t>26.10.2023 14:03:44</t>
  </si>
  <si>
    <t>26.10.2023 16:14:54</t>
  </si>
  <si>
    <t>M-1250 35-01-M01250_B 1B_5873220</t>
  </si>
  <si>
    <t>26.10.2023 14:38:42</t>
  </si>
  <si>
    <t>26.10.2023 15:35:59</t>
  </si>
  <si>
    <t>SÜLEYMANLI KÖK 35-28-M00606_AYVACIK M11_66870923</t>
  </si>
  <si>
    <t>26.10.2023 14:43:17</t>
  </si>
  <si>
    <t>26.10.2023 15:54:28</t>
  </si>
  <si>
    <t>26.10.2023 14:59:51</t>
  </si>
  <si>
    <t>26.10.2023 15:35:41</t>
  </si>
  <si>
    <t>L-33 35-14-L00033_956636198_956636198</t>
  </si>
  <si>
    <t>26.10.2023 15:03:05</t>
  </si>
  <si>
    <t>26.10.2023 18:00:11</t>
  </si>
  <si>
    <t>KILAVUZLAR KÖK 45-74-M00198_KILAVUZLAR M03_72237278</t>
  </si>
  <si>
    <t>26.10.2023 15:18:53</t>
  </si>
  <si>
    <t>26.10.2023 15:38:33</t>
  </si>
  <si>
    <t>26.10.2023 15:19:35</t>
  </si>
  <si>
    <t>26.10.2023 15:43:41</t>
  </si>
  <si>
    <t>BEYDERE KÖK 45-71-M00128_ÜÇPINAR M03_50217152</t>
  </si>
  <si>
    <t>26.10.2023 15:58:44</t>
  </si>
  <si>
    <t>K-4767 35-04-K04767_99855183_99855183</t>
  </si>
  <si>
    <t>26.10.2023 15:22:27</t>
  </si>
  <si>
    <t>26.10.2023 18:45:44</t>
  </si>
  <si>
    <t>TR-2/14 45-72-L00014__83208884_83208884</t>
  </si>
  <si>
    <t>26.10.2023 15:29:07</t>
  </si>
  <si>
    <t>26.10.2023 17:34:28</t>
  </si>
  <si>
    <t>K-483 35-01-K00483_911243442_911243442</t>
  </si>
  <si>
    <t>26.10.2023 15:48:52</t>
  </si>
  <si>
    <t>26.10.2023 17:40:00</t>
  </si>
  <si>
    <t>RAHMANLAR KÖK 45-81-M00327_KARAKOZAN KÖY M03_90848798</t>
  </si>
  <si>
    <t>26.10.2023 15:59:01</t>
  </si>
  <si>
    <t>26.10.2023 17:21:41</t>
  </si>
  <si>
    <t>HALİTPAŞA DM 45-80-M00060_BELEN M02_72188714</t>
  </si>
  <si>
    <t>26.10.2023 15:55:41</t>
  </si>
  <si>
    <t>26.10.2023 16:16:31</t>
  </si>
  <si>
    <t>26.10.2023 16:17:18</t>
  </si>
  <si>
    <t>26.10.2023 16:27:36</t>
  </si>
  <si>
    <t>YILMAZ TR-7 45-78-L00207_953250237_953250237</t>
  </si>
  <si>
    <t>26.10.2023 16:42:10</t>
  </si>
  <si>
    <t>26.10.2023 18:02:54</t>
  </si>
  <si>
    <t>GELENBE İM 45-76-A00001_GEBELER L12_2092293</t>
  </si>
  <si>
    <t>26.10.2023 16:50:33</t>
  </si>
  <si>
    <t>26.10.2023 16:59:44</t>
  </si>
  <si>
    <t>M-3546 35-01-M03546_35-01-M03546_93563027</t>
  </si>
  <si>
    <t>26.10.2023 16:48:04</t>
  </si>
  <si>
    <t>26.10.2023 18:20:38</t>
  </si>
  <si>
    <t>DERBENT İM-DM 45-83-A00004_DSİ-2 M04_2331766</t>
  </si>
  <si>
    <t>26.10.2023 16:56:31</t>
  </si>
  <si>
    <t>26.10.2023 17:36:52</t>
  </si>
  <si>
    <t>M-3021(YATIRIM REZERVE) 35-01-M03021_B_60983315_60983315</t>
  </si>
  <si>
    <t>26.10.2023 17:17:33</t>
  </si>
  <si>
    <t>26.10.2023 17:53:04</t>
  </si>
  <si>
    <t>ÖDEMİŞ İM 35-15-A00001_YENİCEKÖY L04_83647134</t>
  </si>
  <si>
    <t>26.10.2023 17:18:33</t>
  </si>
  <si>
    <t>26.10.2023 17:24:54</t>
  </si>
  <si>
    <t>26.10.2023 17:31:31</t>
  </si>
  <si>
    <t>26.10.2023 19:05:40</t>
  </si>
  <si>
    <t>GÜMÜLDÜR DM 35-25-M00100_SULTAN M04_2054409</t>
  </si>
  <si>
    <t>26.10.2023 17:38:22</t>
  </si>
  <si>
    <t>26.10.2023 17:46:12</t>
  </si>
  <si>
    <t>VELİLER KÖK 35-31-L00116_GEDİK L05_2119144</t>
  </si>
  <si>
    <t>26.10.2023 17:48:43</t>
  </si>
  <si>
    <t>26.10.2023 17:51:01</t>
  </si>
  <si>
    <t>26.10.2023 17:56:41</t>
  </si>
  <si>
    <t>26.10.2023 19:17:23</t>
  </si>
  <si>
    <t>KEMERDAMLARI TR-2 45-78-M00587__95834031_95834031</t>
  </si>
  <si>
    <t>26.10.2023 17:56:18</t>
  </si>
  <si>
    <t>26.10.2023 19:35:02</t>
  </si>
  <si>
    <t>TR-1/42-C 45-72-M00111_45-72-M00111_2364284</t>
  </si>
  <si>
    <t>26.10.2023 18:42:51</t>
  </si>
  <si>
    <t>DM-12/TR-16 45-72-L00939__72373005_72373005</t>
  </si>
  <si>
    <t>26.10.2023 18:01:18</t>
  </si>
  <si>
    <t>26.10.2023 18:34:19</t>
  </si>
  <si>
    <t>BATTALMUSTAFA PEHLİVANLAR TR-1 45-77-L00203_B_56355944_56355944</t>
  </si>
  <si>
    <t>26.10.2023 18:08:33</t>
  </si>
  <si>
    <t>26.10.2023 18:39:56</t>
  </si>
  <si>
    <t>TAŞDİBİ TR-2 45-80-M02931_A_73432678_73432678</t>
  </si>
  <si>
    <t>26.10.2023 18:24:27</t>
  </si>
  <si>
    <t>26.10.2023 18:49:44</t>
  </si>
  <si>
    <t>ADALA TR-4 45-78-M00297_49237857_56390381_56390381</t>
  </si>
  <si>
    <t>26.10.2023 18:35:47</t>
  </si>
  <si>
    <t>26.10.2023 19:03:51</t>
  </si>
  <si>
    <t>MECİDİYE TR-1 KÖK 45-72-L00078_MECİDİYE TR-3 L09_66560900</t>
  </si>
  <si>
    <t>14.10.2023 13:05:53</t>
  </si>
  <si>
    <t>14.10.2023 17:11:32</t>
  </si>
  <si>
    <t>MECİDİYE TR-1 KÖK 45-72-L00078_MECİDİYE TR-10 L08_66560803</t>
  </si>
  <si>
    <t>14.10.2023 13:06:25</t>
  </si>
  <si>
    <t>14.10.2023 17:06:40</t>
  </si>
  <si>
    <t>GÖÇBEYLİ DM 35-16-M00139_GÖÇBEYLİ TARIMSAL SULAMA M02_72044677</t>
  </si>
  <si>
    <t>15.10.2023 09:02:07</t>
  </si>
  <si>
    <t>15.10.2023 10:19:53</t>
  </si>
  <si>
    <t>BELEVİ İM 35-13-A00002_MEHMETLER L12_2313343</t>
  </si>
  <si>
    <t>15.10.2023 09:39:51</t>
  </si>
  <si>
    <t>15.10.2023 12:03:35</t>
  </si>
  <si>
    <t>15.10.2023 15:02:22</t>
  </si>
  <si>
    <t>15.10.2023 15:13:32</t>
  </si>
  <si>
    <t>17.10.2023 18:28:18</t>
  </si>
  <si>
    <t>17.10.2023 19:35:04</t>
  </si>
  <si>
    <t>AHMETBEYLİ M-5 35-22-M00243_35-22-M00243_2361452</t>
  </si>
  <si>
    <t>26.10.2023 09:19:41</t>
  </si>
  <si>
    <t>26.10.2023 18:11:58</t>
  </si>
  <si>
    <t>MORDOĞAN TR-41 35-21-L00164_35-21-L00164_72179980</t>
  </si>
  <si>
    <t>26.10.2023 09:30:43</t>
  </si>
  <si>
    <t>26.10.2023 17:46:01</t>
  </si>
  <si>
    <t>MORDOĞAN TR-41 35-21-L00164_KÖRFEZ BALIKLIOVA TR-49 TR-50 L05_72179978</t>
  </si>
  <si>
    <t>26.10.2023 11:09:03</t>
  </si>
  <si>
    <t>26.10.2023 18:00:00</t>
  </si>
  <si>
    <t>L-404 35-18-L00404_950458113_950458113</t>
  </si>
  <si>
    <t>26.10.2023 13:37:07</t>
  </si>
  <si>
    <t>26.10.2023 16:07:10</t>
  </si>
  <si>
    <t>K-4039 35-03-K04039_912870685_912870685</t>
  </si>
  <si>
    <t>26.10.2023 14:28:21</t>
  </si>
  <si>
    <t>26.10.2023 20:06:13</t>
  </si>
  <si>
    <t>DM-6/8 35-26-M00655_956622553_956622553</t>
  </si>
  <si>
    <t>26.10.2023 14:30:04</t>
  </si>
  <si>
    <t>26.10.2023 17:06:45</t>
  </si>
  <si>
    <t>DERBENT TR-4 45-83-L00409_45-83-L00409_2371924</t>
  </si>
  <si>
    <t>26.10.2023 14:49:48</t>
  </si>
  <si>
    <t>26.10.2023 16:51:17</t>
  </si>
  <si>
    <t>SELİMŞAHLAR TARIMSAL SULAMA 45-71-M01242_DIREK TIPI TRAFO HUCRESI H01_2090914</t>
  </si>
  <si>
    <t>26.10.2023 14:57:46</t>
  </si>
  <si>
    <t>26.10.2023 18:36:36</t>
  </si>
  <si>
    <t>L-293 YENİ MECİDİYE 35-18-L00293_950465023_950465023</t>
  </si>
  <si>
    <t>26.10.2023 15:09:47</t>
  </si>
  <si>
    <t>26.10.2023 16:13:14</t>
  </si>
  <si>
    <t>M-988 35-03-M00988_910508468_910508468</t>
  </si>
  <si>
    <t>26.10.2023 15:19:09</t>
  </si>
  <si>
    <t>26.10.2023 20:27:00</t>
  </si>
  <si>
    <t>DM-18 (UNCU BOZKÖY) 45-71-M00213_E e6b_44500671</t>
  </si>
  <si>
    <t>26.10.2023 15:22:30</t>
  </si>
  <si>
    <t>26.10.2023 17:21:23</t>
  </si>
  <si>
    <t>TATAR DM 35-19-M00256_HatBaşıAyırıcı_53137449 M11_53137449</t>
  </si>
  <si>
    <t>26.10.2023 16:25:30</t>
  </si>
  <si>
    <t>26.10.2023 19:03:12</t>
  </si>
  <si>
    <t>26.10.2023 16:38:51</t>
  </si>
  <si>
    <t>26.10.2023 18:39:13</t>
  </si>
  <si>
    <t>K-1112 35-03-K01112_E_56377777_56377777</t>
  </si>
  <si>
    <t>26.10.2023 16:39:24</t>
  </si>
  <si>
    <t>26.10.2023 20:04:19</t>
  </si>
  <si>
    <t>MENEMEN TR-79 35-28-M00679_953374876_953374876</t>
  </si>
  <si>
    <t>26.10.2023 17:00:01</t>
  </si>
  <si>
    <t>26.10.2023 19:31:13</t>
  </si>
  <si>
    <t>M-2484 DADAŞKENT KÖK 35-10-M02484_ M01_50114016</t>
  </si>
  <si>
    <t>26.10.2023 16:15:01</t>
  </si>
  <si>
    <t>26.10.2023 20:23:23</t>
  </si>
  <si>
    <t>26.10.2023 18:33:11</t>
  </si>
  <si>
    <t>26.10.2023 18:52:21</t>
  </si>
  <si>
    <t>26.10.2023 19:22:28</t>
  </si>
  <si>
    <t>TR-16 ( M-716) 35-30-M00716_D D04_83690335</t>
  </si>
  <si>
    <t>26.10.2023 18:32:37</t>
  </si>
  <si>
    <t>26.10.2023 19:30:01</t>
  </si>
  <si>
    <t>TURKUAZ VİLLALARI 35-30-M00215_A_56353178_56353178</t>
  </si>
  <si>
    <t>26.10.2023 18:37:29</t>
  </si>
  <si>
    <t>26.10.2023 19:37:41</t>
  </si>
  <si>
    <t>GÜNEŞLİ TR-19 45-75-M00059_45-75-M00059_72016947</t>
  </si>
  <si>
    <t>26.10.2023 18:31:23</t>
  </si>
  <si>
    <t>26.10.2023 19:17:10</t>
  </si>
  <si>
    <t>FOÇAKÖY TR-1 35-23-M00222_C_91434840_91434840</t>
  </si>
  <si>
    <t>26.10.2023 19:20:00</t>
  </si>
  <si>
    <t>26.10.2023 20:22:03</t>
  </si>
  <si>
    <t>DM-08/10-B 45-71-M00289_45-71-M00289_2370182</t>
  </si>
  <si>
    <t>12.10.2023 10:38:17</t>
  </si>
  <si>
    <t>KALEKÖY TR-4 35-31-L00236_35-31-L00236_2365450</t>
  </si>
  <si>
    <t>26.10.2023 09:30:50</t>
  </si>
  <si>
    <t>26.10.2023 17:28:21</t>
  </si>
  <si>
    <t>26.10.2023 10:05:09</t>
  </si>
  <si>
    <t>26.10.2023 18:05:41</t>
  </si>
  <si>
    <t>K-4153 35-01-K04153_911035427_911035427</t>
  </si>
  <si>
    <t>26.10.2023 11:51:56</t>
  </si>
  <si>
    <t>26.10.2023 13:09:11</t>
  </si>
  <si>
    <t>TR-30 GÖLCÜKLER İZBAN İSTASYONU 35-22-M00030_DIREK TIPI TRAFO HUCRESI H01_2125081</t>
  </si>
  <si>
    <t>26.10.2023 14:53:00</t>
  </si>
  <si>
    <t>26.10.2023 15:52:09</t>
  </si>
  <si>
    <t>K-3209 35-03-K03209_910300657_910300657</t>
  </si>
  <si>
    <t>26.10.2023 15:49:32</t>
  </si>
  <si>
    <t>26.10.2023 21:02:52</t>
  </si>
  <si>
    <t>PAYAMLI M-5 35-25-M00161_956637325_956637325</t>
  </si>
  <si>
    <t>26.10.2023 16:40:08</t>
  </si>
  <si>
    <t>26.10.2023 21:09:52</t>
  </si>
  <si>
    <t>ESKİOBA KÖK 35-29-L00037_HatBaşıAyırıcı_53132615 L07_53132615</t>
  </si>
  <si>
    <t>26.10.2023 16:31:33</t>
  </si>
  <si>
    <t>26.10.2023 19:28:07</t>
  </si>
  <si>
    <t>26.10.2023 16:51:34</t>
  </si>
  <si>
    <t>26.10.2023 17:01:19</t>
  </si>
  <si>
    <t>M-2780 35-01-M02780_C C01_83816630</t>
  </si>
  <si>
    <t>26.10.2023 16:58:24</t>
  </si>
  <si>
    <t>26.10.2023 21:08:18</t>
  </si>
  <si>
    <t>SELENDİ TR-15 45-81-M00015_945636547_945636547</t>
  </si>
  <si>
    <t>26.10.2023 17:32:26</t>
  </si>
  <si>
    <t>26.10.2023 20:01:39</t>
  </si>
  <si>
    <t>ÇUKURALTI M-13 ÇAMLIK KÖK 35-25-M00059_ÇUKURALTI M-14 M03_72121117</t>
  </si>
  <si>
    <t>26.10.2023 17:06:13</t>
  </si>
  <si>
    <t>26.10.2023 18:39:43</t>
  </si>
  <si>
    <t>TR-75 35-19-L00075_A_56373312_56373312</t>
  </si>
  <si>
    <t>26.10.2023 17:57:23</t>
  </si>
  <si>
    <t>26.10.2023 21:35:58</t>
  </si>
  <si>
    <t>K-997 35-07-K00997_97533626_97533626</t>
  </si>
  <si>
    <t>26.10.2023 18:08:03</t>
  </si>
  <si>
    <t>26.10.2023 21:19:46</t>
  </si>
  <si>
    <t>M-55 35-18-M00086_B B1b_5956084</t>
  </si>
  <si>
    <t>26.10.2023 18:08:44</t>
  </si>
  <si>
    <t>26.10.2023 21:41:17</t>
  </si>
  <si>
    <t>GÜMÜLDÜR DM 35-25-M00100_ÖZDERE DM-1 M21_2055232</t>
  </si>
  <si>
    <t>26.10.2023 18:30:56</t>
  </si>
  <si>
    <t>26.10.2023 18:39:07</t>
  </si>
  <si>
    <t>ESKİOBA KÖK 35-29-L00037_AYAKLIKIRI L07_2324400</t>
  </si>
  <si>
    <t>26.10.2023 18:46:10</t>
  </si>
  <si>
    <t>26.10.2023 19:12:31</t>
  </si>
  <si>
    <t>TOPALLAR TR-1 35-16-M00092_953355831_953355831</t>
  </si>
  <si>
    <t>26.10.2023 18:43:49</t>
  </si>
  <si>
    <t>26.10.2023 19:55:02</t>
  </si>
  <si>
    <t>26.10.2023 18:33:47</t>
  </si>
  <si>
    <t>26.10.2023 21:09:25</t>
  </si>
  <si>
    <t>26.10.2023 19:13:02</t>
  </si>
  <si>
    <t>26.10.2023 20:48:01</t>
  </si>
  <si>
    <t>M-2557 35-01-M02557_911598239_911598239</t>
  </si>
  <si>
    <t>26.10.2023 19:33:14</t>
  </si>
  <si>
    <t>26.10.2023 21:48:57</t>
  </si>
  <si>
    <t>SOMA TR-8 45-82-M00008__72374597_72374597</t>
  </si>
  <si>
    <t>26.10.2023 19:54:23</t>
  </si>
  <si>
    <t>26.10.2023 20:59:01</t>
  </si>
  <si>
    <t>TOPALLAR TR-1 35-16-M00092_35-16-M00092_2361501</t>
  </si>
  <si>
    <t>26.10.2023 20:40:50</t>
  </si>
  <si>
    <t>SELENDİ TR-15 45-81-M00015_C B05_91982707</t>
  </si>
  <si>
    <t>26.10.2023 20:27:14</t>
  </si>
  <si>
    <t>SULTAN YAYLASI TR-3 45-71-M01768_ H_49025788</t>
  </si>
  <si>
    <t>26.10.2023 16:51:44</t>
  </si>
  <si>
    <t>26.10.2023 19:23:02</t>
  </si>
  <si>
    <t>L-307 35-18-L00307_6786581_56369187_56369187</t>
  </si>
  <si>
    <t>26.10.2023 17:51:51</t>
  </si>
  <si>
    <t>26.10.2023 21:59:49</t>
  </si>
  <si>
    <t>GÖBEKLİ TR-1 45-73-M01076_A_56386898_56386898</t>
  </si>
  <si>
    <t>26.10.2023 18:26:52</t>
  </si>
  <si>
    <t>26.10.2023 22:10:31</t>
  </si>
  <si>
    <t>K-3643 35-08-K03643_99111543_99111543</t>
  </si>
  <si>
    <t>26.10.2023 18:49:40</t>
  </si>
  <si>
    <t>26.10.2023 22:09:06</t>
  </si>
  <si>
    <t>DAĞKIZILCA-2 35-26-M00500_956610013_956610013</t>
  </si>
  <si>
    <t>26.10.2023 19:00:00</t>
  </si>
  <si>
    <t>26.10.2023 22:00:26</t>
  </si>
  <si>
    <t>SELÇİKLİ ULUYOL TR-2 45-72-L00150_B_56393574_56393574</t>
  </si>
  <si>
    <t>26.10.2023 18:17:41</t>
  </si>
  <si>
    <t>26.10.2023 22:08:22</t>
  </si>
  <si>
    <t>M-2794 35-01-M02794_35-01-M02794_82187326</t>
  </si>
  <si>
    <t>26.10.2023 19:19:02</t>
  </si>
  <si>
    <t>26.10.2023 22:17:50</t>
  </si>
  <si>
    <t>26.10.2023 20:16:21</t>
  </si>
  <si>
    <t>BAĞARASI TR-15 35-23-M00362_950423587_950423587</t>
  </si>
  <si>
    <t>26.10.2023 20:43:47</t>
  </si>
  <si>
    <t>26.10.2023 22:00:44</t>
  </si>
  <si>
    <t>ULGAR TR-1 45-75-M00167_A_56369366_56369366</t>
  </si>
  <si>
    <t>26.10.2023 20:50:00</t>
  </si>
  <si>
    <t>26.10.2023 22:12:23</t>
  </si>
  <si>
    <t>K-1112 35-03-K01112_910315992_910315992</t>
  </si>
  <si>
    <t>26.10.2023 21:08:47</t>
  </si>
  <si>
    <t>26.10.2023 22:48:03</t>
  </si>
  <si>
    <t>TR-24 45-77-L00024_945504819_945504819</t>
  </si>
  <si>
    <t>26.10.2023 22:00:31</t>
  </si>
  <si>
    <t>26.10.2023 22:37:56</t>
  </si>
  <si>
    <t>ULGAR TR-1 45-75-M00167_45-75-M00167_2351258</t>
  </si>
  <si>
    <t>26.10.2023 22:51:04</t>
  </si>
  <si>
    <t>L-306 35-18-L00306_7173072_56372562_56372562</t>
  </si>
  <si>
    <t>26.10.2023 22:17:17</t>
  </si>
  <si>
    <t>26.10.2023 23:10:25</t>
  </si>
  <si>
    <t>MERSİNDERE TR-2 45-78-L00473_953302113_953302113</t>
  </si>
  <si>
    <t>26.10.2023 22:50:02</t>
  </si>
  <si>
    <t>26.10.2023 23:25:34</t>
  </si>
  <si>
    <t>K-1809 35-01-K01809_911099369_911099369</t>
  </si>
  <si>
    <t>26.10.2023 07:10:57</t>
  </si>
  <si>
    <t>26.10.2023 12:11:52</t>
  </si>
  <si>
    <t>L-336 REİSDERE 35-18-L00336_95000582585_95000582585</t>
  </si>
  <si>
    <t>26.10.2023 16:53:01</t>
  </si>
  <si>
    <t>26.10.2023 21:40:54</t>
  </si>
  <si>
    <t>L-356 BAŞKENT SİTESİ 35-18-L00356_8734507_56357335_56357335</t>
  </si>
  <si>
    <t>26.10.2023 17:48:25</t>
  </si>
  <si>
    <t>26.10.2023 22:49:14</t>
  </si>
  <si>
    <t>K-3918 35-08-K03918_97628882_97628882</t>
  </si>
  <si>
    <t>26.10.2023 19:48:28</t>
  </si>
  <si>
    <t>27.10.2023 00:44:58</t>
  </si>
  <si>
    <t>BIÇAKÇI TR-7 35-15-L00957_B_91290826_91290826</t>
  </si>
  <si>
    <t>26.10.2023 22:09:33</t>
  </si>
  <si>
    <t>26.10.2023 23:32:31</t>
  </si>
  <si>
    <t>TR-1/35 45-83-M00035_45-83-M00035_2350947</t>
  </si>
  <si>
    <t>26.10.2023 22:13:21</t>
  </si>
  <si>
    <t>26.10.2023 23:50:41</t>
  </si>
  <si>
    <t>L-424 AKTAŞ MARKET 35-18-L00424_7714039_56369804_56369804</t>
  </si>
  <si>
    <t>26.10.2023 23:16:46</t>
  </si>
  <si>
    <t>26.10.2023 23:49:28</t>
  </si>
  <si>
    <t>K-278 35-01-K00278_910797196_910797196</t>
  </si>
  <si>
    <t>26.10.2023 23:20:32</t>
  </si>
  <si>
    <t>26.10.2023 23:58:51</t>
  </si>
  <si>
    <t>K-1655 35-02-K01655_99922371_99922371</t>
  </si>
  <si>
    <t>26.10.2023 23:22:21</t>
  </si>
  <si>
    <t>27.10.2023 00:48:12</t>
  </si>
  <si>
    <t>K-278 35-01-K00278_35-01-K00278_2375625</t>
  </si>
  <si>
    <t>27.10.2023 00:32:23</t>
  </si>
  <si>
    <t>BIÇAKÇI TR-7 35-15-L00957_35-15-L00957_2370553</t>
  </si>
  <si>
    <t>27.10.2023 00:40:54</t>
  </si>
  <si>
    <t>K-594 35-04-K00594_99234172_99234172</t>
  </si>
  <si>
    <t>26.10.2023 22:27:31</t>
  </si>
  <si>
    <t>27.10.2023 00:59:09</t>
  </si>
  <si>
    <t>K-3267 35-08-K03267_912839120_912839120</t>
  </si>
  <si>
    <t>26.10.2023 20:45:57</t>
  </si>
  <si>
    <t>27.10.2023 01:30:20</t>
  </si>
  <si>
    <t>K-1854 35-07-K01854_915180622_915180622</t>
  </si>
  <si>
    <t>26.10.2023 23:39:40</t>
  </si>
  <si>
    <t>27.10.2023 01:28:16</t>
  </si>
  <si>
    <t>M-1817 35-01-M01817_35-01-M01817_2346588</t>
  </si>
  <si>
    <t>27.10.2023 00:51:34</t>
  </si>
  <si>
    <t>27.10.2023 01:33:43</t>
  </si>
  <si>
    <t>K-732 35-01-K00732_910593486_910593486</t>
  </si>
  <si>
    <t>26.10.2023 22:31:15</t>
  </si>
  <si>
    <t>27.10.2023 02:24:46</t>
  </si>
  <si>
    <t>MURADİYE TR-1 İSTASYON KABİN 45-71-M00192_95001351902_95001351902</t>
  </si>
  <si>
    <t>27.10.2023 01:21:39</t>
  </si>
  <si>
    <t>27.10.2023 02:45:52</t>
  </si>
  <si>
    <t>TR-125 ZEYTİNALANI 35-19-L00125_B_65561851_65561851</t>
  </si>
  <si>
    <t>26.10.2023 22:51:11</t>
  </si>
  <si>
    <t>27.10.2023 04:42:16</t>
  </si>
  <si>
    <t>FİKRİ KOÇTÜRK-1 45-71-M00799_DIREK TIPI TRAFO HUCRESI H01_2078632</t>
  </si>
  <si>
    <t>26.10.2023 08:54:10</t>
  </si>
  <si>
    <t>26.10.2023 15:53:09</t>
  </si>
  <si>
    <t>DM-14/08 45-71-M00385_C c2b_45038380</t>
  </si>
  <si>
    <t>26.10.2023 10:03:00</t>
  </si>
  <si>
    <t>26.10.2023 14:52:39</t>
  </si>
  <si>
    <t>26.10.2023 21:28:01</t>
  </si>
  <si>
    <t>27.10.2023 02:53:01</t>
  </si>
  <si>
    <t>27.10.2023 03:31:20</t>
  </si>
  <si>
    <t>27.10.2023 03:36:27</t>
  </si>
  <si>
    <t>27.10.2023 04:37:06</t>
  </si>
  <si>
    <t>27.10.2023 05:14:11</t>
  </si>
  <si>
    <t>GEDİK TR-5 35-31-L00559_B_95773036_95773036</t>
  </si>
  <si>
    <t>27.10.2023 05:58:08</t>
  </si>
  <si>
    <t>27.10.2023 07:08:23</t>
  </si>
  <si>
    <t>YAHŞELLİ KÖK 35-28-M00293_HatBaşıAyırıcı_53133883 M01_53133883</t>
  </si>
  <si>
    <t>20.10.2023 19:57:39</t>
  </si>
  <si>
    <t>20.10.2023 20:15:59</t>
  </si>
  <si>
    <t>TR-7 DEPREM KONUTLARI 35-19-L00007_5847425_56394181_56394181</t>
  </si>
  <si>
    <t>26.10.2023 08:59:13</t>
  </si>
  <si>
    <t>26.10.2023 13:45:17</t>
  </si>
  <si>
    <t>TR-147 35-15-M00147_950369414_950369414</t>
  </si>
  <si>
    <t>26.10.2023 21:29:35</t>
  </si>
  <si>
    <t>27.10.2023 00:30:30</t>
  </si>
  <si>
    <t>M-1229 35-01-M01229_C_56358767_56358767</t>
  </si>
  <si>
    <t>27.10.2023 05:30:09</t>
  </si>
  <si>
    <t>27.10.2023 08:28:14</t>
  </si>
  <si>
    <t>M-1885 35-02-M01885_A_56374271_56374271</t>
  </si>
  <si>
    <t>27.10.2023 06:40:28</t>
  </si>
  <si>
    <t>27.10.2023 08:56:53</t>
  </si>
  <si>
    <t>27.10.2023 07:20:04</t>
  </si>
  <si>
    <t>27.10.2023 07:41:13</t>
  </si>
  <si>
    <t>27.10.2023 07:49:02</t>
  </si>
  <si>
    <t>27.10.2023 07:58:56</t>
  </si>
  <si>
    <t>27.10.2023 08:17:51</t>
  </si>
  <si>
    <t>27.10.2023 08:57:31</t>
  </si>
  <si>
    <t>27.10.2023 08:23:58</t>
  </si>
  <si>
    <t>27.10.2023 08:29:33</t>
  </si>
  <si>
    <t>M-1229 35-01-M01229_35-01-M01229_2359846</t>
  </si>
  <si>
    <t>27.10.2023 08:48:43</t>
  </si>
  <si>
    <t>MESCİTLİ DM 35-15-L00904_TURŞU L03_72320952</t>
  </si>
  <si>
    <t>27.10.2023 08:49:51</t>
  </si>
  <si>
    <t>27.10.2023 08:50:01</t>
  </si>
  <si>
    <t>SÜLEYMANLI KÖK 45-72-L00299_KÖYLER ÇIKIŞI L03_2105415</t>
  </si>
  <si>
    <t>27.10.2023 08:56:31</t>
  </si>
  <si>
    <t>27.10.2023 08:56:41</t>
  </si>
  <si>
    <t>27.10.2023 04:08:51</t>
  </si>
  <si>
    <t>27.10.2023 04:59:51</t>
  </si>
  <si>
    <t>27.10.2023 08:00:51</t>
  </si>
  <si>
    <t>27.10.2023 09:04:51</t>
  </si>
  <si>
    <t>M-2555 35-04-M02555_35-04-M02555_54914185</t>
  </si>
  <si>
    <t>27.10.2023 08:36:40</t>
  </si>
  <si>
    <t>27.10.2023 09:10:57</t>
  </si>
  <si>
    <t>KESİKKÖY DM 35-28-M00309_SAKIPAĞA M06_96738812</t>
  </si>
  <si>
    <t>27.10.2023 09:11:21</t>
  </si>
  <si>
    <t>SULTAN DM 35-25-M00121_GRAND EFE SULTAN M03_72117222</t>
  </si>
  <si>
    <t>27.10.2023 08:56:49</t>
  </si>
  <si>
    <t>27.10.2023 09:03:46</t>
  </si>
  <si>
    <t>M-2845 35-03-M02845_M-749 M03_72156239</t>
  </si>
  <si>
    <t>27.10.2023 08:44:01</t>
  </si>
  <si>
    <t>27.10.2023 09:04:01</t>
  </si>
  <si>
    <t>KEMALİYE TR-7 45-73-M00155_SARI SIĞIRLI İÇME SUYU ÇIKIŞI M01_2088527</t>
  </si>
  <si>
    <t>27.10.2023 09:13:21</t>
  </si>
  <si>
    <t>27.10.2023 09:14:33</t>
  </si>
  <si>
    <t>YAYAKENT TR-7 35-24-M00007_C_56352821_56352821</t>
  </si>
  <si>
    <t>27.10.2023 08:32:36</t>
  </si>
  <si>
    <t>27.10.2023 09:43:45</t>
  </si>
  <si>
    <t>L-278 35-18-L00278_L-279 L04_72088673</t>
  </si>
  <si>
    <t>02.10.2023 09:23:14</t>
  </si>
  <si>
    <t>02.10.2023 09:49:48</t>
  </si>
  <si>
    <t>AZİZTEPE MEZARÖNÜ TR-3 45-73-M00222_A_56386028_56386028</t>
  </si>
  <si>
    <t>27.10.2023 08:27:04</t>
  </si>
  <si>
    <t>27.10.2023 10:32:51</t>
  </si>
  <si>
    <t>HAMZABEYLİ KÖK 45-71-M00071_GİRİŞ M05_2318888</t>
  </si>
  <si>
    <t>27.10.2023 08:27:51</t>
  </si>
  <si>
    <t>27.10.2023 09:44:11</t>
  </si>
  <si>
    <t>27.10.2023 08:30:53</t>
  </si>
  <si>
    <t>27.10.2023 08:31:01</t>
  </si>
  <si>
    <t>27.10.2023 08:54:44</t>
  </si>
  <si>
    <t>27.10.2023 09:38:28</t>
  </si>
  <si>
    <t>K-4155 35-02-K04155_913450189_913450189</t>
  </si>
  <si>
    <t>27.10.2023 08:54:39</t>
  </si>
  <si>
    <t>27.10.2023 10:02:27</t>
  </si>
  <si>
    <t>M-1543 35-01-M01543__72410469_72410469</t>
  </si>
  <si>
    <t>27.10.2023 08:55:38</t>
  </si>
  <si>
    <t>27.10.2023 09:59:24</t>
  </si>
  <si>
    <t>M-2876 35-04-M02876_35-04-M02876_76822799</t>
  </si>
  <si>
    <t>27.10.2023 09:18:06</t>
  </si>
  <si>
    <t>27.10.2023 09:59:54</t>
  </si>
  <si>
    <t>ESKİOBA KÖK 35-29-L00037_AYAKLIKIRI L07_2045393</t>
  </si>
  <si>
    <t>27.10.2023 09:22:53</t>
  </si>
  <si>
    <t>27.10.2023 09:23:31</t>
  </si>
  <si>
    <t>ZEYTİNLER TR-1 35-19-M00207_35-19-M00207_2366224</t>
  </si>
  <si>
    <t>27.10.2023 09:22:51</t>
  </si>
  <si>
    <t>27.10.2023 10:00:31</t>
  </si>
  <si>
    <t>TR-45 MANZARA CAD. 35-19-M00045_956691237_956691237</t>
  </si>
  <si>
    <t>27.10.2023 09:25:56</t>
  </si>
  <si>
    <t>27.10.2023 10:51:40</t>
  </si>
  <si>
    <t>M-845 35-09-M00845_B_56369545_56369545</t>
  </si>
  <si>
    <t>27.10.2023 09:35:16</t>
  </si>
  <si>
    <t>27.10.2023 10:37:24</t>
  </si>
  <si>
    <t>27.10.2023 09:48:11</t>
  </si>
  <si>
    <t>27.10.2023 09:48:41</t>
  </si>
  <si>
    <t>KINIK İM 35-24-A00001_HatBaşıAyırıcı_89800642 M09_89800642</t>
  </si>
  <si>
    <t>27.10.2023 09:55:51</t>
  </si>
  <si>
    <t>27.10.2023 10:20:01</t>
  </si>
  <si>
    <t>KESİKKÖY DM 35-28-M00309_SEYREK M12_96738825</t>
  </si>
  <si>
    <t>27.10.2023 10:00:54</t>
  </si>
  <si>
    <t>27.10.2023 10:05:08</t>
  </si>
  <si>
    <t>27.10.2023 10:32:01</t>
  </si>
  <si>
    <t>27.10.2023 10:32:41</t>
  </si>
  <si>
    <t>TORUNLU BARIŞ MAHALLESİ TR-1 45-78-M01077_B_56388371_56388371</t>
  </si>
  <si>
    <t>16.10.2023 07:37:26</t>
  </si>
  <si>
    <t>16.10.2023 09:11:07</t>
  </si>
  <si>
    <t>GERENKÖY TR-10 35-23-M00366_C_76318328_76318328</t>
  </si>
  <si>
    <t>17.10.2023 09:23:17</t>
  </si>
  <si>
    <t>18.10.2023 09:12:41</t>
  </si>
  <si>
    <t>18.10.2023 17:08:33</t>
  </si>
  <si>
    <t>K-3456 MENGERLER TİC. 35-08-K03456Ö_ K01_2075022</t>
  </si>
  <si>
    <t>26.10.2023 09:59:09</t>
  </si>
  <si>
    <t>26.10.2023 14:01:01</t>
  </si>
  <si>
    <t>ALAŞEHİR DM-13/1 45-73-M01121__82473551_82473551</t>
  </si>
  <si>
    <t>26.10.2023 15:09:02</t>
  </si>
  <si>
    <t>26.10.2023 17:44:06</t>
  </si>
  <si>
    <t>M-2914 35-02-M02914_DAĞITIM TRAFO M03_84865730</t>
  </si>
  <si>
    <t>26.10.2023 15:30:22</t>
  </si>
  <si>
    <t>26.10.2023 23:32:14</t>
  </si>
  <si>
    <t>ASARLIK TR-1 35-28-M00167_953376745_953376745</t>
  </si>
  <si>
    <t>26.10.2023 17:23:53</t>
  </si>
  <si>
    <t>26.10.2023 23:22:44</t>
  </si>
  <si>
    <t>M-850 KARAÇAM KÖK 35-02-M00850_HatBaşıAyırıcı_53137795 M04_53137795</t>
  </si>
  <si>
    <t>26.10.2023 19:16:48</t>
  </si>
  <si>
    <t>26.10.2023 20:49:01</t>
  </si>
  <si>
    <t>M-850 KARAÇAM KÖK 35-02-M00850_BEŞYOL M04_49919444</t>
  </si>
  <si>
    <t>26.10.2023 21:11:11</t>
  </si>
  <si>
    <t>BEYDAĞ İM 35-32-A00001_TOSUNLAR L04_2049977</t>
  </si>
  <si>
    <t>27.10.2023 08:55:41</t>
  </si>
  <si>
    <t>27.10.2023 08:58:48</t>
  </si>
  <si>
    <t>M-988 35-03-M00988_910253497_910253497</t>
  </si>
  <si>
    <t>27.10.2023 09:15:01</t>
  </si>
  <si>
    <t>27.10.2023 10:51:55</t>
  </si>
  <si>
    <t>EROĞLU TR-1 45-72-L00366_45-72-L00366_2374959</t>
  </si>
  <si>
    <t>27.10.2023 09:28:59</t>
  </si>
  <si>
    <t>27.10.2023 11:25:15</t>
  </si>
  <si>
    <t>DM-1/27 45-71-M00047_DAĞITIM TRAFOSU M03_72070987</t>
  </si>
  <si>
    <t>27.10.2023 09:20:00</t>
  </si>
  <si>
    <t>27.10.2023 10:38:59</t>
  </si>
  <si>
    <t>TR-71 SEDAT IRMAK GRB. 35-15-M00071_35-15-M00071_2365301</t>
  </si>
  <si>
    <t>27.10.2023 09:51:57</t>
  </si>
  <si>
    <t>27.10.2023 11:05:16</t>
  </si>
  <si>
    <t>K-4105 35-08-K04105_35-08-K04105_42010091</t>
  </si>
  <si>
    <t>27.10.2023 10:20:14</t>
  </si>
  <si>
    <t>27.10.2023 11:11:26</t>
  </si>
  <si>
    <t>YEŞİLYAYLA TR-8 AKÇALAR CAMİİ YANI 45-77-M00137_C_56356616_56356616</t>
  </si>
  <si>
    <t>27.10.2023 10:32:37</t>
  </si>
  <si>
    <t>27.10.2023 11:31:55</t>
  </si>
  <si>
    <t>DM-4/18 35-26-M00803_956629766_956629766</t>
  </si>
  <si>
    <t>27.10.2023 10:31:42</t>
  </si>
  <si>
    <t>27.10.2023 11:06:25</t>
  </si>
  <si>
    <t>ASARLIK TR-6 35-28-M00177_D_91324733_91324733</t>
  </si>
  <si>
    <t>27.10.2023 11:15:58</t>
  </si>
  <si>
    <t>27.10.2023 11:56:06</t>
  </si>
  <si>
    <t>KARAKUYU-5 35-26-M00444_35-26-M00444_2364463</t>
  </si>
  <si>
    <t>27.10.2023 09:23:47</t>
  </si>
  <si>
    <t>27.10.2023 11:53:01</t>
  </si>
  <si>
    <t>KÜÇÜKKALE KÖK 35-29-L00036_ZIRAİ SULAMA L04_2088238</t>
  </si>
  <si>
    <t>27.10.2023 09:52:31</t>
  </si>
  <si>
    <t>27.10.2023 11:51:33</t>
  </si>
  <si>
    <t>27.10.2023 09:54:23</t>
  </si>
  <si>
    <t>27.10.2023 11:57:28</t>
  </si>
  <si>
    <t>ALİAĞA TR-43 DM 35-17-M00043_HatBaşıAyırıcı_72823476 M13_72823476</t>
  </si>
  <si>
    <t>27.10.2023 10:19:12</t>
  </si>
  <si>
    <t>27.10.2023 11:16:10</t>
  </si>
  <si>
    <t>DM-1/52 45-71-M00325_DM-1/51 ÇIKIŞ M04_61063745</t>
  </si>
  <si>
    <t>27.10.2023 10:28:11</t>
  </si>
  <si>
    <t>27.10.2023 12:11:31</t>
  </si>
  <si>
    <t>EMİRHACILI TR-1 45-78-L00605_45-78-L00605_2354602</t>
  </si>
  <si>
    <t>27.10.2023 10:35:00</t>
  </si>
  <si>
    <t>27.10.2023 11:30:01</t>
  </si>
  <si>
    <t>TR-2/35 45-72-L00035_956504483_956504483</t>
  </si>
  <si>
    <t>27.10.2023 10:36:18</t>
  </si>
  <si>
    <t>27.10.2023 12:06:34</t>
  </si>
  <si>
    <t>27.10.2023 10:48:52</t>
  </si>
  <si>
    <t>27.10.2023 12:13:01</t>
  </si>
  <si>
    <t>27.10.2023 11:01:15</t>
  </si>
  <si>
    <t>27.10.2023 12:06:09</t>
  </si>
  <si>
    <t>27.10.2023 11:04:34</t>
  </si>
  <si>
    <t>27.10.2023 11:07:21</t>
  </si>
  <si>
    <t>KARAKUYU KÖK 35-22-M00091_PANCAR M06_72111628</t>
  </si>
  <si>
    <t>27.10.2023 11:04:41</t>
  </si>
  <si>
    <t>27.10.2023 11:42:31</t>
  </si>
  <si>
    <t>K-2524 35-04-K02524_35-04-K02524_2358562</t>
  </si>
  <si>
    <t>27.10.2023 11:07:19</t>
  </si>
  <si>
    <t>27.10.2023 11:21:22</t>
  </si>
  <si>
    <t>27.10.2023 12:22:39</t>
  </si>
  <si>
    <t>AYASKENT DM-2 (TR-1) 35-16-M00011_35-16-M00011_72045945</t>
  </si>
  <si>
    <t>27.10.2023 11:36:54</t>
  </si>
  <si>
    <t>27.10.2023 12:39:31</t>
  </si>
  <si>
    <t>M-626 35-09-M00626_B_56369542_56369542</t>
  </si>
  <si>
    <t>27.10.2023 10:46:23</t>
  </si>
  <si>
    <t>27.10.2023 12:35:16</t>
  </si>
  <si>
    <t>DM-2/22 35-27-M01093_35-27-M01093_72388066</t>
  </si>
  <si>
    <t>27.10.2023 10:07:40</t>
  </si>
  <si>
    <t>27.10.2023 12:08:23</t>
  </si>
  <si>
    <t>M-626 35-09-M00626_C_56369543_56369543</t>
  </si>
  <si>
    <t>27.10.2023 12:17:00</t>
  </si>
  <si>
    <t>27.10.2023 12:37:00</t>
  </si>
  <si>
    <t>M-3199 (YATIRIM REZERVE) 35-01-M03199_A_56394171_56394171</t>
  </si>
  <si>
    <t>25.10.2023 07:31:20</t>
  </si>
  <si>
    <t>25.10.2023 08:17:43</t>
  </si>
  <si>
    <t>GÜZELKÖY KÖK 45-71-M00123_KÖY GİRİŞİ M02_50218013</t>
  </si>
  <si>
    <t>25.10.2023 08:39:41</t>
  </si>
  <si>
    <t>25.10.2023 08:40:36</t>
  </si>
  <si>
    <t>KUŞÇULAR TR-10(OVAKAHVE) 35-19-M00222_956674471_956674471</t>
  </si>
  <si>
    <t>26.10.2023 10:46:41</t>
  </si>
  <si>
    <t>26.10.2023 11:47:23</t>
  </si>
  <si>
    <t>DM-8/10C 45-71-M02000_953188167_953188167</t>
  </si>
  <si>
    <t>26.10.2023 11:34:01</t>
  </si>
  <si>
    <t>26.10.2023 12:21:29</t>
  </si>
  <si>
    <t>KUŞÇULAR TR-10(OVAKAHVE) 35-19-M00222_35-19-M00222_80494474</t>
  </si>
  <si>
    <t>26.10.2023 12:09:24</t>
  </si>
  <si>
    <t>BUCAK TR-2 35-15-L00118_ H_72256825</t>
  </si>
  <si>
    <t>26.10.2023 18:01:15</t>
  </si>
  <si>
    <t>26.10.2023 22:39:26</t>
  </si>
  <si>
    <t>TÜRKALİ KISACIKLAR TR-1 45-82-M00194_DIREK TIPI TRAFO HUCRESI H01_2091793</t>
  </si>
  <si>
    <t>27.10.2023 08:13:51</t>
  </si>
  <si>
    <t>27.10.2023 13:04:44</t>
  </si>
  <si>
    <t>K-444 35-02-K00444_35-02-K00444_2360363</t>
  </si>
  <si>
    <t>27.10.2023 10:04:06</t>
  </si>
  <si>
    <t>27.10.2023 13:08:21</t>
  </si>
  <si>
    <t>DEREBAŞI TR-14 35-29-L00252_DIREK TIPI TRAFO HUCRESI H01_2101690</t>
  </si>
  <si>
    <t>27.10.2023 10:13:47</t>
  </si>
  <si>
    <t>27.10.2023 11:25:49</t>
  </si>
  <si>
    <t>YENİFOÇA TR-20 35-23-M00020__100664580_100664580</t>
  </si>
  <si>
    <t>27.10.2023 10:45:09</t>
  </si>
  <si>
    <t>27.10.2023 13:13:10</t>
  </si>
  <si>
    <t>L-286 35-18-L00286_950452960_950452960</t>
  </si>
  <si>
    <t>27.10.2023 11:06:39</t>
  </si>
  <si>
    <t>27.10.2023 13:30:01</t>
  </si>
  <si>
    <t>27.10.2023 11:09:06</t>
  </si>
  <si>
    <t>27.10.2023 13:33:01</t>
  </si>
  <si>
    <t>AYASKENT DM-2 (TR-1) 35-16-M00011_AYASKÖY TR-4 M03_72045872</t>
  </si>
  <si>
    <t>27.10.2023 11:25:59</t>
  </si>
  <si>
    <t>27.10.2023 13:06:02</t>
  </si>
  <si>
    <t>DM-2/15 35-26-M00823__60982600_60982600</t>
  </si>
  <si>
    <t>27.10.2023 12:02:12</t>
  </si>
  <si>
    <t>27.10.2023 13:28:18</t>
  </si>
  <si>
    <t>M-362 35-09-M00362_M-447 M03_47555429</t>
  </si>
  <si>
    <t>27.10.2023 12:05:12</t>
  </si>
  <si>
    <t>27.10.2023 13:23:17</t>
  </si>
  <si>
    <t>EMİRALEM TR-5 35-28-M00501_C_56359549_56359549</t>
  </si>
  <si>
    <t>27.10.2023 12:16:35</t>
  </si>
  <si>
    <t>27.10.2023 13:25:40</t>
  </si>
  <si>
    <t>27.10.2023 12:43:39</t>
  </si>
  <si>
    <t>27.10.2023 13:15:16</t>
  </si>
  <si>
    <t>ÇUKURKÖY KÖK 35-29-L00034_ÇUKURKÖY ENH L06_2087141</t>
  </si>
  <si>
    <t>27.10.2023 12:46:51</t>
  </si>
  <si>
    <t>27.10.2023 12:47:01</t>
  </si>
  <si>
    <t>MORDOĞAN İM 35-21-A00002_PETLİNE BENZİNLİK L14_2061849</t>
  </si>
  <si>
    <t>27.10.2023 13:01:17</t>
  </si>
  <si>
    <t>27.10.2023 13:14:52</t>
  </si>
  <si>
    <t>K-3177 35-04-K03177_35-04-K03177_2358491</t>
  </si>
  <si>
    <t>27.10.2023 13:14:47</t>
  </si>
  <si>
    <t>27.10.2023 13:37:11</t>
  </si>
  <si>
    <t>M-3021(YATIRIM REZERVE) 35-01-M03021_D_56380480_56380480</t>
  </si>
  <si>
    <t>26.10.2023 14:04:47</t>
  </si>
  <si>
    <t>26.10.2023 16:53:44</t>
  </si>
  <si>
    <t>EBSO TM 35-09-A00001_GÜZELTEPE M10_2314249</t>
  </si>
  <si>
    <t>27.10.2023 09:01:13</t>
  </si>
  <si>
    <t>27.10.2023 12:53:28</t>
  </si>
  <si>
    <t>DM-12/13 45-72-L00064_49736042 c1_49736971</t>
  </si>
  <si>
    <t>27.10.2023 09:05:06</t>
  </si>
  <si>
    <t>27.10.2023 14:33:57</t>
  </si>
  <si>
    <t>ESKİ ORHANLI M-89 35-14-M00089_960878260_960878260</t>
  </si>
  <si>
    <t>27.10.2023 09:31:26</t>
  </si>
  <si>
    <t>27.10.2023 14:16:52</t>
  </si>
  <si>
    <t>YAZIBAŞI DM-4 35-26-M00633_YAZIBAŞI DM-6 M03_2308927</t>
  </si>
  <si>
    <t>27.10.2023 09:59:19</t>
  </si>
  <si>
    <t>27.10.2023 11:38:11</t>
  </si>
  <si>
    <t>ALAŞEHİR TR-8 45-73-M00008_B_56391180_56391180</t>
  </si>
  <si>
    <t>27.10.2023 11:05:17</t>
  </si>
  <si>
    <t>27.10.2023 14:36:05</t>
  </si>
  <si>
    <t>DM-18 (UNCU BOZKÖY) 45-71-M00213_E E1_44500675</t>
  </si>
  <si>
    <t>27.10.2023 11:25:16</t>
  </si>
  <si>
    <t>27.10.2023 14:17:24</t>
  </si>
  <si>
    <t>K-2900 35-04-K02900_B_56369424_56369424</t>
  </si>
  <si>
    <t>27.10.2023 11:42:46</t>
  </si>
  <si>
    <t>27.10.2023 13:53:58</t>
  </si>
  <si>
    <t>GÖKÇEYURT TR-1 35-16-M00065_953313815_953313815</t>
  </si>
  <si>
    <t>27.10.2023 11:33:35</t>
  </si>
  <si>
    <t>27.10.2023 13:35:31</t>
  </si>
  <si>
    <t>TR-71 ÖZYURT 35-19-L00071_C_91310085_91310085</t>
  </si>
  <si>
    <t>27.10.2023 13:11:04</t>
  </si>
  <si>
    <t>27.10.2023 13:45:31</t>
  </si>
  <si>
    <t>ÇARIKBALLI DÖRTYOL TR-1 45-77-L00185_D_90965161_90965161</t>
  </si>
  <si>
    <t>27.10.2023 13:12:43</t>
  </si>
  <si>
    <t>27.10.2023 14:15:20</t>
  </si>
  <si>
    <t>K-592 35-03-K00592_35-03-K00592_41922221</t>
  </si>
  <si>
    <t>27.10.2023 14:14:13</t>
  </si>
  <si>
    <t>SOMA A SANTRALİ İM/DM 45-82-A00001_HatBaşıAyırıcı_53137200 L14_53137200</t>
  </si>
  <si>
    <t>27.10.2023 13:34:13</t>
  </si>
  <si>
    <t>27.10.2023 14:18:33</t>
  </si>
  <si>
    <t>GÖKÇEYURT TR-1 35-16-M00065_35-16-M00065_2352835</t>
  </si>
  <si>
    <t>27.10.2023 14:11:50</t>
  </si>
  <si>
    <t>TR-71 ÖZYURT 35-19-L00071_35-19-L00071_2376841</t>
  </si>
  <si>
    <t>27.10.2023 14:18:28</t>
  </si>
  <si>
    <t>18.10.2023 11:37:38</t>
  </si>
  <si>
    <t>18.10.2023 15:45:33</t>
  </si>
  <si>
    <t>K-4039 35-03-K04039_E_56363606_56363606</t>
  </si>
  <si>
    <t>26.10.2023 11:32:08</t>
  </si>
  <si>
    <t>26.10.2023 12:22:41</t>
  </si>
  <si>
    <t>K-4039 35-03-K04039_35-03-K04039_41951040</t>
  </si>
  <si>
    <t>26.10.2023 12:38:19</t>
  </si>
  <si>
    <t>DOĞAKÖY TR-1 35-28-M00213_953384081_953384081</t>
  </si>
  <si>
    <t>27.10.2023 12:06:14</t>
  </si>
  <si>
    <t>27.10.2023 14:55:46</t>
  </si>
  <si>
    <t>ÜRKMEZ M-17 35-25-M00174_956658560_956658560</t>
  </si>
  <si>
    <t>27.10.2023 13:00:46</t>
  </si>
  <si>
    <t>27.10.2023 15:21:02</t>
  </si>
  <si>
    <t>DM-8/3 45-73-M00095_E e1_45087559</t>
  </si>
  <si>
    <t>27.10.2023 13:18:34</t>
  </si>
  <si>
    <t>27.10.2023 14:46:30</t>
  </si>
  <si>
    <t>AYRANCILAR DM-2/TR-16 35-26-M01285_35-26-M01285_53077525</t>
  </si>
  <si>
    <t>27.10.2023 13:29:44</t>
  </si>
  <si>
    <t>27.10.2023 15:01:37</t>
  </si>
  <si>
    <t>K-893 35-04-K00893_35-04-K00893_2359022</t>
  </si>
  <si>
    <t>27.10.2023 14:42:18</t>
  </si>
  <si>
    <t>27.10.2023 15:30:55</t>
  </si>
  <si>
    <t>25.10.2023 10:59:38</t>
  </si>
  <si>
    <t>25.10.2023 15:10:00</t>
  </si>
  <si>
    <t>KINIK ORGANİZE DM 35-24-M00208_HatBaşıAyırıcı_72288514 M13_72288514</t>
  </si>
  <si>
    <t>26.10.2023 09:39:15</t>
  </si>
  <si>
    <t>26.10.2023 12:11:53</t>
  </si>
  <si>
    <t>OKLUİSA KÖK 45-81-M00046_HatBaşıAyırıcı_73063133 M04_73063133</t>
  </si>
  <si>
    <t>26.10.2023 18:35:00</t>
  </si>
  <si>
    <t>26.10.2023 22:37:50</t>
  </si>
  <si>
    <t>ILICA GIS TM 35-07-A00002_ILICA-11 K17_2313378</t>
  </si>
  <si>
    <t>27.10.2023 09:31:17</t>
  </si>
  <si>
    <t>27.10.2023 14:18:51</t>
  </si>
  <si>
    <t>MALDAN KÖYÜ TR-1 45-71-M01666_A_91289442_91289442</t>
  </si>
  <si>
    <t>27.10.2023 10:49:47</t>
  </si>
  <si>
    <t>27.10.2023 15:41:26</t>
  </si>
  <si>
    <t>L-455 35-18-L00455_950447425_950447425</t>
  </si>
  <si>
    <t>27.10.2023 11:47:58</t>
  </si>
  <si>
    <t>27.10.2023 15:52:15</t>
  </si>
  <si>
    <t>DM-1/TR-24 35-13-M00033__66202650_66202650</t>
  </si>
  <si>
    <t>27.10.2023 12:23:46</t>
  </si>
  <si>
    <t>27.10.2023 16:18:50</t>
  </si>
  <si>
    <t>M-2902 35-02-M02902_35-02-M02902_79063422</t>
  </si>
  <si>
    <t>27.10.2023 12:50:34</t>
  </si>
  <si>
    <t>27.10.2023 14:50:08</t>
  </si>
  <si>
    <t>L-401 ALTINYUNUS DM 35-18-L00401_5835708_56375110_56375110</t>
  </si>
  <si>
    <t>27.10.2023 13:42:20</t>
  </si>
  <si>
    <t>27.10.2023 15:58:54</t>
  </si>
  <si>
    <t>BOSTANLI KÜME EVLERİ TR-2 45-83-M00694_45-83-M00694_48475138</t>
  </si>
  <si>
    <t>27.10.2023 14:29:47</t>
  </si>
  <si>
    <t>27.10.2023 16:29:06</t>
  </si>
  <si>
    <t>27.10.2023 14:51:23</t>
  </si>
  <si>
    <t>27.10.2023 16:27:04</t>
  </si>
  <si>
    <t>K-554 35-01-K00554_B_56353767_56353767</t>
  </si>
  <si>
    <t>27.10.2023 15:13:02</t>
  </si>
  <si>
    <t>27.10.2023 16:14:06</t>
  </si>
  <si>
    <t>K-3569 35-02-K03569_B_56365633_56365633</t>
  </si>
  <si>
    <t>27.10.2023 09:11:54</t>
  </si>
  <si>
    <t>27.10.2023 16:30:53</t>
  </si>
  <si>
    <t>K-3569 35-02-K03569_K_56365632_56365632</t>
  </si>
  <si>
    <t>27.10.2023 09:12:29</t>
  </si>
  <si>
    <t>27.10.2023 16:46:17</t>
  </si>
  <si>
    <t>27.10.2023 09:13:25</t>
  </si>
  <si>
    <t>27.10.2023 17:09:13</t>
  </si>
  <si>
    <t>DM-4/18 35-26-M00803_956629767_956629767</t>
  </si>
  <si>
    <t>27.10.2023 11:19:16</t>
  </si>
  <si>
    <t>27.10.2023 17:15:41</t>
  </si>
  <si>
    <t>DM-25/16 45-71-M00392_A_56403366_56403366</t>
  </si>
  <si>
    <t>27.10.2023 13:59:24</t>
  </si>
  <si>
    <t>MENEMEN TR-79 35-28-M00679_C B1_5761441</t>
  </si>
  <si>
    <t>27.10.2023 14:34:22</t>
  </si>
  <si>
    <t>27.10.2023 16:52:01</t>
  </si>
  <si>
    <t>TR-9 35-13-L00009_946421391_946421391</t>
  </si>
  <si>
    <t>27.10.2023 15:05:35</t>
  </si>
  <si>
    <t>27.10.2023 17:36:41</t>
  </si>
  <si>
    <t>KAYRAK TR-1 45-83-L00256_48007001_56379501_56379501</t>
  </si>
  <si>
    <t>27.10.2023 15:16:43</t>
  </si>
  <si>
    <t>27.10.2023 17:08:18</t>
  </si>
  <si>
    <t>TR-43 35-16-L00043_47578061_56355228_56355228</t>
  </si>
  <si>
    <t>27.10.2023 15:28:19</t>
  </si>
  <si>
    <t>27.10.2023 17:24:28</t>
  </si>
  <si>
    <t>K-4454 35-04-K04454_35-04-K04454_77991194</t>
  </si>
  <si>
    <t>27.10.2023 15:41:13</t>
  </si>
  <si>
    <t>27.10.2023 17:40:51</t>
  </si>
  <si>
    <t>TR-56 35-17-M00056__56394797_56394797</t>
  </si>
  <si>
    <t>27.10.2023 15:46:35</t>
  </si>
  <si>
    <t>27.10.2023 16:57:21</t>
  </si>
  <si>
    <t>K-1424 35-04-K01424_99186365_99186365</t>
  </si>
  <si>
    <t>27.10.2023 16:03:01</t>
  </si>
  <si>
    <t>27.10.2023 17:01:45</t>
  </si>
  <si>
    <t>L-474 35-18-L00474_950465889_950465889</t>
  </si>
  <si>
    <t>27.10.2023 16:12:09</t>
  </si>
  <si>
    <t>27.10.2023 17:13:27</t>
  </si>
  <si>
    <t>27.10.2023 10:09:18</t>
  </si>
  <si>
    <t>27.10.2023 18:08:56</t>
  </si>
  <si>
    <t>KÖSEDERE TR-1 35-21-L00124_A_91011770_91011770</t>
  </si>
  <si>
    <t>27.10.2023 11:49:03</t>
  </si>
  <si>
    <t>27.10.2023 17:45:46</t>
  </si>
  <si>
    <t>KÖSEDERE TR-1 35-21-L00124_C_91011764_91011764</t>
  </si>
  <si>
    <t>27.10.2023 12:31:08</t>
  </si>
  <si>
    <t>27.10.2023 18:08:25</t>
  </si>
  <si>
    <t>ULUKENT DM-4/4 35-28-M00046_953393234_953393234</t>
  </si>
  <si>
    <t>27.10.2023 14:53:07</t>
  </si>
  <si>
    <t>27.10.2023 18:09:37</t>
  </si>
  <si>
    <t>POYRACIK TR-8 35-24-L00031_35-24-L00031_2377048</t>
  </si>
  <si>
    <t>27.10.2023 17:18:53</t>
  </si>
  <si>
    <t>27.10.2023 17:44:54</t>
  </si>
  <si>
    <t>TR-103 BELEDİYE PAZAR YERİ 35-16-L00103_35-16-L00103_2352114</t>
  </si>
  <si>
    <t>27.10.2023 17:42:11</t>
  </si>
  <si>
    <t>27.10.2023 18:06:01</t>
  </si>
  <si>
    <t>DM-14/12 45-71-M00560_45-71-M00560_2357636</t>
  </si>
  <si>
    <t>27.10.2023 18:09:05</t>
  </si>
  <si>
    <t>27.10.2023 18:33:49</t>
  </si>
  <si>
    <t>AYDOĞDU TR-1 45-73-M00899_B_91078455_91078455</t>
  </si>
  <si>
    <t>27.10.2023 14:42:49</t>
  </si>
  <si>
    <t>27.10.2023 17:37:23</t>
  </si>
  <si>
    <t>NAZARKÖY TR-1 35-27-L00069_A_65510118_65510118</t>
  </si>
  <si>
    <t>27.10.2023 14:23:04</t>
  </si>
  <si>
    <t>27.10.2023 19:19:17</t>
  </si>
  <si>
    <t>L-289 DEMET AKBAĞ TRAFO 35-18-L00289_950462262_950462262</t>
  </si>
  <si>
    <t>27.10.2023 15:11:29</t>
  </si>
  <si>
    <t>27.10.2023 19:13:31</t>
  </si>
  <si>
    <t>DERNEKLİ TR-1 35-20-M00039_35-20-M00039_82732237</t>
  </si>
  <si>
    <t>27.10.2023 16:09:48</t>
  </si>
  <si>
    <t>27.10.2023 18:50:08</t>
  </si>
  <si>
    <t>M-1543 35-01-M01543_910745535_910745535</t>
  </si>
  <si>
    <t>27.10.2023 17:24:05</t>
  </si>
  <si>
    <t>27.10.2023 19:11:55</t>
  </si>
  <si>
    <t>27.10.2023 18:44:50</t>
  </si>
  <si>
    <t>VİLLAKENT TR-4 35-28-M00388_95001248696_95001248696</t>
  </si>
  <si>
    <t>27.10.2023 17:46:53</t>
  </si>
  <si>
    <t>27.10.2023 19:16:09</t>
  </si>
  <si>
    <t>EYKO TR-1 35-30-M00027_A_56378877_56378877</t>
  </si>
  <si>
    <t>27.10.2023 18:12:48</t>
  </si>
  <si>
    <t>27.10.2023 19:17:38</t>
  </si>
  <si>
    <t>TR-2/26 (ARABACILAR) 45-83-M00825_955147205_955147205</t>
  </si>
  <si>
    <t>27.10.2023 18:20:12</t>
  </si>
  <si>
    <t>27.10.2023 19:24:29</t>
  </si>
  <si>
    <t>BANKACILAR TR-2 35-30-M00208_A_56403513_56403513</t>
  </si>
  <si>
    <t>27.10.2023 18:42:55</t>
  </si>
  <si>
    <t>27.10.2023 19:15:12</t>
  </si>
  <si>
    <t>TR-8 35-31-L00008_A_72252764_72252764</t>
  </si>
  <si>
    <t>27.10.2023 18:45:24</t>
  </si>
  <si>
    <t>27.10.2023 19:37:10</t>
  </si>
  <si>
    <t>21.10.2023 09:53:59</t>
  </si>
  <si>
    <t>21.10.2023 10:11:24</t>
  </si>
  <si>
    <t>K-1736 35-01-K01736_35-01-K01736_2374536</t>
  </si>
  <si>
    <t>25.10.2023 13:28:57</t>
  </si>
  <si>
    <t>25.10.2023 14:50:21</t>
  </si>
  <si>
    <t>27.10.2023 09:29:44</t>
  </si>
  <si>
    <t>27.10.2023 17:49:11</t>
  </si>
  <si>
    <t>M-1984 35-09-M01984_M-1974 M04_57837204</t>
  </si>
  <si>
    <t>27.10.2023 13:50:11</t>
  </si>
  <si>
    <t>27.10.2023 18:06:47</t>
  </si>
  <si>
    <t>KÜRDÜLLÜ TR-1 35-29-L00458_35-29-L00458_2373466</t>
  </si>
  <si>
    <t>27.10.2023 15:36:51</t>
  </si>
  <si>
    <t>27.10.2023 16:41:17</t>
  </si>
  <si>
    <t>K-2571 35-01-K02571_911706719_911706719</t>
  </si>
  <si>
    <t>27.10.2023 16:28:10</t>
  </si>
  <si>
    <t>27.10.2023 19:16:02</t>
  </si>
  <si>
    <t>L-90 RAINBOW DM 35-18-L00090_950458703_950458703</t>
  </si>
  <si>
    <t>27.10.2023 16:32:41</t>
  </si>
  <si>
    <t>27.10.2023 20:30:08</t>
  </si>
  <si>
    <t>M-115 ARAPTEPESİ TR-1 35-14-M00115_95002410430_95002410430</t>
  </si>
  <si>
    <t>27.10.2023 16:48:26</t>
  </si>
  <si>
    <t>27.10.2023 20:29:44</t>
  </si>
  <si>
    <t>SALİHLİ TR-55 45-78-L00766_C C04b_81898014</t>
  </si>
  <si>
    <t>27.10.2023 17:04:09</t>
  </si>
  <si>
    <t>27.10.2023 18:13:15</t>
  </si>
  <si>
    <t>AŞAĞIBOSTANCI TR-1 45-76-L00027_45-76-L00027_2375172</t>
  </si>
  <si>
    <t>27.10.2023 17:46:14</t>
  </si>
  <si>
    <t>27.10.2023 18:01:54</t>
  </si>
  <si>
    <t>K-1205 35-01-K01205_911155330_911155330</t>
  </si>
  <si>
    <t>27.10.2023 17:56:04</t>
  </si>
  <si>
    <t>27.10.2023 20:10:15</t>
  </si>
  <si>
    <t>AVDAN TR-2 45-82-M00232_45-82-M00232_2351301</t>
  </si>
  <si>
    <t>27.10.2023 18:01:41</t>
  </si>
  <si>
    <t>27.10.2023 19:04:01</t>
  </si>
  <si>
    <t>K-1854 35-07-K01854_B_56381121_56381121</t>
  </si>
  <si>
    <t>27.10.2023 17:48:09</t>
  </si>
  <si>
    <t>27.10.2023 19:46:52</t>
  </si>
  <si>
    <t>GÖKÇEKÖY TURGUTREİS TR-1 45-80-L00180_45-80-L00180_2361965</t>
  </si>
  <si>
    <t>27.10.2023 18:31:05</t>
  </si>
  <si>
    <t>27.10.2023 19:55:18</t>
  </si>
  <si>
    <t>YELKİ TR-6 (M-2343) 35-10-M02343_97958729_97958729</t>
  </si>
  <si>
    <t>27.10.2023 18:31:31</t>
  </si>
  <si>
    <t>27.10.2023 20:19:20</t>
  </si>
  <si>
    <t>DM-2/TR-3 45-72-M00680__92736570_92736570</t>
  </si>
  <si>
    <t>27.10.2023 18:34:52</t>
  </si>
  <si>
    <t>27.10.2023 20:51:21</t>
  </si>
  <si>
    <t>GİRELLİ KIROĞLAN TR-4 45-73-M00764_945689690_945689690</t>
  </si>
  <si>
    <t>27.10.2023 18:57:31</t>
  </si>
  <si>
    <t>27.10.2023 20:56:55</t>
  </si>
  <si>
    <t>TEKELİ TR-12 35-22-M00230_955254097_955254097</t>
  </si>
  <si>
    <t>27.10.2023 18:55:45</t>
  </si>
  <si>
    <t>27.10.2023 20:40:30</t>
  </si>
  <si>
    <t>YENİFOÇA TR-52 35-23-M00052_42097344_56377206_56377206</t>
  </si>
  <si>
    <t>27.10.2023 19:10:11</t>
  </si>
  <si>
    <t>27.10.2023 20:08:49</t>
  </si>
  <si>
    <t>DM-14/08 45-71-M00385_45-71-M00385_66509307</t>
  </si>
  <si>
    <t>27.10.2023 19:24:11</t>
  </si>
  <si>
    <t>27.10.2023 20:09:06</t>
  </si>
  <si>
    <t>KIZILÇUKUR TR-5 KESKİN 45-79-M00469_B_56400539_56400539</t>
  </si>
  <si>
    <t>27.10.2023 19:58:09</t>
  </si>
  <si>
    <t>27.10.2023 20:22:30</t>
  </si>
  <si>
    <t>SEYREK TR-5/2 35-28-M00911_E E03_79702107</t>
  </si>
  <si>
    <t>27.10.2023 19:57:52</t>
  </si>
  <si>
    <t>27.10.2023 20:57:48</t>
  </si>
  <si>
    <t>IŞIKLAR TM 35-02-A00006_ESHOT-1 M22_2308411</t>
  </si>
  <si>
    <t>27.10.2023 13:36:11</t>
  </si>
  <si>
    <t>27.10.2023 14:30:53</t>
  </si>
  <si>
    <t>M-1934 KÖK 35-03-M01934_M-1935 M08_57931095</t>
  </si>
  <si>
    <t>27.10.2023 16:50:56</t>
  </si>
  <si>
    <t>KARABURÇ MERKEZ TR-1 35-31-L00265_956579952_956579952</t>
  </si>
  <si>
    <t>27.10.2023 16:48:59</t>
  </si>
  <si>
    <t>27.10.2023 21:08:16</t>
  </si>
  <si>
    <t>TR-44 35-16-L00044_953338723_953338723</t>
  </si>
  <si>
    <t>27.10.2023 18:09:58</t>
  </si>
  <si>
    <t>27.10.2023 20:26:14</t>
  </si>
  <si>
    <t>KARABURUN BOZKÖY 35-21-L00053_C_56358259_56358259</t>
  </si>
  <si>
    <t>27.10.2023 18:22:28</t>
  </si>
  <si>
    <t>27.10.2023 20:49:51</t>
  </si>
  <si>
    <t>L-393 YENİ OKUL 35-18-L00393_D d1_5958843</t>
  </si>
  <si>
    <t>27.10.2023 18:36:49</t>
  </si>
  <si>
    <t>27.10.2023 21:04:58</t>
  </si>
  <si>
    <t>YAMANDERE TR-3 35-29-L00313_A_56406281_56406281</t>
  </si>
  <si>
    <t>27.10.2023 18:31:01</t>
  </si>
  <si>
    <t>27.10.2023 21:19:58</t>
  </si>
  <si>
    <t>K-1227 35-04-K01227_915034510_915034510</t>
  </si>
  <si>
    <t>27.10.2023 18:54:41</t>
  </si>
  <si>
    <t>27.10.2023 21:44:54</t>
  </si>
  <si>
    <t>BAŞPINAR TR-1 45-76-L00017_C_56385891_56385891</t>
  </si>
  <si>
    <t>27.10.2023 18:51:21</t>
  </si>
  <si>
    <t>27.10.2023 19:22:32</t>
  </si>
  <si>
    <t>M-210(DM-2/23) 35-09-M00210_99220774_99220774</t>
  </si>
  <si>
    <t>27.10.2023 19:11:36</t>
  </si>
  <si>
    <t>27.10.2023 21:10:01</t>
  </si>
  <si>
    <t>K-2979 35-02-K02979_913200080_913200080</t>
  </si>
  <si>
    <t>27.10.2023 19:15:03</t>
  </si>
  <si>
    <t>27.10.2023 21:36:00</t>
  </si>
  <si>
    <t>BADEMLİ TR-2 35-30-L00099_D_56353386_56353386</t>
  </si>
  <si>
    <t>27.10.2023 20:26:05</t>
  </si>
  <si>
    <t>27.10.2023 21:38:05</t>
  </si>
  <si>
    <t>KARACALAR TR-1 45-73-M00721_A_56391203_56391203</t>
  </si>
  <si>
    <t>27.10.2023 20:53:03</t>
  </si>
  <si>
    <t>27.10.2023 21:53:50</t>
  </si>
  <si>
    <t>27.10.2023 08:57:11</t>
  </si>
  <si>
    <t>27.10.2023 17:15:44</t>
  </si>
  <si>
    <t>27.10.2023 16:23:21</t>
  </si>
  <si>
    <t>27.10.2023 21:49:44</t>
  </si>
  <si>
    <t>ÖREN TR-6 35-27-L00215_97510307_97510307</t>
  </si>
  <si>
    <t>27.10.2023 17:40:33</t>
  </si>
  <si>
    <t>27.10.2023 22:16:00</t>
  </si>
  <si>
    <t>YENİŞEHİR TR-2 35-31-L00378_B_91432872_91432872</t>
  </si>
  <si>
    <t>27.10.2023 17:44:05</t>
  </si>
  <si>
    <t>27.10.2023 22:59:52</t>
  </si>
  <si>
    <t>TR-1/13 45-72-M00013_956512524_956512524</t>
  </si>
  <si>
    <t>27.10.2023 18:29:29</t>
  </si>
  <si>
    <t>27.10.2023 22:21:04</t>
  </si>
  <si>
    <t>DM-9/12-A 45-71-M01919_B_56398246_56398246</t>
  </si>
  <si>
    <t>27.10.2023 18:51:20</t>
  </si>
  <si>
    <t>27.10.2023 22:15:53</t>
  </si>
  <si>
    <t>M-279 35-02-M00279_DAĞITIM TRAFO M-279 M01_89088813</t>
  </si>
  <si>
    <t>27.10.2023 19:30:49</t>
  </si>
  <si>
    <t>27.10.2023 21:52:13</t>
  </si>
  <si>
    <t>YAHŞELLİ TR-1 35-28-M00216_953371125_953371125</t>
  </si>
  <si>
    <t>27.10.2023 20:29:34</t>
  </si>
  <si>
    <t>27.10.2023 22:27:37</t>
  </si>
  <si>
    <t>M-3309(YATIRIM REZERVE) 35-07-M03309_95000000301_95000000301</t>
  </si>
  <si>
    <t>27.10.2023 21:01:48</t>
  </si>
  <si>
    <t>27.10.2023 22:30:48</t>
  </si>
  <si>
    <t>MENEMEN DM-5/25 35-28-M00654_953374546_953374546</t>
  </si>
  <si>
    <t>27.10.2023 22:03:21</t>
  </si>
  <si>
    <t>27.10.2023 22:42:12</t>
  </si>
  <si>
    <t>DOKUZLAR TR-3 35-31-L00170_956586719_956586719</t>
  </si>
  <si>
    <t>27.10.2023 17:54:29</t>
  </si>
  <si>
    <t>27.10.2023 23:16:00</t>
  </si>
  <si>
    <t>BALABAN TR-1 35-16-M00034_953321363_953321363</t>
  </si>
  <si>
    <t>27.10.2023 19:52:53</t>
  </si>
  <si>
    <t>27.10.2023 22:06:25</t>
  </si>
  <si>
    <t>27.10.2023 22:37:20</t>
  </si>
  <si>
    <t>TR-1/79 45-72-M00079_956506271_956506271</t>
  </si>
  <si>
    <t>27.10.2023 18:34:02</t>
  </si>
  <si>
    <t>27.10.2023 23:16:19</t>
  </si>
  <si>
    <t>DUĞLA TR-1 45-82-M00190_45-82-M00190_2357094</t>
  </si>
  <si>
    <t>27.10.2023 18:59:51</t>
  </si>
  <si>
    <t>27.10.2023 23:03:28</t>
  </si>
  <si>
    <t>L-310 35-18-L00310_950438417_950438417</t>
  </si>
  <si>
    <t>27.10.2023 22:31:29</t>
  </si>
  <si>
    <t>27.10.2023 23:45:33</t>
  </si>
  <si>
    <t>DİZDARLAR TR-16 35-22-M00868_955292481_955292481</t>
  </si>
  <si>
    <t>27.10.2023 23:36:20</t>
  </si>
  <si>
    <t>28.10.2023 02:40:20</t>
  </si>
  <si>
    <t>27.10.2023 09:04:31</t>
  </si>
  <si>
    <t>27.10.2023 15:57:57</t>
  </si>
  <si>
    <t>DAĞDERE DM 45-72-M00097_KÖMÜRCÜ M06_2329932</t>
  </si>
  <si>
    <t>27.10.2023 09:10:28</t>
  </si>
  <si>
    <t>27.10.2023 17:28:13</t>
  </si>
  <si>
    <t>27.10.2023 09:11:17</t>
  </si>
  <si>
    <t>27.10.2023 15:18:21</t>
  </si>
  <si>
    <t>ÜÇYOL KÖK 45-82-M00128_HatBaşıAyırıcı_97454388 M04_97454388</t>
  </si>
  <si>
    <t>27.10.2023 09:13:01</t>
  </si>
  <si>
    <t>27.10.2023 15:56:29</t>
  </si>
  <si>
    <t>27.10.2023 10:07:08</t>
  </si>
  <si>
    <t>27.10.2023 17:07:31</t>
  </si>
  <si>
    <t>KARGIN KÖK 45-71-M00095_ESKİ KARAOĞLANLI (BAYIRLAR PETROL) M02_2321773</t>
  </si>
  <si>
    <t>27.10.2023 11:07:03</t>
  </si>
  <si>
    <t>27.10.2023 16:39:45</t>
  </si>
  <si>
    <t>KARGIN KÖK 45-71-M00095_KARGIN BAKIR HAT TURGUTLU YÖNÜ M05_2321771</t>
  </si>
  <si>
    <t>27.10.2023 11:10:37</t>
  </si>
  <si>
    <t>27.10.2023 16:43:26</t>
  </si>
  <si>
    <t>PAMUCAK KÖK 35-13-L00400_ESKİ PAMUCAK (HAVAALANI) L09_2097128</t>
  </si>
  <si>
    <t>27.10.2023 11:03:03</t>
  </si>
  <si>
    <t>27.10.2023 15:16:14</t>
  </si>
  <si>
    <t>BERGAMA TM 35-16-A00004_HatBaşıAyırıcı_87202879 M13_87202879</t>
  </si>
  <si>
    <t>27.10.2023 12:19:49</t>
  </si>
  <si>
    <t>27.10.2023 14:27:18</t>
  </si>
  <si>
    <t>27.10.2023 14:08:51</t>
  </si>
  <si>
    <t>27.10.2023 14:51:24</t>
  </si>
  <si>
    <t>TROPİKAL DM 35-27-L00056_ÖRNEKKÖY L04_72201760</t>
  </si>
  <si>
    <t>27.10.2023 14:23:24</t>
  </si>
  <si>
    <t>27.10.2023 15:11:13</t>
  </si>
  <si>
    <t>27.10.2023 15:05:31</t>
  </si>
  <si>
    <t>27.10.2023 16:12:51</t>
  </si>
  <si>
    <t>27.10.2023 15:06:21</t>
  </si>
  <si>
    <t>27.10.2023 15:27:24</t>
  </si>
  <si>
    <t>YARBASAN KÖK 45-74-M00119_MİNNETLER M03_72246697</t>
  </si>
  <si>
    <t>27.10.2023 15:17:51</t>
  </si>
  <si>
    <t>27.10.2023 16:46:31</t>
  </si>
  <si>
    <t>27.10.2023 15:38:47</t>
  </si>
  <si>
    <t>27.10.2023 16:18:46</t>
  </si>
  <si>
    <t>HELVACI KÖK-1 35-17-M00360_HatBaşıAyırıcı_53132697 M03_53132697</t>
  </si>
  <si>
    <t>27.10.2023 15:42:06</t>
  </si>
  <si>
    <t>27.10.2023 20:50:25</t>
  </si>
  <si>
    <t>27.10.2023 15:53:11</t>
  </si>
  <si>
    <t>27.10.2023 16:48:13</t>
  </si>
  <si>
    <t>GÜMÜLDÜR M-50 35-25-M00050_GÜMÜLDÜR M-38 M03_72081021</t>
  </si>
  <si>
    <t>27.10.2023 16:37:44</t>
  </si>
  <si>
    <t>27.10.2023 17:01:51</t>
  </si>
  <si>
    <t>27.10.2023 17:46:01</t>
  </si>
  <si>
    <t>27.10.2023 17:46:21</t>
  </si>
  <si>
    <t>27.10.2023 17:45:39</t>
  </si>
  <si>
    <t>27.10.2023 21:19:05</t>
  </si>
  <si>
    <t>27.10.2023 19:42:16</t>
  </si>
  <si>
    <t>27.10.2023 20:59:39</t>
  </si>
  <si>
    <t>27.10.2023 20:18:29</t>
  </si>
  <si>
    <t>28.10.2023 00:05:34</t>
  </si>
  <si>
    <t>ASMACIK TR-1 45-71-M01697_43105687_56384127_56384127</t>
  </si>
  <si>
    <t>27.10.2023 22:01:27</t>
  </si>
  <si>
    <t>27.10.2023 23:12:51</t>
  </si>
  <si>
    <t>KARABURUN İM 35-21-A00001_KÜÇÜKBAHÇE L05_2314244</t>
  </si>
  <si>
    <t>27.10.2023 23:12:50</t>
  </si>
  <si>
    <t>28.10.2023 01:37:30</t>
  </si>
  <si>
    <t>KARABURUN İM 35-21-A00001_YENİ LİMAN L03_2314242</t>
  </si>
  <si>
    <t>27.10.2023 23:13:21</t>
  </si>
  <si>
    <t>28.10.2023 01:28:49</t>
  </si>
  <si>
    <t>L-321 35-18-L00321_L-317 - L-319 BAHÇELİEVLER L04_72091137</t>
  </si>
  <si>
    <t>28.10.2023 01:12:18</t>
  </si>
  <si>
    <t>28.10.2023 02:01:24</t>
  </si>
  <si>
    <t>SIĞACIK DM (L-35) 35-14-M00425_956660105_956660105</t>
  </si>
  <si>
    <t>28.10.2023 01:20:56</t>
  </si>
  <si>
    <t>28.10.2023 03:01:47</t>
  </si>
  <si>
    <t>HALİLLER DAVULCULAR TR-5 35-31-L00191_B_91213222_91213222</t>
  </si>
  <si>
    <t>28.10.2023 02:10:40</t>
  </si>
  <si>
    <t>28.10.2023 04:31:30</t>
  </si>
  <si>
    <t>26.10.2023 21:17:16</t>
  </si>
  <si>
    <t>26.10.2023 21:32:06</t>
  </si>
  <si>
    <t>26.10.2023 21:34:21</t>
  </si>
  <si>
    <t>26.10.2023 22:14:51</t>
  </si>
  <si>
    <t>BİRGİ DM 35-15-L01013_CEVİZALAN L05_67562276</t>
  </si>
  <si>
    <t>26.10.2023 21:39:00</t>
  </si>
  <si>
    <t>26.10.2023 22:13:46</t>
  </si>
  <si>
    <t>KARABURUN TR-11 35-21-L00010_KARABURUN MERKEZ DM L02_72175073</t>
  </si>
  <si>
    <t>26.10.2023 22:42:05</t>
  </si>
  <si>
    <t>27.10.2023 00:42:17</t>
  </si>
  <si>
    <t>M-1662 35-02-M01662_TRF M01_2119161</t>
  </si>
  <si>
    <t>27.10.2023 00:50:11</t>
  </si>
  <si>
    <t>27.10.2023 01:31:41</t>
  </si>
  <si>
    <t>UÇAK KARDEŞLER KÖK 45-73-M00296_MODERN BETON M03_66733880</t>
  </si>
  <si>
    <t>27.10.2023 01:04:53</t>
  </si>
  <si>
    <t>27.10.2023 01:05:21</t>
  </si>
  <si>
    <t>M-531 KAVAKLIDERE KÖK 35-02-M00531_M-530 / M529 M11_72200023</t>
  </si>
  <si>
    <t>27.10.2023 13:34:46</t>
  </si>
  <si>
    <t>27.10.2023 13:45:16</t>
  </si>
  <si>
    <t>ÇERKEZ MAHMUDİYE KÖYÜ TR-1 45-71-M01095_DIREK TIPI TRAFO HUCRESI H01_2087806</t>
  </si>
  <si>
    <t>26.10.2023 15:15:39</t>
  </si>
  <si>
    <t>26.10.2023 19:56:55</t>
  </si>
  <si>
    <t>KARAYENİCE KÖK (YATIRIM REZERVE) 45-71-M02611_KARAYENİCE KÖYÜ M04_97585743</t>
  </si>
  <si>
    <t>26.10.2023 15:21:11</t>
  </si>
  <si>
    <t>26.10.2023 17:58:11</t>
  </si>
  <si>
    <t>DM-3/TR-9 35-13-L00055_TR-18 L01_66486527</t>
  </si>
  <si>
    <t>26.10.2023 17:24:51</t>
  </si>
  <si>
    <t>26.10.2023 18:01:53</t>
  </si>
  <si>
    <t>26.10.2023 17:43:42</t>
  </si>
  <si>
    <t>26.10.2023 20:23:04</t>
  </si>
  <si>
    <t>GÖLMARMARA TR-12/A 45-85-L00256_ H_66339265</t>
  </si>
  <si>
    <t>26.10.2023 18:07:29</t>
  </si>
  <si>
    <t>26.10.2023 19:32:11</t>
  </si>
  <si>
    <t>ÖZDERE ORTA MAHALLE DM (M-1) 35-25-M00120_GÜMÜLDÜR DM-BARAJ-ORTA MAHALLE ARITMA KÖK M01_72127208</t>
  </si>
  <si>
    <t>26.10.2023 18:39:11</t>
  </si>
  <si>
    <t>26.10.2023 18:40:01</t>
  </si>
  <si>
    <t>26.10.2023 20:57:50</t>
  </si>
  <si>
    <t>YAYAKENT DM 35-24-M00209_BALABAN M05_72093612</t>
  </si>
  <si>
    <t>26.10.2023 21:05:51</t>
  </si>
  <si>
    <t>26.10.2023 21:26:01</t>
  </si>
  <si>
    <t>K-734 35-01-K00734_C C1_5914052</t>
  </si>
  <si>
    <t>28.10.2023 00:26:22</t>
  </si>
  <si>
    <t>28.10.2023 06:15:06</t>
  </si>
  <si>
    <t>SEYREK TR-8 35-28-M00377_95000649591_95000649591</t>
  </si>
  <si>
    <t>27.10.2023 19:38:23</t>
  </si>
  <si>
    <t>27.10.2023 22:47:32</t>
  </si>
  <si>
    <t>BAĞARASI TR-12 35-23-M00181_B_91357741_91357741</t>
  </si>
  <si>
    <t>28.10.2023 00:09:44</t>
  </si>
  <si>
    <t>28.10.2023 00:57:05</t>
  </si>
  <si>
    <t>DM-3 (TR-16) 35-15-M00016_TR-48 SANAYİ M03_67054316</t>
  </si>
  <si>
    <t>28.10.2023 00:36:44</t>
  </si>
  <si>
    <t>28.10.2023 02:26:15</t>
  </si>
  <si>
    <t>TR-37 35-15-M00037_TR-32 M02_66577162</t>
  </si>
  <si>
    <t>28.10.2023 02:46:43</t>
  </si>
  <si>
    <t>TR-37 35-15-M00037_TR-109 M01_66577160</t>
  </si>
  <si>
    <t>28.10.2023 04:47:06</t>
  </si>
  <si>
    <t>L-32 35-14-L00032_956636207_956636207</t>
  </si>
  <si>
    <t>28.10.2023 04:25:41</t>
  </si>
  <si>
    <t>28.10.2023 07:10:25</t>
  </si>
  <si>
    <t>28.10.2023 02:18:43</t>
  </si>
  <si>
    <t>28.10.2023 07:33:13</t>
  </si>
  <si>
    <t>CEVİZLİ GARAJ TR-2 35-16-M00132_D_90945809_90945809</t>
  </si>
  <si>
    <t>28.10.2023 06:19:17</t>
  </si>
  <si>
    <t>28.10.2023 07:31:05</t>
  </si>
  <si>
    <t>KARABAĞLAR TM 35-01-A00012_KARABAĞLAR-12 K34_2055161</t>
  </si>
  <si>
    <t>28.10.2023 02:16:46</t>
  </si>
  <si>
    <t>28.10.2023 02:21:09</t>
  </si>
  <si>
    <t>28.10.2023 06:55:15</t>
  </si>
  <si>
    <t>28.10.2023 08:07:48</t>
  </si>
  <si>
    <t>K-573 35-01-K00573_A 2A_5916506</t>
  </si>
  <si>
    <t>28.10.2023 07:01:22</t>
  </si>
  <si>
    <t>28.10.2023 09:02:33</t>
  </si>
  <si>
    <t>TR-1/3 45-83-M00003_PAŞATIMARI TR-1 M05_2331761</t>
  </si>
  <si>
    <t>28.10.2023 07:05:50</t>
  </si>
  <si>
    <t>28.10.2023 07:52:34</t>
  </si>
  <si>
    <t>M-953 GEÇİT 35-02-M00953_ M01_2336921</t>
  </si>
  <si>
    <t>11.10.2023 14:48:18</t>
  </si>
  <si>
    <t>11.10.2023 16:09:22</t>
  </si>
  <si>
    <t>M-23 ÇERİSAN 35-02-M00023Ö_DIREK TIPI TRAFO HUCRESI H01_2060074</t>
  </si>
  <si>
    <t>11.10.2023 19:13:23</t>
  </si>
  <si>
    <t>K-3975 35-04-K03975_C C01_83782041</t>
  </si>
  <si>
    <t>28.10.2023 06:53:34</t>
  </si>
  <si>
    <t>28.10.2023 08:59:54</t>
  </si>
  <si>
    <t>ÇAPAKLI KÖK 45-78-M01161_HatBaşıAyırıcı_53139030 M06_53139030</t>
  </si>
  <si>
    <t>28.10.2023 07:24:32</t>
  </si>
  <si>
    <t>28.10.2023 09:11:59</t>
  </si>
  <si>
    <t>ÇANDARLI DM-TR-20 35-30-M00020_BERGAMA-1 M11_72352932</t>
  </si>
  <si>
    <t>28.10.2023 07:53:43</t>
  </si>
  <si>
    <t>28.10.2023 09:04:19</t>
  </si>
  <si>
    <t>SARIGÖL TR-15 KÖK 45-79-M00015_TR-22 M014_61362372</t>
  </si>
  <si>
    <t>28.10.2023 08:35:45</t>
  </si>
  <si>
    <t>28.10.2023 09:45:42</t>
  </si>
  <si>
    <t>BALABANLI DM 35-15-M00280_OTURAKKUYU M04_72306393</t>
  </si>
  <si>
    <t>28.10.2023 08:43:11</t>
  </si>
  <si>
    <t>28.10.2023 08:50:41</t>
  </si>
  <si>
    <t>K-3847 35-04-K03847_35-04-K03847_2356632</t>
  </si>
  <si>
    <t>28.10.2023 08:49:38</t>
  </si>
  <si>
    <t>28.10.2023 09:25:51</t>
  </si>
  <si>
    <t>CABARLAR TR-6 45-75-M00117_962506668_962506668</t>
  </si>
  <si>
    <t>28.10.2023 08:47:19</t>
  </si>
  <si>
    <t>28.10.2023 09:36:29</t>
  </si>
  <si>
    <t>28.10.2023 09:12:21</t>
  </si>
  <si>
    <t>28.10.2023 09:26:33</t>
  </si>
  <si>
    <t>28.10.2023 09:20:43</t>
  </si>
  <si>
    <t>28.10.2023 09:33:22</t>
  </si>
  <si>
    <t>28.10.2023 09:30:00</t>
  </si>
  <si>
    <t>28.10.2023 09:39:10</t>
  </si>
  <si>
    <t>YENİKÖY TR-1 35-23-M00085_35-23-M00085_2376644</t>
  </si>
  <si>
    <t>28.10.2023 09:39:12</t>
  </si>
  <si>
    <t>28.10.2023 10:06:14</t>
  </si>
  <si>
    <t>M-1174 35-04-M01174_35-04-M01174_2353251</t>
  </si>
  <si>
    <t>Trafo Bakım Çalışması</t>
  </si>
  <si>
    <t>28.10.2023 09:47:19</t>
  </si>
  <si>
    <t>28.10.2023 10:04:36</t>
  </si>
  <si>
    <t>BARAJ KÖK 35-17-M00461_ÇITAK GRUBU M04_100693750</t>
  </si>
  <si>
    <t>28.10.2023 07:48:51</t>
  </si>
  <si>
    <t>28.10.2023 09:28:30</t>
  </si>
  <si>
    <t>TR-8 35-27-M00008_TAŞLI YOL M04_82864508</t>
  </si>
  <si>
    <t>28.10.2023 09:12:37</t>
  </si>
  <si>
    <t>28.10.2023 10:55:41</t>
  </si>
  <si>
    <t>SARUHANLI DM 45-80-M00001_AKHİSAR-2 NURİYE DM M06_2086496</t>
  </si>
  <si>
    <t>28.10.2023 09:17:27</t>
  </si>
  <si>
    <t>28.10.2023 09:24:41</t>
  </si>
  <si>
    <t>28.10.2023 09:18:37</t>
  </si>
  <si>
    <t>28.10.2023 09:51:23</t>
  </si>
  <si>
    <t>GÖRDES TR-1 45-75-M00001_945604201_945604201</t>
  </si>
  <si>
    <t>28.10.2023 09:17:18</t>
  </si>
  <si>
    <t>28.10.2023 10:08:49</t>
  </si>
  <si>
    <t>M-347 35-09-M00347_M-1391 M03_47620367</t>
  </si>
  <si>
    <t>28.10.2023 09:38:33</t>
  </si>
  <si>
    <t>28.10.2023 10:01:31</t>
  </si>
  <si>
    <t>28.10.2023 09:53:37</t>
  </si>
  <si>
    <t>28.10.2023 10:44:36</t>
  </si>
  <si>
    <t>HALİLLER KÖK 35-31-L00228_UMURCALI L09_72238623</t>
  </si>
  <si>
    <t>28.10.2023 09:55:41</t>
  </si>
  <si>
    <t>28.10.2023 10:40:04</t>
  </si>
  <si>
    <t>DEMİRCİ KÖK 35-26-M00779_YEŞİLKÖY ENH M01_42707191</t>
  </si>
  <si>
    <t>28.10.2023 10:07:19</t>
  </si>
  <si>
    <t>28.10.2023 10:45:31</t>
  </si>
  <si>
    <t>28.10.2023 10:16:11</t>
  </si>
  <si>
    <t>28.10.2023 10:53:22</t>
  </si>
  <si>
    <t>M-1087 35-04-M01087_35-04-M01087_42120396</t>
  </si>
  <si>
    <t>28.10.2023 10:17:39</t>
  </si>
  <si>
    <t>28.10.2023 10:58:22</t>
  </si>
  <si>
    <t>28.10.2023 10:21:31</t>
  </si>
  <si>
    <t>28.10.2023 10:47:54</t>
  </si>
  <si>
    <t>TR-87 HÜSEYİN DOYRAN GRB. 35-15-M00087_35-15-M00087_2364913</t>
  </si>
  <si>
    <t>28.10.2023 06:58:39</t>
  </si>
  <si>
    <t>28.10.2023 09:24:24</t>
  </si>
  <si>
    <t>DEMİRCİ TM 45-74-A00001_HatBaşıAyırıcı_53135308 M15_53135308</t>
  </si>
  <si>
    <t>28.10.2023 09:08:22</t>
  </si>
  <si>
    <t>28.10.2023 11:59:17</t>
  </si>
  <si>
    <t>28.10.2023 09:08:38</t>
  </si>
  <si>
    <t>28.10.2023 11:25:51</t>
  </si>
  <si>
    <t>MORDOĞAN İM 35-21-A00002_GÜLBAHÇE-İYTE-1 M07_2314070</t>
  </si>
  <si>
    <t>28.10.2023 09:10:55</t>
  </si>
  <si>
    <t>28.10.2023 11:37:58</t>
  </si>
  <si>
    <t>28.10.2023 09:20:37</t>
  </si>
  <si>
    <t>28.10.2023 11:51:21</t>
  </si>
  <si>
    <t>AYHAN BEZİRGENOGLU SULAMA GRUBU 35-29-L00346_950346937_950346937</t>
  </si>
  <si>
    <t>28.10.2023 09:19:11</t>
  </si>
  <si>
    <t>28.10.2023 11:42:20</t>
  </si>
  <si>
    <t>GÜNEŞLİ KÖK 45-75-M00056_HatBaşıAyırıcı_53135486 M03_53135486</t>
  </si>
  <si>
    <t>28.10.2023 09:30:44</t>
  </si>
  <si>
    <t>28.10.2023 11:14:31</t>
  </si>
  <si>
    <t>ÇANDARLI TATİL KÖYÜ KÖK-11 35-30-M00079_ÇANDARLI TATİL KÖYÜ M04_72085979</t>
  </si>
  <si>
    <t>28.10.2023 09:40:17</t>
  </si>
  <si>
    <t>28.10.2023 11:20:54</t>
  </si>
  <si>
    <t>28.10.2023 09:47:32</t>
  </si>
  <si>
    <t>28.10.2023 10:48:13</t>
  </si>
  <si>
    <t>YURTBAŞI TR-2 45-77-L00314_B_65509663_65509663</t>
  </si>
  <si>
    <t>28.10.2023 10:09:25</t>
  </si>
  <si>
    <t>28.10.2023 11:40:21</t>
  </si>
  <si>
    <t>L-210 35-18-L00210_950461568_950461568</t>
  </si>
  <si>
    <t>28.10.2023 10:21:08</t>
  </si>
  <si>
    <t>28.10.2023 11:26:18</t>
  </si>
  <si>
    <t>K-718 35-01-K00718_911775062_911775062</t>
  </si>
  <si>
    <t>28.10.2023 10:22:49</t>
  </si>
  <si>
    <t>28.10.2023 11:25:48</t>
  </si>
  <si>
    <t>NECMETTİN AKTÜRK ÖZEL KÖK 45-76-M00045Ö_HALİL ÇOK M02_2326049</t>
  </si>
  <si>
    <t>28.10.2023 10:38:08</t>
  </si>
  <si>
    <t>28.10.2023 11:14:00</t>
  </si>
  <si>
    <t>K-278 35-01-K00278_910623170_910623170</t>
  </si>
  <si>
    <t>28.10.2023 11:04:58</t>
  </si>
  <si>
    <t>28.10.2023 11:52:07</t>
  </si>
  <si>
    <t>SELENDİ DM 45-81-M00001_HatBaşıAyırıcı_53134832 M16_53134832</t>
  </si>
  <si>
    <t>28.10.2023 11:10:55</t>
  </si>
  <si>
    <t>28.10.2023 11:32:22</t>
  </si>
  <si>
    <t>M-951 35-04-M00951_35-04-M00951_2366199</t>
  </si>
  <si>
    <t>28.10.2023 11:18:20</t>
  </si>
  <si>
    <t>28.10.2023 11:41:21</t>
  </si>
  <si>
    <t>M-2517 35-02-M02517_99383982_99383982</t>
  </si>
  <si>
    <t>28.10.2023 11:21:55</t>
  </si>
  <si>
    <t>28.10.2023 12:05:32</t>
  </si>
  <si>
    <t>28.10.2023 11:27:31</t>
  </si>
  <si>
    <t>28.10.2023 12:05:31</t>
  </si>
  <si>
    <t>M-2033 35-03-M02033_DIREK TIPI TRAFO HUCRESI H01_2110305</t>
  </si>
  <si>
    <t>28.10.2023 09:05:45</t>
  </si>
  <si>
    <t>28.10.2023 10:59:50</t>
  </si>
  <si>
    <t>M-10 35-02-M00010_910110878_910110878</t>
  </si>
  <si>
    <t>28.10.2023 09:31:34</t>
  </si>
  <si>
    <t>28.10.2023 12:17:14</t>
  </si>
  <si>
    <t>DM-25/16 45-71-M00392_953244214_953244214</t>
  </si>
  <si>
    <t>28.10.2023 09:42:16</t>
  </si>
  <si>
    <t>28.10.2023 12:24:38</t>
  </si>
  <si>
    <t>28.10.2023 09:06:11</t>
  </si>
  <si>
    <t>28.10.2023 10:54:00</t>
  </si>
  <si>
    <t>K-608 35-02-K00608_99456818_99456818</t>
  </si>
  <si>
    <t>28.10.2023 10:17:05</t>
  </si>
  <si>
    <t>28.10.2023 12:46:09</t>
  </si>
  <si>
    <t>M-1929 GEÇİT 35-03-M01929_M-2033 M02_66740322</t>
  </si>
  <si>
    <t>28.10.2023 11:30:53</t>
  </si>
  <si>
    <t>FOÇA TR-2 35-23-L00002_950422778_950422778</t>
  </si>
  <si>
    <t>28.10.2023 11:11:33</t>
  </si>
  <si>
    <t>28.10.2023 12:14:34</t>
  </si>
  <si>
    <t>K-869 35-04-K00869_99667021_99667021</t>
  </si>
  <si>
    <t>28.10.2023 11:31:18</t>
  </si>
  <si>
    <t>28.10.2023 12:45:57</t>
  </si>
  <si>
    <t>TR-162 45-78-L00162_B tr162/b2_49409498</t>
  </si>
  <si>
    <t>28.10.2023 11:45:23</t>
  </si>
  <si>
    <t>28.10.2023 12:50:57</t>
  </si>
  <si>
    <t>GÜLKENT TR-3 35-30-M00226_35-30-M00226_2356364</t>
  </si>
  <si>
    <t>28.10.2023 11:21:36</t>
  </si>
  <si>
    <t>28.10.2023 12:01:52</t>
  </si>
  <si>
    <t>TORBALI DM 35-26-M00001_TR-5 M07_2307931</t>
  </si>
  <si>
    <t>28.10.2023 08:54:37</t>
  </si>
  <si>
    <t>28.10.2023 13:08:41</t>
  </si>
  <si>
    <t>28.10.2023 09:03:11</t>
  </si>
  <si>
    <t>28.10.2023 13:29:01</t>
  </si>
  <si>
    <t>TR-17 45-77-L00017_945505407_945505407</t>
  </si>
  <si>
    <t>20.10.2023 16:53:12</t>
  </si>
  <si>
    <t>20.10.2023 19:49:55</t>
  </si>
  <si>
    <t>20.10.2023 18:01:45</t>
  </si>
  <si>
    <t>20.10.2023 18:23:24</t>
  </si>
  <si>
    <t>M-263 35-09-M00263_M-261 M04_47547858</t>
  </si>
  <si>
    <t>20.10.2023 18:57:57</t>
  </si>
  <si>
    <t>L-33 35-14-L00033_956636251_956636251</t>
  </si>
  <si>
    <t>20.10.2023 20:34:22</t>
  </si>
  <si>
    <t>20.10.2023 21:24:00</t>
  </si>
  <si>
    <t>L-456 35-18-L00456_950452254_950452254</t>
  </si>
  <si>
    <t>20.10.2023 18:56:00</t>
  </si>
  <si>
    <t>20.10.2023 22:26:11</t>
  </si>
  <si>
    <t>K-3582 35-01-K03582_910936956_910936956</t>
  </si>
  <si>
    <t>20.10.2023 20:34:16</t>
  </si>
  <si>
    <t>20.10.2023 21:48:53</t>
  </si>
  <si>
    <t>M-1041 35-04-M01041_B B01_5944244</t>
  </si>
  <si>
    <t>20.10.2023 20:24:20</t>
  </si>
  <si>
    <t>20.10.2023 22:10:37</t>
  </si>
  <si>
    <t>K-4406 35-04-K04406_99377674_99377674</t>
  </si>
  <si>
    <t>20.10.2023 20:52:13</t>
  </si>
  <si>
    <t>20.10.2023 22:31:36</t>
  </si>
  <si>
    <t>GRUPKENT TR-2 35-30-M00204_C_56367579_56367579</t>
  </si>
  <si>
    <t>20.10.2023 21:50:06</t>
  </si>
  <si>
    <t>20.10.2023 22:14:14</t>
  </si>
  <si>
    <t>DM-8 35-17-M00700_C_83714371_83714371</t>
  </si>
  <si>
    <t>20.10.2023 17:21:57</t>
  </si>
  <si>
    <t>20.10.2023 19:38:32</t>
  </si>
  <si>
    <t>20.10.2023 18:27:32</t>
  </si>
  <si>
    <t>20.10.2023 22:39:31</t>
  </si>
  <si>
    <t>SALİHLİ TR-30/A 45-78-L00727_C_91333784_91333784</t>
  </si>
  <si>
    <t>20.10.2023 21:46:41</t>
  </si>
  <si>
    <t>20.10.2023 22:24:45</t>
  </si>
  <si>
    <t>K-2746 35-03-K02746_TRAFO K02_41968682</t>
  </si>
  <si>
    <t>18.10.2023 14:27:02</t>
  </si>
  <si>
    <t>18.10.2023 17:21:53</t>
  </si>
  <si>
    <t>GÜNYAKA TR-2 45-79-M00479_B_56388696_56388696</t>
  </si>
  <si>
    <t>20.10.2023 22:04:47</t>
  </si>
  <si>
    <t>20.10.2023 23:04:07</t>
  </si>
  <si>
    <t>20.10.2023 22:54:46</t>
  </si>
  <si>
    <t>20.10.2023 23:41:57</t>
  </si>
  <si>
    <t>M-2875 35-04-M02875_M-2893 M01_84886222</t>
  </si>
  <si>
    <t>17.10.2023 15:23:52</t>
  </si>
  <si>
    <t>17.10.2023 17:53:55</t>
  </si>
  <si>
    <t>DM-22/09 45-71-M00652_45-71-M00652_72252443</t>
  </si>
  <si>
    <t>18.10.2023 13:44:25</t>
  </si>
  <si>
    <t>18.10.2023 14:30:57</t>
  </si>
  <si>
    <t>M-1002 35-03-M01002_35-03-M01002_41932676</t>
  </si>
  <si>
    <t>19.10.2023 12:00:08</t>
  </si>
  <si>
    <t>19.10.2023 15:01:00</t>
  </si>
  <si>
    <t>MOLLAAHMETLER TR-1 45-81-M00209_A_56401954_56401954</t>
  </si>
  <si>
    <t>20.10.2023 21:06:50</t>
  </si>
  <si>
    <t>21.10.2023 00:30:35</t>
  </si>
  <si>
    <t>DM-14/3 45-71-M00387_953197252_953197252</t>
  </si>
  <si>
    <t>21.10.2023 00:01:53</t>
  </si>
  <si>
    <t>21.10.2023 00:34:23</t>
  </si>
  <si>
    <t>EVRENOS TR-2 45-71-M01405_DIREK TIPI TRAFO HUCRESI H01_2083323</t>
  </si>
  <si>
    <t>18.10.2023 10:16:21</t>
  </si>
  <si>
    <t>18.10.2023 12:40:41</t>
  </si>
  <si>
    <t>18.10.2023 13:47:18</t>
  </si>
  <si>
    <t>ÇUKURALTI M-51 35-25-M00086_955268981_955268981</t>
  </si>
  <si>
    <t>20.10.2023 22:21:29</t>
  </si>
  <si>
    <t>20.10.2023 23:57:39</t>
  </si>
  <si>
    <t>M-1041 35-04-M01041_99407496_99407496</t>
  </si>
  <si>
    <t>20.10.2023 23:32:25</t>
  </si>
  <si>
    <t>21.10.2023 01:22:34</t>
  </si>
  <si>
    <t>M-1248 35-01-M01248_C C2_5864838</t>
  </si>
  <si>
    <t>20.10.2023 23:23:31</t>
  </si>
  <si>
    <t>21.10.2023 03:21:09</t>
  </si>
  <si>
    <t>M-972 35-03-M00972_A_56366621_56366621</t>
  </si>
  <si>
    <t>21.10.2023 00:58:12</t>
  </si>
  <si>
    <t>21.10.2023 02:46:14</t>
  </si>
  <si>
    <t>21.10.2023 01:24:41</t>
  </si>
  <si>
    <t>21.10.2023 02:09:03</t>
  </si>
  <si>
    <t>TR-69 M.ALİ SOYLU GRB. YANIKIR MEVKİİ 35-15-L00069_35-15-L00069_2365842</t>
  </si>
  <si>
    <t>20.10.2023 22:34:03</t>
  </si>
  <si>
    <t>21.10.2023 04:06:18</t>
  </si>
  <si>
    <t>SEYREK TR-7 KÖK 35-28-M00379_HatBaşıAyırıcı_92518235 M04_92518235</t>
  </si>
  <si>
    <t>19.10.2023 11:49:38</t>
  </si>
  <si>
    <t>19.10.2023 15:43:40</t>
  </si>
  <si>
    <t>20.10.2023 20:31:42</t>
  </si>
  <si>
    <t>20.10.2023 23:59:12</t>
  </si>
  <si>
    <t>KARŞIYAKA GIS TM 35-04-A00002_Karşıyaka-20 K34_2311898</t>
  </si>
  <si>
    <t>21.10.2023 03:05:09</t>
  </si>
  <si>
    <t>21.10.2023 03:56:04</t>
  </si>
  <si>
    <t>21.10.2023 03:51:20</t>
  </si>
  <si>
    <t>21.10.2023 05:30:01</t>
  </si>
  <si>
    <t>URGANLI TR-1 KÖK 45-83-M00129_TR-9 M01_2331300</t>
  </si>
  <si>
    <t>12.10.2023 18:16:52</t>
  </si>
  <si>
    <t>12.10.2023 19:40:22</t>
  </si>
  <si>
    <t>14.10.2023 08:01:14</t>
  </si>
  <si>
    <t>14.10.2023 09:35:54</t>
  </si>
  <si>
    <t>16.10.2023 16:35:46</t>
  </si>
  <si>
    <t>16.10.2023 17:10:12</t>
  </si>
  <si>
    <t>19.10.2023 09:12:20</t>
  </si>
  <si>
    <t>ARPALIK KÖK 45-83-M00137_İZZETTİN KÖK M03_2096507</t>
  </si>
  <si>
    <t>12.10.2023 09:55:41</t>
  </si>
  <si>
    <t>12.10.2023 11:03:27</t>
  </si>
  <si>
    <t>15.10.2023 08:19:03</t>
  </si>
  <si>
    <t>15.10.2023 09:28:40</t>
  </si>
  <si>
    <t>TOKİ TR-6 35-27-M00816_TOKİ TR-5 M01_79725668</t>
  </si>
  <si>
    <t>18.10.2023 10:02:56</t>
  </si>
  <si>
    <t>18.10.2023 11:57:49</t>
  </si>
  <si>
    <t>18.10.2023 10:30:25</t>
  </si>
  <si>
    <t>18.10.2023 16:52:34</t>
  </si>
  <si>
    <t>TİRE İM-DM-1 35-29-A00001_DOYRANLI L11_2059658</t>
  </si>
  <si>
    <t>18.10.2023 14:32:56</t>
  </si>
  <si>
    <t>18.10.2023 14:50:37</t>
  </si>
  <si>
    <t>TR-112 45-78-L00112_DAĞITIM TRAFOSU TR-112 L03_65925400</t>
  </si>
  <si>
    <t>19.10.2023 01:45:12</t>
  </si>
  <si>
    <t>19.10.2023 02:04:35</t>
  </si>
  <si>
    <t>19.10.2023 11:30:58</t>
  </si>
  <si>
    <t>19.10.2023 14:06:12</t>
  </si>
  <si>
    <t>M-1387 35-09-M01387_914666290_914666290</t>
  </si>
  <si>
    <t>21.10.2023 08:38:24</t>
  </si>
  <si>
    <t>21.10.2023 10:16:23</t>
  </si>
  <si>
    <t>ULUKENT DM-2/10 35-28-M00580_35-28-M00580_66581184</t>
  </si>
  <si>
    <t>21.10.2023 09:35:27</t>
  </si>
  <si>
    <t>21.10.2023 10:11:59</t>
  </si>
  <si>
    <t>M-2771 35-02-M02771_35-02-M02771_81730778</t>
  </si>
  <si>
    <t>21.10.2023 09:38:45</t>
  </si>
  <si>
    <t>21.10.2023 10:25:02</t>
  </si>
  <si>
    <t>TR-49 35-26-M00049_TR-50 M01_65984232</t>
  </si>
  <si>
    <t>13.10.2023 09:46:43</t>
  </si>
  <si>
    <t>13.10.2023 10:33:44</t>
  </si>
  <si>
    <t>TR-49 35-26-M00049_TR-48 M04_65984281</t>
  </si>
  <si>
    <t>13.10.2023 13:52:39</t>
  </si>
  <si>
    <t>13.10.2023 15:51:33</t>
  </si>
  <si>
    <t>TR-1/6 45-83-M00006_DAHİLİ TRAFO M04_83863405</t>
  </si>
  <si>
    <t>15.10.2023 09:11:24</t>
  </si>
  <si>
    <t>15.10.2023 12:55:36</t>
  </si>
  <si>
    <t>TR-1/6 45-83-M00006_TR-1/9 M05_83863410</t>
  </si>
  <si>
    <t>15.10.2023 09:15:11</t>
  </si>
  <si>
    <t>15.10.2023 12:53:57</t>
  </si>
  <si>
    <t>TR-1/6 45-83-M00006_FARİNA UN M06_83863451</t>
  </si>
  <si>
    <t>15.10.2023 09:16:55</t>
  </si>
  <si>
    <t>15.10.2023 13:00:11</t>
  </si>
  <si>
    <t>TR-16 45-78-L00016_TR-17 L05_65863528</t>
  </si>
  <si>
    <t>18.10.2023 10:05:42</t>
  </si>
  <si>
    <t>18.10.2023 15:50:31</t>
  </si>
  <si>
    <t>ÇAYKÖY TR-1 45-78-L00429_B_91195813_91195813</t>
  </si>
  <si>
    <t>21.10.2023 08:05:19</t>
  </si>
  <si>
    <t>21.10.2023 10:39:32</t>
  </si>
  <si>
    <t>TR-67 35-19-L00067_35-19-L00067_2376837</t>
  </si>
  <si>
    <t>21.10.2023 08:45:28</t>
  </si>
  <si>
    <t>21.10.2023 09:29:46</t>
  </si>
  <si>
    <t>M-2013 35-10-M02013_95002456970_95002456970</t>
  </si>
  <si>
    <t>21.10.2023 09:03:13</t>
  </si>
  <si>
    <t>21.10.2023 10:38:18</t>
  </si>
  <si>
    <t>K-1338 35-03-K01338_D_56374147_56374147</t>
  </si>
  <si>
    <t>21.10.2023 09:13:27</t>
  </si>
  <si>
    <t>21.10.2023 10:37:20</t>
  </si>
  <si>
    <t>21.10.2023 09:14:54</t>
  </si>
  <si>
    <t>21.10.2023 09:52:06</t>
  </si>
  <si>
    <t>21.10.2023 09:16:28</t>
  </si>
  <si>
    <t>21.10.2023 10:35:07</t>
  </si>
  <si>
    <t>TR-67 35-19-L00067_5858112_56377362_56377362</t>
  </si>
  <si>
    <t>21.10.2023 09:35:32</t>
  </si>
  <si>
    <t>21.10.2023 10:03:02</t>
  </si>
  <si>
    <t>ÇAMLIK KÖYÜ TR-1 35-13-L00081_B_56370509_56370509</t>
  </si>
  <si>
    <t>21.10.2023 09:40:37</t>
  </si>
  <si>
    <t>21.10.2023 10:14:23</t>
  </si>
  <si>
    <t>TR-10 BABACAN 35-19-L00010_956691584_956691584</t>
  </si>
  <si>
    <t>21.10.2023 10:06:42</t>
  </si>
  <si>
    <t>21.10.2023 10:49:26</t>
  </si>
  <si>
    <t>M-1123 35-02-M01123_35-02-M01123_2363502</t>
  </si>
  <si>
    <t>21.10.2023 10:36:31</t>
  </si>
  <si>
    <t>21.10.2023 11:02:29</t>
  </si>
  <si>
    <t>TEPECİK KÖPRÜ DM 35-14-M00332_HatBaşıAyırıcı_53138750 M04_53138750</t>
  </si>
  <si>
    <t>07.10.2023 12:17:54</t>
  </si>
  <si>
    <t>07.10.2023 14:56:00</t>
  </si>
  <si>
    <t>15.10.2023 09:00:41</t>
  </si>
  <si>
    <t>15.10.2023 15:03:15</t>
  </si>
  <si>
    <t>TAYTAN TR-1 KÖK 45-78-M00305_OFİS KÖK GİRİŞ/DEMİRKÖPRÜ-1 ÇIKIŞ M02_65651251</t>
  </si>
  <si>
    <t>15.10.2023 09:00:48</t>
  </si>
  <si>
    <t>15.10.2023 14:21:32</t>
  </si>
  <si>
    <t>K-4441 35-10-K04441_98092817_98092817</t>
  </si>
  <si>
    <t>21.10.2023 09:35:18</t>
  </si>
  <si>
    <t>21.10.2023 11:44:44</t>
  </si>
  <si>
    <t>YENİFOÇA TR-45 35-23-M00045_A_56364399_56364399</t>
  </si>
  <si>
    <t>21.10.2023 09:54:47</t>
  </si>
  <si>
    <t>21.10.2023 10:59:41</t>
  </si>
  <si>
    <t>UZUNKUYU TR-2 35-19-M00204_A_91219773_91219773</t>
  </si>
  <si>
    <t>21.10.2023 09:58:56</t>
  </si>
  <si>
    <t>21.10.2023 12:02:26</t>
  </si>
  <si>
    <t>K-4130 35-04-K04130_A_56363470_56363470</t>
  </si>
  <si>
    <t>21.10.2023 10:10:25</t>
  </si>
  <si>
    <t>21.10.2023 11:21:56</t>
  </si>
  <si>
    <t>K-535 35-02-K00535_35-02-K00535_2369275</t>
  </si>
  <si>
    <t>21.10.2023 11:31:13</t>
  </si>
  <si>
    <t>21.10.2023 11:56:04</t>
  </si>
  <si>
    <t>DM-14/12A 45-71-M02425__81571161_81571161</t>
  </si>
  <si>
    <t>21.10.2023 11:46:03</t>
  </si>
  <si>
    <t>21.10.2023 12:21:33</t>
  </si>
  <si>
    <t>M-30 35-02-M00030_M-454 M08_2121890</t>
  </si>
  <si>
    <t>21.10.2023 12:07:49</t>
  </si>
  <si>
    <t>21.10.2023 12:14:39</t>
  </si>
  <si>
    <t>TEPECİK KÖPRÜ DM 35-14-M00332_TEPECİK ÇIKIŞI (M-78) M04_49833964</t>
  </si>
  <si>
    <t>07.10.2023 15:03:54</t>
  </si>
  <si>
    <t>07.10.2023 15:23:29</t>
  </si>
  <si>
    <t>K-567 35-02-K00567_99874764_99874764</t>
  </si>
  <si>
    <t>21.10.2023 08:09:23</t>
  </si>
  <si>
    <t>21.10.2023 13:29:36</t>
  </si>
  <si>
    <t>K-1984 35-02-K01984_B B3_60968231</t>
  </si>
  <si>
    <t>21.10.2023 08:47:49</t>
  </si>
  <si>
    <t>21.10.2023 12:52:49</t>
  </si>
  <si>
    <t>K-1984 35-02-K01984_C C1_60968226</t>
  </si>
  <si>
    <t>21.10.2023 08:49:07</t>
  </si>
  <si>
    <t>21.10.2023 12:53:33</t>
  </si>
  <si>
    <t>BOYNUYOĞUN TR-3 35-29-L00784_35-29-L00784_66117423</t>
  </si>
  <si>
    <t>21.10.2023 08:59:22</t>
  </si>
  <si>
    <t>21.10.2023 13:10:13</t>
  </si>
  <si>
    <t>AHMETBEYLER TR-1 35-16-M00061_47449236_56394984_56394984</t>
  </si>
  <si>
    <t>21.10.2023 09:10:50</t>
  </si>
  <si>
    <t>21.10.2023 12:05:19</t>
  </si>
  <si>
    <t>TOKİ DM 35-27-M00810_95001235184_95001235184</t>
  </si>
  <si>
    <t>21.10.2023 09:12:04</t>
  </si>
  <si>
    <t>21.10.2023 13:27:27</t>
  </si>
  <si>
    <t>KIZILOBA TR-1 35-20-L00257_955206226_955206226</t>
  </si>
  <si>
    <t>21.10.2023 10:50:58</t>
  </si>
  <si>
    <t>21.10.2023 13:13:57</t>
  </si>
  <si>
    <t>İĞDECİK TR-1 45-78-M00907_953274801_953274801</t>
  </si>
  <si>
    <t>21.10.2023 11:05:02</t>
  </si>
  <si>
    <t>21.10.2023 13:41:23</t>
  </si>
  <si>
    <t>K-3165 35-03-K03165_35-03-K03165_41915575</t>
  </si>
  <si>
    <t>21.10.2023 08:32:23</t>
  </si>
  <si>
    <t>21.10.2023 13:37:19</t>
  </si>
  <si>
    <t>21.10.2023 07:59:10</t>
  </si>
  <si>
    <t>21.10.2023 14:08:43</t>
  </si>
  <si>
    <t>M-3242 35-02-M03242_95002388973_95002388973</t>
  </si>
  <si>
    <t>21.10.2023 08:42:31</t>
  </si>
  <si>
    <t>21.10.2023 13:48:59</t>
  </si>
  <si>
    <t>SEYREK TR-7 KÖK 35-28-M00379_GÜNERLİ M05_2329493</t>
  </si>
  <si>
    <t>21.10.2023 09:00:12</t>
  </si>
  <si>
    <t>21.10.2023 11:20:24</t>
  </si>
  <si>
    <t>21.10.2023 09:15:00</t>
  </si>
  <si>
    <t>21.10.2023 13:49:04</t>
  </si>
  <si>
    <t>AHMETLİ İM 45-84-A00001_AHMETLİ DSİ M10_2314532</t>
  </si>
  <si>
    <t>21.10.2023 09:31:57</t>
  </si>
  <si>
    <t>21.10.2023 11:34:08</t>
  </si>
  <si>
    <t>M-3464(YATIRIM REZERVE) 35-02-M03464_7312091 a1b_5838894</t>
  </si>
  <si>
    <t>21.10.2023 09:30:33</t>
  </si>
  <si>
    <t>21.10.2023 14:24:45</t>
  </si>
  <si>
    <t>M-970 35-03-M00970_910625306_910625306</t>
  </si>
  <si>
    <t>21.10.2023 10:02:15</t>
  </si>
  <si>
    <t>21.10.2023 14:04:33</t>
  </si>
  <si>
    <t>M-2453 35-03-M02453_35-03-M02453_44465668</t>
  </si>
  <si>
    <t>21.10.2023 10:09:00</t>
  </si>
  <si>
    <t>21.10.2023 14:19:41</t>
  </si>
  <si>
    <t>URGANLI TR-4 45-83-M00554_MERA M01_2103478</t>
  </si>
  <si>
    <t>21.10.2023 10:20:12</t>
  </si>
  <si>
    <t>21.10.2023 12:09:20</t>
  </si>
  <si>
    <t>DM-25/2 45-71-M00056_953239469_953239469</t>
  </si>
  <si>
    <t>21.10.2023 10:04:01</t>
  </si>
  <si>
    <t>21.10.2023 14:40:49</t>
  </si>
  <si>
    <t>ADALA TR-3 45-78-M00290_953282931_953282931</t>
  </si>
  <si>
    <t>21.10.2023 11:10:26</t>
  </si>
  <si>
    <t>21.10.2023 13:37:54</t>
  </si>
  <si>
    <t>M-879 GÖKÇELER 35-02-M00879_35-02-M00879_2371382</t>
  </si>
  <si>
    <t>21.10.2023 11:21:46</t>
  </si>
  <si>
    <t>21.10.2023 13:48:25</t>
  </si>
  <si>
    <t>ÇARIKKARALAR TR-1 45-73-M01075_B_56403451_56403451</t>
  </si>
  <si>
    <t>21.10.2023 11:32:16</t>
  </si>
  <si>
    <t>21.10.2023 13:43:01</t>
  </si>
  <si>
    <t>DM06/TR-5A 45-73-M00090_945679198_945679198</t>
  </si>
  <si>
    <t>21.10.2023 12:31:34</t>
  </si>
  <si>
    <t>21.10.2023 14:40:30</t>
  </si>
  <si>
    <t>ADALA TR-3 45-78-M00290_45-78-M00290_2352308</t>
  </si>
  <si>
    <t>21.10.2023 14:24:41</t>
  </si>
  <si>
    <t>21.10.2023 13:52:24</t>
  </si>
  <si>
    <t>21.10.2023 14:14:19</t>
  </si>
  <si>
    <t>21.10.2023 09:21:20</t>
  </si>
  <si>
    <t>21.10.2023 13:04:27</t>
  </si>
  <si>
    <t>TR-13 35-31-L00013_TR-15 TR-16 L03_95483762</t>
  </si>
  <si>
    <t>21.10.2023 10:13:03</t>
  </si>
  <si>
    <t>21.10.2023 15:02:39</t>
  </si>
  <si>
    <t>21.10.2023 08:59:19</t>
  </si>
  <si>
    <t>21.10.2023 15:20:36</t>
  </si>
  <si>
    <t>L-99 DÜZCE TR-1 35-14-L00099_956657902_956657902</t>
  </si>
  <si>
    <t>21.10.2023 11:14:40</t>
  </si>
  <si>
    <t>21.10.2023 15:12:11</t>
  </si>
  <si>
    <t>K-732 35-01-K00732_C_56367099_56367099</t>
  </si>
  <si>
    <t>21.10.2023 12:59:29</t>
  </si>
  <si>
    <t>21.10.2023 13:26:04</t>
  </si>
  <si>
    <t>L-140 35-18-L00140_A_56369144_56369144</t>
  </si>
  <si>
    <t>21.10.2023 13:27:40</t>
  </si>
  <si>
    <t>21.10.2023 14:46:11</t>
  </si>
  <si>
    <t>K-732 35-01-K00732_35-01-K00732_2374456</t>
  </si>
  <si>
    <t>21.10.2023 14:28:18</t>
  </si>
  <si>
    <t>K-4237 35-03-K04237_C_56369225_56369225</t>
  </si>
  <si>
    <t>21.10.2023 13:32:31</t>
  </si>
  <si>
    <t>21.10.2023 14:25:34</t>
  </si>
  <si>
    <t>DİKİLİ İM 35-30-A00001_ALTINOVA-1 M08_72356787</t>
  </si>
  <si>
    <t>21.10.2023 15:15:43</t>
  </si>
  <si>
    <t>21.10.2023 15:24:07</t>
  </si>
  <si>
    <t>ÜRKMEZ DM-4 (ÜRKMEZ M-21) 35-25-M00155_ÜRKMEZ M-22 M06_72072823</t>
  </si>
  <si>
    <t>20.10.2023 07:44:40</t>
  </si>
  <si>
    <t>20.10.2023 10:35:00</t>
  </si>
  <si>
    <t>DEVELİ TR-4 35-22-M00286_DIREK TIPI TRAFO HUCRESI H01_2035390</t>
  </si>
  <si>
    <t>20.10.2023 07:59:44</t>
  </si>
  <si>
    <t>20.10.2023 09:20:21</t>
  </si>
  <si>
    <t>MENDERES DM-2/TR-1 35-22-M00300_KÖYLER-1 M15_2328470</t>
  </si>
  <si>
    <t>20.10.2023 09:21:25</t>
  </si>
  <si>
    <t>20.10.2023 10:06:22</t>
  </si>
  <si>
    <t>SEYREK TR-7 KÖK 35-28-M00379_956333519_956333519</t>
  </si>
  <si>
    <t>20.10.2023 18:51:30</t>
  </si>
  <si>
    <t>20.10.2023 20:50:21</t>
  </si>
  <si>
    <t>OCAKLI DM (YATIRIM REZERVE) 35-15-L01234_ L03_96369027</t>
  </si>
  <si>
    <t>20.10.2023 19:51:58</t>
  </si>
  <si>
    <t>20.10.2023 22:23:32</t>
  </si>
  <si>
    <t>M-3497 (YATIRIM REZERVE) 35-02-M03497_35-02-M03497_89284950</t>
  </si>
  <si>
    <t>21.10.2023 09:01:24</t>
  </si>
  <si>
    <t>21.10.2023 16:27:13</t>
  </si>
  <si>
    <t>21.10.2023 09:01:32</t>
  </si>
  <si>
    <t>21.10.2023 15:50:29</t>
  </si>
  <si>
    <t>21.10.2023 09:53:43</t>
  </si>
  <si>
    <t>21.10.2023 15:50:08</t>
  </si>
  <si>
    <t>K-687 35-01-K00687_35-01-K00687_2375809</t>
  </si>
  <si>
    <t>21.10.2023 10:02:37</t>
  </si>
  <si>
    <t>21.10.2023 16:47:14</t>
  </si>
  <si>
    <t>K-3608 35-01-K03608_35-01-K03608_2370291</t>
  </si>
  <si>
    <t>21.10.2023 10:13:08</t>
  </si>
  <si>
    <t>21.10.2023 16:23:24</t>
  </si>
  <si>
    <t>BAŞARAN TR-6 35-31-L00075_956578083_956578083</t>
  </si>
  <si>
    <t>21.10.2023 10:21:26</t>
  </si>
  <si>
    <t>21.10.2023 15:54:02</t>
  </si>
  <si>
    <t>K-4343 35-01-K04343_911891299_911891299</t>
  </si>
  <si>
    <t>21.10.2023 14:04:39</t>
  </si>
  <si>
    <t>21.10.2023 16:17:37</t>
  </si>
  <si>
    <t>TR-68 35-16-L00068_B_56397807_56397807</t>
  </si>
  <si>
    <t>20.10.2023 08:54:25</t>
  </si>
  <si>
    <t>20.10.2023 10:52:28</t>
  </si>
  <si>
    <t>K-1465 35-03-K01465_35-03-K01465_41921362</t>
  </si>
  <si>
    <t>21.10.2023 09:04:15</t>
  </si>
  <si>
    <t>21.10.2023 17:04:58</t>
  </si>
  <si>
    <t>21.10.2023 09:03:09</t>
  </si>
  <si>
    <t>21.10.2023 16:45:49</t>
  </si>
  <si>
    <t>TR-147 35-15-M00147_35-15-M00147_66583721</t>
  </si>
  <si>
    <t>21.10.2023 09:19:04</t>
  </si>
  <si>
    <t>21.10.2023 16:22:18</t>
  </si>
  <si>
    <t>21.10.2023 13:19:00</t>
  </si>
  <si>
    <t>21.10.2023 16:02:00</t>
  </si>
  <si>
    <t>21.10.2023 14:40:03</t>
  </si>
  <si>
    <t>21.10.2023 15:13:45</t>
  </si>
  <si>
    <t>YOĞURTÇULAR TR-1 35-26-M00777_956631572_956631572</t>
  </si>
  <si>
    <t>21.10.2023 14:36:31</t>
  </si>
  <si>
    <t>21.10.2023 17:36:05</t>
  </si>
  <si>
    <t>TR-67 45-77-L00067_95001427232_95001427232</t>
  </si>
  <si>
    <t>21.10.2023 14:40:21</t>
  </si>
  <si>
    <t>21.10.2023 16:56:31</t>
  </si>
  <si>
    <t>L-179 35-18-L00179_950442755_950442755</t>
  </si>
  <si>
    <t>21.10.2023 15:14:37</t>
  </si>
  <si>
    <t>21.10.2023 17:33:57</t>
  </si>
  <si>
    <t>21.10.2023 15:19:21</t>
  </si>
  <si>
    <t>21.10.2023 17:10:51</t>
  </si>
  <si>
    <t>K-3558 35-02-K03558_35-02-K03558_2357396</t>
  </si>
  <si>
    <t>21.10.2023 16:04:16</t>
  </si>
  <si>
    <t>21.10.2023 16:43:55</t>
  </si>
  <si>
    <t>K-958 35-02-K00958_35-02-K00958_65677713</t>
  </si>
  <si>
    <t>21.10.2023 16:02:29</t>
  </si>
  <si>
    <t>21.10.2023 16:21:49</t>
  </si>
  <si>
    <t>EMENLER TR-1 35-31-L00139_C_91212492_91212492</t>
  </si>
  <si>
    <t>21.10.2023 13:24:09</t>
  </si>
  <si>
    <t>21.10.2023 17:41:41</t>
  </si>
  <si>
    <t>KÜNER TR-4 35-22-M00228_95001246713_95001246713</t>
  </si>
  <si>
    <t>21.10.2023 14:51:31</t>
  </si>
  <si>
    <t>21.10.2023 17:24:07</t>
  </si>
  <si>
    <t>ALİ TUNCEL SLM TR 35-26-L00351_C_91166119_91166119</t>
  </si>
  <si>
    <t>21.10.2023 15:19:50</t>
  </si>
  <si>
    <t>21.10.2023 17:17:55</t>
  </si>
  <si>
    <t>KINIK TR-14 KÖK 35-24-L00014_A A03_5758959</t>
  </si>
  <si>
    <t>21.10.2023 16:58:25</t>
  </si>
  <si>
    <t>21.10.2023 17:50:44</t>
  </si>
  <si>
    <t>OSMANİYE TR-1 45-73-M00503_A_56390994_56390994</t>
  </si>
  <si>
    <t>21.10.2023 17:10:17</t>
  </si>
  <si>
    <t>21.10.2023 18:27:57</t>
  </si>
  <si>
    <t>21.10.2023 08:31:13</t>
  </si>
  <si>
    <t>21.10.2023 16:01:24</t>
  </si>
  <si>
    <t>M-1035 35-04-M01035_95002581879_95002581879</t>
  </si>
  <si>
    <t>21.10.2023 12:45:25</t>
  </si>
  <si>
    <t>21.10.2023 19:10:36</t>
  </si>
  <si>
    <t>L-325 (ALBAYRAK) 35-18-L00325_950465977_950465977</t>
  </si>
  <si>
    <t>21.10.2023 15:26:00</t>
  </si>
  <si>
    <t>21.10.2023 19:09:55</t>
  </si>
  <si>
    <t>21.10.2023 15:29:09</t>
  </si>
  <si>
    <t>21.10.2023 15:33:44</t>
  </si>
  <si>
    <t>L-401 ALTINYUNUS DM 35-18-L00401_950461561_950461561</t>
  </si>
  <si>
    <t>21.10.2023 16:24:23</t>
  </si>
  <si>
    <t>21.10.2023 18:51:46</t>
  </si>
  <si>
    <t>KAMUKENT TR-3 35-21-M00041_H H04b_78796223</t>
  </si>
  <si>
    <t>21.10.2023 16:38:01</t>
  </si>
  <si>
    <t>21.10.2023 18:54:28</t>
  </si>
  <si>
    <t>ÇÜRÜKBAĞ TR-1 35-16-M00082_B_91153396_91153396</t>
  </si>
  <si>
    <t>21.10.2023 17:01:10</t>
  </si>
  <si>
    <t>21.10.2023 18:55:42</t>
  </si>
  <si>
    <t>KIZILKEÇİLİ KÖYÜ TR-1 35-20-L00393_955205517_955205517</t>
  </si>
  <si>
    <t>21.10.2023 15:02:01</t>
  </si>
  <si>
    <t>21.10.2023 20:08:47</t>
  </si>
  <si>
    <t>M-2716 35-04-M02716_99760213_99760213</t>
  </si>
  <si>
    <t>21.10.2023 16:09:13</t>
  </si>
  <si>
    <t>21.10.2023 20:25:29</t>
  </si>
  <si>
    <t>DENİZGİREN TR-3 35-21-L00206_953359070_953359070</t>
  </si>
  <si>
    <t>21.10.2023 16:16:45</t>
  </si>
  <si>
    <t>21.10.2023 20:35:46</t>
  </si>
  <si>
    <t>TAVUK ÇUKURU TR-1 35-16-M00043_953324468_953324468</t>
  </si>
  <si>
    <t>21.10.2023 17:04:32</t>
  </si>
  <si>
    <t>21.10.2023 19:44:43</t>
  </si>
  <si>
    <t>ARMAĞAN TR-1 45-86-M00177_B_56402179_56402179</t>
  </si>
  <si>
    <t>21.10.2023 17:25:13</t>
  </si>
  <si>
    <t>21.10.2023 19:25:31</t>
  </si>
  <si>
    <t>KAPANCI TR-1 45-78-L00380_45-78-L00380_2349906</t>
  </si>
  <si>
    <t>21.10.2023 17:35:04</t>
  </si>
  <si>
    <t>21.10.2023 18:42:51</t>
  </si>
  <si>
    <t>DM-1/TR-18 35-14-M00340_95000663591_95000663591</t>
  </si>
  <si>
    <t>21.10.2023 17:56:38</t>
  </si>
  <si>
    <t>21.10.2023 19:43:42</t>
  </si>
  <si>
    <t>K-3453 35-08-K03453_97680563_97680563</t>
  </si>
  <si>
    <t>21.10.2023 18:19:08</t>
  </si>
  <si>
    <t>21.10.2023 19:48:58</t>
  </si>
  <si>
    <t>21.10.2023 14:37:00</t>
  </si>
  <si>
    <t>21.10.2023 18:03:58</t>
  </si>
  <si>
    <t>SAĞLIKLI YAŞAM SİTESİ TR 35-27-L00094_99201578_99201578</t>
  </si>
  <si>
    <t>21.10.2023 17:57:20</t>
  </si>
  <si>
    <t>21.10.2023 20:27:00</t>
  </si>
  <si>
    <t>GÖLCÜK TR-27 35-15-L00327_B_56368992_56368992</t>
  </si>
  <si>
    <t>21.10.2023 19:06:58</t>
  </si>
  <si>
    <t>21.10.2023 20:04:41</t>
  </si>
  <si>
    <t>KARGINIŞIKLAR TR-1 45-74-M00125_C_56352181_56352181</t>
  </si>
  <si>
    <t>21.10.2023 19:16:05</t>
  </si>
  <si>
    <t>21.10.2023 22:13:28</t>
  </si>
  <si>
    <t>DM-14/2 45-71-M00373_953197157_953197157</t>
  </si>
  <si>
    <t>21.10.2023 20:58:08</t>
  </si>
  <si>
    <t>21.10.2023 22:33:43</t>
  </si>
  <si>
    <t>21.10.2023 08:47:31</t>
  </si>
  <si>
    <t>21.10.2023 14:38:08</t>
  </si>
  <si>
    <t>YASEMİN DM 35-19-M00002_ÖZBEK M03_2333725</t>
  </si>
  <si>
    <t>21.10.2023 08:59:48</t>
  </si>
  <si>
    <t>21.10.2023 15:27:39</t>
  </si>
  <si>
    <t>21.10.2023 09:03:52</t>
  </si>
  <si>
    <t>21.10.2023 16:38:14</t>
  </si>
  <si>
    <t>DOMİNOS KÖK 35-26-M00208_ÖZEGE KÖK M01_65962971</t>
  </si>
  <si>
    <t>21.10.2023 09:09:49</t>
  </si>
  <si>
    <t>21.10.2023 15:47:59</t>
  </si>
  <si>
    <t>21.10.2023 09:11:22</t>
  </si>
  <si>
    <t>21.10.2023 17:29:59</t>
  </si>
  <si>
    <t>21.10.2023 09:27:58</t>
  </si>
  <si>
    <t>21.10.2023 15:42:55</t>
  </si>
  <si>
    <t>K-3427 35-10-K03427_K-3103 K03_47780929</t>
  </si>
  <si>
    <t>21.10.2023 09:28:10</t>
  </si>
  <si>
    <t>21.10.2023 14:37:09</t>
  </si>
  <si>
    <t>21.10.2023 10:11:21</t>
  </si>
  <si>
    <t>21.10.2023 16:53:49</t>
  </si>
  <si>
    <t>ULUCAK DM 35-27-M00792_ULUCAK ŞEHİR (ULUCAK-3) M04_2310310</t>
  </si>
  <si>
    <t>21.10.2023 13:03:27</t>
  </si>
  <si>
    <t>21.10.2023 15:30:31</t>
  </si>
  <si>
    <t>ÖZGÖRKEY KÖK 35-26-M00256_BEŞEVLER KUŞÇUBURUN M05_65969693</t>
  </si>
  <si>
    <t>21.10.2023 13:06:34</t>
  </si>
  <si>
    <t>KEMALPAŞA TM 35-27-A00002_GÜNDOĞDU M32_2305272</t>
  </si>
  <si>
    <t>21.10.2023 13:21:08</t>
  </si>
  <si>
    <t>21.10.2023 15:30:39</t>
  </si>
  <si>
    <t>KAPAKLI DM 45-72-M00309_KAPAKLI ŞEHİR M04_2099573</t>
  </si>
  <si>
    <t>21.10.2023 12:18:24</t>
  </si>
  <si>
    <t>21.10.2023 17:02:32</t>
  </si>
  <si>
    <t>21.10.2023 13:48:00</t>
  </si>
  <si>
    <t>21.10.2023 13:50:48</t>
  </si>
  <si>
    <t>YEŞİLOVA KÖK 45-78-M01393_YEŞİLOVA TARIMSAL M03_83810706</t>
  </si>
  <si>
    <t>21.10.2023 14:55:42</t>
  </si>
  <si>
    <t>21.10.2023 15:40:20</t>
  </si>
  <si>
    <t>AHMETBEYLER DM 35-16-M00154_TIRMANLAR M04_82985658</t>
  </si>
  <si>
    <t>21.10.2023 15:41:06</t>
  </si>
  <si>
    <t>21.10.2023 15:52:51</t>
  </si>
  <si>
    <t>UĞURLU KÖK 45-86-M00045_HatBaşıAyırıcı_53135437 M04_53135437</t>
  </si>
  <si>
    <t>21.10.2023 16:01:39</t>
  </si>
  <si>
    <t>21.10.2023 16:17:41</t>
  </si>
  <si>
    <t>GÜZELKÖY KÖK 45-71-M00123_VEZİROĞLU M04_50218016</t>
  </si>
  <si>
    <t>21.10.2023 16:24:49</t>
  </si>
  <si>
    <t>21.10.2023 16:28:19</t>
  </si>
  <si>
    <t>LÜTFİYE KÖK 45-80-M02970_TST-2 M04_84270462</t>
  </si>
  <si>
    <t>21.10.2023 16:41:32</t>
  </si>
  <si>
    <t>21.10.2023 16:59:09</t>
  </si>
  <si>
    <t>21.10.2023 16:56:04</t>
  </si>
  <si>
    <t>21.10.2023 17:28:04</t>
  </si>
  <si>
    <t>SOMA MERKEZ DM-2 45-82-M00070_TR-44 M07_2092859</t>
  </si>
  <si>
    <t>21.10.2023 17:46:58</t>
  </si>
  <si>
    <t>21.10.2023 18:02:09</t>
  </si>
  <si>
    <t>ÜÇPINAR TR-6 45-71-M01538_B_56363700_56363700</t>
  </si>
  <si>
    <t>21.10.2023 19:52:02</t>
  </si>
  <si>
    <t>21.10.2023 23:22:00</t>
  </si>
  <si>
    <t>TR-137 TORASAN MAH. 35-19-L00137_95000494186_95000494186</t>
  </si>
  <si>
    <t>21.10.2023 21:19:12</t>
  </si>
  <si>
    <t>21.10.2023 23:37:56</t>
  </si>
  <si>
    <t>21.10.2023 07:20:15</t>
  </si>
  <si>
    <t>21.10.2023 07:24:10</t>
  </si>
  <si>
    <t>OTOYOL DM 45-80-M02917_APPAK M01_72022596</t>
  </si>
  <si>
    <t>21.10.2023 07:39:39</t>
  </si>
  <si>
    <t>21.10.2023 08:22:29</t>
  </si>
  <si>
    <t>21.10.2023 07:56:12</t>
  </si>
  <si>
    <t>21.10.2023 07:57:34</t>
  </si>
  <si>
    <t>YUKARIBEY DM (TR-3) 35-16-M00866_HatBaşıAyırıcı_60213185 M05_60213185</t>
  </si>
  <si>
    <t>21.10.2023 08:03:11</t>
  </si>
  <si>
    <t>21.10.2023 08:03:44</t>
  </si>
  <si>
    <t>BEYLER KÖK 45-85-L00034_YENİKÖY L02_72102936</t>
  </si>
  <si>
    <t>21.10.2023 08:12:09</t>
  </si>
  <si>
    <t>21.10.2023 08:13:44</t>
  </si>
  <si>
    <t>21.10.2023 08:20:49</t>
  </si>
  <si>
    <t>21.10.2023 08:36:54</t>
  </si>
  <si>
    <t>M-1880 35-09-M01880__72410867_72410867</t>
  </si>
  <si>
    <t>21.10.2023 13:52:28</t>
  </si>
  <si>
    <t>21.10.2023 17:08:36</t>
  </si>
  <si>
    <t>TR-1/45 45-72-M00045_956527561_956527561</t>
  </si>
  <si>
    <t>21.10.2023 20:23:05</t>
  </si>
  <si>
    <t>22.10.2023 00:02:15</t>
  </si>
  <si>
    <t>TR-31/3 45-82-M00532__81571349_81571349</t>
  </si>
  <si>
    <t>21.10.2023 22:45:13</t>
  </si>
  <si>
    <t>21.10.2023 23:52:18</t>
  </si>
  <si>
    <t>K-847 35-01-K00847_910893013_910893013</t>
  </si>
  <si>
    <t>21.10.2023 23:29:21</t>
  </si>
  <si>
    <t>22.10.2023 00:13:26</t>
  </si>
  <si>
    <t>M-992 35-03-M00992_B_56380824_56380824</t>
  </si>
  <si>
    <t>21.10.2023 20:58:22</t>
  </si>
  <si>
    <t>21.10.2023 22:46:50</t>
  </si>
  <si>
    <t>ÇAMLICA KÖK 45-81-M00048_HatBaşıAyırıcı_53134883 M02_53134883</t>
  </si>
  <si>
    <t>20.10.2023 18:37:03</t>
  </si>
  <si>
    <t>20.10.2023 21:47:31</t>
  </si>
  <si>
    <t>20.10.2023 20:35:01</t>
  </si>
  <si>
    <t>20.10.2023 20:59:24</t>
  </si>
  <si>
    <t>20.10.2023 21:21:00</t>
  </si>
  <si>
    <t>20.10.2023 21:27:51</t>
  </si>
  <si>
    <t>20.10.2023 22:08:56</t>
  </si>
  <si>
    <t>20.10.2023 22:16:03</t>
  </si>
  <si>
    <t>YAĞCILAR KÖK 45-71-M00179_SULAMALAR-AT ÇİFTLİĞİ M02_72258055</t>
  </si>
  <si>
    <t>20.10.2023 22:18:49</t>
  </si>
  <si>
    <t>20.10.2023 22:35:24</t>
  </si>
  <si>
    <t>20.10.2023 22:21:17</t>
  </si>
  <si>
    <t>21.10.2023 00:01:49</t>
  </si>
  <si>
    <t>L-158 ONTUR 35-18-L00158_M-163 L05_2068276</t>
  </si>
  <si>
    <t>21.10.2023 01:53:19</t>
  </si>
  <si>
    <t>21.10.2023 02:12:02</t>
  </si>
  <si>
    <t>TİRE İM-DM-1 35-29-A00001_AKÇAŞEHİR L19_2060156</t>
  </si>
  <si>
    <t>21.10.2023 02:37:35</t>
  </si>
  <si>
    <t>21.10.2023 02:44:43</t>
  </si>
  <si>
    <t>KARABULU KÖK 35-31-L00227_UMURLU L05_2119138</t>
  </si>
  <si>
    <t>21.10.2023 05:18:23</t>
  </si>
  <si>
    <t>21.10.2023 05:25:56</t>
  </si>
  <si>
    <t>ÇUKURKÖY KÖK 35-29-L00034_HALİM İNMEZ L04_2327031</t>
  </si>
  <si>
    <t>21.10.2023 05:36:40</t>
  </si>
  <si>
    <t>21.10.2023 06:31:23</t>
  </si>
  <si>
    <t>KIZILOBA TR-1 35-20-L00257_955205567_955205567</t>
  </si>
  <si>
    <t>21.10.2023 21:59:27</t>
  </si>
  <si>
    <t>22.10.2023 01:26:59</t>
  </si>
  <si>
    <t>SEYDİKÖY İM 35-08-A00002_ARİFAĞA K12_2053307</t>
  </si>
  <si>
    <t>22.10.2023 01:04:48</t>
  </si>
  <si>
    <t>22.10.2023 01:10:54</t>
  </si>
  <si>
    <t>SEYDİKÖY İM 35-08-A00002_İŞGÖREN K13_2053305</t>
  </si>
  <si>
    <t>22.10.2023 01:04:53</t>
  </si>
  <si>
    <t>22.10.2023 01:08:05</t>
  </si>
  <si>
    <t>SEYDİKÖY İM 35-08-A00002_ALTAY K14_2053303</t>
  </si>
  <si>
    <t>22.10.2023 01:04:57</t>
  </si>
  <si>
    <t>22.10.2023 01:05:39</t>
  </si>
  <si>
    <t>K-3620 35-01-K03620_A_56394137_56394137</t>
  </si>
  <si>
    <t>22.10.2023 01:56:30</t>
  </si>
  <si>
    <t>22.10.2023 02:54:01</t>
  </si>
  <si>
    <t>22.10.2023 03:00:35</t>
  </si>
  <si>
    <t>22.10.2023 03:10:50</t>
  </si>
  <si>
    <t>22.10.2023 04:33:35</t>
  </si>
  <si>
    <t>22.10.2023 05:16:08</t>
  </si>
  <si>
    <t>KÜÇÜKBELEN KÖYÜ TR-1 45-71-M01677_43188625_56399959_56399959</t>
  </si>
  <si>
    <t>21.10.2023 20:56:38</t>
  </si>
  <si>
    <t>22.10.2023 05:46:46</t>
  </si>
  <si>
    <t>SEYREK TR-3 35-28-M00372_953389192_953389192</t>
  </si>
  <si>
    <t>22.10.2023 02:20:54</t>
  </si>
  <si>
    <t>22.10.2023 03:04:07</t>
  </si>
  <si>
    <t>GÖKÇEN DM 1-2/7 35-29-L00063_A_91008616_91008616</t>
  </si>
  <si>
    <t>22.10.2023 02:39:00</t>
  </si>
  <si>
    <t>22.10.2023 04:09:30</t>
  </si>
  <si>
    <t>21.10.2023 17:17:56</t>
  </si>
  <si>
    <t>21.10.2023 18:55:55</t>
  </si>
  <si>
    <t>11.10.2023 10:28:17</t>
  </si>
  <si>
    <t>11.10.2023 12:34:00</t>
  </si>
  <si>
    <t>BADEMLİ KÖK-8 (BADEMLİ TR-9) 35-30-L00097_BADEMLİ L01_72058467</t>
  </si>
  <si>
    <t>16.10.2023 09:14:48</t>
  </si>
  <si>
    <t>16.10.2023 11:51:28</t>
  </si>
  <si>
    <t>ŞEHİT KEMAL KÖK 35-17-M00449_M-448 M01_66442964</t>
  </si>
  <si>
    <t>16.10.2023 16:57:02</t>
  </si>
  <si>
    <t>16.10.2023 17:02:42</t>
  </si>
  <si>
    <t>07.10.2023 09:43:39</t>
  </si>
  <si>
    <t>SİYEKLİ KÖK 45-71-M00185_OSMANCALI M04_72256928</t>
  </si>
  <si>
    <t>17.10.2023 09:19:09</t>
  </si>
  <si>
    <t>17.10.2023 14:25:45</t>
  </si>
  <si>
    <t>15.10.2023 09:32:55</t>
  </si>
  <si>
    <t>15.10.2023 12:34:32</t>
  </si>
  <si>
    <t>19.10.2023 04:47:25</t>
  </si>
  <si>
    <t>19.10.2023 04:48:01</t>
  </si>
  <si>
    <t>K-140 35-02-K00140_35-02-K00140_2356869</t>
  </si>
  <si>
    <t>22.10.2023 09:04:40</t>
  </si>
  <si>
    <t>22.10.2023 09:26:44</t>
  </si>
  <si>
    <t>M-1150 35-04-M01150_913266169_913266169</t>
  </si>
  <si>
    <t>22.10.2023 09:06:27</t>
  </si>
  <si>
    <t>22.10.2023 10:05:02</t>
  </si>
  <si>
    <t>K-4201 35-02-K04201_35-02-K04201_2355147</t>
  </si>
  <si>
    <t>22.10.2023 09:40:35</t>
  </si>
  <si>
    <t>22.10.2023 09:59:49</t>
  </si>
  <si>
    <t>SANCAKLI BOZKÖY KÖK 45-71-M00087_KÖY İÇİ RİNG-1 M03_61320833</t>
  </si>
  <si>
    <t>16.10.2023 15:45:32</t>
  </si>
  <si>
    <t>16.10.2023 18:51:12</t>
  </si>
  <si>
    <t>SARIGÖL DM 45-79-M00069_TIRAZLAR M09_2074535</t>
  </si>
  <si>
    <t>17.10.2023 09:03:14</t>
  </si>
  <si>
    <t>17.10.2023 15:09:41</t>
  </si>
  <si>
    <t>M-1589 35-01-M01589_B_56363034_56363034</t>
  </si>
  <si>
    <t>22.10.2023 09:12:45</t>
  </si>
  <si>
    <t>22.10.2023 10:27:39</t>
  </si>
  <si>
    <t>TİRKEŞ TR-5 45-80-M02891_45-80-M02891_50225127</t>
  </si>
  <si>
    <t>22.10.2023 09:10:20</t>
  </si>
  <si>
    <t>22.10.2023 10:49:33</t>
  </si>
  <si>
    <t>MORDOĞAN TR-1 35-21-L00201_35-21-L00201_2373417</t>
  </si>
  <si>
    <t>21.10.2023 09:36:21</t>
  </si>
  <si>
    <t>21.10.2023 14:08:44</t>
  </si>
  <si>
    <t>DM-1/TR-19 (TR-46) 35-26-M00046_35-26-M00046_76933488</t>
  </si>
  <si>
    <t>22.10.2023 09:01:30</t>
  </si>
  <si>
    <t>22.10.2023 11:30:40</t>
  </si>
  <si>
    <t>K-2560 35-03-K02560_35-03-K02560_41967702</t>
  </si>
  <si>
    <t>22.10.2023 09:24:34</t>
  </si>
  <si>
    <t>22.10.2023 11:37:50</t>
  </si>
  <si>
    <t>TR-1-2/8 35-20-L00036_35-20-L00036_72371595</t>
  </si>
  <si>
    <t>22.10.2023 09:29:00</t>
  </si>
  <si>
    <t>22.10.2023 11:23:38</t>
  </si>
  <si>
    <t>SARIKAYA MERKEZ TR-1 35-32-L00063_35-32-L00063_2361361</t>
  </si>
  <si>
    <t>22.10.2023 10:03:54</t>
  </si>
  <si>
    <t>22.10.2023 12:05:44</t>
  </si>
  <si>
    <t>K-258 35-01-K00258_35-01-K00258_2348433</t>
  </si>
  <si>
    <t>22.10.2023 11:03:26</t>
  </si>
  <si>
    <t>22.10.2023 12:41:20</t>
  </si>
  <si>
    <t>M-2367 35-02-M02367_35-02-M02367_75480507</t>
  </si>
  <si>
    <t>22.10.2023 11:46:00</t>
  </si>
  <si>
    <t>22.10.2023 12:11:00</t>
  </si>
  <si>
    <t>K-2485 35-01-K02485_35-01-K02485_2367491</t>
  </si>
  <si>
    <t>22.10.2023 11:55:41</t>
  </si>
  <si>
    <t>22.10.2023 11:59:20</t>
  </si>
  <si>
    <t>POYRAZDAMLARI TR-11 45-78-M00576_KURTTUTAN GES M02_2328101</t>
  </si>
  <si>
    <t>11.10.2023 10:36:02</t>
  </si>
  <si>
    <t>11.10.2023 11:16:48</t>
  </si>
  <si>
    <t>SAĞANCI İM 35-16-A00003_SÜLEYMANLI L05_2072980</t>
  </si>
  <si>
    <t>14.10.2023 10:04:08</t>
  </si>
  <si>
    <t>14.10.2023 10:08:30</t>
  </si>
  <si>
    <t>16.10.2023 23:03:02</t>
  </si>
  <si>
    <t>16.10.2023 23:38:55</t>
  </si>
  <si>
    <t>SALİHLİ İM 45-78-A00001_ŞEHİR-6 L03_100651574</t>
  </si>
  <si>
    <t>17.10.2023 10:09:17</t>
  </si>
  <si>
    <t>17.10.2023 15:14:05</t>
  </si>
  <si>
    <t>POYRAZDAMLARI TR-11 45-78-M00576_POYRAZDAMLARI TR-12-13-14 M04_2106468</t>
  </si>
  <si>
    <t>17.10.2023 15:21:26</t>
  </si>
  <si>
    <t>17.10.2023 15:55:15</t>
  </si>
  <si>
    <t>YUKARIKIRIKLAR TR-1 35-16-M00063_35-16-M00063_2352834</t>
  </si>
  <si>
    <t>22.10.2023 09:04:30</t>
  </si>
  <si>
    <t>22.10.2023 09:59:40</t>
  </si>
  <si>
    <t>FOÇA TR-11 35-23-L00011_42134244_56398540_56398540</t>
  </si>
  <si>
    <t>22.10.2023 09:30:09</t>
  </si>
  <si>
    <t>22.10.2023 11:57:12</t>
  </si>
  <si>
    <t>SAİP TR-2 35-21-L00103_35-21-L00103_2375375</t>
  </si>
  <si>
    <t>22.10.2023 09:31:55</t>
  </si>
  <si>
    <t>22.10.2023 12:05:30</t>
  </si>
  <si>
    <t>22.10.2023 09:52:10</t>
  </si>
  <si>
    <t>22.10.2023 13:09:48</t>
  </si>
  <si>
    <t>ASARLIK TR-8 35-28-M00182_953392144_953392144</t>
  </si>
  <si>
    <t>22.10.2023 10:00:50</t>
  </si>
  <si>
    <t>22.10.2023 12:26:39</t>
  </si>
  <si>
    <t>K-1938 35-09-K01938_35-09-K01938_45353399</t>
  </si>
  <si>
    <t>22.10.2023 09:44:55</t>
  </si>
  <si>
    <t>22.10.2023 13:13:28</t>
  </si>
  <si>
    <t>K-2485 35-01-K02485_A_56367153_56367153</t>
  </si>
  <si>
    <t>22.10.2023 10:31:25</t>
  </si>
  <si>
    <t>22.10.2023 13:23:23</t>
  </si>
  <si>
    <t>K-4419 35-01-K04419_B_56373943_56373943</t>
  </si>
  <si>
    <t>22.10.2023 10:33:55</t>
  </si>
  <si>
    <t>22.10.2023 11:33:00</t>
  </si>
  <si>
    <t>ÇUKURALTI M-24 35-25-M00072_C_56354864_56354864</t>
  </si>
  <si>
    <t>22.10.2023 10:44:57</t>
  </si>
  <si>
    <t>22.10.2023 12:21:58</t>
  </si>
  <si>
    <t>DM-8/25 DOĞU KIŞLA KABİN 45-71-M01317_A a1b_45193440</t>
  </si>
  <si>
    <t>22.10.2023 11:00:19</t>
  </si>
  <si>
    <t>22.10.2023 12:36:57</t>
  </si>
  <si>
    <t>KIRKAĞAÇ TR-8/A 45-76-M00229_955250501_955250501</t>
  </si>
  <si>
    <t>22.10.2023 11:27:43</t>
  </si>
  <si>
    <t>22.10.2023 13:01:06</t>
  </si>
  <si>
    <t>K-2485 35-01-K02485_B_56367156_56367156</t>
  </si>
  <si>
    <t>22.10.2023 11:38:18</t>
  </si>
  <si>
    <t>22.10.2023 13:21:00</t>
  </si>
  <si>
    <t>SÜLEYMANLI TR-11 45-72-L00331_C_56393442_56393442</t>
  </si>
  <si>
    <t>22.10.2023 12:18:23</t>
  </si>
  <si>
    <t>22.10.2023 12:59:48</t>
  </si>
  <si>
    <t>K-940 35-02-K00940_35-02-K00940_2356993</t>
  </si>
  <si>
    <t>22.10.2023 12:36:54</t>
  </si>
  <si>
    <t>22.10.2023 12:59:11</t>
  </si>
  <si>
    <t>K-1140 35-02-K01140_35-02-K01140_2376455</t>
  </si>
  <si>
    <t>22.10.2023 11:32:37</t>
  </si>
  <si>
    <t>22.10.2023 13:41:50</t>
  </si>
  <si>
    <t>TR-117 RIFAT ÇOĞALMIŞ GRB. 35-15-M00117_35-15-M00117_2364928</t>
  </si>
  <si>
    <t>22.10.2023 11:45:47</t>
  </si>
  <si>
    <t>22.10.2023 13:23:06</t>
  </si>
  <si>
    <t>TR-2/9 45-83-L00009_955146532_955146532</t>
  </si>
  <si>
    <t>22.10.2023 11:56:33</t>
  </si>
  <si>
    <t>22.10.2023 14:21:00</t>
  </si>
  <si>
    <t>M-2705 35-01-M02705_G g3_5895689</t>
  </si>
  <si>
    <t>22.10.2023 12:41:29</t>
  </si>
  <si>
    <t>22.10.2023 14:38:24</t>
  </si>
  <si>
    <t>DM-2 45-71-M00002_953192024_953192024</t>
  </si>
  <si>
    <t>22.10.2023 10:58:26</t>
  </si>
  <si>
    <t>22.10.2023 15:45:57</t>
  </si>
  <si>
    <t>L-96 35-18-L00096_950453494_950453494</t>
  </si>
  <si>
    <t>22.10.2023 12:15:44</t>
  </si>
  <si>
    <t>22.10.2023 14:50:42</t>
  </si>
  <si>
    <t>L-211 35-18-L00211_950452879_950452879</t>
  </si>
  <si>
    <t>22.10.2023 13:01:08</t>
  </si>
  <si>
    <t>22.10.2023 14:57:43</t>
  </si>
  <si>
    <t>TR-1/80 45-72-M00080_A_56392121_56392121</t>
  </si>
  <si>
    <t>22.10.2023 13:14:47</t>
  </si>
  <si>
    <t>22.10.2023 15:09:25</t>
  </si>
  <si>
    <t>DM-5/TR-5 (TR-56) 35-26-M00056_35-26-M00056_66219210</t>
  </si>
  <si>
    <t>22.10.2023 13:44:17</t>
  </si>
  <si>
    <t>22.10.2023 14:58:30</t>
  </si>
  <si>
    <t>DM-2/35 (VERİCİLER) 45-71-M00531_45-71-M00531_2369472</t>
  </si>
  <si>
    <t>22.10.2023 14:07:49</t>
  </si>
  <si>
    <t>22.10.2023 14:40:20</t>
  </si>
  <si>
    <t>TR-106 ZEYTİNALANI 35-19-L00106_956673727_956673727</t>
  </si>
  <si>
    <t>22.10.2023 14:19:25</t>
  </si>
  <si>
    <t>22.10.2023 15:44:21</t>
  </si>
  <si>
    <t>TURAN KÖYÜ TR-1 35-20-L00070_35-20-L00070_49168578</t>
  </si>
  <si>
    <t>22.10.2023 09:34:45</t>
  </si>
  <si>
    <t>22.10.2023 15:47:10</t>
  </si>
  <si>
    <t>22.10.2023 10:53:21</t>
  </si>
  <si>
    <t>22.10.2023 15:49:16</t>
  </si>
  <si>
    <t>K-2980 35-01-K02980_912206467_912206467</t>
  </si>
  <si>
    <t>22.10.2023 13:06:05</t>
  </si>
  <si>
    <t>22.10.2023 16:09:41</t>
  </si>
  <si>
    <t>KAYAKÖY İMAMOĞLU TR-13 35-15-L00515_35-15-L00515_2365943</t>
  </si>
  <si>
    <t>22.10.2023 15:26:50</t>
  </si>
  <si>
    <t>22.10.2023 15:50:10</t>
  </si>
  <si>
    <t>TR-11 45-78-L00828_953264954_953264954</t>
  </si>
  <si>
    <t>22.10.2023 15:34:06</t>
  </si>
  <si>
    <t>22.10.2023 16:45:01</t>
  </si>
  <si>
    <t>DM-11F TURGUT ÖZAL-2 45-71-M00388__56403616_56403616</t>
  </si>
  <si>
    <t>22.10.2023 15:46:02</t>
  </si>
  <si>
    <t>22.10.2023 16:03:17</t>
  </si>
  <si>
    <t>ÇAMURHAMAMI TR-1 45-78-L00271_45-78-L00271_2346746</t>
  </si>
  <si>
    <t>22.10.2023 09:32:04</t>
  </si>
  <si>
    <t>22.10.2023 17:35:05</t>
  </si>
  <si>
    <t>22.10.2023 09:34:02</t>
  </si>
  <si>
    <t>22.10.2023 17:39:48</t>
  </si>
  <si>
    <t>K-4306 35-09-K04306_97716969_97716969</t>
  </si>
  <si>
    <t>22.10.2023 11:05:56</t>
  </si>
  <si>
    <t>22.10.2023 17:39:06</t>
  </si>
  <si>
    <t>K-744 35-02-K00744_99531068_99531068</t>
  </si>
  <si>
    <t>22.10.2023 13:55:36</t>
  </si>
  <si>
    <t>22.10.2023 17:05:44</t>
  </si>
  <si>
    <t>K-3219 İNKA PLASTİK 35-08-K03219Ö_ K04_2074401</t>
  </si>
  <si>
    <t>22.10.2023 14:37:00</t>
  </si>
  <si>
    <t>22.10.2023 16:03:00</t>
  </si>
  <si>
    <t>K-3219 İNKA PLASTİK 35-08-K03219Ö_ K01_2076529</t>
  </si>
  <si>
    <t>22.10.2023 14:37:14</t>
  </si>
  <si>
    <t>22.10.2023 16:02:40</t>
  </si>
  <si>
    <t>KOYUNDERE TR-10 35-28-M00156_A a1b_5846875</t>
  </si>
  <si>
    <t>22.10.2023 14:48:32</t>
  </si>
  <si>
    <t>22.10.2023 16:35:34</t>
  </si>
  <si>
    <t>DM06/TR02 45-73-M00052_945685729_945685729</t>
  </si>
  <si>
    <t>22.10.2023 16:32:04</t>
  </si>
  <si>
    <t>22.10.2023 17:27:39</t>
  </si>
  <si>
    <t>22.10.2023 17:35:28</t>
  </si>
  <si>
    <t>22.10.2023 17:48:53</t>
  </si>
  <si>
    <t>TAYTAN TR-5 45-78-M00308_DIREK TIPI TRAFO HUCRESI H01_2125309</t>
  </si>
  <si>
    <t>22.10.2023 09:07:55</t>
  </si>
  <si>
    <t>22.10.2023 15:10:40</t>
  </si>
  <si>
    <t>MURADİYE DM-4/2 KÖK 45-71-M00230_ESNAF SANATKARLAR M05_2333667</t>
  </si>
  <si>
    <t>22.10.2023 10:33:49</t>
  </si>
  <si>
    <t>22.10.2023 15:12:39</t>
  </si>
  <si>
    <t>M-325 35-03-M00325_35-03-M00325_79462274</t>
  </si>
  <si>
    <t>22.10.2023 11:50:32</t>
  </si>
  <si>
    <t>22.10.2023 17:39:44</t>
  </si>
  <si>
    <t>MORALILAR İM 45-72-A00002_PINARCIK L03_2097901</t>
  </si>
  <si>
    <t>22.10.2023 15:00:30</t>
  </si>
  <si>
    <t>22.10.2023 15:00:51</t>
  </si>
  <si>
    <t>HACIHALİLLER TR-4 45-71-M01783_953244409_953244409</t>
  </si>
  <si>
    <t>22.10.2023 15:19:45</t>
  </si>
  <si>
    <t>22.10.2023 18:35:32</t>
  </si>
  <si>
    <t>SÜLEYMANLI TR-1 35-16-L00263_35-16-L00263_2361849</t>
  </si>
  <si>
    <t>22.10.2023 16:50:28</t>
  </si>
  <si>
    <t>22.10.2023 18:37:04</t>
  </si>
  <si>
    <t>K-3216 35-09-K03216_B_56381354_56381354</t>
  </si>
  <si>
    <t>22.10.2023 17:14:45</t>
  </si>
  <si>
    <t>22.10.2023 18:06:23</t>
  </si>
  <si>
    <t>22.10.2023 09:01:09</t>
  </si>
  <si>
    <t>22.10.2023 15:47:11</t>
  </si>
  <si>
    <t>22.10.2023 09:04:53</t>
  </si>
  <si>
    <t>22.10.2023 16:04:30</t>
  </si>
  <si>
    <t>22.10.2023 09:05:23</t>
  </si>
  <si>
    <t>22.10.2023 17:12:41</t>
  </si>
  <si>
    <t>CERİTLER MERKEZ TR-3 35-31-L00482_B_72255108_72255108</t>
  </si>
  <si>
    <t>22.10.2023 09:12:58</t>
  </si>
  <si>
    <t>22.10.2023 19:07:21</t>
  </si>
  <si>
    <t>AKGEDİK KÖK-1 45-71-M00162_HatBaşıAyırıcı_53135822 M03_53135822</t>
  </si>
  <si>
    <t>22.10.2023 09:17:59</t>
  </si>
  <si>
    <t>22.10.2023 16:19:20</t>
  </si>
  <si>
    <t>VELİLER ULUVELİLER TR-2 35-31-L00481_35-31-L00481_72255152</t>
  </si>
  <si>
    <t>22.10.2023 09:19:51</t>
  </si>
  <si>
    <t>22.10.2023 18:55:10</t>
  </si>
  <si>
    <t>VELİLER KÖK 35-31-L00116_47853590_56394603_56394603</t>
  </si>
  <si>
    <t>22.10.2023 09:37:08</t>
  </si>
  <si>
    <t>22.10.2023 18:41:37</t>
  </si>
  <si>
    <t>YUKARIBEY DM (TR-3) 35-16-M00866_ÇAMAVLU M05_79464773</t>
  </si>
  <si>
    <t>22.10.2023 10:00:56</t>
  </si>
  <si>
    <t>22.10.2023 16:39:31</t>
  </si>
  <si>
    <t>DERBENT İM-DM 45-83-A00004_FABRİKALAR L06_2331775</t>
  </si>
  <si>
    <t>22.10.2023 10:01:30</t>
  </si>
  <si>
    <t>22.10.2023 16:53:00</t>
  </si>
  <si>
    <t>22.10.2023 10:13:01</t>
  </si>
  <si>
    <t>22.10.2023 16:48:44</t>
  </si>
  <si>
    <t>YASEMİN DM 35-19-M00002_HatBaşıAyırıcı_53137276 M02_53137276</t>
  </si>
  <si>
    <t>22.10.2023 12:10:43</t>
  </si>
  <si>
    <t>22.10.2023 15:47:06</t>
  </si>
  <si>
    <t>MAHMUDİYE TR-1 35-16-M00069_953307233_953307233</t>
  </si>
  <si>
    <t>22.10.2023 12:38:34</t>
  </si>
  <si>
    <t>22.10.2023 14:05:24</t>
  </si>
  <si>
    <t>KEMALİYE DM (TR-1) 45-73-M00150_HatBaşıAyırıcı_53135713 M01_53135713</t>
  </si>
  <si>
    <t>22.10.2023 13:33:21</t>
  </si>
  <si>
    <t>22.10.2023 15:27:18</t>
  </si>
  <si>
    <t>MAHMUDİYE TR-1 35-16-M00069_35-16-M00069_2349476</t>
  </si>
  <si>
    <t>22.10.2023 15:17:22</t>
  </si>
  <si>
    <t>ARMUTLU DM 35-27-M00879_TANBOĞA ÇIKIŞI M07_2329962</t>
  </si>
  <si>
    <t>22.10.2023 14:11:29</t>
  </si>
  <si>
    <t>22.10.2023 15:45:39</t>
  </si>
  <si>
    <t>YENİOBA KÖK 35-29-M00125_YENİOBA M013_72190947</t>
  </si>
  <si>
    <t>22.10.2023 14:21:40</t>
  </si>
  <si>
    <t>22.10.2023 14:51:30</t>
  </si>
  <si>
    <t>22.10.2023 14:53:31</t>
  </si>
  <si>
    <t>22.10.2023 15:00:01</t>
  </si>
  <si>
    <t>TAYTAN TR-7 45-78-M01295_ H_61374733</t>
  </si>
  <si>
    <t>22.10.2023 15:23:44</t>
  </si>
  <si>
    <t>22.10.2023 17:12:24</t>
  </si>
  <si>
    <t>AYASKENT DM-1 35-16-M00009_BÖLCEK M010_82964187</t>
  </si>
  <si>
    <t>22.10.2023 15:45:01</t>
  </si>
  <si>
    <t>22.10.2023 16:27:30</t>
  </si>
  <si>
    <t>22.10.2023 15:46:50</t>
  </si>
  <si>
    <t>22.10.2023 16:56:54</t>
  </si>
  <si>
    <t>22.10.2023 15:45:30</t>
  </si>
  <si>
    <t>22.10.2023 15:59:30</t>
  </si>
  <si>
    <t>ALİAĞA TR-43 DM 35-17-M00043_HatBaşıAyırıcı_72727542 M13_72727542</t>
  </si>
  <si>
    <t>22.10.2023 16:04:55</t>
  </si>
  <si>
    <t>22.10.2023 18:11:11</t>
  </si>
  <si>
    <t>TR-1/80 45-72-M00080_TR-1/77 M01_2101279</t>
  </si>
  <si>
    <t>22.10.2023 16:08:30</t>
  </si>
  <si>
    <t>22.10.2023 16:44:10</t>
  </si>
  <si>
    <t>22.10.2023 16:40:42</t>
  </si>
  <si>
    <t>22.10.2023 16:45:51</t>
  </si>
  <si>
    <t>KUŞÇULAR TR-5 35-19-M00217_ H_80494949</t>
  </si>
  <si>
    <t>22.10.2023 16:49:21</t>
  </si>
  <si>
    <t>22.10.2023 17:20:14</t>
  </si>
  <si>
    <t>DM-9 45-71-M00386_GENEL KONUTLAR M07_66182332</t>
  </si>
  <si>
    <t>22.10.2023 17:13:36</t>
  </si>
  <si>
    <t>22.10.2023 17:56:37</t>
  </si>
  <si>
    <t>YEŞİLKÖY TR-2 35-27-M00856_B_56375518_56375518</t>
  </si>
  <si>
    <t>22.10.2023 17:25:12</t>
  </si>
  <si>
    <t>22.10.2023 19:17:53</t>
  </si>
  <si>
    <t>22.10.2023 17:38:30</t>
  </si>
  <si>
    <t>22.10.2023 17:54:10</t>
  </si>
  <si>
    <t>BADEMLİ TR-5 35-30-L00102_A_56353385_56353385</t>
  </si>
  <si>
    <t>22.10.2023 18:17:09</t>
  </si>
  <si>
    <t>22.10.2023 19:05:48</t>
  </si>
  <si>
    <t>ÇANDARLI DM-TR-20 35-30-M00020_ŞEHİR-1 M13_72352934</t>
  </si>
  <si>
    <t>22.10.2023 10:31:20</t>
  </si>
  <si>
    <t>22.10.2023 13:43:10</t>
  </si>
  <si>
    <t>KORDON KÖK 45-78-M00730_HatBaşıAyırıcı_53139533 M02_53139533</t>
  </si>
  <si>
    <t>22.10.2023 11:00:04</t>
  </si>
  <si>
    <t>22.10.2023 13:45:44</t>
  </si>
  <si>
    <t>YAĞCILAR KÖK 45-71-M00179_HatBaşıAyırıcı_53135756 M02_53135756</t>
  </si>
  <si>
    <t>22.10.2023 12:47:54</t>
  </si>
  <si>
    <t>22.10.2023 19:16:08</t>
  </si>
  <si>
    <t>MURADİYE TR-1 İSTASYON KABİN 45-71-M00192_95001265921_95001265921</t>
  </si>
  <si>
    <t>22.10.2023 13:55:48</t>
  </si>
  <si>
    <t>22.10.2023 20:44:05</t>
  </si>
  <si>
    <t>22.10.2023 15:35:20</t>
  </si>
  <si>
    <t>22.10.2023 18:52:44</t>
  </si>
  <si>
    <t>SELENDİ TR-12 45-81-M00012_945625394_945625394</t>
  </si>
  <si>
    <t>22.10.2023 15:53:57</t>
  </si>
  <si>
    <t>22.10.2023 17:02:53</t>
  </si>
  <si>
    <t>SELENDİ TR-12 45-81-M00012__72372741_72372741</t>
  </si>
  <si>
    <t>22.10.2023 18:29:50</t>
  </si>
  <si>
    <t>ULUCAK DM 35-27-M00792_BELKAHVE OTOYOL TÜNELLER M01_2053217</t>
  </si>
  <si>
    <t>22.10.2023 17:16:35</t>
  </si>
  <si>
    <t>22.10.2023 17:52:27</t>
  </si>
  <si>
    <t>KULAKSIZLAR KÖK 45-72-L00839_SIRÇALI L04_66574896</t>
  </si>
  <si>
    <t>22.10.2023 17:24:29</t>
  </si>
  <si>
    <t>22.10.2023 20:07:10</t>
  </si>
  <si>
    <t>NİLSAN KÖK 35-26-M00725_EGE YEM M02_65911196</t>
  </si>
  <si>
    <t>22.10.2023 17:26:14</t>
  </si>
  <si>
    <t>22.10.2023 17:45:20</t>
  </si>
  <si>
    <t>MENDERES DM-2/TR-1 35-22-M00300_HatBaşıAyırıcı_53096775 M15_53096775</t>
  </si>
  <si>
    <t>22.10.2023 17:46:58</t>
  </si>
  <si>
    <t>22.10.2023 20:02:40</t>
  </si>
  <si>
    <t>PİYADELER KÖK 45-73-M00136_HatBaşıAyırıcı_53135729 M04_53135729</t>
  </si>
  <si>
    <t>22.10.2023 18:19:48</t>
  </si>
  <si>
    <t>22.10.2023 19:57:40</t>
  </si>
  <si>
    <t>22.10.2023 19:40:48</t>
  </si>
  <si>
    <t>K-3688 35-02-K03688__72373255_72373255</t>
  </si>
  <si>
    <t>22.10.2023 19:43:53</t>
  </si>
  <si>
    <t>22.10.2023 20:45:10</t>
  </si>
  <si>
    <t>22.10.2023 20:20:09</t>
  </si>
  <si>
    <t>22.10.2023 12:11:34</t>
  </si>
  <si>
    <t>22.10.2023 13:16:50</t>
  </si>
  <si>
    <t>22.10.2023 13:15:44</t>
  </si>
  <si>
    <t>22.10.2023 14:19:30</t>
  </si>
  <si>
    <t>AKGEDİK KÖK-1 45-71-M00162_EMLAKDERE M03_56219224</t>
  </si>
  <si>
    <t>22.10.2023 13:22:10</t>
  </si>
  <si>
    <t>22.10.2023 13:59:51</t>
  </si>
  <si>
    <t>DM-21/18A 45-71-M00476_953193242_953193242</t>
  </si>
  <si>
    <t>22.10.2023 16:58:04</t>
  </si>
  <si>
    <t>22.10.2023 21:18:51</t>
  </si>
  <si>
    <t>DM-9/10 45-71-M01168_B B2b_45205503</t>
  </si>
  <si>
    <t>22.10.2023 18:31:02</t>
  </si>
  <si>
    <t>22.10.2023 20:43:16</t>
  </si>
  <si>
    <t>KARAALİ TR-1 45-71-M01470_953212920_953212920</t>
  </si>
  <si>
    <t>22.10.2023 18:55:55</t>
  </si>
  <si>
    <t>22.10.2023 21:08:53</t>
  </si>
  <si>
    <t>TR-1/3G (HEKİMOĞLU) 45-71-M01860_45-71-M01860_2364822</t>
  </si>
  <si>
    <t>22.10.2023 19:16:57</t>
  </si>
  <si>
    <t>22.10.2023 21:27:14</t>
  </si>
  <si>
    <t>14.10.2023 09:59:16</t>
  </si>
  <si>
    <t>14.10.2023 10:19:12</t>
  </si>
  <si>
    <t>14.10.2023 10:00:01</t>
  </si>
  <si>
    <t>14.10.2023 13:42:56</t>
  </si>
  <si>
    <t>MIDIKLI KÖK 45-81-M00043_KINIK M03_2328723</t>
  </si>
  <si>
    <t>16.10.2023 17:46:52</t>
  </si>
  <si>
    <t>16.10.2023 17:47:32</t>
  </si>
  <si>
    <t>AHMETBEYLER DM 35-16-M00154_YUKARI KIRIKLAR M08_82965071</t>
  </si>
  <si>
    <t>20.10.2023 03:33:54</t>
  </si>
  <si>
    <t>20.10.2023 04:11:38</t>
  </si>
  <si>
    <t>22.10.2023 09:59:36</t>
  </si>
  <si>
    <t>22.10.2023 12:12:03</t>
  </si>
  <si>
    <t>22.10.2023 10:02:48</t>
  </si>
  <si>
    <t>22.10.2023 12:16:00</t>
  </si>
  <si>
    <t>KEMALİYE DM (TR-1) 45-73-M00150_HatBaşıAyırıcı_53135634 M01_53135634</t>
  </si>
  <si>
    <t>22.10.2023 11:04:35</t>
  </si>
  <si>
    <t>22.10.2023 12:36:03</t>
  </si>
  <si>
    <t>22.10.2023 11:58:30</t>
  </si>
  <si>
    <t>22.10.2023 12:40:51</t>
  </si>
  <si>
    <t>KAPAKLI DM 45-72-M00309_KAYIŞLAR M09_2322957</t>
  </si>
  <si>
    <t>22.10.2023 12:00:42</t>
  </si>
  <si>
    <t>22.10.2023 12:30:34</t>
  </si>
  <si>
    <t>TEKELİ ARITMA KÖK 35-22-M00090_ÇİLEME M05_2127063</t>
  </si>
  <si>
    <t>22.10.2023 12:12:29</t>
  </si>
  <si>
    <t>22.10.2023 12:46:53</t>
  </si>
  <si>
    <t>ÇATALOLUK DM 45-74-M00227_HatBaşıAyırıcı_84185794 M05_84185794</t>
  </si>
  <si>
    <t>22.10.2023 12:13:00</t>
  </si>
  <si>
    <t>22.10.2023 12:35:10</t>
  </si>
  <si>
    <t>SEYREK TR-1 35-28-M00371__90033635_90033635</t>
  </si>
  <si>
    <t>22.10.2023 17:44:34</t>
  </si>
  <si>
    <t>22.10.2023 21:27:45</t>
  </si>
  <si>
    <t>YEŞİLKÖY TR-1 45-71-M01821_43139043_56387975_56387975</t>
  </si>
  <si>
    <t>22.10.2023 19:18:55</t>
  </si>
  <si>
    <t>22.10.2023 23:16:35</t>
  </si>
  <si>
    <t>DENİZGİREN TR-3 35-21-L00206_953363831_953363831</t>
  </si>
  <si>
    <t>22.10.2023 20:35:08</t>
  </si>
  <si>
    <t>22.10.2023 23:29:21</t>
  </si>
  <si>
    <t>K-3985 35-02-K03985_K-2645 K01_2083376</t>
  </si>
  <si>
    <t>23.10.2023 00:21:24</t>
  </si>
  <si>
    <t>23.10.2023 00:36:35</t>
  </si>
  <si>
    <t>M-516 METAŞ KÖK 35-02-M00516_M-41 M05_72046091</t>
  </si>
  <si>
    <t>18.10.2023 14:29:17</t>
  </si>
  <si>
    <t>22.10.2023 07:47:41</t>
  </si>
  <si>
    <t>22.10.2023 11:08:54</t>
  </si>
  <si>
    <t>22.10.2023 08:29:42</t>
  </si>
  <si>
    <t>22.10.2023 08:39:04</t>
  </si>
  <si>
    <t>22.10.2023 08:39:10</t>
  </si>
  <si>
    <t>22.10.2023 08:39:59</t>
  </si>
  <si>
    <t>22.10.2023 09:18:30</t>
  </si>
  <si>
    <t>22.10.2023 09:36:20</t>
  </si>
  <si>
    <t>22.10.2023 09:40:15</t>
  </si>
  <si>
    <t>22.10.2023 09:48:22</t>
  </si>
  <si>
    <t>URGANLI TR-7 45-83-M00550_DAŞKANLAR M01_72145675</t>
  </si>
  <si>
    <t>22.10.2023 09:45:34</t>
  </si>
  <si>
    <t>22.10.2023 11:08:51</t>
  </si>
  <si>
    <t>22.10.2023 09:47:15</t>
  </si>
  <si>
    <t>22.10.2023 09:55:00</t>
  </si>
  <si>
    <t>22.10.2023 10:17:21</t>
  </si>
  <si>
    <t>22.10.2023 11:02:40</t>
  </si>
  <si>
    <t>22.10.2023 11:10:54</t>
  </si>
  <si>
    <t>22.10.2023 11:51:14</t>
  </si>
  <si>
    <t>M-1065 35-07-M01065_M-1370 M03_83483365</t>
  </si>
  <si>
    <t>16.10.2023 15:12:09</t>
  </si>
  <si>
    <t>16.10.2023 17:26:17</t>
  </si>
  <si>
    <t>GÜZELBAHÇE İM 35-10-A00001_PİNA K02_77678557</t>
  </si>
  <si>
    <t>17.10.2023 09:31:48</t>
  </si>
  <si>
    <t>17.10.2023 14:17:25</t>
  </si>
  <si>
    <t>K-928 35-04-K00928_H H3B_5819648</t>
  </si>
  <si>
    <t>23.10.2023 00:16:59</t>
  </si>
  <si>
    <t>23.10.2023 01:20:07</t>
  </si>
  <si>
    <t>K-4640 35-02-K04640_99917224_99917224</t>
  </si>
  <si>
    <t>23.10.2023 01:52:45</t>
  </si>
  <si>
    <t>23.10.2023 02:45:11</t>
  </si>
  <si>
    <t>KARABAĞLAR TM 35-01-A00012_KARABAĞLAR-19 K44_2310628</t>
  </si>
  <si>
    <t>13.10.2023 09:32:13</t>
  </si>
  <si>
    <t>13.10.2023 15:29:12</t>
  </si>
  <si>
    <t>SARUHANLI TR-15 45-80-M00015_SARUHANLI TR-16 M04_60962833</t>
  </si>
  <si>
    <t>22.10.2023 09:00:58</t>
  </si>
  <si>
    <t>22.10.2023 13:30:30</t>
  </si>
  <si>
    <t>KAYIŞLAR KÖK 45-80-M00183_YENİOSMANİYE M04_72195774</t>
  </si>
  <si>
    <t>22.10.2023 09:22:54</t>
  </si>
  <si>
    <t>22.10.2023 11:06:00</t>
  </si>
  <si>
    <t>TORBALI DM 35-26-M00001_TR-31 M10_2311504</t>
  </si>
  <si>
    <t>22.10.2023 09:06:30</t>
  </si>
  <si>
    <t>22.10.2023 13:49:26</t>
  </si>
  <si>
    <t>22.10.2023 10:46:29</t>
  </si>
  <si>
    <t>22.10.2023 11:21:44</t>
  </si>
  <si>
    <t>BEBEKLİ TR-3 45-77-L00198_945494349_945494349</t>
  </si>
  <si>
    <t>22.10.2023 11:16:57</t>
  </si>
  <si>
    <t>22.10.2023 12:25:09</t>
  </si>
  <si>
    <t>TR-1-2/8-A 35-20-L00460_35-20-L00460_72371637</t>
  </si>
  <si>
    <t>22.10.2023 13:07:09</t>
  </si>
  <si>
    <t>22.10.2023 15:25:03</t>
  </si>
  <si>
    <t>ULUCAK TM 35-28-A00002_HatBaşıAyırıcı_53133662 M13_53133662</t>
  </si>
  <si>
    <t>22.10.2023 17:27:14</t>
  </si>
  <si>
    <t>22.10.2023 22:45:46</t>
  </si>
  <si>
    <t>SAĞANCI İM 35-16-A00003_HatBaşıAyırıcı_53139559 L05_53139559</t>
  </si>
  <si>
    <t>22.10.2023 20:50:55</t>
  </si>
  <si>
    <t>23.10.2023 00:33:49</t>
  </si>
  <si>
    <t>TR-2/30-A 45-72-L00060_B B04_65858045</t>
  </si>
  <si>
    <t>22.10.2023 21:18:16</t>
  </si>
  <si>
    <t>22.10.2023 23:56:28</t>
  </si>
  <si>
    <t>DM-8 45-72-L00980_F F04b_93964999</t>
  </si>
  <si>
    <t>22.10.2023 21:49:55</t>
  </si>
  <si>
    <t>22.10.2023 22:33:54</t>
  </si>
  <si>
    <t>KÜNER TR-17 35-22-M00826_ H_66063154</t>
  </si>
  <si>
    <t>23.10.2023 00:58:25</t>
  </si>
  <si>
    <t>23.10.2023 02:58:59</t>
  </si>
  <si>
    <t>ÇEŞME HAVZA TM 35-18-A00006_URLA-2 M11_2037398</t>
  </si>
  <si>
    <t>23.10.2023 04:35:44</t>
  </si>
  <si>
    <t>23.10.2023 05:04:00</t>
  </si>
  <si>
    <t>TR-2/75 KÖK 45-83-M00771_TR-2/77-1 L04_84763419</t>
  </si>
  <si>
    <t>23.10.2023 06:05:24</t>
  </si>
  <si>
    <t>23.10.2023 06:19:31</t>
  </si>
  <si>
    <t>23.10.2023 07:16:21</t>
  </si>
  <si>
    <t>23.10.2023 07:21:28</t>
  </si>
  <si>
    <t>MASKİ AKGEDİK ÖZEL TR 45-71-M02131Ö_ H_54921962</t>
  </si>
  <si>
    <t>20.10.2023 12:32:51</t>
  </si>
  <si>
    <t>20.10.2023 19:49:39</t>
  </si>
  <si>
    <t>BEYDERE KÖK 45-71-M00128_HatBaşıAyırıcı_93515960 M07_93515960</t>
  </si>
  <si>
    <t>20.10.2023 19:11:29</t>
  </si>
  <si>
    <t>20.10.2023 21:22:37</t>
  </si>
  <si>
    <t>20.10.2023 22:02:08</t>
  </si>
  <si>
    <t>21.10.2023 10:22:24</t>
  </si>
  <si>
    <t>21.10.2023 17:11:00</t>
  </si>
  <si>
    <t>21.10.2023 11:16:59</t>
  </si>
  <si>
    <t>21.10.2023 17:54:30</t>
  </si>
  <si>
    <t>BEYDERE KÖK 45-71-M00128_YENİKÖY (MANİSA TM DEN) M10_50217159</t>
  </si>
  <si>
    <t>22.10.2023 10:00:41</t>
  </si>
  <si>
    <t>22.10.2023 10:04:10</t>
  </si>
  <si>
    <t>KARAAĞAÇLI SANAYİ TR-5 45-71-M00132_ÖZVARDAR CAM M04_2323327</t>
  </si>
  <si>
    <t>22.10.2023 17:23:34</t>
  </si>
  <si>
    <t>22.10.2023 19:30:14</t>
  </si>
  <si>
    <t>M-180 DALYAN ARITMA DM 35-18-M00180_M-147 SAKIZLIKOY M04_66030558</t>
  </si>
  <si>
    <t>18.10.2023 09:06:55</t>
  </si>
  <si>
    <t>18.10.2023 09:08:21</t>
  </si>
  <si>
    <t>PAZARKÖY KÖK 45-78-L00700_HatBaşıAyırıcı_53140470 L02_53140470</t>
  </si>
  <si>
    <t>20.10.2023 08:53:35</t>
  </si>
  <si>
    <t>20.10.2023 12:13:58</t>
  </si>
  <si>
    <t>20.10.2023 10:35:05</t>
  </si>
  <si>
    <t>20.10.2023 11:56:48</t>
  </si>
  <si>
    <t>20.10.2023 18:07:25</t>
  </si>
  <si>
    <t>20.10.2023 21:05:47</t>
  </si>
  <si>
    <t>20.10.2023 18:30:45</t>
  </si>
  <si>
    <t>20.10.2023 19:48:00</t>
  </si>
  <si>
    <t>23.10.2023 08:13:31</t>
  </si>
  <si>
    <t>23.10.2023 09:17:24</t>
  </si>
  <si>
    <t>AŞAĞI KAYAPINAR TR-1 45-71-M01004_DIREK TIPI TRAFO HUCRESI H01_2091033</t>
  </si>
  <si>
    <t>23.10.2023 09:01:09</t>
  </si>
  <si>
    <t>23.10.2023 10:08:31</t>
  </si>
  <si>
    <t>K-1762 35-01-K01762_35-01-K01762_2375812</t>
  </si>
  <si>
    <t>23.10.2023 09:14:04</t>
  </si>
  <si>
    <t>23.10.2023 10:06:21</t>
  </si>
  <si>
    <t>M-2871 35-04-M02871_35-04-M02871_76914992</t>
  </si>
  <si>
    <t>23.10.2023 09:22:11</t>
  </si>
  <si>
    <t>23.10.2023 09:33:31</t>
  </si>
  <si>
    <t>M-1401 35-09-M01401_35-09-M01401_47605307</t>
  </si>
  <si>
    <t>23.10.2023 09:27:19</t>
  </si>
  <si>
    <t>23.10.2023 10:40:24</t>
  </si>
  <si>
    <t>23.10.2023 09:45:21</t>
  </si>
  <si>
    <t>23.10.2023 10:05:34</t>
  </si>
  <si>
    <t>ÇUKURKÖY TR-2 35-28-M00211_DIREK TIPI TRAFO HUCRESI H01_2109617</t>
  </si>
  <si>
    <t>20.10.2023 18:45:56</t>
  </si>
  <si>
    <t>TR-17 45-78-L00017_953248370_953248370</t>
  </si>
  <si>
    <t>23.10.2023 08:16:49</t>
  </si>
  <si>
    <t>23.10.2023 09:17:38</t>
  </si>
  <si>
    <t>23.10.2023 08:50:11</t>
  </si>
  <si>
    <t>23.10.2023 09:40:11</t>
  </si>
  <si>
    <t>HASAN YILMAZ VE ARKADAŞLARI 35-30-M00681_DIREK TIPI TRAFO HUCRESI H01_2117480</t>
  </si>
  <si>
    <t>23.10.2023 08:56:25</t>
  </si>
  <si>
    <t>23.10.2023 10:14:31</t>
  </si>
  <si>
    <t>23.10.2023 09:02:52</t>
  </si>
  <si>
    <t>23.10.2023 11:28:25</t>
  </si>
  <si>
    <t>EMİRHACILI TR-3 45-78-L00578_45-78-L00578_2354453</t>
  </si>
  <si>
    <t>23.10.2023 09:26:11</t>
  </si>
  <si>
    <t>23.10.2023 10:34:51</t>
  </si>
  <si>
    <t>M-2761 35-02-M02761_A_79914440_79914440</t>
  </si>
  <si>
    <t>23.10.2023 09:34:06</t>
  </si>
  <si>
    <t>23.10.2023 10:23:53</t>
  </si>
  <si>
    <t>AKSELENDİ İM 45-72-A00004_MORALILAR ÇIKIŞ L22_2326923</t>
  </si>
  <si>
    <t>23.10.2023 09:51:27</t>
  </si>
  <si>
    <t>23.10.2023 10:27:17</t>
  </si>
  <si>
    <t>23.10.2023 09:50:40</t>
  </si>
  <si>
    <t>23.10.2023 12:00:27</t>
  </si>
  <si>
    <t>SELENDİ TR-6 45-81-M00006_YILDIZ ENEZLER M04_2320776</t>
  </si>
  <si>
    <t>23.10.2023 10:33:10</t>
  </si>
  <si>
    <t>23.10.2023 11:04:42</t>
  </si>
  <si>
    <t>DM-1/31 35-29-M00031_48361044_56361441_56361441</t>
  </si>
  <si>
    <t>23.10.2023 10:44:47</t>
  </si>
  <si>
    <t>23.10.2023 11:21:39</t>
  </si>
  <si>
    <t>L-376 PAZARYERİ 35-18-L00376_DAĞITIM TRAFO L-376 PAZARYERİ L02_72060204</t>
  </si>
  <si>
    <t>23.10.2023 10:44:14</t>
  </si>
  <si>
    <t>23.10.2023 11:10:34</t>
  </si>
  <si>
    <t>M-1346 35-09-M01346_35-09-M01346_47604843</t>
  </si>
  <si>
    <t>23.10.2023 10:49:07</t>
  </si>
  <si>
    <t>23.10.2023 11:27:01</t>
  </si>
  <si>
    <t>19.10.2023 23:14:21</t>
  </si>
  <si>
    <t>20.10.2023 00:55:14</t>
  </si>
  <si>
    <t>KARABURUN TR-6 35-21-L00032_953359748_953359748</t>
  </si>
  <si>
    <t>23.10.2023 08:14:22</t>
  </si>
  <si>
    <t>23.10.2023 12:32:24</t>
  </si>
  <si>
    <t>23.10.2023 08:57:23</t>
  </si>
  <si>
    <t>23.10.2023 09:24:15</t>
  </si>
  <si>
    <t>ÇİLE DM 35-22-M00086_ÇAKALTEPE M04_50064042</t>
  </si>
  <si>
    <t>23.10.2023 09:05:38</t>
  </si>
  <si>
    <t>23.10.2023 09:08:14</t>
  </si>
  <si>
    <t>TAYTAN TR-3 45-78-M00306_953284916_953284916</t>
  </si>
  <si>
    <t>23.10.2023 09:41:35</t>
  </si>
  <si>
    <t>23.10.2023 11:13:30</t>
  </si>
  <si>
    <t>ULUCAK DM-2/12 35-27-M00320_98938250_98938250</t>
  </si>
  <si>
    <t>23.10.2023 09:47:00</t>
  </si>
  <si>
    <t>23.10.2023 12:18:59</t>
  </si>
  <si>
    <t>23.10.2023 10:17:18</t>
  </si>
  <si>
    <t>23.10.2023 12:08:47</t>
  </si>
  <si>
    <t>K-598 35-01-K00598_910578446_910578446</t>
  </si>
  <si>
    <t>23.10.2023 10:34:47</t>
  </si>
  <si>
    <t>23.10.2023 12:30:49</t>
  </si>
  <si>
    <t>23.10.2023 10:15:00</t>
  </si>
  <si>
    <t>23.10.2023 11:54:00</t>
  </si>
  <si>
    <t>SELENDİ TR-16 45-81-M00016_A_56387237_56387237</t>
  </si>
  <si>
    <t>23.10.2023 10:44:28</t>
  </si>
  <si>
    <t>23.10.2023 11:48:35</t>
  </si>
  <si>
    <t>TR-53 35-26-M00053_956615060_956615060</t>
  </si>
  <si>
    <t>23.10.2023 11:22:49</t>
  </si>
  <si>
    <t>23.10.2023 11:59:39</t>
  </si>
  <si>
    <t>K-4020 35-09-K04020_97863015_97863015</t>
  </si>
  <si>
    <t>23.10.2023 11:20:09</t>
  </si>
  <si>
    <t>23.10.2023 12:49:46</t>
  </si>
  <si>
    <t>20.10.2023 05:52:38</t>
  </si>
  <si>
    <t>20.10.2023 06:13:18</t>
  </si>
  <si>
    <t>KIRTEPE KÖK 35-29-L00055_GÖKÇEN TOPRAK SULAMA L04_72212791</t>
  </si>
  <si>
    <t>20.10.2023 06:40:20</t>
  </si>
  <si>
    <t>20.10.2023 07:51:06</t>
  </si>
  <si>
    <t>20.10.2023 07:46:48</t>
  </si>
  <si>
    <t>PERLİT KÖK 35-22-M00094_YENİKÖY TR-1/TR-2/TR-3 M02_72139681</t>
  </si>
  <si>
    <t>20.10.2023 07:45:48</t>
  </si>
  <si>
    <t>20.10.2023 10:03:00</t>
  </si>
  <si>
    <t>ÇAĞDAŞ SUSAMCILIK ÖZEL 35-26-M01168Ö_ M02_2304616</t>
  </si>
  <si>
    <t>20.10.2023 09:34:13</t>
  </si>
  <si>
    <t>20.10.2023 10:19:28</t>
  </si>
  <si>
    <t>20.10.2023 10:07:37</t>
  </si>
  <si>
    <t>20.10.2023 14:37:02</t>
  </si>
  <si>
    <t>TR-114 35-26-M00114_CANET/TORBALI DEVLET HASTANESİ M01_65974760</t>
  </si>
  <si>
    <t>20.10.2023 11:10:12</t>
  </si>
  <si>
    <t>YENİKÖY TR-4 35-22-M00271_DIREK TIPI TRAFO HUCRESI H01_2103150</t>
  </si>
  <si>
    <t>20.10.2023 10:26:17</t>
  </si>
  <si>
    <t>20.10.2023 11:19:55</t>
  </si>
  <si>
    <t>AHMETLİ İM 45-84-A00001_HatBaşıAyırıcı_53134296 L05_53134296</t>
  </si>
  <si>
    <t>20.10.2023 10:53:27</t>
  </si>
  <si>
    <t>20.10.2023 11:55:58</t>
  </si>
  <si>
    <t>20.10.2023 12:04:29</t>
  </si>
  <si>
    <t>KAHRAMANDERE İM 35-10-A00002_KÖYLER L04_2101673</t>
  </si>
  <si>
    <t>20.10.2023 11:36:25</t>
  </si>
  <si>
    <t>20.10.2023 13:21:52</t>
  </si>
  <si>
    <t>20.10.2023 12:00:34</t>
  </si>
  <si>
    <t>20.10.2023 12:11:21</t>
  </si>
  <si>
    <t>PAYAMLI M-27 (SAKIZAĞACI KÖK) 35-25-M00188_M-26/M-28/DERYA SİTESİ M02_72070651</t>
  </si>
  <si>
    <t>20.10.2023 12:09:18</t>
  </si>
  <si>
    <t>20.10.2023 12:53:14</t>
  </si>
  <si>
    <t>ÇAMLICA KÖK 45-81-M00048_ÇERİPAŞA M02_71996143</t>
  </si>
  <si>
    <t>20.10.2023 10:53:45</t>
  </si>
  <si>
    <t>20.10.2023 13:30:41</t>
  </si>
  <si>
    <t>20.10.2023 13:24:41</t>
  </si>
  <si>
    <t>20.10.2023 17:36:25</t>
  </si>
  <si>
    <t>20.10.2023 13:32:01</t>
  </si>
  <si>
    <t>20.10.2023 13:58:59</t>
  </si>
  <si>
    <t>23.10.2023 08:31:31</t>
  </si>
  <si>
    <t>23.10.2023 12:46:01</t>
  </si>
  <si>
    <t>23.10.2023 09:23:51</t>
  </si>
  <si>
    <t>23.10.2023 12:37:01</t>
  </si>
  <si>
    <t>23.10.2023 10:36:51</t>
  </si>
  <si>
    <t>23.10.2023 10:38:33</t>
  </si>
  <si>
    <t>GERENKÖY TR-7 35-23-M00153_35-23-M00153_2356642</t>
  </si>
  <si>
    <t>23.10.2023 12:11:59</t>
  </si>
  <si>
    <t>23.10.2023 12:32:31</t>
  </si>
  <si>
    <t>M-2561 35-02-M02561_DAĞITIM TRAFOSU M04_75312033</t>
  </si>
  <si>
    <t>23.10.2023 12:21:32</t>
  </si>
  <si>
    <t>23.10.2023 12:38:13</t>
  </si>
  <si>
    <t>23.10.2023 12:37:52</t>
  </si>
  <si>
    <t>23.10.2023 12:42:57</t>
  </si>
  <si>
    <t>ALMAK TM 35-17-A00003_KAREL-1 M33_2056260</t>
  </si>
  <si>
    <t>23.10.2023 13:08:11</t>
  </si>
  <si>
    <t>23.10.2023 13:29:31</t>
  </si>
  <si>
    <t>IŞIKLAR KÖK 45-73-M00467_HatBaşıAyırıcı_53136479 M06_53136479</t>
  </si>
  <si>
    <t>23.10.2023 13:28:11</t>
  </si>
  <si>
    <t>23.10.2023 13:28:41</t>
  </si>
  <si>
    <t>ÇİĞİLLER YASSIALAN TR-7 45-75-M00402_ H_83997020</t>
  </si>
  <si>
    <t>21.10.2023 18:55:30</t>
  </si>
  <si>
    <t>21.10.2023 19:38:13</t>
  </si>
  <si>
    <t>21.10.2023 23:10:59</t>
  </si>
  <si>
    <t>21.10.2023 23:33:37</t>
  </si>
  <si>
    <t>K-2741 35-08-K02741_B b1b_5834834</t>
  </si>
  <si>
    <t>23.10.2023 09:44:41</t>
  </si>
  <si>
    <t>23.10.2023 13:35:40</t>
  </si>
  <si>
    <t>TR-1-2/4-A 35-20-L00464_35-20-L00464_72376133</t>
  </si>
  <si>
    <t>23.10.2023 09:51:53</t>
  </si>
  <si>
    <t>23.10.2023 14:27:52</t>
  </si>
  <si>
    <t>K-1472 35-08-K01472_35-08-K01472_42036548</t>
  </si>
  <si>
    <t>23.10.2023 10:29:57</t>
  </si>
  <si>
    <t>23.10.2023 13:21:45</t>
  </si>
  <si>
    <t>M-2745 35-01-M02745_910368724_910368724</t>
  </si>
  <si>
    <t>23.10.2023 12:41:35</t>
  </si>
  <si>
    <t>23.10.2023 13:54:40</t>
  </si>
  <si>
    <t>M-2551 35-09-M02551_35-09-M02551_65774299</t>
  </si>
  <si>
    <t>23.10.2023 12:52:48</t>
  </si>
  <si>
    <t>23.10.2023 14:33:48</t>
  </si>
  <si>
    <t>K-1229 35-01-K01229_35-01-K01229_2355499</t>
  </si>
  <si>
    <t>23.10.2023 13:21:01</t>
  </si>
  <si>
    <t>23.10.2023 14:13:04</t>
  </si>
  <si>
    <t>TR-35 45-78-L00035_953251272_953251272</t>
  </si>
  <si>
    <t>23.10.2023 13:21:02</t>
  </si>
  <si>
    <t>23.10.2023 14:24:11</t>
  </si>
  <si>
    <t>05.10.2023 14:33:44</t>
  </si>
  <si>
    <t>05.10.2023 15:44:23</t>
  </si>
  <si>
    <t>07.10.2023 08:17:14</t>
  </si>
  <si>
    <t>07.10.2023 08:58:44</t>
  </si>
  <si>
    <t>PINARLI KÖK 35-20-M00085_BAYINDIR İM. M07_72358825</t>
  </si>
  <si>
    <t>13.10.2023 13:34:12</t>
  </si>
  <si>
    <t>13.10.2023 13:59:56</t>
  </si>
  <si>
    <t>ÖZBEK DM (TR-315) 35-19-M00044_HatBaşıAyırıcı_53137511 M06_53137511</t>
  </si>
  <si>
    <t>14.10.2023 17:46:01</t>
  </si>
  <si>
    <t>14.10.2023 18:13:46</t>
  </si>
  <si>
    <t>14.10.2023 19:06:51</t>
  </si>
  <si>
    <t>PAYAMLI TR-1 35-10-L00056_35-10-L00056_2361802</t>
  </si>
  <si>
    <t>16.10.2023 11:32:54</t>
  </si>
  <si>
    <t>16.10.2023 16:33:38</t>
  </si>
  <si>
    <t>EĞLENHOCA DM 35-21-M00013_KARABURUN-1 M05_72178832</t>
  </si>
  <si>
    <t>18.10.2023 02:21:21</t>
  </si>
  <si>
    <t>18.10.2023 02:50:00</t>
  </si>
  <si>
    <t>18.10.2023 05:38:44</t>
  </si>
  <si>
    <t>18.10.2023 09:39:33</t>
  </si>
  <si>
    <t>18.10.2023 10:15:35</t>
  </si>
  <si>
    <t>18.10.2023 11:32:25</t>
  </si>
  <si>
    <t>PİRAHMET KÖK 45-82-M00580_ M03_96593249</t>
  </si>
  <si>
    <t>18.10.2023 14:36:51</t>
  </si>
  <si>
    <t>18.10.2023 16:55:47</t>
  </si>
  <si>
    <t>18.10.2023 15:51:08</t>
  </si>
  <si>
    <t>18.10.2023 16:40:49</t>
  </si>
  <si>
    <t>18.10.2023 17:37:17</t>
  </si>
  <si>
    <t>18.10.2023 18:20:12</t>
  </si>
  <si>
    <t>M-758 35-03-M00758_B_91001545_91001545</t>
  </si>
  <si>
    <t>21.10.2023 17:12:58</t>
  </si>
  <si>
    <t>21.10.2023 17:59:27</t>
  </si>
  <si>
    <t>21.10.2023 17:41:01</t>
  </si>
  <si>
    <t>21.10.2023 18:27:44</t>
  </si>
  <si>
    <t>21.10.2023 18:36:03</t>
  </si>
  <si>
    <t>23.10.2023 08:58:14</t>
  </si>
  <si>
    <t>23.10.2023 15:28:54</t>
  </si>
  <si>
    <t>23.10.2023 08:59:42</t>
  </si>
  <si>
    <t>23.10.2023 14:47:04</t>
  </si>
  <si>
    <t>K-3103 35-10-K03103_K-3427 K03_47780889</t>
  </si>
  <si>
    <t>23.10.2023 09:31:24</t>
  </si>
  <si>
    <t>23.10.2023 15:15:01</t>
  </si>
  <si>
    <t>YAYAKENT TR-8 35-24-M00008_C_56354108_56354108</t>
  </si>
  <si>
    <t>23.10.2023 09:25:12</t>
  </si>
  <si>
    <t>23.10.2023 14:59:56</t>
  </si>
  <si>
    <t>TR-73 35-16-L00073_953351100_953351100</t>
  </si>
  <si>
    <t>23.10.2023 10:46:56</t>
  </si>
  <si>
    <t>23.10.2023 15:01:29</t>
  </si>
  <si>
    <t>ÇAKIRCA ALİ TR-1 45-73-M00557_945648930_945648930</t>
  </si>
  <si>
    <t>23.10.2023 11:06:03</t>
  </si>
  <si>
    <t>23.10.2023 15:14:09</t>
  </si>
  <si>
    <t>AYDINLAR TR-1 45-80-M00165_B_56391027_56391027</t>
  </si>
  <si>
    <t>23.10.2023 12:33:31</t>
  </si>
  <si>
    <t>23.10.2023 15:38:48</t>
  </si>
  <si>
    <t>SARIGÖL TR-37 45-79-M00037_945567810_945567810</t>
  </si>
  <si>
    <t>23.10.2023 12:50:48</t>
  </si>
  <si>
    <t>23.10.2023 14:58:18</t>
  </si>
  <si>
    <t>L-393 YENİ OKUL 35-18-L00393_950448845_950448845</t>
  </si>
  <si>
    <t>23.10.2023 13:14:12</t>
  </si>
  <si>
    <t>23.10.2023 15:32:43</t>
  </si>
  <si>
    <t>TR-31 45-77-L00031_B_56403898_56403898</t>
  </si>
  <si>
    <t>23.10.2023 13:26:08</t>
  </si>
  <si>
    <t>23.10.2023 14:57:21</t>
  </si>
  <si>
    <t>GÖKKAYA TR-2 45-84-L00019_955182541_955182541</t>
  </si>
  <si>
    <t>23.10.2023 13:48:34</t>
  </si>
  <si>
    <t>23.10.2023 15:31:03</t>
  </si>
  <si>
    <t>23.10.2023 15:12:01</t>
  </si>
  <si>
    <t>23.10.2023 15:35:21</t>
  </si>
  <si>
    <t>M-218(TR-2) 35-09-M00218_35-09-M00218_42986482</t>
  </si>
  <si>
    <t>23.10.2023 14:53:16</t>
  </si>
  <si>
    <t>23.10.2023 15:45:01</t>
  </si>
  <si>
    <t>M-1149 35-09-M01149_M-539 M04_47615663</t>
  </si>
  <si>
    <t>23.10.2023 15:04:14</t>
  </si>
  <si>
    <t>23.10.2023 15:18:35</t>
  </si>
  <si>
    <t>IRLAMAZ TR-2 45-83-L00233_C_91169723_91169723</t>
  </si>
  <si>
    <t>23.10.2023 15:06:58</t>
  </si>
  <si>
    <t>23.10.2023 15:41:47</t>
  </si>
  <si>
    <t>15.10.2023 07:50:52</t>
  </si>
  <si>
    <t>15.10.2023 09:15:00</t>
  </si>
  <si>
    <t>KOLDERE KÖK 45-80-M00051_ÇAVUŞOĞLU TST M06_73403234</t>
  </si>
  <si>
    <t>18.10.2023 13:24:27</t>
  </si>
  <si>
    <t>18.10.2023 16:38:45</t>
  </si>
  <si>
    <t>ÇAPAK KÖK 35-26-M00435_DAĞKIZILCA-2 ÇIKIŞ M05_66033272</t>
  </si>
  <si>
    <t>18.10.2023 17:50:15</t>
  </si>
  <si>
    <t>18.10.2023 18:34:00</t>
  </si>
  <si>
    <t>EFENDİLİ TR-1 45-75-M00182_ H_84101933</t>
  </si>
  <si>
    <t>18.10.2023 18:15:59</t>
  </si>
  <si>
    <t>18.10.2023 20:09:45</t>
  </si>
  <si>
    <t>ÇAYBAŞI DM-1/11 35-26-L00215_956605845_956605845</t>
  </si>
  <si>
    <t>23.10.2023 13:40:27</t>
  </si>
  <si>
    <t>23.10.2023 16:02:57</t>
  </si>
  <si>
    <t>CABBARFAKILI TR-2 45-73-M00629_A_56384724_56384724</t>
  </si>
  <si>
    <t>23.10.2023 14:26:18</t>
  </si>
  <si>
    <t>23.10.2023 16:09:24</t>
  </si>
  <si>
    <t>MURADİYE TR-5 (ESKİ MEZARLIK YANI) 45-71-M00204_A TR1&amp;A6_5972097</t>
  </si>
  <si>
    <t>23.10.2023 15:01:57</t>
  </si>
  <si>
    <t>23.10.2023 17:00:30</t>
  </si>
  <si>
    <t>M-1289 35-02-M01289_949821521_949821521</t>
  </si>
  <si>
    <t>23.10.2023 15:07:48</t>
  </si>
  <si>
    <t>23.10.2023 16:16:46</t>
  </si>
  <si>
    <t>SARIGÖL TR-37 45-79-M00037_T g2b_42280699</t>
  </si>
  <si>
    <t>23.10.2023 15:56:34</t>
  </si>
  <si>
    <t>23.10.2023 16:37:41</t>
  </si>
  <si>
    <t>19.10.2023 10:55:21</t>
  </si>
  <si>
    <t>19.10.2023 11:59:15</t>
  </si>
  <si>
    <t>K-2537 35-09-K02537_913367210_913367210</t>
  </si>
  <si>
    <t>23.10.2023 14:05:57</t>
  </si>
  <si>
    <t>23.10.2023 17:13:46</t>
  </si>
  <si>
    <t>DM-14/24-A 45-71-M02217_953196061_953196061</t>
  </si>
  <si>
    <t>23.10.2023 15:20:50</t>
  </si>
  <si>
    <t>23.10.2023 17:23:34</t>
  </si>
  <si>
    <t>OKLUİSA KÖK 45-81-M00046_KAZIKLI GRUP M05_71994403</t>
  </si>
  <si>
    <t>19.10.2023 04:30:44</t>
  </si>
  <si>
    <t>19.10.2023 04:40:37</t>
  </si>
  <si>
    <t>19.10.2023 08:48:22</t>
  </si>
  <si>
    <t>19.10.2023 11:41:32</t>
  </si>
  <si>
    <t>TR-1/13 45-72-M00013_45-72-M00013_2353182</t>
  </si>
  <si>
    <t>23.10.2023 09:10:12</t>
  </si>
  <si>
    <t>23.10.2023 18:20:23</t>
  </si>
  <si>
    <t>23.10.2023 09:32:04</t>
  </si>
  <si>
    <t>23.10.2023 17:19:41</t>
  </si>
  <si>
    <t>DM-2/14 35-29-M00099_C C01_49203674</t>
  </si>
  <si>
    <t>23.10.2023 14:31:22</t>
  </si>
  <si>
    <t>23.10.2023 16:46:35</t>
  </si>
  <si>
    <t>TR-1-4/2 DEMİRCİLİK KABİN 35-20-L00026_955201808_955201808</t>
  </si>
  <si>
    <t>23.10.2023 15:29:29</t>
  </si>
  <si>
    <t>23.10.2023 16:57:20</t>
  </si>
  <si>
    <t>K-3947 35-02-K03947_A A1B_5845014</t>
  </si>
  <si>
    <t>23.10.2023 15:50:22</t>
  </si>
  <si>
    <t>23.10.2023 18:05:40</t>
  </si>
  <si>
    <t>GÖKÇEALAN TR-1 35-13-L00085_946419811_946419811</t>
  </si>
  <si>
    <t>23.10.2023 15:57:32</t>
  </si>
  <si>
    <t>23.10.2023 18:03:30</t>
  </si>
  <si>
    <t>K-4360 35-02-K04360_B_56381820_56381820</t>
  </si>
  <si>
    <t>23.10.2023 16:59:47</t>
  </si>
  <si>
    <t>23.10.2023 18:37:54</t>
  </si>
  <si>
    <t>SARIGÖL TR-29 45-79-M00029_B_56395914_56395914</t>
  </si>
  <si>
    <t>23.10.2023 17:28:50</t>
  </si>
  <si>
    <t>23.10.2023 18:22:10</t>
  </si>
  <si>
    <t>YEŞİLOVA ÇAYIR TR-6 35-20-L00131_35-20-L00131_2351386</t>
  </si>
  <si>
    <t>23.10.2023 17:39:01</t>
  </si>
  <si>
    <t>23.10.2023 17:46:11</t>
  </si>
  <si>
    <t>SALİHLİ TR-55 45-78-L00766_E E03b_81898003</t>
  </si>
  <si>
    <t>23.10.2023 17:51:13</t>
  </si>
  <si>
    <t>23.10.2023 18:16:37</t>
  </si>
  <si>
    <t>23.10.2023 18:11:01</t>
  </si>
  <si>
    <t>23.10.2023 18:40:51</t>
  </si>
  <si>
    <t>MURADİYE ORTA ÖLÇEKLİ SAN. TR-1 45-71-M00219_DAĞITIM TRAFOSU TR-1 M04_66367265</t>
  </si>
  <si>
    <t>19.10.2023 13:20:35</t>
  </si>
  <si>
    <t>19.10.2023 13:27:45</t>
  </si>
  <si>
    <t>AVLAŞA ARAPLAR 45-81-M00159_A_91371308_91371308</t>
  </si>
  <si>
    <t>23.10.2023 14:09:33</t>
  </si>
  <si>
    <t>23.10.2023 19:21:52</t>
  </si>
  <si>
    <t>K-569 35-02-K00569__79769342_79769342</t>
  </si>
  <si>
    <t>23.10.2023 13:32:10</t>
  </si>
  <si>
    <t>23.10.2023 19:08:43</t>
  </si>
  <si>
    <t>K-1353 35-01-K01353_911567760_911567760</t>
  </si>
  <si>
    <t>23.10.2023 16:26:50</t>
  </si>
  <si>
    <t>23.10.2023 19:24:06</t>
  </si>
  <si>
    <t>MUAMMER SARISAÇ VE ARK. TR 35-24-M00048_A_90989579_90989579</t>
  </si>
  <si>
    <t>23.10.2023 17:03:56</t>
  </si>
  <si>
    <t>23.10.2023 19:21:44</t>
  </si>
  <si>
    <t>M-639 OLDURUK KÖK 35-03-M00639_M-1929 M04_42868457</t>
  </si>
  <si>
    <t>23.10.2023 17:20:37</t>
  </si>
  <si>
    <t>23.10.2023 17:49:48</t>
  </si>
  <si>
    <t>ÇANDARLI TR-4 35-30-M00004_D_56365155_56365155</t>
  </si>
  <si>
    <t>23.10.2023 17:59:51</t>
  </si>
  <si>
    <t>23.10.2023 19:09:04</t>
  </si>
  <si>
    <t>K-569 35-02-K00569_35-02-K00569_50003081</t>
  </si>
  <si>
    <t>23.10.2023 18:47:04</t>
  </si>
  <si>
    <t>23.10.2023 19:08:00</t>
  </si>
  <si>
    <t>K-573 35-01-K00573_E 2E_5844287</t>
  </si>
  <si>
    <t>23.10.2023 19:23:38</t>
  </si>
  <si>
    <t>23.10.2023 19:55:34</t>
  </si>
  <si>
    <t>KARABURUN GIS TM 35-19-A00008_EĞLENHOCA M04_2317315</t>
  </si>
  <si>
    <t>09.10.2023 07:03:24</t>
  </si>
  <si>
    <t>09.10.2023 07:12:29</t>
  </si>
  <si>
    <t>MORDOĞAN İM 35-21-A00002_İYTE-2 M03_2314073</t>
  </si>
  <si>
    <t>09.10.2023 07:03:19</t>
  </si>
  <si>
    <t>09.10.2023 07:12:49</t>
  </si>
  <si>
    <t>YENİKENT SULAMA TR-3 35-16-M00212_B_56396776_56396776</t>
  </si>
  <si>
    <t>23.10.2023 11:34:59</t>
  </si>
  <si>
    <t>23.10.2023 20:05:39</t>
  </si>
  <si>
    <t>MENEMEN DM-3/10 35-28-L00096_953380052_953380052</t>
  </si>
  <si>
    <t>23.10.2023 12:08:46</t>
  </si>
  <si>
    <t>23.10.2023 20:04:06</t>
  </si>
  <si>
    <t>VİLLAKENT TR-12 35-28-M00387_95002482509_95002482509</t>
  </si>
  <si>
    <t>23.10.2023 14:44:03</t>
  </si>
  <si>
    <t>23.10.2023 16:58:05</t>
  </si>
  <si>
    <t>ALAŞEHİR TR-82 45-73-M00082_945672193_945672193</t>
  </si>
  <si>
    <t>23.10.2023 14:47:22</t>
  </si>
  <si>
    <t>23.10.2023 18:03:34</t>
  </si>
  <si>
    <t>NACİ BEZİRGANOĞLU SULAMA GRUBU 35-29-L00286_A_91371453_91371453</t>
  </si>
  <si>
    <t>23.10.2023 15:26:39</t>
  </si>
  <si>
    <t>23.10.2023 18:21:47</t>
  </si>
  <si>
    <t>M-1208 35-02-M01208_910095556_910095556</t>
  </si>
  <si>
    <t>23.10.2023 16:07:07</t>
  </si>
  <si>
    <t>23.10.2023 20:09:09</t>
  </si>
  <si>
    <t>23.10.2023 17:12:30</t>
  </si>
  <si>
    <t>23.10.2023 21:02:47</t>
  </si>
  <si>
    <t>DM-25/17 45-71-M00049_953195043_953195043</t>
  </si>
  <si>
    <t>23.10.2023 17:36:17</t>
  </si>
  <si>
    <t>23.10.2023 20:10:23</t>
  </si>
  <si>
    <t>BADEMLER TR-1 35-19-L00298_A_91145678_91145678</t>
  </si>
  <si>
    <t>23.10.2023 18:17:20</t>
  </si>
  <si>
    <t>23.10.2023 19:26:04</t>
  </si>
  <si>
    <t>ALAŞEHİR TR-82 45-73-M00082_A a4_45157957</t>
  </si>
  <si>
    <t>23.10.2023 20:45:12</t>
  </si>
  <si>
    <t>DM-2/TR-12 (ESKİ TR-6) 35-13-L00006_946421177_946421177</t>
  </si>
  <si>
    <t>23.10.2023 18:44:36</t>
  </si>
  <si>
    <t>23.10.2023 20:41:35</t>
  </si>
  <si>
    <t>GÖRDES TR-1 45-75-M00001_E_56394628_56394628</t>
  </si>
  <si>
    <t>23.10.2023 19:13:07</t>
  </si>
  <si>
    <t>23.10.2023 20:24:09</t>
  </si>
  <si>
    <t>M-1811 35-03-M01811_DIREK TIPI TRAFO HUCRESI H01_2048542</t>
  </si>
  <si>
    <t>23.10.2023 19:23:49</t>
  </si>
  <si>
    <t>23.10.2023 20:43:51</t>
  </si>
  <si>
    <t>BADEMLER TR-1 35-19-L00298_35-19-L00298_2357953</t>
  </si>
  <si>
    <t>23.10.2023 20:15:38</t>
  </si>
  <si>
    <t>FIRDAMLAR TR-1 45-76-M00164_955236359_955236359</t>
  </si>
  <si>
    <t>23.10.2023 19:42:09</t>
  </si>
  <si>
    <t>23.10.2023 20:52:05</t>
  </si>
  <si>
    <t>21.10.2023 07:38:07</t>
  </si>
  <si>
    <t>21.10.2023 08:41:51</t>
  </si>
  <si>
    <t>DUMANLAR KÖK 45-81-M00044_HatBaşıAyırıcı_53135461 M03_53135461</t>
  </si>
  <si>
    <t>21.10.2023 07:49:41</t>
  </si>
  <si>
    <t>21.10.2023 10:38:35</t>
  </si>
  <si>
    <t>TAYTAN OFİS KÖK 45-78-M00314_HatBaşıAyırıcı_84997810 M06_84997810</t>
  </si>
  <si>
    <t>21.10.2023 08:09:39</t>
  </si>
  <si>
    <t>21.10.2023 09:38:19</t>
  </si>
  <si>
    <t>AKGEDİK KÖK-3 45-71-M00164_HatBaşıAyırıcı_53135930 M02_53135930</t>
  </si>
  <si>
    <t>21.10.2023 08:54:02</t>
  </si>
  <si>
    <t>21.10.2023 14:26:35</t>
  </si>
  <si>
    <t>POYRAZDAMLARI TR-11 45-78-M00576_HatBaşıAyırıcı_53139463 M05_53139463</t>
  </si>
  <si>
    <t>21.10.2023 12:20:31</t>
  </si>
  <si>
    <t>21.10.2023 14:58:21</t>
  </si>
  <si>
    <t>ÇAPAKLI KÖK 45-78-M01161_HatBaşıAyırıcı_53139964 M04_53139964</t>
  </si>
  <si>
    <t>21.10.2023 14:22:01</t>
  </si>
  <si>
    <t>21.10.2023 18:15:14</t>
  </si>
  <si>
    <t>YASEMİN DM 35-19-M00002_HatBaşıAyırıcı_53137384 M02_53137384</t>
  </si>
  <si>
    <t>22.10.2023 03:34:54</t>
  </si>
  <si>
    <t>22.10.2023 04:22:01</t>
  </si>
  <si>
    <t>23.10.2023 07:54:49</t>
  </si>
  <si>
    <t>23.10.2023 08:47:24</t>
  </si>
  <si>
    <t>DEMİRKÖPRÜ TM 45-78-A00005_HatBaşıAyırıcı_53139325 M07_53139325</t>
  </si>
  <si>
    <t>23.10.2023 08:03:30</t>
  </si>
  <si>
    <t>23.10.2023 10:17:14</t>
  </si>
  <si>
    <t>DİNDARLI KÖK TR-3 KAKLIK 45-79-M00395_HatBaşıAyırıcı_53134482 M05_53134482</t>
  </si>
  <si>
    <t>23.10.2023 07:52:28</t>
  </si>
  <si>
    <t>23.10.2023 10:19:21</t>
  </si>
  <si>
    <t>23.10.2023 09:22:05</t>
  </si>
  <si>
    <t>23.10.2023 17:15:18</t>
  </si>
  <si>
    <t>23.10.2023 09:36:07</t>
  </si>
  <si>
    <t>23.10.2023 15:47:25</t>
  </si>
  <si>
    <t>GÖRDES DM 45-75-M00050_HatBaşıAyırıcı_53135807 M11_53135807</t>
  </si>
  <si>
    <t>23.10.2023 10:00:42</t>
  </si>
  <si>
    <t>23.10.2023 11:41:51</t>
  </si>
  <si>
    <t>GÜMÜŞÇAY KÖK 45-73-M00477_HatBaşıAyırıcı_53135726 M05_53135726</t>
  </si>
  <si>
    <t>23.10.2023 12:37:49</t>
  </si>
  <si>
    <t>23.10.2023 14:02:39</t>
  </si>
  <si>
    <t>23.10.2023 13:04:21</t>
  </si>
  <si>
    <t>23.10.2023 15:09:41</t>
  </si>
  <si>
    <t>DUMANLAR KÖK 45-81-M00044_HatBaşıAyırıcı_53136001 M03_53136001</t>
  </si>
  <si>
    <t>23.10.2023 13:54:36</t>
  </si>
  <si>
    <t>23.10.2023 18:09:46</t>
  </si>
  <si>
    <t>YENMİŞ KÖK 35-27-M00366_HatBaşıAyırıcı_54697564 M06_54697564</t>
  </si>
  <si>
    <t>23.10.2023 10:46:23</t>
  </si>
  <si>
    <t>23.10.2023 14:48:33</t>
  </si>
  <si>
    <t>KARAPINAR İM 45-78-A00002_HatBaşıAyırıcı_53139296 M02_53139296</t>
  </si>
  <si>
    <t>23.10.2023 16:04:51</t>
  </si>
  <si>
    <t>23.10.2023 19:36:45</t>
  </si>
  <si>
    <t>DEMİRCİ TM 45-74-A00001_HatBaşıAyırıcı_53135302 M15_53135302</t>
  </si>
  <si>
    <t>23.10.2023 16:46:08</t>
  </si>
  <si>
    <t>23.10.2023 17:55:35</t>
  </si>
  <si>
    <t>DEMİRKÖPRÜ TM 45-78-A00005_HatBaşıAyırıcı_53135815 M07_53135815</t>
  </si>
  <si>
    <t>23.10.2023 17:31:01</t>
  </si>
  <si>
    <t>23.10.2023 18:04:51</t>
  </si>
  <si>
    <t>23.10.2023 18:51:28</t>
  </si>
  <si>
    <t>23.10.2023 21:06:06</t>
  </si>
  <si>
    <t>DM-2/25 35-29-M00096_48375593 e2b_48375866</t>
  </si>
  <si>
    <t>23.10.2023 19:53:19</t>
  </si>
  <si>
    <t>23.10.2023 21:25:32</t>
  </si>
  <si>
    <t>MORDOĞAN TR-35 35-21-L00147_953365356_953365356</t>
  </si>
  <si>
    <t>23.10.2023 20:15:44</t>
  </si>
  <si>
    <t>23.10.2023 21:21:23</t>
  </si>
  <si>
    <t>K-1027 35-01-K01027_97479866_97479866</t>
  </si>
  <si>
    <t>23.10.2023 20:18:16</t>
  </si>
  <si>
    <t>23.10.2023 21:25:06</t>
  </si>
  <si>
    <t>TAYTAN TR-6 45-78-M01294_A_65512089_65512089</t>
  </si>
  <si>
    <t>23.10.2023 21:03:35</t>
  </si>
  <si>
    <t>23.10.2023 21:39:44</t>
  </si>
  <si>
    <t>K-1146 35-07-K01146_K-4876 K01_48437407</t>
  </si>
  <si>
    <t>23.10.2023 21:12:30</t>
  </si>
  <si>
    <t>23.10.2023 21:16:12</t>
  </si>
  <si>
    <t>İM-1/TR-3 35-14-M00309_962644842_962644842</t>
  </si>
  <si>
    <t>23.10.2023 19:49:54</t>
  </si>
  <si>
    <t>23.10.2023 22:12:48</t>
  </si>
  <si>
    <t>ÇAYIRYERİ TR-3 45-76-M00243_955252957_955252957</t>
  </si>
  <si>
    <t>23.10.2023 21:09:27</t>
  </si>
  <si>
    <t>23.10.2023 22:11:27</t>
  </si>
  <si>
    <t>K-517 35-08-K00517_35-08-K00517_42033459</t>
  </si>
  <si>
    <t>23.10.2023 09:23:44</t>
  </si>
  <si>
    <t>23.10.2023 16:58:34</t>
  </si>
  <si>
    <t>K-4360 35-02-K04360_910163285_910163285</t>
  </si>
  <si>
    <t>23.10.2023 20:30:20</t>
  </si>
  <si>
    <t>23.10.2023 22:59:45</t>
  </si>
  <si>
    <t>K-1025 35-01-K01025_99393364_99393364</t>
  </si>
  <si>
    <t>23.10.2023 22:41:47</t>
  </si>
  <si>
    <t>23.10.2023 23:19:00</t>
  </si>
  <si>
    <t>TR-66 45-78-L00066_953269216_953269216</t>
  </si>
  <si>
    <t>23.10.2023 23:02:20</t>
  </si>
  <si>
    <t>23.10.2023 23:35:53</t>
  </si>
  <si>
    <t>KARAPINAR İM 45-78-A00002_KARAPINAR KÖYÜ M10_66243744</t>
  </si>
  <si>
    <t>23.10.2023 09:05:43</t>
  </si>
  <si>
    <t>23.10.2023 16:57:54</t>
  </si>
  <si>
    <t>TURGUTLU İM 45-83-A00001_KURTULUŞ-ÇAMLICA M09_42295568</t>
  </si>
  <si>
    <t>23.10.2023 09:57:25</t>
  </si>
  <si>
    <t>23.10.2023 17:38:22</t>
  </si>
  <si>
    <t>23.10.2023 08:21:42</t>
  </si>
  <si>
    <t>23.10.2023 16:36:51</t>
  </si>
  <si>
    <t>TURGUTLU İM 45-83-A00001_ŞEHİR-5 L14_42295572</t>
  </si>
  <si>
    <t>23.10.2023 10:14:06</t>
  </si>
  <si>
    <t>23.10.2023 17:36:32</t>
  </si>
  <si>
    <t>TURGUTLU İM 45-83-A00001_KURTULUŞ KABİN M04_42295747</t>
  </si>
  <si>
    <t>23.10.2023 10:58:37</t>
  </si>
  <si>
    <t>23.10.2023 17:43:04</t>
  </si>
  <si>
    <t>DM06/TR-01 45-73-M00053_TR-50-54-55 M05_67583627</t>
  </si>
  <si>
    <t>23.10.2023 16:03:04</t>
  </si>
  <si>
    <t>23.10.2023 16:36:14</t>
  </si>
  <si>
    <t>23.10.2023 16:44:21</t>
  </si>
  <si>
    <t>23.10.2023 17:33:01</t>
  </si>
  <si>
    <t>23.10.2023 16:54:03</t>
  </si>
  <si>
    <t>23.10.2023 17:51:35</t>
  </si>
  <si>
    <t>ÇATALOLUK DM 45-74-M00227_HIRKALI-KÖYLER M07_2115046</t>
  </si>
  <si>
    <t>23.10.2023 16:54:49</t>
  </si>
  <si>
    <t>23.10.2023 17:01:35</t>
  </si>
  <si>
    <t>KEMALİYE DM (TR-1) 45-73-M00150_HatBaşıAyırıcı_53135356 M01_53135356</t>
  </si>
  <si>
    <t>23.10.2023 17:19:58</t>
  </si>
  <si>
    <t>23.10.2023 22:19:02</t>
  </si>
  <si>
    <t>AVŞAR İM 45-83-A00002_ERGENEKON M02_81660984</t>
  </si>
  <si>
    <t>23.10.2023 17:43:42</t>
  </si>
  <si>
    <t>23.10.2023 18:39:00</t>
  </si>
  <si>
    <t>AYASKENT DM-1 35-16-M00009_AYASKENT TR-2 M04_82964181</t>
  </si>
  <si>
    <t>23.10.2023 17:46:39</t>
  </si>
  <si>
    <t>23.10.2023 18:37:38</t>
  </si>
  <si>
    <t>YAHŞELLİ KÖK 35-28-M00293_HatBaşıAyırıcı_53133933 M01_53133933</t>
  </si>
  <si>
    <t>23.10.2023 18:22:46</t>
  </si>
  <si>
    <t>23.10.2023 21:51:41</t>
  </si>
  <si>
    <t>KALEMOĞLU KÖK 45-75-M00069_ÇİÇEKLİ KÖK M02_2328712</t>
  </si>
  <si>
    <t>23.10.2023 21:21:31</t>
  </si>
  <si>
    <t>23.10.2023 22:26:31</t>
  </si>
  <si>
    <t>K-928 35-04-K00928_G G1B_5812531</t>
  </si>
  <si>
    <t>23.10.2023 22:11:48</t>
  </si>
  <si>
    <t>24.10.2023 00:45:00</t>
  </si>
  <si>
    <t>GÜMÜLDÜR M-21 35-25-M00021_9633194 b2b_5783935</t>
  </si>
  <si>
    <t>23.10.2023 21:20:56</t>
  </si>
  <si>
    <t>23.10.2023 23:55:37</t>
  </si>
  <si>
    <t>K-734 35-01-K00734_911913957_911913957</t>
  </si>
  <si>
    <t>23.10.2023 22:22:06</t>
  </si>
  <si>
    <t>24.10.2023 01:34:48</t>
  </si>
  <si>
    <t>K-2482 35-02-K02482_K-3205 K03_2058740</t>
  </si>
  <si>
    <t>24.10.2023 01:04:41</t>
  </si>
  <si>
    <t>24.10.2023 01:05:31</t>
  </si>
  <si>
    <t>BEYDERE KÖK 45-71-M00128_ÜÇPINAR M03_50217225</t>
  </si>
  <si>
    <t>23.10.2023 09:09:22</t>
  </si>
  <si>
    <t>23.10.2023 13:20:41</t>
  </si>
  <si>
    <t>23.10.2023 09:22:34</t>
  </si>
  <si>
    <t>23.10.2023 15:11:01</t>
  </si>
  <si>
    <t>23.10.2023 09:26:28</t>
  </si>
  <si>
    <t>23.10.2023 15:56:51</t>
  </si>
  <si>
    <t>ÖDEMİŞ İM 35-15-A00001_ŞEHİR-3 M17_2309746</t>
  </si>
  <si>
    <t>23.10.2023 09:39:21</t>
  </si>
  <si>
    <t>23.10.2023 13:30:34</t>
  </si>
  <si>
    <t>23.10.2023 10:28:27</t>
  </si>
  <si>
    <t>23.10.2023 12:06:24</t>
  </si>
  <si>
    <t>23.10.2023 11:13:10</t>
  </si>
  <si>
    <t>23.10.2023 14:11:11</t>
  </si>
  <si>
    <t>23.10.2023 13:27:09</t>
  </si>
  <si>
    <t>23.10.2023 15:18:41</t>
  </si>
  <si>
    <t>YENİ ŞAKRAN KÖK 35-17-M00174_YENİ ŞAKRAN M03_66296524</t>
  </si>
  <si>
    <t>23.10.2023 14:21:36</t>
  </si>
  <si>
    <t>23.10.2023 14:39:21</t>
  </si>
  <si>
    <t>DM-14/3 45-71-M00387_MAĞRA BAHÇE M03_66511374</t>
  </si>
  <si>
    <t>23.10.2023 14:13:16</t>
  </si>
  <si>
    <t>23.10.2023 16:14:14</t>
  </si>
  <si>
    <t>23.10.2023 15:33:11</t>
  </si>
  <si>
    <t>23.10.2023 15:52:01</t>
  </si>
  <si>
    <t>23.10.2023 15:42:04</t>
  </si>
  <si>
    <t>23.10.2023 15:42:41</t>
  </si>
  <si>
    <t>MENEMEN TR-14 35-28-L00014_953379932_953379932</t>
  </si>
  <si>
    <t>23.10.2023 19:37:27</t>
  </si>
  <si>
    <t>24.10.2023 01:32:30</t>
  </si>
  <si>
    <t>DM-2/2 ESKİ KUYUYANI 35-18-L00583_950454501_950454501</t>
  </si>
  <si>
    <t>24.10.2023 00:39:18</t>
  </si>
  <si>
    <t>24.10.2023 04:52:57</t>
  </si>
  <si>
    <t>YENİ ŞAKRAN TR-4 35-17-M00204_A_90944603_90944603</t>
  </si>
  <si>
    <t>24.10.2023 01:32:52</t>
  </si>
  <si>
    <t>24.10.2023 02:04:56</t>
  </si>
  <si>
    <t>24.10.2023 06:27:10</t>
  </si>
  <si>
    <t>24.10.2023 06:47:00</t>
  </si>
  <si>
    <t>24.10.2023 01:05:32</t>
  </si>
  <si>
    <t>24.10.2023 06:05:51</t>
  </si>
  <si>
    <t>K-1187 35-01-K01187_910967825_910967825</t>
  </si>
  <si>
    <t>24.10.2023 04:33:12</t>
  </si>
  <si>
    <t>24.10.2023 05:41:48</t>
  </si>
  <si>
    <t>ALAÇATI TM 35-18-A00005_URLA-1 M09_2053550</t>
  </si>
  <si>
    <t>24.10.2023 06:43:27</t>
  </si>
  <si>
    <t>24.10.2023 07:48:31</t>
  </si>
  <si>
    <t>24.10.2023 07:50:42</t>
  </si>
  <si>
    <t>ÇİFTLİK İM 35-18-A00003_HatBaşıAyırıcı_53138383 L12_53138383</t>
  </si>
  <si>
    <t>23.10.2023 23:12:15</t>
  </si>
  <si>
    <t>24.10.2023 02:51:47</t>
  </si>
  <si>
    <t>ÇİÇEKLİ KÖK 45-75-M00070_KIRDİBİ M03_2059663</t>
  </si>
  <si>
    <t>24.10.2023 00:54:27</t>
  </si>
  <si>
    <t>24.10.2023 01:52:14</t>
  </si>
  <si>
    <t>24.10.2023 01:33:32</t>
  </si>
  <si>
    <t>24.10.2023 02:31:20</t>
  </si>
  <si>
    <t>ÇİFTLİK İM 35-18-A00003_GOLF-1 L12_2054622</t>
  </si>
  <si>
    <t>24.10.2023 03:35:45</t>
  </si>
  <si>
    <t>24.10.2023 02:56:28</t>
  </si>
  <si>
    <t>24.10.2023 03:04:38</t>
  </si>
  <si>
    <t>ZEYTİNALAN İM 35-19-A00002_KEKLİKTEPE M10_2052154</t>
  </si>
  <si>
    <t>24.10.2023 03:15:00</t>
  </si>
  <si>
    <t>24.10.2023 03:40:42</t>
  </si>
  <si>
    <t>ZEYTİNALAN İM 35-19-A00002_HatBaşıAyırıcı_54974683 M10_54974683</t>
  </si>
  <si>
    <t>24.10.2023 03:49:51</t>
  </si>
  <si>
    <t>24.10.2023 04:34:33</t>
  </si>
  <si>
    <t>24.10.2023 04:18:22</t>
  </si>
  <si>
    <t>24.10.2023 06:03:21</t>
  </si>
  <si>
    <t>YENİ ŞAKRAN KÖK 35-17-M00174_KÖYLER M02_66296493</t>
  </si>
  <si>
    <t>24.10.2023 04:29:41</t>
  </si>
  <si>
    <t>24.10.2023 05:10:01</t>
  </si>
  <si>
    <t>24.10.2023 05:16:35</t>
  </si>
  <si>
    <t>24.10.2023 08:00:41</t>
  </si>
  <si>
    <t>24.10.2023 08:40:21</t>
  </si>
  <si>
    <t>24.10.2023 08:00:18</t>
  </si>
  <si>
    <t>24.10.2023 08:34:05</t>
  </si>
  <si>
    <t>SELENDİ DM 45-81-M00001_SELENDİ ŞEHİR-3 M11_2321597</t>
  </si>
  <si>
    <t>24.10.2023 08:03:31</t>
  </si>
  <si>
    <t>24.10.2023 08:17:41</t>
  </si>
  <si>
    <t>24.10.2023 08:33:43</t>
  </si>
  <si>
    <t>24.10.2023 08:37:21</t>
  </si>
  <si>
    <t>24.10.2023 08:36:32</t>
  </si>
  <si>
    <t>24.10.2023 08:40:41</t>
  </si>
  <si>
    <t>19.10.2023 08:59:01</t>
  </si>
  <si>
    <t>19.10.2023 17:20:21</t>
  </si>
  <si>
    <t>19.10.2023 16:03:25</t>
  </si>
  <si>
    <t>19.10.2023 18:24:19</t>
  </si>
  <si>
    <t>TAYTAN OFİS KÖK 45-78-M00314_HatBaşıAyırıcı_53139710 M06_53139710</t>
  </si>
  <si>
    <t>19.10.2023 18:05:46</t>
  </si>
  <si>
    <t>19.10.2023 21:51:44</t>
  </si>
  <si>
    <t>TAYTAN OFİS KÖK 45-78-M00314_DEMİRKÖPRÜ DM-2 ÇIKIŞI (DEMİRKÖPRÜ-2) M06_60669745</t>
  </si>
  <si>
    <t>19.10.2023 21:24:21</t>
  </si>
  <si>
    <t>19.10.2023 21:24:58</t>
  </si>
  <si>
    <t>24.10.2023 00:53:12</t>
  </si>
  <si>
    <t>24.10.2023 01:21:31</t>
  </si>
  <si>
    <t>DEREKÖY KÖK 45-72-L00458_HatBaşıAyırıcı_53139800 L01_53139800</t>
  </si>
  <si>
    <t>24.10.2023 07:34:01</t>
  </si>
  <si>
    <t>24.10.2023 09:39:01</t>
  </si>
  <si>
    <t>24.10.2023 08:32:21</t>
  </si>
  <si>
    <t>24.10.2023 09:29:18</t>
  </si>
  <si>
    <t>M-2024 35-09-M02024_35-09-M02024_2370802</t>
  </si>
  <si>
    <t>24.10.2023 08:55:39</t>
  </si>
  <si>
    <t>24.10.2023 09:26:53</t>
  </si>
  <si>
    <t>24.10.2023 09:12:21</t>
  </si>
  <si>
    <t>24.10.2023 09:26:16</t>
  </si>
  <si>
    <t>K-3205 35-02-K03205_35-02-K03205_2364574</t>
  </si>
  <si>
    <t>24.10.2023 09:28:51</t>
  </si>
  <si>
    <t>24.10.2023 09:44:13</t>
  </si>
  <si>
    <t>SİYEKLİ KÖK 45-71-M00185_HatBaşıAyırıcı_53135208 M04_53135208</t>
  </si>
  <si>
    <t>18.10.2023 18:43:29</t>
  </si>
  <si>
    <t>18.10.2023 21:03:00</t>
  </si>
  <si>
    <t>DM-13/14-B 45-71-M00555_DIREK TIPI TRAFO HUCRESI H01_2074660</t>
  </si>
  <si>
    <t>19.10.2023 15:05:49</t>
  </si>
  <si>
    <t>19.10.2023 20:47:00</t>
  </si>
  <si>
    <t>19.10.2023 17:28:37</t>
  </si>
  <si>
    <t>19.10.2023 21:07:05</t>
  </si>
  <si>
    <t>DM-13/14 45-71-M00321_DİREK TİPİ M05_67549947</t>
  </si>
  <si>
    <t>19.10.2023 19:33:18</t>
  </si>
  <si>
    <t>19.10.2023 20:37:58</t>
  </si>
  <si>
    <t>24.10.2023 00:54:21</t>
  </si>
  <si>
    <t>24.10.2023 01:49:44</t>
  </si>
  <si>
    <t>TR-1/13 45-72-M00013_D_56392499_56392499</t>
  </si>
  <si>
    <t>24.10.2023 07:30:58</t>
  </si>
  <si>
    <t>24.10.2023 10:51:20</t>
  </si>
  <si>
    <t>MİLENYUM 2000 SİTESİ TR 35-30-M00266_955301035_955301035</t>
  </si>
  <si>
    <t>24.10.2023 08:26:04</t>
  </si>
  <si>
    <t>24.10.2023 10:24:47</t>
  </si>
  <si>
    <t>TR-2/83 45-83-L00083_A_91112130_91112130</t>
  </si>
  <si>
    <t>24.10.2023 07:07:51</t>
  </si>
  <si>
    <t>24.10.2023 10:24:53</t>
  </si>
  <si>
    <t>DM-20/02 (DOĞU KABİN) 45-71-M00421_C C01b_84573766</t>
  </si>
  <si>
    <t>24.10.2023 09:12:02</t>
  </si>
  <si>
    <t>24.10.2023 10:50:01</t>
  </si>
  <si>
    <t>GÜMÜLDÜR DM 35-25-M00100_BARAJ M01_2054403</t>
  </si>
  <si>
    <t>24.10.2023 09:29:40</t>
  </si>
  <si>
    <t>24.10.2023 10:25:20</t>
  </si>
  <si>
    <t>TR-49 45-77-L00049_B_56403907_56403907</t>
  </si>
  <si>
    <t>24.10.2023 09:23:25</t>
  </si>
  <si>
    <t>24.10.2023 09:49:36</t>
  </si>
  <si>
    <t>24.10.2023 09:41:11</t>
  </si>
  <si>
    <t>24.10.2023 10:00:01</t>
  </si>
  <si>
    <t>LOKMANKUYU KÖK 35-15-L00903_ERKEKLİ L05_67112586</t>
  </si>
  <si>
    <t>24.10.2023 09:44:51</t>
  </si>
  <si>
    <t>24.10.2023 10:41:41</t>
  </si>
  <si>
    <t>24.10.2023 09:50:30</t>
  </si>
  <si>
    <t>24.10.2023 10:03:50</t>
  </si>
  <si>
    <t>24.10.2023 09:51:11</t>
  </si>
  <si>
    <t>24.10.2023 09:54:33</t>
  </si>
  <si>
    <t>YENİ ŞAKRAN TR-7 35-17-M00207_DIREK TIPI TRAFO HUCRESI H01_2044938</t>
  </si>
  <si>
    <t>24.10.2023 10:09:46</t>
  </si>
  <si>
    <t>24.10.2023 10:47:11</t>
  </si>
  <si>
    <t>24.10.2023 10:12:41</t>
  </si>
  <si>
    <t>24.10.2023 10:28:41</t>
  </si>
  <si>
    <t>24.10.2023 10:13:11</t>
  </si>
  <si>
    <t>24.10.2023 10:17:11</t>
  </si>
  <si>
    <t>M-1276 35-03-M01276_35-03-M01276_2358501</t>
  </si>
  <si>
    <t>24.10.2023 09:34:09</t>
  </si>
  <si>
    <t>24.10.2023 11:35:20</t>
  </si>
  <si>
    <t>M-2645 (YATIRIM REZERVE 21) 35-09-M02645_35-09-M02645_57774969</t>
  </si>
  <si>
    <t>24.10.2023 09:43:39</t>
  </si>
  <si>
    <t>24.10.2023 11:15:54</t>
  </si>
  <si>
    <t>24.10.2023 10:03:38</t>
  </si>
  <si>
    <t>24.10.2023 11:49:59</t>
  </si>
  <si>
    <t>M-3477(YATIRIM REZERVE) 35-02-M03477_99739679_99739679</t>
  </si>
  <si>
    <t>24.10.2023 10:16:22</t>
  </si>
  <si>
    <t>24.10.2023 11:24:30</t>
  </si>
  <si>
    <t>K-612 35-02-K00612_910215987_910215987</t>
  </si>
  <si>
    <t>24.10.2023 10:19:22</t>
  </si>
  <si>
    <t>24.10.2023 11:57:15</t>
  </si>
  <si>
    <t>K-3266 35-09-K03266_97683940_97683940</t>
  </si>
  <si>
    <t>24.10.2023 10:23:48</t>
  </si>
  <si>
    <t>24.10.2023 11:56:47</t>
  </si>
  <si>
    <t>DM-5/9 35-28-M00714_35-28-M00714_92456781</t>
  </si>
  <si>
    <t>24.10.2023 10:46:35</t>
  </si>
  <si>
    <t>24.10.2023 12:10:40</t>
  </si>
  <si>
    <t>24.10.2023 11:42:41</t>
  </si>
  <si>
    <t>24.10.2023 11:42:43</t>
  </si>
  <si>
    <t>K-4606 35-08-K04606_35-08-K04606_42019205</t>
  </si>
  <si>
    <t>24.10.2023 11:55:16</t>
  </si>
  <si>
    <t>24.10.2023 12:16:08</t>
  </si>
  <si>
    <t>TUZÇULLU TR-1 35-28-M00420_ H_92412027</t>
  </si>
  <si>
    <t>23.10.2023 09:29:24</t>
  </si>
  <si>
    <t>23.10.2023 11:44:29</t>
  </si>
  <si>
    <t>AHMETLİ TR-74 KURTULUŞ 45-84-L00074_955179388_955179388</t>
  </si>
  <si>
    <t>23.10.2023 10:09:29</t>
  </si>
  <si>
    <t>23.10.2023 12:21:27</t>
  </si>
  <si>
    <t>ULUKENT DM-1/11 35-28-M00569_DAĞITIM TRAFO ULUKENT DM-1/11 M01_66555262</t>
  </si>
  <si>
    <t>23.10.2023 10:32:37</t>
  </si>
  <si>
    <t>23.10.2023 16:51:51</t>
  </si>
  <si>
    <t>ÇANDARLI DM-TR-20 35-30-M00020_DENİZKÖY KÖYLER M04_72352815</t>
  </si>
  <si>
    <t>23.10.2023 10:25:21</t>
  </si>
  <si>
    <t>23.10.2023 14:21:34</t>
  </si>
  <si>
    <t>23.10.2023 14:03:20</t>
  </si>
  <si>
    <t>M-202(DM-2/5) 35-09-M00202_35-09-M00202_45116641</t>
  </si>
  <si>
    <t>23.10.2023 15:50:47</t>
  </si>
  <si>
    <t>23.10.2023 16:46:21</t>
  </si>
  <si>
    <t>URLA TM-1 35-19-A00004_HatBaşıAyırıcı_75048334 M07_75048334</t>
  </si>
  <si>
    <t>24.10.2023 06:21:59</t>
  </si>
  <si>
    <t>24.10.2023 08:58:13</t>
  </si>
  <si>
    <t>24.10.2023 12:23:39</t>
  </si>
  <si>
    <t>ÖZBEY İM 35-26-A00005_ÖZBEY YENİKÖY L02_2314104</t>
  </si>
  <si>
    <t>24.10.2023 08:59:42</t>
  </si>
  <si>
    <t>24.10.2023 11:55:31</t>
  </si>
  <si>
    <t>DM-2/TR-6 (TR-125) 35-26-M00125_35-26-M00125_66218333</t>
  </si>
  <si>
    <t>24.10.2023 09:02:02</t>
  </si>
  <si>
    <t>24.10.2023 11:51:51</t>
  </si>
  <si>
    <t>ARMUTLU TR-3 35-27-L00003_A_56356268_56356268</t>
  </si>
  <si>
    <t>24.10.2023 09:04:11</t>
  </si>
  <si>
    <t>24.10.2023 10:19:20</t>
  </si>
  <si>
    <t>SEYDİKÖY İM 35-08-A00002_VODAFONE M15_2309359</t>
  </si>
  <si>
    <t>24.10.2023 09:24:08</t>
  </si>
  <si>
    <t>24.10.2023 11:29:37</t>
  </si>
  <si>
    <t>24.10.2023 09:38:17</t>
  </si>
  <si>
    <t>24.10.2023 12:02:31</t>
  </si>
  <si>
    <t>K-1472 35-08-K01472_TRAFO K02_42036522</t>
  </si>
  <si>
    <t>24.10.2023 09:54:32</t>
  </si>
  <si>
    <t>24.10.2023 11:34:00</t>
  </si>
  <si>
    <t>24.10.2023 10:04:11</t>
  </si>
  <si>
    <t>24.10.2023 10:59:01</t>
  </si>
  <si>
    <t>GÜLKENT KÖK-3 35-30-M00219_GÜLKENT M02_84885354</t>
  </si>
  <si>
    <t>24.10.2023 10:12:21</t>
  </si>
  <si>
    <t>24.10.2023 11:50:41</t>
  </si>
  <si>
    <t>ARMUTLU TR-3 35-27-L00003_35-27-L00003_2365492</t>
  </si>
  <si>
    <t>24.10.2023 12:25:26</t>
  </si>
  <si>
    <t>YENİFOÇA TR-22 35-23-M00022_35-23-M00022_76459252</t>
  </si>
  <si>
    <t>24.10.2023 10:51:52</t>
  </si>
  <si>
    <t>24.10.2023 11:52:13</t>
  </si>
  <si>
    <t>M-3420(YATIRIM REZERVE) 35-03-M03420_A_56378783_56378783</t>
  </si>
  <si>
    <t>24.10.2023 10:42:38</t>
  </si>
  <si>
    <t>24.10.2023 12:47:34</t>
  </si>
  <si>
    <t>KAPANCI KÖK 45-78-L00229_KENDİRLİ-YARAŞLI L04_2328991</t>
  </si>
  <si>
    <t>24.10.2023 11:26:11</t>
  </si>
  <si>
    <t>24.10.2023 11:56:21</t>
  </si>
  <si>
    <t>TR - 27 45-74-M00027_TR-26/DAĞITIM TRAFO TR-27 M04_72237672</t>
  </si>
  <si>
    <t>24.10.2023 11:26:23</t>
  </si>
  <si>
    <t>24.10.2023 11:37:03</t>
  </si>
  <si>
    <t>TR-67 35-30-L00067_A_91162434_91162434</t>
  </si>
  <si>
    <t>24.10.2023 11:31:34</t>
  </si>
  <si>
    <t>24.10.2023 12:12:13</t>
  </si>
  <si>
    <t>TEKKEDERE DM 35-16-M00137_YENİKENT M03_2118716</t>
  </si>
  <si>
    <t>24.10.2023 12:25:33</t>
  </si>
  <si>
    <t>24.10.2023 12:35:58</t>
  </si>
  <si>
    <t>BADEMLER TR-3 35-19-L00299_C_91383104_91383104</t>
  </si>
  <si>
    <t>23.10.2023 16:54:40</t>
  </si>
  <si>
    <t>23.10.2023 17:40:40</t>
  </si>
  <si>
    <t>23.10.2023 17:57:13</t>
  </si>
  <si>
    <t>SEYREK TR-5/2 35-28-M00911_955035437_955035437</t>
  </si>
  <si>
    <t>24.10.2023 08:44:43</t>
  </si>
  <si>
    <t>24.10.2023 14:02:41</t>
  </si>
  <si>
    <t>ÇAMLIK KÖYÜ TR-5 35-13-L00415_C_56362145_56362145</t>
  </si>
  <si>
    <t>24.10.2023 08:55:34</t>
  </si>
  <si>
    <t>24.10.2023 13:42:12</t>
  </si>
  <si>
    <t>M-1088 35-09-M01088_TRAFO M03_47327794</t>
  </si>
  <si>
    <t>24.10.2023 09:04:51</t>
  </si>
  <si>
    <t>24.10.2023 14:05:21</t>
  </si>
  <si>
    <t>24.10.2023 09:24:11</t>
  </si>
  <si>
    <t>24.10.2023 13:36:31</t>
  </si>
  <si>
    <t>K-997 35-07-K00997__88868892_88868892</t>
  </si>
  <si>
    <t>24.10.2023 09:29:14</t>
  </si>
  <si>
    <t>24.10.2023 13:17:26</t>
  </si>
  <si>
    <t>KAHRAMANDERE İM 35-10-A00002_ÇAKABEY K05_2328476</t>
  </si>
  <si>
    <t>24.10.2023 09:34:18</t>
  </si>
  <si>
    <t>24.10.2023 14:11:21</t>
  </si>
  <si>
    <t>DEVELİ TR-42 35-22-M00042_35-22-M00042_2357594</t>
  </si>
  <si>
    <t>24.10.2023 09:37:52</t>
  </si>
  <si>
    <t>24.10.2023 13:52:51</t>
  </si>
  <si>
    <t>L-268 BOZDOĞAN MARKET 35-18-L00268_83432859 D01_83433371</t>
  </si>
  <si>
    <t>24.10.2023 11:16:58</t>
  </si>
  <si>
    <t>24.10.2023 13:12:08</t>
  </si>
  <si>
    <t>M-1392 35-09-M01392_35-09-M01392_42942431</t>
  </si>
  <si>
    <t>24.10.2023 12:27:54</t>
  </si>
  <si>
    <t>24.10.2023 13:10:31</t>
  </si>
  <si>
    <t>MURADİYE TR-5 (ESKİ MEZARLIK YANI) 45-71-M00204_C C1_5973816</t>
  </si>
  <si>
    <t>24.10.2023 12:40:16</t>
  </si>
  <si>
    <t>24.10.2023 13:44:47</t>
  </si>
  <si>
    <t>İBRAHİM SEZEN-2 SULAMA GRUBU 35-29-M00379_DIREK TIPI TRAFO HUCRESI H01_2101803</t>
  </si>
  <si>
    <t>13.10.2023 13:08:28</t>
  </si>
  <si>
    <t>MURADİYE TR-10 45-71-M02143_953221633_953221633</t>
  </si>
  <si>
    <t>19.10.2023 20:10:27</t>
  </si>
  <si>
    <t>19.10.2023 22:49:15</t>
  </si>
  <si>
    <t>KARAKUZU TR-1 35-17-M00466_950303280_950303280</t>
  </si>
  <si>
    <t>21.10.2023 18:31:59</t>
  </si>
  <si>
    <t>21.10.2023 21:56:39</t>
  </si>
  <si>
    <t>L-499 35-18-L00499_950444794_950444794</t>
  </si>
  <si>
    <t>22.10.2023 11:41:17</t>
  </si>
  <si>
    <t>22.10.2023 14:22:26</t>
  </si>
  <si>
    <t>BOĞAZİÇİ İM 35-01-A00001_GIDA K03_2309230</t>
  </si>
  <si>
    <t>24.10.2023 11:55:00</t>
  </si>
  <si>
    <t>24.10.2023 14:27:43</t>
  </si>
  <si>
    <t>L-36 35-14-L00036_95002637830_95002637830</t>
  </si>
  <si>
    <t>24.10.2023 13:09:53</t>
  </si>
  <si>
    <t>24.10.2023 14:18:31</t>
  </si>
  <si>
    <t>24.10.2023 13:34:30</t>
  </si>
  <si>
    <t>24.10.2023 14:22:39</t>
  </si>
  <si>
    <t>L-10 KARADAĞ DM 35-18-L00010_7304369 c3_5945958</t>
  </si>
  <si>
    <t>24.10.2023 10:06:11</t>
  </si>
  <si>
    <t>24.10.2023 14:56:01</t>
  </si>
  <si>
    <t>SOMA TR-17/2 45-82-M00110_945524840_945524840</t>
  </si>
  <si>
    <t>24.10.2023 13:50:24</t>
  </si>
  <si>
    <t>24.10.2023 15:00:50</t>
  </si>
  <si>
    <t>SARIÇALI TR-2 45-72-L00777_956531980_956531980</t>
  </si>
  <si>
    <t>24.10.2023 13:50:57</t>
  </si>
  <si>
    <t>24.10.2023 14:30:37</t>
  </si>
  <si>
    <t>L-366 ILDIR KÖY 35-18-L00366_35-18-L00366_2372308</t>
  </si>
  <si>
    <t>02.10.2023 06:02:18</t>
  </si>
  <si>
    <t>02.10.2023 07:32:47</t>
  </si>
  <si>
    <t>SÜTÇÜLER DM 35-27-M00900_ÇAMBEL-1 ( YENMİŞ KÖK ) M21_92758194</t>
  </si>
  <si>
    <t>14.10.2023 15:22:20</t>
  </si>
  <si>
    <t>14.10.2023 16:06:07</t>
  </si>
  <si>
    <t>İSMAİLLİ TR-1 35-16-M00038_953326404_953326404</t>
  </si>
  <si>
    <t>18.10.2023 08:09:59</t>
  </si>
  <si>
    <t>18.10.2023 10:30:12</t>
  </si>
  <si>
    <t>TAYTAN TR-5 45-78-M00308_45-78-M00308_2351522</t>
  </si>
  <si>
    <t>18.10.2023 09:01:39</t>
  </si>
  <si>
    <t>18.10.2023 16:09:51</t>
  </si>
  <si>
    <t>PARLAK TR-1 35-21-L00074_35-21-L00074_76841151</t>
  </si>
  <si>
    <t>24.10.2023 10:33:05</t>
  </si>
  <si>
    <t>24.10.2023 14:48:59</t>
  </si>
  <si>
    <t>L-29 ÖZLİMANLAR 35-18-L00029_7002177 c1_5775874</t>
  </si>
  <si>
    <t>24.10.2023 11:15:46</t>
  </si>
  <si>
    <t>24.10.2023 15:19:43</t>
  </si>
  <si>
    <t>MURADİYE TR-2/B (23 NİSAN PARKI) 45-71-M01852_G G01_5975688</t>
  </si>
  <si>
    <t>24.10.2023 11:47:58</t>
  </si>
  <si>
    <t>24.10.2023 14:59:41</t>
  </si>
  <si>
    <t>TR-2/96 45-83-M00783_955142037_955142037</t>
  </si>
  <si>
    <t>24.10.2023 12:31:21</t>
  </si>
  <si>
    <t>24.10.2023 16:09:28</t>
  </si>
  <si>
    <t>TR-51 35-27-M00051_SA B01b_49070987</t>
  </si>
  <si>
    <t>24.10.2023 13:04:00</t>
  </si>
  <si>
    <t>24.10.2023 15:36:08</t>
  </si>
  <si>
    <t>DAĞKIZILCA-2 35-26-M00500_956610012_956610012</t>
  </si>
  <si>
    <t>24.10.2023 13:27:15</t>
  </si>
  <si>
    <t>24.10.2023 15:48:21</t>
  </si>
  <si>
    <t>24.10.2023 13:32:59</t>
  </si>
  <si>
    <t>24.10.2023 15:49:46</t>
  </si>
  <si>
    <t>K-4046 35-09-K04046_35-09-K04046_47329221</t>
  </si>
  <si>
    <t>24.10.2023 14:19:48</t>
  </si>
  <si>
    <t>24.10.2023 15:07:36</t>
  </si>
  <si>
    <t>K-3620 35-01-K03620_35-01-K03620_95688834</t>
  </si>
  <si>
    <t>24.10.2023 15:59:44</t>
  </si>
  <si>
    <t>24.10.2023 16:06:40</t>
  </si>
  <si>
    <t>GÜMÜLDÜR DM 35-25-M00100_TAHTALI-3 M06_2309334</t>
  </si>
  <si>
    <t>20.10.2023 07:47:28</t>
  </si>
  <si>
    <t>ÇUKURALTI M-23 KÖK 35-25-M00071_ÖZDERE PTT ÖZEL M03_72117741</t>
  </si>
  <si>
    <t>20.10.2023 07:47:48</t>
  </si>
  <si>
    <t>20.10.2023 08:14:17</t>
  </si>
  <si>
    <t>20.10.2023 07:51:05</t>
  </si>
  <si>
    <t>20.10.2023 10:55:53</t>
  </si>
  <si>
    <t>FATİH KÖK 35-15-L01160_HORZUM L01_72298536</t>
  </si>
  <si>
    <t>20.10.2023 08:26:58</t>
  </si>
  <si>
    <t>20.10.2023 08:27:08</t>
  </si>
  <si>
    <t>GÜMÜLDÜR DM-3 (M-29) 35-25-M00029_GÜMÜLDÜR M-32 M02_72083924</t>
  </si>
  <si>
    <t>20.10.2023 07:56:53</t>
  </si>
  <si>
    <t>20.10.2023 11:49:24</t>
  </si>
  <si>
    <t>DM-3/TR-26 (TR-94) 35-26-M00094_35-26-M00094_66220472</t>
  </si>
  <si>
    <t>20.10.2023 09:09:58</t>
  </si>
  <si>
    <t>20.10.2023 12:40:03</t>
  </si>
  <si>
    <t>ÖZDERE ORTA MAHALLE DM (M-1) 35-25-M00120_GÜMÜLDÜR DM-BARAJ-ORTA MAHALLE ARITMA KÖK M01_72127257</t>
  </si>
  <si>
    <t>20.10.2023 09:29:35</t>
  </si>
  <si>
    <t>20.10.2023 09:30:11</t>
  </si>
  <si>
    <t>GÜMÜLDÜR DM-3 (M-29) 35-25-M00029_GÜMÜLDÜR M-28 M03_72083925</t>
  </si>
  <si>
    <t>20.10.2023 09:56:31</t>
  </si>
  <si>
    <t>20.10.2023 09:58:48</t>
  </si>
  <si>
    <t>ÜRKMEZ DM-3 (ÜRKMEZ M-6) 35-25-M00145_ÜRKMEZ M-10 M05_72077273</t>
  </si>
  <si>
    <t>20.10.2023 10:45:08</t>
  </si>
  <si>
    <t>20.10.2023 12:17:54</t>
  </si>
  <si>
    <t>TR-39 35-22-M00039_DIREK TIPI TRAFO HUCRESI H01_2046529</t>
  </si>
  <si>
    <t>20.10.2023 11:27:57</t>
  </si>
  <si>
    <t>20.10.2023 12:49:22</t>
  </si>
  <si>
    <t>20.10.2023 22:09:45</t>
  </si>
  <si>
    <t>21.10.2023 01:31:31</t>
  </si>
  <si>
    <t>21.10.2023 00:14:39</t>
  </si>
  <si>
    <t>21.10.2023 02:49:19</t>
  </si>
  <si>
    <t>21.10.2023 00:25:56</t>
  </si>
  <si>
    <t>21.10.2023 01:31:26</t>
  </si>
  <si>
    <t>ALAÇATI TM 35-18-A00005_URLA-1 M09_2053551</t>
  </si>
  <si>
    <t>21.10.2023 00:27:00</t>
  </si>
  <si>
    <t>21.10.2023 03:04:39</t>
  </si>
  <si>
    <t>YENİOBA KÖK 35-29-M00125_HatBaşıAyırıcı_53138530 M013_53138530</t>
  </si>
  <si>
    <t>21.10.2023 06:10:40</t>
  </si>
  <si>
    <t>21.10.2023 09:39:00</t>
  </si>
  <si>
    <t>YENİOBA KÖK 35-29-M00125_YENİOBA M013_72191054</t>
  </si>
  <si>
    <t>21.10.2023 07:41:09</t>
  </si>
  <si>
    <t>21.10.2023 07:48:54</t>
  </si>
  <si>
    <t>TR-110 35-15-M00110_35-15-M00110_2365555</t>
  </si>
  <si>
    <t>24.10.2023 15:45:41</t>
  </si>
  <si>
    <t>TR-127 35-15-M00127_35-15-M00127_2365205</t>
  </si>
  <si>
    <t>24.10.2023 09:15:27</t>
  </si>
  <si>
    <t>24.10.2023 15:26:23</t>
  </si>
  <si>
    <t>EMİRHACILI TR-2 45-78-L00606_45-78-L00606_2351950</t>
  </si>
  <si>
    <t>24.10.2023 10:12:24</t>
  </si>
  <si>
    <t>24.10.2023 17:18:03</t>
  </si>
  <si>
    <t>BİRGİ TR-2 (TR-282) 35-19-M00282_956697261_956697261</t>
  </si>
  <si>
    <t>24.10.2023 10:43:46</t>
  </si>
  <si>
    <t>24.10.2023 13:13:11</t>
  </si>
  <si>
    <t>YUSUFLU TR-4 35-20-L00235_955215245_955215245</t>
  </si>
  <si>
    <t>24.10.2023 11:11:51</t>
  </si>
  <si>
    <t>24.10.2023 17:01:23</t>
  </si>
  <si>
    <t>BİRGİ TR-2 (TR-282) 35-19-M00282_35-19-M00282_49092415</t>
  </si>
  <si>
    <t>24.10.2023 13:13:32</t>
  </si>
  <si>
    <t>24.10.2023 14:00:27</t>
  </si>
  <si>
    <t>K-3893 35-01-K03893_95000571949_95000571949</t>
  </si>
  <si>
    <t>24.10.2023 14:10:43</t>
  </si>
  <si>
    <t>24.10.2023 16:33:57</t>
  </si>
  <si>
    <t>ÇAMLIK KÖYÜ TR-1 35-13-L00081_A_91048178_91048178</t>
  </si>
  <si>
    <t>24.10.2023 14:21:24</t>
  </si>
  <si>
    <t>24.10.2023 16:50:42</t>
  </si>
  <si>
    <t>K-1662 35-01-K01662_A_56370061_56370061</t>
  </si>
  <si>
    <t>24.10.2023 14:46:46</t>
  </si>
  <si>
    <t>24.10.2023 17:01:58</t>
  </si>
  <si>
    <t>M-1977 35-09-M01977_35-09-M01977_65652785</t>
  </si>
  <si>
    <t>24.10.2023 15:20:26</t>
  </si>
  <si>
    <t>24.10.2023 16:36:11</t>
  </si>
  <si>
    <t>SOMA TR-16/6 45-82-M00098_B B01b_93717032</t>
  </si>
  <si>
    <t>24.10.2023 15:59:22</t>
  </si>
  <si>
    <t>24.10.2023 16:49:23</t>
  </si>
  <si>
    <t>24.10.2023 10:38:31</t>
  </si>
  <si>
    <t>24.10.2023 17:51:41</t>
  </si>
  <si>
    <t>TR-11 35-31-L00011_47995931_56398010_56398010</t>
  </si>
  <si>
    <t>24.10.2023 10:34:00</t>
  </si>
  <si>
    <t>24.10.2023 14:53:00</t>
  </si>
  <si>
    <t>L-331 DENİZKENT 35-18-L00331_950436972_950436972</t>
  </si>
  <si>
    <t>24.10.2023 12:44:30</t>
  </si>
  <si>
    <t>24.10.2023 17:57:20</t>
  </si>
  <si>
    <t>SANAYİ TR-7 (DM-10/15) 35-17-M00502_A A01_5761935</t>
  </si>
  <si>
    <t>24.10.2023 12:58:05</t>
  </si>
  <si>
    <t>24.10.2023 14:23:31</t>
  </si>
  <si>
    <t>FOÇA TR-23 35-23-L00023_42133768_56355678_56355678</t>
  </si>
  <si>
    <t>24.10.2023 13:42:32</t>
  </si>
  <si>
    <t>24.10.2023 15:15:24</t>
  </si>
  <si>
    <t>FOÇAKÖY TR-1 35-23-M00222_35-23-M00222_2363640</t>
  </si>
  <si>
    <t>24.10.2023 14:29:01</t>
  </si>
  <si>
    <t>24.10.2023 15:14:01</t>
  </si>
  <si>
    <t>KIZILCAOVA TR-2 35-20-L00171_955200106_955200106</t>
  </si>
  <si>
    <t>24.10.2023 14:38:04</t>
  </si>
  <si>
    <t>24.10.2023 17:26:47</t>
  </si>
  <si>
    <t>K-1662 35-01-K01662_E_56370060_56370060</t>
  </si>
  <si>
    <t>24.10.2023 14:47:28</t>
  </si>
  <si>
    <t>24.10.2023 16:55:27</t>
  </si>
  <si>
    <t>ALTINOLUK TR-1 35-31-L00446_A_56406285_56406285</t>
  </si>
  <si>
    <t>24.10.2023 15:54:33</t>
  </si>
  <si>
    <t>24.10.2023 17:46:06</t>
  </si>
  <si>
    <t>24.10.2023 17:37:56</t>
  </si>
  <si>
    <t>24.10.2023 17:29:03</t>
  </si>
  <si>
    <t>24.10.2023 17:45:38</t>
  </si>
  <si>
    <t>ALTINOLUK TR-1 35-31-L00446_35-31-L00446_47780207</t>
  </si>
  <si>
    <t>24.10.2023 17:30:01</t>
  </si>
  <si>
    <t>24.10.2023 17:34:13</t>
  </si>
  <si>
    <t>İZZETTİN KÖK 45-83-M00132_ŞİRVAN M03_2107097</t>
  </si>
  <si>
    <t>21.10.2023 07:43:03</t>
  </si>
  <si>
    <t>21.10.2023 10:37:57</t>
  </si>
  <si>
    <t>TR-20 35-26-M00020_TR-22 M04_100677142</t>
  </si>
  <si>
    <t>21.10.2023 09:06:11</t>
  </si>
  <si>
    <t>21.10.2023 11:03:41</t>
  </si>
  <si>
    <t>21.10.2023 09:22:44</t>
  </si>
  <si>
    <t>21.10.2023 09:39:56</t>
  </si>
  <si>
    <t>21.10.2023 09:46:34</t>
  </si>
  <si>
    <t>21.10.2023 09:55:27</t>
  </si>
  <si>
    <t>AYASKENT DM-1 35-16-M00009_AYASKENT SULAMA M05_82964182</t>
  </si>
  <si>
    <t>21.10.2023 11:36:12</t>
  </si>
  <si>
    <t>21.10.2023 16:08:10</t>
  </si>
  <si>
    <t>HARMANDALI KÖK 45-71-M00061_AHMET KOCA M10_72231048</t>
  </si>
  <si>
    <t>21.10.2023 11:39:46</t>
  </si>
  <si>
    <t>21.10.2023 17:17:22</t>
  </si>
  <si>
    <t>21.10.2023 12:37:09</t>
  </si>
  <si>
    <t>21.10.2023 17:51:54</t>
  </si>
  <si>
    <t>MENEMEN KÖK-24 35-28-M00024_JANDARMA M03_66514303</t>
  </si>
  <si>
    <t>21.10.2023 13:38:50</t>
  </si>
  <si>
    <t>21.10.2023 14:29:26</t>
  </si>
  <si>
    <t>YENİOBA KÖK 35-29-M00125_İBRAHİM SEZEN M015_72191053</t>
  </si>
  <si>
    <t>21.10.2023 13:48:33</t>
  </si>
  <si>
    <t>21.10.2023 14:47:24</t>
  </si>
  <si>
    <t>NATURAL GAZ KÖK 35-26-M00276_ABALIOĞLU TAVUKÇULUK M02_65968727</t>
  </si>
  <si>
    <t>21.10.2023 14:14:44</t>
  </si>
  <si>
    <t>21.10.2023 14:14:49</t>
  </si>
  <si>
    <t>HACI HALİLLER TR-3 45-71-M00067_ M02_2318875</t>
  </si>
  <si>
    <t>21.10.2023 16:57:09</t>
  </si>
  <si>
    <t>21.10.2023 18:02:49</t>
  </si>
  <si>
    <t>24.10.2023 09:34:50</t>
  </si>
  <si>
    <t>24.10.2023 18:17:31</t>
  </si>
  <si>
    <t>DAĞISTAN TR-2 35-16-M00130_B_90964577_90964577</t>
  </si>
  <si>
    <t>24.10.2023 15:12:15</t>
  </si>
  <si>
    <t>24.10.2023 18:06:47</t>
  </si>
  <si>
    <t>M-2780 35-01-M02780_912068716_912068716</t>
  </si>
  <si>
    <t>24.10.2023 16:33:00</t>
  </si>
  <si>
    <t>24.10.2023 18:58:01</t>
  </si>
  <si>
    <t>KOCAKAĞAN KAPAKLI TR-1 45-72-L00230_B_56406528_56406528</t>
  </si>
  <si>
    <t>24.10.2023 17:21:41</t>
  </si>
  <si>
    <t>24.10.2023 19:07:29</t>
  </si>
  <si>
    <t>24.10.2023 17:32:03</t>
  </si>
  <si>
    <t>24.10.2023 17:57:42</t>
  </si>
  <si>
    <t>TR-57 45-77-L00057_B_56395086_56395086</t>
  </si>
  <si>
    <t>24.10.2023 17:38:22</t>
  </si>
  <si>
    <t>24.10.2023 18:46:43</t>
  </si>
  <si>
    <t>K-3452 35-08-K03452__83841846_83841846</t>
  </si>
  <si>
    <t>24.10.2023 15:57:55</t>
  </si>
  <si>
    <t>24.10.2023 19:18:06</t>
  </si>
  <si>
    <t>MURADİYE TR-5 (ESKİ MEZARLIK YANI) 45-71-M00204_A A1_5966162</t>
  </si>
  <si>
    <t>24.10.2023 16:34:30</t>
  </si>
  <si>
    <t>24.10.2023 17:11:01</t>
  </si>
  <si>
    <t>M-3460(YATIRIM REZERVE) 35-02-M03460_99111477_99111477</t>
  </si>
  <si>
    <t>24.10.2023 17:43:34</t>
  </si>
  <si>
    <t>24.10.2023 19:41:08</t>
  </si>
  <si>
    <t>TR-90 45-78-L00090__72373946_72373946</t>
  </si>
  <si>
    <t>24.10.2023 18:35:20</t>
  </si>
  <si>
    <t>24.10.2023 19:53:45</t>
  </si>
  <si>
    <t>DM06/TR-5A 45-73-M00090_C c3_45147592</t>
  </si>
  <si>
    <t>24.10.2023 19:01:42</t>
  </si>
  <si>
    <t>24.10.2023 19:27:10</t>
  </si>
  <si>
    <t>24.10.2023 14:57:08</t>
  </si>
  <si>
    <t>24.10.2023 20:31:53</t>
  </si>
  <si>
    <t>TR-2/93 45-83-L00093_955149219_955149219</t>
  </si>
  <si>
    <t>24.10.2023 17:06:55</t>
  </si>
  <si>
    <t>24.10.2023 20:29:38</t>
  </si>
  <si>
    <t>ALANKIYI TR-4 35-20-L00266_35-20-L00266_61275070</t>
  </si>
  <si>
    <t>24.10.2023 17:28:01</t>
  </si>
  <si>
    <t>24.10.2023 17:57:21</t>
  </si>
  <si>
    <t>DM-7/21 35-28-M00966_953375171_953375171</t>
  </si>
  <si>
    <t>24.10.2023 17:24:19</t>
  </si>
  <si>
    <t>24.10.2023 20:00:16</t>
  </si>
  <si>
    <t>24.10.2023 18:02:21</t>
  </si>
  <si>
    <t>24.10.2023 20:30:31</t>
  </si>
  <si>
    <t>ALANKIYI TR-6 35-20-L00269_35-20-L00269_2359195</t>
  </si>
  <si>
    <t>24.10.2023 18:14:11</t>
  </si>
  <si>
    <t>24.10.2023 18:47:31</t>
  </si>
  <si>
    <t>DM-3/18 35-19-M00416_956669401_956669401</t>
  </si>
  <si>
    <t>24.10.2023 18:22:54</t>
  </si>
  <si>
    <t>24.10.2023 20:18:29</t>
  </si>
  <si>
    <t>DM-3/20 45-71-M00100_B dm3/20 b1b_45134522</t>
  </si>
  <si>
    <t>24.10.2023 18:36:58</t>
  </si>
  <si>
    <t>24.10.2023 20:26:06</t>
  </si>
  <si>
    <t>KAMUKENT TR-3 35-21-M00041_95001209420_95001209420</t>
  </si>
  <si>
    <t>24.10.2023 18:43:08</t>
  </si>
  <si>
    <t>24.10.2023 21:00:11</t>
  </si>
  <si>
    <t>MEHMETLER TR-1 35-29-L00637_35-29-L00637_92817343</t>
  </si>
  <si>
    <t>24.10.2023 19:07:20</t>
  </si>
  <si>
    <t>24.10.2023 19:27:28</t>
  </si>
  <si>
    <t>TR-28 45-74-M00028_A_56397774_56397774</t>
  </si>
  <si>
    <t>24.10.2023 20:03:54</t>
  </si>
  <si>
    <t>24.10.2023 20:43:56</t>
  </si>
  <si>
    <t>BİMEYKO TR-5 35-30-M00052_D_56352806_56352806</t>
  </si>
  <si>
    <t>24.10.2023 20:14:16</t>
  </si>
  <si>
    <t>24.10.2023 20:45:23</t>
  </si>
  <si>
    <t>TR-70 35-30-L00070_35-30-L00070_2358799</t>
  </si>
  <si>
    <t>24.10.2023 20:28:18</t>
  </si>
  <si>
    <t>24.10.2023 21:01:22</t>
  </si>
  <si>
    <t>22.10.2023 08:29:55</t>
  </si>
  <si>
    <t>22.10.2023 10:45:50</t>
  </si>
  <si>
    <t>24.10.2023 09:42:43</t>
  </si>
  <si>
    <t>24.10.2023 14:08:01</t>
  </si>
  <si>
    <t>AŞAĞIÇOBANİSA KÖK 45-71-M00096_KARAOĞLANLI M07_2076281</t>
  </si>
  <si>
    <t>24.10.2023 09:50:01</t>
  </si>
  <si>
    <t>24.10.2023 15:47:29</t>
  </si>
  <si>
    <t>24.10.2023 09:57:28</t>
  </si>
  <si>
    <t>24.10.2023 13:38:23</t>
  </si>
  <si>
    <t>24.10.2023 10:32:04</t>
  </si>
  <si>
    <t>24.10.2023 16:58:41</t>
  </si>
  <si>
    <t>24.10.2023 10:59:02</t>
  </si>
  <si>
    <t>24.10.2023 15:41:00</t>
  </si>
  <si>
    <t>24.10.2023 13:00:33</t>
  </si>
  <si>
    <t>24.10.2023 14:25:55</t>
  </si>
  <si>
    <t>24.10.2023 14:31:31</t>
  </si>
  <si>
    <t>24.10.2023 14:55:41</t>
  </si>
  <si>
    <t>BÖLCEK DM 35-16-M00153_KÜÇÜK BÖLCEK M04_82962825</t>
  </si>
  <si>
    <t>24.10.2023 17:49:11</t>
  </si>
  <si>
    <t>24.10.2023 19:59:35</t>
  </si>
  <si>
    <t>ULUKENT DM-4/1 35-28-M00043_953393131_953393131</t>
  </si>
  <si>
    <t>24.10.2023 19:10:16</t>
  </si>
  <si>
    <t>24.10.2023 21:53:08</t>
  </si>
  <si>
    <t>CENKYERİ TR-2 45-82-M00257_945535239_945535239</t>
  </si>
  <si>
    <t>24.10.2023 19:35:15</t>
  </si>
  <si>
    <t>24.10.2023 22:15:43</t>
  </si>
  <si>
    <t>K-2743 35-03-K02743_B_56365312_56365312</t>
  </si>
  <si>
    <t>24.10.2023 19:52:36</t>
  </si>
  <si>
    <t>24.10.2023 21:35:17</t>
  </si>
  <si>
    <t>KUŞÇULAR TR-9 35-19-M00221_956676534_956676534</t>
  </si>
  <si>
    <t>24.10.2023 19:58:41</t>
  </si>
  <si>
    <t>24.10.2023 21:45:08</t>
  </si>
  <si>
    <t>L-239 BAYKAL 35-18-L00239_A a1b_5945790</t>
  </si>
  <si>
    <t>24.10.2023 20:24:38</t>
  </si>
  <si>
    <t>24.10.2023 21:39:13</t>
  </si>
  <si>
    <t>BEĞENLER TR-1 45-75-M00179_45-75-M00179_2372954</t>
  </si>
  <si>
    <t>24.10.2023 20:44:21</t>
  </si>
  <si>
    <t>24.10.2023 21:23:28</t>
  </si>
  <si>
    <t>24.10.2023 20:56:05</t>
  </si>
  <si>
    <t>24.10.2023 22:05:14</t>
  </si>
  <si>
    <t>M-13 35-02-M00013_M-408 M08_2333806</t>
  </si>
  <si>
    <t>01.10.2023 09:21:48</t>
  </si>
  <si>
    <t>01.10.2023 19:10:19</t>
  </si>
  <si>
    <t>M-2176Ö MANUEL MANDİL ÖZEL TR 35-09-M02176Ö_DIREK TIPI TRAFO HUCRESI H01_2070209</t>
  </si>
  <si>
    <t>17.10.2023 05:22:42</t>
  </si>
  <si>
    <t>17.10.2023 05:35:33</t>
  </si>
  <si>
    <t>K-3736 35-03-K03736_K-4768 K03_2071647</t>
  </si>
  <si>
    <t>19.10.2023 00:49:27</t>
  </si>
  <si>
    <t>19.10.2023 01:00:31</t>
  </si>
  <si>
    <t>M-103 35-09-M00103_M-2784 K02_57939253</t>
  </si>
  <si>
    <t>21.10.2023 12:07:28</t>
  </si>
  <si>
    <t>M-888 35-09-M00888_M-1880 M01_42931483</t>
  </si>
  <si>
    <t>21.10.2023 12:26:04</t>
  </si>
  <si>
    <t>KUŞÇULAR DM 35-19-M00461_ALAÇATI-1 GİRİŞ M01_46998894</t>
  </si>
  <si>
    <t>24.10.2023 02:57:31</t>
  </si>
  <si>
    <t>24.10.2023 03:22:11</t>
  </si>
  <si>
    <t>24.10.2023 09:51:36</t>
  </si>
  <si>
    <t>24.10.2023 17:27:26</t>
  </si>
  <si>
    <t>TR - 27 45-74-M00027_TR-26/DAĞITIM TRAFO TR-27 M04_72237710</t>
  </si>
  <si>
    <t>24.10.2023 12:29:21</t>
  </si>
  <si>
    <t>24.10.2023 12:58:33</t>
  </si>
  <si>
    <t>SELÇUK İM/DM 35-13-A00004_ZEYTİNKÖY  KÖYLER-2 L12_65986055</t>
  </si>
  <si>
    <t>24.10.2023 12:31:44</t>
  </si>
  <si>
    <t>24.10.2023 12:37:12</t>
  </si>
  <si>
    <t>DELEMENLER KÖK 45-73-M00490_HatBaşıAyırıcı_53135749 M03_53135749</t>
  </si>
  <si>
    <t>24.10.2023 11:53:19</t>
  </si>
  <si>
    <t>24.10.2023 14:03:04</t>
  </si>
  <si>
    <t>24.10.2023 13:31:51</t>
  </si>
  <si>
    <t>24.10.2023 13:33:22</t>
  </si>
  <si>
    <t>L-10 KARADAĞ DM 35-18-L00010_DAĞITIM TRAFO L-10 KARADAĞ DM L08_72054776</t>
  </si>
  <si>
    <t>24.10.2023 20:53:51</t>
  </si>
  <si>
    <t>24.10.2023 22:04:43</t>
  </si>
  <si>
    <t>L-6 35-18-L00006_L-8 ARITMA L02_72054391</t>
  </si>
  <si>
    <t>24.10.2023 22:29:55</t>
  </si>
  <si>
    <t>M-1453 GEÇİT 35-02-M01453_M-1450 M02_66552012</t>
  </si>
  <si>
    <t>01.10.2023 13:10:30</t>
  </si>
  <si>
    <t>01.10.2023 17:46:56</t>
  </si>
  <si>
    <t>24.10.2023 08:58:37</t>
  </si>
  <si>
    <t>24.10.2023 15:12:51</t>
  </si>
  <si>
    <t>DAĞDERE DM 45-72-M00097_ÇITAK M05_2106083</t>
  </si>
  <si>
    <t>24.10.2023 09:16:26</t>
  </si>
  <si>
    <t>24.10.2023 17:14:41</t>
  </si>
  <si>
    <t>24.10.2023 09:10:11</t>
  </si>
  <si>
    <t>24.10.2023 17:08:21</t>
  </si>
  <si>
    <t>ALİAĞA TR-43 DM 35-17-M00043_HatBaşıAyırıcı_65662836 M13_65662836</t>
  </si>
  <si>
    <t>24.10.2023 09:40:25</t>
  </si>
  <si>
    <t>24.10.2023 16:17:51</t>
  </si>
  <si>
    <t>24.10.2023 10:07:04</t>
  </si>
  <si>
    <t>24.10.2023 16:28:11</t>
  </si>
  <si>
    <t>DİKİLİ İM 35-30-A00001_DELİCETEPE M07_72357027</t>
  </si>
  <si>
    <t>24.10.2023 10:26:58</t>
  </si>
  <si>
    <t>24.10.2023 15:10:11</t>
  </si>
  <si>
    <t>ULUKENT DM-2/12 35-28-M00582_DAĞITIM TRAFO ULUKENT DM-2/12 M04_66549434</t>
  </si>
  <si>
    <t>24.10.2023 10:26:51</t>
  </si>
  <si>
    <t>24.10.2023 17:16:00</t>
  </si>
  <si>
    <t>ASSTAR KÖK 45-73-M00134_HatBaşıAyırıcı_53136579 M02_53136579</t>
  </si>
  <si>
    <t>24.10.2023 11:01:54</t>
  </si>
  <si>
    <t>24.10.2023 15:42:26</t>
  </si>
  <si>
    <t>24.10.2023 14:15:40</t>
  </si>
  <si>
    <t>24.10.2023 14:27:03</t>
  </si>
  <si>
    <t>ORTAKÖY KÖK (YATIRIM REZERVE) 45-71-M02612_ORTAKÖY M03_97586081</t>
  </si>
  <si>
    <t>24.10.2023 14:38:31</t>
  </si>
  <si>
    <t>SAKARLI KÖK 45-76-M00046_HACET M04_72214546</t>
  </si>
  <si>
    <t>24.10.2023 15:34:42</t>
  </si>
  <si>
    <t>24.10.2023 15:47:41</t>
  </si>
  <si>
    <t>24.10.2023 17:16:51</t>
  </si>
  <si>
    <t>M-10 35-02-M00010_M-1437 M04_2046894</t>
  </si>
  <si>
    <t>24.10.2023 16:04:26</t>
  </si>
  <si>
    <t>24.10.2023 16:12:28</t>
  </si>
  <si>
    <t>24.10.2023 16:13:33</t>
  </si>
  <si>
    <t>24.10.2023 16:19:30</t>
  </si>
  <si>
    <t>BÖLCEK DM 35-16-M00153_MEZARLIKALTI M06_82962827</t>
  </si>
  <si>
    <t>24.10.2023 16:37:06</t>
  </si>
  <si>
    <t>24.10.2023 17:54:24</t>
  </si>
  <si>
    <t>ULUCAK DM-2/1 35-27-M00335_ULUCAK DM-2/17 M01_72175387</t>
  </si>
  <si>
    <t>24.10.2023 16:58:23</t>
  </si>
  <si>
    <t>24.10.2023 17:11:21</t>
  </si>
  <si>
    <t>24.10.2023 17:49:51</t>
  </si>
  <si>
    <t>24.10.2023 19:21:20</t>
  </si>
  <si>
    <t>FUNDACIK KÖK 45-75-M00068_HatBaşıAyırıcı_75445629 M03_75445629</t>
  </si>
  <si>
    <t>24.10.2023 17:56:08</t>
  </si>
  <si>
    <t>24.10.2023 18:25:31</t>
  </si>
  <si>
    <t>ÜÇPINAR DM 45-71-M00183_ESKİ YAĞCILAR M10_72249340</t>
  </si>
  <si>
    <t>24.10.2023 18:15:05</t>
  </si>
  <si>
    <t>24.10.2023 18:44:35</t>
  </si>
  <si>
    <t>24.10.2023 19:52:53</t>
  </si>
  <si>
    <t>24.10.2023 19:53:33</t>
  </si>
  <si>
    <t>24.10.2023 20:56:01</t>
  </si>
  <si>
    <t>24.10.2023 20:56:31</t>
  </si>
  <si>
    <t>KABAAĞAÇ TR-1 35-20-L00108_B_92842511_92842511</t>
  </si>
  <si>
    <t>24.10.2023 21:09:31</t>
  </si>
  <si>
    <t>24.10.2023 23:39:36</t>
  </si>
  <si>
    <t>K-122 35-01-K00122_K-3160 K03_42881106</t>
  </si>
  <si>
    <t>06.10.2023 01:27:28</t>
  </si>
  <si>
    <t>06.10.2023 03:38:19</t>
  </si>
  <si>
    <t>M-2538 35-02-M02538_912531649_912531649</t>
  </si>
  <si>
    <t>24.10.2023 22:25:14</t>
  </si>
  <si>
    <t>25.10.2023 00:58:51</t>
  </si>
  <si>
    <t>YENİOBA KÖK 35-29-M00125_YENİÇİFTLİK M011_72191056</t>
  </si>
  <si>
    <t>21.10.2023 09:10:31</t>
  </si>
  <si>
    <t>21.10.2023 09:50:30</t>
  </si>
  <si>
    <t>ULUCAK DM 35-27-M00792_BELKAHVE OTOYOL TÜNELLER M01_2310313</t>
  </si>
  <si>
    <t>21.10.2023 09:24:23</t>
  </si>
  <si>
    <t>21.10.2023 20:09:40</t>
  </si>
  <si>
    <t>21.10.2023 10:18:33</t>
  </si>
  <si>
    <t>21.10.2023 10:24:49</t>
  </si>
  <si>
    <t>BERGAMA İM-2 35-16-A00002_HatBaşıAyırıcı_53139266 L12_53139266</t>
  </si>
  <si>
    <t>21.10.2023 13:46:14</t>
  </si>
  <si>
    <t>21.10.2023 16:14:54</t>
  </si>
  <si>
    <t>DERBENT TM 45-83-A00003_AHMETLİ M18_2063356</t>
  </si>
  <si>
    <t>22.10.2023 07:18:50</t>
  </si>
  <si>
    <t>22.10.2023 07:31:40</t>
  </si>
  <si>
    <t>25.10.2023 00:43:51</t>
  </si>
  <si>
    <t>25.10.2023 00:44:42</t>
  </si>
  <si>
    <t>AKHİSAR TM 45-72-A00006_TR-B M02_2055454</t>
  </si>
  <si>
    <t>TEİAŞ Trafo Bakım Çalışması</t>
  </si>
  <si>
    <t>25.10.2023 01:00:10</t>
  </si>
  <si>
    <t>25.10.2023 01:22:11</t>
  </si>
  <si>
    <t>25.10.2023 00:59:52</t>
  </si>
  <si>
    <t>25.10.2023 02:02:07</t>
  </si>
  <si>
    <t>25.10.2023 02:00:21</t>
  </si>
  <si>
    <t>25.10.2023 02:04:26</t>
  </si>
  <si>
    <t>DİNDARLI KÖK TR-3 KAKLIK 45-79-M00395_HatBaşıAyırıcı_53134208 M05_53134208</t>
  </si>
  <si>
    <t>23.10.2023 04:13:54</t>
  </si>
  <si>
    <t>23.10.2023 04:23:30</t>
  </si>
  <si>
    <t>25.10.2023 01:40:21</t>
  </si>
  <si>
    <t>25.10.2023 02:28:51</t>
  </si>
  <si>
    <t>M-1501 35-03-M01501_911142296_911142296</t>
  </si>
  <si>
    <t>24.10.2023 22:57:15</t>
  </si>
  <si>
    <t>25.10.2023 03:27:36</t>
  </si>
  <si>
    <t>25.10.2023 00:35:31</t>
  </si>
  <si>
    <t>25.10.2023 02:49:49</t>
  </si>
  <si>
    <t>25.10.2023 02:25:33</t>
  </si>
  <si>
    <t>25.10.2023 03:22:11</t>
  </si>
  <si>
    <t>K-1768 35-01-K01768_35-01-K01768_48413585</t>
  </si>
  <si>
    <t>25.10.2023 04:21:28</t>
  </si>
  <si>
    <t>25.10.2023 04:40:01</t>
  </si>
  <si>
    <t>19.10.2023 09:15:31</t>
  </si>
  <si>
    <t>19.10.2023 17:23:11</t>
  </si>
  <si>
    <t>19.10.2023 11:25:07</t>
  </si>
  <si>
    <t>19.10.2023 19:24:41</t>
  </si>
  <si>
    <t>19.10.2023 15:39:08</t>
  </si>
  <si>
    <t>19.10.2023 18:27:55</t>
  </si>
  <si>
    <t>BELEVİ İM 35-13-A00002_BELEVİ OTOBAN SULAMA L01_2064124</t>
  </si>
  <si>
    <t>19.10.2023 17:05:08</t>
  </si>
  <si>
    <t>19.10.2023 18:12:48</t>
  </si>
  <si>
    <t>DEMİRCİLİ DM 35-15-L00895_YENİKÖY TOPRAK SU L08_85268581</t>
  </si>
  <si>
    <t>19.10.2023 17:20:15</t>
  </si>
  <si>
    <t>19.10.2023 17:46:05</t>
  </si>
  <si>
    <t>19.10.2023 17:45:38</t>
  </si>
  <si>
    <t>19.10.2023 17:53:45</t>
  </si>
  <si>
    <t>TR-7 35-16-L00007_TR-100 L03_67566308</t>
  </si>
  <si>
    <t>21.10.2023 09:32:06</t>
  </si>
  <si>
    <t>21.10.2023 10:21:08</t>
  </si>
  <si>
    <t>24.10.2023 22:15:11</t>
  </si>
  <si>
    <t>24.10.2023 23:27:31</t>
  </si>
  <si>
    <t>UZUNHASANLAR TR-1 35-17-M00471_A_56356828_56356828</t>
  </si>
  <si>
    <t>24.10.2023 22:35:31</t>
  </si>
  <si>
    <t>24.10.2023 23:10:02</t>
  </si>
  <si>
    <t>TR-65 35-30-L00065_35-30-L00065_2368888</t>
  </si>
  <si>
    <t>24.10.2023 22:54:19</t>
  </si>
  <si>
    <t>24.10.2023 23:50:05</t>
  </si>
  <si>
    <t>25.10.2023 00:16:51</t>
  </si>
  <si>
    <t>25.10.2023 01:49:23</t>
  </si>
  <si>
    <t>M-2506 35-01-M02506_D_56366002_56366002</t>
  </si>
  <si>
    <t>25.10.2023 03:33:06</t>
  </si>
  <si>
    <t>25.10.2023 05:49:29</t>
  </si>
  <si>
    <t>18.10.2023 08:59:33</t>
  </si>
  <si>
    <t>18.10.2023 16:00:41</t>
  </si>
  <si>
    <t>18.10.2023 13:05:47</t>
  </si>
  <si>
    <t>18.10.2023 13:49:31</t>
  </si>
  <si>
    <t>HALİLBEYLİ TR-1 KÖK 35-27-M01057_TEKİNLER M06_61283939</t>
  </si>
  <si>
    <t>18.10.2023 14:22:55</t>
  </si>
  <si>
    <t>18.10.2023 14:52:08</t>
  </si>
  <si>
    <t>DM02/TR04 45-73-M00062_TOPTEPE DİREK (TR-24) M03_66928388</t>
  </si>
  <si>
    <t>18.10.2023 16:58:20</t>
  </si>
  <si>
    <t>18.10.2023 18:46:31</t>
  </si>
  <si>
    <t>L-130 35-18-L00130_TRAFO L01_49900346</t>
  </si>
  <si>
    <t>19.10.2023 00:38:28</t>
  </si>
  <si>
    <t>19.10.2023 01:25:28</t>
  </si>
  <si>
    <t>19.10.2023 08:43:38</t>
  </si>
  <si>
    <t>19.10.2023 09:57:28</t>
  </si>
  <si>
    <t>19.10.2023 09:22:23</t>
  </si>
  <si>
    <t>19.10.2023 14:57:51</t>
  </si>
  <si>
    <t>19.10.2023 09:42:03</t>
  </si>
  <si>
    <t>19.10.2023 16:47:25</t>
  </si>
  <si>
    <t>BADEMLİ TR-1 DM 35-15-L01010_KETENDERESİ (HACI MUSA) L11_67544258</t>
  </si>
  <si>
    <t>19.10.2023 10:05:19</t>
  </si>
  <si>
    <t>19.10.2023 17:06:15</t>
  </si>
  <si>
    <t>KAHRAMANDERE İM 35-10-A00002_GÖNEN M09_2096980</t>
  </si>
  <si>
    <t>19.10.2023 10:10:55</t>
  </si>
  <si>
    <t>19.10.2023 17:15:00</t>
  </si>
  <si>
    <t>KİRAZ İM 35-31-A00001_KELLETEPE L04_2328560</t>
  </si>
  <si>
    <t>19.10.2023 10:45:25</t>
  </si>
  <si>
    <t>19.10.2023 13:21:31</t>
  </si>
  <si>
    <t>19.10.2023 11:25:47</t>
  </si>
  <si>
    <t>19.10.2023 14:00:02</t>
  </si>
  <si>
    <t>KUYUCAK DM 35-27-M00273_KUYUCAK M04_72164171</t>
  </si>
  <si>
    <t>19.10.2023 14:12:55</t>
  </si>
  <si>
    <t>19.10.2023 17:03:08</t>
  </si>
  <si>
    <t>ULUKENT DM-3/34 35-28-M00034_C c6b_5759290</t>
  </si>
  <si>
    <t>24.10.2023 06:32:57</t>
  </si>
  <si>
    <t>24.10.2023 16:27:46</t>
  </si>
  <si>
    <t>25.10.2023 03:12:12</t>
  </si>
  <si>
    <t>25.10.2023 06:48:11</t>
  </si>
  <si>
    <t>L-335 35-18-L00335_L-512 L-513 L02_61233854</t>
  </si>
  <si>
    <t>20.10.2023 09:01:39</t>
  </si>
  <si>
    <t>20.10.2023 12:14:31</t>
  </si>
  <si>
    <t>25.10.2023 03:59:51</t>
  </si>
  <si>
    <t>25.10.2023 05:29:42</t>
  </si>
  <si>
    <t>25.10.2023 04:05:36</t>
  </si>
  <si>
    <t>25.10.2023 08:14:37</t>
  </si>
  <si>
    <t>ESKİ KARAKÖY TR 35-17-M00447_8969393_56356408_56356408</t>
  </si>
  <si>
    <t>25.10.2023 04:23:17</t>
  </si>
  <si>
    <t>25.10.2023 07:45:48</t>
  </si>
  <si>
    <t>25.10.2023 06:57:27</t>
  </si>
  <si>
    <t>25.10.2023 07:15:34</t>
  </si>
  <si>
    <t>ALİZE KÖK 35-18-M00059_TATAR DM (İYTE)-1 M09_72185029</t>
  </si>
  <si>
    <t>25.10.2023 06:58:31</t>
  </si>
  <si>
    <t>25.10.2023 07:07:13</t>
  </si>
  <si>
    <t>25.10.2023 07:18:38</t>
  </si>
  <si>
    <t>25.10.2023 07:28:26</t>
  </si>
  <si>
    <t>25.10.2023 07:26:26</t>
  </si>
  <si>
    <t>25.10.2023 07:43:30</t>
  </si>
  <si>
    <t>DM-18 (UNCU BOZKÖY) 45-71-M00213_DM-18/10 M01_84451824</t>
  </si>
  <si>
    <t>14.10.2023 18:33:26</t>
  </si>
  <si>
    <t>14.10.2023 19:58:22</t>
  </si>
  <si>
    <t>16.10.2023 19:06:01</t>
  </si>
  <si>
    <t>17.10.2023 18:43:00</t>
  </si>
  <si>
    <t>17.10.2023 23:14:17</t>
  </si>
  <si>
    <t>MURADİYE TR-5 (ESKİ MEZARLIK YANI) 45-71-M00204_HatBaşıAyırıcı_53134533 M02_53134533</t>
  </si>
  <si>
    <t>18.10.2023 19:04:57</t>
  </si>
  <si>
    <t>19.10.2023 00:18:09</t>
  </si>
  <si>
    <t>M-3199 (YATIRIM REZERVE) 35-01-M03199_35-01-M03199_83181840</t>
  </si>
  <si>
    <t>25.10.2023 09:30:47</t>
  </si>
  <si>
    <t>25.10.2023 08:30:23</t>
  </si>
  <si>
    <t>25.10.2023 08:38:00</t>
  </si>
  <si>
    <t>18.10.2023 22:13:57</t>
  </si>
  <si>
    <t>19.10.2023 00:31:00</t>
  </si>
  <si>
    <t>ULUKENT DM-2/10 35-28-M00580_DAĞITIM TRAFO ULUKENT DM-2/10 M03_66581159</t>
  </si>
  <si>
    <t>19.10.2023 05:32:21</t>
  </si>
  <si>
    <t>19.10.2023 06:32:25</t>
  </si>
  <si>
    <t>K-410 35-03-K00410_G_56366653_56366653</t>
  </si>
  <si>
    <t>19.10.2023 08:24:10</t>
  </si>
  <si>
    <t>19.10.2023 12:04:10</t>
  </si>
  <si>
    <t>OVAKENT İM 35-15-A00003_GERİLİM-ÖLÇÜ M04_2057383</t>
  </si>
  <si>
    <t>19.10.2023 08:44:51</t>
  </si>
  <si>
    <t>19.10.2023 08:53:01</t>
  </si>
  <si>
    <t>KOYUNDERE TR-19 (DM-2/21) 35-28-M00148_DAĞITIM TRAFO KOYUNDERE TR-19(DM-2/21) M02_66525865</t>
  </si>
  <si>
    <t>19.10.2023 08:55:51</t>
  </si>
  <si>
    <t>19.10.2023 12:54:38</t>
  </si>
  <si>
    <t>25.10.2023 07:47:03</t>
  </si>
  <si>
    <t>25.10.2023 08:50:41</t>
  </si>
  <si>
    <t>MANİSA BÜYÜKŞEHİR BELEDİYESİ YUNUSEMRE TÜRBESİ 45-77-L00444_HatBaşıAyırıcı_89227454 L03_89227454</t>
  </si>
  <si>
    <t>25.10.2023 07:50:13</t>
  </si>
  <si>
    <t>25.10.2023 09:55:11</t>
  </si>
  <si>
    <t>25.10.2023 07:53:08</t>
  </si>
  <si>
    <t>25.10.2023 09:58:23</t>
  </si>
  <si>
    <t>25.10.2023 08:15:26</t>
  </si>
  <si>
    <t>25.10.2023 08:56:53</t>
  </si>
  <si>
    <t>M-1147 35-09-M01147_95002755470_95002755470</t>
  </si>
  <si>
    <t>25.10.2023 08:17:02</t>
  </si>
  <si>
    <t>25.10.2023 09:33:33</t>
  </si>
  <si>
    <t>25.10.2023 08:30:26</t>
  </si>
  <si>
    <t>25.10.2023 09:42:26</t>
  </si>
  <si>
    <t>K-590 35-04-K00590_35-04-K00590_2364388</t>
  </si>
  <si>
    <t>25.10.2023 08:37:32</t>
  </si>
  <si>
    <t>25.10.2023 09:35:01</t>
  </si>
  <si>
    <t>K-3947 35-02-K03947_TRAFO K01_2049287</t>
  </si>
  <si>
    <t>25.10.2023 08:37:39</t>
  </si>
  <si>
    <t>25.10.2023 10:02:21</t>
  </si>
  <si>
    <t>25.10.2023 08:49:22</t>
  </si>
  <si>
    <t>25.10.2023 09:02:54</t>
  </si>
  <si>
    <t>KIZILCAAVLU KÖK 35-29-L00056_GÖKÇEN İM L08_72209692</t>
  </si>
  <si>
    <t>25.10.2023 08:50:01</t>
  </si>
  <si>
    <t>25.10.2023 09:39:40</t>
  </si>
  <si>
    <t>25.10.2023 08:50:33</t>
  </si>
  <si>
    <t>25.10.2023 09:43:41</t>
  </si>
  <si>
    <t>25.10.2023 09:00:29</t>
  </si>
  <si>
    <t>25.10.2023 10:04:06</t>
  </si>
  <si>
    <t>K-3643 35-08-K03643_97674716_97674716</t>
  </si>
  <si>
    <t>25.10.2023 09:13:58</t>
  </si>
  <si>
    <t>25.10.2023 10:04:56</t>
  </si>
  <si>
    <t>25.10.2023 09:30:38</t>
  </si>
  <si>
    <t>25.10.2023 09:35:35</t>
  </si>
  <si>
    <t>TEKKEDERE DM 35-16-M00137_ZEYTİNDAĞ İÇME SUYU-DÖNMEZ ÇIRÇIR M04_2118714</t>
  </si>
  <si>
    <t>25.10.2023 09:35:46</t>
  </si>
  <si>
    <t>25.10.2023 09:58:08</t>
  </si>
  <si>
    <t>25.10.2023 09:36:40</t>
  </si>
  <si>
    <t>25.10.2023 09:56:01</t>
  </si>
  <si>
    <t>19.10.2023 09:51:46</t>
  </si>
  <si>
    <t>19.10.2023 17:09:25</t>
  </si>
  <si>
    <t>KOLDERE KÖK 45-80-M00051_HatBaşıAyırıcı_53136212 M011_53136212</t>
  </si>
  <si>
    <t>19.10.2023 10:02:30</t>
  </si>
  <si>
    <t>19.10.2023 10:44:48</t>
  </si>
  <si>
    <t>19.10.2023 11:19:59</t>
  </si>
  <si>
    <t>KAVAKDERE DM 35-14-M00339_ORHANLI M10_94924132</t>
  </si>
  <si>
    <t>19.10.2023 11:08:35</t>
  </si>
  <si>
    <t>19.10.2023 12:34:21</t>
  </si>
  <si>
    <t>19.10.2023 12:40:55</t>
  </si>
  <si>
    <t>19.10.2023 12:51:03</t>
  </si>
  <si>
    <t>KİRAZ İM 35-31-A00001_ŞEHİR-2 L03_2061313</t>
  </si>
  <si>
    <t>19.10.2023 12:54:29</t>
  </si>
  <si>
    <t>19.10.2023 13:30:45</t>
  </si>
  <si>
    <t>DERİCİ KÖK 45-84-M00003_RAZOĞLU M07_2313984</t>
  </si>
  <si>
    <t>19.10.2023 17:30:00</t>
  </si>
  <si>
    <t>19.10.2023 18:25:37</t>
  </si>
  <si>
    <t>19.10.2023 15:11:51</t>
  </si>
  <si>
    <t>19.10.2023 15:12:54</t>
  </si>
  <si>
    <t>M-2674 35-01-M02674_A 1A_5869406</t>
  </si>
  <si>
    <t>25.10.2023 06:43:01</t>
  </si>
  <si>
    <t>25.10.2023 09:27:51</t>
  </si>
  <si>
    <t>BERGAMA TM 35-16-A00004_BÖLCEK M09_2057047</t>
  </si>
  <si>
    <t>25.10.2023 07:27:31</t>
  </si>
  <si>
    <t>25.10.2023 08:36:11</t>
  </si>
  <si>
    <t>25.10.2023 08:26:10</t>
  </si>
  <si>
    <t>25.10.2023 10:46:53</t>
  </si>
  <si>
    <t>ÇALIBAHÇE TR-1 35-16-M00053_DIREK TIPI TRAFO HUCRESI H01_2040979</t>
  </si>
  <si>
    <t>25.10.2023 08:12:30</t>
  </si>
  <si>
    <t>25.10.2023 10:44:25</t>
  </si>
  <si>
    <t>M-2018 35-01-M02018_912906350_912906350</t>
  </si>
  <si>
    <t>25.10.2023 08:32:17</t>
  </si>
  <si>
    <t>25.10.2023 11:20:00</t>
  </si>
  <si>
    <t>KIZILCAAVLU KÖK 35-29-L00056_HatBaşıAyırıcı_53133489 L05_53133489</t>
  </si>
  <si>
    <t>25.10.2023 09:10:12</t>
  </si>
  <si>
    <t>25.10.2023 10:07:11</t>
  </si>
  <si>
    <t>M-2674 35-01-M02674_35-01-M02674_72042673</t>
  </si>
  <si>
    <t>25.10.2023 09:46:35</t>
  </si>
  <si>
    <t>25.10.2023 09:32:41</t>
  </si>
  <si>
    <t>25.10.2023 10:03:51</t>
  </si>
  <si>
    <t>KAPANCI TR-1 45-78-L00380_95000106426_95000106426</t>
  </si>
  <si>
    <t>25.10.2023 09:34:18</t>
  </si>
  <si>
    <t>25.10.2023 10:56:15</t>
  </si>
  <si>
    <t>FOÇA TOYGAR KÖK 35-23-M00329_ M03_44467134</t>
  </si>
  <si>
    <t>25.10.2023 09:31:46</t>
  </si>
  <si>
    <t>25.10.2023 10:57:49</t>
  </si>
  <si>
    <t>DM-16/07 45-71-M00271_A_56399253_56399253</t>
  </si>
  <si>
    <t>25.10.2023 10:03:48</t>
  </si>
  <si>
    <t>25.10.2023 10:20:36</t>
  </si>
  <si>
    <t>25.10.2023 10:41:59</t>
  </si>
  <si>
    <t>K-832 35-04-K00832_35-04-K00832_2356636</t>
  </si>
  <si>
    <t>25.10.2023 10:13:44</t>
  </si>
  <si>
    <t>25.10.2023 10:53:51</t>
  </si>
  <si>
    <t>K-869 35-04-K00869_912481438_912481438</t>
  </si>
  <si>
    <t>25.10.2023 10:12:14</t>
  </si>
  <si>
    <t>25.10.2023 11:09:27</t>
  </si>
  <si>
    <t>TR-55 KÖK 35-19-M00055_TR-77 KÖK M03_76783811</t>
  </si>
  <si>
    <t>25.10.2023 10:23:51</t>
  </si>
  <si>
    <t>25.10.2023 10:38:58</t>
  </si>
  <si>
    <t>TATAR DM 35-19-M00256_ALAÇATI-1 ÇIKIŞ M12_2053774</t>
  </si>
  <si>
    <t>25.10.2023 10:23:52</t>
  </si>
  <si>
    <t>25.10.2023 10:34:27</t>
  </si>
  <si>
    <t>25.10.2023 10:39:56</t>
  </si>
  <si>
    <t>25.10.2023 10:45:43</t>
  </si>
  <si>
    <t>25.10.2023 10:42:29</t>
  </si>
  <si>
    <t>25.10.2023 10:50:21</t>
  </si>
  <si>
    <t>TEKKEDERE DM 35-16-M00137_HatBaşıAyırıcı_75293610 M03_75293610</t>
  </si>
  <si>
    <t>25.10.2023 10:53:34</t>
  </si>
  <si>
    <t>L-17 35-14-L00017_956635498_956635498</t>
  </si>
  <si>
    <t>25.10.2023 10:41:04</t>
  </si>
  <si>
    <t>25.10.2023 11:07:50</t>
  </si>
  <si>
    <t>M-36 ZİNDANCIK KÖK 35-25-M00106_HatBaşıAyırıcı_53133739 M03_53133739</t>
  </si>
  <si>
    <t>25.10.2023 08:28:51</t>
  </si>
  <si>
    <t>25.10.2023 11:36:08</t>
  </si>
  <si>
    <t>DM-5/TR13 (TR-57) ALPKENT 35-26-M00057_35-26-M00057_66226404</t>
  </si>
  <si>
    <t>25.10.2023 09:11:11</t>
  </si>
  <si>
    <t>25.10.2023 11:57:41</t>
  </si>
  <si>
    <t>ÇAMLIK DM 35-17-M00173_HatBaşıAyırıcı_65358276 M08_65358276</t>
  </si>
  <si>
    <t>25.10.2023 09:24:20</t>
  </si>
  <si>
    <t>25.10.2023 11:05:37</t>
  </si>
  <si>
    <t>YENİ DOĞAN KÖK 45-72-M00633_YENİ DOĞAN M01_79260698</t>
  </si>
  <si>
    <t>25.10.2023 09:52:25</t>
  </si>
  <si>
    <t>25.10.2023 11:09:51</t>
  </si>
  <si>
    <t>TR-1/27 45-72-M00027_956506792_956506792</t>
  </si>
  <si>
    <t>25.10.2023 10:20:52</t>
  </si>
  <si>
    <t>25.10.2023 11:34:57</t>
  </si>
  <si>
    <t>BADEMLER TR-1 35-19-L00298_956681977_956681977</t>
  </si>
  <si>
    <t>25.10.2023 10:33:35</t>
  </si>
  <si>
    <t>25.10.2023 12:01:25</t>
  </si>
  <si>
    <t>25.10.2023 10:48:02</t>
  </si>
  <si>
    <t>25.10.2023 11:23:31</t>
  </si>
  <si>
    <t>25.10.2023 10:52:32</t>
  </si>
  <si>
    <t>25.10.2023 11:27:38</t>
  </si>
  <si>
    <t>KESİKKÖY DM 35-28-M00309_SAKIPAĞA M06_96738811</t>
  </si>
  <si>
    <t>25.10.2023 11:02:42</t>
  </si>
  <si>
    <t>25.10.2023 11:09:34</t>
  </si>
  <si>
    <t>M-2771 35-02-M02771_912615008_912615008</t>
  </si>
  <si>
    <t>25.10.2023 10:58:10</t>
  </si>
  <si>
    <t>25.10.2023 11:58:17</t>
  </si>
  <si>
    <t>DİNDARLI KÖK TR-3 KAKLIK 45-79-M00395_ALEMŞAHLI M05_72035370</t>
  </si>
  <si>
    <t>25.10.2023 11:08:03</t>
  </si>
  <si>
    <t>25.10.2023 11:08:42</t>
  </si>
  <si>
    <t>TR-74 35-16-M00074_35-16-M00074_47347488</t>
  </si>
  <si>
    <t>25.10.2023 11:06:31</t>
  </si>
  <si>
    <t>25.10.2023 11:23:51</t>
  </si>
  <si>
    <t>KARAKUYU TR-3 35-26-M00440_956631542_956631542</t>
  </si>
  <si>
    <t>25.10.2023 11:26:03</t>
  </si>
  <si>
    <t>25.10.2023 12:14:19</t>
  </si>
  <si>
    <t>19.10.2023 13:25:04</t>
  </si>
  <si>
    <t>19.10.2023 19:52:32</t>
  </si>
  <si>
    <t>19.10.2023 13:42:13</t>
  </si>
  <si>
    <t>19.10.2023 14:37:05</t>
  </si>
  <si>
    <t>19.10.2023 13:21:10</t>
  </si>
  <si>
    <t>19.10.2023 14:19:28</t>
  </si>
  <si>
    <t>AYASKENT DM-1 35-16-M00009_HatBaşıAyırıcı_53139813 M05_53139813</t>
  </si>
  <si>
    <t>19.10.2023 20:31:07</t>
  </si>
  <si>
    <t>M-891 35-02-M00891_M-32 M03_2064243</t>
  </si>
  <si>
    <t>19.10.2023 16:37:40</t>
  </si>
  <si>
    <t>19.10.2023 17:18:37</t>
  </si>
  <si>
    <t>19.10.2023 16:48:25</t>
  </si>
  <si>
    <t>19.10.2023 17:17:18</t>
  </si>
  <si>
    <t>PİYADELER KÖK 45-73-M00136_HatBaşıAyırıcı_66075124 M04_66075124</t>
  </si>
  <si>
    <t>19.10.2023 17:09:43</t>
  </si>
  <si>
    <t>19.10.2023 18:46:18</t>
  </si>
  <si>
    <t>19.10.2023 18:02:45</t>
  </si>
  <si>
    <t>19.10.2023 19:36:55</t>
  </si>
  <si>
    <t>19.10.2023 20:03:31</t>
  </si>
  <si>
    <t>19.10.2023 20:33:25</t>
  </si>
  <si>
    <t>25.10.2023 08:24:51</t>
  </si>
  <si>
    <t>25.10.2023 11:53:11</t>
  </si>
  <si>
    <t>SART TR-5 45-78-M00174_49315395_56389974_56389974</t>
  </si>
  <si>
    <t>25.10.2023 09:01:02</t>
  </si>
  <si>
    <t>25.10.2023 12:45:42</t>
  </si>
  <si>
    <t>25.10.2023 09:46:32</t>
  </si>
  <si>
    <t>25.10.2023 12:34:43</t>
  </si>
  <si>
    <t>25.10.2023 09:53:31</t>
  </si>
  <si>
    <t>25.10.2023 12:27:41</t>
  </si>
  <si>
    <t>FUNDACIK KÖK 45-75-M00068_HatBaşıAyırıcı_53135520 M03_53135520</t>
  </si>
  <si>
    <t>25.10.2023 09:56:52</t>
  </si>
  <si>
    <t>25.10.2023 11:50:45</t>
  </si>
  <si>
    <t>25.10.2023 10:16:03</t>
  </si>
  <si>
    <t>25.10.2023 12:05:01</t>
  </si>
  <si>
    <t>YAKAKÖY KÖK 45-75-M00067_HatBaşıAyırıcı_53134698 M05_53134698</t>
  </si>
  <si>
    <t>25.10.2023 10:06:31</t>
  </si>
  <si>
    <t>25.10.2023 12:43:37</t>
  </si>
  <si>
    <t>M-1201 35-10-M01201_35-10-M01201_2351565</t>
  </si>
  <si>
    <t>25.10.2023 10:33:24</t>
  </si>
  <si>
    <t>25.10.2023 12:27:53</t>
  </si>
  <si>
    <t>25.10.2023 10:40:31</t>
  </si>
  <si>
    <t>25.10.2023 13:10:03</t>
  </si>
  <si>
    <t>TATAR DM 35-19-M00256_HatBaşıAyırıcı_53137440 M12_53137440</t>
  </si>
  <si>
    <t>25.10.2023 10:46:13</t>
  </si>
  <si>
    <t>25.10.2023 11:33:58</t>
  </si>
  <si>
    <t>TR-23 35-27-M00023_913741454_913741454</t>
  </si>
  <si>
    <t>25.10.2023 11:09:07</t>
  </si>
  <si>
    <t>25.10.2023 12:49:13</t>
  </si>
  <si>
    <t>M-1540 35-01-M01540_910562445_910562445</t>
  </si>
  <si>
    <t>25.10.2023 11:08:29</t>
  </si>
  <si>
    <t>25.10.2023 13:02:37</t>
  </si>
  <si>
    <t>TATAR DM 35-19-M00256_ALAÇATI-1 GİRİŞ M11_2319182</t>
  </si>
  <si>
    <t>25.10.2023 12:12:02</t>
  </si>
  <si>
    <t>ALİAĞA GIS TM 35-17-A00014_KARDEMİR-2 (2H07) M020_66127965</t>
  </si>
  <si>
    <t>25.10.2023 12:09:59</t>
  </si>
  <si>
    <t>25.10.2023 12:20:10</t>
  </si>
  <si>
    <t>ALTINKÖY TR-1 45-81-M00120_DIREK TIPI TRAFO HUCRESI H01_2085072</t>
  </si>
  <si>
    <t>25.10.2023 12:23:32</t>
  </si>
  <si>
    <t>25.10.2023 12:33:11</t>
  </si>
  <si>
    <t>DM-3 (TR-16) 35-15-M00016_HASTANE DM M16_67054207</t>
  </si>
  <si>
    <t>25.10.2023 13:11:43</t>
  </si>
  <si>
    <t>25.10.2023 13:18:51</t>
  </si>
  <si>
    <t>24.10.2023 08:28:43</t>
  </si>
  <si>
    <t>24.10.2023 13:50:00</t>
  </si>
  <si>
    <t>MURADİYE TR-5 (ESKİ MEZARLIK YANI) 45-71-M00204_45-71-M00204_2375129</t>
  </si>
  <si>
    <t>24.10.2023 17:21:47</t>
  </si>
  <si>
    <t>24.10.2023 19:19:18</t>
  </si>
  <si>
    <t>25.10.2023 05:13:03</t>
  </si>
  <si>
    <t>25.10.2023 14:09:11</t>
  </si>
  <si>
    <t>TÜRKELLİ DM (TR-4) 35-28-M00368_TÜRKELLİ TR-1803 ÇIKIŞ M14_56299113</t>
  </si>
  <si>
    <t>25.10.2023 09:14:25</t>
  </si>
  <si>
    <t>25.10.2023 13:36:31</t>
  </si>
  <si>
    <t>25.10.2023 10:27:17</t>
  </si>
  <si>
    <t>25.10.2023 13:23:21</t>
  </si>
  <si>
    <t>ÜNİVERSİTE TM 35-02-A00008_ERZENE M10_2063411</t>
  </si>
  <si>
    <t>25.10.2023 11:33:46</t>
  </si>
  <si>
    <t>25.10.2023 13:44:51</t>
  </si>
  <si>
    <t>NECMETTİN AKTÜRK ÖZEL KÖK 45-76-M00045Ö_ M04_2326051</t>
  </si>
  <si>
    <t>25.10.2023 11:50:28</t>
  </si>
  <si>
    <t>25.10.2023 13:44:57</t>
  </si>
  <si>
    <t>KARABURUN TRT AKDAĞ VERİCİLERİ ÖZEL TR 35-21-M00012Ö_ M01_2323282</t>
  </si>
  <si>
    <t>25.10.2023 12:19:45</t>
  </si>
  <si>
    <t>25.10.2023 14:17:47</t>
  </si>
  <si>
    <t>25.10.2023 12:39:02</t>
  </si>
  <si>
    <t>25.10.2023 13:37:24</t>
  </si>
  <si>
    <t>YENİFOÇA TR-45 35-23-M00045_HatBaşıAyırıcı_88019230 M01_88019230</t>
  </si>
  <si>
    <t>25.10.2023 12:17:21</t>
  </si>
  <si>
    <t>25.10.2023 13:19:18</t>
  </si>
  <si>
    <t>25.10.2023 13:14:24</t>
  </si>
  <si>
    <t>25.10.2023 13:25:31</t>
  </si>
  <si>
    <t>TR-38 45-77-L00038_İ i2_42438236</t>
  </si>
  <si>
    <t>25.10.2023 13:16:42</t>
  </si>
  <si>
    <t>25.10.2023 14:19:26</t>
  </si>
  <si>
    <t>HALİLLER KÖK 35-31-L00228_KALEKÖY L02_72238617</t>
  </si>
  <si>
    <t>25.10.2023 13:41:21</t>
  </si>
  <si>
    <t>25.10.2023 14:13:51</t>
  </si>
  <si>
    <t>K-4641 35-04-K04641_35-04-K04641_2355085</t>
  </si>
  <si>
    <t>25.10.2023 13:51:34</t>
  </si>
  <si>
    <t>25.10.2023 14:11:49</t>
  </si>
  <si>
    <t>TR-2/58 (GÜLLÜPINAR) 45-83-M00658_DERBENT TM HALİLBEYLİ-1 M09_95321794</t>
  </si>
  <si>
    <t>25.10.2023 13:56:35</t>
  </si>
  <si>
    <t>25.10.2023 14:03:01</t>
  </si>
  <si>
    <t>KOCAKAĞAN TR-1 45-72-L00223_45-72-L00223_79435865</t>
  </si>
  <si>
    <t>18.10.2023 08:53:31</t>
  </si>
  <si>
    <t>18.10.2023 09:00:01</t>
  </si>
  <si>
    <t>TR-97 35-16-L00097_B_90934717_90934717</t>
  </si>
  <si>
    <t>24.10.2023 15:35:23</t>
  </si>
  <si>
    <t>BEĞEL TR-2 45-75-M00359_C_91361267_91361267</t>
  </si>
  <si>
    <t>25.10.2023 09:53:20</t>
  </si>
  <si>
    <t>25.10.2023 14:59:22</t>
  </si>
  <si>
    <t>25.10.2023 10:27:21</t>
  </si>
  <si>
    <t>25.10.2023 14:23:12</t>
  </si>
  <si>
    <t>ÜÇPINAR DM 45-71-M00183_ÜÇPINAR M08_72249228</t>
  </si>
  <si>
    <t>25.10.2023 10:53:23</t>
  </si>
  <si>
    <t>25.10.2023 14:18:21</t>
  </si>
  <si>
    <t>K-928 35-04-K00928_H H4B_5812510</t>
  </si>
  <si>
    <t>25.10.2023 11:03:19</t>
  </si>
  <si>
    <t>25.10.2023 14:55:16</t>
  </si>
  <si>
    <t>BÜYÜKBELEN TR-3 45-80-M00068__72410902_72410902</t>
  </si>
  <si>
    <t>25.10.2023 12:13:57</t>
  </si>
  <si>
    <t>25.10.2023 15:28:44</t>
  </si>
  <si>
    <t>ÜZÜMLER TR-1 35-29-L00650_A_72346683_72346683</t>
  </si>
  <si>
    <t>25.10.2023 12:31:11</t>
  </si>
  <si>
    <t>25.10.2023 14:32:28</t>
  </si>
  <si>
    <t>25.10.2023 12:28:09</t>
  </si>
  <si>
    <t>25.10.2023 14:35:31</t>
  </si>
  <si>
    <t>TR-75 MUSTAFA MERCAN GRB. 35-15-M00075_B_56367712_56367712</t>
  </si>
  <si>
    <t>25.10.2023 13:57:37</t>
  </si>
  <si>
    <t>25.10.2023 14:38:58</t>
  </si>
  <si>
    <t>K-4689 35-04-K04689_35-04-K04689_2355083</t>
  </si>
  <si>
    <t>25.10.2023 14:23:18</t>
  </si>
  <si>
    <t>25.10.2023 14:42:20</t>
  </si>
  <si>
    <t>25.10.2023 14:27:37</t>
  </si>
  <si>
    <t>25.10.2023 14:32:51</t>
  </si>
  <si>
    <t>ÜZÜMLER TR-1 35-29-L00650_35-29-L00650_72346675</t>
  </si>
  <si>
    <t>25.10.2023 15:08:52</t>
  </si>
  <si>
    <t>K-665 35-04-K00665_35-04-K00665_2350637</t>
  </si>
  <si>
    <t>25.10.2023 14:49:50</t>
  </si>
  <si>
    <t>25.10.2023 15:04:02</t>
  </si>
  <si>
    <t>M-1335 KAYADİBİ KÖK 35-02-M01335_M-676 GİRİŞ M04_2118175</t>
  </si>
  <si>
    <t>25.10.2023 14:49:49</t>
  </si>
  <si>
    <t>25.10.2023 15:00:45</t>
  </si>
  <si>
    <t>OKLUİSA KÖK 45-81-M00046_KAZIKLI GRUP M05_71994465</t>
  </si>
  <si>
    <t>01.10.2023 14:15:26</t>
  </si>
  <si>
    <t>01.10.2023 14:23:58</t>
  </si>
  <si>
    <t>MENEMEN DM-7 35-28-M00967_TR-79 L06_83531038</t>
  </si>
  <si>
    <t>01.10.2023 08:37:34</t>
  </si>
  <si>
    <t>01.10.2023 17:39:46</t>
  </si>
  <si>
    <t>UZUNKÖY TR-3 35-31-L00145_47826850_56352598_56352598</t>
  </si>
  <si>
    <t>02.10.2023 19:22:47</t>
  </si>
  <si>
    <t>02.10.2023 20:18:12</t>
  </si>
  <si>
    <t>07.10.2023 07:12:28</t>
  </si>
  <si>
    <t>07.10.2023 08:15:02</t>
  </si>
  <si>
    <t>ÇAYBAŞI DM-1/19 35-26-M00182_ M11_2038832</t>
  </si>
  <si>
    <t>07.10.2023 08:17:52</t>
  </si>
  <si>
    <t>07.10.2023 08:51:09</t>
  </si>
  <si>
    <t>DM-1/59 45-71-M00020_GIDA ÇARŞISI M01_66398582</t>
  </si>
  <si>
    <t>07.10.2023 08:58:56</t>
  </si>
  <si>
    <t>07.10.2023 10:32:49</t>
  </si>
  <si>
    <t>HACI HALİLLER TR-3 45-71-M00067_ M02_2074153</t>
  </si>
  <si>
    <t>07.10.2023 13:56:02</t>
  </si>
  <si>
    <t>11.10.2023 07:11:04</t>
  </si>
  <si>
    <t>11.10.2023 07:30:24</t>
  </si>
  <si>
    <t>11.10.2023 13:34:31</t>
  </si>
  <si>
    <t>11.10.2023 13:43:47</t>
  </si>
  <si>
    <t>DM02/TR18 BELEDİYE ÖNÜ 45-73-M00012_945671218_945671218</t>
  </si>
  <si>
    <t>24.10.2023 09:58:42</t>
  </si>
  <si>
    <t>24.10.2023 13:57:01</t>
  </si>
  <si>
    <t>BODAMAS TR-2 45-75-M00325_E_56398583_56398583</t>
  </si>
  <si>
    <t>25.10.2023 11:00:10</t>
  </si>
  <si>
    <t>25.10.2023 15:51:23</t>
  </si>
  <si>
    <t>TR-5 35-27-M00005_98702623_98702623</t>
  </si>
  <si>
    <t>25.10.2023 12:38:36</t>
  </si>
  <si>
    <t>25.10.2023 15:44:34</t>
  </si>
  <si>
    <t>SOMA TR-5 45-82-M00005_945538887_945538887</t>
  </si>
  <si>
    <t>25.10.2023 13:04:39</t>
  </si>
  <si>
    <t>25.10.2023 14:44:46</t>
  </si>
  <si>
    <t>KEMER TR-1 35-22-M00872_A_81519109_81519109</t>
  </si>
  <si>
    <t>25.10.2023 13:58:50</t>
  </si>
  <si>
    <t>25.10.2023 15:36:06</t>
  </si>
  <si>
    <t>POYRAZDAMLARI TR-11 45-78-M00576_953254798_953254798</t>
  </si>
  <si>
    <t>25.10.2023 14:23:45</t>
  </si>
  <si>
    <t>25.10.2023 15:53:30</t>
  </si>
  <si>
    <t>DM-1/TR-8 URLA 35-19-M00466_965518274_965518274</t>
  </si>
  <si>
    <t>25.10.2023 14:47:50</t>
  </si>
  <si>
    <t>25.10.2023 15:53:47</t>
  </si>
  <si>
    <t>M-2674 35-01-M02674_B 1B_5868502</t>
  </si>
  <si>
    <t>25.10.2023 15:17:10</t>
  </si>
  <si>
    <t>25.10.2023 15:46:47</t>
  </si>
  <si>
    <t>25.10.2023 15:20:47</t>
  </si>
  <si>
    <t>25.10.2023 15:54:33</t>
  </si>
  <si>
    <t>25.10.2023 15:47:03</t>
  </si>
  <si>
    <t>25.10.2023 16:19:41</t>
  </si>
  <si>
    <t>TR-59 ALPKENT 35-26-M00059_35-26-M00059_65925932</t>
  </si>
  <si>
    <t>03.10.2023 13:06:38</t>
  </si>
  <si>
    <t>03.10.2023 14:03:44</t>
  </si>
  <si>
    <t>03.10.2023 19:48:22</t>
  </si>
  <si>
    <t>03.10.2023 21:31:36</t>
  </si>
  <si>
    <t>CERİTLER SÜLÜKLÜYOLU TR-2 35-31-L00120_B_72253500_72253500</t>
  </si>
  <si>
    <t>25.10.2023 09:19:04</t>
  </si>
  <si>
    <t>25.10.2023 15:40:14</t>
  </si>
  <si>
    <t>M-3555(YATIRIM REZERVE) 35-02-M03555_ M01_92173516</t>
  </si>
  <si>
    <t>25.10.2023 14:31:40</t>
  </si>
  <si>
    <t>25.10.2023 16:41:02</t>
  </si>
  <si>
    <t>CANLI TR-2 35-20-L00133_8906713_56377431_56377431</t>
  </si>
  <si>
    <t>25.10.2023 15:38:15</t>
  </si>
  <si>
    <t>25.10.2023 16:44:03</t>
  </si>
  <si>
    <t>25.10.2023 16:43:41</t>
  </si>
  <si>
    <t>25.10.2023 17:05:52</t>
  </si>
  <si>
    <t>AZMAK TR-1 35-21-L00046_35-21-L00046_2357388</t>
  </si>
  <si>
    <t>25.10.2023 10:26:58</t>
  </si>
  <si>
    <t>25.10.2023 17:31:09</t>
  </si>
  <si>
    <t>GÜNKENT TR-2 35-18-M00090_12290907 c1_5822642</t>
  </si>
  <si>
    <t>25.10.2023 16:27:01</t>
  </si>
  <si>
    <t>25.10.2023 17:40:29</t>
  </si>
  <si>
    <t>TR-18 45-78-L00018_49380918_56407713_56407713</t>
  </si>
  <si>
    <t>25.10.2023 17:23:13</t>
  </si>
  <si>
    <t>25.10.2023 18:01:02</t>
  </si>
  <si>
    <t>25.10.2023 17:26:23</t>
  </si>
  <si>
    <t>25.10.2023 17:47:41</t>
  </si>
  <si>
    <t>DM-9 45-71-M00386_DM-11 F TURGUT ÖZAL-2 M08_66182331</t>
  </si>
  <si>
    <t>14.10.2023 08:56:49</t>
  </si>
  <si>
    <t>14.10.2023 10:00:42</t>
  </si>
  <si>
    <t>HACIKÖSEALİ TR-1 45-78-M00882_DIREK TIPI TRAFO HUCRESI H01_2091873</t>
  </si>
  <si>
    <t>15.10.2023 18:06:24</t>
  </si>
  <si>
    <t>15.10.2023 20:54:02</t>
  </si>
  <si>
    <t>25.10.2023 01:21:31</t>
  </si>
  <si>
    <t>25.10.2023 01:41:21</t>
  </si>
  <si>
    <t>DOĞANBEY KÖK 35-14-M00100_BANKSİS M03_80639783</t>
  </si>
  <si>
    <t>25.10.2023 02:19:19</t>
  </si>
  <si>
    <t>25.10.2023 02:41:05</t>
  </si>
  <si>
    <t>25.10.2023 08:14:22</t>
  </si>
  <si>
    <t>25.10.2023 15:10:58</t>
  </si>
  <si>
    <t>25.10.2023 15:53:31</t>
  </si>
  <si>
    <t>25.10.2023 09:06:40</t>
  </si>
  <si>
    <t>25.10.2023 15:42:51</t>
  </si>
  <si>
    <t>25.10.2023 09:26:50</t>
  </si>
  <si>
    <t>25.10.2023 15:49:01</t>
  </si>
  <si>
    <t>25.10.2023 09:42:16</t>
  </si>
  <si>
    <t>25.10.2023 16:58:31</t>
  </si>
  <si>
    <t>KARABURUN İM 35-21-A00001_YENİ LİMAN L03_2062913</t>
  </si>
  <si>
    <t>25.10.2023 09:57:29</t>
  </si>
  <si>
    <t>25.10.2023 16:13:11</t>
  </si>
  <si>
    <t>25.10.2023 10:00:21</t>
  </si>
  <si>
    <t>25.10.2023 17:11:51</t>
  </si>
  <si>
    <t>25.10.2023 10:15:27</t>
  </si>
  <si>
    <t>25.10.2023 16:13:03</t>
  </si>
  <si>
    <t>GERMİYAN İM 35-18-A00004_KARABURUN-3 (KARAREİS KÖK) M02_2313569</t>
  </si>
  <si>
    <t>25.10.2023 10:38:30</t>
  </si>
  <si>
    <t>25.10.2023 14:31:01</t>
  </si>
  <si>
    <t>25.10.2023 10:40:55</t>
  </si>
  <si>
    <t>25.10.2023 15:31:11</t>
  </si>
  <si>
    <t>25.10.2023 10:58:57</t>
  </si>
  <si>
    <t>25.10.2023 14:47:00</t>
  </si>
  <si>
    <t>TR-2/29 45-83-L00029_955144148_955144148</t>
  </si>
  <si>
    <t>25.10.2023 12:25:48</t>
  </si>
  <si>
    <t>25.10.2023 17:49:48</t>
  </si>
  <si>
    <t>ILIPINAR GES KÖK 35-23-M00348_HatBaşıAyırıcı_83291065 M04_83291065</t>
  </si>
  <si>
    <t>25.10.2023 12:51:27</t>
  </si>
  <si>
    <t>25.10.2023 15:28:26</t>
  </si>
  <si>
    <t>25.10.2023 12:59:09</t>
  </si>
  <si>
    <t>25.10.2023 14:46:01</t>
  </si>
  <si>
    <t>25.10.2023 13:27:48</t>
  </si>
  <si>
    <t>25.10.2023 16:30:21</t>
  </si>
  <si>
    <t>TR-39 35-22-M00039_A_56356081_56356081</t>
  </si>
  <si>
    <t>25.10.2023 13:53:56</t>
  </si>
  <si>
    <t>25.10.2023 19:01:35</t>
  </si>
  <si>
    <t>POYRAZDAMLARI TR-11 45-78-M00576_HatBaşıAyırıcı_53138956 M05_53138956</t>
  </si>
  <si>
    <t>25.10.2023 13:50:37</t>
  </si>
  <si>
    <t>25.10.2023 15:17:29</t>
  </si>
  <si>
    <t>ARAPLI TR-4 35-16-M00750_DIREK TIPI TRAFO HUCRESI H01_2042825</t>
  </si>
  <si>
    <t>25.10.2023 13:52:31</t>
  </si>
  <si>
    <t>25.10.2023 14:06:01</t>
  </si>
  <si>
    <t>İSTASYONALTI KÖK 45-83-M00131_CELALETTİN AŞKIN M08_2101366</t>
  </si>
  <si>
    <t>25.10.2023 14:32:22</t>
  </si>
  <si>
    <t>25.10.2023 15:25:51</t>
  </si>
  <si>
    <t>25.10.2023 14:42:21</t>
  </si>
  <si>
    <t>25.10.2023 16:17:01</t>
  </si>
  <si>
    <t>25.10.2023 16:02:39</t>
  </si>
  <si>
    <t>TR-2/73 45-83-L00073_95001252853_95001252853</t>
  </si>
  <si>
    <t>25.10.2023 15:04:35</t>
  </si>
  <si>
    <t>25.10.2023 18:20:47</t>
  </si>
  <si>
    <t>25.10.2023 15:21:11</t>
  </si>
  <si>
    <t>25.10.2023 17:17:31</t>
  </si>
  <si>
    <t>BAKIR KÖK 45-76-M00047_BAKIR TARIMSAL SULAMA M02_72212573</t>
  </si>
  <si>
    <t>25.10.2023 15:27:58</t>
  </si>
  <si>
    <t>25.10.2023 15:54:19</t>
  </si>
  <si>
    <t>M-2373 35-02-M02373_99966261_99966261</t>
  </si>
  <si>
    <t>25.10.2023 15:40:47</t>
  </si>
  <si>
    <t>25.10.2023 18:09:58</t>
  </si>
  <si>
    <t>K-4034 35-01-K04034_911866912_911866912</t>
  </si>
  <si>
    <t>25.10.2023 16:05:37</t>
  </si>
  <si>
    <t>25.10.2023 19:02:17</t>
  </si>
  <si>
    <t>ALAŞEHİR TR-16 45-73-M00016_DM-2/10 M02_66761947</t>
  </si>
  <si>
    <t>25.10.2023 16:08:42</t>
  </si>
  <si>
    <t>25.10.2023 16:40:11</t>
  </si>
  <si>
    <t>25.10.2023 16:31:11</t>
  </si>
  <si>
    <t>25.10.2023 17:10:01</t>
  </si>
  <si>
    <t>DAĞISTAN KÖK 35-16-M00186_HatBaşıAyırıcı_87243975 M03_87243975</t>
  </si>
  <si>
    <t>25.10.2023 16:31:30</t>
  </si>
  <si>
    <t>25.10.2023 17:56:06</t>
  </si>
  <si>
    <t>25.10.2023 16:39:23</t>
  </si>
  <si>
    <t>25.10.2023 17:48:14</t>
  </si>
  <si>
    <t>AHMETBEYLİ M-4 35-22-M00242_955285820_955285820</t>
  </si>
  <si>
    <t>25.10.2023 16:50:01</t>
  </si>
  <si>
    <t>25.10.2023 18:34:22</t>
  </si>
  <si>
    <t>M-2491 YENİ EREM KONUTLARI 35-10-M02491_35-10-M02491_82451589</t>
  </si>
  <si>
    <t>25.10.2023 16:57:15</t>
  </si>
  <si>
    <t>25.10.2023 19:00:08</t>
  </si>
  <si>
    <t>25.10.2023 17:03:01</t>
  </si>
  <si>
    <t>25.10.2023 18:07:11</t>
  </si>
  <si>
    <t>DERBENT İM-DM 45-83-A00004_MANİSA-2 M12_2097148</t>
  </si>
  <si>
    <t>25.10.2023 17:14:45</t>
  </si>
  <si>
    <t>25.10.2023 17:19:20</t>
  </si>
  <si>
    <t>DM02/TR01 45-73-M00037_DM-2/03 M09_2319242</t>
  </si>
  <si>
    <t>25.10.2023 17:17:51</t>
  </si>
  <si>
    <t>25.10.2023 17:50:21</t>
  </si>
  <si>
    <t>GÖLCÜK YILDIZKEN TR 35-30-M00121_35-30-M00121_72086427</t>
  </si>
  <si>
    <t>25.10.2023 17:20:49</t>
  </si>
  <si>
    <t>25.10.2023 18:45:16</t>
  </si>
  <si>
    <t>KIRMAHALLE  TR-12 35-28-M00271_C_56357731_56357731</t>
  </si>
  <si>
    <t>25.10.2023 17:21:39</t>
  </si>
  <si>
    <t>25.10.2023 18:47:16</t>
  </si>
  <si>
    <t>KEMER TR-20 35-31-L00529_ H_76511388</t>
  </si>
  <si>
    <t>25.10.2023 17:22:27</t>
  </si>
  <si>
    <t>25.10.2023 18:00:11</t>
  </si>
  <si>
    <t>25.10.2023 17:42:46</t>
  </si>
  <si>
    <t>25.10.2023 18:19:57</t>
  </si>
  <si>
    <t>DM-2/TR-20 35-22-M00853_TR-51 (ALTINTEPE) M01_66057540</t>
  </si>
  <si>
    <t>25.10.2023 17:50:41</t>
  </si>
  <si>
    <t>TOYGAR TR-2 45-73-M00237_945657828_945657828</t>
  </si>
  <si>
    <t>25.10.2023 18:08:33</t>
  </si>
  <si>
    <t>25.10.2023 18:39:13</t>
  </si>
  <si>
    <t>DM02/TR04 45-73-M00062_TOPTEPE DİREK (TR-24) M03_66928389</t>
  </si>
  <si>
    <t>25.10.2023 18:17:14</t>
  </si>
  <si>
    <t>25.10.2023 19:02:22</t>
  </si>
  <si>
    <t>11.10.2023 10:35:31</t>
  </si>
  <si>
    <t>11.10.2023 12:51:55</t>
  </si>
  <si>
    <t>13.10.2023 09:04:48</t>
  </si>
  <si>
    <t>13.10.2023 14:43:32</t>
  </si>
  <si>
    <t>MADEN KÖK 45-83-M00128_İZZETTİN M03_47316670</t>
  </si>
  <si>
    <t>14.10.2023 15:50:02</t>
  </si>
  <si>
    <t>14.10.2023 16:58:26</t>
  </si>
  <si>
    <t>15.10.2023 14:24:07</t>
  </si>
  <si>
    <t>15.10.2023 15:05:00</t>
  </si>
  <si>
    <t>KARAPINAR İM 45-78-A00002_ÇAVLU M06_66243670</t>
  </si>
  <si>
    <t>15.10.2023 14:25:22</t>
  </si>
  <si>
    <t>15.10.2023 14:25:35</t>
  </si>
  <si>
    <t>16.10.2023 18:57:02</t>
  </si>
  <si>
    <t>16.10.2023 20:26:18</t>
  </si>
  <si>
    <t>SELİMŞAHLAR TR-2 45-71-M00137_TR-1 M01_2080340</t>
  </si>
  <si>
    <t>18.10.2023 14:02:47</t>
  </si>
  <si>
    <t>18.10.2023 15:42:21</t>
  </si>
  <si>
    <t>KARAKUYU KÖK 35-26-M00437_KÖYLER KORUCUK M06_66057229</t>
  </si>
  <si>
    <t>24.10.2023 12:58:46</t>
  </si>
  <si>
    <t>24.10.2023 17:00:11</t>
  </si>
  <si>
    <t>25.10.2023 10:31:00</t>
  </si>
  <si>
    <t>25.10.2023 17:18:33</t>
  </si>
  <si>
    <t>TİRE İM-DM-1 35-29-A00001_ÇIRPI SULAMA 34.5 M04_2059514</t>
  </si>
  <si>
    <t>25.10.2023 13:17:25</t>
  </si>
  <si>
    <t>25.10.2023 16:20:25</t>
  </si>
  <si>
    <t>AHMET ANDAŞ-1 SULAMA GRUBU 35-29-M00305_C_56360412_56360412</t>
  </si>
  <si>
    <t>25.10.2023 16:33:03</t>
  </si>
  <si>
    <t>25.10.2023 17:50:04</t>
  </si>
  <si>
    <t>25.10.2023 16:39:11</t>
  </si>
  <si>
    <t>25.10.2023 18:49:32</t>
  </si>
  <si>
    <t>BADEMBÜKÜ TR-2 35-21-L00218_D_76841025_76841025</t>
  </si>
  <si>
    <t>25.10.2023 17:06:21</t>
  </si>
  <si>
    <t>25.10.2023 17:52:31</t>
  </si>
  <si>
    <t>K-2398 35-02-K02398_B_56371523_56371523</t>
  </si>
  <si>
    <t>25.10.2023 17:24:37</t>
  </si>
  <si>
    <t>25.10.2023 19:33:40</t>
  </si>
  <si>
    <t>BADEMBÜKÜ TR-2 35-21-L00218_35-21-L00218_76841022</t>
  </si>
  <si>
    <t>25.10.2023 19:25:49</t>
  </si>
  <si>
    <t>BAHADIRLAR TR-2 45-79-M00125_945551951_945551951</t>
  </si>
  <si>
    <t>25.10.2023 17:53:25</t>
  </si>
  <si>
    <t>25.10.2023 19:56:19</t>
  </si>
  <si>
    <t>DM-20/17 45-71-M00602_B_56395554_56395554</t>
  </si>
  <si>
    <t>25.10.2023 18:10:12</t>
  </si>
  <si>
    <t>25.10.2023 20:00:41</t>
  </si>
  <si>
    <t>SALİHLİ TR-30/A 45-78-L00727_95002776163_95002776163</t>
  </si>
  <si>
    <t>25.10.2023 18:20:44</t>
  </si>
  <si>
    <t>25.10.2023 20:24:32</t>
  </si>
  <si>
    <t>ÖRENLİ TR-1 35-16-M00075_953325308_953325308</t>
  </si>
  <si>
    <t>25.10.2023 18:35:58</t>
  </si>
  <si>
    <t>25.10.2023 19:26:26</t>
  </si>
  <si>
    <t>K-1238 35-07-K01238_D_56378952_56378952</t>
  </si>
  <si>
    <t>25.10.2023 18:41:02</t>
  </si>
  <si>
    <t>25.10.2023 19:56:42</t>
  </si>
  <si>
    <t>L-232 BİTLİSLİLER 35-14-L00232_35-14-L00232_2376096</t>
  </si>
  <si>
    <t>25.10.2023 18:45:27</t>
  </si>
  <si>
    <t>25.10.2023 19:32:21</t>
  </si>
  <si>
    <t>NURİYE TR-3 45-80-M00092_45-80-M00092_72193671</t>
  </si>
  <si>
    <t>25.10.2023 19:03:11</t>
  </si>
  <si>
    <t>25.10.2023 19:40:45</t>
  </si>
  <si>
    <t>ÖRENLİ TR-1 35-16-M00075_A_56393515_56393515</t>
  </si>
  <si>
    <t>25.10.2023 20:02:07</t>
  </si>
  <si>
    <t>12.10.2023 19:01:03</t>
  </si>
  <si>
    <t>12.10.2023 20:32:32</t>
  </si>
  <si>
    <t>14.10.2023 09:05:20</t>
  </si>
  <si>
    <t>14.10.2023 15:26:03</t>
  </si>
  <si>
    <t>ÇAPAKLI KÖK 45-78-M01161_YAĞBASAN M07_78225834</t>
  </si>
  <si>
    <t>16.10.2023 17:49:42</t>
  </si>
  <si>
    <t>16.10.2023 17:50:12</t>
  </si>
  <si>
    <t>23.10.2023 10:06:41</t>
  </si>
  <si>
    <t>23.10.2023 13:42:21</t>
  </si>
  <si>
    <t>ÇİÇEKLİ KÖK 45-75-M00070_KIRDİBİ M03_2308349</t>
  </si>
  <si>
    <t>23.10.2023 22:42:39</t>
  </si>
  <si>
    <t>23.10.2023 22:56:29</t>
  </si>
  <si>
    <t>GÜZELKÖY KÖK 45-71-M00123_HatBaşıAyırıcı_53134750 M03_53134750</t>
  </si>
  <si>
    <t>24.10.2023 10:47:14</t>
  </si>
  <si>
    <t>24.10.2023 18:41:21</t>
  </si>
  <si>
    <t>25.10.2023 16:52:17</t>
  </si>
  <si>
    <t>25.10.2023 20:23:42</t>
  </si>
  <si>
    <t>K-544 35-01-K00544_911756118_911756118</t>
  </si>
  <si>
    <t>25.10.2023 17:41:53</t>
  </si>
  <si>
    <t>25.10.2023 21:06:29</t>
  </si>
  <si>
    <t>K-558 35-01-K00558_F k553/f1_5908890</t>
  </si>
  <si>
    <t>25.10.2023 17:48:43</t>
  </si>
  <si>
    <t>25.10.2023 21:29:00</t>
  </si>
  <si>
    <t>KÜÇÜKBELEN KÖYÜ TR-1 45-71-M01677_45-71-M01677_2369342</t>
  </si>
  <si>
    <t>25.10.2023 18:07:15</t>
  </si>
  <si>
    <t>25.10.2023 21:29:03</t>
  </si>
  <si>
    <t>25.10.2023 19:38:21</t>
  </si>
  <si>
    <t>25.10.2023 21:19:41</t>
  </si>
  <si>
    <t>25.10.2023 19:53:01</t>
  </si>
  <si>
    <t>25.10.2023 19:53:11</t>
  </si>
  <si>
    <t>M-1173 35-04-M01173_B_56371317_56371317</t>
  </si>
  <si>
    <t>25.10.2023 20:21:50</t>
  </si>
  <si>
    <t>25.10.2023 20:46:29</t>
  </si>
  <si>
    <t>KİRAZ İM 35-31-A00001_VELİLER L12_2328564</t>
  </si>
  <si>
    <t>11.10.2023 10:30:33</t>
  </si>
  <si>
    <t>11.10.2023 11:43:55</t>
  </si>
  <si>
    <t>15.10.2023 10:24:37</t>
  </si>
  <si>
    <t>15.10.2023 10:28:33</t>
  </si>
  <si>
    <t>23.10.2023 14:48:31</t>
  </si>
  <si>
    <t>23.10.2023 14:48:35</t>
  </si>
  <si>
    <t>MURADİYE DM-5/10-C KÖK 45-71-M00674_ADİL END. M04_2306066</t>
  </si>
  <si>
    <t>23.10.2023 16:13:18</t>
  </si>
  <si>
    <t>23.10.2023 19:15:05</t>
  </si>
  <si>
    <t>GERENKÖY KÖK 35-23-M00156_GERENKÖY İZSU SU POMPALARI M05_72155607</t>
  </si>
  <si>
    <t>25.10.2023 06:00:20</t>
  </si>
  <si>
    <t>25.10.2023 06:22:31</t>
  </si>
  <si>
    <t>PANAZTEPE DM 35-28-M00732_DERSAN-1 GİRİŞ M09_2114183</t>
  </si>
  <si>
    <t>25.10.2023 06:01:31</t>
  </si>
  <si>
    <t>25.10.2023 06:08:51</t>
  </si>
  <si>
    <t>HAMZABEYLİ KÖK 45-71-M00071_SALSA TARIM M06_2074299</t>
  </si>
  <si>
    <t>25.10.2023 16:23:40</t>
  </si>
  <si>
    <t>25.10.2023 17:33:02</t>
  </si>
  <si>
    <t>BEYOBA TR-3 45-72-M00420_BEL.SU POMPASI - TR-4 M01_2104695</t>
  </si>
  <si>
    <t>25.10.2023 18:30:30</t>
  </si>
  <si>
    <t>25.10.2023 20:26:38</t>
  </si>
  <si>
    <t>GÜLBAHÇE TR-1 45-71-M00184_HatBaşıAyırıcı_53134679 M03_53134679</t>
  </si>
  <si>
    <t>25.10.2023 18:33:56</t>
  </si>
  <si>
    <t>KARAAHMETLİ TR-1 45-71-M01704_43171452_56399275_56399275</t>
  </si>
  <si>
    <t>25.10.2023 18:35:59</t>
  </si>
  <si>
    <t>25.10.2023 22:08:21</t>
  </si>
  <si>
    <t>GERENKÖY TR-5 35-23-M00151_42127889_56356446_56356446</t>
  </si>
  <si>
    <t>25.10.2023 20:46:52</t>
  </si>
  <si>
    <t>25.10.2023 21:49:18</t>
  </si>
  <si>
    <t>25.10.2023 17:42:11</t>
  </si>
  <si>
    <t>25.10.2023 22:00:15</t>
  </si>
  <si>
    <t>KARAAHMETLİ TR-1 45-71-M01704_45-71-M01704_2369389</t>
  </si>
  <si>
    <t>25.10.2023 22:23:25</t>
  </si>
  <si>
    <t>M-2313Ö DSİ SÜZBEYLİ ÖZEL KÖK 35-09-M02313Ö_HatBaşıAyırıcı_53133633 M01_53133633</t>
  </si>
  <si>
    <t>11.10.2023 09:52:07</t>
  </si>
  <si>
    <t>11.10.2023 14:46:39</t>
  </si>
  <si>
    <t>SEYREK TR-7 KÖK 35-28-M00379_SÜZBEYLİ-TUZCULU M04_2303511</t>
  </si>
  <si>
    <t>11.10.2023 15:53:54</t>
  </si>
  <si>
    <t>MERSİNLİDERE TR-8 (KIRKIOÇLAR) 35-31-L00488_C_90965822_90965822</t>
  </si>
  <si>
    <t>25.10.2023 18:45:52</t>
  </si>
  <si>
    <t>25.10.2023 22:58:04</t>
  </si>
  <si>
    <t>09.10.2023 17:08:28</t>
  </si>
  <si>
    <t>09.10.2023 18:38:45</t>
  </si>
  <si>
    <t>M-2892 35-10-M02892_B B01_83811586</t>
  </si>
  <si>
    <t>24.10.2023 10:23:03</t>
  </si>
  <si>
    <t>24.10.2023 15:40:59</t>
  </si>
  <si>
    <t>TR-1/77 45-72-M00077_956504781_956504781</t>
  </si>
  <si>
    <t>25.10.2023 22:04:13</t>
  </si>
  <si>
    <t>25.10.2023 23:39:48</t>
  </si>
  <si>
    <t>TURGUTALP TR-4/3 45-82-M00066_45-82-M00066_79766593</t>
  </si>
  <si>
    <t>25.10.2023 23:19:31</t>
  </si>
  <si>
    <t>25.10.2023 23:59:56</t>
  </si>
  <si>
    <t>26.10.2023 01:33:42</t>
  </si>
  <si>
    <t>26.10.2023 02:27:36</t>
  </si>
  <si>
    <t>BAĞARASI TR-15 35-23-M00362_B_79385497_79385497</t>
  </si>
  <si>
    <t>26.10.2023 00:49:29</t>
  </si>
  <si>
    <t>26.10.2023 01:22:44</t>
  </si>
  <si>
    <t>K-2940 35-04-K02940_99163617_99163617</t>
  </si>
  <si>
    <t>26.10.2023 00:09:27</t>
  </si>
  <si>
    <t>26.10.2023 03:53:07</t>
  </si>
  <si>
    <t>KARYAĞDI KÖYÜ TR-1 45-86-M00185_DIREK TIPI TRAFO HUCRESI H01_2093260</t>
  </si>
  <si>
    <t>25.10.2023 19:43:23</t>
  </si>
  <si>
    <t>26.10.2023 02:25:58</t>
  </si>
  <si>
    <t>26.10.2023 05:09:18</t>
  </si>
  <si>
    <t>26.10.2023 05:13:40</t>
  </si>
  <si>
    <t>DM-11 45-71-M00280_DM-11/01A M06_2125725</t>
  </si>
  <si>
    <t>04.10.2023 11:25:49</t>
  </si>
  <si>
    <t>04.10.2023 12:27:24</t>
  </si>
  <si>
    <t>CANPAŞA KÖK 45-71-M00140_BEYLER KÖK M02_72246816</t>
  </si>
  <si>
    <t>11.10.2023 09:14:34</t>
  </si>
  <si>
    <t>11.10.2023 15:30:00</t>
  </si>
  <si>
    <t>DM-05/02 45-71-M00048_FABRİKALAR M03_66503130</t>
  </si>
  <si>
    <t>17.10.2023 09:28:17</t>
  </si>
  <si>
    <t>17.10.2023 10:48:09</t>
  </si>
  <si>
    <t>KARAAĞAÇLI TR-5/1 45-71-M01373_ M01_2317340</t>
  </si>
  <si>
    <t>17.10.2023 21:25:26</t>
  </si>
  <si>
    <t>17.10.2023 23:57:31</t>
  </si>
  <si>
    <t>İCİKLER ULUMAH TR-1 45-86-M00175_DIREK TIPI TRAFO HUCRESI H01_2053908</t>
  </si>
  <si>
    <t>21.10.2023 08:54:51</t>
  </si>
  <si>
    <t>21.10.2023 10:00:21</t>
  </si>
  <si>
    <t>DM-4/16 (BATI KIŞLA) 45-71-M00205_YUNUSEMRE BEL. SOSYAL TESİSLER M06_72058621</t>
  </si>
  <si>
    <t>24.10.2023 08:53:21</t>
  </si>
  <si>
    <t>24.10.2023 16:17:22</t>
  </si>
  <si>
    <t>ALAŞEHİR TR-68 45-73-M00068_E_91046493_91046493</t>
  </si>
  <si>
    <t>25.10.2023 19:36:34</t>
  </si>
  <si>
    <t>25.10.2023 20:56:41</t>
  </si>
  <si>
    <t>ALAŞEHİR TR-68 45-73-M00068_45-73-M00068_2353060</t>
  </si>
  <si>
    <t>26.10.2023 03:20:03</t>
  </si>
  <si>
    <t>TR-20 45-78-L00020_DAĞITIM TRAFOSU TR-20 L06_65866388</t>
  </si>
  <si>
    <t>25.10.2023 22:52:53</t>
  </si>
  <si>
    <t>25.10.2023 23:34:24</t>
  </si>
  <si>
    <t>DM-21 45-78-L00186_TR-20 L02_65868240</t>
  </si>
  <si>
    <t>25.10.2023 23:14:09</t>
  </si>
  <si>
    <t>25.10.2023 23:32:41</t>
  </si>
  <si>
    <t>26.10.2023 00:07:33</t>
  </si>
  <si>
    <t>26.10.2023 00:50:23</t>
  </si>
  <si>
    <t>M-1357 35-09-M01357_TRAFO M03_47357322</t>
  </si>
  <si>
    <t>26.10.2023 00:27:52</t>
  </si>
  <si>
    <t>26.10.2023 00:45:34</t>
  </si>
  <si>
    <t>ALSANCAK TM 35-01-A00005_MİMARSİNAN M10_2057060</t>
  </si>
  <si>
    <t>26.10.2023 00:32:01</t>
  </si>
  <si>
    <t>26.10.2023 02:09:44</t>
  </si>
  <si>
    <t>M-1734 GEÇİT 35-01-M01734_ M02_2307910</t>
  </si>
  <si>
    <t>26.10.2023 02:27:56</t>
  </si>
  <si>
    <t>M-3546 35-01-M03546_DAĞITIM TRAFOSU-3 M05_93563761</t>
  </si>
  <si>
    <t>26.10.2023 02:37:52</t>
  </si>
  <si>
    <t>26.10.2023 04:42:42</t>
  </si>
  <si>
    <t>M-1753 GEÇİT 35-01-M01753_DONANIMLI YEDEK M01_72004419</t>
  </si>
  <si>
    <t>26.10.2023 06:08:16</t>
  </si>
  <si>
    <t>ALSANCAK TM 35-01-A00005_MİMARSİNAN M10_2308848</t>
  </si>
  <si>
    <t>26.10.2023 08:21:57</t>
  </si>
  <si>
    <t>M-2560 35-04-M02560_35-04-M02560_49067023</t>
  </si>
  <si>
    <t>26.10.2023 08:31:41</t>
  </si>
  <si>
    <t>26.10.2023 09:27:31</t>
  </si>
  <si>
    <t>K-1996 35-01-K01996_DAĞITIM TRAFOSU K-1996 K02_65799602</t>
  </si>
  <si>
    <t>12.10.2023 21:53:35</t>
  </si>
  <si>
    <t>13.10.2023 01:01:47</t>
  </si>
  <si>
    <t>DİNDARLI KÖK TR-3 KAKLIK 45-79-M00395_KIZILÇUKUR GÜNYAKA KARACAALİ BEYHARMAN M06_72035371</t>
  </si>
  <si>
    <t>26.10.2023 08:09:01</t>
  </si>
  <si>
    <t>26.10.2023 08:09:11</t>
  </si>
  <si>
    <t>26.10.2023 08:21:23</t>
  </si>
  <si>
    <t>26.10.2023 08:28:47</t>
  </si>
  <si>
    <t>YEŞİLKÖY TR-2 45-71-M01822_45-71-M01822_2355186</t>
  </si>
  <si>
    <t>26.10.2023 09:20:21</t>
  </si>
  <si>
    <t>26.10.2023 10:00:01</t>
  </si>
  <si>
    <t>M-3468(YATIRIM REZERVE) 35-02-M03468_H h1b_5838974</t>
  </si>
  <si>
    <t>26.10.2023 09:28:57</t>
  </si>
  <si>
    <t>26.10.2023 10:15:15</t>
  </si>
  <si>
    <t>M-1030 35-04-M01030_35-04-M01030_2370805</t>
  </si>
  <si>
    <t>26.10.2023 09:36:49</t>
  </si>
  <si>
    <t>26.10.2023 10:24:41</t>
  </si>
  <si>
    <t>TAHTALI TM 35-22-A00001_GÜMÜLDÜR-3 M08_2307935</t>
  </si>
  <si>
    <t>24.10.2023 14:36:45</t>
  </si>
  <si>
    <t>24.10.2023 14:52:31</t>
  </si>
  <si>
    <t>TAHTALI TM 35-22-A00001_GÜMÜLDÜR-4 M09_2307936</t>
  </si>
  <si>
    <t>24.10.2023 14:36:47</t>
  </si>
  <si>
    <t>24.10.2023 14:51:20</t>
  </si>
  <si>
    <t>25.10.2023 09:06:54</t>
  </si>
  <si>
    <t>25.10.2023 16:32:17</t>
  </si>
  <si>
    <t>L-111 OVACIK 35-18-L00111_95001282585_95001282585</t>
  </si>
  <si>
    <t>25.10.2023 13:16:00</t>
  </si>
  <si>
    <t>25.10.2023 16:28:28</t>
  </si>
  <si>
    <t>TEKELİ TR-2 35-22-M00232_A_91133467_91133467</t>
  </si>
  <si>
    <t>26.10.2023 07:27:14</t>
  </si>
  <si>
    <t>26.10.2023 09:03:01</t>
  </si>
  <si>
    <t>YAHŞELLİ KÖK 35-28-M00293_HatBaşıAyırıcı_53133856 M01_53133856</t>
  </si>
  <si>
    <t>26.10.2023 08:24:33</t>
  </si>
  <si>
    <t>26.10.2023 08:47:35</t>
  </si>
  <si>
    <t>M-228 35-02-M00228_R_56383064_56383064</t>
  </si>
  <si>
    <t>26.10.2023 08:29:16</t>
  </si>
  <si>
    <t>26.10.2023 11:01:11</t>
  </si>
  <si>
    <t>26.10.2023 08:36:12</t>
  </si>
  <si>
    <t>26.10.2023 10:48:30</t>
  </si>
  <si>
    <t>MENEMEN İM 35-28-A00001_KESİKKÖY-1 M17_2053664</t>
  </si>
  <si>
    <t>26.10.2023 08:44:55</t>
  </si>
  <si>
    <t>26.10.2023 08:50:42</t>
  </si>
  <si>
    <t>26.10.2023 08:46:31</t>
  </si>
  <si>
    <t>26.10.2023 08:58:11</t>
  </si>
  <si>
    <t>TEKELİ TR-2 35-22-M00232_35-22-M00232_2358990</t>
  </si>
  <si>
    <t>26.10.2023 09:22:11</t>
  </si>
  <si>
    <t>SUBAŞI-3 35-26-L00330_A_90994716_90994716</t>
  </si>
  <si>
    <t>26.10.2023 09:10:04</t>
  </si>
  <si>
    <t>26.10.2023 10:17:27</t>
  </si>
  <si>
    <t>K-2815 35-04-K02815_D_56371237_56371237</t>
  </si>
  <si>
    <t>26.10.2023 09:14:00</t>
  </si>
  <si>
    <t>26.10.2023 10:58:50</t>
  </si>
  <si>
    <t>DM-25/37 45-71-M00058_D D03b_95262644</t>
  </si>
  <si>
    <t>26.10.2023 09:45:12</t>
  </si>
  <si>
    <t>26.10.2023 10:50:55</t>
  </si>
  <si>
    <t>TR-75 35-19-L00075_C_65508691_65508691</t>
  </si>
  <si>
    <t>26.10.2023 10:00:00</t>
  </si>
  <si>
    <t>26.10.2023 10:52:44</t>
  </si>
  <si>
    <t>ULUKENT DM-4/10 35-28-M00032_10904194 b1b_5770437</t>
  </si>
  <si>
    <t>26.10.2023 10:11:22</t>
  </si>
  <si>
    <t>26.10.2023 11:18:03</t>
  </si>
  <si>
    <t>K-282 35-04-K00282_G K282G1B_5818578</t>
  </si>
  <si>
    <t>26.10.2023 10:25:41</t>
  </si>
  <si>
    <t>26.10.2023 10:53:44</t>
  </si>
  <si>
    <t>SİMER ÖZEL TR 45-86-M00096Ö_DIREK TIPI TRAFO HUCRESI H01_2035316</t>
  </si>
  <si>
    <t>26.10.2023 10:37:37</t>
  </si>
  <si>
    <t>26.10.2023 11:16:11</t>
  </si>
  <si>
    <t>ESKİ FOÇA İM 35-23-A00001_FOTAŞ-2 M02_2050292</t>
  </si>
  <si>
    <t>13.10.2023 07:47:27</t>
  </si>
  <si>
    <t>13.10.2023 08:01:51</t>
  </si>
  <si>
    <t>13.10.2023 07:53:42</t>
  </si>
  <si>
    <t>13.10.2023 08:01:17</t>
  </si>
  <si>
    <t>L-353 İŞTUR 35-18-L00353_950455404_950455404</t>
  </si>
  <si>
    <t>26.10.2023 07:36:48</t>
  </si>
  <si>
    <t>26.10.2023 11:42:09</t>
  </si>
  <si>
    <t>ALÇUK TM 35-17-A00001_HABAŞ-1 M31_2055294</t>
  </si>
  <si>
    <t>26.10.2023 08:44:10</t>
  </si>
  <si>
    <t>26.10.2023 10:09:26</t>
  </si>
  <si>
    <t>BURUNCUK KÖK 35-20-L00273_BURUNCUK OVA - ÇAYIR L05_66528807</t>
  </si>
  <si>
    <t>26.10.2023 08:49:31</t>
  </si>
  <si>
    <t>26.10.2023 09:51:51</t>
  </si>
  <si>
    <t>M-1606 35-02-M01606_M-2410 M02_64288168</t>
  </si>
  <si>
    <t>26.10.2023 08:59:51</t>
  </si>
  <si>
    <t>26.10.2023 11:34:32</t>
  </si>
  <si>
    <t>K-123 35-01-K00123_D_56375266_56375266</t>
  </si>
  <si>
    <t>26.10.2023 09:07:10</t>
  </si>
  <si>
    <t>26.10.2023 09:48:43</t>
  </si>
  <si>
    <t>L-120 OVACIK 35-18-L00120_35-18-L00120_49091297</t>
  </si>
  <si>
    <t>26.10.2023 09:26:43</t>
  </si>
  <si>
    <t>26.10.2023 10:57:23</t>
  </si>
  <si>
    <t>DEĞİRMENDERE DM 35-22-M00085_DEĞİRMENDERE-1 M05_50066536</t>
  </si>
  <si>
    <t>26.10.2023 09:29:41</t>
  </si>
  <si>
    <t>26.10.2023 09:56:41</t>
  </si>
  <si>
    <t>FOÇA TERMİNAL 35-23-M00309_B B1b_5772453</t>
  </si>
  <si>
    <t>26.10.2023 09:18:56</t>
  </si>
  <si>
    <t>26.10.2023 11:49:34</t>
  </si>
  <si>
    <t>26.10.2023 09:54:41</t>
  </si>
  <si>
    <t>TR-45 35-16-L00045_47569266_56353158_56353158</t>
  </si>
  <si>
    <t>26.10.2023 10:03:04</t>
  </si>
  <si>
    <t>26.10.2023 12:09:25</t>
  </si>
  <si>
    <t>26.10.2023 10:09:23</t>
  </si>
  <si>
    <t>26.10.2023 10:12:31</t>
  </si>
  <si>
    <t>KEMAL ERGÜN SULAMA GRUBU 35-29-M00189_35-29-M00189_2371507</t>
  </si>
  <si>
    <t>26.10.2023 10:04:10</t>
  </si>
  <si>
    <t>26.10.2023 11:37:55</t>
  </si>
  <si>
    <t>M-220 35-09-M00220_B b1b_5878467</t>
  </si>
  <si>
    <t>26.10.2023 10:31:10</t>
  </si>
  <si>
    <t>26.10.2023 12:12:34</t>
  </si>
  <si>
    <t>K-4757 35-04-K04757_35-04-K04757_2371920</t>
  </si>
  <si>
    <t>26.10.2023 10:46:47</t>
  </si>
  <si>
    <t>26.10.2023 11:50:43</t>
  </si>
  <si>
    <t>26.10.2023 10:48:10</t>
  </si>
  <si>
    <t>26.10.2023 11:03:00</t>
  </si>
  <si>
    <t>K-1450 35-04-K01450_A_56364490_56364490</t>
  </si>
  <si>
    <t>26.10.2023 11:52:04</t>
  </si>
  <si>
    <t>ANADOLU İM 35-02-A00001_TR-2 M19_2048501</t>
  </si>
  <si>
    <t>13.10.2023 17:22:06</t>
  </si>
  <si>
    <t>13.10.2023 17:25:00</t>
  </si>
  <si>
    <t>26.10.2023 03:56:06</t>
  </si>
  <si>
    <t>26.10.2023 10:40:31</t>
  </si>
  <si>
    <t>K-1725 35-07-K01725_99159050_99159050</t>
  </si>
  <si>
    <t>26.10.2023 08:20:55</t>
  </si>
  <si>
    <t>26.10.2023 10:49:44</t>
  </si>
  <si>
    <t>VELİLER KÖK 35-31-L00116_HatBaşıAyırıcı_96717596 L05_96717596</t>
  </si>
  <si>
    <t>26.10.2023 08:22:39</t>
  </si>
  <si>
    <t>26.10.2023 10:46:28</t>
  </si>
  <si>
    <t>UĞURLU KÖK 45-86-M00045_ALANYOLU KIRANŞEYH M04_72226053</t>
  </si>
  <si>
    <t>26.10.2023 08:28:21</t>
  </si>
  <si>
    <t>26.10.2023 10:26:33</t>
  </si>
  <si>
    <t>26.10.2023 08:28:27</t>
  </si>
  <si>
    <t>26.10.2023 10:36:04</t>
  </si>
  <si>
    <t>DAĞISTAN TR-1 35-16-M00129_DIREK TIPI TRAFO HUCRESI H01_2042457</t>
  </si>
  <si>
    <t>26.10.2023 08:45:11</t>
  </si>
  <si>
    <t>26.10.2023 10:33:01</t>
  </si>
  <si>
    <t>K-123 35-01-K00123_B_56374946_56374946</t>
  </si>
  <si>
    <t>26.10.2023 08:47:00</t>
  </si>
  <si>
    <t>26.10.2023 11:02:43</t>
  </si>
  <si>
    <t>TR-2/12 45-72-L01016_45-72-L01016_79524925</t>
  </si>
  <si>
    <t>26.10.2023 09:07:50</t>
  </si>
  <si>
    <t>26.10.2023 12:45:31</t>
  </si>
  <si>
    <t>26.10.2023 09:23:50</t>
  </si>
  <si>
    <t>26.10.2023 10:36:18</t>
  </si>
  <si>
    <t>26.10.2023 09:28:11</t>
  </si>
  <si>
    <t>26.10.2023 11:03:47</t>
  </si>
  <si>
    <t>26.10.2023 09:42:21</t>
  </si>
  <si>
    <t>26.10.2023 10:19:31</t>
  </si>
  <si>
    <t>DADAĞLI TR-2 IŞIKLAR 45-79-M00390_A_91010982_91010982</t>
  </si>
  <si>
    <t>26.10.2023 10:07:16</t>
  </si>
  <si>
    <t>26.10.2023 13:14:39</t>
  </si>
  <si>
    <t>UZUNKUYU TR-2 35-19-M00204_C_91219768_91219768</t>
  </si>
  <si>
    <t>26.10.2023 10:13:21</t>
  </si>
  <si>
    <t>26.10.2023 13:26:04</t>
  </si>
  <si>
    <t>K-2786 35-01-K02786_35-01-K02786_2364783</t>
  </si>
  <si>
    <t>26.10.2023 10:10:01</t>
  </si>
  <si>
    <t>26.10.2023 11:03:41</t>
  </si>
  <si>
    <t>TÜRKELLİ DM (TR-4) 35-28-M00368_TÜRKELLİ ÇIKIŞ M04_56298987</t>
  </si>
  <si>
    <t>26.10.2023 10:25:01</t>
  </si>
  <si>
    <t>26.10.2023 10:29:38</t>
  </si>
  <si>
    <t>BURUNCUK TR-8 35-20-L00297_B_82689873_82689873</t>
  </si>
  <si>
    <t>26.10.2023 10:18:30</t>
  </si>
  <si>
    <t>26.10.2023 11:23:21</t>
  </si>
  <si>
    <t>26.10.2023 10:40:21</t>
  </si>
  <si>
    <t>26.10.2023 11:24:41</t>
  </si>
  <si>
    <t>DAĞISTAN KÖK 35-16-M00186_HatBaşıAyırıcı_53138902 M03_53138902</t>
  </si>
  <si>
    <t>26.10.2023 10:55:25</t>
  </si>
  <si>
    <t>26.10.2023 10:38:23</t>
  </si>
  <si>
    <t>26.10.2023 11:15:51</t>
  </si>
  <si>
    <t>26.10.2023 11:05:03</t>
  </si>
  <si>
    <t>26.10.2023 13:19:41</t>
  </si>
  <si>
    <t>İM-2/TR-21 SIĞACIK 35-14-L00301_956645639_956645639</t>
  </si>
  <si>
    <t>26.10.2023 11:23:18</t>
  </si>
  <si>
    <t>26.10.2023 13:20:23</t>
  </si>
  <si>
    <t>BURUNCUK TR-8 35-20-L00297_35-20-L00297_82689866</t>
  </si>
  <si>
    <t>26.10.2023 12:46:30</t>
  </si>
  <si>
    <t>K-3685 35-04-K03685_35-04-K03685_2348876</t>
  </si>
  <si>
    <t>26.10.2023 12:14:50</t>
  </si>
  <si>
    <t>26.10.2023 12:49:41</t>
  </si>
  <si>
    <t>M-1932 35-09-M01932_B_56373843_56373843</t>
  </si>
  <si>
    <t>26.10.2023 12:42:06</t>
  </si>
  <si>
    <t>26.10.2023 13:30:45</t>
  </si>
  <si>
    <t>26.10.2023 13:12:01</t>
  </si>
  <si>
    <t>26.10.2023 13:14:23</t>
  </si>
  <si>
    <t>26.10.2023 09:00:51</t>
  </si>
  <si>
    <t>26.10.2023 14:39:02</t>
  </si>
  <si>
    <t>26.10.2023 10:13:11</t>
  </si>
  <si>
    <t>26.10.2023 12:00:13</t>
  </si>
  <si>
    <t>ATAKÖY TR-1 35-22-M00190_955269687_955269687</t>
  </si>
  <si>
    <t>26.10.2023 10:34:36</t>
  </si>
  <si>
    <t>26.10.2023 13:44:09</t>
  </si>
  <si>
    <t>26.10.2023 10:26:08</t>
  </si>
  <si>
    <t>26.10.2023 11:26:40</t>
  </si>
  <si>
    <t>ORTA MAHALLE M-9 35-25-M00117_ÇUKURALTI M-13 ÇAMLIK KÖK M01_72126294</t>
  </si>
  <si>
    <t>26.10.2023 11:56:55</t>
  </si>
  <si>
    <t>EROĞLU TR-4 45-72-L00931_95000496327_95000496327</t>
  </si>
  <si>
    <t>26.10.2023 11:24:40</t>
  </si>
  <si>
    <t>26.10.2023 13:41:48</t>
  </si>
  <si>
    <t>26.10.2023 11:54:21</t>
  </si>
  <si>
    <t>26.10.2023 12:02:01</t>
  </si>
  <si>
    <t>26.10.2023 12:09:34</t>
  </si>
  <si>
    <t>26.10.2023 13:33:18</t>
  </si>
  <si>
    <t>L-474 35-18-L00474_950465893_950465893</t>
  </si>
  <si>
    <t>26.10.2023 12:12:08</t>
  </si>
  <si>
    <t>26.10.2023 14:02:28</t>
  </si>
  <si>
    <t>TR-7 DEPREM KONUTLARI 35-19-L00007_BETON SANTRALLERİ L03_72118554</t>
  </si>
  <si>
    <t>26.10.2023 12:37:58</t>
  </si>
  <si>
    <t>26.10.2023 13:30:31</t>
  </si>
  <si>
    <t>CENKYERİ TR-6 45-82-M00254_945535200_945535200</t>
  </si>
  <si>
    <t>26.10.2023 12:25:22</t>
  </si>
  <si>
    <t>26.10.2023 14:36:59</t>
  </si>
  <si>
    <t>M-1563 35-02-M01563_35-02-M01563_2357052</t>
  </si>
  <si>
    <t>26.10.2023 12:47:45</t>
  </si>
  <si>
    <t>26.10.2023 14:22:03</t>
  </si>
  <si>
    <t>L-17 35-14-L00017_956634398_956634398</t>
  </si>
  <si>
    <t>26.10.2023 13:07:29</t>
  </si>
  <si>
    <t>26.10.2023 13:54:25</t>
  </si>
  <si>
    <t>M-3477(YATIRIM REZERVE) 35-02-M03477_35-02-M03477_97112072</t>
  </si>
  <si>
    <t>26.10.2023 13:16:00</t>
  </si>
  <si>
    <t>26.10.2023 14:45:00</t>
  </si>
  <si>
    <t>L-36 35-14-L00036_956636176_956636176</t>
  </si>
  <si>
    <t>26.10.2023 13:19:55</t>
  </si>
  <si>
    <t>26.10.2023 14:29:06</t>
  </si>
  <si>
    <t>K-2375 35-04-K02375_35-04-K02375_2373544</t>
  </si>
  <si>
    <t>26.10.2023 13:34:19</t>
  </si>
  <si>
    <t>26.10.2023 14:15:13</t>
  </si>
  <si>
    <t>K-1561 35-02-K01561_D_56381087_56381087</t>
  </si>
  <si>
    <t>26.10.2023 13:28:33</t>
  </si>
  <si>
    <t>26.10.2023 14:45:57</t>
  </si>
  <si>
    <t>M-3337 35-04-M03337_35-04-M03337_86849855</t>
  </si>
  <si>
    <t>26.10.2023 14:03:07</t>
  </si>
  <si>
    <t>26.10.2023 14:32:26</t>
  </si>
  <si>
    <t>K-1450 35-04-K01450_B_56364489_56364489</t>
  </si>
  <si>
    <t>26.10.2023 14:07:32</t>
  </si>
  <si>
    <t>26.10.2023 14:42:47</t>
  </si>
  <si>
    <t>DM-3/1 35-19-M00003_YASEMİN KÖK M12_2333728</t>
  </si>
  <si>
    <t>17.10.2023 14:56:45</t>
  </si>
  <si>
    <t>17.10.2023 15:16:12</t>
  </si>
  <si>
    <t>21.10.2023 13:00:34</t>
  </si>
  <si>
    <t>21.10.2023 14:22:09</t>
  </si>
  <si>
    <t>26.10.2023 09:12:51</t>
  </si>
  <si>
    <t>26.10.2023 15:06:41</t>
  </si>
  <si>
    <t>OCAKLI TR-6 35-15-L00780_B_56371073_56371073</t>
  </si>
  <si>
    <t>26.10.2023 11:43:55</t>
  </si>
  <si>
    <t>26.10.2023 15:39:46</t>
  </si>
  <si>
    <t>TR-31 45-77-L00031_45-77-L00031_2363795</t>
  </si>
  <si>
    <t>26.10.2023 13:58:40</t>
  </si>
  <si>
    <t>26.10.2023 15:33:01</t>
  </si>
  <si>
    <t>M-843 35-04-M00843_35-04-M00843_2375054</t>
  </si>
  <si>
    <t>26.10.2023 14:21:33</t>
  </si>
  <si>
    <t>26.10.2023 14:44:04</t>
  </si>
  <si>
    <t>26.10.2023 15:26:42</t>
  </si>
  <si>
    <t>GÖKÇEN DM 35-29-M00123_SEYREKLİ M03_2104368</t>
  </si>
  <si>
    <t>17.10.2023 16:27:00</t>
  </si>
  <si>
    <t>17.10.2023 16:36:46</t>
  </si>
  <si>
    <t>ERDEM KIRIM VE MUHARREM YILDIRIM ÖZEL TR 35-27-M00845Ö_DIREK TIPI TRAFO HUCRESI H01_2092618</t>
  </si>
  <si>
    <t>17.10.2023 20:04:04</t>
  </si>
  <si>
    <t>18.10.2023 01:01:40</t>
  </si>
  <si>
    <t>18.10.2023 04:29:02</t>
  </si>
  <si>
    <t>18.10.2023 07:54:52</t>
  </si>
  <si>
    <t>18.10.2023 09:51:25</t>
  </si>
  <si>
    <t>18.10.2023 15:39:05</t>
  </si>
  <si>
    <t>BAHATTİN DOĞANER KÖK 35-27-M00482_KEMALPAŞA T.M. M02_72166792</t>
  </si>
  <si>
    <t>18.10.2023 12:17:22</t>
  </si>
  <si>
    <t>18.10.2023 12:23:15</t>
  </si>
  <si>
    <t>BAHRİ DUMAN SULAMA 35-26-M00495_DIREK TIPI TRAFO HUCRESI H01_2039657</t>
  </si>
  <si>
    <t>18.10.2023 15:25:13</t>
  </si>
  <si>
    <t>18.10.2023 18:19:10</t>
  </si>
  <si>
    <t>26.10.2023 09:00:22</t>
  </si>
  <si>
    <t>26.10.2023 16:21:43</t>
  </si>
  <si>
    <t>26.10.2023 08:52:00</t>
  </si>
  <si>
    <t>26.10.2023 16:08:00</t>
  </si>
  <si>
    <t>26.10.2023 13:30:24</t>
  </si>
  <si>
    <t>26.10.2023 16:01:07</t>
  </si>
  <si>
    <t>İM-2/TR-21 SIĞACIK 35-14-L00301_956645626_956645626</t>
  </si>
  <si>
    <t>26.10.2023 14:06:59</t>
  </si>
  <si>
    <t>26.10.2023 14:50:11</t>
  </si>
  <si>
    <t>GÜMÜLDÜR DM-3 (M-29) 35-25-M00029_A_65498347_65498347</t>
  </si>
  <si>
    <t>26.10.2023 14:21:02</t>
  </si>
  <si>
    <t>26.10.2023 15:59:17</t>
  </si>
  <si>
    <t>M-838 35-04-M00838_35-04-M00838_2349377</t>
  </si>
  <si>
    <t>26.10.2023 16:04:13</t>
  </si>
  <si>
    <t>AYRANCILAR DM-3 35-26-M00795_DM-3/22 M11_2335348</t>
  </si>
  <si>
    <t>07.10.2023 14:09:57</t>
  </si>
  <si>
    <t>07.10.2023 14:53:42</t>
  </si>
  <si>
    <t>16.10.2023 23:56:15</t>
  </si>
  <si>
    <t>17.10.2023 00:42:25</t>
  </si>
  <si>
    <t>BERGAMA TM 35-16-A00004_DAĞISTAN M13_2314069</t>
  </si>
  <si>
    <t>27.10.2023 13:27:36</t>
  </si>
  <si>
    <t>27.10.2023 13:41:24</t>
  </si>
  <si>
    <t>MENDERES DM-2/TR-1 35-22-M00300_KÖYLER-1 M15_2095712</t>
  </si>
  <si>
    <t>27.10.2023 09:08:51</t>
  </si>
  <si>
    <t>27.10.2023 14:29:21</t>
  </si>
  <si>
    <t>BERGAMA TM 35-16-A00004_KOZAK M10_2314066</t>
  </si>
  <si>
    <t>27.10.2023 17:47:11</t>
  </si>
  <si>
    <t>27.10.2023 17:51:54</t>
  </si>
  <si>
    <t>28.10.2023 14:48:18</t>
  </si>
  <si>
    <t>28.10.2023 17:23:41</t>
  </si>
  <si>
    <t>HACIEMİNLER ÇAVLU TR 45-78-M00226__90013249_90013249</t>
  </si>
  <si>
    <t>31.10.2023 18:37:42</t>
  </si>
  <si>
    <t>31.10.2023 19:09:16</t>
  </si>
  <si>
    <t>K-3332 35-02-K03332_35-02-K03332_2348624</t>
  </si>
  <si>
    <t>18.10.2023 07:43:13</t>
  </si>
  <si>
    <t>18.10.2023 13:00:21</t>
  </si>
  <si>
    <t>27.10.2023 08:59:24</t>
  </si>
  <si>
    <t>27.10.2023 14:57:31</t>
  </si>
  <si>
    <t>27.10.2023 09:57:57</t>
  </si>
  <si>
    <t>27.10.2023 14:46:24</t>
  </si>
  <si>
    <t>DM-5/11 45-71-M00286_DAĞITIM TRAFOSU M05_66503582</t>
  </si>
  <si>
    <t>27.10.2023 14:36:27</t>
  </si>
  <si>
    <t>27.10.2023 17:38:10</t>
  </si>
  <si>
    <t>DM-05/02 45-71-M00048_FABRİKALAR M03_66503089</t>
  </si>
  <si>
    <t>27.10.2023 18:19:54</t>
  </si>
  <si>
    <t>ÖZEGE KÖK 35-26-M00203_ARSLANLAR TM GİRİŞ M05_65967600</t>
  </si>
  <si>
    <t>01.10.2023 16:57:08</t>
  </si>
  <si>
    <t>01.10.2023 18:17:04</t>
  </si>
  <si>
    <t>ARSLANLAR TM 35-26-A00004_PANCAR M24_2307686</t>
  </si>
  <si>
    <t>01.10.2023 19:17:04</t>
  </si>
  <si>
    <t>M-2605 YELKİ DM 35-10-M02605_ZEYBEK M03_2303617</t>
  </si>
  <si>
    <t>01.10.2023 19:51:00</t>
  </si>
  <si>
    <t>01.10.2023 21:06:58</t>
  </si>
  <si>
    <t>K-2566 MERİT PLASTİK 35-08-K02566Ö_ K02_2316095</t>
  </si>
  <si>
    <t>21.10.2023 15:23:54</t>
  </si>
  <si>
    <t>21.10.2023 15:39:25</t>
  </si>
  <si>
    <t>K-685 ÖZEL İDARE 35-08-K00685Ö_ K01_2072563</t>
  </si>
  <si>
    <t>21.10.2023 16:31:32</t>
  </si>
  <si>
    <t>27.10.2023 09:11:10</t>
  </si>
  <si>
    <t>27.10.2023 17:26:51</t>
  </si>
  <si>
    <t>27.10.2023 15:01:02</t>
  </si>
  <si>
    <t>27.10.2023 15:25:40</t>
  </si>
  <si>
    <t>DM-3 35-29-M00003_DM-3/2 M04_72188083</t>
  </si>
  <si>
    <t>27.10.2023 14:55:20</t>
  </si>
  <si>
    <t>27.10.2023 15:24:05</t>
  </si>
  <si>
    <t>PAŞATIMARI TR-1 45-83-M00811_TARIMSAL SULAMA M04_89801510</t>
  </si>
  <si>
    <t>27.10.2023 15:08:30</t>
  </si>
  <si>
    <t>27.10.2023 16:41:34</t>
  </si>
  <si>
    <t>NURİYE DM 45-80-M00090_LÜTFİYE M01_72194529</t>
  </si>
  <si>
    <t>27.10.2023 16:13:34</t>
  </si>
  <si>
    <t>27.10.2023 16:56:12</t>
  </si>
  <si>
    <t>31.10.2023 20:34:19</t>
  </si>
  <si>
    <t>01.11.2023 11:06:25</t>
  </si>
  <si>
    <t>YASEMİN DM 35-19-M00002_TR-42 M06_2055956</t>
  </si>
  <si>
    <t>03.10.2023 17:12:39</t>
  </si>
  <si>
    <t>03.10.2023 17:45:59</t>
  </si>
  <si>
    <t>L-185 35-18-L00185_B_91384265_91384265</t>
  </si>
  <si>
    <t>06.10.2023 09:35:06</t>
  </si>
  <si>
    <t>06.10.2023 13:55:24</t>
  </si>
  <si>
    <t>06.10.2023 14:55:22</t>
  </si>
  <si>
    <t>TR-11(M-711) 35-30-M00711_955297811_955297811</t>
  </si>
  <si>
    <t>11.10.2023 14:53:31</t>
  </si>
  <si>
    <t>11.10.2023 18:14:15</t>
  </si>
  <si>
    <t>BEĞEL TR-1 45-75-M00366_ H_61355174</t>
  </si>
  <si>
    <t>27.10.2023 16:42:11</t>
  </si>
  <si>
    <t>27.10.2023 18:20:36</t>
  </si>
  <si>
    <t>K-2664 35-02-K02664_K-1547 K02_2120294</t>
  </si>
  <si>
    <t>27.10.2023 17:19:05</t>
  </si>
  <si>
    <t>27.10.2023 17:46:50</t>
  </si>
  <si>
    <t>27.10.2023 09:30:21</t>
  </si>
  <si>
    <t>27.10.2023 18:30:00</t>
  </si>
  <si>
    <t>ILICA GIS TM 35-07-A00002_ILICA-16 K22_2313383</t>
  </si>
  <si>
    <t>01.10.2023 17:24:41</t>
  </si>
  <si>
    <t>01.10.2023 18:48:58</t>
  </si>
  <si>
    <t>K-1725 GEÇİT 35-07-K04841_K-2542 K02_49678242</t>
  </si>
  <si>
    <t>01.10.2023 19:02:35</t>
  </si>
  <si>
    <t>M-1497 35-03-M01497_M-1717 M01_41928061</t>
  </si>
  <si>
    <t>04.10.2023 17:06:33</t>
  </si>
  <si>
    <t>04.10.2023 18:07:14</t>
  </si>
  <si>
    <t>VELİLER KÖK 35-31-L00116_YEŞİLDERE L01_2337020</t>
  </si>
  <si>
    <t>07.10.2023 08:05:09</t>
  </si>
  <si>
    <t>07.10.2023 09:54:32</t>
  </si>
  <si>
    <t>VİLLAKENT DM 35-28-M00381_KÖK-24(SEYREK) M03_66521695</t>
  </si>
  <si>
    <t>07.10.2023 11:16:32</t>
  </si>
  <si>
    <t>07.10.2023 12:19:49</t>
  </si>
  <si>
    <t>M-2773 35-07-M02773_M-2038 M10_81657071</t>
  </si>
  <si>
    <t>20.10.2023 12:55:34</t>
  </si>
  <si>
    <t>20.10.2023 13:43:04</t>
  </si>
  <si>
    <t>M-1589 35-01-M01589_M-2780 M02_2304262</t>
  </si>
  <si>
    <t>26.10.2023 18:28:11</t>
  </si>
  <si>
    <t>26.10.2023 18:50:38</t>
  </si>
  <si>
    <t>M-1484 35-01-M01484_TRAFO M03_65822297</t>
  </si>
  <si>
    <t>26.10.2023 19:52:50</t>
  </si>
  <si>
    <t>KEMALPAŞA TM 35-27-A00002_KEMALPAŞA-3 (TR-34) M05_2048955</t>
  </si>
  <si>
    <t>07.10.2023 09:03:59</t>
  </si>
  <si>
    <t>07.10.2023 14:46:22</t>
  </si>
  <si>
    <t>KEMALPAŞA TM 35-27-A00002_KEMALPAŞA-2 M09_2048958</t>
  </si>
  <si>
    <t>07.10.2023 09:13:19</t>
  </si>
  <si>
    <t>07.10.2023 14:46:29</t>
  </si>
  <si>
    <t>AHMET YAR KÖK 35-27-M00067_KLEMSAN KÖK M03_72177223</t>
  </si>
  <si>
    <t>13.10.2023 08:29:06</t>
  </si>
  <si>
    <t>13.10.2023 09:19:02</t>
  </si>
  <si>
    <t>ADNAN GÖRÜMLÜ 2  ÖZEL TR 35-27-M00655Ö_DIREK TIPI TRAFO HUCRESI H01_2053693</t>
  </si>
  <si>
    <t>15.10.2023 15:20:28</t>
  </si>
  <si>
    <t>15.10.2023 18:20:18</t>
  </si>
  <si>
    <t>M-271 KARAKAYALAR DM 35-14-M00271_BAHÇEŞEHİR M01_2066816</t>
  </si>
  <si>
    <t>11.10.2023 11:26:44</t>
  </si>
  <si>
    <t>11.10.2023 12:05:52</t>
  </si>
  <si>
    <t>TR-54 35-15-M00054_DAĞITIM TRAFO TR-54 M03_66712437</t>
  </si>
  <si>
    <t>15.10.2023 23:38:02</t>
  </si>
  <si>
    <t>16.10.2023 00:52:12</t>
  </si>
  <si>
    <t>L-158 ONTUR 35-18-L00158_M-163 L05_2305724</t>
  </si>
  <si>
    <t>18.10.2023 02:53:29</t>
  </si>
  <si>
    <t>18.10.2023 04:22:52</t>
  </si>
  <si>
    <t>ORTA MAHALLE M-55 (ARTIMA) KÖK 35-25-M00055_ÖZDERE HAVACILAR KAMPI ÖZEL M04_72124342</t>
  </si>
  <si>
    <t>18.10.2023 08:22:56</t>
  </si>
  <si>
    <t>18.10.2023 09:36:06</t>
  </si>
  <si>
    <t>M-25 İZSU ÇEŞME BARAJ ŞANTİYE ÖZEL 35-18-M00025Ö_DIREK TIPI TRAFO HUCRESI H01_2102120</t>
  </si>
  <si>
    <t>18.10.2023 10:06:47</t>
  </si>
  <si>
    <t>18.10.2023 13:08:35</t>
  </si>
  <si>
    <t>ALAÇATI TM 35-18-A00005_HatBaşıAyırıcı_53138278 M09_53138278</t>
  </si>
  <si>
    <t>18.10.2023 10:54:54</t>
  </si>
  <si>
    <t>18.10.2023 12:15:45</t>
  </si>
  <si>
    <t>M-2491 YENİ EREM KONUTLARI 35-10-M02491_GÖNEN FİDERİ 51 NOLU DİREK M01_82451552</t>
  </si>
  <si>
    <t>18.10.2023 10:57:06</t>
  </si>
  <si>
    <t>18.10.2023 12:24:32</t>
  </si>
  <si>
    <t>L-300 DM 35-18-L00300_L-450 SÜZER L02_2098695</t>
  </si>
  <si>
    <t>18.10.2023 11:39:30</t>
  </si>
  <si>
    <t>18.10.2023 14:29:24</t>
  </si>
  <si>
    <t>18.10.2023 13:36:47</t>
  </si>
  <si>
    <t>18.10.2023 14:44:55</t>
  </si>
  <si>
    <t>18.10.2023 14:52:11</t>
  </si>
  <si>
    <t>18.10.2023 17:35:11</t>
  </si>
  <si>
    <t>18.10.2023 22:17:04</t>
  </si>
  <si>
    <t>ALAÇATI İM 35-18-A00002_L-427 L05_2052309</t>
  </si>
  <si>
    <t>18.10.2023 17:46:24</t>
  </si>
  <si>
    <t>18.10.2023 18:55:00</t>
  </si>
  <si>
    <t>23.10.2023 22:33:25</t>
  </si>
  <si>
    <t>23.10.2023 23:40:12</t>
  </si>
  <si>
    <t>TR-2 35-31-L00002_DIREK TIPI TRAFO HUCRESI H01_2050715</t>
  </si>
  <si>
    <t>26.10.2023 22:58:16</t>
  </si>
  <si>
    <t>26.10.2023 23:38:21</t>
  </si>
  <si>
    <t>URLA TM-1 35-19-A00004_URLA-2 M12_2314055</t>
  </si>
  <si>
    <t>03.10.2023 09:08:19</t>
  </si>
  <si>
    <t>03.10.2023 16:33:00</t>
  </si>
  <si>
    <t>TATAR DM 35-19-M00256_ALAÇATI-1 ÇIKIŞ M12_2319183</t>
  </si>
  <si>
    <t>05.10.2023 18:08:49</t>
  </si>
  <si>
    <t>05.10.2023 18:28:54</t>
  </si>
  <si>
    <t>HASKÖY TR-1 35-20-L00206_DIREK TIPI TRAFO HUCRESI H01_2039156</t>
  </si>
  <si>
    <t>16.10.2023 18:27:16</t>
  </si>
  <si>
    <t>ÇIRPI İM 35-20-A00002_HASKÖY L13_2307622</t>
  </si>
  <si>
    <t>16.10.2023 20:12:28</t>
  </si>
  <si>
    <t>YUSUFLU KÖK 35-20-L00077_ERGENLİ L01_66527928</t>
  </si>
  <si>
    <t>18.10.2023 09:48:11</t>
  </si>
  <si>
    <t>18.10.2023 13:17:01</t>
  </si>
  <si>
    <t>İMREN ALAÇATI TATLICISI ÖZEL TR 35-18-M00075Ö_DIREK TIPI TRAFO HUCRESI H01_2093756</t>
  </si>
  <si>
    <t>21.10.2023 07:58:16</t>
  </si>
  <si>
    <t>21.10.2023 09:49:59</t>
  </si>
  <si>
    <t>06.10.2023 11:07:16</t>
  </si>
  <si>
    <t>06.10.2023 17:15:00</t>
  </si>
  <si>
    <t>08.10.2023 12:37:57</t>
  </si>
  <si>
    <t>08.10.2023 13:14:13</t>
  </si>
  <si>
    <t>YAZIBAŞI DM-4 35-26-M00633_H.K. KÖK M05_2083163</t>
  </si>
  <si>
    <t>08.10.2023 16:53:11</t>
  </si>
  <si>
    <t>08.10.2023 16:57:52</t>
  </si>
  <si>
    <t>DM-2/25 35-29-M00096_DM-2/16 M01_72192819</t>
  </si>
  <si>
    <t>09.10.2023 09:39:01</t>
  </si>
  <si>
    <t>09.10.2023 10:58:54</t>
  </si>
  <si>
    <t>TİRE İM-DM-1 35-29-A00001_DM-1/51 M17_2312219</t>
  </si>
  <si>
    <t>11.10.2023 11:56:43</t>
  </si>
  <si>
    <t>11.10.2023 13:09:15</t>
  </si>
  <si>
    <t>ANADOLU FRANA ÖZEL KÖK 35-26-M00193Ö_ M03_2110877</t>
  </si>
  <si>
    <t>13.10.2023 09:51:00</t>
  </si>
  <si>
    <t>13.10.2023 12:44:11</t>
  </si>
  <si>
    <t>KİPA DM 35-26-M00283_YAZIBAŞI DM-4 YERALTI M10_66066050</t>
  </si>
  <si>
    <t>15.10.2023 08:59:29</t>
  </si>
  <si>
    <t>15.10.2023 13:44:02</t>
  </si>
  <si>
    <t>15.10.2023 10:44:41</t>
  </si>
  <si>
    <t>15.10.2023 10:48:45</t>
  </si>
  <si>
    <t>AYRANCILAR DM-3 35-26-M00795_EMAR DM-3 M04_2116046</t>
  </si>
  <si>
    <t>15.10.2023 13:50:31</t>
  </si>
  <si>
    <t>15.10.2023 15:41:45</t>
  </si>
  <si>
    <t>18.10.2023 08:08:47</t>
  </si>
  <si>
    <t>18.10.2023 08:53:53</t>
  </si>
  <si>
    <t>24.10.2023 10:52:27</t>
  </si>
  <si>
    <t>24.10.2023 13:11:36</t>
  </si>
  <si>
    <t>BORNOVA TM 35-02-A00005_MANAS M34_2309020</t>
  </si>
  <si>
    <t>27.10.2023 05:53:00</t>
  </si>
  <si>
    <t>27.10.2023 06:46:36</t>
  </si>
  <si>
    <t>M-1687 35-02-M01687_M-1599 M01_88391718</t>
  </si>
  <si>
    <t>27.10.2023 06:50:29</t>
  </si>
  <si>
    <t>M-3458(YATIRIM REZERVE) 35-02-M03458_ M03_97131774</t>
  </si>
  <si>
    <t>27.10.2023 07:11:24</t>
  </si>
  <si>
    <t>M-3476(YATIRIM REZERVE) 35-02-M03476_ M02_97208939</t>
  </si>
  <si>
    <t>27.10.2023 07:26:42</t>
  </si>
  <si>
    <t>M-3475(YATIRIM REZERVE) 35-02-M03475_TRAFO M01_47729300</t>
  </si>
  <si>
    <t>27.10.2023 17:35:31</t>
  </si>
  <si>
    <t>KARAPINAR İM 45-78-A00002_HatBaşıAyırıcı_53139598 M02_53139598</t>
  </si>
  <si>
    <t>10.10.2023 20:44:34</t>
  </si>
  <si>
    <t>KARAPINAR İM 45-78-A00002_ERDELEK M02_66243663</t>
  </si>
  <si>
    <t>11.10.2023 01:04:54</t>
  </si>
  <si>
    <t>11.10.2023 01:22:14</t>
  </si>
  <si>
    <t>12.10.2023 10:07:07</t>
  </si>
  <si>
    <t>12.10.2023 10:25:11</t>
  </si>
  <si>
    <t>AHMET DOĞAN GEZGÖR VE ARK.ÖZEL TR 45-71-M01312Ö_DIREK TIPI TRAFO HUCRESI H01_2095553</t>
  </si>
  <si>
    <t>12.10.2023 15:01:42</t>
  </si>
  <si>
    <t>13.10.2023 01:48:00</t>
  </si>
  <si>
    <t>GÜZELKÖY KÖK 45-71-M00123_HatBaşıAyırıcı_53135206 M03_53135206</t>
  </si>
  <si>
    <t>13.10.2023 02:04:12</t>
  </si>
  <si>
    <t>13.10.2023 09:58:43</t>
  </si>
  <si>
    <t>13.10.2023 10:42:00</t>
  </si>
  <si>
    <t>13.10.2023 11:05:34</t>
  </si>
  <si>
    <t>ARSLANLAR TM 35-26-A00004_HatBaşıAyırıcı_100707579 L42_100707579</t>
  </si>
  <si>
    <t>17.10.2023 07:35:52</t>
  </si>
  <si>
    <t>17.10.2023 09:23:55</t>
  </si>
  <si>
    <t>K-4442 35-03-K04442_915030109_915030109</t>
  </si>
  <si>
    <t>18.10.2023 11:23:50</t>
  </si>
  <si>
    <t>18.10.2023 13:30:31</t>
  </si>
  <si>
    <t>PAMUKYAZI TOP.SULAMA TR-1 35-26-L00385_DIREK TIPI TRAFO HUCRESI H01_2040387</t>
  </si>
  <si>
    <t>18.10.2023 16:22:02</t>
  </si>
  <si>
    <t>18.10.2023 21:30:51</t>
  </si>
  <si>
    <t>18.10.2023 22:09:53</t>
  </si>
  <si>
    <t>22.10.2023 10:38:22</t>
  </si>
  <si>
    <t>22.10.2023 11:29:39</t>
  </si>
  <si>
    <t>PANCAR OSB DM-1 35-26-M00869_YAZIBAŞI-3 ÇETMEN M22_2123647</t>
  </si>
  <si>
    <t>23.10.2023 15:41:09</t>
  </si>
  <si>
    <t>23.10.2023 16:03:44</t>
  </si>
  <si>
    <t>26.10.2023 12:54:21</t>
  </si>
  <si>
    <t>26.10.2023 17:12:09</t>
  </si>
  <si>
    <t>MORDOĞAN TR-38 35-21-L00165_MORDOĞAN TR-41 L04_72182264</t>
  </si>
  <si>
    <t>27.10.2023 10:16:10</t>
  </si>
  <si>
    <t>27.10.2023 15:05:00</t>
  </si>
  <si>
    <t>IŞIKLAR TM 35-02-A00006_TR-B M46_2309163</t>
  </si>
  <si>
    <t>01.10.2023 08:47:18</t>
  </si>
  <si>
    <t>K-3608 35-01-K03608_K-3933 K01_2067106</t>
  </si>
  <si>
    <t>10.10.2023 09:33:23</t>
  </si>
  <si>
    <t>10.10.2023 10:25:01</t>
  </si>
  <si>
    <t>M-1131 35-02-M01131_M-2374 M03_2060013</t>
  </si>
  <si>
    <t>11.10.2023 12:25:51</t>
  </si>
  <si>
    <t>11.10.2023 13:30:38</t>
  </si>
  <si>
    <t>M-2156 35-02-M02156_M-2374 M01_66549314</t>
  </si>
  <si>
    <t>11.10.2023 13:50:38</t>
  </si>
  <si>
    <t>UZUNDERE TM 35-01-A00013_TOKİ-1 M04_2304511</t>
  </si>
  <si>
    <t>11.10.2023 13:58:39</t>
  </si>
  <si>
    <t>11.10.2023 14:53:59</t>
  </si>
  <si>
    <t>K-3419 35-08-K03419_DIREK TIPI TRAFO HUCRESI H01_2075753</t>
  </si>
  <si>
    <t>15.10.2023 20:12:01</t>
  </si>
  <si>
    <t>16.10.2023 00:00:42</t>
  </si>
  <si>
    <t>SEYDİKÖY İM 35-08-A00002_KÜLTÜR M27_50154871</t>
  </si>
  <si>
    <t>16.10.2023 00:02:35</t>
  </si>
  <si>
    <t>16.10.2023 00:14:16</t>
  </si>
  <si>
    <t>M-3023 35-01-M03023_M-2686 M04_78661917</t>
  </si>
  <si>
    <t>23.10.2023 14:00:46</t>
  </si>
  <si>
    <t>23.10.2023 16:26:18</t>
  </si>
  <si>
    <t>K-4539 35-07-K04539_A_56359390_56359390</t>
  </si>
  <si>
    <t>25.10.2023 20:02:57</t>
  </si>
  <si>
    <t>26.10.2023 02:28:28</t>
  </si>
  <si>
    <t>MORDOĞAN TR-38 35-21-L00165_MORDOĞAN TR-41 L04_72182217</t>
  </si>
  <si>
    <t>27.10.2023 20:15:24</t>
  </si>
  <si>
    <t>27.10.2023 22:18:12</t>
  </si>
  <si>
    <t>BERGAMA TM 35-16-A00004_TR-A M12_2057506</t>
  </si>
  <si>
    <t>26.10.2023 03:08:30</t>
  </si>
  <si>
    <t>26.10.2023 03:21:11</t>
  </si>
  <si>
    <t>ÖZDERE ORTA MAHALLE DM (M-1) 35-25-M00120_HatBaşıAyırıcı_53133754 M05_53133754</t>
  </si>
  <si>
    <t>26.10.2023 12:05:51</t>
  </si>
  <si>
    <t>26.10.2023 12:36:01</t>
  </si>
  <si>
    <t>M-2001 GÜZELBAHÇE ÇAMLI KÖK 35-10-M02001_HatBaşıAyırıcı_53138088 M03_53138088</t>
  </si>
  <si>
    <t>26.10.2023 13:05:39</t>
  </si>
  <si>
    <t>26.10.2023 14:33:21</t>
  </si>
  <si>
    <t>26.10.2023 14:59:21</t>
  </si>
  <si>
    <t>18.10.2023 09:01:07</t>
  </si>
  <si>
    <t>18.10.2023 10:46:48</t>
  </si>
  <si>
    <t>M-448 YALÇINKAYA KÖK 35-17-M00448_ M01_2066182</t>
  </si>
  <si>
    <t>18.10.2023 10:16:45</t>
  </si>
  <si>
    <t>18.10.2023 10:17:41</t>
  </si>
  <si>
    <t>YILMAZ DM 45-80-M02976_PAŞAKÖY ENH M02_78582828</t>
  </si>
  <si>
    <t>26.10.2023 14:03:35</t>
  </si>
  <si>
    <t>26.10.2023 15:32:11</t>
  </si>
  <si>
    <t>26.10.2023 15:40:01</t>
  </si>
  <si>
    <t>26.10.2023 16:33:53</t>
  </si>
  <si>
    <t>TURGUTLU İM 45-83-A00001_ŞEHİR-2 L20_42295737</t>
  </si>
  <si>
    <t>23.10.2023 10:24:21</t>
  </si>
  <si>
    <t>23.10.2023 12:01:18</t>
  </si>
  <si>
    <t>DERBENT İM-DM 45-83-A00004_TM GİRİŞ-1 M07_2331768</t>
  </si>
  <si>
    <t>23.10.2023 17:44:51</t>
  </si>
  <si>
    <t>23.10.2023 18:38:00</t>
  </si>
  <si>
    <t>YENİFOÇA TR-1 DM 35-23-M00001_FOTAŞ-1     SELİM DM M05_83360726</t>
  </si>
  <si>
    <t>24.10.2023 00:04:31</t>
  </si>
  <si>
    <t>24.10.2023 00:48:42</t>
  </si>
  <si>
    <t>TR-17 45-77-L00017_TR-22 L05_2330221</t>
  </si>
  <si>
    <t>24.10.2023 13:04:23</t>
  </si>
  <si>
    <t>24.10.2023 14:20:09</t>
  </si>
  <si>
    <t>VİLLAKENT DM 35-28-M00381_VİLLAKENT TR-5 M09_66521623</t>
  </si>
  <si>
    <t>07.10.2023 12:21:32</t>
  </si>
  <si>
    <t>07.10.2023 13:36:02</t>
  </si>
  <si>
    <t>ULUKENT DM-1/4 35-28-M00065_DAĞITIM TRAFO ULUKENT DM-1/4 M04_66557625</t>
  </si>
  <si>
    <t>13.10.2023 10:13:15</t>
  </si>
  <si>
    <t>BAĞARASI TR-10 KÖK 35-23-M00179_HatBaşıAyırıcı_72050055 M05_72050055</t>
  </si>
  <si>
    <t>14.10.2023 08:08:24</t>
  </si>
  <si>
    <t>14.10.2023 09:16:18</t>
  </si>
  <si>
    <t>BAĞARASI TR-10 KÖK 35-23-M00179_YENİBAĞARASI M05_72143180</t>
  </si>
  <si>
    <t>14.10.2023 10:45:10</t>
  </si>
  <si>
    <t>NARLIGEÇİT KÖK(TR-32) 35-24-M00205_NARLIGEÇİT SULAMA M3_2073900</t>
  </si>
  <si>
    <t>14.10.2023 11:26:57</t>
  </si>
  <si>
    <t>14.10.2023 11:54:33</t>
  </si>
  <si>
    <t>18.10.2023 15:01:54</t>
  </si>
  <si>
    <t>18.10.2023 17:03:14</t>
  </si>
  <si>
    <t>MURADİYE DM-5/10 45-71-M00775_DM-5/10C M03_2124686</t>
  </si>
  <si>
    <t>23.10.2023 11:17:59</t>
  </si>
  <si>
    <t>23.10.2023 12:02:09</t>
  </si>
  <si>
    <t>23.10.2023 13:08:47</t>
  </si>
  <si>
    <t>23.10.2023 14:16:03</t>
  </si>
  <si>
    <t>23.10.2023 21:32:21</t>
  </si>
  <si>
    <t>23.10.2023 22:38:11</t>
  </si>
  <si>
    <t>26.10.2023 20:46:45</t>
  </si>
  <si>
    <t>26.10.2023 21:21:38</t>
  </si>
  <si>
    <t>KINIK İM 35-24-A00001_YAYA KENT M09_2309867</t>
  </si>
  <si>
    <t>26.10.2023 22:15:51</t>
  </si>
  <si>
    <t>26.10.2023 22:37:13</t>
  </si>
  <si>
    <t>KARAAĞAÇ DEDEBAŞI TR-1 45-75-M00229_DIREK TIPI TRAFO HUCRESI H01_2086749</t>
  </si>
  <si>
    <t>21.10.2023 22:29:08</t>
  </si>
  <si>
    <t>22.10.2023 00:03:40</t>
  </si>
  <si>
    <t>22.10.2023 07:34:44</t>
  </si>
  <si>
    <t>22.10.2023 08:18:30</t>
  </si>
  <si>
    <t>GÖLMARMARA TR-19 45-85-L00019_TR-17 L03_72105828</t>
  </si>
  <si>
    <t>22.10.2023 11:11:00</t>
  </si>
  <si>
    <t>22.10.2023 11:44:00</t>
  </si>
  <si>
    <t>SULUDERE KÖK 35-31-L00057_AYDOĞDU L04_2337260</t>
  </si>
  <si>
    <t>21.10.2023 18:54:44</t>
  </si>
  <si>
    <t>21.10.2023 20:04:49</t>
  </si>
  <si>
    <t>03.10.2023 10:27:09</t>
  </si>
  <si>
    <t>03.10.2023 15:22:58</t>
  </si>
  <si>
    <t>04.10.2023 02:11:31</t>
  </si>
  <si>
    <t>04.10.2023 03:50:56</t>
  </si>
  <si>
    <t>M-2385 35-01-M02385_D D1_50166367</t>
  </si>
  <si>
    <t>06.10.2023 09:44:29</t>
  </si>
  <si>
    <t>06.10.2023 12:20:18</t>
  </si>
  <si>
    <t>TATAR DM 35-19-M00256_ALAÇATI-2 GİRİŞ M02_2318877</t>
  </si>
  <si>
    <t>07.10.2023 02:01:27</t>
  </si>
  <si>
    <t>07.10.2023 02:06:02</t>
  </si>
  <si>
    <t>MURADİYE DM-5 45-71-M00618_DM/TM-1 M02_2330088</t>
  </si>
  <si>
    <t>07.10.2023 08:31:04</t>
  </si>
  <si>
    <t>20.10.2023 18:29:00</t>
  </si>
  <si>
    <t>21.10.2023 02:02:54</t>
  </si>
  <si>
    <t>21.10.2023 07:34:12</t>
  </si>
  <si>
    <t>21.10.2023 09:38:17</t>
  </si>
  <si>
    <t>21.10.2023 08:54:03</t>
  </si>
  <si>
    <t>21.10.2023 10:45:58</t>
  </si>
  <si>
    <t>ARSLANLAR TM 35-26-A00004_HatBaşıAyırıcı_84993920 M21_84993920</t>
  </si>
  <si>
    <t>21.10.2023 09:29:54</t>
  </si>
  <si>
    <t>21.10.2023 12:25:33</t>
  </si>
  <si>
    <t>21.10.2023 10:21:47</t>
  </si>
  <si>
    <t>21.10.2023 11:09:04</t>
  </si>
  <si>
    <t>M-2379 35-01-M02379_913364915_913364915</t>
  </si>
  <si>
    <t>21.10.2023 16:17:11</t>
  </si>
  <si>
    <t>21.10.2023 18:01:49</t>
  </si>
  <si>
    <t>OCAKLI DM (YATIRIM REZERVE) 35-15-L01234_ L02_96369028</t>
  </si>
  <si>
    <t>20.10.2023 10:07:00</t>
  </si>
  <si>
    <t>20.10.2023 22:15:05</t>
  </si>
  <si>
    <t>08.10.2023 07:35:51</t>
  </si>
  <si>
    <t>08.10.2023 07:43:16</t>
  </si>
  <si>
    <t>SARIGÖL DM 45-79-M00069_HatBaşıAyırıcı_53134731 M05_53134731</t>
  </si>
  <si>
    <t>18.10.2023 08:17:44</t>
  </si>
  <si>
    <t>18.10.2023 09:01:15</t>
  </si>
  <si>
    <t>14.10.2023 09:12:19</t>
  </si>
  <si>
    <t>14.10.2023 09:17:26</t>
  </si>
  <si>
    <t>MORALILAR İM 45-72-A00002_MORALILAR TARIMSAL SULAMA L04_2330484</t>
  </si>
  <si>
    <t>14.10.2023 09:16:44</t>
  </si>
  <si>
    <t>14.10.2023 10:23:12</t>
  </si>
  <si>
    <t>14.10.2023 09:14:12</t>
  </si>
  <si>
    <t>14.10.2023 17:16:42</t>
  </si>
  <si>
    <t>SAZOBA DM 45-72-M00413_KEMİKLİDERE GİRİŞ M04_2102711</t>
  </si>
  <si>
    <t>16.10.2023 20:10:02</t>
  </si>
  <si>
    <t>16.10.2023 20:30:42</t>
  </si>
  <si>
    <t>M-1542 35-01-M01542_910971802_910971802</t>
  </si>
  <si>
    <t>30.10.2023 15:38:44</t>
  </si>
  <si>
    <t>30.10.2023 17:03:58</t>
  </si>
  <si>
    <t>PAYAMLI M-20 35-25-M00170_956661750_956661750</t>
  </si>
  <si>
    <t>30.10.2023 16:12:48</t>
  </si>
  <si>
    <t>30.10.2023 17:08:08</t>
  </si>
  <si>
    <t>TEKELİ TR-4 35-22-M00234_C_91031118_91031118</t>
  </si>
  <si>
    <t>30.10.2023 16:35:06</t>
  </si>
  <si>
    <t>30.10.2023 17:34:06</t>
  </si>
  <si>
    <t>GÜMÜLDÜR DM-6 (M-17) 35-25-M00017_ÖZDERE ORTA MAH.DM(M-1) M02_72088163</t>
  </si>
  <si>
    <t>27.10.2023 09:12:19</t>
  </si>
  <si>
    <t>27.10.2023 14:41:41</t>
  </si>
  <si>
    <t>27.10.2023 16:59:43</t>
  </si>
  <si>
    <t>27.10.2023 20:53:44</t>
  </si>
  <si>
    <t>LOKMANKUYU KÖK 35-15-L00903_ERKEKLİ L05_67112629</t>
  </si>
  <si>
    <t>30.10.2023 09:25:27</t>
  </si>
  <si>
    <t>30.10.2023 17:07:15</t>
  </si>
  <si>
    <t>30.10.2023 10:03:18</t>
  </si>
  <si>
    <t>30.10.2023 17:45:47</t>
  </si>
  <si>
    <t>M-3398(YATIRIM REZERVE) 35-03-M03398_915015114_915015114</t>
  </si>
  <si>
    <t>30.10.2023 12:00:53</t>
  </si>
  <si>
    <t>30.10.2023 17:47:35</t>
  </si>
  <si>
    <t>M-113 KAVAKDERE 35-14-M00113_956662159_956662159</t>
  </si>
  <si>
    <t>30.10.2023 13:02:28</t>
  </si>
  <si>
    <t>30.10.2023 17:59:53</t>
  </si>
  <si>
    <t>OSMANGAZİ İM 35-02-A00004_POLAT M08_2310435</t>
  </si>
  <si>
    <t>30.10.2023 14:01:26</t>
  </si>
  <si>
    <t>30.10.2023 17:26:17</t>
  </si>
  <si>
    <t>TR-48 TEKEL 35-19-L00048_966103639_966103639</t>
  </si>
  <si>
    <t>30.10.2023 15:06:59</t>
  </si>
  <si>
    <t>30.10.2023 18:19:32</t>
  </si>
  <si>
    <t>30.10.2023 15:29:11</t>
  </si>
  <si>
    <t>30.10.2023 15:29:46</t>
  </si>
  <si>
    <t>K-3584 35-01-K03584_911756882_911756882</t>
  </si>
  <si>
    <t>30.10.2023 16:23:57</t>
  </si>
  <si>
    <t>30.10.2023 17:57:10</t>
  </si>
  <si>
    <t>30.10.2023 09:47:47</t>
  </si>
  <si>
    <t>30.10.2023 14:57:00</t>
  </si>
  <si>
    <t>MENEMEN TR-79 35-28-M00679_953374644_953374644</t>
  </si>
  <si>
    <t>30.10.2023 11:09:34</t>
  </si>
  <si>
    <t>30.10.2023 18:35:57</t>
  </si>
  <si>
    <t>ULUKENT DM-3/6 35-28-M00068_953382499_953382499</t>
  </si>
  <si>
    <t>30.10.2023 12:08:01</t>
  </si>
  <si>
    <t>30.10.2023 19:12:24</t>
  </si>
  <si>
    <t>K-1648 35-03-K01648_910357854_910357854</t>
  </si>
  <si>
    <t>30.10.2023 12:27:15</t>
  </si>
  <si>
    <t>30.10.2023 19:12:06</t>
  </si>
  <si>
    <t>DM-7/21 35-28-M00966__92736568_92736568</t>
  </si>
  <si>
    <t>30.10.2023 12:43:14</t>
  </si>
  <si>
    <t>30.10.2023 18:43:01</t>
  </si>
  <si>
    <t>30.10.2023 13:28:06</t>
  </si>
  <si>
    <t>30.10.2023 19:01:18</t>
  </si>
  <si>
    <t>30.10.2023 14:35:38</t>
  </si>
  <si>
    <t>30.10.2023 18:17:58</t>
  </si>
  <si>
    <t>DM-1/4 35-19-M00254_956687772_956687772</t>
  </si>
  <si>
    <t>30.10.2023 15:48:56</t>
  </si>
  <si>
    <t>30.10.2023 18:50:39</t>
  </si>
  <si>
    <t>30.10.2023 15:53:09</t>
  </si>
  <si>
    <t>30.10.2023 18:53:35</t>
  </si>
  <si>
    <t>TR- 17 45-74-M00017_C C02_66048335</t>
  </si>
  <si>
    <t>30.10.2023 16:38:37</t>
  </si>
  <si>
    <t>30.10.2023 18:48:08</t>
  </si>
  <si>
    <t>TR-1/20-A 45-72-M00103_B_56390685_56390685</t>
  </si>
  <si>
    <t>30.10.2023 16:47:09</t>
  </si>
  <si>
    <t>30.10.2023 17:24:57</t>
  </si>
  <si>
    <t>L-114 OVACIK 35-18-L00114_950458036_950458036</t>
  </si>
  <si>
    <t>30.10.2023 17:05:29</t>
  </si>
  <si>
    <t>30.10.2023 19:31:08</t>
  </si>
  <si>
    <t>TR-23 35-17-M00023_F tr23d13b_5814736</t>
  </si>
  <si>
    <t>30.10.2023 17:36:34</t>
  </si>
  <si>
    <t>30.10.2023 18:39:40</t>
  </si>
  <si>
    <t>KEMALPAŞA DM-3/TR28 (TR-43) 35-27-M00043_913738029_913738029</t>
  </si>
  <si>
    <t>30.10.2023 17:43:02</t>
  </si>
  <si>
    <t>30.10.2023 19:25:13</t>
  </si>
  <si>
    <t>K-3693 35-10-K03693_A A1B_5874411</t>
  </si>
  <si>
    <t>30.10.2023 17:57:37</t>
  </si>
  <si>
    <t>30.10.2023 19:33:46</t>
  </si>
  <si>
    <t>BULGURCA TR-3 35-22-M00253__56355441_56355441</t>
  </si>
  <si>
    <t>30.10.2023 18:17:08</t>
  </si>
  <si>
    <t>30.10.2023 19:07:37</t>
  </si>
  <si>
    <t>ÇANDARLI TATİL KÖYÜ KÖK-12 35-30-M00087_AYYILDIZ M04_2334667</t>
  </si>
  <si>
    <t>15.10.2023 17:15:06</t>
  </si>
  <si>
    <t>15.10.2023 18:01:55</t>
  </si>
  <si>
    <t>GÖÇBEYLİ DM 35-16-M00139_BERGAMA T.M.-GERİLİM M04_72044623</t>
  </si>
  <si>
    <t>30.10.2023 10:23:59</t>
  </si>
  <si>
    <t>30.10.2023 15:37:11</t>
  </si>
  <si>
    <t>KAPAKLI DM 45-72-M00309_RAHMİYE-1 TARIMSAL SULAMA M06_2311316</t>
  </si>
  <si>
    <t>30.10.2023 10:53:10</t>
  </si>
  <si>
    <t>30.10.2023 15:38:36</t>
  </si>
  <si>
    <t>TEKELİOĞLU TR-1 45-78-L00696_49254942_56387303_56387303</t>
  </si>
  <si>
    <t>30.10.2023 13:34:59</t>
  </si>
  <si>
    <t>30.10.2023 15:37:36</t>
  </si>
  <si>
    <t>ANDAK KÖK 35-23-M00312_ANDAK GES DM M03_41958300</t>
  </si>
  <si>
    <t>30.10.2023 14:09:19</t>
  </si>
  <si>
    <t>30.10.2023 15:57:27</t>
  </si>
  <si>
    <t>30.10.2023 15:21:54</t>
  </si>
  <si>
    <t>30.10.2023 15:36:09</t>
  </si>
  <si>
    <t>YUKARI ESKİN TR-1 45-81-M00236_A_56389344_56389344</t>
  </si>
  <si>
    <t>30.10.2023 18:25:47</t>
  </si>
  <si>
    <t>30.10.2023 20:17:06</t>
  </si>
  <si>
    <t>ZEYTİNDAĞ TR-2 35-16-M00004_A_56395401_56395401</t>
  </si>
  <si>
    <t>30.10.2023 18:30:08</t>
  </si>
  <si>
    <t>30.10.2023 19:49:42</t>
  </si>
  <si>
    <t>EĞRİGÖL TARIMSAL SULAMA TR-1 35-16-M00213_35-16-M00213_2370199</t>
  </si>
  <si>
    <t>30.10.2023 18:39:20</t>
  </si>
  <si>
    <t>30.10.2023 20:31:24</t>
  </si>
  <si>
    <t>M-1536 35-01-M01536_910869481_910869481</t>
  </si>
  <si>
    <t>30.10.2023 19:15:19</t>
  </si>
  <si>
    <t>30.10.2023 20:38:44</t>
  </si>
  <si>
    <t>ASARLIK DM-3 35-28-M00178__87797747_87797747</t>
  </si>
  <si>
    <t>30.10.2023 18:29:35</t>
  </si>
  <si>
    <t>30.10.2023 20:21:38</t>
  </si>
  <si>
    <t>TR-7(M-707) 35-30-M00707_C_56397616_56397616</t>
  </si>
  <si>
    <t>30.10.2023 20:00:21</t>
  </si>
  <si>
    <t>30.10.2023 20:40:04</t>
  </si>
  <si>
    <t>30.10.2023 10:41:23</t>
  </si>
  <si>
    <t>30.10.2023 17:21:17</t>
  </si>
  <si>
    <t>IŞIKLAR KÖK 45-73-M00467_HatBaşıAyırıcı_53136528 M010_53136528</t>
  </si>
  <si>
    <t>30.10.2023 13:38:51</t>
  </si>
  <si>
    <t>30.10.2023 15:53:19</t>
  </si>
  <si>
    <t>YAZIBAŞI DM-6 35-26-M00634_956626741_956626741</t>
  </si>
  <si>
    <t>30.10.2023 16:13:10</t>
  </si>
  <si>
    <t>30.10.2023 20:28:20</t>
  </si>
  <si>
    <t>KEMAL ERGÜN SULAMA GRUBU 35-29-M00189_A_91405074_91405074</t>
  </si>
  <si>
    <t>30.10.2023 17:20:29</t>
  </si>
  <si>
    <t>30.10.2023 20:47:46</t>
  </si>
  <si>
    <t>GENCERLER TR-7 35-20-L00044_A_91283155_91283155</t>
  </si>
  <si>
    <t>30.10.2023 18:01:18</t>
  </si>
  <si>
    <t>30.10.2023 20:17:02</t>
  </si>
  <si>
    <t>K-3918 35-08-K03918_913198217_913198217</t>
  </si>
  <si>
    <t>30.10.2023 18:46:14</t>
  </si>
  <si>
    <t>30.10.2023 20:02:57</t>
  </si>
  <si>
    <t>K-2437 35-01-K02437_911807298_911807298</t>
  </si>
  <si>
    <t>30.10.2023 18:52:18</t>
  </si>
  <si>
    <t>30.10.2023 21:08:21</t>
  </si>
  <si>
    <t>AVŞAR TR-3 45-83-L00351_955177151_955177151</t>
  </si>
  <si>
    <t>30.10.2023 19:05:57</t>
  </si>
  <si>
    <t>30.10.2023 21:29:15</t>
  </si>
  <si>
    <t>İLYASLAR TR-2 45-76-M00096_A_56400387_56400387</t>
  </si>
  <si>
    <t>30.10.2023 19:57:13</t>
  </si>
  <si>
    <t>30.10.2023 20:54:06</t>
  </si>
  <si>
    <t>AŞAĞIÇOBANİSA SANAYİ 45-71-M00108_TR-24 M01_89025610</t>
  </si>
  <si>
    <t>30.10.2023 10:37:37</t>
  </si>
  <si>
    <t>30.10.2023 15:27:21</t>
  </si>
  <si>
    <t>30.10.2023 15:48:51</t>
  </si>
  <si>
    <t>30.10.2023 15:55:21</t>
  </si>
  <si>
    <t>KIZILCAAVLU KÖK 35-29-L00056_GÖKÇEN İM L08_72209627</t>
  </si>
  <si>
    <t>30.10.2023 16:28:51</t>
  </si>
  <si>
    <t>30.10.2023 16:29:11</t>
  </si>
  <si>
    <t>HAYKIRAN TR-2 35-28-M00201_B_56357556_56357556</t>
  </si>
  <si>
    <t>30.10.2023 20:48:04</t>
  </si>
  <si>
    <t>30.10.2023 21:45:59</t>
  </si>
  <si>
    <t>ÇAMÖNÜ TR-1 35-22-M00165_955281811_955281811</t>
  </si>
  <si>
    <t>30.10.2023 20:42:53</t>
  </si>
  <si>
    <t>30.10.2023 21:44:06</t>
  </si>
  <si>
    <t>TR-57 35-30-L00057_35-30-L00057_2352515</t>
  </si>
  <si>
    <t>30.10.2023 21:44:08</t>
  </si>
  <si>
    <t>30.10.2023 22:35:17</t>
  </si>
  <si>
    <t>30.10.2023 22:49:21</t>
  </si>
  <si>
    <t>30.10.2023 23:19:31</t>
  </si>
  <si>
    <t>18.10.2023 08:55:21</t>
  </si>
  <si>
    <t>18.10.2023 09:38:17</t>
  </si>
  <si>
    <t>YOĞURTÇULAR TR-1 35-26-M00777_956622079_956622079</t>
  </si>
  <si>
    <t>20.10.2023 17:35:46</t>
  </si>
  <si>
    <t>20.10.2023 19:01:19</t>
  </si>
  <si>
    <t>10.10.2023 09:30:26</t>
  </si>
  <si>
    <t>10.10.2023 14:35:14</t>
  </si>
  <si>
    <t>TR-2/80-A 45-83-L00306_955147001_955147001</t>
  </si>
  <si>
    <t>11.10.2023 10:17:34</t>
  </si>
  <si>
    <t>11.10.2023 11:58:00</t>
  </si>
  <si>
    <t>TR-67 45-77-L00067_945491177_945491177</t>
  </si>
  <si>
    <t>30.10.2023 09:02:07</t>
  </si>
  <si>
    <t>30.10.2023 14:55:40</t>
  </si>
  <si>
    <t>21.10.2023 09:59:44</t>
  </si>
  <si>
    <t>21.10.2023 13:22:37</t>
  </si>
  <si>
    <t>SELENDİ DM 45-81-M00001_HatBaşıAyırıcı_53133508 M14_53133508</t>
  </si>
  <si>
    <t>25.10.2023 06:14:57</t>
  </si>
  <si>
    <t>25.10.2023 11:20:55</t>
  </si>
  <si>
    <t>M-2385 35-01-M02385_DAĞITIM TRF M-2385 M03_2122019</t>
  </si>
  <si>
    <t>04.10.2023 10:02:14</t>
  </si>
  <si>
    <t>04.10.2023 14:14:50</t>
  </si>
  <si>
    <t>K-1272 GEÇİT 35-07-K01272_K-3928 K02_66901889</t>
  </si>
  <si>
    <t>04.10.2023 12:33:00</t>
  </si>
  <si>
    <t>04.10.2023 14:43:12</t>
  </si>
  <si>
    <t>K-1323 35-02-K01323_TRAFO K01_2310379</t>
  </si>
  <si>
    <t>05.10.2023 08:48:43</t>
  </si>
  <si>
    <t>05.10.2023 14:13:03</t>
  </si>
  <si>
    <t>EGE İM 35-02-A00003_GENÇLİK K11_2310920</t>
  </si>
  <si>
    <t>05.10.2023 09:34:10</t>
  </si>
  <si>
    <t>05.10.2023 16:14:34</t>
  </si>
  <si>
    <t>K-4545 35-02-K04545_K-2584 K02_2060509</t>
  </si>
  <si>
    <t>05.10.2023 13:41:34</t>
  </si>
  <si>
    <t>05.10.2023 16:41:37</t>
  </si>
  <si>
    <t>M-3287 35-01-M03287_ M04_97585298</t>
  </si>
  <si>
    <t>06.10.2023 06:27:46</t>
  </si>
  <si>
    <t>06.10.2023 08:25:52</t>
  </si>
  <si>
    <t>DOĞANÇAY İM 35-04-A00004_KÖRFEZ EVLERİ K05_77533611</t>
  </si>
  <si>
    <t>06.10.2023 09:01:21</t>
  </si>
  <si>
    <t>06.10.2023 13:34:14</t>
  </si>
  <si>
    <t>M-1422 35-01-M01422_TRAFO M06_41955727</t>
  </si>
  <si>
    <t>06.10.2023 09:01:11</t>
  </si>
  <si>
    <t>06.10.2023 13:59:42</t>
  </si>
  <si>
    <t>K-4180 35-02-K04180_K-960 K02_2113781</t>
  </si>
  <si>
    <t>06.10.2023 09:28:28</t>
  </si>
  <si>
    <t>06.10.2023 15:11:42</t>
  </si>
  <si>
    <t>M-347 35-09-M00347_TRAFO M02_47620333</t>
  </si>
  <si>
    <t>06.10.2023 10:08:08</t>
  </si>
  <si>
    <t>06.10.2023 13:27:07</t>
  </si>
  <si>
    <t>M-2595 BEŞYOL DM 35-02-M02595_HatBaşıAyırıcı_53137438 M06_53137438</t>
  </si>
  <si>
    <t>06.10.2023 10:35:33</t>
  </si>
  <si>
    <t>06.10.2023 11:51:00</t>
  </si>
  <si>
    <t>M-2595 BEŞYOL DM 35-02-M02595_BEŞYOL DM ÇIKIŞ M06_50219747</t>
  </si>
  <si>
    <t>06.10.2023 12:09:45</t>
  </si>
  <si>
    <t>K-4184 35-04-K04184_K-4724 K02_2113522</t>
  </si>
  <si>
    <t>06.10.2023 12:55:47</t>
  </si>
  <si>
    <t>06.10.2023 17:16:42</t>
  </si>
  <si>
    <t>M-3295(YATIRIM REZERVE) 35-08-M03295_ M03_86376033</t>
  </si>
  <si>
    <t>07.10.2023 09:09:26</t>
  </si>
  <si>
    <t>07.10.2023 18:10:36</t>
  </si>
  <si>
    <t>K-4112 35-08-K04112_M-3458 K02_65780232</t>
  </si>
  <si>
    <t>07.10.2023 09:33:35</t>
  </si>
  <si>
    <t>07.10.2023 14:25:42</t>
  </si>
  <si>
    <t>M-1636 GEÇİT 35-08-M01636_M-1069 M01_85484950</t>
  </si>
  <si>
    <t>07.10.2023 13:20:45</t>
  </si>
  <si>
    <t>07.10.2023 19:00:57</t>
  </si>
  <si>
    <t>08.10.2023 00:39:53</t>
  </si>
  <si>
    <t>08.10.2023 01:07:09</t>
  </si>
  <si>
    <t>KARTAL İM 35-08-A00003_KARTAL-13 K06_80522275</t>
  </si>
  <si>
    <t>08.10.2023 01:48:33</t>
  </si>
  <si>
    <t>OTOKENT İM 35-08-A00004_BEYAZEVLER K04_2308677</t>
  </si>
  <si>
    <t>08.10.2023 01:25:25</t>
  </si>
  <si>
    <t>08.10.2023 02:10:40</t>
  </si>
  <si>
    <t>08.10.2023 02:04:50</t>
  </si>
  <si>
    <t>08.10.2023 02:20:29</t>
  </si>
  <si>
    <t>DOĞANÇAY İM 35-04-A00004_ALAYBEY M07_77533628</t>
  </si>
  <si>
    <t>09.10.2023 09:09:55</t>
  </si>
  <si>
    <t>09.10.2023 13:07:17</t>
  </si>
  <si>
    <t>K-3433 35-08-K03433_K-3407 K01_42035731</t>
  </si>
  <si>
    <t>09.10.2023 09:38:54</t>
  </si>
  <si>
    <t>09.10.2023 13:42:34</t>
  </si>
  <si>
    <t>M-251 35-09-M00251_M-252 M03_47547415</t>
  </si>
  <si>
    <t>09.10.2023 10:25:24</t>
  </si>
  <si>
    <t>09.10.2023 10:56:19</t>
  </si>
  <si>
    <t>GÖZTEPE İM 35-01-A00004_POLİGON K18_2304010</t>
  </si>
  <si>
    <t>10.10.2023 01:55:34</t>
  </si>
  <si>
    <t>10.10.2023 02:05:51</t>
  </si>
  <si>
    <t>10.10.2023 05:23:43</t>
  </si>
  <si>
    <t>10.10.2023 06:08:04</t>
  </si>
  <si>
    <t>M-2638 35-03-M02638_M-2824 M02_56438316</t>
  </si>
  <si>
    <t>10.10.2023 08:59:31</t>
  </si>
  <si>
    <t>10.10.2023 10:56:08</t>
  </si>
  <si>
    <t>M-739 35-03-M00739_ M04_2314039</t>
  </si>
  <si>
    <t>10.10.2023 20:11:54</t>
  </si>
  <si>
    <t>10.10.2023 20:32:18</t>
  </si>
  <si>
    <t>BEYDERE KÖK 45-71-M00128_IŞIKAL MOBİLYA M01_50217150</t>
  </si>
  <si>
    <t>30.10.2023 16:35:55</t>
  </si>
  <si>
    <t>30.10.2023 19:04:37</t>
  </si>
  <si>
    <t>KESİKKÖY DM 35-28-M00309_HatBaşıAyırıcı_53133570 M06_53133570</t>
  </si>
  <si>
    <t>30.10.2023 18:17:11</t>
  </si>
  <si>
    <t>30.10.2023 23:17:59</t>
  </si>
  <si>
    <t>BEŞPINARLAR KÖYÜ TR-1 35-27-M00413_DAĞITIM TRAFO BEŞPINARLAR KÖYÜ TR-1 M03_72162645</t>
  </si>
  <si>
    <t>30.10.2023 19:28:01</t>
  </si>
  <si>
    <t>30.10.2023 21:54:24</t>
  </si>
  <si>
    <t>MURADİYE DM-11/10 KÖK 45-71-M00782_DM-11/10A M02_2332215</t>
  </si>
  <si>
    <t>30.10.2023 20:41:36</t>
  </si>
  <si>
    <t>30.10.2023 22:48:34</t>
  </si>
  <si>
    <t>KARABURUN İM 35-21-A00001_HatBaşıAyırıcı_82610889 L05_82610889</t>
  </si>
  <si>
    <t>30.10.2023 20:51:09</t>
  </si>
  <si>
    <t>31.10.2023 01:18:51</t>
  </si>
  <si>
    <t>YENMİŞ KÖK 35-27-M00366_Recloser M01_77618197</t>
  </si>
  <si>
    <t>30.10.2023 22:46:29</t>
  </si>
  <si>
    <t>K-1189 35-02-K01189_910121326_910121326</t>
  </si>
  <si>
    <t>30.10.2023 22:31:01</t>
  </si>
  <si>
    <t>31.10.2023 00:17:03</t>
  </si>
  <si>
    <t>30.10.2023 23:26:30</t>
  </si>
  <si>
    <t>31.10.2023 04:50:46</t>
  </si>
  <si>
    <t>31.10.2023 00:02:52</t>
  </si>
  <si>
    <t>31.10.2023 05:28:01</t>
  </si>
  <si>
    <t>KARAAHMETLİ TR-1 45-71-M01704_DIREK TIPI TRAFO HUCRESI H01_2085090</t>
  </si>
  <si>
    <t>31.10.2023 00:51:09</t>
  </si>
  <si>
    <t>ÇANDARLI TATİL KÖYÜ KÖK-12 35-30-M00087_AYYILDIZ M04_2115765</t>
  </si>
  <si>
    <t>31.10.2023 01:40:55</t>
  </si>
  <si>
    <t>31.10.2023 03:24:04</t>
  </si>
  <si>
    <t>30.10.2023 08:39:53</t>
  </si>
  <si>
    <t>30.10.2023 17:12:46</t>
  </si>
  <si>
    <t>DAĞDERE DM 45-72-M00097_HatBaşıAyırıcı_53140278 M05_53140278</t>
  </si>
  <si>
    <t>30.10.2023 09:11:12</t>
  </si>
  <si>
    <t>30.10.2023 17:25:28</t>
  </si>
  <si>
    <t>30.10.2023 10:11:47</t>
  </si>
  <si>
    <t>30.10.2023 16:52:02</t>
  </si>
  <si>
    <t>MURADİYE DM-8 45-71-M02145_MURDADİYE DM-5/05 ÇIKIŞ M08_60746557</t>
  </si>
  <si>
    <t>30.10.2023 10:14:47</t>
  </si>
  <si>
    <t>30.10.2023 12:26:50</t>
  </si>
  <si>
    <t>30.10.2023 08:20:21</t>
  </si>
  <si>
    <t>30.10.2023 17:43:52</t>
  </si>
  <si>
    <t>BALIKLIOVA DM 35-19-L00270_BALIKLIOVA TR-5  TR-8 L04_2314437</t>
  </si>
  <si>
    <t>30.10.2023 10:17:00</t>
  </si>
  <si>
    <t>30.10.2023 15:37:06</t>
  </si>
  <si>
    <t>KARAOBA ÇİFTE KUYULAR TR-2 35-32-L00060_ H_82002566</t>
  </si>
  <si>
    <t>30.10.2023 10:37:10</t>
  </si>
  <si>
    <t>30.10.2023 13:24:16</t>
  </si>
  <si>
    <t>VİLLAKENT DM 35-28-M00381_VİLLAKENT-1 M04_66521696</t>
  </si>
  <si>
    <t>30.10.2023 13:03:25</t>
  </si>
  <si>
    <t>30.10.2023 15:05:06</t>
  </si>
  <si>
    <t>HARMANDALI KÖK 45-71-M00061_DAĞITIM TRAFOSU M09_72230786</t>
  </si>
  <si>
    <t>30.10.2023 13:17:48</t>
  </si>
  <si>
    <t>30.10.2023 15:57:30</t>
  </si>
  <si>
    <t>L-145 DALYAN DM 35-18-L00145_HAVACILAR L03_72052182</t>
  </si>
  <si>
    <t>30.10.2023 13:42:16</t>
  </si>
  <si>
    <t>30.10.2023 15:26:31</t>
  </si>
  <si>
    <t>BEYDAĞ İM 35-32-A00001_HatBaşıAyırıcı_93584388 L03_93584388</t>
  </si>
  <si>
    <t>30.10.2023 14:43:11</t>
  </si>
  <si>
    <t>30.10.2023 15:26:15</t>
  </si>
  <si>
    <t>30.10.2023 15:44:06</t>
  </si>
  <si>
    <t>30.10.2023 15:46:33</t>
  </si>
  <si>
    <t>30.10.2023 15:49:38</t>
  </si>
  <si>
    <t>30.10.2023 15:59:31</t>
  </si>
  <si>
    <t>30.10.2023 17:31:36</t>
  </si>
  <si>
    <t>MENEMEN İM 35-28-A00001_DM-4/12 M23_2100439</t>
  </si>
  <si>
    <t>30.10.2023 16:14:00</t>
  </si>
  <si>
    <t>30.10.2023 16:22:50</t>
  </si>
  <si>
    <t>30.10.2023 16:46:19</t>
  </si>
  <si>
    <t>30.10.2023 19:38:18</t>
  </si>
  <si>
    <t>ÇAYAĞZI KÖK 35-31-L00259_KARABURÇ L02_2337269</t>
  </si>
  <si>
    <t>30.10.2023 17:03:03</t>
  </si>
  <si>
    <t>30.10.2023 17:37:19</t>
  </si>
  <si>
    <t>ALİZE KÖK 35-18-M00059_ALAÇATI TM (URLA-1) M10_72185135</t>
  </si>
  <si>
    <t>30.10.2023 17:59:25</t>
  </si>
  <si>
    <t>30.10.2023 20:29:38</t>
  </si>
  <si>
    <t>30.10.2023 17:27:28</t>
  </si>
  <si>
    <t>30.10.2023 18:23:25</t>
  </si>
  <si>
    <t>30.10.2023 17:45:35</t>
  </si>
  <si>
    <t>30.10.2023 21:57:17</t>
  </si>
  <si>
    <t>DEMİRCİ TM 45-74-A00001_HatBaşıAyırıcı_53134281 M15_53134281</t>
  </si>
  <si>
    <t>30.10.2023 18:13:03</t>
  </si>
  <si>
    <t>30.10.2023 19:43:06</t>
  </si>
  <si>
    <t>ÇEŞME İM 35-18-A00001_VAKIFLAR L06_2053081</t>
  </si>
  <si>
    <t>30.10.2023 19:55:36</t>
  </si>
  <si>
    <t>30.10.2023 20:04:58</t>
  </si>
  <si>
    <t>HAMİTLİ TR-1 45-76-L00148_DIREK TIPI TRAFO HUCRESI H01_2093093</t>
  </si>
  <si>
    <t>30.10.2023 20:55:46</t>
  </si>
  <si>
    <t>30.10.2023 21:57:07</t>
  </si>
  <si>
    <t>M-510 GEÇİT 35-02-M00510_M-313 M04_74190008</t>
  </si>
  <si>
    <t>31.10.2023 01:25:29</t>
  </si>
  <si>
    <t>31.10.2023 02:35:56</t>
  </si>
  <si>
    <t>31.10.2023 02:47:34</t>
  </si>
  <si>
    <t>TR-1/103 45-71-M00942_DM-1/10 TARIM İL MÜD. M02_66501686</t>
  </si>
  <si>
    <t>30.10.2023 15:45:41</t>
  </si>
  <si>
    <t>30.10.2023 21:53:36</t>
  </si>
  <si>
    <t>MURADİYE DM-5/8 KÖK 45-71-M00828_MURADİYE DM-4/14-A M13_73432430</t>
  </si>
  <si>
    <t>30.10.2023 17:15:59</t>
  </si>
  <si>
    <t>30.10.2023 18:15:49</t>
  </si>
  <si>
    <t>31.10.2023 07:37:45</t>
  </si>
  <si>
    <t>31.10.2023 08:27:53</t>
  </si>
  <si>
    <t>K-538 35-02-K00538_DIREK TIPI TRAFO HUCRESI H01_2067615</t>
  </si>
  <si>
    <t>18.10.2023 03:57:21</t>
  </si>
  <si>
    <t>18.10.2023 09:38:00</t>
  </si>
  <si>
    <t>K-264 35-02-K00264_K-4037 K02_2065736</t>
  </si>
  <si>
    <t>18.10.2023 13:11:09</t>
  </si>
  <si>
    <t>M-1028 35-04-M01028_TRAFO M02_2316772</t>
  </si>
  <si>
    <t>30.10.2023 15:05:53</t>
  </si>
  <si>
    <t>30.10.2023 15:52:33</t>
  </si>
  <si>
    <t>M-2647 35-04-M02647_M-1028 M01_79552293</t>
  </si>
  <si>
    <t>30.10.2023 16:44:45</t>
  </si>
  <si>
    <t>30.10.2023 22:41:23</t>
  </si>
  <si>
    <t>MAHMUTLAR KÖK 45-74-M00354_HatBaşıAyırıcı_77952824 M09_77952824</t>
  </si>
  <si>
    <t>31.10.2023 07:19:22</t>
  </si>
  <si>
    <t>31.10.2023 09:30:07</t>
  </si>
  <si>
    <t>ULUCAK DM-2 35-27-M00331_ULUCAK DM-2/14-ULUCAK DM-2/15 M06_72170828</t>
  </si>
  <si>
    <t>31.10.2023 07:42:47</t>
  </si>
  <si>
    <t>31.10.2023 09:09:32</t>
  </si>
  <si>
    <t>31.10.2023 07:54:51</t>
  </si>
  <si>
    <t>31.10.2023 08:58:42</t>
  </si>
  <si>
    <t>31.10.2023 07:57:38</t>
  </si>
  <si>
    <t>31.10.2023 09:31:36</t>
  </si>
  <si>
    <t>PINARLI KÖK 35-20-M00085_TR-6 - TR-7 M06_72358874</t>
  </si>
  <si>
    <t>31.10.2023 07:57:40</t>
  </si>
  <si>
    <t>31.10.2023 08:56:34</t>
  </si>
  <si>
    <t>POYRAZ KÖK 45-78-M00651_POYRAZ MERKEZ-BOZAĞAÇ M03_2307304</t>
  </si>
  <si>
    <t>31.10.2023 08:05:53</t>
  </si>
  <si>
    <t>31.10.2023 09:16:09</t>
  </si>
  <si>
    <t>31.10.2023 08:06:24</t>
  </si>
  <si>
    <t>31.10.2023 09:32:54</t>
  </si>
  <si>
    <t>31.10.2023 08:46:58</t>
  </si>
  <si>
    <t>31.10.2023 09:05:28</t>
  </si>
  <si>
    <t>31.10.2023 08:57:41</t>
  </si>
  <si>
    <t>31.10.2023 08:58:11</t>
  </si>
  <si>
    <t>31.10.2023 09:05:31</t>
  </si>
  <si>
    <t>31.10.2023 09:06:07</t>
  </si>
  <si>
    <t>TR-142 YAĞCILAR KÖK 35-19-M00142_YAĞCILAR M01_72114553</t>
  </si>
  <si>
    <t>31.10.2023 08:34:12</t>
  </si>
  <si>
    <t>31.10.2023 09:47:09</t>
  </si>
  <si>
    <t>31.10.2023 09:25:48</t>
  </si>
  <si>
    <t>31.10.2023 09:31:05</t>
  </si>
  <si>
    <t>SAZOBA DM 45-72-M00413_BEYOBA TARIMSAL SULAMA M07_2102713</t>
  </si>
  <si>
    <t>31.10.2023 09:47:07</t>
  </si>
  <si>
    <t>31.10.2023 09:47:31</t>
  </si>
  <si>
    <t>KARAPINAR İM 45-78-A00002_HatBaşıAyırıcı_53139588 M06_53139588</t>
  </si>
  <si>
    <t>12.10.2023 16:46:44</t>
  </si>
  <si>
    <t>12.10.2023 18:27:17</t>
  </si>
  <si>
    <t>KUŞÇUBURUN-3 35-26-M00538_B_91176843_91176843</t>
  </si>
  <si>
    <t>16.10.2023 17:51:12</t>
  </si>
  <si>
    <t>16.10.2023 19:02:12</t>
  </si>
  <si>
    <t>31.10.2023 08:08:01</t>
  </si>
  <si>
    <t>31.10.2023 10:40:27</t>
  </si>
  <si>
    <t>31.10.2023 08:32:15</t>
  </si>
  <si>
    <t>31.10.2023 09:19:49</t>
  </si>
  <si>
    <t>HALİLBEYLİ TR-1 KÖK 35-27-M01057_HAMZABABA VE KÖYLER M04_61283942</t>
  </si>
  <si>
    <t>31.10.2023 08:38:42</t>
  </si>
  <si>
    <t>31.10.2023 10:04:50</t>
  </si>
  <si>
    <t>31.10.2023 08:48:19</t>
  </si>
  <si>
    <t>31.10.2023 09:54:40</t>
  </si>
  <si>
    <t>POYRAZDAMLARI TR-11 45-78-M00576_HatBaşıAyırıcı_53137014 M05_53137014</t>
  </si>
  <si>
    <t>31.10.2023 08:47:23</t>
  </si>
  <si>
    <t>31.10.2023 10:09:31</t>
  </si>
  <si>
    <t>31.10.2023 08:52:50</t>
  </si>
  <si>
    <t>31.10.2023 10:10:13</t>
  </si>
  <si>
    <t>KABAZLI KÖK 45-78-M00675_KABAZLI M03_65971403</t>
  </si>
  <si>
    <t>31.10.2023 08:55:51</t>
  </si>
  <si>
    <t>31.10.2023 09:04:51</t>
  </si>
  <si>
    <t>K-2496 35-08-K02496_D_56372652_56372652</t>
  </si>
  <si>
    <t>31.10.2023 09:03:47</t>
  </si>
  <si>
    <t>31.10.2023 09:56:01</t>
  </si>
  <si>
    <t>31.10.2023 09:05:09</t>
  </si>
  <si>
    <t>31.10.2023 10:18:47</t>
  </si>
  <si>
    <t>DERBENT İM-DM 45-83-A00004_TR-A M11_2331770</t>
  </si>
  <si>
    <t>31.10.2023 09:11:40</t>
  </si>
  <si>
    <t>31.10.2023 09:51:07</t>
  </si>
  <si>
    <t>DM-16/24 45-71-M02400_953200346_953200346</t>
  </si>
  <si>
    <t>31.10.2023 09:22:00</t>
  </si>
  <si>
    <t>31.10.2023 10:32:25</t>
  </si>
  <si>
    <t>TR-16 35-32-L00117_35-32-L00117_2365609</t>
  </si>
  <si>
    <t>31.10.2023 09:26:13</t>
  </si>
  <si>
    <t>31.10.2023 09:58:51</t>
  </si>
  <si>
    <t>31.10.2023 09:37:11</t>
  </si>
  <si>
    <t>31.10.2023 10:11:41</t>
  </si>
  <si>
    <t>KAYMAKÇI İM 35-15-A00004_YEŞİLKÖY L05_2121821</t>
  </si>
  <si>
    <t>31.10.2023 09:37:49</t>
  </si>
  <si>
    <t>31.10.2023 10:06:41</t>
  </si>
  <si>
    <t>K-1129 35-03-K01129_35-03-K01129_41920458</t>
  </si>
  <si>
    <t>31.10.2023 09:45:47</t>
  </si>
  <si>
    <t>31.10.2023 10:18:51</t>
  </si>
  <si>
    <t>K-2586 35-08-K02586_A_65619660_65619660</t>
  </si>
  <si>
    <t>31.10.2023 09:51:32</t>
  </si>
  <si>
    <t>31.10.2023 10:32:53</t>
  </si>
  <si>
    <t>31.10.2023 09:52:39</t>
  </si>
  <si>
    <t>31.10.2023 10:07:53</t>
  </si>
  <si>
    <t>K-342 35-02-K00342_K-4015 K03_42307241</t>
  </si>
  <si>
    <t>02.10.2023 14:10:54</t>
  </si>
  <si>
    <t>02.10.2023 18:25:13</t>
  </si>
  <si>
    <t>ARMUTLU DM-2/TR-28 (ESKİ TR-2) 35-27-L00002_DAĞITIM TRF DM-2/TR-28 L01_61219890</t>
  </si>
  <si>
    <t>30.10.2023 22:23:29</t>
  </si>
  <si>
    <t>31.10.2023 02:12:03</t>
  </si>
  <si>
    <t>ARMUTLU İM 35-27-A00001_TR-2 15.8 L07_2059144</t>
  </si>
  <si>
    <t>30.10.2023 20:04:31</t>
  </si>
  <si>
    <t>30.10.2023 21:56:00</t>
  </si>
  <si>
    <t>K-4530 35-01-K04530_913253971_913253971</t>
  </si>
  <si>
    <t>31.10.2023 08:17:37</t>
  </si>
  <si>
    <t>31.10.2023 10:51:57</t>
  </si>
  <si>
    <t>DEREKÖY KÖK-2 45-82-M00205_IŞIKLAR-4 M010_82862634</t>
  </si>
  <si>
    <t>31.10.2023 09:01:14</t>
  </si>
  <si>
    <t>31.10.2023 10:58:27</t>
  </si>
  <si>
    <t>TR-30 35-16-L00030_A_56397467_56397467</t>
  </si>
  <si>
    <t>31.10.2023 08:53:34</t>
  </si>
  <si>
    <t>31.10.2023 10:45:54</t>
  </si>
  <si>
    <t>31.10.2023 09:07:01</t>
  </si>
  <si>
    <t>31.10.2023 10:20:01</t>
  </si>
  <si>
    <t>31.10.2023 09:57:07</t>
  </si>
  <si>
    <t>31.10.2023 11:22:21</t>
  </si>
  <si>
    <t>M-2674 35-01-M02674_M 1M_5869422</t>
  </si>
  <si>
    <t>31.10.2023 10:05:40</t>
  </si>
  <si>
    <t>31.10.2023 11:20:19</t>
  </si>
  <si>
    <t>IŞIKLAR TM 35-02-A00006_BATIÇİM-2 M17_2056413</t>
  </si>
  <si>
    <t>31.10.2023 10:00:41</t>
  </si>
  <si>
    <t>31.10.2023 10:16:30</t>
  </si>
  <si>
    <t>TR-1/85 45-83-M00085__91109964_91109964</t>
  </si>
  <si>
    <t>31.10.2023 10:22:58</t>
  </si>
  <si>
    <t>31.10.2023 11:21:41</t>
  </si>
  <si>
    <t>M-516 METAŞ KÖK 35-02-M00516_M-41 M05_72046139</t>
  </si>
  <si>
    <t>31.10.2023 10:44:23</t>
  </si>
  <si>
    <t>31.10.2023 10:27:03</t>
  </si>
  <si>
    <t>31.10.2023 10:31:52</t>
  </si>
  <si>
    <t>31.10.2023 10:27:58</t>
  </si>
  <si>
    <t>31.10.2023 11:17:50</t>
  </si>
  <si>
    <t>31.10.2023 11:11:01</t>
  </si>
  <si>
    <t>31.10.2023 11:38:17</t>
  </si>
  <si>
    <t>M-1642 35-03-M01642_M-1680 M04_96264159</t>
  </si>
  <si>
    <t>18.10.2023 10:05:00</t>
  </si>
  <si>
    <t>18.10.2023 11:14:41</t>
  </si>
  <si>
    <t>KÜNER TR-16 35-22-M00294_35-22-M00294_2358896</t>
  </si>
  <si>
    <t>31.10.2023 08:21:05</t>
  </si>
  <si>
    <t>31.10.2023 09:07:37</t>
  </si>
  <si>
    <t>ZEYTİNELİ TR-1 35-19-M00208_DIREK TIPI TRAFO HUCRESI H01_2057017</t>
  </si>
  <si>
    <t>31.10.2023 08:47:47</t>
  </si>
  <si>
    <t>31.10.2023 12:41:36</t>
  </si>
  <si>
    <t>ASARLIK DM-3 35-28-M00178_953376978_953376978</t>
  </si>
  <si>
    <t>31.10.2023 09:02:49</t>
  </si>
  <si>
    <t>31.10.2023 09:54:16</t>
  </si>
  <si>
    <t>K-997 35-07-K00997_99136470_99136470</t>
  </si>
  <si>
    <t>31.10.2023 09:19:37</t>
  </si>
  <si>
    <t>31.10.2023 12:01:02</t>
  </si>
  <si>
    <t>ÇORTAK DEĞİRMENDERE TR-1 45-81-M00250_45-81-M00250_77533649</t>
  </si>
  <si>
    <t>31.10.2023 09:20:16</t>
  </si>
  <si>
    <t>31.10.2023 12:16:58</t>
  </si>
  <si>
    <t>POYRACIK TR-1 35-24-L00024_TR-2 L2_2073891</t>
  </si>
  <si>
    <t>31.10.2023 09:56:14</t>
  </si>
  <si>
    <t>31.10.2023 12:42:27</t>
  </si>
  <si>
    <t>GÜNEY DM 45-83-L00130_AYVACIK L06_2303292</t>
  </si>
  <si>
    <t>31.10.2023 10:21:22</t>
  </si>
  <si>
    <t>31.10.2023 12:12:37</t>
  </si>
  <si>
    <t>31.10.2023 10:24:57</t>
  </si>
  <si>
    <t>31.10.2023 12:06:41</t>
  </si>
  <si>
    <t>TAYTAN TR-5 45-78-M00308_953285142_953285142</t>
  </si>
  <si>
    <t>31.10.2023 10:36:18</t>
  </si>
  <si>
    <t>31.10.2023 12:05:20</t>
  </si>
  <si>
    <t>ÇANAKÇI KÖK 45-79-M00194_HatBaşıAyırıcı_53134324 M01_53134324</t>
  </si>
  <si>
    <t>31.10.2023 10:46:05</t>
  </si>
  <si>
    <t>31.10.2023 11:34:01</t>
  </si>
  <si>
    <t>DM-3/08(MESCİD SOKAK) 45-71-M00063_D d3b_45179998</t>
  </si>
  <si>
    <t>AG Hatta Yabancı Cisim</t>
  </si>
  <si>
    <t>31.10.2023 10:46:20</t>
  </si>
  <si>
    <t>31.10.2023 11:49:18</t>
  </si>
  <si>
    <t>TİRE DM-2/22 35-29-L00736_950329074_950329074</t>
  </si>
  <si>
    <t>31.10.2023 11:05:48</t>
  </si>
  <si>
    <t>31.10.2023 11:48:04</t>
  </si>
  <si>
    <t>M-271 KARAKAYALAR DM 35-14-M00271_SAZLIGÖL M02_2097321</t>
  </si>
  <si>
    <t>31.10.2023 11:46:48</t>
  </si>
  <si>
    <t>31.10.2023 11:50:38</t>
  </si>
  <si>
    <t>31.10.2023 11:54:02</t>
  </si>
  <si>
    <t>31.10.2023 11:58:25</t>
  </si>
  <si>
    <t>31.10.2023 11:40:31</t>
  </si>
  <si>
    <t>31.10.2023 12:31:27</t>
  </si>
  <si>
    <t>01.10.2023 17:49:34</t>
  </si>
  <si>
    <t>01.10.2023 18:02:54</t>
  </si>
  <si>
    <t>01.10.2023 18:23:05</t>
  </si>
  <si>
    <t>01.10.2023 19:32:35</t>
  </si>
  <si>
    <t>BOZYAKA TM 35-01-A00007_BOZYAKA-9 K21_2312195</t>
  </si>
  <si>
    <t>12.10.2023 00:45:23</t>
  </si>
  <si>
    <t>12.10.2023 02:19:11</t>
  </si>
  <si>
    <t>K-4690 35-01-K04690_K-4237 K01_67105733</t>
  </si>
  <si>
    <t>12.10.2023 02:33:33</t>
  </si>
  <si>
    <t>23.10.2023 09:19:15</t>
  </si>
  <si>
    <t>23.10.2023 17:42:00</t>
  </si>
  <si>
    <t>28.10.2023 19:46:11</t>
  </si>
  <si>
    <t>28.10.2023 20:03:41</t>
  </si>
  <si>
    <t>30.10.2023 10:51:53</t>
  </si>
  <si>
    <t>30.10.2023 11:59:32</t>
  </si>
  <si>
    <t>31.10.2023 09:43:37</t>
  </si>
  <si>
    <t>31.10.2023 13:26:51</t>
  </si>
  <si>
    <t>TR-34 35-13-M00052_TR-47 MERYEMANA L04_76785316</t>
  </si>
  <si>
    <t>31.10.2023 10:01:28</t>
  </si>
  <si>
    <t>31.10.2023 13:12:41</t>
  </si>
  <si>
    <t>BAŞIBÜYÜK KÖK 45-77-L00158_HatBaşıAyırıcı_76564796 L03_76564796</t>
  </si>
  <si>
    <t>31.10.2023 10:43:08</t>
  </si>
  <si>
    <t>31.10.2023 13:10:37</t>
  </si>
  <si>
    <t>31.10.2023 11:00:36</t>
  </si>
  <si>
    <t>31.10.2023 13:48:05</t>
  </si>
  <si>
    <t>MORDOĞAN TR-38 35-21-L00165_F_56379508_56379508</t>
  </si>
  <si>
    <t>31.10.2023 11:27:26</t>
  </si>
  <si>
    <t>31.10.2023 12:51:34</t>
  </si>
  <si>
    <t>KESİKKÖY DM 35-28-M00309_HatBaşıAyırıcı_53133597 M06_53133597</t>
  </si>
  <si>
    <t>31.10.2023 11:35:47</t>
  </si>
  <si>
    <t>31.10.2023 13:08:32</t>
  </si>
  <si>
    <t>M-1470 35-02-M01470_913132925_913132925</t>
  </si>
  <si>
    <t>31.10.2023 11:33:25</t>
  </si>
  <si>
    <t>31.10.2023 13:20:22</t>
  </si>
  <si>
    <t>IŞIKLAR KÖK 45-73-M00467_HatBaşıAyırıcı_80940178 M06_80940178</t>
  </si>
  <si>
    <t>31.10.2023 12:14:06</t>
  </si>
  <si>
    <t>31.10.2023 12:39:05</t>
  </si>
  <si>
    <t>31.10.2023 13:40:57</t>
  </si>
  <si>
    <t>BERGAMA İM-1 35-16-A00001_ŞEHİR-4 L16_2091608</t>
  </si>
  <si>
    <t>31.10.2023 12:48:30</t>
  </si>
  <si>
    <t>31.10.2023 12:51:57</t>
  </si>
  <si>
    <t>ÜNİVERSİTE TM 35-02-A00008_KARASULUK M17_2310708</t>
  </si>
  <si>
    <t>12.10.2023 00:03:14</t>
  </si>
  <si>
    <t>12.10.2023 01:49:38</t>
  </si>
  <si>
    <t>26.10.2023 11:39:29</t>
  </si>
  <si>
    <t>26.10.2023 13:32:00</t>
  </si>
  <si>
    <t>BANKSİS TR-2 35-14-M00362_95000634931_95000634931</t>
  </si>
  <si>
    <t>26.10.2023 19:47:14</t>
  </si>
  <si>
    <t>26.10.2023 21:03:28</t>
  </si>
  <si>
    <t>31.10.2023 09:02:40</t>
  </si>
  <si>
    <t>31.10.2023 14:32:30</t>
  </si>
  <si>
    <t>K-4453 35-10-K04453_K-3163 K02_47743230</t>
  </si>
  <si>
    <t>31.10.2023 09:46:25</t>
  </si>
  <si>
    <t>31.10.2023 13:53:27</t>
  </si>
  <si>
    <t>31.10.2023 09:51:10</t>
  </si>
  <si>
    <t>31.10.2023 14:16:18</t>
  </si>
  <si>
    <t>K-3373 35-10-K03373_954859994_954859994</t>
  </si>
  <si>
    <t>31.10.2023 09:49:06</t>
  </si>
  <si>
    <t>31.10.2023 14:38:06</t>
  </si>
  <si>
    <t>31.10.2023 09:58:36</t>
  </si>
  <si>
    <t>31.10.2023 14:13:57</t>
  </si>
  <si>
    <t>ÇAYBAŞI DM-1/TR-7 35-26-L00210_C_90944347_90944347</t>
  </si>
  <si>
    <t>31.10.2023 10:07:31</t>
  </si>
  <si>
    <t>31.10.2023 13:41:15</t>
  </si>
  <si>
    <t>BEYDERE KÖK 45-71-M00128_ESKİ YENİKÖY M09_50217229</t>
  </si>
  <si>
    <t>31.10.2023 10:33:10</t>
  </si>
  <si>
    <t>31.10.2023 14:03:41</t>
  </si>
  <si>
    <t>ÇANDARLI TR-7 35-30-M00007_C_60983146_60983146</t>
  </si>
  <si>
    <t>31.10.2023 12:04:06</t>
  </si>
  <si>
    <t>31.10.2023 13:33:50</t>
  </si>
  <si>
    <t>TR-42 35-15-M00042_966524201_966524201</t>
  </si>
  <si>
    <t>31.10.2023 12:24:20</t>
  </si>
  <si>
    <t>31.10.2023 14:06:33</t>
  </si>
  <si>
    <t>K-1876 35-09-K01876_35-09-K01876_47244526</t>
  </si>
  <si>
    <t>31.10.2023 12:30:36</t>
  </si>
  <si>
    <t>31.10.2023 13:53:55</t>
  </si>
  <si>
    <t>31.10.2023 13:02:54</t>
  </si>
  <si>
    <t>31.10.2023 14:13:17</t>
  </si>
  <si>
    <t>31.10.2023 13:46:21</t>
  </si>
  <si>
    <t>31.10.2023 14:12:41</t>
  </si>
  <si>
    <t>M-1888 35-02-M01888_DAĞITIM TRAFOSU-1 M03_82165941</t>
  </si>
  <si>
    <t>09.10.2023 07:46:42</t>
  </si>
  <si>
    <t>09.10.2023 09:47:44</t>
  </si>
  <si>
    <t>KEMALPAŞA TM 35-27-A00002_YENMİŞ M08_2306688</t>
  </si>
  <si>
    <t>09.10.2023 09:23:49</t>
  </si>
  <si>
    <t>09.10.2023 15:34:00</t>
  </si>
  <si>
    <t>YAHŞELLİ KÖK 35-28-M00293_EMİRALEM M03_66582307</t>
  </si>
  <si>
    <t>09.10.2023 10:00:09</t>
  </si>
  <si>
    <t>09.10.2023 11:02:24</t>
  </si>
  <si>
    <t>09.10.2023 12:35:04</t>
  </si>
  <si>
    <t>09.10.2023 12:48:00</t>
  </si>
  <si>
    <t>KORUCUK-2 35-26-M00462_DIREK TIPI TRAFO HUCRESI H01_2040250</t>
  </si>
  <si>
    <t>09.10.2023 13:04:28</t>
  </si>
  <si>
    <t>09.10.2023 13:46:23</t>
  </si>
  <si>
    <t>09.10.2023 14:37:54</t>
  </si>
  <si>
    <t>10.10.2023 03:04:08</t>
  </si>
  <si>
    <t>10.10.2023 04:08:49</t>
  </si>
  <si>
    <t>10.10.2023 21:50:44</t>
  </si>
  <si>
    <t>10.10.2023 22:43:04</t>
  </si>
  <si>
    <t>MENEMEN TR-11 35-28-L00011_MENEMEN TR-14 L05_66579835</t>
  </si>
  <si>
    <t>11.10.2023 09:57:20</t>
  </si>
  <si>
    <t>11.10.2023 14:13:45</t>
  </si>
  <si>
    <t>26.10.2023 17:30:30</t>
  </si>
  <si>
    <t>VEHBİ KILIÇ VE ARK.TARIMSAL SULAM GRUBU 45-71-M00953_DIREK TIPI TRAFO HUCRESI H01_2077141</t>
  </si>
  <si>
    <t>27.10.2023 16:49:34</t>
  </si>
  <si>
    <t>27.10.2023 18:51:27</t>
  </si>
  <si>
    <t>DM-8/3-A 45-71-M00539_DIREK TIPI TRAFO HUCRESI H01_2077502</t>
  </si>
  <si>
    <t>27.10.2023 19:36:21</t>
  </si>
  <si>
    <t>28.10.2023 16:31:01</t>
  </si>
  <si>
    <t>28.10.2023 16:31:31</t>
  </si>
  <si>
    <t>29.10.2023 14:36:49</t>
  </si>
  <si>
    <t>31.10.2023 09:04:28</t>
  </si>
  <si>
    <t>31.10.2023 15:13:57</t>
  </si>
  <si>
    <t>31.10.2023 09:31:17</t>
  </si>
  <si>
    <t>31.10.2023 11:41:01</t>
  </si>
  <si>
    <t>KOCAİSKAN TR-1 45-76-M00179_DIREK TIPI TRAFO HUCRESI H01_2085423</t>
  </si>
  <si>
    <t>31.10.2023 10:37:13</t>
  </si>
  <si>
    <t>31.10.2023 15:23:45</t>
  </si>
  <si>
    <t>K-998 35-01-K00998_911364275_911364275</t>
  </si>
  <si>
    <t>31.10.2023 10:54:41</t>
  </si>
  <si>
    <t>31.10.2023 11:31:08</t>
  </si>
  <si>
    <t>K-998 35-01-K00998_D_56354414_56354414</t>
  </si>
  <si>
    <t>31.10.2023 15:10:48</t>
  </si>
  <si>
    <t>K-2743 35-03-K02743_35-03-K02743_2356497</t>
  </si>
  <si>
    <t>31.10.2023 12:27:24</t>
  </si>
  <si>
    <t>31.10.2023 14:30:27</t>
  </si>
  <si>
    <t>ÇORAKLAR TR 35-17-M00442_DIREK TIPI TRAFO HUCRESI H01_2042100</t>
  </si>
  <si>
    <t>31.10.2023 13:13:33</t>
  </si>
  <si>
    <t>31.10.2023 15:02:42</t>
  </si>
  <si>
    <t>AKÖREN TR-19 KÖK 45-78-M00974_ALAŞEHİR M04_66244782</t>
  </si>
  <si>
    <t>31.10.2023 13:48:41</t>
  </si>
  <si>
    <t>31.10.2023 14:51:47</t>
  </si>
  <si>
    <t>K-4650 35-02-K04650_910061035_910061035</t>
  </si>
  <si>
    <t>31.10.2023 14:04:24</t>
  </si>
  <si>
    <t>31.10.2023 14:38:51</t>
  </si>
  <si>
    <t>GERELİ TR-2 35-15-L00670_B_91358147_91358147</t>
  </si>
  <si>
    <t>31.10.2023 14:07:51</t>
  </si>
  <si>
    <t>31.10.2023 14:50:04</t>
  </si>
  <si>
    <t>MURADİYE DM-9/3 KÖK 45-71-M00642_VARMA M03_2077745</t>
  </si>
  <si>
    <t>31.10.2023 14:06:58</t>
  </si>
  <si>
    <t>31.10.2023 15:14:47</t>
  </si>
  <si>
    <t>TR-55 45-77-L00055_945512261_945512261</t>
  </si>
  <si>
    <t>31.10.2023 14:26:51</t>
  </si>
  <si>
    <t>31.10.2023 14:57:57</t>
  </si>
  <si>
    <t>31.10.2023 14:37:38</t>
  </si>
  <si>
    <t>31.10.2023 15:23:14</t>
  </si>
  <si>
    <t>K-4650 35-02-K04650_35-02-K04650_2370258</t>
  </si>
  <si>
    <t>31.10.2023 14:57:32</t>
  </si>
  <si>
    <t>AKKOYUNLU TR-1 35-29-L00269_35-29-L00269_2351055</t>
  </si>
  <si>
    <t>31.10.2023 15:02:01</t>
  </si>
  <si>
    <t>31.10.2023 15:15:57</t>
  </si>
  <si>
    <t>BAYAT ALANDAMLARI TR-1 45-75-M00243_45-75-M00243_2357403</t>
  </si>
  <si>
    <t>31.10.2023 15:00:21</t>
  </si>
  <si>
    <t>31.10.2023 15:38:17</t>
  </si>
  <si>
    <t>11.10.2023 13:53:01</t>
  </si>
  <si>
    <t>11.10.2023 14:26:28</t>
  </si>
  <si>
    <t>TAYTAN OFİS KÖK 45-78-M00314_YENİ KABAZLI M016_60669736</t>
  </si>
  <si>
    <t>11.10.2023 18:28:32</t>
  </si>
  <si>
    <t>11.10.2023 18:58:07</t>
  </si>
  <si>
    <t>12.10.2023 09:25:42</t>
  </si>
  <si>
    <t>12.10.2023 11:40:51</t>
  </si>
  <si>
    <t>12.10.2023 16:25:46</t>
  </si>
  <si>
    <t>12.10.2023 19:37:00</t>
  </si>
  <si>
    <t>31.10.2023 08:55:14</t>
  </si>
  <si>
    <t>31.10.2023 16:33:07</t>
  </si>
  <si>
    <t>YAĞCILAR KÖK 45-71-M00179_YAĞCILAR M04_72258057</t>
  </si>
  <si>
    <t>31.10.2023 09:47:59</t>
  </si>
  <si>
    <t>31.10.2023 16:12:43</t>
  </si>
  <si>
    <t>31.10.2023 15:58:21</t>
  </si>
  <si>
    <t>GÜLBAHÇE İM 35-19-A00006_TAŞ OCAĞI M06_72213799</t>
  </si>
  <si>
    <t>31.10.2023 10:12:51</t>
  </si>
  <si>
    <t>31.10.2023 15:27:57</t>
  </si>
  <si>
    <t>K-4390 35-09-K04390_B K-4390 B 2b_50092778</t>
  </si>
  <si>
    <t>31.10.2023 11:43:12</t>
  </si>
  <si>
    <t>31.10.2023 16:37:52</t>
  </si>
  <si>
    <t>K-2580 35-07-K02580_95002600087_95002600087</t>
  </si>
  <si>
    <t>31.10.2023 11:40:59</t>
  </si>
  <si>
    <t>31.10.2023 16:05:57</t>
  </si>
  <si>
    <t>BİRGİ KÖK 35-19-M00041_KÖYLER M03_72152107</t>
  </si>
  <si>
    <t>31.10.2023 13:19:01</t>
  </si>
  <si>
    <t>31.10.2023 13:23:12</t>
  </si>
  <si>
    <t>K-511 35-01-K00511_912246885_912246885</t>
  </si>
  <si>
    <t>31.10.2023 14:27:26</t>
  </si>
  <si>
    <t>31.10.2023 15:54:27</t>
  </si>
  <si>
    <t>31.10.2023 15:59:07</t>
  </si>
  <si>
    <t>31.10.2023 16:21:57</t>
  </si>
  <si>
    <t>14.10.2023 07:52:16</t>
  </si>
  <si>
    <t>14.10.2023 08:23:00</t>
  </si>
  <si>
    <t>17.10.2023 08:00:06</t>
  </si>
  <si>
    <t>17.10.2023 08:18:00</t>
  </si>
  <si>
    <t>18.10.2023 08:42:10</t>
  </si>
  <si>
    <t>18.10.2023 09:02:09</t>
  </si>
  <si>
    <t>21.10.2023 09:57:22</t>
  </si>
  <si>
    <t>21.10.2023 10:08:45</t>
  </si>
  <si>
    <t>31.10.2023 09:29:04</t>
  </si>
  <si>
    <t>31.10.2023 16:55:20</t>
  </si>
  <si>
    <t>23.10.2023 04:11:44</t>
  </si>
  <si>
    <t>23.10.2023 04:13:10</t>
  </si>
  <si>
    <t>ÇİTKÖY TR-1 35-16-M00062_35-16-M00062_2360816</t>
  </si>
  <si>
    <t>31.10.2023 09:02:27</t>
  </si>
  <si>
    <t>31.10.2023 16:47:55</t>
  </si>
  <si>
    <t>M-2877 35-07-M02877_M-2878 M03_72353043</t>
  </si>
  <si>
    <t>31.10.2023 09:17:39</t>
  </si>
  <si>
    <t>31.10.2023 17:00:31</t>
  </si>
  <si>
    <t>M-2151 35-07-M02151_99166411_99166411</t>
  </si>
  <si>
    <t>31.10.2023 12:49:09</t>
  </si>
  <si>
    <t>31.10.2023 18:53:15</t>
  </si>
  <si>
    <t>GÖKEYÜP TR-6(DEMİRTEPE) 45-78-M00800_A_91262620_91262620</t>
  </si>
  <si>
    <t>31.10.2023 13:27:58</t>
  </si>
  <si>
    <t>31.10.2023 18:16:23</t>
  </si>
  <si>
    <t>TR-43 35-16-L00043_47578110_56353120_56353120</t>
  </si>
  <si>
    <t>31.10.2023 14:11:40</t>
  </si>
  <si>
    <t>31.10.2023 15:37:36</t>
  </si>
  <si>
    <t>TR-1-5/11 (YANIKKAVAK MERKEZ) 35-20-L00056_955213070_955213070</t>
  </si>
  <si>
    <t>31.10.2023 15:44:28</t>
  </si>
  <si>
    <t>31.10.2023 18:51:13</t>
  </si>
  <si>
    <t>TR-1/40 KÖK 45-72-M00040_45-72-M00040_61318210</t>
  </si>
  <si>
    <t>31.10.2023 16:03:15</t>
  </si>
  <si>
    <t>31.10.2023 18:32:36</t>
  </si>
  <si>
    <t>HASKÖY TR-1 35-20-L00206_A_91354014_91354014</t>
  </si>
  <si>
    <t>31.10.2023 16:25:56</t>
  </si>
  <si>
    <t>31.10.2023 18:09:00</t>
  </si>
  <si>
    <t>K-1032 35-04-K01032_F_56379637_56379637</t>
  </si>
  <si>
    <t>31.10.2023 16:37:08</t>
  </si>
  <si>
    <t>31.10.2023 18:45:42</t>
  </si>
  <si>
    <t>YENİ ŞAKRAN TR-8 35-17-M00208_C_91183291_91183291</t>
  </si>
  <si>
    <t>31.10.2023 17:28:11</t>
  </si>
  <si>
    <t>31.10.2023 18:12:21</t>
  </si>
  <si>
    <t>TR-129 35-19-L00129_956672020_956672020</t>
  </si>
  <si>
    <t>31.10.2023 17:44:51</t>
  </si>
  <si>
    <t>31.10.2023 18:48:29</t>
  </si>
  <si>
    <t>ALİZE KÖK 35-18-M00059_ALAÇATI TM (URLA-1) M10_72185031</t>
  </si>
  <si>
    <t>29.10.2023 15:29:29</t>
  </si>
  <si>
    <t>29.10.2023 17:19:35</t>
  </si>
  <si>
    <t>31.10.2023 09:19:32</t>
  </si>
  <si>
    <t>31.10.2023 17:21:07</t>
  </si>
  <si>
    <t>31.10.2023 10:04:09</t>
  </si>
  <si>
    <t>31.10.2023 17:12:51</t>
  </si>
  <si>
    <t>AKPINAR TR-2 45-75-M00080_DIREK TIPI TRAFO HUCRESI H01_2084777</t>
  </si>
  <si>
    <t>31.10.2023 10:17:49</t>
  </si>
  <si>
    <t>31.10.2023 16:47:27</t>
  </si>
  <si>
    <t>ALİ KURUT SULAMA TR-4 45-71-M00852_DIREK TIPI TRAFO HUCRESI H01_2076915</t>
  </si>
  <si>
    <t>31.10.2023 10:59:17</t>
  </si>
  <si>
    <t>31.10.2023 17:41:19</t>
  </si>
  <si>
    <t>KARGIN KÖK 45-71-M00095_ŞİRVAN M04_2076271</t>
  </si>
  <si>
    <t>31.10.2023 15:31:45</t>
  </si>
  <si>
    <t>31.10.2023 18:22:37</t>
  </si>
  <si>
    <t>AĞAÇ İŞLERİ TR-9 35-22-M00109_955256941_955256941</t>
  </si>
  <si>
    <t>31.10.2023 15:36:25</t>
  </si>
  <si>
    <t>31.10.2023 18:58:09</t>
  </si>
  <si>
    <t>SAZOBA DM 45-72-M00413_BEYOBA TARIMSAL SULAMA M07_2102707</t>
  </si>
  <si>
    <t>31.10.2023 15:38:31</t>
  </si>
  <si>
    <t>31.10.2023 18:47:26</t>
  </si>
  <si>
    <t>DM02/TR-14  BULVAR ÜZERİ 45-73-M00031_DM-2/15 M02_66902049</t>
  </si>
  <si>
    <t>31.10.2023 15:44:21</t>
  </si>
  <si>
    <t>31.10.2023 16:50:11</t>
  </si>
  <si>
    <t>M-1621 35-02-M01621_961241478_961241478</t>
  </si>
  <si>
    <t>31.10.2023 16:18:44</t>
  </si>
  <si>
    <t>31.10.2023 19:10:59</t>
  </si>
  <si>
    <t>31.10.2023 16:27:16</t>
  </si>
  <si>
    <t>31.10.2023 17:39:57</t>
  </si>
  <si>
    <t>TR-11 45-77-L00011_TR-15 L02_72203808</t>
  </si>
  <si>
    <t>31.10.2023 16:59:27</t>
  </si>
  <si>
    <t>31.10.2023 18:33:07</t>
  </si>
  <si>
    <t>31.10.2023 17:19:28</t>
  </si>
  <si>
    <t>31.10.2023 19:16:57</t>
  </si>
  <si>
    <t>YAKAKÖY ULUPINAR TR-2 45-75-M00256_C_91147637_91147637</t>
  </si>
  <si>
    <t>31.10.2023 17:27:50</t>
  </si>
  <si>
    <t>31.10.2023 19:35:08</t>
  </si>
  <si>
    <t>31.10.2023 17:28:41</t>
  </si>
  <si>
    <t>31.10.2023 18:42:30</t>
  </si>
  <si>
    <t>TEPECİK KÖPRÜ DM 35-14-M00332_TAŞKENT DM-2 (DOĞANBEY-2 477 H.H. SAĞ DEVRE) M07_49833818</t>
  </si>
  <si>
    <t>31.10.2023 17:39:42</t>
  </si>
  <si>
    <t>31.10.2023 17:42:39</t>
  </si>
  <si>
    <t>SARIGÖL TR-32 45-79-M00032_45-79-M00032_2358267</t>
  </si>
  <si>
    <t>31.10.2023 17:51:39</t>
  </si>
  <si>
    <t>31.10.2023 18:40:31</t>
  </si>
  <si>
    <t>AĞAÇ İŞLERİ TR-9 35-22-M00109_6522716 TR9/D1_5928100</t>
  </si>
  <si>
    <t>31.10.2023 19:19:13</t>
  </si>
  <si>
    <t>ALACALAR TR-2 45-76-L00089_955232188_955232188</t>
  </si>
  <si>
    <t>31.10.2023 18:49:07</t>
  </si>
  <si>
    <t>31.10.2023 19:45:28</t>
  </si>
  <si>
    <t>TR-1/2 45-72-M00002__93520200_93520200</t>
  </si>
  <si>
    <t>31.10.2023 19:16:47</t>
  </si>
  <si>
    <t>31.10.2023 19:38:51</t>
  </si>
  <si>
    <t>31.10.2023 09:03:59</t>
  </si>
  <si>
    <t>31.10.2023 16:57:51</t>
  </si>
  <si>
    <t>31.10.2023 10:08:12</t>
  </si>
  <si>
    <t>31.10.2023 16:59:11</t>
  </si>
  <si>
    <t>BAHADIRLAR TR-5 45-79-M00114_DIREK TIPI TRAFO HUCRESI H01_2075818</t>
  </si>
  <si>
    <t>31.10.2023 15:44:07</t>
  </si>
  <si>
    <t>31.10.2023 17:16:47</t>
  </si>
  <si>
    <t>K-824 35-08-K00824_35-08-K00824_95433394</t>
  </si>
  <si>
    <t>31.10.2023 16:35:37</t>
  </si>
  <si>
    <t>31.10.2023 20:16:45</t>
  </si>
  <si>
    <t>31.10.2023 17:48:27</t>
  </si>
  <si>
    <t>31.10.2023 17:54:00</t>
  </si>
  <si>
    <t>ÖZBEK TR-4 (TR-234) 35-19-M00233_95000075349_95000075349</t>
  </si>
  <si>
    <t>31.10.2023 18:46:29</t>
  </si>
  <si>
    <t>31.10.2023 20:08:40</t>
  </si>
  <si>
    <t>K-4304 35-01-K04304_R_56361170_56361170</t>
  </si>
  <si>
    <t>31.10.2023 18:49:56</t>
  </si>
  <si>
    <t>31.10.2023 20:23:35</t>
  </si>
  <si>
    <t>DEREKÖY MANAKLAR TR 45-77-L00305_D_56384384_56384384</t>
  </si>
  <si>
    <t>31.10.2023 18:38:33</t>
  </si>
  <si>
    <t>31.10.2023 20:18:53</t>
  </si>
  <si>
    <t>BAHADIRLAR TR-2 45-79-M00125_A_56386949_56386949</t>
  </si>
  <si>
    <t>31.10.2023 19:11:39</t>
  </si>
  <si>
    <t>31.10.2023 20:58:13</t>
  </si>
  <si>
    <t>HASAN VARLIK 35-26-M00535_DIREK TIPI TRAFO HUCRESI H01_2041795</t>
  </si>
  <si>
    <t>16.10.2023 14:04:38</t>
  </si>
  <si>
    <t>16.10.2023 16:04:03</t>
  </si>
  <si>
    <t>TİRE İM-DM-1 35-29-A00001_GÖKÇEN-1 M07_2312227</t>
  </si>
  <si>
    <t>16.10.2023 14:19:19</t>
  </si>
  <si>
    <t>16.10.2023 15:32:22</t>
  </si>
  <si>
    <t>KUŞCULAR TR-3 35-19-M00215_35-19-M00215_2349560</t>
  </si>
  <si>
    <t>31.10.2023 18:36:02</t>
  </si>
  <si>
    <t>31.10.2023 21:13:47</t>
  </si>
  <si>
    <t>K-3889 35-02-K03889_99531828_99531828</t>
  </si>
  <si>
    <t>31.10.2023 18:43:26</t>
  </si>
  <si>
    <t>31.10.2023 21:53:43</t>
  </si>
  <si>
    <t>ÇORTAK DEĞİRMENDERE TR-1 45-81-M00250_C_91184190_91184190</t>
  </si>
  <si>
    <t>31.10.2023 18:58:13</t>
  </si>
  <si>
    <t>31.10.2023 21:13:54</t>
  </si>
  <si>
    <t>31.10.2023 19:25:31</t>
  </si>
  <si>
    <t>31.10.2023 21:09:06</t>
  </si>
  <si>
    <t>TR-1/54 45-72-M00054_965892248_965892248</t>
  </si>
  <si>
    <t>31.10.2023 19:41:12</t>
  </si>
  <si>
    <t>31.10.2023 21:10:31</t>
  </si>
  <si>
    <t>K-1102 35-01-K01102_910912737_910912737</t>
  </si>
  <si>
    <t>31.10.2023 19:49:11</t>
  </si>
  <si>
    <t>31.10.2023 21:42:47</t>
  </si>
  <si>
    <t>ÇELİKLİ CELİLLER TR-1 45-78-M00749_B_91451855_91451855</t>
  </si>
  <si>
    <t>31.10.2023 20:46:43</t>
  </si>
  <si>
    <t>31.10.2023 21:30:11</t>
  </si>
  <si>
    <t>M-2475(YATIRIM REZERVE) 35-02-M02475_A A2B_5813273</t>
  </si>
  <si>
    <t>31.10.2023 16:22:29</t>
  </si>
  <si>
    <t>31.10.2023 22:09:27</t>
  </si>
  <si>
    <t>DM-2/6 (DM-10) 45-71-M00276_953187689_953187689</t>
  </si>
  <si>
    <t>31.10.2023 17:07:33</t>
  </si>
  <si>
    <t>31.10.2023 22:36:21</t>
  </si>
  <si>
    <t>M-1268 35-04-M01268_99564121_99564121</t>
  </si>
  <si>
    <t>31.10.2023 17:40:30</t>
  </si>
  <si>
    <t>31.10.2023 22:13:29</t>
  </si>
  <si>
    <t>TR-128 35-15-M00128_956332459_956332459</t>
  </si>
  <si>
    <t>31.10.2023 19:54:55</t>
  </si>
  <si>
    <t>31.10.2023 22:41:50</t>
  </si>
  <si>
    <t>ALAŞEHİR TR-82 45-73-M00082_945672152_945672152</t>
  </si>
  <si>
    <t>31.10.2023 20:55:21</t>
  </si>
  <si>
    <t>31.10.2023 22:50:43</t>
  </si>
  <si>
    <t>SOMA DM-5/17 45-82-M00421_B_56402987_56402987</t>
  </si>
  <si>
    <t>31.10.2023 21:04:44</t>
  </si>
  <si>
    <t>31.10.2023 22:52:35</t>
  </si>
  <si>
    <t>CİRİT SAHASI TR-1 45-81-M00067__91983877_91983877</t>
  </si>
  <si>
    <t>31.10.2023 22:14:40</t>
  </si>
  <si>
    <t>31.10.2023 22:38:19</t>
  </si>
  <si>
    <t>KÜÇÜKKAYA TR-1 35-10-L00023_35-10-L00023_2351571</t>
  </si>
  <si>
    <t>16.10.2023 09:34:20</t>
  </si>
  <si>
    <t>16.10.2023 10:46:07</t>
  </si>
  <si>
    <t>K-4607 35-02-K04607__95299443_95299443</t>
  </si>
  <si>
    <t>16.10.2023 21:44:10</t>
  </si>
  <si>
    <t>17.10.2023 01:51:42</t>
  </si>
  <si>
    <t>K-4607 35-02-K04607__95299442_95299442</t>
  </si>
  <si>
    <t>16.10.2023 22:58:45</t>
  </si>
  <si>
    <t>17.10.2023 01:59:09</t>
  </si>
  <si>
    <t>YELKİ DM-2/8 (M-2342) 35-10-M02342_98010948_98010948</t>
  </si>
  <si>
    <t>18.10.2023 15:58:55</t>
  </si>
  <si>
    <t>18.10.2023 18:39:18</t>
  </si>
  <si>
    <t>SOMA TR-15/4 45-82-M00095_45-82-M00095_72189171</t>
  </si>
  <si>
    <t>29.10.2023 16:56:42</t>
  </si>
  <si>
    <t>29.10.2023 19:37:41</t>
  </si>
  <si>
    <t>TR-52 45-78-L00052_49414670 a2_49409545</t>
  </si>
  <si>
    <t>30.10.2023 14:36:09</t>
  </si>
  <si>
    <t>30.10.2023 15:41:44</t>
  </si>
  <si>
    <t>BEDDELLER TR-1 45-81-M00126_A_56400889_56400889</t>
  </si>
  <si>
    <t>31.10.2023 19:02:59</t>
  </si>
  <si>
    <t>31.10.2023 23:03:45</t>
  </si>
  <si>
    <t>ASARLIK TR-9 35-28-M00590_35-28-M00590_2377264</t>
  </si>
  <si>
    <t>31.10.2023 22:17:57</t>
  </si>
  <si>
    <t>31.10.2023 22:54:11</t>
  </si>
  <si>
    <t>KUŞÇULAR DM-2 35-19-M00515__81571133_81571133</t>
  </si>
  <si>
    <t>31.10.2023 22:39:43</t>
  </si>
  <si>
    <t>31.10.2023 22:57:43</t>
  </si>
  <si>
    <t>M-3036 35-09-M03036_B B03b_95330729</t>
  </si>
  <si>
    <t>24.10.2023 14:50:55</t>
  </si>
  <si>
    <t>24.10.2023 16:56:15</t>
  </si>
  <si>
    <t>MURADİYE SAĞLAM YAPI TR 45-71-M00215_C C1b_44453764</t>
  </si>
  <si>
    <t>31.10.2023 16:57:36</t>
  </si>
  <si>
    <t>31.10.2023 23:59:07</t>
  </si>
  <si>
    <t>K-3711 35-03-K03711_910205888_910205888</t>
  </si>
  <si>
    <t>31.10.2023 22:24:13</t>
  </si>
  <si>
    <t>01.11.2023 00:38:24</t>
  </si>
  <si>
    <t>M-287 35-02-M00287_E E1B_5812181</t>
  </si>
  <si>
    <t>14.10.2023 10:16:01</t>
  </si>
  <si>
    <t>14.10.2023 18:13:33</t>
  </si>
  <si>
    <t>15.10.2023 09:00:54</t>
  </si>
  <si>
    <t>15.10.2023 16:39:09</t>
  </si>
  <si>
    <t>TR-91/A 45-78-L00721_953256851_953256851</t>
  </si>
  <si>
    <t>28.10.2023 13:56:47</t>
  </si>
  <si>
    <t>28.10.2023 15:36:41</t>
  </si>
  <si>
    <t>MENEMEN TR-1 35-28-L00001_953395576_953395576</t>
  </si>
  <si>
    <t>31.10.2023 09:21:05</t>
  </si>
  <si>
    <t>31.10.2023 14:31:54</t>
  </si>
  <si>
    <t>TR-45 35-22-M00045_35-22-M00045_2358886</t>
  </si>
  <si>
    <t>31.10.2023 10:35:48</t>
  </si>
  <si>
    <t>31.10.2023 17:38:51</t>
  </si>
  <si>
    <t>TEKKEDERE DM 35-16-M00137_HatBaşıAyırıcı_53140688 M03_53140688</t>
  </si>
  <si>
    <t>31.10.2023 10:23:08</t>
  </si>
  <si>
    <t>31.10.2023 11:45:35</t>
  </si>
  <si>
    <t>31.10.2023 22:59:16</t>
  </si>
  <si>
    <t>01.11.2023 00:35:39</t>
  </si>
  <si>
    <t>M-3305(YATIRIM REZERVE) 35-07-M03305_954753829_954753829</t>
  </si>
  <si>
    <t>16.10.2023 10:54:49</t>
  </si>
  <si>
    <t>16.10.2023 12:44:30</t>
  </si>
  <si>
    <t>31.10.2023 21:39:02</t>
  </si>
  <si>
    <t>01.11.2023 03:29:25</t>
  </si>
  <si>
    <t>07.10.2023 07:18:19</t>
  </si>
  <si>
    <t>07.10.2023 07:42:32</t>
  </si>
  <si>
    <t>OSMAN AKYOL ÖZEL TR 35-30-L00226Ö_DIREK TIPI TRAFO HUCRESI H01_2039502</t>
  </si>
  <si>
    <t>13.10.2023 00:41:54</t>
  </si>
  <si>
    <t>13.10.2023 02:06:17</t>
  </si>
  <si>
    <t>15.10.2023 09:55:04</t>
  </si>
  <si>
    <t>15.10.2023 14:08:38</t>
  </si>
  <si>
    <t>18.10.2023 09:16:54</t>
  </si>
  <si>
    <t>18.10.2023 15:06:24</t>
  </si>
  <si>
    <t>ÇATALCA TR-1 35-22-M00267_DIREK TIPI TRAFO HUCRESI H01_2112514</t>
  </si>
  <si>
    <t>18.10.2023 09:17:05</t>
  </si>
  <si>
    <t>18.10.2023 10:27:07</t>
  </si>
  <si>
    <t>MENDERES DM-2/TR-1 35-22-M00300_PERLİT M18_2328467</t>
  </si>
  <si>
    <t>18.10.2023 10:49:34</t>
  </si>
  <si>
    <t>ŞÖHRET ER ÖZEL TR 35-30-L00116Ö_DIREK TIPI TRAFO HUCRESI H01_2043321</t>
  </si>
  <si>
    <t>21.10.2023 09:06:53</t>
  </si>
  <si>
    <t>21.10.2023 11:32:35</t>
  </si>
  <si>
    <t>24.10.2023 11:56:19</t>
  </si>
  <si>
    <t>24.10.2023 19:54:32</t>
  </si>
  <si>
    <t>24.10.2023 18:57:32</t>
  </si>
  <si>
    <t>24.10.2023 19:49:02</t>
  </si>
  <si>
    <t>27.10.2023 09:14:34</t>
  </si>
  <si>
    <t>27.10.2023 16:33:32</t>
  </si>
  <si>
    <t>ALÇUK TM 35-17-A00001_MENEMEN-1 M30_2055292</t>
  </si>
  <si>
    <t>31.10.2023 15:11:42</t>
  </si>
  <si>
    <t>31.10.2023 15:21:21</t>
  </si>
  <si>
    <t>DEVELİ TR-42 35-22-M00042_DIREK TIPI TRAFO HUCRESI H01_2126407</t>
  </si>
  <si>
    <t>23.10.2023 09:34:00</t>
  </si>
  <si>
    <t>23.10.2023 17:39:22</t>
  </si>
  <si>
    <t>ESKİ FOÇA İM 35-23-A00001_FOTAŞ-1 M07_2308535</t>
  </si>
  <si>
    <t>31.10.2023 09:43:52</t>
  </si>
  <si>
    <t>31.10.2023 16:15:01</t>
  </si>
  <si>
    <t>31.10.2023 08:52:09</t>
  </si>
  <si>
    <t>31.10.2023 17:01:31</t>
  </si>
  <si>
    <t>31.10.2023 10:41:47</t>
  </si>
  <si>
    <t>ESKİ FOÇA İM 35-23-A00001_FOTAŞ-2 M02_2308531</t>
  </si>
  <si>
    <t>31.10.2023 10:52:42</t>
  </si>
  <si>
    <t>31.10.2023 16:54:40</t>
  </si>
  <si>
    <t>MURADİYE DM-5/11 45-71-M00232_DM-5/10 M15_72091341</t>
  </si>
  <si>
    <t>31.10.2023 12:31:57</t>
  </si>
  <si>
    <t>31.10.2023 12:58:53</t>
  </si>
  <si>
    <t>TR-33 35-16-L00033_TR-3 L03_67585180</t>
  </si>
  <si>
    <t>31.10.2023 13:01:52</t>
  </si>
  <si>
    <t>31.10.2023 20:47:22</t>
  </si>
  <si>
    <t>FOÇA CEZA İNFAZ KURUMU KÖK 35-23-M00302_HatBaşıAyırıcı_88020580 M03_88020580</t>
  </si>
  <si>
    <t>31.10.2023 14:05:21</t>
  </si>
  <si>
    <t>31.10.2023 14:38:11</t>
  </si>
  <si>
    <t>31.10.2023 14:34:19</t>
  </si>
  <si>
    <t>31.10.2023 14:53:11</t>
  </si>
  <si>
    <t>ALÇUK TM 35-17-A00001_DERSAN-2 M27_2055286</t>
  </si>
  <si>
    <t>31.10.2023 15:11:47</t>
  </si>
  <si>
    <t>31.10.2023 15:27:38</t>
  </si>
  <si>
    <t>31.10.2023 15:47:08</t>
  </si>
  <si>
    <t>31.10.2023 17:59:57</t>
  </si>
  <si>
    <t>31.10.2023 17:14:24</t>
  </si>
  <si>
    <t>31.10.2023 17:20:25</t>
  </si>
  <si>
    <t>DM02/TR20 KAYMAKAMLIK YANI 45-73-M00011_DM-2/19A M02_66809296</t>
  </si>
  <si>
    <t>31.10.2023 16:51:39</t>
  </si>
  <si>
    <t>31.10.2023 17:44:19</t>
  </si>
  <si>
    <t>BAĞARASI TR-10 KÖK 35-23-M00179_HatBaşıAyırıcı_53139197 M02_53139197</t>
  </si>
  <si>
    <t>31.10.2023 17:52:29</t>
  </si>
  <si>
    <t>31.10.2023 19:11:21</t>
  </si>
  <si>
    <t>RAHMANLAR KÖK 45-81-M00327_RAHMANLAR KÖY M04_90848799</t>
  </si>
  <si>
    <t>31.10.2023 21:28:25</t>
  </si>
  <si>
    <t>TR-17 35-16-L00017_BERGAMA İ.M.-1/DAĞITIM TRAFO TR-17 L03_72003324</t>
  </si>
  <si>
    <t>31.10.2023 19:23:01</t>
  </si>
  <si>
    <t>31.10.2023 19:24:17</t>
  </si>
  <si>
    <t>KOLDERE KÖK 45-80-M00051_HatBaşıAyırıcı_86768593 M011_86768593</t>
  </si>
  <si>
    <t>31.10.2023 21:31:57</t>
  </si>
  <si>
    <t>31.10.2023 22:20:55</t>
  </si>
  <si>
    <t>31.10.2023 23:10:08</t>
  </si>
  <si>
    <t>KAPAKLI DM 45-72-M00309_KAPAKLI-1 GİRİŞ M01_2099567</t>
  </si>
  <si>
    <t>31.10.2023 23:07:44</t>
  </si>
  <si>
    <t>31.10.2023 23:14:18</t>
  </si>
  <si>
    <t>TÜRKELLİ TR-1 35-28-M00462_D_56374020_56374020</t>
  </si>
  <si>
    <t>31.10.2023 23:07:00</t>
  </si>
  <si>
    <t>31.10.2023 23:53:26</t>
  </si>
  <si>
    <t>28.10.2023 09:44:42</t>
  </si>
  <si>
    <t>28.10.2023 17:48:23</t>
  </si>
  <si>
    <t>ILIPINAR KÖK 35-23-M00154_HatBaşıAyırıcı_90912522 M08_90912522</t>
  </si>
  <si>
    <t>28.10.2023 14:16:40</t>
  </si>
  <si>
    <t>28.10.2023 17:37:13</t>
  </si>
  <si>
    <t>KÖPRÜBAŞI TR-26 45-86-M00369_TR-26 M01_91773661</t>
  </si>
  <si>
    <t>28.10.2023 17:17:05</t>
  </si>
  <si>
    <t>28.10.2023 17:48:21</t>
  </si>
  <si>
    <t>ÇAPAKLI KÖK 45-78-M01161_HatBaşıAyırıcı_53140264 M04_53140264</t>
  </si>
  <si>
    <t>28.10.2023 17:14:06</t>
  </si>
  <si>
    <t>28.10.2023 18:44:43</t>
  </si>
  <si>
    <t>28.10.2023 18:15:00</t>
  </si>
  <si>
    <t>28.10.2023 19:24:08</t>
  </si>
  <si>
    <t>DM-12/TR-1 45-73-M00067_HatBaşıAyırıcı_100685537 M01_100685537</t>
  </si>
  <si>
    <t>29.10.2023 08:24:11</t>
  </si>
  <si>
    <t>29.10.2023 09:47:55</t>
  </si>
  <si>
    <t>TR-102 35-16-L00102_953313327_953313327</t>
  </si>
  <si>
    <t>31.10.2023 17:49:22</t>
  </si>
  <si>
    <t>31.10.2023 23:35:32</t>
  </si>
  <si>
    <t>MURADİYE DM-5/11 45-71-M00232_DM-11/10A M14_72091336</t>
  </si>
  <si>
    <t>31.10.2023 19:05:56</t>
  </si>
  <si>
    <t>31.10.2023 19:45:51</t>
  </si>
  <si>
    <t>TR-10 ( ALİ ÇOK SULAMA GRUBU ) 35-27-M00010_A_91295341_91295341</t>
  </si>
  <si>
    <t>19.10.2023 20:42:09</t>
  </si>
  <si>
    <t>20.10.2023 10:11:01</t>
  </si>
  <si>
    <t>TR-10 ( ALİ ÇOK SULAMA GRUBU ) 35-27-M00010_35-27-M00010_2370858</t>
  </si>
  <si>
    <t>20.10.2023 14:20:16</t>
  </si>
  <si>
    <t>ERGENEKON TR-10 45-83-M00625_ÜÇÜNCÜ KISIM SANAYİ TR-1 M03_61287345</t>
  </si>
  <si>
    <t>29.10.2023 11:36:55</t>
  </si>
  <si>
    <t>29.10.2023 14:40:00</t>
  </si>
  <si>
    <t>DM-14/16-A 45-71-M00552_953197239_953197239</t>
  </si>
  <si>
    <t>31.10.2023 11:15:47</t>
  </si>
  <si>
    <t>31.10.2023 15:40:49</t>
  </si>
  <si>
    <t>KARABURUN İM 35-21-A00001_HatBaşıAyırıcı_53132715 L03_53132715</t>
  </si>
  <si>
    <t>27.10.2023 21:00:42</t>
  </si>
  <si>
    <t>28.10.2023 02:01:59</t>
  </si>
  <si>
    <t>29.10.2023 14:49:21</t>
  </si>
  <si>
    <t>29.10.2023 15:30:45</t>
  </si>
  <si>
    <t>29.10.2023 17:09:55</t>
  </si>
  <si>
    <t>29.10.2023 17:18:51</t>
  </si>
  <si>
    <t>YAZIBAŞI TR-1 35-26-M00619_9431884_56360300_56360300</t>
  </si>
  <si>
    <t>31.10.2023 15:52:01</t>
  </si>
  <si>
    <t>01.11.2023 00:13:28</t>
  </si>
  <si>
    <t>YİĞİTLER KÖK 35-27-M00707_BAĞYURDU TOPRAK SU-2 M04_72159088</t>
  </si>
  <si>
    <t>28.10.2023 09:34:10</t>
  </si>
  <si>
    <t>28.10.2023 15:24:31</t>
  </si>
  <si>
    <t>DM-2/8 BAŞKENT TR 35-18-L00588_ÇİFTLİK İ.M L03_72045735</t>
  </si>
  <si>
    <t>28.10.2023 10:08:51</t>
  </si>
  <si>
    <t>28.10.2023 16:06:00</t>
  </si>
  <si>
    <t>ÖZBEY İM 35-26-A00005_CEZA EVİ L12_2314087</t>
  </si>
  <si>
    <t>28.10.2023 14:12:00</t>
  </si>
  <si>
    <t>28.10.2023 14:53:35</t>
  </si>
  <si>
    <t>KINIK ORGANİZE DM 35-24-M00208_BERGAMA TM-1 M17_83158584</t>
  </si>
  <si>
    <t>28.10.2023 14:23:04</t>
  </si>
  <si>
    <t>28.10.2023 15:03:06</t>
  </si>
  <si>
    <t>KINIK ORGANİZE DM 35-24-M00208_BERGAMA TM-2 M21_83158588</t>
  </si>
  <si>
    <t>28.10.2023 14:23:23</t>
  </si>
  <si>
    <t>28.10.2023 15:02:13</t>
  </si>
  <si>
    <t>28.10.2023 15:36:02</t>
  </si>
  <si>
    <t>28.10.2023 16:20:33</t>
  </si>
  <si>
    <t>BERGAMA TM 35-16-A00004_TR-A M12_2314067</t>
  </si>
  <si>
    <t>27.10.2023 03:01:17</t>
  </si>
  <si>
    <t>27.10.2023 03:25:51</t>
  </si>
  <si>
    <t>KAYNARPINAR TR-2 35-21-L00115_DIREK TIPI TRAFO HUCRESI H01_2085502</t>
  </si>
  <si>
    <t>27.10.2023 08:42:30</t>
  </si>
  <si>
    <t>27.10.2023 16:33:28</t>
  </si>
  <si>
    <t>27.10.2023 09:48:08</t>
  </si>
  <si>
    <t>DAĞISTAN TR-1 35-16-M00129_35-16-M00129_2347670</t>
  </si>
  <si>
    <t>28.10.2023 09:36:24</t>
  </si>
  <si>
    <t>28.10.2023 13:39:01</t>
  </si>
  <si>
    <t>M-1530 35-02-M01530_98942574_98942574</t>
  </si>
  <si>
    <t>28.10.2023 10:15:13</t>
  </si>
  <si>
    <t>28.10.2023 13:12:48</t>
  </si>
  <si>
    <t>DM-1/TR-19 (TR-46) 35-26-M00046_DM-1/TR-18 (TR-47) M02_76933453</t>
  </si>
  <si>
    <t>28.10.2023 10:16:40</t>
  </si>
  <si>
    <t>28.10.2023 12:39:27</t>
  </si>
  <si>
    <t>ILDIR KÖK 35-18-M00069_M-30 TERMAL KENT M03_72093159</t>
  </si>
  <si>
    <t>28.10.2023 10:17:26</t>
  </si>
  <si>
    <t>28.10.2023 13:21:12</t>
  </si>
  <si>
    <t>DEREÇİFTLİK ESENÇAY 45-75-M00234_C_56390330_56390330</t>
  </si>
  <si>
    <t>28.10.2023 10:26:49</t>
  </si>
  <si>
    <t>28.10.2023 13:32:42</t>
  </si>
  <si>
    <t>28.10.2023 10:49:04</t>
  </si>
  <si>
    <t>28.10.2023 13:43:42</t>
  </si>
  <si>
    <t>PANCAR TM 35-26-A00003_OSB-2 M07_2322983</t>
  </si>
  <si>
    <t>28.10.2023 11:08:51</t>
  </si>
  <si>
    <t>28.10.2023 11:48:26</t>
  </si>
  <si>
    <t>TR-11 ( RAMAZAN IŞIK SULAMA GRUBU ) 35-27-M00011_A_91295403_91295403</t>
  </si>
  <si>
    <t>28.10.2023 11:10:27</t>
  </si>
  <si>
    <t>28.10.2023 12:17:49</t>
  </si>
  <si>
    <t>L-120 OVACIK 35-18-L00120_B_91208908_91208908</t>
  </si>
  <si>
    <t>28.10.2023 11:14:16</t>
  </si>
  <si>
    <t>28.10.2023 12:37:35</t>
  </si>
  <si>
    <t>KALINHARMAN TR-1 45-77-L00303_B_56385024_56385024</t>
  </si>
  <si>
    <t>28.10.2023 11:19:56</t>
  </si>
  <si>
    <t>28.10.2023 13:05:30</t>
  </si>
  <si>
    <t>M-2873 35-04-M02873_35-04-M02873_76972142</t>
  </si>
  <si>
    <t>28.10.2023 13:05:42</t>
  </si>
  <si>
    <t>28.10.2023 13:37:31</t>
  </si>
  <si>
    <t>SALİHLİ BİOKÜTLE YAKITLI ENERJİ SANTRALİ KÖK 45-78-M01333_HatBaşıAyırıcı_53139838 M06_53139838</t>
  </si>
  <si>
    <t>28.10.2023 08:33:34</t>
  </si>
  <si>
    <t>28.10.2023 13:44:35</t>
  </si>
  <si>
    <t>HİLAL KLASİK TM 35-01-A00011_YELER M14_2053716</t>
  </si>
  <si>
    <t>28.10.2023 09:02:38</t>
  </si>
  <si>
    <t>28.10.2023 13:37:51</t>
  </si>
  <si>
    <t>DM06/TR06 45-73-M00066_D_56403946_56403946</t>
  </si>
  <si>
    <t>28.10.2023 09:08:30</t>
  </si>
  <si>
    <t>28.10.2023 14:21:55</t>
  </si>
  <si>
    <t>MUTAFLAR KARAKUZU TR-3 35-32-L00069_ H_95956600</t>
  </si>
  <si>
    <t>28.10.2023 09:24:01</t>
  </si>
  <si>
    <t>28.10.2023 13:46:21</t>
  </si>
  <si>
    <t>MUTAFLAR KARAKUZU TR-4 35-32-L00164_ H_95956670</t>
  </si>
  <si>
    <t>28.10.2023 09:39:31</t>
  </si>
  <si>
    <t>28.10.2023 14:08:53</t>
  </si>
  <si>
    <t>M-3467(YATIRIM REZERVE) 35-02-M03467_35-02-M03467_88370595</t>
  </si>
  <si>
    <t>28.10.2023 09:57:04</t>
  </si>
  <si>
    <t>28.10.2023 14:59:11</t>
  </si>
  <si>
    <t>AŞAĞI YENMİŞ KÖYÜ TR1 35-27-M00383_A_56383594_56383594</t>
  </si>
  <si>
    <t>28.10.2023 09:56:00</t>
  </si>
  <si>
    <t>28.10.2023 13:05:38</t>
  </si>
  <si>
    <t>28.10.2023 10:34:31</t>
  </si>
  <si>
    <t>28.10.2023 14:36:51</t>
  </si>
  <si>
    <t>28.10.2023 10:41:40</t>
  </si>
  <si>
    <t>28.10.2023 14:49:06</t>
  </si>
  <si>
    <t>KARABURUN TR-56 35-21-L00217_35-21-L00217_77288354</t>
  </si>
  <si>
    <t>28.10.2023 10:58:40</t>
  </si>
  <si>
    <t>28.10.2023 15:02:19</t>
  </si>
  <si>
    <t>ÇAKMAKLI TR-2 35-17-M00346_950305500_950305500</t>
  </si>
  <si>
    <t>28.10.2023 11:38:11</t>
  </si>
  <si>
    <t>28.10.2023 14:36:15</t>
  </si>
  <si>
    <t>KIZILKEÇİLİ KÖYÜ TR-1 35-20-L00393_35-20-L00393_66110315</t>
  </si>
  <si>
    <t>28.10.2023 14:38:00</t>
  </si>
  <si>
    <t>HÜSEYİN ACAR SULAMA GRUBU 35-29-L00608_A_91023125_91023125</t>
  </si>
  <si>
    <t>28.10.2023 12:50:54</t>
  </si>
  <si>
    <t>28.10.2023 14:42:37</t>
  </si>
  <si>
    <t>AŞAĞI YENMİŞ KÖYÜ TR1 35-27-M00383_35-27-M00383_2366488</t>
  </si>
  <si>
    <t>28.10.2023 13:59:57</t>
  </si>
  <si>
    <t>K-3582 35-01-K03582_910671550_910671550</t>
  </si>
  <si>
    <t>28.10.2023 12:48:52</t>
  </si>
  <si>
    <t>28.10.2023 14:34:42</t>
  </si>
  <si>
    <t>SALİHLİ BİOKÜTLE YAKITLI ENERJİ SANTRALİ KÖK 45-78-M01333_ALAŞEHİR - AKÖREN TR-19 M06_72251539</t>
  </si>
  <si>
    <t>28.10.2023 14:19:17</t>
  </si>
  <si>
    <t>K-1928 35-10-K01928_K-4196 K03_61238850</t>
  </si>
  <si>
    <t>28.10.2023 09:32:35</t>
  </si>
  <si>
    <t>28.10.2023 15:31:41</t>
  </si>
  <si>
    <t>L-120 OVACIK 35-18-L00120_9631383_56353977_56353977</t>
  </si>
  <si>
    <t>28.10.2023 14:13:30</t>
  </si>
  <si>
    <t>28.10.2023 15:05:46</t>
  </si>
  <si>
    <t>M-2402 35-01-M02402_911829752_911829752</t>
  </si>
  <si>
    <t>28.10.2023 14:05:49</t>
  </si>
  <si>
    <t>28.10.2023 15:51:03</t>
  </si>
  <si>
    <t>26.10.2023 07:59:01</t>
  </si>
  <si>
    <t>26.10.2023 08:05:30</t>
  </si>
  <si>
    <t>ÇAMLIK KÖYÜ TR-3 35-13-L00083_A_56378874_56378874</t>
  </si>
  <si>
    <t>28.10.2023 09:09:45</t>
  </si>
  <si>
    <t>28.10.2023 16:36:36</t>
  </si>
  <si>
    <t>K-3569 35-02-K03569_A_56372623_56372623</t>
  </si>
  <si>
    <t>28.10.2023 09:11:35</t>
  </si>
  <si>
    <t>28.10.2023 16:15:34</t>
  </si>
  <si>
    <t>TR-8 35-27-M00008_913758241_913758241</t>
  </si>
  <si>
    <t>28.10.2023 09:16:03</t>
  </si>
  <si>
    <t>28.10.2023 16:44:45</t>
  </si>
  <si>
    <t>28.10.2023 12:14:17</t>
  </si>
  <si>
    <t>28.10.2023 16:16:38</t>
  </si>
  <si>
    <t>TR-67 45-77-L00067_945491161_945491161</t>
  </si>
  <si>
    <t>28.10.2023 14:29:10</t>
  </si>
  <si>
    <t>28.10.2023 15:10:57</t>
  </si>
  <si>
    <t>28.10.2023 14:37:24</t>
  </si>
  <si>
    <t>28.10.2023 16:43:03</t>
  </si>
  <si>
    <t>ILICAKSU TR-1 45-72-L00884_A_56389852_56389852</t>
  </si>
  <si>
    <t>28.10.2023 14:43:40</t>
  </si>
  <si>
    <t>28.10.2023 15:19:30</t>
  </si>
  <si>
    <t>28.10.2023 15:38:23</t>
  </si>
  <si>
    <t>28.10.2023 16:04:53</t>
  </si>
  <si>
    <t>SEYREK TR-8 35-28-M00377_95001292894_95001292894</t>
  </si>
  <si>
    <t>27.10.2023 13:44:47</t>
  </si>
  <si>
    <t>27.10.2023 18:04:02</t>
  </si>
  <si>
    <t>M-3478(YATIRIM REZERVE) 35-03-M03478_ M03_88491526</t>
  </si>
  <si>
    <t>28.10.2023 09:30:06</t>
  </si>
  <si>
    <t>28.10.2023 17:44:49</t>
  </si>
  <si>
    <t>MENEMEN TR-79 35-28-M00679_953374643_953374643</t>
  </si>
  <si>
    <t>28.10.2023 10:35:19</t>
  </si>
  <si>
    <t>28.10.2023 16:37:38</t>
  </si>
  <si>
    <t>GÜLKENT TR-3 35-30-M00226_B_56405127_56405127</t>
  </si>
  <si>
    <t>28.10.2023 12:23:28</t>
  </si>
  <si>
    <t>28.10.2023 15:00:54</t>
  </si>
  <si>
    <t>TR-65 35-16-L00065_953321250_953321250</t>
  </si>
  <si>
    <t>28.10.2023 12:29:23</t>
  </si>
  <si>
    <t>28.10.2023 16:54:10</t>
  </si>
  <si>
    <t>M-2567 İZSU DM 35-01-M02567_M-2557 M07_66109645</t>
  </si>
  <si>
    <t>28.10.2023 12:57:50</t>
  </si>
  <si>
    <t>28.10.2023 17:01:25</t>
  </si>
  <si>
    <t>TR-93 35-26-M00093_35-26-M00093_65977778</t>
  </si>
  <si>
    <t>28.10.2023 13:35:11</t>
  </si>
  <si>
    <t>28.10.2023 17:30:41</t>
  </si>
  <si>
    <t>DAĞISTAN TR-2 35-16-M00130_35-16-M00130_2347743</t>
  </si>
  <si>
    <t>28.10.2023 13:42:25</t>
  </si>
  <si>
    <t>28.10.2023 17:18:01</t>
  </si>
  <si>
    <t>M-1570 35-02-M01570_M-1054 M04_88751031</t>
  </si>
  <si>
    <t>28.10.2023 13:57:26</t>
  </si>
  <si>
    <t>28.10.2023 16:06:11</t>
  </si>
  <si>
    <t>TR-37 35-30-L00037_35-30-L00037_72089892</t>
  </si>
  <si>
    <t>28.10.2023 14:08:39</t>
  </si>
  <si>
    <t>28.10.2023 15:54:36</t>
  </si>
  <si>
    <t>TR-1805 35-28-M00565_967011578_967011578</t>
  </si>
  <si>
    <t>28.10.2023 14:28:35</t>
  </si>
  <si>
    <t>28.10.2023 16:22:42</t>
  </si>
  <si>
    <t>TR-135 35-19-L00135_956688315_956688315</t>
  </si>
  <si>
    <t>28.10.2023 14:43:56</t>
  </si>
  <si>
    <t>28.10.2023 17:22:35</t>
  </si>
  <si>
    <t>M-256 35-09-M00256_97702151_97702151</t>
  </si>
  <si>
    <t>28.10.2023 15:25:33</t>
  </si>
  <si>
    <t>28.10.2023 16:13:21</t>
  </si>
  <si>
    <t>M-256 35-09-M00256_B_56371639_56371639</t>
  </si>
  <si>
    <t>28.10.2023 17:31:50</t>
  </si>
  <si>
    <t>AHMETBEYLER TR-1 35-16-M00061_A_91167241_91167241</t>
  </si>
  <si>
    <t>28.10.2023 09:00:07</t>
  </si>
  <si>
    <t>28.10.2023 17:53:06</t>
  </si>
  <si>
    <t>ÇİTKÖY TR-1 35-16-M00062_D_91167290_91167290</t>
  </si>
  <si>
    <t>28.10.2023 09:17:42</t>
  </si>
  <si>
    <t>28.10.2023 18:05:39</t>
  </si>
  <si>
    <t>28.10.2023 12:15:24</t>
  </si>
  <si>
    <t>28.10.2023 18:34:21</t>
  </si>
  <si>
    <t>28.10.2023 12:39:15</t>
  </si>
  <si>
    <t>28.10.2023 18:28:44</t>
  </si>
  <si>
    <t>MENEMEN TR-67 35-28-L00067_95000563624_95000563624</t>
  </si>
  <si>
    <t>28.10.2023 15:03:33</t>
  </si>
  <si>
    <t>28.10.2023 18:08:42</t>
  </si>
  <si>
    <t>K-2725 35-02-K02725_910130774_910130774</t>
  </si>
  <si>
    <t>28.10.2023 15:25:18</t>
  </si>
  <si>
    <t>28.10.2023 18:12:32</t>
  </si>
  <si>
    <t>K-4183 35-10-K04183_95002763032_95002763032</t>
  </si>
  <si>
    <t>28.10.2023 15:41:50</t>
  </si>
  <si>
    <t>28.10.2023 18:28:33</t>
  </si>
  <si>
    <t>K-1904 35-10-K01904_98021176_98021176</t>
  </si>
  <si>
    <t>28.10.2023 16:05:48</t>
  </si>
  <si>
    <t>28.10.2023 17:35:50</t>
  </si>
  <si>
    <t>K-569 35-02-K00569_910016882_910016882</t>
  </si>
  <si>
    <t>28.10.2023 17:28:02</t>
  </si>
  <si>
    <t>28.10.2023 18:36:10</t>
  </si>
  <si>
    <t>K-3322 35-09-K03322_B b3b_5870046</t>
  </si>
  <si>
    <t>28.10.2023 17:23:34</t>
  </si>
  <si>
    <t>28.10.2023 18:26:28</t>
  </si>
  <si>
    <t>28.10.2023 17:36:35</t>
  </si>
  <si>
    <t>28.10.2023 18:25:51</t>
  </si>
  <si>
    <t>DM-3/TR-30 35-26-M01632_C A03b_66386147</t>
  </si>
  <si>
    <t>28.10.2023 18:10:40</t>
  </si>
  <si>
    <t>28.10.2023 19:04:21</t>
  </si>
  <si>
    <t>28.10.2023 09:03:00</t>
  </si>
  <si>
    <t>28.10.2023 18:45:33</t>
  </si>
  <si>
    <t>28.10.2023 09:30:24</t>
  </si>
  <si>
    <t>28.10.2023 17:16:10</t>
  </si>
  <si>
    <t>AĞAÇ İŞLERİ TR-11 35-22-M00111_10345012 tr11D1_5918210</t>
  </si>
  <si>
    <t>28.10.2023 13:55:28</t>
  </si>
  <si>
    <t>28.10.2023 15:48:04</t>
  </si>
  <si>
    <t>KARAKOVA TR-5 35-15-L01081_C_65513522_65513522</t>
  </si>
  <si>
    <t>28.10.2023 14:47:39</t>
  </si>
  <si>
    <t>28.10.2023 16:00:59</t>
  </si>
  <si>
    <t>ARAPBAŞI TR-1 35-20-L00082_955210622_955210622</t>
  </si>
  <si>
    <t>28.10.2023 15:08:40</t>
  </si>
  <si>
    <t>28.10.2023 17:52:22</t>
  </si>
  <si>
    <t>NACİ BEZİRGANOĞLU SULAMA GRUBU 35-29-L00286_A_56360697_56360697</t>
  </si>
  <si>
    <t>28.10.2023 15:16:39</t>
  </si>
  <si>
    <t>28.10.2023 17:35:53</t>
  </si>
  <si>
    <t>DM-2/22 35-27-M01093_A_72388074_72388074</t>
  </si>
  <si>
    <t>28.10.2023 12:56:14</t>
  </si>
  <si>
    <t>28.10.2023 18:38:51</t>
  </si>
  <si>
    <t>ŞEYHDAVUTLAR TR-1 45-79-M00123_95001175076_95001175076</t>
  </si>
  <si>
    <t>28.10.2023 15:34:12</t>
  </si>
  <si>
    <t>28.10.2023 18:00:02</t>
  </si>
  <si>
    <t>KARAKUYU TR-1 35-22-M00289_955274799_955274799</t>
  </si>
  <si>
    <t>28.10.2023 17:07:21</t>
  </si>
  <si>
    <t>28.10.2023 18:21:13</t>
  </si>
  <si>
    <t>BODAMAS TR-2 45-75-M00325_B_91250927_91250927</t>
  </si>
  <si>
    <t>28.10.2023 17:12:36</t>
  </si>
  <si>
    <t>28.10.2023 19:04:14</t>
  </si>
  <si>
    <t>M-2440 35-09-M02440_35-09-M02440_42782977</t>
  </si>
  <si>
    <t>28.10.2023 18:11:25</t>
  </si>
  <si>
    <t>28.10.2023 18:53:15</t>
  </si>
  <si>
    <t>28.10.2023 19:10:21</t>
  </si>
  <si>
    <t>KOYUNDERE TR-12 35-28-M00161_C C01_92518696</t>
  </si>
  <si>
    <t>28.10.2023 18:56:06</t>
  </si>
  <si>
    <t>28.10.2023 19:39:58</t>
  </si>
  <si>
    <t>K-4583 35-04-K04583_35-04-K04583_65528020</t>
  </si>
  <si>
    <t>28.10.2023 18:58:25</t>
  </si>
  <si>
    <t>28.10.2023 19:01:11</t>
  </si>
  <si>
    <t>TEPEKÖY TR-3 45-73-M00784_D_91131929_91131929</t>
  </si>
  <si>
    <t>28.10.2023 12:44:49</t>
  </si>
  <si>
    <t>28.10.2023 15:40:05</t>
  </si>
  <si>
    <t>M-2464 35-09-M02464_D D02b_95325023</t>
  </si>
  <si>
    <t>28.10.2023 14:15:14</t>
  </si>
  <si>
    <t>28.10.2023 17:05:37</t>
  </si>
  <si>
    <t>TR-42 45-77-L00042_D_56403903_56403903</t>
  </si>
  <si>
    <t>28.10.2023 15:37:18</t>
  </si>
  <si>
    <t>28.10.2023 18:01:05</t>
  </si>
  <si>
    <t>28.10.2023 16:10:41</t>
  </si>
  <si>
    <t>28.10.2023 17:27:28</t>
  </si>
  <si>
    <t>GÜZELHİSAR TR-1 35-17-M00167_B_91419106_91419106</t>
  </si>
  <si>
    <t>28.10.2023 17:08:15</t>
  </si>
  <si>
    <t>28.10.2023 18:10:29</t>
  </si>
  <si>
    <t>MORDOĞAN KÖYÜ TR-1 35-21-L00136_D_56375508_56375508</t>
  </si>
  <si>
    <t>28.10.2023 17:15:15</t>
  </si>
  <si>
    <t>28.10.2023 20:36:32</t>
  </si>
  <si>
    <t>28.10.2023 18:34:01</t>
  </si>
  <si>
    <t>28.10.2023 18:53:01</t>
  </si>
  <si>
    <t>K-132 35-01-K00132_C 1C_5871708</t>
  </si>
  <si>
    <t>28.10.2023 19:39:15</t>
  </si>
  <si>
    <t>28.10.2023 20:22:10</t>
  </si>
  <si>
    <t>SALİHLER TR-2 35-30-L00293_C_56405073_56405073</t>
  </si>
  <si>
    <t>28.10.2023 19:49:29</t>
  </si>
  <si>
    <t>28.10.2023 20:32:55</t>
  </si>
  <si>
    <t>YAKAPINAR TR-5 35-20-L00138_35-20-L00138_2359395</t>
  </si>
  <si>
    <t>28.10.2023 09:10:06</t>
  </si>
  <si>
    <t>28.10.2023 15:40:41</t>
  </si>
  <si>
    <t>K-806 35-07-K00806_97594171_97594171</t>
  </si>
  <si>
    <t>28.10.2023 14:15:54</t>
  </si>
  <si>
    <t>28.10.2023 21:35:04</t>
  </si>
  <si>
    <t>BİRGİ TR-1 (TR-201) 35-19-M00201_956698738_956698738</t>
  </si>
  <si>
    <t>28.10.2023 20:15:54</t>
  </si>
  <si>
    <t>28.10.2023 21:27:41</t>
  </si>
  <si>
    <t>28.10.2023 20:29:09</t>
  </si>
  <si>
    <t>28.10.2023 22:06:16</t>
  </si>
  <si>
    <t>DM-18/04 45-71-M00259_953218997_953218997</t>
  </si>
  <si>
    <t>28.10.2023 15:46:58</t>
  </si>
  <si>
    <t>28.10.2023 17:29:27</t>
  </si>
  <si>
    <t>SEYİRKENT TR-1 45-83-M00691_45-83-M00691_61334575</t>
  </si>
  <si>
    <t>28.10.2023 17:55:09</t>
  </si>
  <si>
    <t>28.10.2023 18:16:32</t>
  </si>
  <si>
    <t>TEMREK TR-1 45-83-M00485_B_56369691_56369691</t>
  </si>
  <si>
    <t>28.10.2023 18:03:42</t>
  </si>
  <si>
    <t>28.10.2023 19:43:14</t>
  </si>
  <si>
    <t>DEVLETHAN TR-1 45-82-M00203_45-82-M00203_2372052</t>
  </si>
  <si>
    <t>28.10.2023 20:04:49</t>
  </si>
  <si>
    <t>28.10.2023 21:53:39</t>
  </si>
  <si>
    <t>DM-2/6 (DİYANET ARKASI) 45-71-M00150_953192181_953192181</t>
  </si>
  <si>
    <t>27.10.2023 10:52:54</t>
  </si>
  <si>
    <t>27.10.2023 16:52:46</t>
  </si>
  <si>
    <t>AHMETBEYLİ M-5 35-22-M00243_C_56353745_56353745</t>
  </si>
  <si>
    <t>28.10.2023 18:38:56</t>
  </si>
  <si>
    <t>28.10.2023 23:10:28</t>
  </si>
  <si>
    <t>K-3970 35-02-K03970_K-249 K02_2068737</t>
  </si>
  <si>
    <t>23.10.2023 11:52:34</t>
  </si>
  <si>
    <t>23.10.2023 13:17:11</t>
  </si>
  <si>
    <t>M-1138 35-02-M01138_M-771Ö M01_2309920</t>
  </si>
  <si>
    <t>26.10.2023 16:15:38</t>
  </si>
  <si>
    <t>26.10.2023 17:17:24</t>
  </si>
  <si>
    <t>M-749 KIRIKLAR CEZAEVİ KÖK 35-03-M00749_M-750 CEZAEVİ M01_49932298</t>
  </si>
  <si>
    <t>27.10.2023 09:20:51</t>
  </si>
  <si>
    <t>27.10.2023 18:59:09</t>
  </si>
  <si>
    <t>M-1975 35-09-M01975_DAĞITIM TR-2 M-1975 M04_45348595</t>
  </si>
  <si>
    <t>27.10.2023 18:18:06</t>
  </si>
  <si>
    <t>27.10.2023 20:19:49</t>
  </si>
  <si>
    <t>K-3103 35-10-K03103_98008309_98008309</t>
  </si>
  <si>
    <t>28.10.2023 17:19:56</t>
  </si>
  <si>
    <t>29.10.2023 02:28:19</t>
  </si>
  <si>
    <t>22.10.2023 09:19:04</t>
  </si>
  <si>
    <t>22.10.2023 09:24:04</t>
  </si>
  <si>
    <t>M-2132 KÖK 35-07-M02132_M-2525 M04_60554925</t>
  </si>
  <si>
    <t>16.10.2023 13:34:53</t>
  </si>
  <si>
    <t>SEYDİKÖY İM 35-08-A00002_ALTAY K14_2053304</t>
  </si>
  <si>
    <t>17.10.2023 00:52:05</t>
  </si>
  <si>
    <t>17.10.2023 01:04:15</t>
  </si>
  <si>
    <t>K-4776 35-09-K04776_ H_54998437</t>
  </si>
  <si>
    <t>18.10.2023 08:21:50</t>
  </si>
  <si>
    <t>18.10.2023 11:00:31</t>
  </si>
  <si>
    <t>M-30 35-02-M00030_M-33 M05_2309667</t>
  </si>
  <si>
    <t>18.10.2023 09:10:26</t>
  </si>
  <si>
    <t>18.10.2023 11:28:06</t>
  </si>
  <si>
    <t>EBSO TM 35-09-A00001_EBSO-20 K49_2312303</t>
  </si>
  <si>
    <t>18.10.2023 11:43:07</t>
  </si>
  <si>
    <t>18.10.2023 15:21:57</t>
  </si>
  <si>
    <t>M-30 35-02-M00030_M-1081 M03_2117925</t>
  </si>
  <si>
    <t>18.10.2023 14:42:01</t>
  </si>
  <si>
    <t>18.10.2023 15:12:28</t>
  </si>
  <si>
    <t>M-279 35-02-M00279_M-281 M02_89088843</t>
  </si>
  <si>
    <t>18.10.2023 15:32:15</t>
  </si>
  <si>
    <t>BAHRİBABA TM 35-01-A00006_ÜÇYOL M03_92605143</t>
  </si>
  <si>
    <t>28.10.2023 10:03:25</t>
  </si>
  <si>
    <t>28.10.2023 11:49:01</t>
  </si>
  <si>
    <t>M-1507 35-01-M01507_M-1770 M02_2113909</t>
  </si>
  <si>
    <t>28.10.2023 11:53:46</t>
  </si>
  <si>
    <t>M-1571 35-01-M01571_M-1728 M03_65814915</t>
  </si>
  <si>
    <t>28.10.2023 12:31:42</t>
  </si>
  <si>
    <t>M-1728 35-01-M01728_M-2911 M02_77813461</t>
  </si>
  <si>
    <t>28.10.2023 12:44:45</t>
  </si>
  <si>
    <t>KOYUNDERE TR-15 35-28-M00159_953374454_953374454</t>
  </si>
  <si>
    <t>28.10.2023 21:45:53</t>
  </si>
  <si>
    <t>29.10.2023 00:25:03</t>
  </si>
  <si>
    <t>TR-1/11 45-83-M00011_TR-1/83 KAPTANOĞLU M015_83843127</t>
  </si>
  <si>
    <t>29.10.2023 06:18:49</t>
  </si>
  <si>
    <t>29.10.2023 06:32:25</t>
  </si>
  <si>
    <t>K-3284 YEDİ GÖLLER EVKA-1 35-03-K03284Ö_ K01_2316872</t>
  </si>
  <si>
    <t>13.10.2023 13:27:36</t>
  </si>
  <si>
    <t>13.10.2023 16:45:22</t>
  </si>
  <si>
    <t>K-2519 35-02-K02519_TRAFO K01_42299582</t>
  </si>
  <si>
    <t>13.10.2023 14:38:32</t>
  </si>
  <si>
    <t>13.10.2023 15:00:12</t>
  </si>
  <si>
    <t>SEYDİKÖY İM 35-08-A00002_ÇAKMAK K24_2052684</t>
  </si>
  <si>
    <t>14.10.2023 11:08:42</t>
  </si>
  <si>
    <t>14.10.2023 13:29:43</t>
  </si>
  <si>
    <t>SARUHANLI TR-37 45-80-M02889_D D01b_60232874</t>
  </si>
  <si>
    <t>28.10.2023 16:31:26</t>
  </si>
  <si>
    <t>28.10.2023 23:17:18</t>
  </si>
  <si>
    <t>M-1535 35-01-M01535_911319440_911319440</t>
  </si>
  <si>
    <t>29.10.2023 06:43:49</t>
  </si>
  <si>
    <t>29.10.2023 08:26:43</t>
  </si>
  <si>
    <t>29.10.2023 07:24:11</t>
  </si>
  <si>
    <t>29.10.2023 07:52:41</t>
  </si>
  <si>
    <t>PAŞAKÖY KÖK 45-80-M00052_TAŞDİBİ ÇIKIŞI M010_72063859</t>
  </si>
  <si>
    <t>29.10.2023 07:43:55</t>
  </si>
  <si>
    <t>29.10.2023 08:35:21</t>
  </si>
  <si>
    <t>SELENDİ TR-12 45-81-M00012_TR-11 M02_2321242</t>
  </si>
  <si>
    <t>29.10.2023 07:51:11</t>
  </si>
  <si>
    <t>29.10.2023 08:26:22</t>
  </si>
  <si>
    <t>29.10.2023 08:11:52</t>
  </si>
  <si>
    <t>29.10.2023 08:36:00</t>
  </si>
  <si>
    <t>M-1565 35-02-M01565_M-3269 M01_2310632</t>
  </si>
  <si>
    <t>13.10.2023 08:03:22</t>
  </si>
  <si>
    <t>13.10.2023 08:23:02</t>
  </si>
  <si>
    <t>KARŞIYAKA GIS TM 35-04-A00002_Karşıyaka-15 K24_2309962</t>
  </si>
  <si>
    <t>13.10.2023 09:33:10</t>
  </si>
  <si>
    <t>13.10.2023 10:26:22</t>
  </si>
  <si>
    <t>K-3138 35-04-K03138_TRAFO K03_64538394</t>
  </si>
  <si>
    <t>URGANLI TR-4 45-83-M00554_MERA M01_2328743</t>
  </si>
  <si>
    <t>29.10.2023 06:56:59</t>
  </si>
  <si>
    <t>29.10.2023 08:47:46</t>
  </si>
  <si>
    <t>29.10.2023 07:58:21</t>
  </si>
  <si>
    <t>29.10.2023 08:43:21</t>
  </si>
  <si>
    <t>29.10.2023 08:19:28</t>
  </si>
  <si>
    <t>29.10.2023 08:54:18</t>
  </si>
  <si>
    <t>KARGIN KÖK 45-71-M00095_HatBaşıAyırıcı_53135193 M07_53135193</t>
  </si>
  <si>
    <t>29.10.2023 08:18:58</t>
  </si>
  <si>
    <t>29.10.2023 09:42:13</t>
  </si>
  <si>
    <t>ARPALIK KÖK 45-83-M00137_ARPALIK TR-1 M02_2329855</t>
  </si>
  <si>
    <t>29.10.2023 08:17:56</t>
  </si>
  <si>
    <t>29.10.2023 10:21:07</t>
  </si>
  <si>
    <t>29.10.2023 08:40:51</t>
  </si>
  <si>
    <t>29.10.2023 08:53:15</t>
  </si>
  <si>
    <t>29.10.2023 08:43:31</t>
  </si>
  <si>
    <t>29.10.2023 09:49:15</t>
  </si>
  <si>
    <t>29.10.2023 08:43:53</t>
  </si>
  <si>
    <t>29.10.2023 09:20:52</t>
  </si>
  <si>
    <t>29.10.2023 08:51:27</t>
  </si>
  <si>
    <t>29.10.2023 09:23:53</t>
  </si>
  <si>
    <t>29.10.2023 08:58:35</t>
  </si>
  <si>
    <t>29.10.2023 09:01:42</t>
  </si>
  <si>
    <t>TAYTAN OFİS KÖK 45-78-M00314_HatBaşıAyırıcı_53140382 M06_53140382</t>
  </si>
  <si>
    <t>29.10.2023 09:17:30</t>
  </si>
  <si>
    <t>29.10.2023 10:27:23</t>
  </si>
  <si>
    <t>29.10.2023 09:22:11</t>
  </si>
  <si>
    <t>29.10.2023 09:44:55</t>
  </si>
  <si>
    <t>UĞURLU KÖK 45-86-M00045_KAVAKYERİ YEŞİLKÖY M03_72226052</t>
  </si>
  <si>
    <t>29.10.2023 09:25:31</t>
  </si>
  <si>
    <t>29.10.2023 09:57:52</t>
  </si>
  <si>
    <t>BAKIR TR-4 45-76-M00073_45-76-M00073_2374341</t>
  </si>
  <si>
    <t>29.10.2023 09:24:57</t>
  </si>
  <si>
    <t>29.10.2023 10:14:25</t>
  </si>
  <si>
    <t>29.10.2023 09:29:17</t>
  </si>
  <si>
    <t>29.10.2023 09:31:57</t>
  </si>
  <si>
    <t>KAPANCI KÖK 45-78-L00229_HASALAN L02_2108490</t>
  </si>
  <si>
    <t>29.10.2023 09:30:55</t>
  </si>
  <si>
    <t>29.10.2023 09:31:32</t>
  </si>
  <si>
    <t>29.10.2023 09:31:58</t>
  </si>
  <si>
    <t>29.10.2023 09:53:11</t>
  </si>
  <si>
    <t>BALABAN TR-1 35-24-M00106_DIREK TIPI TRAFO HUCRESI H01_2035991</t>
  </si>
  <si>
    <t>29.10.2023 09:39:44</t>
  </si>
  <si>
    <t>29.10.2023 10:58:39</t>
  </si>
  <si>
    <t>M-13 35-02-M00013_TRAFO M02_2064662</t>
  </si>
  <si>
    <t>29.10.2023 09:41:31</t>
  </si>
  <si>
    <t>29.10.2023 10:43:11</t>
  </si>
  <si>
    <t>29.10.2023 09:52:41</t>
  </si>
  <si>
    <t>29.10.2023 09:54:09</t>
  </si>
  <si>
    <t>29.10.2023 09:59:28</t>
  </si>
  <si>
    <t>ASKERİYE TR-5 ÖZEL TR 45-73-M01351Ö_DAĞITIM TRAFO ASKERİYE TR-5 ÖZEL M03_92152495</t>
  </si>
  <si>
    <t>29.10.2023 10:05:49</t>
  </si>
  <si>
    <t>29.10.2023 10:49:50</t>
  </si>
  <si>
    <t>K-1408 35-01-K01408_C_56377896_56377896</t>
  </si>
  <si>
    <t>29.10.2023 10:10:52</t>
  </si>
  <si>
    <t>29.10.2023 10:46:30</t>
  </si>
  <si>
    <t>29.10.2023 10:26:41</t>
  </si>
  <si>
    <t>29.10.2023 10:27:35</t>
  </si>
  <si>
    <t>KARAKUZU TR-1 35-17-M00466_DIREK TIPI TRAFO HUCRESI H01_2048767</t>
  </si>
  <si>
    <t>29.10.2023 07:48:38</t>
  </si>
  <si>
    <t>29.10.2023 09:44:17</t>
  </si>
  <si>
    <t>29.10.2023 09:10:23</t>
  </si>
  <si>
    <t>29.10.2023 11:31:25</t>
  </si>
  <si>
    <t>ULUKENT DM-3/13 TR-2 35-28-M00066_ULUKENT DM-3/13 M01_66554136</t>
  </si>
  <si>
    <t>29.10.2023 09:33:05</t>
  </si>
  <si>
    <t>29.10.2023 10:23:11</t>
  </si>
  <si>
    <t>M-2675 35-01-M02675_910954833_910954833</t>
  </si>
  <si>
    <t>29.10.2023 09:40:32</t>
  </si>
  <si>
    <t>29.10.2023 11:06:38</t>
  </si>
  <si>
    <t>29.10.2023 11:38:52</t>
  </si>
  <si>
    <t>29.10.2023 09:50:07</t>
  </si>
  <si>
    <t>29.10.2023 11:08:49</t>
  </si>
  <si>
    <t>DİNDARLI TR-1 45-79-M00416_945574422_945574422</t>
  </si>
  <si>
    <t>29.10.2023 10:06:09</t>
  </si>
  <si>
    <t>29.10.2023 12:00:17</t>
  </si>
  <si>
    <t>ÇANŞA KÖK 45-81-M00047_ M03_2317361</t>
  </si>
  <si>
    <t>29.10.2023 10:11:41</t>
  </si>
  <si>
    <t>29.10.2023 10:37:31</t>
  </si>
  <si>
    <t>TR-37 35-30-L00037_A_56402523_56402523</t>
  </si>
  <si>
    <t>29.10.2023 10:30:26</t>
  </si>
  <si>
    <t>29.10.2023 11:59:37</t>
  </si>
  <si>
    <t>29.10.2023 10:21:18</t>
  </si>
  <si>
    <t>29.10.2023 11:31:45</t>
  </si>
  <si>
    <t>29.10.2023 10:49:19</t>
  </si>
  <si>
    <t>29.10.2023 11:35:43</t>
  </si>
  <si>
    <t>KÖYLÜCE TR-1 45-74-M00235_B_65496791_65496791</t>
  </si>
  <si>
    <t>29.10.2023 09:35:43</t>
  </si>
  <si>
    <t>29.10.2023 11:58:28</t>
  </si>
  <si>
    <t>ULUKENT DM-1/1 35-28-M00584_ULUKENT DM-1/18 M02_66561438</t>
  </si>
  <si>
    <t>29.10.2023 10:25:35</t>
  </si>
  <si>
    <t>29.10.2023 11:47:04</t>
  </si>
  <si>
    <t>29.10.2023 10:52:19</t>
  </si>
  <si>
    <t>29.10.2023 12:02:21</t>
  </si>
  <si>
    <t>29.10.2023 11:00:51</t>
  </si>
  <si>
    <t>29.10.2023 11:45:41</t>
  </si>
  <si>
    <t>29.10.2023 11:15:41</t>
  </si>
  <si>
    <t>29.10.2023 13:24:14</t>
  </si>
  <si>
    <t>29.10.2023 12:26:09</t>
  </si>
  <si>
    <t>YENİKÖY TR-4 35-15-L00383_C_56362026_56362026</t>
  </si>
  <si>
    <t>29.10.2023 06:31:33</t>
  </si>
  <si>
    <t>29.10.2023 07:15:41</t>
  </si>
  <si>
    <t>YENİKÖY TR-4 35-15-L00383_35-15-L00383_2365579</t>
  </si>
  <si>
    <t>29.10.2023 13:27:43</t>
  </si>
  <si>
    <t>AHMETBEYLİ M-4 35-22-M00242_955285814_955285814</t>
  </si>
  <si>
    <t>29.10.2023 09:12:53</t>
  </si>
  <si>
    <t>29.10.2023 13:33:05</t>
  </si>
  <si>
    <t>KARAREİS KÖK 35-19-M00442_HatBaşıAyırıcı_53138240 M02_53138240</t>
  </si>
  <si>
    <t>29.10.2023 09:36:29</t>
  </si>
  <si>
    <t>29.10.2023 12:55:46</t>
  </si>
  <si>
    <t>TR-45 35-22-M00045_A_73133016_73133016</t>
  </si>
  <si>
    <t>29.10.2023 09:49:08</t>
  </si>
  <si>
    <t>29.10.2023 12:55:48</t>
  </si>
  <si>
    <t>CEYNAK KÖK 35-17-M00264_ŞEHİT KEMAL GİRİŞİ M04_66447951</t>
  </si>
  <si>
    <t>29.10.2023 09:54:20</t>
  </si>
  <si>
    <t>29.10.2023 13:03:09</t>
  </si>
  <si>
    <t>K-4145 35-01-K04145_912416495_912416495</t>
  </si>
  <si>
    <t>29.10.2023 09:54:34</t>
  </si>
  <si>
    <t>29.10.2023 13:12:02</t>
  </si>
  <si>
    <t>M-2009 35-01-M02009_944466632_944466632</t>
  </si>
  <si>
    <t>29.10.2023 10:29:03</t>
  </si>
  <si>
    <t>29.10.2023 13:50:24</t>
  </si>
  <si>
    <t>ERGENEKON TR-1/1 MURADİYE SOKAK 45-83-M00626__72374843_72374843</t>
  </si>
  <si>
    <t>29.10.2023 11:29:44</t>
  </si>
  <si>
    <t>29.10.2023 13:34:20</t>
  </si>
  <si>
    <t>29.10.2023 11:28:35</t>
  </si>
  <si>
    <t>29.10.2023 13:49:56</t>
  </si>
  <si>
    <t>BEBEKLİ AHMETAĞA TR-1 45-77-L00487_ H_85952936</t>
  </si>
  <si>
    <t>29.10.2023 11:41:31</t>
  </si>
  <si>
    <t>29.10.2023 13:14:31</t>
  </si>
  <si>
    <t>DAMLACIK TR 1 35-27-M00346_95000556809_95000556809</t>
  </si>
  <si>
    <t>29.10.2023 11:48:40</t>
  </si>
  <si>
    <t>29.10.2023 13:14:43</t>
  </si>
  <si>
    <t>ULUKENT DM-1/18 35-28-M00585_ULUKENT DM-1/1 M01_66560412</t>
  </si>
  <si>
    <t>29.10.2023 12:03:28</t>
  </si>
  <si>
    <t>29.10.2023 14:12:25</t>
  </si>
  <si>
    <t>TR-16 45-74-M00332_945587613_945587613</t>
  </si>
  <si>
    <t>29.10.2023 12:23:06</t>
  </si>
  <si>
    <t>29.10.2023 13:49:24</t>
  </si>
  <si>
    <t>21.10.2023 10:33:19</t>
  </si>
  <si>
    <t>21.10.2023 12:06:00</t>
  </si>
  <si>
    <t>K-47 35-01-K00047_M 1M_5857793</t>
  </si>
  <si>
    <t>29.10.2023 11:47:47</t>
  </si>
  <si>
    <t>29.10.2023 14:29:47</t>
  </si>
  <si>
    <t>KARAĞAÇLI TR-6 45-71-M01905_A_56352631_56352631</t>
  </si>
  <si>
    <t>29.10.2023 13:08:49</t>
  </si>
  <si>
    <t>29.10.2023 14:54:23</t>
  </si>
  <si>
    <t>K-2571 35-01-K02571_911808078_911808078</t>
  </si>
  <si>
    <t>29.10.2023 13:28:17</t>
  </si>
  <si>
    <t>29.10.2023 14:41:50</t>
  </si>
  <si>
    <t>29.10.2023 14:17:04</t>
  </si>
  <si>
    <t>29.10.2023 14:18:44</t>
  </si>
  <si>
    <t>11.10.2023 20:59:07</t>
  </si>
  <si>
    <t>12.10.2023 01:54:52</t>
  </si>
  <si>
    <t>DEĞİRMENDERE DM 35-22-M00085_HatBaşıAyırıcı_79410704 M09_79410704</t>
  </si>
  <si>
    <t>12.10.2023 19:14:38</t>
  </si>
  <si>
    <t>12.10.2023 20:36:56</t>
  </si>
  <si>
    <t>12.10.2023 20:57:57</t>
  </si>
  <si>
    <t>15.10.2023 08:26:49</t>
  </si>
  <si>
    <t>15.10.2023 10:03:53</t>
  </si>
  <si>
    <t>AYRANCILAR DM-5 35-26-M00807_DEMİRCİ M03_2125776</t>
  </si>
  <si>
    <t>16.10.2023 09:16:42</t>
  </si>
  <si>
    <t>16.10.2023 11:07:11</t>
  </si>
  <si>
    <t>28.10.2023 10:43:02</t>
  </si>
  <si>
    <t>28.10.2023 17:03:12</t>
  </si>
  <si>
    <t>28.10.2023 14:52:12</t>
  </si>
  <si>
    <t>28.10.2023 14:56:22</t>
  </si>
  <si>
    <t>ÇANDARLI TATİL KÖYÜ KÖK-11 35-30-M00079_ÇANDARLI-1 M01_72085942</t>
  </si>
  <si>
    <t>29.10.2023 05:26:45</t>
  </si>
  <si>
    <t>29.10.2023 05:26:55</t>
  </si>
  <si>
    <t>29.10.2023 12:04:50</t>
  </si>
  <si>
    <t>29.10.2023 16:07:35</t>
  </si>
  <si>
    <t>TR-2/6-A 45-72-L00942_E_91067782_91067782</t>
  </si>
  <si>
    <t>29.10.2023 12:29:23</t>
  </si>
  <si>
    <t>29.10.2023 15:41:06</t>
  </si>
  <si>
    <t>SAİP TR-2 35-21-L00103_A_56393518_56393518</t>
  </si>
  <si>
    <t>29.10.2023 13:06:26</t>
  </si>
  <si>
    <t>29.10.2023 15:43:28</t>
  </si>
  <si>
    <t>TR-36 35-16-L00036_953319172_953319172</t>
  </si>
  <si>
    <t>29.10.2023 13:28:29</t>
  </si>
  <si>
    <t>29.10.2023 15:41:56</t>
  </si>
  <si>
    <t>YENİ KARAKÖY TR-1 35-17-M00730_35-17-M00730_2362964</t>
  </si>
  <si>
    <t>29.10.2023 14:20:42</t>
  </si>
  <si>
    <t>29.10.2023 15:06:41</t>
  </si>
  <si>
    <t>KESİKKÖY DM 35-28-M00309_HatBaşıAyırıcı_90912545 M14_90912545</t>
  </si>
  <si>
    <t>28.10.2023 13:41:22</t>
  </si>
  <si>
    <t>28.10.2023 17:29:34</t>
  </si>
  <si>
    <t>28.10.2023 15:21:03</t>
  </si>
  <si>
    <t>28.10.2023 15:41:06</t>
  </si>
  <si>
    <t>KARAKOVA KÖK 35-15-L01205_KARAKOVA KÖYİÇİ M03_85269010</t>
  </si>
  <si>
    <t>28.10.2023 15:43:41</t>
  </si>
  <si>
    <t>28.10.2023 15:56:01</t>
  </si>
  <si>
    <t>SOMA A SANTRALİ İM/DM 45-82-A00001_KIRKAĞAÇ L15_2324961</t>
  </si>
  <si>
    <t>28.10.2023 15:53:51</t>
  </si>
  <si>
    <t>28.10.2023 16:18:51</t>
  </si>
  <si>
    <t>KOLDERE KÖK 45-80-M00051_TR-2 TR-4 TR-5 M03_73403315</t>
  </si>
  <si>
    <t>28.10.2023 17:09:21</t>
  </si>
  <si>
    <t>28.10.2023 17:39:51</t>
  </si>
  <si>
    <t>28.10.2023 19:53:56</t>
  </si>
  <si>
    <t>28.10.2023 22:33:24</t>
  </si>
  <si>
    <t>28.10.2023 21:45:47</t>
  </si>
  <si>
    <t>28.10.2023 22:14:09</t>
  </si>
  <si>
    <t>MURADİYE DM 45-71-M00006_KENT ENERJİ M17_72258321</t>
  </si>
  <si>
    <t>29.10.2023 13:21:55</t>
  </si>
  <si>
    <t>29.10.2023 13:56:46</t>
  </si>
  <si>
    <t>YELKİ DM-2/8 (M-2342) 35-10-M02342_D D1_49594310</t>
  </si>
  <si>
    <t>29.10.2023 15:06:20</t>
  </si>
  <si>
    <t>29.10.2023 16:46:56</t>
  </si>
  <si>
    <t>29.10.2023 15:38:11</t>
  </si>
  <si>
    <t>29.10.2023 15:48:57</t>
  </si>
  <si>
    <t>MENEMEN TR-15 35-28-L00015_35-28-L00015_2349504</t>
  </si>
  <si>
    <t>29.10.2023 16:52:34</t>
  </si>
  <si>
    <t>29.10.2023 17:01:12</t>
  </si>
  <si>
    <t>28.10.2023 10:02:31</t>
  </si>
  <si>
    <t>28.10.2023 17:31:11</t>
  </si>
  <si>
    <t>FİKRET KANMAN ÖZEL TR 35-27-M00650Ö_DIREK TIPI TRAFO HUCRESI H01_2053688</t>
  </si>
  <si>
    <t>28.10.2023 16:52:43</t>
  </si>
  <si>
    <t>28.10.2023 20:56:41</t>
  </si>
  <si>
    <t>KÖREKE TR-1 45-75-M00135_DIREK TIPI TRAFO HUCRESI H01_2085445</t>
  </si>
  <si>
    <t>28.10.2023 17:30:34</t>
  </si>
  <si>
    <t>28.10.2023 18:02:01</t>
  </si>
  <si>
    <t>28.10.2023 18:34:05</t>
  </si>
  <si>
    <t>28.10.2023 18:47:45</t>
  </si>
  <si>
    <t>SARIGÖL TR-6 45-79-M00006_A_91300019_91300019</t>
  </si>
  <si>
    <t>29.10.2023 14:38:21</t>
  </si>
  <si>
    <t>29.10.2023 16:47:38</t>
  </si>
  <si>
    <t>ZAFER YILMAZ GRUBU 35-26-M01142_A_91189159_91189159</t>
  </si>
  <si>
    <t>29.10.2023 15:15:07</t>
  </si>
  <si>
    <t>29.10.2023 17:51:27</t>
  </si>
  <si>
    <t>M-3251 35-04-M03251_99212635_99212635</t>
  </si>
  <si>
    <t>29.10.2023 15:19:53</t>
  </si>
  <si>
    <t>29.10.2023 17:12:38</t>
  </si>
  <si>
    <t>29.10.2023 16:21:13</t>
  </si>
  <si>
    <t>29.10.2023 17:29:05</t>
  </si>
  <si>
    <t>SARIGÖL TR-6 45-79-M00006_45-79-M00006_2370115</t>
  </si>
  <si>
    <t>29.10.2023 17:36:39</t>
  </si>
  <si>
    <t>ÇATALKAYA KÖYÜ TR-1 35-21-L00171_A_56379167_56379167</t>
  </si>
  <si>
    <t>29.10.2023 17:06:49</t>
  </si>
  <si>
    <t>29.10.2023 17:40:45</t>
  </si>
  <si>
    <t>ŞATIRLAR TR-1 45-80-L00208_45-80-L00208_2360664</t>
  </si>
  <si>
    <t>AG Sigorta Atığı</t>
  </si>
  <si>
    <t>29.10.2023 17:12:45</t>
  </si>
  <si>
    <t>29.10.2023 17:56:20</t>
  </si>
  <si>
    <t>ÇATALKAYA KÖYÜ TR-1 35-21-L00171_35-21-L00171_2350157</t>
  </si>
  <si>
    <t>29.10.2023 18:17:26</t>
  </si>
  <si>
    <t>28.10.2023 09:46:28</t>
  </si>
  <si>
    <t>28.10.2023 16:53:29</t>
  </si>
  <si>
    <t>28.10.2023 09:50:51</t>
  </si>
  <si>
    <t>28.10.2023 17:19:02</t>
  </si>
  <si>
    <t>28.10.2023 10:19:41</t>
  </si>
  <si>
    <t>ARSLANLAR TM 35-26-A00004_BALIKDAĞI M02_2056028</t>
  </si>
  <si>
    <t>28.10.2023 15:10:44</t>
  </si>
  <si>
    <t>28.10.2023 15:53:36</t>
  </si>
  <si>
    <t>KULA İM 45-77-A00001_HatBaşıAyırıcı_80021114 M07_80021114</t>
  </si>
  <si>
    <t>28.10.2023 16:34:12</t>
  </si>
  <si>
    <t>28.10.2023 19:22:31</t>
  </si>
  <si>
    <t>28.10.2023 16:56:41</t>
  </si>
  <si>
    <t>28.10.2023 16:56:55</t>
  </si>
  <si>
    <t>ÖDEMİŞ İM 35-15-A00001_BOZDAĞ L17_2062385</t>
  </si>
  <si>
    <t>28.10.2023 17:20:28</t>
  </si>
  <si>
    <t>28.10.2023 17:24:35</t>
  </si>
  <si>
    <t>28.10.2023 18:01:51</t>
  </si>
  <si>
    <t>DELEMENLER KÖK 45-73-M00490_GÜZLE BELENYAKA M05_2081977</t>
  </si>
  <si>
    <t>28.10.2023 17:59:05</t>
  </si>
  <si>
    <t>28.10.2023 17:59:41</t>
  </si>
  <si>
    <t>ARSLANLAR TM 35-26-A00004_BEŞİKÇİOĞLU M21_2057965</t>
  </si>
  <si>
    <t>28.10.2023 18:03:02</t>
  </si>
  <si>
    <t>28.10.2023 18:08:41</t>
  </si>
  <si>
    <t>GÖKEYÜP TR-1 KÖK 45-78-M00798_HatBaşıAyırıcı_53139952 M04_53139952</t>
  </si>
  <si>
    <t>28.10.2023 19:04:48</t>
  </si>
  <si>
    <t>28.10.2023 20:29:06</t>
  </si>
  <si>
    <t>29.10.2023 05:20:37</t>
  </si>
  <si>
    <t>29.10.2023 05:26:11</t>
  </si>
  <si>
    <t>29.10.2023 11:12:12</t>
  </si>
  <si>
    <t>29.10.2023 15:03:06</t>
  </si>
  <si>
    <t>MECİDİYE TR-1 KÖK 45-72-L00078_HatBaşıAyırıcı_53132771 L010_53132771</t>
  </si>
  <si>
    <t>29.10.2023 13:45:57</t>
  </si>
  <si>
    <t>29.10.2023 15:07:06</t>
  </si>
  <si>
    <t>KEMALİYE TR-3 45-73-M00151_D_56405051_56405051</t>
  </si>
  <si>
    <t>29.10.2023 14:29:57</t>
  </si>
  <si>
    <t>29.10.2023 16:28:47</t>
  </si>
  <si>
    <t>MEDAR TR-3 45-72-L00286_A_56391944_56391944</t>
  </si>
  <si>
    <t>29.10.2023 15:21:49</t>
  </si>
  <si>
    <t>29.10.2023 15:49:53</t>
  </si>
  <si>
    <t>SOMA TR-30 45-82-M00030_945526269_945526269</t>
  </si>
  <si>
    <t>29.10.2023 15:32:52</t>
  </si>
  <si>
    <t>29.10.2023 19:27:04</t>
  </si>
  <si>
    <t>KAYMAKÇI DM 35-15-M00254_48699544_56361990_56361990</t>
  </si>
  <si>
    <t>29.10.2023 15:35:01</t>
  </si>
  <si>
    <t>29.10.2023 18:45:59</t>
  </si>
  <si>
    <t>MEDAR TR-3 45-72-L00286_45-72-L00286_66526025</t>
  </si>
  <si>
    <t>29.10.2023 15:52:16</t>
  </si>
  <si>
    <t>GÜLBAHÇE TR-7 35-19-L00167_956667968_956667968</t>
  </si>
  <si>
    <t>29.10.2023 15:56:35</t>
  </si>
  <si>
    <t>29.10.2023 18:38:48</t>
  </si>
  <si>
    <t>TR-28 35-31-L00398_956592152_956592152</t>
  </si>
  <si>
    <t>29.10.2023 16:00:37</t>
  </si>
  <si>
    <t>29.10.2023 17:41:41</t>
  </si>
  <si>
    <t>M-2985 BERTOĞLU ÖZEL TR 35-02-M02985Ö_ H_77046913</t>
  </si>
  <si>
    <t>29.10.2023 17:16:40</t>
  </si>
  <si>
    <t>29.10.2023 18:42:29</t>
  </si>
  <si>
    <t>DM-2/32 (İŞKUR) 45-71-M00134_A a1_45193412</t>
  </si>
  <si>
    <t>29.10.2023 17:58:09</t>
  </si>
  <si>
    <t>29.10.2023 19:13:26</t>
  </si>
  <si>
    <t>TR-384 SEVKON GAYRİMENKUL TR(YATRIM REZERVE 21) 35-19-M00384_35-19-M00384_88512036</t>
  </si>
  <si>
    <t>13.10.2023 10:15:51</t>
  </si>
  <si>
    <t>13.10.2023 18:08:40</t>
  </si>
  <si>
    <t>14.10.2023 10:13:29</t>
  </si>
  <si>
    <t>14.10.2023 13:53:14</t>
  </si>
  <si>
    <t>HACIRAHMANLAR TARIMSAL SULAMA ÖZEL KÖK 45-80-M02000Ö_HACIRAHMANLI TST-2 M01_2083395</t>
  </si>
  <si>
    <t>27.10.2023 17:34:36</t>
  </si>
  <si>
    <t>27.10.2023 20:24:08</t>
  </si>
  <si>
    <t>AYHAN BEZİRGENOGLU SULAMA GRUBU 35-29-L00346_B_56396697_56396697</t>
  </si>
  <si>
    <t>29.10.2023 15:46:00</t>
  </si>
  <si>
    <t>29.10.2023 17:33:48</t>
  </si>
  <si>
    <t>ABDİ GÜLTEN SULAMA GRB 35-26-M00944_8629771_56368691_56368691</t>
  </si>
  <si>
    <t>29.10.2023 16:09:53</t>
  </si>
  <si>
    <t>29.10.2023 20:09:03</t>
  </si>
  <si>
    <t>29.10.2023 17:11:24</t>
  </si>
  <si>
    <t>29.10.2023 19:18:27</t>
  </si>
  <si>
    <t>29.10.2023 17:13:49</t>
  </si>
  <si>
    <t>29.10.2023 18:22:29</t>
  </si>
  <si>
    <t>ALİBEYLİ TR-2 45-80-M00065_D_56394325_56394325</t>
  </si>
  <si>
    <t>29.10.2023 18:37:33</t>
  </si>
  <si>
    <t>29.10.2023 19:35:26</t>
  </si>
  <si>
    <t>KAYAPINAR KÖK 45-71-M02146_KAYAPINAR M06_60777384</t>
  </si>
  <si>
    <t>29.10.2023 10:33:49</t>
  </si>
  <si>
    <t>29.10.2023 15:29:11</t>
  </si>
  <si>
    <t>29.10.2023 13:46:11</t>
  </si>
  <si>
    <t>29.10.2023 16:45:45</t>
  </si>
  <si>
    <t>K-47 35-01-K00047_911609106_911609106</t>
  </si>
  <si>
    <t>29.10.2023 14:27:14</t>
  </si>
  <si>
    <t>29.10.2023 20:31:41</t>
  </si>
  <si>
    <t>DM-5/1 45-71-M02283_B B01B_73770370</t>
  </si>
  <si>
    <t>29.10.2023 14:46:04</t>
  </si>
  <si>
    <t>29.10.2023 18:30:47</t>
  </si>
  <si>
    <t>RAHMANLAR KÖK 45-81-M00327_RAHMANLAR KÖY M04_90848852</t>
  </si>
  <si>
    <t>29.10.2023 15:15:01</t>
  </si>
  <si>
    <t>29.10.2023 16:05:25</t>
  </si>
  <si>
    <t>29.10.2023 16:01:47</t>
  </si>
  <si>
    <t>29.10.2023 16:13:14</t>
  </si>
  <si>
    <t>DM-2/3 ESKİ ANIT YANI 35-18-L00581_950453975_950453975</t>
  </si>
  <si>
    <t>29.10.2023 16:34:59</t>
  </si>
  <si>
    <t>29.10.2023 20:59:55</t>
  </si>
  <si>
    <t>29.10.2023 16:45:44</t>
  </si>
  <si>
    <t>29.10.2023 17:27:50</t>
  </si>
  <si>
    <t>29.10.2023 17:00:41</t>
  </si>
  <si>
    <t>29.10.2023 17:06:32</t>
  </si>
  <si>
    <t>GÜLKENT TR-5 35-30-M00228_DIREK TIPI TRAFO HUCRESI H01_2043320</t>
  </si>
  <si>
    <t>29.10.2023 17:14:34</t>
  </si>
  <si>
    <t>29.10.2023 18:03:28</t>
  </si>
  <si>
    <t>CABARLAR KÖK 45-75-M00053_CABARLAR ÇIKIŞ M02_67579574</t>
  </si>
  <si>
    <t>29.10.2023 17:17:22</t>
  </si>
  <si>
    <t>29.10.2023 17:17:45</t>
  </si>
  <si>
    <t>DM-13/02 45-71-M00330_A A2_44925036</t>
  </si>
  <si>
    <t>29.10.2023 17:38:19</t>
  </si>
  <si>
    <t>29.10.2023 18:29:28</t>
  </si>
  <si>
    <t>29.10.2023 17:40:14</t>
  </si>
  <si>
    <t>29.10.2023 17:51:23</t>
  </si>
  <si>
    <t>29.10.2023 17:56:02</t>
  </si>
  <si>
    <t>29.10.2023 19:56:06</t>
  </si>
  <si>
    <t>SİMKUR SİTESİ M-307 35-30-M00307_DIREK TIPI TRAFO HUCRESI H01_2041690</t>
  </si>
  <si>
    <t>29.10.2023 18:07:36</t>
  </si>
  <si>
    <t>29.10.2023 18:34:41</t>
  </si>
  <si>
    <t>CABARLAR KÖK 45-75-M00053_HatBaşıAyırıcı_53135572 M02_53135572</t>
  </si>
  <si>
    <t>29.10.2023 18:22:38</t>
  </si>
  <si>
    <t>29.10.2023 19:51:02</t>
  </si>
  <si>
    <t>KARABURÇ SARIYER TR-12 35-31-L00270_47942940_56370816_56370816</t>
  </si>
  <si>
    <t>29.10.2023 18:14:58</t>
  </si>
  <si>
    <t>29.10.2023 20:48:33</t>
  </si>
  <si>
    <t>KIROBA KÖYÜ DEMİRCİLER TR-1 35-30-L00212_955295862_955295862</t>
  </si>
  <si>
    <t>29.10.2023 18:33:41</t>
  </si>
  <si>
    <t>29.10.2023 20:42:55</t>
  </si>
  <si>
    <t>TR-2/67-A 45-83-L00205_A_65510159_65510159</t>
  </si>
  <si>
    <t>29.10.2023 18:40:27</t>
  </si>
  <si>
    <t>29.10.2023 19:36:41</t>
  </si>
  <si>
    <t>KARABURÇ SARIYER TR-12 35-31-L00270_35-31-L00270_2355659</t>
  </si>
  <si>
    <t>29.10.2023 21:21:56</t>
  </si>
  <si>
    <t>09.10.2023 16:19:43</t>
  </si>
  <si>
    <t>K-270 35-01-K00270_911177530_911177530</t>
  </si>
  <si>
    <t>29.10.2023 21:01:16</t>
  </si>
  <si>
    <t>29.10.2023 22:03:58</t>
  </si>
  <si>
    <t>K-716 35-02-K00716_910248468_910248468</t>
  </si>
  <si>
    <t>29.10.2023 22:03:35</t>
  </si>
  <si>
    <t>29.10.2023 22:48:56</t>
  </si>
  <si>
    <t>EĞERCİ TR-1 35-26-L00167_956605646_956605646</t>
  </si>
  <si>
    <t>29.10.2023 21:56:09</t>
  </si>
  <si>
    <t>30.10.2023 00:05:45</t>
  </si>
  <si>
    <t>M-2440 35-09-M02440_35-09-M02440_42782976</t>
  </si>
  <si>
    <t>29.10.2023 22:10:32</t>
  </si>
  <si>
    <t>30.10.2023 00:10:56</t>
  </si>
  <si>
    <t>SEYDİKÖY İM 35-08-A00002_AVCILAR K07_2050810</t>
  </si>
  <si>
    <t>11.10.2023 08:02:49</t>
  </si>
  <si>
    <t>11.10.2023 09:16:56</t>
  </si>
  <si>
    <t>M-2118 35-03-M02118_M-2700 M02_2065137</t>
  </si>
  <si>
    <t>11.10.2023 08:53:56</t>
  </si>
  <si>
    <t>11.10.2023 11:13:55</t>
  </si>
  <si>
    <t>K-4107 35-08-K04107_K-4060 K02_42464486</t>
  </si>
  <si>
    <t>11.10.2023 10:06:05</t>
  </si>
  <si>
    <t>SEYDİKÖY İM 35-08-A00002_MİLLET K06_2309386</t>
  </si>
  <si>
    <t>11.10.2023 09:31:04</t>
  </si>
  <si>
    <t>11.10.2023 13:25:35</t>
  </si>
  <si>
    <t>11.10.2023 10:11:34</t>
  </si>
  <si>
    <t>M-2530 35-07-M02530_M-2654 M02_66103003</t>
  </si>
  <si>
    <t>11.10.2023 13:53:55</t>
  </si>
  <si>
    <t>11.10.2023 14:22:07</t>
  </si>
  <si>
    <t>M-3049(YATIRIM REZERVE) 35-03-M03049_ M02_80786078</t>
  </si>
  <si>
    <t>12.10.2023 10:02:09</t>
  </si>
  <si>
    <t>12.10.2023 16:30:22</t>
  </si>
  <si>
    <t>12.10.2023 10:12:49</t>
  </si>
  <si>
    <t>12.10.2023 13:55:45</t>
  </si>
  <si>
    <t>K-2898 GEÇİT 35-01-K02898_ K03_2314601</t>
  </si>
  <si>
    <t>12.10.2023 22:03:42</t>
  </si>
  <si>
    <t>12.10.2023 22:10:38</t>
  </si>
  <si>
    <t>M-2727 (M-2559 TR-2) 35-01-M02727_35-01-M02727_66106573</t>
  </si>
  <si>
    <t>29.10.2023 23:02:36</t>
  </si>
  <si>
    <t>30.10.2023 01:33:26</t>
  </si>
  <si>
    <t>KEMALPAŞA DM-3/TR28 (TR-43) 35-27-M00043_913345420_913345420</t>
  </si>
  <si>
    <t>29.10.2023 21:20:30</t>
  </si>
  <si>
    <t>29.10.2023 23:09:24</t>
  </si>
  <si>
    <t>L-238 35-18-L00238_95001258140_95001258140</t>
  </si>
  <si>
    <t>29.10.2023 23:59:11</t>
  </si>
  <si>
    <t>30.10.2023 01:59:54</t>
  </si>
  <si>
    <t>KUŞÇUBURUN-2 35-26-M00537_956607640_956607640</t>
  </si>
  <si>
    <t>30.10.2023 00:02:07</t>
  </si>
  <si>
    <t>30.10.2023 01:02:12</t>
  </si>
  <si>
    <t>K-1975 35-01-K01975_K 1K_5913924</t>
  </si>
  <si>
    <t>29.10.2023 23:51:37</t>
  </si>
  <si>
    <t>30.10.2023 02:40:35</t>
  </si>
  <si>
    <t>30.10.2023 03:59:12</t>
  </si>
  <si>
    <t>30.10.2023 04:40:24</t>
  </si>
  <si>
    <t>27.10.2023 08:52:51</t>
  </si>
  <si>
    <t>27.10.2023 11:05:46</t>
  </si>
  <si>
    <t>ZEYTİNALAN TR-110 35-19-M00110_B_91306542_91306542</t>
  </si>
  <si>
    <t>30.10.2023 05:56:57</t>
  </si>
  <si>
    <t>30.10.2023 06:38:46</t>
  </si>
  <si>
    <t>CABBAR DM 45-73-M00100_ALAŞEHİR TM GİRİŞ (CABBAR-3) M16_2039533</t>
  </si>
  <si>
    <t>30.10.2023 00:38:12</t>
  </si>
  <si>
    <t>30.10.2023 01:28:41</t>
  </si>
  <si>
    <t>ATAKENT DM (M-2214) 35-09-M02214_ATAKENT-1 M11_2046723</t>
  </si>
  <si>
    <t>30.10.2023 06:41:14</t>
  </si>
  <si>
    <t>30.10.2023 06:42:47</t>
  </si>
  <si>
    <t>30.10.2023 07:37:51</t>
  </si>
  <si>
    <t>30.10.2023 07:38:21</t>
  </si>
  <si>
    <t>30.10.2023 08:16:06</t>
  </si>
  <si>
    <t>30.10.2023 08:16:41</t>
  </si>
  <si>
    <t>28.10.2023 18:00:15</t>
  </si>
  <si>
    <t>28.10.2023 18:33:35</t>
  </si>
  <si>
    <t>28.10.2023 17:56:20</t>
  </si>
  <si>
    <t>28.10.2023 22:54:51</t>
  </si>
  <si>
    <t>MANİSA TM-1 45-71-A00001_TURGUTLU-1 M09_2060121</t>
  </si>
  <si>
    <t>29.10.2023 00:48:56</t>
  </si>
  <si>
    <t>29.10.2023 03:02:39</t>
  </si>
  <si>
    <t>MANİSA TM-1 45-71-A00001_TURGUTLU-2 M18_2059983</t>
  </si>
  <si>
    <t>29.10.2023 00:49:45</t>
  </si>
  <si>
    <t>29.10.2023 02:29:45</t>
  </si>
  <si>
    <t>29.10.2023 09:00:12</t>
  </si>
  <si>
    <t>29.10.2023 15:17:11</t>
  </si>
  <si>
    <t>SİYEKLİ KÖK 45-71-M00185_HatBaşıAyırıcı_53134945 M05_53134945</t>
  </si>
  <si>
    <t>29.10.2023 10:14:54</t>
  </si>
  <si>
    <t>TR-1/6 45-83-M00006_TR-1/9 M05_83863450</t>
  </si>
  <si>
    <t>29.10.2023 09:05:07</t>
  </si>
  <si>
    <t>29.10.2023 17:24:45</t>
  </si>
  <si>
    <t>TR-2/58 (GÜLLÜPINAR) 45-83-M00658_TR-2/62 M10_95325579</t>
  </si>
  <si>
    <t>29.10.2023 12:08:30</t>
  </si>
  <si>
    <t>29.10.2023 15:59:42</t>
  </si>
  <si>
    <t>ULUCAK TM 35-28-A00002_ÇİĞLİ-1 M04_2061774</t>
  </si>
  <si>
    <t>29.10.2023 12:34:31</t>
  </si>
  <si>
    <t>29.10.2023 13:58:31</t>
  </si>
  <si>
    <t>29.10.2023 13:18:52</t>
  </si>
  <si>
    <t>29.10.2023 14:50:42</t>
  </si>
  <si>
    <t>29.10.2023 14:25:24</t>
  </si>
  <si>
    <t>29.10.2023 15:37:31</t>
  </si>
  <si>
    <t>SİYEKLİ KÖK 45-71-M00185_HatBaşıAyırıcı_53134628 M07_53134628</t>
  </si>
  <si>
    <t>29.10.2023 15:09:25</t>
  </si>
  <si>
    <t>BAĞCILAR KÖK 35-28-M00603_HatBaşıAyırıcı_74815979 M02_74815979</t>
  </si>
  <si>
    <t>29.10.2023 15:21:13</t>
  </si>
  <si>
    <t>29.10.2023 20:43:29</t>
  </si>
  <si>
    <t>29.10.2023 15:31:32</t>
  </si>
  <si>
    <t>29.10.2023 15:39:22</t>
  </si>
  <si>
    <t>29.10.2023 15:35:59</t>
  </si>
  <si>
    <t>29.10.2023 16:59:55</t>
  </si>
  <si>
    <t>DELEMENLER KÖK 45-73-M00490_HACIALİLER M03_2317059</t>
  </si>
  <si>
    <t>29.10.2023 16:55:35</t>
  </si>
  <si>
    <t>29.10.2023 16:56:11</t>
  </si>
  <si>
    <t>ALAŞEHİR TR-57 45-73-M00057_DM-6/TR-2 M04_81569728</t>
  </si>
  <si>
    <t>29.10.2023 16:56:22</t>
  </si>
  <si>
    <t>29.10.2023 17:28:41</t>
  </si>
  <si>
    <t>TR-2/62 45-83-L00062_TR-2/58 L03_2082862</t>
  </si>
  <si>
    <t>29.10.2023 17:27:02</t>
  </si>
  <si>
    <t>29.10.2023 18:06:41</t>
  </si>
  <si>
    <t>ALİZE KÖK 35-18-M00059_ALİZE RÜZGAR (RES) M03_72185017</t>
  </si>
  <si>
    <t>29.10.2023 17:34:18</t>
  </si>
  <si>
    <t>29.10.2023 17:44:58</t>
  </si>
  <si>
    <t>ALAŞEHİR TR-57 45-73-M00057_TR-58 TR-86 M01_81564840</t>
  </si>
  <si>
    <t>29.10.2023 17:46:05</t>
  </si>
  <si>
    <t>29.10.2023 18:32:46</t>
  </si>
  <si>
    <t>TIRAZLI KÖK 45-79-M00079_HatBaşıAyırıcı_53134409 M06_53134409</t>
  </si>
  <si>
    <t>29.10.2023 18:51:16</t>
  </si>
  <si>
    <t>29.10.2023 19:52:52</t>
  </si>
  <si>
    <t>ÇEBİTAŞ DM 35-17-M00266_ÖZKAN-1 GİRİŞ M09_66424899</t>
  </si>
  <si>
    <t>29.10.2023 19:28:38</t>
  </si>
  <si>
    <t>29.10.2023 21:16:41</t>
  </si>
  <si>
    <t>29.10.2023 20:17:40</t>
  </si>
  <si>
    <t>29.10.2023 21:06:53</t>
  </si>
  <si>
    <t>29.10.2023 22:36:52</t>
  </si>
  <si>
    <t>29.10.2023 22:56:51</t>
  </si>
  <si>
    <t>30.10.2023 07:48:42</t>
  </si>
  <si>
    <t>30.10.2023 09:04:02</t>
  </si>
  <si>
    <t>30.10.2023 08:15:11</t>
  </si>
  <si>
    <t>30.10.2023 08:32:11</t>
  </si>
  <si>
    <t>KAPAKLI TR-7 45-72-M00314_A_56390339_56390339</t>
  </si>
  <si>
    <t>30.10.2023 07:20:35</t>
  </si>
  <si>
    <t>30.10.2023 09:57:57</t>
  </si>
  <si>
    <t>ÜÇYOL KÖK 45-82-M00128_URUZLAR GES M06_2329339</t>
  </si>
  <si>
    <t>30.10.2023 08:44:42</t>
  </si>
  <si>
    <t>DEMİRKÖPRÜ TM 45-78-A00005_HatBaşıAyırıcı_53139846 M05_53139846</t>
  </si>
  <si>
    <t>30.10.2023 07:46:27</t>
  </si>
  <si>
    <t>30.10.2023 09:02:41</t>
  </si>
  <si>
    <t>SELENDİ TR-6 45-81-M00006_HatBaşıAyırıcı_53135402 M04_53135402</t>
  </si>
  <si>
    <t>30.10.2023 07:46:41</t>
  </si>
  <si>
    <t>30.10.2023 08:49:46</t>
  </si>
  <si>
    <t>MAHMUTLAR TR-1 35-29-L00118_C_56359876_56359876</t>
  </si>
  <si>
    <t>30.10.2023 08:17:31</t>
  </si>
  <si>
    <t>30.10.2023 09:53:14</t>
  </si>
  <si>
    <t>TR-1/83 KAPTANOĞLU DM 45-83-M00083_TR-1/83A M011_61292043</t>
  </si>
  <si>
    <t>30.10.2023 08:34:51</t>
  </si>
  <si>
    <t>30.10.2023 08:53:01</t>
  </si>
  <si>
    <t>TR-344 ÇAMKOZA SİTESİ 35-19-L00289_35-19-L00289_2348901</t>
  </si>
  <si>
    <t>30.10.2023 09:14:53</t>
  </si>
  <si>
    <t>30.10.2023 09:42:24</t>
  </si>
  <si>
    <t>BAŞIBÜYÜK KÖK 45-77-L00158_BAŞIBÜYÜK ÇIKIŞI L05_61353347</t>
  </si>
  <si>
    <t>30.10.2023 09:21:21</t>
  </si>
  <si>
    <t>30.10.2023 09:21:26</t>
  </si>
  <si>
    <t>30.10.2023 07:47:26</t>
  </si>
  <si>
    <t>30.10.2023 10:02:41</t>
  </si>
  <si>
    <t>30.10.2023 08:30:03</t>
  </si>
  <si>
    <t>30.10.2023 09:46:30</t>
  </si>
  <si>
    <t>MORSAN TM 45-71-A00002_BAĞYOLU M12_2312165</t>
  </si>
  <si>
    <t>30.10.2023 08:31:02</t>
  </si>
  <si>
    <t>30.10.2023 10:18:03</t>
  </si>
  <si>
    <t>TURGUTALP TR-1 45-82-M00051_TURGUTALP TOKİ AŞAĞI TR-1 M02_85188554</t>
  </si>
  <si>
    <t>30.10.2023 08:57:01</t>
  </si>
  <si>
    <t>30.10.2023 10:55:06</t>
  </si>
  <si>
    <t>DM-2/6 (DM-10) 45-71-M00276_953187686_953187686</t>
  </si>
  <si>
    <t>30.10.2023 08:57:03</t>
  </si>
  <si>
    <t>30.10.2023 10:21:56</t>
  </si>
  <si>
    <t>ALKANLAR TR-1 45-81-M00172_45-81-M00172_2375079</t>
  </si>
  <si>
    <t>30.10.2023 09:09:10</t>
  </si>
  <si>
    <t>30.10.2023 11:10:53</t>
  </si>
  <si>
    <t>ÇUKURALTI M-21 35-25-M00069_955276999_955276999</t>
  </si>
  <si>
    <t>30.10.2023 09:11:24</t>
  </si>
  <si>
    <t>30.10.2023 10:42:38</t>
  </si>
  <si>
    <t>30.10.2023 09:13:00</t>
  </si>
  <si>
    <t>30.10.2023 09:18:59</t>
  </si>
  <si>
    <t>30.10.2023 09:27:11</t>
  </si>
  <si>
    <t>30.10.2023 10:51:40</t>
  </si>
  <si>
    <t>L-332 SERKANKENT 35-18-L00332_9103482_56372463_56372463</t>
  </si>
  <si>
    <t>30.10.2023 09:27:14</t>
  </si>
  <si>
    <t>30.10.2023 10:50:31</t>
  </si>
  <si>
    <t>ÇAMÖNÜ TR-1 35-22-M00165_DIREK TIPI TRAFO HUCRESI H01_2126248</t>
  </si>
  <si>
    <t>30.10.2023 09:31:51</t>
  </si>
  <si>
    <t>30.10.2023 10:23:56</t>
  </si>
  <si>
    <t>TR-1/111 45-83-M00111_TR-1/113 M04_2095622</t>
  </si>
  <si>
    <t>30.10.2023 09:45:50</t>
  </si>
  <si>
    <t>30.10.2023 10:27:06</t>
  </si>
  <si>
    <t>ULUKENT DM-3/24 35-28-M00052_953382707_953382707</t>
  </si>
  <si>
    <t>30.10.2023 10:00:24</t>
  </si>
  <si>
    <t>30.10.2023 10:42:09</t>
  </si>
  <si>
    <t>BALCIOĞLU MAHALLESİ TR-1 45-78-M00211_49352299_56385032_56385032</t>
  </si>
  <si>
    <t>30.10.2023 09:00:35</t>
  </si>
  <si>
    <t>30.10.2023 10:55:28</t>
  </si>
  <si>
    <t>DEĞİRMENDERE DM 35-22-M00085_HatBaşıAyırıcı_89800451 M09_89800451</t>
  </si>
  <si>
    <t>30.10.2023 10:59:52</t>
  </si>
  <si>
    <t>FOÇA TR-37 35-23-L00037_FOÇA TR-39 L02_72152337</t>
  </si>
  <si>
    <t>30.10.2023 10:08:16</t>
  </si>
  <si>
    <t>30.10.2023 11:13:21</t>
  </si>
  <si>
    <t>YENİPAZAR TR-4 45-78-M00688_B_91062771_91062771</t>
  </si>
  <si>
    <t>30.10.2023 11:05:05</t>
  </si>
  <si>
    <t>30.10.2023 11:28:55</t>
  </si>
  <si>
    <t>YENİFOÇA TR-21 35-23-M00021_950416967_950416967</t>
  </si>
  <si>
    <t>25.10.2023 14:32:58</t>
  </si>
  <si>
    <t>25.10.2023 19:29:44</t>
  </si>
  <si>
    <t>28.10.2023 17:37:43</t>
  </si>
  <si>
    <t>28.10.2023 17:52:52</t>
  </si>
  <si>
    <t>K-849 35-04-K00849_35-04-K00849_2375201</t>
  </si>
  <si>
    <t>30.10.2023 08:30:36</t>
  </si>
  <si>
    <t>30.10.2023 10:04:36</t>
  </si>
  <si>
    <t>30.10.2023 09:22:17</t>
  </si>
  <si>
    <t>30.10.2023 11:34:24</t>
  </si>
  <si>
    <t>İSTASYONALTI KÖK 45-83-M00131_MANİSA-2 ÇIKIŞ M01_2329936</t>
  </si>
  <si>
    <t>30.10.2023 09:40:12</t>
  </si>
  <si>
    <t>30.10.2023 11:02:31</t>
  </si>
  <si>
    <t>L-236 35-18-L00236_B_91327084_91327084</t>
  </si>
  <si>
    <t>30.10.2023 09:59:24</t>
  </si>
  <si>
    <t>30.10.2023 11:42:58</t>
  </si>
  <si>
    <t>A. CANCAN SLM GRB TR-5 35-27-M01173_967178352_967178352</t>
  </si>
  <si>
    <t>30.10.2023 10:11:15</t>
  </si>
  <si>
    <t>30.10.2023 11:24:05</t>
  </si>
  <si>
    <t>K-95 35-02-K00095_910105962_910105962</t>
  </si>
  <si>
    <t>30.10.2023 10:32:41</t>
  </si>
  <si>
    <t>30.10.2023 11:59:54</t>
  </si>
  <si>
    <t>K-3918 35-08-K03918_95001435956_95001435956</t>
  </si>
  <si>
    <t>30.10.2023 10:37:29</t>
  </si>
  <si>
    <t>30.10.2023 12:02:14</t>
  </si>
  <si>
    <t>30.10.2023 10:57:35</t>
  </si>
  <si>
    <t>30.10.2023 12:00:15</t>
  </si>
  <si>
    <t>K-1240 35-01-K01240_C_56375272_56375272</t>
  </si>
  <si>
    <t>30.10.2023 10:58:45</t>
  </si>
  <si>
    <t>30.10.2023 11:53:22</t>
  </si>
  <si>
    <t>YEŞİLYURT DM 45-73-M00476_HatBaşıAyırıcı_53136543 M02_53136543</t>
  </si>
  <si>
    <t>30.10.2023 10:55:09</t>
  </si>
  <si>
    <t>30.10.2023 12:16:31</t>
  </si>
  <si>
    <t>SARIGÖL TR-44 45-79-M00044__72373373_72373373</t>
  </si>
  <si>
    <t>30.10.2023 11:23:36</t>
  </si>
  <si>
    <t>30.10.2023 11:59:43</t>
  </si>
  <si>
    <t>30.10.2023 12:05:15</t>
  </si>
  <si>
    <t>DM02/TR18 BELEDİYE ÖNÜ 45-73-M00012_945671215_945671215</t>
  </si>
  <si>
    <t>25.10.2023 09:36:03</t>
  </si>
  <si>
    <t>25.10.2023 14:03:44</t>
  </si>
  <si>
    <t>SİMKUR SİTESİ M-307 35-30-M00307_955309682_955309682</t>
  </si>
  <si>
    <t>28.10.2023 15:19:40</t>
  </si>
  <si>
    <t>28.10.2023 18:05:31</t>
  </si>
  <si>
    <t>28.10.2023 18:38:27</t>
  </si>
  <si>
    <t>SOMA TR-10/3 45-82-M00535_949918969_949918969</t>
  </si>
  <si>
    <t>29.10.2023 12:57:34</t>
  </si>
  <si>
    <t>29.10.2023 15:41:49</t>
  </si>
  <si>
    <t>29.10.2023 17:48:09</t>
  </si>
  <si>
    <t>29.10.2023 17:51:14</t>
  </si>
  <si>
    <t>MURADİYE TR-5(BELEDİYE KABİN) 45-71-M00194_95000563529_95000563529</t>
  </si>
  <si>
    <t>29.10.2023 22:40:37</t>
  </si>
  <si>
    <t>29.10.2023 23:32:11</t>
  </si>
  <si>
    <t>YEŞİLYURT TR-3 45-73-M00482_45-73-M00482_66867716</t>
  </si>
  <si>
    <t>30.10.2023 09:02:38</t>
  </si>
  <si>
    <t>30.10.2023 13:20:41</t>
  </si>
  <si>
    <t>HASANÇAVUŞLAR TR-1 35-29-L00686_B_72347079_72347079</t>
  </si>
  <si>
    <t>30.10.2023 09:11:35</t>
  </si>
  <si>
    <t>30.10.2023 12:22:56</t>
  </si>
  <si>
    <t>SOMA TR-14 45-82-M00014_C_56405245_56405245</t>
  </si>
  <si>
    <t>30.10.2023 09:34:25</t>
  </si>
  <si>
    <t>30.10.2023 12:13:49</t>
  </si>
  <si>
    <t>DM-16/24 45-71-M02400_953184050_953184050</t>
  </si>
  <si>
    <t>30.10.2023 09:35:26</t>
  </si>
  <si>
    <t>30.10.2023 11:26:31</t>
  </si>
  <si>
    <t>SAZOBA DM 45-72-M00413_SAZOBA TARIMSAL SULAMA M08_2102717</t>
  </si>
  <si>
    <t>30.10.2023 11:24:21</t>
  </si>
  <si>
    <t>30.10.2023 12:04:16</t>
  </si>
  <si>
    <t>DM-1 45-71-M00001_NARLIBAHÇE M04_2050187</t>
  </si>
  <si>
    <t>30.10.2023 11:35:58</t>
  </si>
  <si>
    <t>30.10.2023 11:53:24</t>
  </si>
  <si>
    <t>KAYAKÖY TR-1 35-15-L00521_48613064_56367931_56367931</t>
  </si>
  <si>
    <t>30.10.2023 11:23:24</t>
  </si>
  <si>
    <t>30.10.2023 13:05:21</t>
  </si>
  <si>
    <t>DM-1/59 45-71-M00020_KUŞLUBAHÇE M02_66398633</t>
  </si>
  <si>
    <t>30.10.2023 12:22:26</t>
  </si>
  <si>
    <t>30.10.2023 12:59:29</t>
  </si>
  <si>
    <t>TR-1/20-A 45-72-M00103_956532678_956532678</t>
  </si>
  <si>
    <t>30.10.2023 12:23:04</t>
  </si>
  <si>
    <t>30.10.2023 13:18:48</t>
  </si>
  <si>
    <t>28.10.2023 12:10:44</t>
  </si>
  <si>
    <t>28.10.2023 15:01:51</t>
  </si>
  <si>
    <t>28.10.2023 13:59:11</t>
  </si>
  <si>
    <t>28.10.2023 14:58:11</t>
  </si>
  <si>
    <t>28.10.2023 20:55:02</t>
  </si>
  <si>
    <t>İĞDECİK TR-6 45-71-M00086_DIREK TIPI TRAFO HUCRESI H01_2078172</t>
  </si>
  <si>
    <t>29.10.2023 17:05:01</t>
  </si>
  <si>
    <t>29.10.2023 22:21:28</t>
  </si>
  <si>
    <t>İĞDECİK KÖK 45-71-M00077_ŞEHİR-2 (TR-5) M04_72234161</t>
  </si>
  <si>
    <t>29.10.2023 23:41:10</t>
  </si>
  <si>
    <t>M-1067 GEÇİT 35-09-M01067_M-1945 M02_80783772</t>
  </si>
  <si>
    <t>30.10.2023 07:19:07</t>
  </si>
  <si>
    <t>30.10.2023 11:15:43</t>
  </si>
  <si>
    <t>GÜLBAHÇE İM 35-19-A00006_GÜLBAHÇE L02_72213957</t>
  </si>
  <si>
    <t>30.10.2023 09:00:50</t>
  </si>
  <si>
    <t>30.10.2023 13:28:26</t>
  </si>
  <si>
    <t>EKİZ KÖK 35-23-M00087_İSMAİL CİDER ENH M02_72156441</t>
  </si>
  <si>
    <t>30.10.2023 09:20:27</t>
  </si>
  <si>
    <t>30.10.2023 13:12:01</t>
  </si>
  <si>
    <t>30.10.2023 09:31:38</t>
  </si>
  <si>
    <t>30.10.2023 12:23:01</t>
  </si>
  <si>
    <t>ALAÇATI TM 35-18-A00005_KARABURUN-1 M19_2055641</t>
  </si>
  <si>
    <t>30.10.2023 09:37:08</t>
  </si>
  <si>
    <t>30.10.2023 13:18:11</t>
  </si>
  <si>
    <t>30.10.2023 09:42:45</t>
  </si>
  <si>
    <t>30.10.2023 14:20:58</t>
  </si>
  <si>
    <t>TR-36 45-74-M00036_E E2_47702692</t>
  </si>
  <si>
    <t>30.10.2023 09:44:05</t>
  </si>
  <si>
    <t>30.10.2023 12:55:19</t>
  </si>
  <si>
    <t>ÇAMLIK DM 35-17-M00173_HatBaşıAyırıcı_65357338 M08_65357338</t>
  </si>
  <si>
    <t>30.10.2023 09:50:05</t>
  </si>
  <si>
    <t>30.10.2023 13:34:22</t>
  </si>
  <si>
    <t>SARIKAYA MERKEZ TR-1 35-32-L00063_A_56393820_56393820</t>
  </si>
  <si>
    <t>30.10.2023 10:01:47</t>
  </si>
  <si>
    <t>30.10.2023 14:05:10</t>
  </si>
  <si>
    <t>GÜZELKÖY KÖK 45-71-M00123_GÜZELKÖY M07_50218082</t>
  </si>
  <si>
    <t>30.10.2023 10:03:39</t>
  </si>
  <si>
    <t>30.10.2023 11:20:17</t>
  </si>
  <si>
    <t>30.10.2023 12:31:23</t>
  </si>
  <si>
    <t>30.10.2023 12:45:55</t>
  </si>
  <si>
    <t>K-1498 35-02-K01498_35-02-K01498_2367181</t>
  </si>
  <si>
    <t>30.10.2023 13:37:26</t>
  </si>
  <si>
    <t>30.10.2023 14:14:16</t>
  </si>
  <si>
    <t>MAHMUTLAR KÖK 45-74-M00354_HatBaşıAyırıcı_77952827 M09_77952827</t>
  </si>
  <si>
    <t>30.10.2023 13:48:06</t>
  </si>
  <si>
    <t>30.10.2023 14:19:31</t>
  </si>
  <si>
    <t>30.10.2023 14:20:56</t>
  </si>
  <si>
    <t>30.10.2023 14:22:26</t>
  </si>
  <si>
    <t>14.10.2023 09:17:42</t>
  </si>
  <si>
    <t>14.10.2023 09:25:33</t>
  </si>
  <si>
    <t>30.10.2023 09:14:42</t>
  </si>
  <si>
    <t>30.10.2023 14:22:21</t>
  </si>
  <si>
    <t>ARAPLI OVASI TR-13 35-16-M00751_35-16-M00751_2358857</t>
  </si>
  <si>
    <t>30.10.2023 09:47:18</t>
  </si>
  <si>
    <t>30.10.2023 13:26:36</t>
  </si>
  <si>
    <t>BOZYAKA TM 35-01-A00007_BOZYAKA-14 K26_2063077</t>
  </si>
  <si>
    <t>30.10.2023 09:31:06</t>
  </si>
  <si>
    <t>30.10.2023 14:18:12</t>
  </si>
  <si>
    <t>KARAKUZU TR-1 35-17-M00466_35-17-M00466_2361821</t>
  </si>
  <si>
    <t>30.10.2023 10:42:37</t>
  </si>
  <si>
    <t>30.10.2023 13:59:56</t>
  </si>
  <si>
    <t>TR-41 35-27-M00041_98906073_98906073</t>
  </si>
  <si>
    <t>30.10.2023 10:53:53</t>
  </si>
  <si>
    <t>30.10.2023 14:57:06</t>
  </si>
  <si>
    <t>TR-45 35-16-L00045_47569229_56352722_56352722</t>
  </si>
  <si>
    <t>30.10.2023 11:41:36</t>
  </si>
  <si>
    <t>30.10.2023 14:56:00</t>
  </si>
  <si>
    <t>HİSAR MAH.TR-6 45-86-M00050_B_56405184_56405184</t>
  </si>
  <si>
    <t>30.10.2023 12:31:48</t>
  </si>
  <si>
    <t>30.10.2023 14:40:20</t>
  </si>
  <si>
    <t>K-407 35-02-K00407_912976848_912976848</t>
  </si>
  <si>
    <t>30.10.2023 12:54:32</t>
  </si>
  <si>
    <t>30.10.2023 14:30:38</t>
  </si>
  <si>
    <t>K-3586 35-01-K03586_D_56378508_56378508</t>
  </si>
  <si>
    <t>30.10.2023 13:33:15</t>
  </si>
  <si>
    <t>30.10.2023 14:48:51</t>
  </si>
  <si>
    <t>30.10.2023 13:35:41</t>
  </si>
  <si>
    <t>30.10.2023 15:05:48</t>
  </si>
  <si>
    <t>PANCAR TR-7 35-26-M00904_956605288_956605288</t>
  </si>
  <si>
    <t>30.10.2023 13:40:10</t>
  </si>
  <si>
    <t>30.10.2023 14:43:08</t>
  </si>
  <si>
    <t>TR-58 45-78-M00058__72374190_72374190</t>
  </si>
  <si>
    <t>30.10.2023 13:55:39</t>
  </si>
  <si>
    <t>30.10.2023 14:43:56</t>
  </si>
  <si>
    <t>K-4364 35-02-K04364_TRAFO K03_2303021</t>
  </si>
  <si>
    <t>30.10.2023 13:47:17</t>
  </si>
  <si>
    <t>30.10.2023 14:53:02</t>
  </si>
  <si>
    <t>30.10.2023 13:59:04</t>
  </si>
  <si>
    <t>30.10.2023 14:40:57</t>
  </si>
  <si>
    <t>12.10.2023 11:09:03</t>
  </si>
  <si>
    <t>12.10.2023 15:03:56</t>
  </si>
  <si>
    <t>İZSU HALİLBEYLİ ATIK SU ARITMA ÖZEL 35-27-M01090Ö_DIREK TIPI TRAFO HUCRESI H01_2055589</t>
  </si>
  <si>
    <t>18.10.2023 12:39:36</t>
  </si>
  <si>
    <t>18.10.2023 13:56:56</t>
  </si>
  <si>
    <t>HALİLLER VAKIFLAR TR-7 35-31-L00232_DIREK TIPI TRAFO HUCRESI H01_2037297</t>
  </si>
  <si>
    <t>23.10.2023 17:41:27</t>
  </si>
  <si>
    <t>23.10.2023 18:05:51</t>
  </si>
  <si>
    <t>NARINCALISÜLEYMAN TR 45-77-L00209_DIREK TIPI TRAFO HUCRESI H01_76441442</t>
  </si>
  <si>
    <t>26.10.2023 10:08:26</t>
  </si>
  <si>
    <t>26.10.2023 12:27:41</t>
  </si>
  <si>
    <t>YAYLAKÖY KÖYÜ TR-1 45-71-M01710_DIREK TIPI TRAFO HUCRESI H01_2085585</t>
  </si>
  <si>
    <t>26.10.2023 11:12:38</t>
  </si>
  <si>
    <t>26.10.2023 14:09:27</t>
  </si>
  <si>
    <t>SAKARLI KÖK 45-76-M00046_HatBaşıAyırıcı_83506075 M03_83506075</t>
  </si>
  <si>
    <t>27.10.2023 14:04:35</t>
  </si>
  <si>
    <t>27.10.2023 15:31:59</t>
  </si>
  <si>
    <t>27.10.2023 15:04:44</t>
  </si>
  <si>
    <t>27.10.2023 15:14:00</t>
  </si>
  <si>
    <t>CABERFAKILI TR-1 45-73-M01276_A_81340637_81340637</t>
  </si>
  <si>
    <t>29.10.2023 11:11:36</t>
  </si>
  <si>
    <t>29.10.2023 13:57:14</t>
  </si>
  <si>
    <t>ZEYTİNALAN TR-110 35-19-M00110_956683463_956683463</t>
  </si>
  <si>
    <t>30.10.2023 08:49:45</t>
  </si>
  <si>
    <t>30.10.2023 14:52:06</t>
  </si>
  <si>
    <t>30.10.2023 09:24:12</t>
  </si>
  <si>
    <t>30.10.2023 15:44:00</t>
  </si>
  <si>
    <t>ÇİÇEKLİ KÖK 45-75-M00070_ESKİCİ M06_72271255</t>
  </si>
  <si>
    <t>30.10.2023 09:31:25</t>
  </si>
  <si>
    <t>30.10.2023 16:11:06</t>
  </si>
  <si>
    <t>ŞEMSİLER KEMER TR-4 35-31-L00101_35-31-L00101_2363556</t>
  </si>
  <si>
    <t>30.10.2023 09:40:16</t>
  </si>
  <si>
    <t>30.10.2023 15:21:31</t>
  </si>
  <si>
    <t>30.10.2023 10:37:41</t>
  </si>
  <si>
    <t>30.10.2023 15:51:20</t>
  </si>
  <si>
    <t>M-1002 35-03-M01002_910692777_910692777</t>
  </si>
  <si>
    <t>30.10.2023 11:55:17</t>
  </si>
  <si>
    <t>30.10.2023 15:52:21</t>
  </si>
  <si>
    <t>YENİ BAĞARASI TR-4 35-23-M00210_B_91182147_91182147</t>
  </si>
  <si>
    <t>30.10.2023 14:16:24</t>
  </si>
  <si>
    <t>30.10.2023 15:45:42</t>
  </si>
  <si>
    <t>AKSELENDİ İM 45-72-A00004_ILCAKSU L23_2326924</t>
  </si>
  <si>
    <t>30.10.2023 14:30:12</t>
  </si>
  <si>
    <t>30.10.2023 15:42:11</t>
  </si>
  <si>
    <t>30.10.2023 15:59:17</t>
  </si>
  <si>
    <t>K-1567 35-01-K01567_95001290740_95001290740</t>
  </si>
  <si>
    <t>30.10.2023 15:19:04</t>
  </si>
  <si>
    <t>30.10.2023 16:37:33</t>
  </si>
  <si>
    <t>K-4363 35-02-K04363_35-02-K04363_2368029</t>
  </si>
  <si>
    <t>30.10.2023 16:02:42</t>
  </si>
  <si>
    <t>30.10.2023 15:43:05</t>
  </si>
  <si>
    <t>30.10.2023 16:28:47</t>
  </si>
  <si>
    <t>30.10.2023 15:48:29</t>
  </si>
  <si>
    <t>30.10.2023 16:02:11</t>
  </si>
  <si>
    <t>30.10.2023 16:03:00</t>
  </si>
  <si>
    <t>18.10.2023 10:51:39</t>
  </si>
  <si>
    <t>18.10.2023 11:42:51</t>
  </si>
  <si>
    <t>KİLLİK TR-2 KÖK 45-73-M00343_ZEKİ ALTAN ÖZEL M06_2056945</t>
  </si>
  <si>
    <t>23.10.2023 08:22:13</t>
  </si>
  <si>
    <t>23.10.2023 09:00:13</t>
  </si>
  <si>
    <t>SELİMŞAHLAR TR-2 45-71-M00137_HatBaşıAyırıcı_53135192 M03_53135192</t>
  </si>
  <si>
    <t>23.10.2023 13:58:33</t>
  </si>
  <si>
    <t>23.10.2023 17:23:24</t>
  </si>
  <si>
    <t>23.10.2023 18:17:44</t>
  </si>
  <si>
    <t>ÇAMLIK KÖYÜ TR-3 35-13-L00083_A_91388990_91388990</t>
  </si>
  <si>
    <t>30.10.2023 09:01:09</t>
  </si>
  <si>
    <t>30.10.2023 16:52:43</t>
  </si>
  <si>
    <t>AHMETBEYLER TR-1 35-16-M00061_C_91167243_91167243</t>
  </si>
  <si>
    <t>30.10.2023 09:08:44</t>
  </si>
  <si>
    <t>30.10.2023 16:50:57</t>
  </si>
  <si>
    <t>30.10.2023 09:43:14</t>
  </si>
  <si>
    <t>30.10.2023 16:47:35</t>
  </si>
  <si>
    <t>MORDOĞAN TR-2 35-21-L00140_D_56376563_56376563</t>
  </si>
  <si>
    <t>30.10.2023 09:59:30</t>
  </si>
  <si>
    <t>30.10.2023 16:42:15</t>
  </si>
  <si>
    <t>CEVİZLİ GARAJ TR-1 35-16-M00131_35-16-M00131_2346540</t>
  </si>
  <si>
    <t>30.10.2023 13:36:51</t>
  </si>
  <si>
    <t>30.10.2023 17:05:21</t>
  </si>
  <si>
    <t>TR-113 ZEYTİNALANI 35-19-L00113_956662549_956662549</t>
  </si>
  <si>
    <t>30.10.2023 13:44:25</t>
  </si>
  <si>
    <t>30.10.2023 17:21:10</t>
  </si>
  <si>
    <t>30.10.2023 14:59:34</t>
  </si>
  <si>
    <t>30.10.2023 15:22:31</t>
  </si>
  <si>
    <t>K-569 35-02-K00569_99484154_99484154</t>
  </si>
  <si>
    <t>30.10.2023 15:30:35</t>
  </si>
  <si>
    <t>30.10.2023 17:35:07</t>
  </si>
  <si>
    <t>TAHTALI TM 35-22-A00001_GÜMÜLDÜR-2 M06_2041660</t>
  </si>
  <si>
    <t>26.10.2023 10:36:25</t>
  </si>
  <si>
    <t>ÇOBANLAR TR-1 45-76-M00150__81571475_81571475</t>
  </si>
  <si>
    <t>16.10.2023 18:59:37</t>
  </si>
  <si>
    <t>16.10.2023 21:08:27</t>
  </si>
  <si>
    <t>SOMA ANADOLU LİSESİ ÖZEL 45-82-M00043Ö_93543643_93543643</t>
  </si>
  <si>
    <t>21.10.2023 13:53:15</t>
  </si>
  <si>
    <t>21.10.2023 15:51:50</t>
  </si>
  <si>
    <t>YASEMİN DM 35-19-M00002_HatBaşıAyırıcı_53137275 M02_53137275</t>
  </si>
  <si>
    <t>22.10.2023 06:46:27</t>
  </si>
  <si>
    <t>ATAKÖY TR-7 35-22-M00177_DIREK TIPI TRAFO HUCRESI H01_2126377</t>
  </si>
  <si>
    <t>23.10.2023 08:31:28</t>
  </si>
  <si>
    <t>23.10.2023 10:05:41</t>
  </si>
  <si>
    <t>25.10.2023 13:24:16</t>
  </si>
  <si>
    <t>25.10.2023 14:25:29</t>
  </si>
  <si>
    <t>25.10.2023 14:50:51</t>
  </si>
  <si>
    <t>25.10.2023 15:15:45</t>
  </si>
  <si>
    <t>M-2580 35-03-M02580_M-2114 M01_49963485</t>
  </si>
  <si>
    <t>12.10.2023 11:58:46</t>
  </si>
  <si>
    <t>12.10.2023 14:36:52</t>
  </si>
  <si>
    <t>17.10.2023 10:11:35</t>
  </si>
  <si>
    <t>17.10.2023 16:55:42</t>
  </si>
  <si>
    <t>08.10.2023 08:15:43</t>
  </si>
  <si>
    <t>08.10.2023 08:57:19</t>
  </si>
  <si>
    <t>ULUCAK DM 35-27-M00792_ESKİ ÇAMBEL M16_2052603</t>
  </si>
  <si>
    <t>13.10.2023 11:13:32</t>
  </si>
  <si>
    <t>13.10.2023 11:31:43</t>
  </si>
  <si>
    <t>M-1275 35-02-M01275_TRAFO M03_2075530</t>
  </si>
  <si>
    <t>22.10.2023 10:46:20</t>
  </si>
  <si>
    <t>22.10.2023 11:59:03</t>
  </si>
  <si>
    <t>28.10.2023 09:51:22</t>
  </si>
  <si>
    <t>28.10.2023 19:03:59</t>
  </si>
  <si>
    <t>M-1036 35-04-M01036_M-1035 M01_65761853</t>
  </si>
  <si>
    <t>30.10.2023 06:35:08</t>
  </si>
  <si>
    <t>M-2538 35-02-M02538_M-2556 M02_81681922</t>
  </si>
  <si>
    <t>02.10.2023 20:37:14</t>
  </si>
  <si>
    <t>02.10.2023 20:39:09</t>
  </si>
  <si>
    <t>K-3569 35-02-K03569_K-3961 K03_2113711</t>
  </si>
  <si>
    <t>26.10.2023 10:37:20</t>
  </si>
  <si>
    <t>M-1036 35-04-M01036_M-3252 M02_65761854</t>
  </si>
  <si>
    <t>30.10.2023 09:57:54</t>
  </si>
  <si>
    <t>M-1040 35-04-M01040_M-1487 M01_2119263</t>
  </si>
  <si>
    <t>30.10.2023 10:32:17</t>
  </si>
  <si>
    <t>30.10.2023 09:24:38</t>
  </si>
  <si>
    <t>M-1354 35-09-M01354_M-943 M02_47346633</t>
  </si>
  <si>
    <t>30.10.2023 11:44:54</t>
  </si>
  <si>
    <t>M-2856 BİLİM TEKNOLOJİLERİ KURUMU RRS İSTASYONU ÖZEL TR 35-04-M02856Ö_ H_72253130</t>
  </si>
  <si>
    <t>30.10.2023 13:38:04</t>
  </si>
  <si>
    <t>DM-14/2 45-71-M00373_953197145_953197145</t>
  </si>
  <si>
    <t>16.10.2023 14:17:55</t>
  </si>
  <si>
    <t>16.10.2023 17:44:46</t>
  </si>
  <si>
    <t>BORNOVA TM 35-02-A00005_YASSITEPE M45_2308403</t>
  </si>
  <si>
    <t>20.10.2023 15:46:39</t>
  </si>
  <si>
    <t>20.10.2023 16:35:25</t>
  </si>
  <si>
    <t>M-2669 35-02-M02669_M-1912 M02_67049484</t>
  </si>
  <si>
    <t>20.10.2023 16:39:03</t>
  </si>
  <si>
    <t>M-1912 35-02-M01912_M-3203 M01_92581209</t>
  </si>
  <si>
    <t>20.10.2023 16:50:10</t>
  </si>
  <si>
    <t>M-1438 GEÇİT 35-02-M01438_M-2321 M01_66529365</t>
  </si>
  <si>
    <t>20.10.2023 17:03:52</t>
  </si>
  <si>
    <t>M-2907 35-02-M02907_DAĞITIM TRAFOSU M03_93943671</t>
  </si>
  <si>
    <t>20.10.2023 17:22:00</t>
  </si>
  <si>
    <t>K-4537 35-07-K04537_K-157 K01_48414023</t>
  </si>
  <si>
    <t>23.10.2023 21:51:21</t>
  </si>
  <si>
    <t>23.10.2023 21:52:21</t>
  </si>
  <si>
    <t>DM-3/27 (KÜTÜPHANE) 45-71-M00078_E E2_45134581</t>
  </si>
  <si>
    <t>28.10.2023 18:43:27</t>
  </si>
  <si>
    <t>28.10.2023 19:30:56</t>
  </si>
  <si>
    <t>IŞIKLAR TM 35-02-A00006_TR-A M20_2308409</t>
  </si>
  <si>
    <t>01.10.2023 08:36:55</t>
  </si>
  <si>
    <t>01.10.2023 10:45:41</t>
  </si>
  <si>
    <t>GÜRÇEŞME İM 35-03-A00001_LALELİ M03_2308211</t>
  </si>
  <si>
    <t>07.10.2023 02:45:19</t>
  </si>
  <si>
    <t>07.10.2023 03:17:00</t>
  </si>
  <si>
    <t>M-970 35-03-M00970_M-1822 M04_41917707</t>
  </si>
  <si>
    <t>07.10.2023 04:14:00</t>
  </si>
  <si>
    <t>M-3281(YATIRIM REZERVE) 35-03-M03281_ M02_93858003</t>
  </si>
  <si>
    <t>07.10.2023 05:08:00</t>
  </si>
  <si>
    <t>L-91 ULAMIŞ TEPE KAHVE 35-14-L00091_DIREK TIPI TRAFO HUCRESI H01_2101926</t>
  </si>
  <si>
    <t>17.10.2023 09:15:38</t>
  </si>
  <si>
    <t>17.10.2023 16:59:17</t>
  </si>
  <si>
    <t>M-13 GERMİYAN 35-18-M00184_ H_76954003</t>
  </si>
  <si>
    <t>18.10.2023 08:20:43</t>
  </si>
  <si>
    <t>18.10.2023 10:39:48</t>
  </si>
  <si>
    <t>19.10.2023 07:15:28</t>
  </si>
  <si>
    <t>19.10.2023 08:47:01</t>
  </si>
  <si>
    <t>M-3308(YATIRIM REZERVE) 35-07-M03308_99131322_99131322</t>
  </si>
  <si>
    <t>20.10.2023 08:54:33</t>
  </si>
  <si>
    <t>20.10.2023 13:34:54</t>
  </si>
  <si>
    <t>K-3888 35-02-K03888__83894171_83894171</t>
  </si>
  <si>
    <t>23.10.2023 18:09:16</t>
  </si>
  <si>
    <t>23.10.2023 19:01:08</t>
  </si>
  <si>
    <t>K-4360 35-02-K04360_910006718_910006718</t>
  </si>
  <si>
    <t>24.10.2023 06:49:18</t>
  </si>
  <si>
    <t>24.10.2023 09:03:50</t>
  </si>
  <si>
    <t>M-172 35-02-M00172_M-228 M05_2082691</t>
  </si>
  <si>
    <t>27.10.2023 14:46:49</t>
  </si>
  <si>
    <t>27.10.2023 17:02:46</t>
  </si>
  <si>
    <t>GÜZELKÖY KÖK 45-71-M00123_HatBaşıAyırıcı_53134956 M03_53134956</t>
  </si>
  <si>
    <t>08.10.2023 11:21:56</t>
  </si>
  <si>
    <t>08.10.2023 18:55:20</t>
  </si>
  <si>
    <t>23.10.2023 12:21:47</t>
  </si>
  <si>
    <t>23.10.2023 16:06:00</t>
  </si>
  <si>
    <t>L-376 PAZARYERİ 35-18-L00376_L-393 YENİ OKUL L01_72060203</t>
  </si>
  <si>
    <t>26.10.2023 10:15:53</t>
  </si>
  <si>
    <t>26.10.2023 15:25:21</t>
  </si>
  <si>
    <t>M-36 GÖKÇE ÇİÇEK SİTESİ 35-18-M00036_ M02_2322883</t>
  </si>
  <si>
    <t>02.10.2023 16:23:54</t>
  </si>
  <si>
    <t>02.10.2023 19:15:51</t>
  </si>
  <si>
    <t>M-236 35-02-M00236_910202313_910202313</t>
  </si>
  <si>
    <t>06.10.2023 03:32:28</t>
  </si>
  <si>
    <t>06.10.2023 04:44:24</t>
  </si>
  <si>
    <t>SARIGÖL TR-41 45-79-M00041_945557702_945557702</t>
  </si>
  <si>
    <t>06.10.2023 17:48:54</t>
  </si>
  <si>
    <t>06.10.2023 18:54:35</t>
  </si>
  <si>
    <t>TR-33 35-13-L00033_946422816_946422816</t>
  </si>
  <si>
    <t>07.10.2023 18:15:35</t>
  </si>
  <si>
    <t>07.10.2023 20:59:13</t>
  </si>
  <si>
    <t>DM-4/TR-16 35-26-M01302_956618760_956618760</t>
  </si>
  <si>
    <t>08.10.2023 19:48:02</t>
  </si>
  <si>
    <t>08.10.2023 20:41:39</t>
  </si>
  <si>
    <t>M-285 35-14-M00305_95000488610_95000488610</t>
  </si>
  <si>
    <t>11.10.2023 16:11:18</t>
  </si>
  <si>
    <t>11.10.2023 17:04:23</t>
  </si>
  <si>
    <t>TR-41 35-27-M00041_913937166_913937166</t>
  </si>
  <si>
    <t>13.10.2023 11:31:07</t>
  </si>
  <si>
    <t>13.10.2023 16:20:24</t>
  </si>
  <si>
    <t>GÖLMARMARA TR-14 45-85-L00014_945469405_945469405</t>
  </si>
  <si>
    <t>13.10.2023 14:55:27</t>
  </si>
  <si>
    <t>13.10.2023 15:50:20</t>
  </si>
  <si>
    <t>M-287 35-02-M00287_962686910_962686910</t>
  </si>
  <si>
    <t>13.10.2023 16:49:44</t>
  </si>
  <si>
    <t>13.10.2023 21:50:04</t>
  </si>
  <si>
    <t>KUŞÇUBURUN-3 35-26-M00538_35-26-M00538_2359656</t>
  </si>
  <si>
    <t>16.10.2023 19:02:05</t>
  </si>
  <si>
    <t>16.10.2023 19:43:05</t>
  </si>
  <si>
    <t>17.10.2023 09:57:21</t>
  </si>
  <si>
    <t>17.10.2023 11:36:35</t>
  </si>
  <si>
    <t>K-4381 35-02-K04381_95000505455_95000505455</t>
  </si>
  <si>
    <t>20.10.2023 02:35:23</t>
  </si>
  <si>
    <t>20.10.2023 06:06:12</t>
  </si>
  <si>
    <t>TR-1/73 45-72-M00073_956502482_956502482</t>
  </si>
  <si>
    <t>21.10.2023 14:36:50</t>
  </si>
  <si>
    <t>21.10.2023 15:44:36</t>
  </si>
  <si>
    <t>TR-2/124 45-83-M00667_45-83-M00667_2351763</t>
  </si>
  <si>
    <t>26.10.2023 19:20:30</t>
  </si>
  <si>
    <t>26.10.2023 21:26:11</t>
  </si>
  <si>
    <t>_955287758_955287758</t>
  </si>
  <si>
    <t>31.10.2023 11:50:35</t>
  </si>
  <si>
    <t>31.10.2023 18:16:08</t>
  </si>
  <si>
    <t>18.10.2023 05:32:04</t>
  </si>
  <si>
    <t>18.10.2023 09:30:27</t>
  </si>
  <si>
    <t>SAKARLI KÖK 45-76-M00046_HatBaşıAyırıcı_100695465 M04_100695465</t>
  </si>
  <si>
    <t>18.10.2023 09:58:22</t>
  </si>
  <si>
    <t>18.10.2023 22:07:11</t>
  </si>
  <si>
    <t>21.10.2023 10:29:55</t>
  </si>
  <si>
    <t>21.10.2023 20:53:39</t>
  </si>
  <si>
    <t>K-1406 35-01-K01406_911491671_911491671</t>
  </si>
  <si>
    <t>01.10.2023 11:11:51</t>
  </si>
  <si>
    <t>01.10.2023 13:16:04</t>
  </si>
  <si>
    <t>YELKİ TR-3 (M-2344) 35-10-M02344_95002622446_95002622446</t>
  </si>
  <si>
    <t>11.10.2023 10:33:45</t>
  </si>
  <si>
    <t>11.10.2023 16:56:08</t>
  </si>
  <si>
    <t>YELKİ TR-20 35-10-L00020_ KÖYLER L03_50105690</t>
  </si>
  <si>
    <t>20.10.2023 13:40:38</t>
  </si>
  <si>
    <t>20.10.2023 18:29:37</t>
  </si>
  <si>
    <t>YELKİ DM-2/8 (M-2342) 35-10-M02342_967023349_967023349</t>
  </si>
  <si>
    <t>21.10.2023 12:43:27</t>
  </si>
  <si>
    <t>21.10.2023 15:04:34</t>
  </si>
  <si>
    <t>M-1123 35-02-M01123_F f1b_5851667</t>
  </si>
  <si>
    <t>27.10.2023 13:03:14</t>
  </si>
  <si>
    <t>27.10.2023 16:22:24</t>
  </si>
  <si>
    <t>M-1131 35-02-M01131_99870562_99870562</t>
  </si>
  <si>
    <t>31.10.2023 09:23:42</t>
  </si>
  <si>
    <t>31.10.2023 10:56:23</t>
  </si>
  <si>
    <t>K-2985 35-01-K02985_913646865_913646865</t>
  </si>
  <si>
    <t>02.10.2023 12:46:17</t>
  </si>
  <si>
    <t>02.10.2023 17:07:57</t>
  </si>
  <si>
    <t>L-231 35-18-L00231_950440571_950440571</t>
  </si>
  <si>
    <t>04.10.2023 13:01:59</t>
  </si>
  <si>
    <t>04.10.2023 15:53:28</t>
  </si>
  <si>
    <t>M-1431 35-02-M01431_910108536_910108536</t>
  </si>
  <si>
    <t>05.10.2023 08:18:17</t>
  </si>
  <si>
    <t>05.10.2023 10:42:50</t>
  </si>
  <si>
    <t>TR-173 45-78-L00173_95001347509_95001347509</t>
  </si>
  <si>
    <t>05.10.2023 15:29:42</t>
  </si>
  <si>
    <t>05.10.2023 17:26:30</t>
  </si>
  <si>
    <t>OVAKENT TR-16 35-15-L01157_35-15-L01157_79917411</t>
  </si>
  <si>
    <t>03.10.2023 09:03:49</t>
  </si>
  <si>
    <t>03.10.2023 09:10:05</t>
  </si>
  <si>
    <t>09.10.2023 09:25:55</t>
  </si>
  <si>
    <t>09.10.2023 16:55:00</t>
  </si>
  <si>
    <t>PAŞAKÖY TR-6 45-80-M00168_45-80-M00168_2372072</t>
  </si>
  <si>
    <t>09.10.2023 09:26:58</t>
  </si>
  <si>
    <t>09.10.2023 09:36:29</t>
  </si>
  <si>
    <t>09.10.2023 16:58:45</t>
  </si>
  <si>
    <t>KABAKUM TR-3 35-30-L00129_35-30-L00129_2357157</t>
  </si>
  <si>
    <t>11.10.2023 14:49:09</t>
  </si>
  <si>
    <t>11.10.2023 14:52:54</t>
  </si>
  <si>
    <t>KABAKUM TR-3 35-30-L00129_C_91110822_91110822</t>
  </si>
  <si>
    <t>11.10.2023 15:45:53</t>
  </si>
  <si>
    <t>K-569 35-02-K00569_915055561_915055561</t>
  </si>
  <si>
    <t>12.10.2023 15:30:43</t>
  </si>
  <si>
    <t>12.10.2023 18:52:23</t>
  </si>
  <si>
    <t>ORUÇLAR TR-1 35-16-M00093_953325134_953325134</t>
  </si>
  <si>
    <t>14.10.2023 19:51:38</t>
  </si>
  <si>
    <t>GÖÇBEYLİ TR-6 35-16-M00021_35-16-M00021_2347125</t>
  </si>
  <si>
    <t>15.10.2023 14:29:22</t>
  </si>
  <si>
    <t>TR-74 35-19-L00074_35-19-L00074_2352870</t>
  </si>
  <si>
    <t>16.10.2023 11:25:10</t>
  </si>
  <si>
    <t>16.10.2023 11:41:59</t>
  </si>
  <si>
    <t>M-2337 35-10-M02337_D D1_49574025</t>
  </si>
  <si>
    <t>16.10.2023 17:03:35</t>
  </si>
  <si>
    <t>16.10.2023 19:41:07</t>
  </si>
  <si>
    <t>YUKARI YENMİŞ TR-1 35-27-M00382_35-27-M00382_2355223</t>
  </si>
  <si>
    <t>18.10.2023 14:03:41</t>
  </si>
  <si>
    <t>18.10.2023 14:09:31</t>
  </si>
  <si>
    <t>20.10.2023 18:18:29</t>
  </si>
  <si>
    <t>20.10.2023 18:28:41</t>
  </si>
  <si>
    <t>20.10.2023 19:00:25</t>
  </si>
  <si>
    <t>20.10.2023 19:13:13</t>
  </si>
  <si>
    <t>SARGAÇ KÖYÜ TR-1 45-86-M00116_45-86-M00116_2357615</t>
  </si>
  <si>
    <t>22.10.2023 16:44:30</t>
  </si>
  <si>
    <t>22.10.2023 17:02:30</t>
  </si>
  <si>
    <t>YEŞİLKÖY TR-1 35-27-M00964_35-27-M00964_2368882</t>
  </si>
  <si>
    <t>22.10.2023 18:27:20</t>
  </si>
  <si>
    <t>22.10.2023 18:42:00</t>
  </si>
  <si>
    <t>ÜRKMEZ M-19 35-25-M00152_35-25-M00152_2368364</t>
  </si>
  <si>
    <t>25.10.2023 14:53:01</t>
  </si>
  <si>
    <t>25.10.2023 15:08:31</t>
  </si>
  <si>
    <t>25.10.2023 22:12:24</t>
  </si>
  <si>
    <t>25.10.2023 22:32:10</t>
  </si>
  <si>
    <t>K-1809 35-01-K01809_912308877_912308877</t>
  </si>
  <si>
    <t>26.10.2023 03:49:53</t>
  </si>
  <si>
    <t>26.10.2023 06:39:47</t>
  </si>
  <si>
    <t>K-3954 35-01-K03954_35-01-K03954_2350135</t>
  </si>
  <si>
    <t>29.10.2023 11:45:01</t>
  </si>
  <si>
    <t>29.10.2023 12:01:55</t>
  </si>
  <si>
    <t>K-3713 35-01-K03713_D_56374041_56374041</t>
  </si>
  <si>
    <t>30.10.2023 10:25:57</t>
  </si>
  <si>
    <t>30.10.2023 10:35:59</t>
  </si>
  <si>
    <t>TOKİ DM 35-27-M00810_E F1_93669973</t>
  </si>
  <si>
    <t>11.10.2023 08:09:24</t>
  </si>
  <si>
    <t>11.10.2023 12:41:35</t>
  </si>
  <si>
    <t>M-1689 35-03-M01689_966596364_966596364</t>
  </si>
  <si>
    <t>01.10.2023 11:18:38</t>
  </si>
  <si>
    <t>01.10.2023 14:51:34</t>
  </si>
  <si>
    <t>02.10.2023 15:44:49</t>
  </si>
  <si>
    <t>02.10.2023 15:49:09</t>
  </si>
  <si>
    <t>05.10.2023 00:08:50</t>
  </si>
  <si>
    <t>05.10.2023 04:45:11</t>
  </si>
  <si>
    <t>K-4146 35-01-K04146_C_56370501_56370501</t>
  </si>
  <si>
    <t>07.10.2023 07:50:37</t>
  </si>
  <si>
    <t>07.10.2023 09:16:02</t>
  </si>
  <si>
    <t>TR-2/80-A 45-83-L00306_48136707 TR1828C1B_48138629</t>
  </si>
  <si>
    <t>11.10.2023 12:56:40</t>
  </si>
  <si>
    <t>11.10.2023 13:57:04</t>
  </si>
  <si>
    <t>GÜLBAHÇE TR-11 35-19-L00110_E E1_5938814</t>
  </si>
  <si>
    <t>12.10.2023 22:03:58</t>
  </si>
  <si>
    <t>13.10.2023 01:38:42</t>
  </si>
  <si>
    <t>LÜTFİYE KÖK 45-80-M02970_KUMKUYUCAK    TST-1 M03_84270457</t>
  </si>
  <si>
    <t>13.10.2023 17:56:37</t>
  </si>
  <si>
    <t>13.10.2023 18:16:01</t>
  </si>
  <si>
    <t>GÜLKENT KÖK-3 35-30-M00219_ALTINOVA-1 ÇIKIŞ M05_84885088</t>
  </si>
  <si>
    <t>24.10.2023 10:10:51</t>
  </si>
  <si>
    <t>24.10.2023 14:04:51</t>
  </si>
  <si>
    <t>KIZILCAAVLU TR-3 35-15-L00182_DIREK TIPI TRAFO HUCRESI H01_2039363</t>
  </si>
  <si>
    <t>31.10.2023 11:21:17</t>
  </si>
  <si>
    <t>31.10.2023 11:58:32</t>
  </si>
  <si>
    <t>TOKMAKLI KÖK 45-86-M00047_ZEYTİNBURNU TR-1/ZEYTİNBURNU TR-2 M03_72227760</t>
  </si>
  <si>
    <t>12.10.2023 16:07:56</t>
  </si>
  <si>
    <t>12.10.2023 16:20:00</t>
  </si>
  <si>
    <t>18.10.2023 10:09:30</t>
  </si>
  <si>
    <t>18.10.2023 10:22:46</t>
  </si>
  <si>
    <t>ÖZDERE ORTA MAHALLE DM (M-1) 35-25-M00120_ORTA MAHALLE M-46 M04_72127258</t>
  </si>
  <si>
    <t>20.10.2023 10:46:58</t>
  </si>
  <si>
    <t>20.10.2023 14:49:00</t>
  </si>
  <si>
    <t>23.10.2023 09:11:05</t>
  </si>
  <si>
    <t>23.10.2023 16:30:11</t>
  </si>
  <si>
    <t>25.10.2023 09:26:58</t>
  </si>
  <si>
    <t>25.10.2023 16:19:31</t>
  </si>
  <si>
    <t>SANCAKLI BOZKÖY KÖK 45-71-M00087_KÖY İÇİ RİNG-2 M04_61320774</t>
  </si>
  <si>
    <t>26.10.2023 10:50:21</t>
  </si>
  <si>
    <t>26.10.2023 17:10:21</t>
  </si>
  <si>
    <t>27.10.2023 14:54:18</t>
  </si>
  <si>
    <t>30.10.2023 10:01:31</t>
  </si>
  <si>
    <t>30.10.2023 16:03:52</t>
  </si>
  <si>
    <t>M-1449 GEÇİT 35-08-M01449_ M02_2078427</t>
  </si>
  <si>
    <t>11.10.2023 15:13:33</t>
  </si>
  <si>
    <t>11.10.2023 15:44:26</t>
  </si>
  <si>
    <t>M-1183 VODAFONE ÖZEL TR 35-08-M01183Ö_ M06_87064202</t>
  </si>
  <si>
    <t>11.10.2023 16:10:00</t>
  </si>
  <si>
    <t>13.10.2023 12:52:12</t>
  </si>
  <si>
    <t>13.10.2023 13:04:52</t>
  </si>
  <si>
    <t>M-1710 35-09-M01710_M-218 M01_47349230</t>
  </si>
  <si>
    <t>25.10.2023 13:04:00</t>
  </si>
  <si>
    <t>25.10.2023 14:00:00</t>
  </si>
  <si>
    <t>25.10.2023 15:18:41</t>
  </si>
  <si>
    <t>25.10.2023 16:16:57</t>
  </si>
  <si>
    <t>TR-2/76 45-83-M00774_955153952_955153952</t>
  </si>
  <si>
    <t>27.10.2023 18:15:47</t>
  </si>
  <si>
    <t>27.10.2023 19:51:58</t>
  </si>
  <si>
    <t>UMURCALI TR-7 35-31-L00528__96740441_96740441</t>
  </si>
  <si>
    <t>17.10.2023 17:40:41</t>
  </si>
  <si>
    <t>17.10.2023 19:29:09</t>
  </si>
  <si>
    <t>M-1192 35-09-M01192_95000000521_95000000521</t>
  </si>
  <si>
    <t>20.10.2023 13:22:57</t>
  </si>
  <si>
    <t>20.10.2023 15:07:16</t>
  </si>
  <si>
    <t>K-429 35-01-K00429_910575510_910575510</t>
  </si>
  <si>
    <t>23.10.2023 17:06:04</t>
  </si>
  <si>
    <t>23.10.2023 18:10:48</t>
  </si>
  <si>
    <t>M-3194 35-02-M03194_35-02-M03194_83133776</t>
  </si>
  <si>
    <t>02.10.2023 17:24:42</t>
  </si>
  <si>
    <t>02.10.2023 17:53:45</t>
  </si>
  <si>
    <t>16.10.2023 23:15:09</t>
  </si>
  <si>
    <t>17.10.2023 01:56:34</t>
  </si>
  <si>
    <t>M-3180(YATIRIM REZERVE) 35-03-M03180_35-03-M03180_82569521</t>
  </si>
  <si>
    <t>17.10.2023 10:22:17</t>
  </si>
  <si>
    <t>17.10.2023 17:30:13</t>
  </si>
  <si>
    <t>29.10.2023 08:47:27</t>
  </si>
  <si>
    <t>29.10.2023 11:21:13</t>
  </si>
  <si>
    <t>MANDIRACILAR TR 35-26-M00945_85738181 A2_85738168</t>
  </si>
  <si>
    <t>16.10.2023 05:05:16</t>
  </si>
  <si>
    <t>16.10.2023 11:02:53</t>
  </si>
  <si>
    <t>YILMAZ TR-28 45-78-M01463_A_56408009_56408009</t>
  </si>
  <si>
    <t>20.10.2023 01:17:19</t>
  </si>
  <si>
    <t>20.10.2023 02:08:49</t>
  </si>
  <si>
    <t>DM-2/15(BİTPAZARI) 45-71-M00122_C c1b_45179862</t>
  </si>
  <si>
    <t>30.10.2023 12:55:01</t>
  </si>
  <si>
    <t>30.10.2023 14:08:30</t>
  </si>
  <si>
    <t>DERBENT TM 45-83-A00003_HALİLBEYLİ-2 (BAĞYURDU) M25_2062740</t>
  </si>
  <si>
    <t>24.10.2023 03:10:38</t>
  </si>
  <si>
    <t>BARAJ KÖK 35-17-M00461_ÇALTIDERE M03_100693786</t>
  </si>
  <si>
    <t>18.10.2023 10:30:55</t>
  </si>
  <si>
    <t>18.10.2023 11:24:27</t>
  </si>
  <si>
    <t>İZELTAŞ KÖK 35-27-M00808_ÇAMBEL-1 M06_72167181</t>
  </si>
  <si>
    <t>14.10.2023 15:26:38</t>
  </si>
  <si>
    <t>14.10.2023 16:08:27</t>
  </si>
  <si>
    <t>24.10.2023 18:36:51</t>
  </si>
  <si>
    <t>24.10.2023 19:44:22</t>
  </si>
  <si>
    <t>EYNEZ TR-1 45-82-M00295_DIREK TIPI TRAFO HUCRESI H01_2092670</t>
  </si>
  <si>
    <t>16.10.2023 10:55:14</t>
  </si>
  <si>
    <t>16.10.2023 15:28:29</t>
  </si>
  <si>
    <t>18.10.2023 11:52:35</t>
  </si>
  <si>
    <t>18.10.2023 13:32:51</t>
  </si>
  <si>
    <t>HAMİDİYE TR-1 45-76-M00161_DIREK TIPI TRAFO HUCRESI H01_2084916</t>
  </si>
  <si>
    <t>18.10.2023 21:10:08</t>
  </si>
  <si>
    <t>18.10.2023 14:35:25</t>
  </si>
  <si>
    <t>18.10.2023 15:32:11</t>
  </si>
  <si>
    <t>SİYEKLİ KÖK 45-71-M00185_DAĞYENİCE M07_72256926</t>
  </si>
  <si>
    <t>22.10.2023 06:15:50</t>
  </si>
  <si>
    <t>22.10.2023 06:20:01</t>
  </si>
  <si>
    <t>ALAÇATI TM 35-18-A00005_ALAÇATI-1 M23_2308555</t>
  </si>
  <si>
    <t>20.10.2023 06:09:01</t>
  </si>
  <si>
    <t>20.10.2023 08:19:00</t>
  </si>
  <si>
    <t>24.10.2023 23:13:29</t>
  </si>
  <si>
    <t>25.10.2023 01:19:00</t>
  </si>
  <si>
    <t>ÇİFTLİK İM 35-18-A00003_ÇEŞME MARİNA YERALTI M09_2307814</t>
  </si>
  <si>
    <t>20.10.2023 13:44:51</t>
  </si>
  <si>
    <t>20.10.2023 14:27:00</t>
  </si>
  <si>
    <t>URLA İM 35-19-A00001_TR-55 KÖK M07_2048632</t>
  </si>
  <si>
    <t>03.10.2023 09:00:24</t>
  </si>
  <si>
    <t>M-239 35-02-M00239__83786759_83786759</t>
  </si>
  <si>
    <t>06.10.2023 23:45:03</t>
  </si>
  <si>
    <t>07.10.2023 01:36:00</t>
  </si>
  <si>
    <t>07.10.2023 17:59:09</t>
  </si>
  <si>
    <t>07.10.2023 18:39:14</t>
  </si>
  <si>
    <t>PAYAMLI M-20 35-25-M00170_C_56391065_56391065</t>
  </si>
  <si>
    <t>09.10.2023 17:02:20</t>
  </si>
  <si>
    <t>09.10.2023 20:01:32</t>
  </si>
  <si>
    <t>11.10.2023 13:35:39</t>
  </si>
  <si>
    <t>11.10.2023 14:08:25</t>
  </si>
  <si>
    <t>12.10.2023 21:01:08</t>
  </si>
  <si>
    <t>12.10.2023 21:43:59</t>
  </si>
  <si>
    <t>17.10.2023 14:56:41</t>
  </si>
  <si>
    <t>17.10.2023 15:33:45</t>
  </si>
  <si>
    <t>18.10.2023 08:17:46</t>
  </si>
  <si>
    <t>18.10.2023 09:25:21</t>
  </si>
  <si>
    <t>13.10.2023 09:53:59</t>
  </si>
  <si>
    <t>13.10.2023 10:31:09</t>
  </si>
  <si>
    <t>TR-2/73 45-83-L00073_TR-2/69 POMPAJ L01_72150716</t>
  </si>
  <si>
    <t>14.10.2023 10:45:37</t>
  </si>
  <si>
    <t>14.10.2023 18:19:00</t>
  </si>
  <si>
    <t>İSTASYONALTI KÖK 45-83-M00131_MANİSA-2 ÇIKIŞ M01_2099727</t>
  </si>
  <si>
    <t>14.10.2023 11:02:23</t>
  </si>
  <si>
    <t>14.10.2023 12:09:11</t>
  </si>
  <si>
    <t>BAĞARASI ENERJİ ÜRETİM ÖZEL TR 35-23-M00307Ö_ H_49090790</t>
  </si>
  <si>
    <t>14.10.2023 15:27:04</t>
  </si>
  <si>
    <t>14.10.2023 16:30:02</t>
  </si>
  <si>
    <t>AŞAĞIÇOBANİSA TR-3 45-71-M00103_ M03_72236849</t>
  </si>
  <si>
    <t>15.10.2023 08:22:32</t>
  </si>
  <si>
    <t>15.10.2023 08:56:22</t>
  </si>
  <si>
    <t>SEYİRKENT TR-1 45-83-M00691_ÜÇÜNCÜ KISIM SANAYİ TR-1 M01_61334574</t>
  </si>
  <si>
    <t>15.10.2023 10:23:19</t>
  </si>
  <si>
    <t>15.10.2023 16:42:56</t>
  </si>
  <si>
    <t>15.10.2023 10:25:29</t>
  </si>
  <si>
    <t>AŞAĞIÇOBANİSA TR-18 45-71-M00107_DURMUŞ TOSUN ÖZEL TR M05_2081076</t>
  </si>
  <si>
    <t>15.10.2023 16:17:47</t>
  </si>
  <si>
    <t>15.10.2023 20:41:15</t>
  </si>
  <si>
    <t>AŞAĞIÇOBANİSA TR-3 45-71-M00103_ M01_72236818</t>
  </si>
  <si>
    <t>15.10.2023 21:55:02</t>
  </si>
  <si>
    <t>16.10.2023 10:07:02</t>
  </si>
  <si>
    <t>16.10.2023 17:32:35</t>
  </si>
  <si>
    <t>KIZILOBA TR-1 35-20-L00257_DIREK TIPI TRAFO HUCRESI H01_2048395</t>
  </si>
  <si>
    <t>18.10.2023 09:59:10</t>
  </si>
  <si>
    <t>18.10.2023 13:42:11</t>
  </si>
  <si>
    <t>KARAAĞAÇLI TR-1 45-71-M01904_ M02_2115745</t>
  </si>
  <si>
    <t>18.10.2023 10:06:35</t>
  </si>
  <si>
    <t>18.10.2023 17:05:27</t>
  </si>
  <si>
    <t>18.10.2023 12:59:28</t>
  </si>
  <si>
    <t>18.10.2023 15:49:24</t>
  </si>
  <si>
    <t>25.10.2023 12:04:26</t>
  </si>
  <si>
    <t>25.10.2023 15:46:21</t>
  </si>
  <si>
    <t>25.10.2023 16:53:46</t>
  </si>
  <si>
    <t>MURADİYE DM-5/11 45-71-M00232_DM-11/10A M14_72091453</t>
  </si>
  <si>
    <t>01.10.2023 13:33:22</t>
  </si>
  <si>
    <t>01.10.2023 14:13:24</t>
  </si>
  <si>
    <t>URLA TM-2 35-19-A00005_URLA TR-5 FİDERİ M13_2313902</t>
  </si>
  <si>
    <t>14.10.2023 09:11:04</t>
  </si>
  <si>
    <t>14.10.2023 15:00:02</t>
  </si>
  <si>
    <t>ÜRKMEZ M-25 35-25-M00159_ÜRKMEZ M-11 M01_72071330</t>
  </si>
  <si>
    <t>15.10.2023 09:16:32</t>
  </si>
  <si>
    <t>15.10.2023 11:22:53</t>
  </si>
  <si>
    <t>M-2479 GÜZELBAHÇE GÖNEN KÖK 35-10-M02479_GÜZELBAHÇE TM M02_66818800</t>
  </si>
  <si>
    <t>25.10.2023 14:24:42</t>
  </si>
  <si>
    <t>25.10.2023 15:57:43</t>
  </si>
  <si>
    <t>K-4534 35-01-K04534_DIREK TIPI TRAFO HUCRESI H01_2050252</t>
  </si>
  <si>
    <t>07.10.2023 10:19:00</t>
  </si>
  <si>
    <t>07.10.2023 12:02:00</t>
  </si>
  <si>
    <t>DM-1/27 35-29-M00027_DM-1/26 M01_72200505</t>
  </si>
  <si>
    <t>09.10.2023 10:19:52</t>
  </si>
  <si>
    <t>09.10.2023 10:51:53</t>
  </si>
  <si>
    <t>10.10.2023 09:54:32</t>
  </si>
  <si>
    <t>10.10.2023 17:45:35</t>
  </si>
  <si>
    <t>ÇAYBAŞI DM-1/11 35-26-L00215__56358352_56358352</t>
  </si>
  <si>
    <t>14.10.2023 16:56:55</t>
  </si>
  <si>
    <t>14.10.2023 18:10:55</t>
  </si>
  <si>
    <t>K-3414 35-08-K03414_95001263023_95001263023</t>
  </si>
  <si>
    <t>17.10.2023 14:48:50</t>
  </si>
  <si>
    <t>17.10.2023 16:35:40</t>
  </si>
  <si>
    <t>EĞRECİ TR-2 35-26-L00168_9535850_56359555_56359555</t>
  </si>
  <si>
    <t>18.10.2023 06:25:40</t>
  </si>
  <si>
    <t>18.10.2023 10:20:42</t>
  </si>
  <si>
    <t>K-1722 35-01-K01722_A_56378358_56378358</t>
  </si>
  <si>
    <t>20.10.2023 13:02:49</t>
  </si>
  <si>
    <t>20.10.2023 14:32:48</t>
  </si>
  <si>
    <t>M-1364 35-01-M01364_M-1806 M02_2118284</t>
  </si>
  <si>
    <t>22.10.2023 09:15:09</t>
  </si>
  <si>
    <t>22.10.2023 10:46:30</t>
  </si>
  <si>
    <t>ÖZBEY İM 35-26-A00005_ABALIOĞLU M07_65959595</t>
  </si>
  <si>
    <t>18.10.2023 07:21:09</t>
  </si>
  <si>
    <t>18.10.2023 08:52:58</t>
  </si>
  <si>
    <t>YANLIZEV TR-1 35-16-L00250_B_65499621_65499621</t>
  </si>
  <si>
    <t>11.10.2023 10:38:17</t>
  </si>
  <si>
    <t>11.10.2023 12:31:14</t>
  </si>
  <si>
    <t>M-2394 35-04-M02394_35-04-M02394_57981477</t>
  </si>
  <si>
    <t>27.10.2023 12:01:19</t>
  </si>
  <si>
    <t>27.10.2023 12:42:32</t>
  </si>
  <si>
    <t>DM-2/6 (DM-10) 45-71-M00276_953198695_953198695</t>
  </si>
  <si>
    <t>31.10.2023 01:06:23</t>
  </si>
  <si>
    <t>31.10.2023 01:50:40</t>
  </si>
  <si>
    <t>31.10.2023 10:16:59</t>
  </si>
  <si>
    <t>31.10.2023 19:04:57</t>
  </si>
  <si>
    <t>31.10.2023 21:21:51</t>
  </si>
  <si>
    <t>BERGAMA İM-1 35-16-A00001_ŞEHİR-6 L18_2324908</t>
  </si>
  <si>
    <t>31.10.2023 18:59:44</t>
  </si>
  <si>
    <t>SALİHLİ İM 45-78-A00001_ŞEHİR-7 L10_48929105</t>
  </si>
  <si>
    <t>25.10.2023 22:47:53</t>
  </si>
  <si>
    <t>25.10.2023 22:51:19</t>
  </si>
  <si>
    <t>SELENDİ TR-20/A 45-81-M00255_945633447_945633447</t>
  </si>
  <si>
    <t>11.10.2023 15:46:33</t>
  </si>
  <si>
    <t>11.10.2023 19:23:54</t>
  </si>
  <si>
    <t>PINARLAR TR-2 45-81-M00240_A_91314423_91314423</t>
  </si>
  <si>
    <t>12.10.2023 14:55:16</t>
  </si>
  <si>
    <t>12.10.2023 16:05:58</t>
  </si>
  <si>
    <t>CABBARFAKILI TR-2 45-73-M00629_45-73-M00629_2352390</t>
  </si>
  <si>
    <t>23.10.2023 16:40:14</t>
  </si>
  <si>
    <t>23.10.2023 18:34:33</t>
  </si>
  <si>
    <t>23.10.2023 17:21:50</t>
  </si>
  <si>
    <t>23.10.2023 20:14:43</t>
  </si>
  <si>
    <t>SELENDİ TR-20/A 45-81-M00255_945624722_945624722</t>
  </si>
  <si>
    <t>02.10.2023 09:26:50</t>
  </si>
  <si>
    <t>02.10.2023 16:35:24</t>
  </si>
  <si>
    <t>TR-110 45-78-L00110_A_91085191_91085191</t>
  </si>
  <si>
    <t>30.10.2023 17:10:16</t>
  </si>
  <si>
    <t>30.10.2023 18:27:57</t>
  </si>
  <si>
    <t>M-3284 (YATIRIM REZERVE) 35-02-M03284_35-02-M03284_85561517</t>
  </si>
  <si>
    <t>15.10.2023 10:02:44</t>
  </si>
  <si>
    <t>15.10.2023 10:20:26</t>
  </si>
  <si>
    <t>M-329 35-03-M00329_35-03-M00329_2372696</t>
  </si>
  <si>
    <t>17.10.2023 10:55:58</t>
  </si>
  <si>
    <t>17.10.2023 12:25:57</t>
  </si>
  <si>
    <t>M-3304(YATIRIM REZERVE) 35-07-M03304_35-07-M03304_86630017</t>
  </si>
  <si>
    <t>31.10.2023 10:11:50</t>
  </si>
  <si>
    <t>31.10.2023 17:34:51</t>
  </si>
  <si>
    <t>11.10.2023 09:55:03</t>
  </si>
  <si>
    <t>11.10.2023 15:30:08</t>
  </si>
  <si>
    <t>M-461 35-03-M00461_DIREK TIPI TRAFO HUCRESI H01_2070534</t>
  </si>
  <si>
    <t>19.10.2023 18:16:01</t>
  </si>
  <si>
    <t>19.10.2023 22:24:25</t>
  </si>
  <si>
    <t>K-997 35-07-K00997_97495437_97495437</t>
  </si>
  <si>
    <t>21.10.2023 19:00:28</t>
  </si>
  <si>
    <t>21.10.2023 20:24:07</t>
  </si>
  <si>
    <t>02.10.2023 16:10:24</t>
  </si>
  <si>
    <t>02.10.2023 16:41:19</t>
  </si>
  <si>
    <t>SART TR-17 45-78-M00186_TR-20 M01_2109802</t>
  </si>
  <si>
    <t>04.10.2023 16:16:03</t>
  </si>
  <si>
    <t>04.10.2023 16:41:30</t>
  </si>
  <si>
    <t>10.10.2023 09:06:22</t>
  </si>
  <si>
    <t>10.10.2023 11:01:17</t>
  </si>
  <si>
    <t>21.10.2023 09:30:22</t>
  </si>
  <si>
    <t>21.10.2023 10:00:09</t>
  </si>
  <si>
    <t>TR-97 MENTEŞ YOLU 35-19-L00097_DIREK TIPI TRAFO HUCRESI H01_2057285</t>
  </si>
  <si>
    <t>27.10.2023 17:26:07</t>
  </si>
  <si>
    <t>27.10.2023 18:12:42</t>
  </si>
  <si>
    <t>26.10.2023 16:46:36</t>
  </si>
  <si>
    <t>26.10.2023 17:20:49</t>
  </si>
  <si>
    <t>DM-1/27 45-71-M00047_DM-1/26 M01_72070985</t>
  </si>
  <si>
    <t>27.10.2023 09:17:58</t>
  </si>
  <si>
    <t>FOÇA TR-4 35-23-L00004_FOÇA 4. JANDARMA KOM. TR-1 L03_2042846</t>
  </si>
  <si>
    <t>05.10.2023 11:42:24</t>
  </si>
  <si>
    <t>05.10.2023 13:32:39</t>
  </si>
  <si>
    <t>BERAK YÜKSEKKÖY GES KÖK 35-17-M00632_OTOP M02_53044569</t>
  </si>
  <si>
    <t>08.10.2023 23:12:13</t>
  </si>
  <si>
    <t>09.10.2023 01:28:08</t>
  </si>
  <si>
    <t>14.10.2023 16:11:10</t>
  </si>
  <si>
    <t>15.10.2023 00:58:30</t>
  </si>
  <si>
    <t>DM-11/TR-11 45-72-L01002_956499391_956499391</t>
  </si>
  <si>
    <t>31.10.2023 20:06:39</t>
  </si>
  <si>
    <t>31.10.2023 21:25:38</t>
  </si>
  <si>
    <t>14.10.2023 20:58:34</t>
  </si>
  <si>
    <t>14.10.2023 22:35:29</t>
  </si>
  <si>
    <t>SOMA B SANTRALİ TM 45-82-A00004_1H03 SOMA KÖYLER DM-2 FİDER-1 M011_66326702</t>
  </si>
  <si>
    <t>22.10.2023 09:16:54</t>
  </si>
  <si>
    <t>22.10.2023 10:26:30</t>
  </si>
  <si>
    <t>22.10.2023 10:26:08</t>
  </si>
  <si>
    <t>22.10.2023 11:09:50</t>
  </si>
  <si>
    <t>SOMA DM-4/TR10 45-82-M00010_TR-11 M05_60208852</t>
  </si>
  <si>
    <t>29.10.2023 16:05:35</t>
  </si>
  <si>
    <t>29.10.2023 16:55:31</t>
  </si>
  <si>
    <t>23.10.2023 17:20:21</t>
  </si>
  <si>
    <t>23.10.2023 18:02:01</t>
  </si>
  <si>
    <t>28.10.2023 16:58:55</t>
  </si>
  <si>
    <t>28.10.2023 17:54:32</t>
  </si>
  <si>
    <t>MURADİYE DM-5/8 KÖK 45-71-M00828_DM-5/11 M08_72087092</t>
  </si>
  <si>
    <t>30.10.2023 10:39:45</t>
  </si>
  <si>
    <t>30.10.2023 11:44:21</t>
  </si>
  <si>
    <t>28.10.2023 16:59:01</t>
  </si>
  <si>
    <t>28.10.2023 18:17:11</t>
  </si>
  <si>
    <t>TR-2/58 (GÜLLÜPINAR) 45-83-M00658_KÜÇÜK SANAYİ SİTESİ TR-1 M016_95321811</t>
  </si>
  <si>
    <t>28.10.2023 18:18:06</t>
  </si>
  <si>
    <t>GÜNEY DM 45-83-L00130_DAĞ YENİKÖY L04_2096785</t>
  </si>
  <si>
    <t>03.10.2023 14:35:14</t>
  </si>
  <si>
    <t>03.10.2023 14:46:24</t>
  </si>
  <si>
    <t>07.10.2023 07:09:19</t>
  </si>
  <si>
    <t>07.10.2023 07:37:04</t>
  </si>
  <si>
    <t>BORLU TR-3 45-86-M00048_ÇAMLICA TR-9/ÇAMLICA TR-12 M04_72228502</t>
  </si>
  <si>
    <t>30.10.2023 08:15:03</t>
  </si>
  <si>
    <t>30.10.2023 09:33:19</t>
  </si>
  <si>
    <t>İSTASYONALTI KÖK 45-83-M00131_ARPALIK KÖK-1 M03_2099100</t>
  </si>
  <si>
    <t>03.10.2023 15:11:04</t>
  </si>
  <si>
    <t>DAĞDERE DM 45-72-M00097_HatBaşıAyırıcı_100691775 M05_100691775</t>
  </si>
  <si>
    <t>04.10.2023 10:38:14</t>
  </si>
  <si>
    <t>04.10.2023 13:30:34</t>
  </si>
  <si>
    <t>KEMHALLI KÖK 45-86-M00044_UĞURLU KÖK M03_72224709</t>
  </si>
  <si>
    <t>06.10.2023 17:45:59</t>
  </si>
  <si>
    <t>06.10.2023 19:25:59</t>
  </si>
  <si>
    <t>11.10.2023 19:01:23</t>
  </si>
  <si>
    <t>11.10.2023 21:25:50</t>
  </si>
  <si>
    <t>CABBAR DM 45-73-M00100_ALAŞEHİR TM GİRİŞ (CABBAR-3) M16_2308591</t>
  </si>
  <si>
    <t>16.10.2023 11:38:42</t>
  </si>
  <si>
    <t>16.10.2023 12:18:31</t>
  </si>
  <si>
    <t>18.10.2023 17:45:01</t>
  </si>
  <si>
    <t>29.10.2023 09:02:03</t>
  </si>
  <si>
    <t>29.10.2023 09:21:15</t>
  </si>
  <si>
    <t>DM-2/22 35-26-M00853_DM-2/23 M02_65879021</t>
  </si>
  <si>
    <t>18.10.2023 18:42:03</t>
  </si>
  <si>
    <t>27.10.2023 09:36:08</t>
  </si>
  <si>
    <t>27.10.2023 10:41:18</t>
  </si>
  <si>
    <t>ARSLANLAR TM 35-26-A00004_YAZIBAŞI-2 M17_2305565</t>
  </si>
  <si>
    <t>01.10.2023 09:08:15</t>
  </si>
  <si>
    <t>01.10.2023 12:38:48</t>
  </si>
  <si>
    <t>L-335 35-18-L00335_L-512 L-513 L02_2086126</t>
  </si>
  <si>
    <t>01.10.2023 09:09:37</t>
  </si>
  <si>
    <t>01.10.2023 13:26:45</t>
  </si>
  <si>
    <t>01.10.2023 09:50:04</t>
  </si>
  <si>
    <t>01.10.2023 10:22:05</t>
  </si>
  <si>
    <t>01.10.2023 09:48:02</t>
  </si>
  <si>
    <t>01.10.2023 18:10:16</t>
  </si>
  <si>
    <t>01.10.2023 10:15:29</t>
  </si>
  <si>
    <t>01.10.2023 16:39:50</t>
  </si>
  <si>
    <t>KEMHALLI KÖK 45-86-M00044_UĞURLU KÖK M03_72224733</t>
  </si>
  <si>
    <t>01.10.2023 10:54:28</t>
  </si>
  <si>
    <t>01.10.2023 11:15:16</t>
  </si>
  <si>
    <t>DM-13/15 45-71-M00322_C_56397186_56397186</t>
  </si>
  <si>
    <t>01.10.2023 13:31:22</t>
  </si>
  <si>
    <t>01.10.2023 16:41:57</t>
  </si>
  <si>
    <t>AKHİSAR TM 45-72-A00006_AKHİSAR ŞEHİR-1 M11_2055315</t>
  </si>
  <si>
    <t>01.10.2023 13:37:04</t>
  </si>
  <si>
    <t>01.10.2023 17:41:06</t>
  </si>
  <si>
    <t>MURADİYE TR-5 (ESKİ MEZARLIK YANI) 45-71-M00204_DAĞITIM TRAFOSU M11_2091431</t>
  </si>
  <si>
    <t>01.10.2023 14:49:26</t>
  </si>
  <si>
    <t>01.10.2023 15:48:06</t>
  </si>
  <si>
    <t>01.10.2023 15:02:08</t>
  </si>
  <si>
    <t>01.10.2023 15:39:33</t>
  </si>
  <si>
    <t>01.10.2023 16:55:34</t>
  </si>
  <si>
    <t>01.10.2023 17:21:43</t>
  </si>
  <si>
    <t>MAHMUTLAR KÖK 45-74-M00354_ÇATALOLUK M09_79385784</t>
  </si>
  <si>
    <t>02.10.2023 04:29:44</t>
  </si>
  <si>
    <t>02.10.2023 04:33:45</t>
  </si>
  <si>
    <t>02.10.2023 09:01:48</t>
  </si>
  <si>
    <t>02.10.2023 16:56:54</t>
  </si>
  <si>
    <t>BAHATTİN DOĞANER KÖK 35-27-M00482_ÇİFTEL KAZAN M05_72166834</t>
  </si>
  <si>
    <t>02.10.2023 09:04:44</t>
  </si>
  <si>
    <t>02.10.2023 16:30:24</t>
  </si>
  <si>
    <t>GÜLBAHÇE İM 35-19-A00006_GÜLBAHÇE L02_72213955</t>
  </si>
  <si>
    <t>02.10.2023 09:26:40</t>
  </si>
  <si>
    <t>02.10.2023 13:02:59</t>
  </si>
  <si>
    <t>02.10.2023 09:27:07</t>
  </si>
  <si>
    <t>02.10.2023 16:37:50</t>
  </si>
  <si>
    <t>02.10.2023 10:18:18</t>
  </si>
  <si>
    <t>02.10.2023 11:13:50</t>
  </si>
  <si>
    <t>K-2701 35-03-K02701_H_56365324_56365324</t>
  </si>
  <si>
    <t>02.10.2023 11:32:28</t>
  </si>
  <si>
    <t>02.10.2023 12:18:54</t>
  </si>
  <si>
    <t>02.10.2023 12:52:22</t>
  </si>
  <si>
    <t>DM-20/13 (ÇAPRA KABİN) 45-71-M00272_DM16/TR-2 M03_84188573</t>
  </si>
  <si>
    <t>02.10.2023 15:11:19</t>
  </si>
  <si>
    <t>02.10.2023 15:35:18</t>
  </si>
  <si>
    <t>KARABAĞLAR TM 35-01-A00012_KARABAĞLAR-13 K36_2310508</t>
  </si>
  <si>
    <t>02.10.2023 15:58:09</t>
  </si>
  <si>
    <t>02.10.2023 17:13:39</t>
  </si>
  <si>
    <t>02.10.2023 16:54:26</t>
  </si>
  <si>
    <t>02.10.2023 16:59:55</t>
  </si>
  <si>
    <t>02.10.2023 17:03:18</t>
  </si>
  <si>
    <t>02.10.2023 17:29:25</t>
  </si>
  <si>
    <t>YUSUFLU KÖK 35-20-L00077_YUSUFLU ÇAYIR L02_66527972</t>
  </si>
  <si>
    <t>04.10.2023 20:13:41</t>
  </si>
  <si>
    <t>04.10.2023 20:32:02</t>
  </si>
  <si>
    <t>04.10.2023 20:29:22</t>
  </si>
  <si>
    <t>04.10.2023 21:05:24</t>
  </si>
  <si>
    <t>ARMUTLU İM 35-27-A00001_BAĞYURDU L15_73034169</t>
  </si>
  <si>
    <t>04.10.2023 20:34:40</t>
  </si>
  <si>
    <t>04.10.2023 20:42:31</t>
  </si>
  <si>
    <t>ALAŞEHİR TR-6 45-73-M00006_DIREK TIPI TRAFO HUCRESI H01_2081898</t>
  </si>
  <si>
    <t>04.10.2023 21:13:10</t>
  </si>
  <si>
    <t>04.10.2023 21:49:45</t>
  </si>
  <si>
    <t>04.10.2023 21:13:40</t>
  </si>
  <si>
    <t>DM-8 35-17-M00700_TR-58 M06_83291645</t>
  </si>
  <si>
    <t>05.10.2023 15:03:09</t>
  </si>
  <si>
    <t>05.10.2023 15:39:18</t>
  </si>
  <si>
    <t>ÇINARLIKUYU KÖK 45-71-M00188_ÇINARLIKUYU TR-1 M02_72248777</t>
  </si>
  <si>
    <t>06.10.2023 17:26:54</t>
  </si>
  <si>
    <t>06.10.2023 17:50:59</t>
  </si>
  <si>
    <t>02.10.2023 16:01:37</t>
  </si>
  <si>
    <t>02.10.2023 21:06:46</t>
  </si>
  <si>
    <t>03.10.2023 06:51:19</t>
  </si>
  <si>
    <t>03.10.2023 07:30:05</t>
  </si>
  <si>
    <t>03.10.2023 08:15:24</t>
  </si>
  <si>
    <t>03.10.2023 09:12:09</t>
  </si>
  <si>
    <t>03.10.2023 09:09:59</t>
  </si>
  <si>
    <t>ARMUTLU İM 35-27-A00001_ARMUTLU-1 M10_49927377</t>
  </si>
  <si>
    <t>04.10.2023 07:59:30</t>
  </si>
  <si>
    <t>04.10.2023 08:18:44</t>
  </si>
  <si>
    <t>TR-142 YAĞCILAR KÖK 35-19-M00142_YAĞCILAR M01_72114524</t>
  </si>
  <si>
    <t>04.10.2023 08:57:54</t>
  </si>
  <si>
    <t>04.10.2023 09:12:37</t>
  </si>
  <si>
    <t>04.10.2023 09:23:06</t>
  </si>
  <si>
    <t>04.10.2023 09:31:15</t>
  </si>
  <si>
    <t>05.10.2023 09:23:24</t>
  </si>
  <si>
    <t>05.10.2023 17:13:24</t>
  </si>
  <si>
    <t>SARIGÖL DM 45-79-M00069_SELİMİYE FİDERİ M18_2318413</t>
  </si>
  <si>
    <t>05.10.2023 10:26:54</t>
  </si>
  <si>
    <t>05.10.2023 16:37:50</t>
  </si>
  <si>
    <t>K-1505 35-03-K01505_35-03-K01505_41956163</t>
  </si>
  <si>
    <t>05.10.2023 13:25:05</t>
  </si>
  <si>
    <t>05.10.2023 17:40:29</t>
  </si>
  <si>
    <t>K-249 35-02-K00249_A _5854384</t>
  </si>
  <si>
    <t>05.10.2023 17:35:02</t>
  </si>
  <si>
    <t>BOĞAZİÇİ İM 35-01-A00001_HALKAPINAR K16_2043017</t>
  </si>
  <si>
    <t>05.10.2023 19:57:59</t>
  </si>
  <si>
    <t>05.10.2023 20:21:45</t>
  </si>
  <si>
    <t>K-4335 35-02-K04335_K-2519 K02_42301935</t>
  </si>
  <si>
    <t>05.10.2023 20:51:54</t>
  </si>
  <si>
    <t>BADINCA KÖK 45-73-M00341_EVRENLİ KÖK M03_75913003</t>
  </si>
  <si>
    <t>05.10.2023 21:30:54</t>
  </si>
  <si>
    <t>05.10.2023 21:50:01</t>
  </si>
  <si>
    <t>URLA TM-1 35-19-A00004_ALAÇATI-2 M04_2313935</t>
  </si>
  <si>
    <t>06.10.2023 02:00:35</t>
  </si>
  <si>
    <t>06.10.2023 02:05:39</t>
  </si>
  <si>
    <t>K-4729 35-04-K04729_K-4695 K02_2099329</t>
  </si>
  <si>
    <t>06.10.2023 02:01:40</t>
  </si>
  <si>
    <t>06.10.2023 02:11:44</t>
  </si>
  <si>
    <t>KUŞÇULAR DM 35-19-M00461_ALAÇATI-1 GİRİŞ M01_47229995</t>
  </si>
  <si>
    <t>06.10.2023 09:58:27</t>
  </si>
  <si>
    <t>06.10.2023 13:35:29</t>
  </si>
  <si>
    <t>06.10.2023 10:07:29</t>
  </si>
  <si>
    <t>06.10.2023 10:36:17</t>
  </si>
  <si>
    <t>HACI ABDİ YOLAYRIMI TR 35-20-L00050_YANIKKAVAK FİDERİ L01_66525668</t>
  </si>
  <si>
    <t>06.10.2023 10:13:41</t>
  </si>
  <si>
    <t>06.10.2023 10:44:11</t>
  </si>
  <si>
    <t>06.10.2023 10:23:44</t>
  </si>
  <si>
    <t>06.10.2023 10:43:57</t>
  </si>
  <si>
    <t>EYKO TR-2 35-30-M00028_TR-1 - TR-3-5 M01_72084354</t>
  </si>
  <si>
    <t>06.10.2023 11:55:29</t>
  </si>
  <si>
    <t>06.10.2023 12:45:21</t>
  </si>
  <si>
    <t>06.10.2023 17:46:22</t>
  </si>
  <si>
    <t>06.10.2023 18:51:58</t>
  </si>
  <si>
    <t>06.10.2023 18:46:11</t>
  </si>
  <si>
    <t>06.10.2023 18:51:00</t>
  </si>
  <si>
    <t>L-455 35-18-L00455_DAĞITIM TRAFO L-455 L03_72057481</t>
  </si>
  <si>
    <t>06.10.2023 22:23:02</t>
  </si>
  <si>
    <t>06.10.2023 22:31:19</t>
  </si>
  <si>
    <t>06.10.2023 23:00:49</t>
  </si>
  <si>
    <t>06.10.2023 23:06:27</t>
  </si>
  <si>
    <t>07.10.2023 05:54:54</t>
  </si>
  <si>
    <t>07.10.2023 06:24:34</t>
  </si>
  <si>
    <t>K-2724 35-01-K02724_K-1405 K01_2074237</t>
  </si>
  <si>
    <t>03.10.2023 10:08:40</t>
  </si>
  <si>
    <t>03.10.2023 10:27:14</t>
  </si>
  <si>
    <t>SEYREK TR-2 35-28-M00909_D D01_79674187</t>
  </si>
  <si>
    <t>03.10.2023 10:28:07</t>
  </si>
  <si>
    <t>BUCA TM 35-03-A00003_Buca-8 K10_2311888</t>
  </si>
  <si>
    <t>03.10.2023 11:13:09</t>
  </si>
  <si>
    <t>03.10.2023 11:52:39</t>
  </si>
  <si>
    <t>ARSLANLAR TM 35-26-A00004_DAĞKIZILCA-2 M07_2306547</t>
  </si>
  <si>
    <t>03.10.2023 09:08:49</t>
  </si>
  <si>
    <t>03.10.2023 16:54:00</t>
  </si>
  <si>
    <t>K-1322 35-02-K01322_35-02-K01322_2357723</t>
  </si>
  <si>
    <t>03.10.2023 14:20:10</t>
  </si>
  <si>
    <t>03.10.2023 14:44:24</t>
  </si>
  <si>
    <t>04.10.2023 09:55:40</t>
  </si>
  <si>
    <t>04.10.2023 13:51:13</t>
  </si>
  <si>
    <t>04.10.2023 14:19:55</t>
  </si>
  <si>
    <t>M-1 35-02-M00001_M-1053 M04_78582473</t>
  </si>
  <si>
    <t>04.10.2023 15:42:39</t>
  </si>
  <si>
    <t>04.10.2023 16:49:41</t>
  </si>
  <si>
    <t>04.10.2023 17:00:10</t>
  </si>
  <si>
    <t>04.10.2023 17:23:28</t>
  </si>
  <si>
    <t>KAZANLI KÖK 35-15-L00951_OVA MAHALLESİ KAZANLI L06_66954454</t>
  </si>
  <si>
    <t>04.10.2023 17:22:50</t>
  </si>
  <si>
    <t>04.10.2023 18:37:44</t>
  </si>
  <si>
    <t>05.10.2023 09:10:32</t>
  </si>
  <si>
    <t>05.10.2023 15:34:54</t>
  </si>
  <si>
    <t>05.10.2023 10:02:44</t>
  </si>
  <si>
    <t>05.10.2023 10:20:23</t>
  </si>
  <si>
    <t>05.10.2023 10:06:38</t>
  </si>
  <si>
    <t>05.10.2023 10:28:59</t>
  </si>
  <si>
    <t>M-3565(YATIRIM REZERVE) 35-02-M03565_35-02-M03565_93583970</t>
  </si>
  <si>
    <t>05.10.2023 10:49:24</t>
  </si>
  <si>
    <t>05.10.2023 11:23:46</t>
  </si>
  <si>
    <t>GÜMÜLDÜR DM 35-25-M00100_PAYAMLI-1 M16_2309327</t>
  </si>
  <si>
    <t>05.10.2023 11:20:30</t>
  </si>
  <si>
    <t>05.10.2023 11:46:51</t>
  </si>
  <si>
    <t>DM-3(M-460) 35-17-M00460_TR-13 M17_66253514</t>
  </si>
  <si>
    <t>05.10.2023 14:58:58</t>
  </si>
  <si>
    <t>06.10.2023 07:26:14</t>
  </si>
  <si>
    <t>06.10.2023 07:32:34</t>
  </si>
  <si>
    <t>06.10.2023 07:27:29</t>
  </si>
  <si>
    <t>06.10.2023 08:09:34</t>
  </si>
  <si>
    <t>ÇANŞA KÖK 45-81-M00047_ M02_2097360</t>
  </si>
  <si>
    <t>06.10.2023 07:59:21</t>
  </si>
  <si>
    <t>06.10.2023 08:51:39</t>
  </si>
  <si>
    <t>06.10.2023 08:33:52</t>
  </si>
  <si>
    <t>06.10.2023 08:38:27</t>
  </si>
  <si>
    <t>BAYINDIR İM 35-20-A00001_ZEYTİNOVA-2 L02_2309886</t>
  </si>
  <si>
    <t>06.10.2023 08:41:29</t>
  </si>
  <si>
    <t>06.10.2023 08:48:50</t>
  </si>
  <si>
    <t>AKHİSAR TM 45-72-A00006_KAPAKLI-1 M16_2313111</t>
  </si>
  <si>
    <t>06.10.2023 10:03:49</t>
  </si>
  <si>
    <t>06.10.2023 10:24:09</t>
  </si>
  <si>
    <t>M-2326 35-04-M02326_M M1b_5950357</t>
  </si>
  <si>
    <t>06.10.2023 12:50:28</t>
  </si>
  <si>
    <t>06.10.2023 13:49:40</t>
  </si>
  <si>
    <t>07.10.2023 08:10:09</t>
  </si>
  <si>
    <t>07.10.2023 08:45:54</t>
  </si>
  <si>
    <t>07.10.2023 08:38:49</t>
  </si>
  <si>
    <t>07.10.2023 08:44:39</t>
  </si>
  <si>
    <t>ÖZDERE ORTA MAHALLE DM (M-1) 35-25-M00120_ORTA MAHALLE M-46 M04_72127200</t>
  </si>
  <si>
    <t>07.10.2023 09:53:09</t>
  </si>
  <si>
    <t>07.10.2023 10:09:49</t>
  </si>
  <si>
    <t>07.10.2023 11:11:38</t>
  </si>
  <si>
    <t>07.10.2023 11:19:43</t>
  </si>
  <si>
    <t>K-440 35-01-K00440_K-4906 K04_97441655</t>
  </si>
  <si>
    <t>07.10.2023 11:43:09</t>
  </si>
  <si>
    <t>07.10.2023 11:48:42</t>
  </si>
  <si>
    <t>TR-1/3 45-83-M00003_TR-1/6 M03_2099858</t>
  </si>
  <si>
    <t>11.10.2023 09:32:15</t>
  </si>
  <si>
    <t>07.10.2023 09:00:33</t>
  </si>
  <si>
    <t>07.10.2023 16:08:49</t>
  </si>
  <si>
    <t>07.10.2023 10:12:15</t>
  </si>
  <si>
    <t>07.10.2023 17:07:19</t>
  </si>
  <si>
    <t>07.10.2023 13:49:06</t>
  </si>
  <si>
    <t>07.10.2023 13:54:42</t>
  </si>
  <si>
    <t>TR-60 45-77-L00060_TR-65 L01_72215094</t>
  </si>
  <si>
    <t>07.10.2023 14:11:09</t>
  </si>
  <si>
    <t>07.10.2023 14:30:59</t>
  </si>
  <si>
    <t>AYRANCILAR DM-2 35-26-M00825_EGE KOOP. AVM M04_2335359</t>
  </si>
  <si>
    <t>07.10.2023 14:25:29</t>
  </si>
  <si>
    <t>07.10.2023 14:52:41</t>
  </si>
  <si>
    <t>AYRANCILAR DM-5 35-26-M00807_DM-5/8 M04_2125779</t>
  </si>
  <si>
    <t>07.10.2023 14:31:42</t>
  </si>
  <si>
    <t>07.10.2023 14:41:42</t>
  </si>
  <si>
    <t>BERGAMA İM-2 35-16-A00002_TR-135(TRM-2/135) L04_2055523</t>
  </si>
  <si>
    <t>07.10.2023 14:52:27</t>
  </si>
  <si>
    <t>07.10.2023 15:04:30</t>
  </si>
  <si>
    <t>07.10.2023 16:08:39</t>
  </si>
  <si>
    <t>07.10.2023 17:03:49</t>
  </si>
  <si>
    <t>07.10.2023 23:06:34</t>
  </si>
  <si>
    <t>07.10.2023 23:11:40</t>
  </si>
  <si>
    <t>08.10.2023 01:14:12</t>
  </si>
  <si>
    <t>08.10.2023 01:49:59</t>
  </si>
  <si>
    <t>08.10.2023 04:23:16</t>
  </si>
  <si>
    <t>08.10.2023 04:32:37</t>
  </si>
  <si>
    <t>TİRE DM-2 35-29-M00002_DM-1/50 M17_2312846</t>
  </si>
  <si>
    <t>09.10.2023 08:47:09</t>
  </si>
  <si>
    <t>09.10.2023 08:58:09</t>
  </si>
  <si>
    <t>TİRE İM-DM-1 35-29-A00001_DM-2 M06_2059510</t>
  </si>
  <si>
    <t>09.10.2023 09:25:56</t>
  </si>
  <si>
    <t>09.10.2023 09:50:47</t>
  </si>
  <si>
    <t>TİRE DM-2 35-29-M00002_DM-1 GİRİŞ M20_2060783</t>
  </si>
  <si>
    <t>09.10.2023 10:31:57</t>
  </si>
  <si>
    <t>09.10.2023 10:37:16</t>
  </si>
  <si>
    <t>09.10.2023 12:02:17</t>
  </si>
  <si>
    <t>09.10.2023 12:12:47</t>
  </si>
  <si>
    <t>SARIGÖL DM 45-79-M00069_ESKİ KÖYLER FİDERİ M05_2318419</t>
  </si>
  <si>
    <t>09.10.2023 12:42:44</t>
  </si>
  <si>
    <t>09.10.2023 12:55:57</t>
  </si>
  <si>
    <t>DOĞANÇAY İM 35-04-A00004_ALPARSLAN K11_77533616</t>
  </si>
  <si>
    <t>09.10.2023 13:28:01</t>
  </si>
  <si>
    <t>09.10.2023 16:33:58</t>
  </si>
  <si>
    <t>09.10.2023 16:36:40</t>
  </si>
  <si>
    <t>K-3085 35-07-K03085_C c1b_5824112</t>
  </si>
  <si>
    <t>09.10.2023 17:52:09</t>
  </si>
  <si>
    <t>AŞAĞIÇOBANİSA TR-18 45-71-M00107_TR-24 M03_2324359</t>
  </si>
  <si>
    <t>09.10.2023 18:28:45</t>
  </si>
  <si>
    <t>09.10.2023 18:55:44</t>
  </si>
  <si>
    <t>K-4703 35-01-K04703_35-01-K04703_43091977</t>
  </si>
  <si>
    <t>09.10.2023 19:47:12</t>
  </si>
  <si>
    <t>09.10.2023 20:12:34</t>
  </si>
  <si>
    <t>09.10.2023 20:59:35</t>
  </si>
  <si>
    <t>09.10.2023 21:09:49</t>
  </si>
  <si>
    <t>10.10.2023 07:42:58</t>
  </si>
  <si>
    <t>10.10.2023 07:59:58</t>
  </si>
  <si>
    <t>M-3757 BAHRİBABA DM 35-01-M03757_BAHRİBABA-17/BAHRİBABA-2 K08_60323445</t>
  </si>
  <si>
    <t>10.10.2023 09:04:38</t>
  </si>
  <si>
    <t>10.10.2023 11:43:57</t>
  </si>
  <si>
    <t>10.10.2023 11:53:30</t>
  </si>
  <si>
    <t>KALEMOĞLU KÖK 45-75-M00069_KALEMOĞLU KÖYÜ M05_2328715</t>
  </si>
  <si>
    <t>10.10.2023 17:33:53</t>
  </si>
  <si>
    <t>10.10.2023 18:05:54</t>
  </si>
  <si>
    <t>SALİHLİ TM 45-78-A00004_KARAPINAR M15_2310858</t>
  </si>
  <si>
    <t>10.10.2023 18:01:31</t>
  </si>
  <si>
    <t>10.10.2023 18:41:58</t>
  </si>
  <si>
    <t>BERGAMA İM-2 35-16-A00002_TR-107 M09_2055201</t>
  </si>
  <si>
    <t>10.10.2023 18:18:37</t>
  </si>
  <si>
    <t>10.10.2023 18:49:30</t>
  </si>
  <si>
    <t>10.10.2023 18:24:58</t>
  </si>
  <si>
    <t>10.10.2023 19:13:17</t>
  </si>
  <si>
    <t>11.10.2023 01:59:49</t>
  </si>
  <si>
    <t>11.10.2023 02:27:22</t>
  </si>
  <si>
    <t>11.10.2023 07:47:54</t>
  </si>
  <si>
    <t>11.10.2023 07:49:59</t>
  </si>
  <si>
    <t>M-2566 35-03-M02566_35-03-M02566_49227887</t>
  </si>
  <si>
    <t>11.10.2023 11:42:08</t>
  </si>
  <si>
    <t>11.10.2023 12:31:05</t>
  </si>
  <si>
    <t>11.10.2023 11:47:07</t>
  </si>
  <si>
    <t>11.10.2023 11:52:42</t>
  </si>
  <si>
    <t>BORNOVA TM 35-02-A00005_BOĞAZİÇİ-2 M33_2058690</t>
  </si>
  <si>
    <t>11.10.2023 11:44:29</t>
  </si>
  <si>
    <t>11.10.2023 12:29:57</t>
  </si>
  <si>
    <t>BORNOVA TM 35-02-A00005_TURKCELL M46_2059199</t>
  </si>
  <si>
    <t>11.10.2023 13:53:02</t>
  </si>
  <si>
    <t>12.10.2023 01:59:41</t>
  </si>
  <si>
    <t>12.10.2023 02:07:42</t>
  </si>
  <si>
    <t>12.10.2023 07:10:27</t>
  </si>
  <si>
    <t>12.10.2023 07:12:36</t>
  </si>
  <si>
    <t>12.10.2023 09:34:42</t>
  </si>
  <si>
    <t>12.10.2023 10:19:40</t>
  </si>
  <si>
    <t>12.10.2023 09:43:04</t>
  </si>
  <si>
    <t>12.10.2023 09:50:37</t>
  </si>
  <si>
    <t>M-943 35-04-M00943_M-1354 M01_66937196</t>
  </si>
  <si>
    <t>12.10.2023 10:12:50</t>
  </si>
  <si>
    <t>12.10.2023 10:33:17</t>
  </si>
  <si>
    <t>12.10.2023 17:37:59</t>
  </si>
  <si>
    <t>KARABAĞLAR TM 35-01-A00012_KARABAĞLAR-13 K36_2055166</t>
  </si>
  <si>
    <t>12.10.2023 11:15:57</t>
  </si>
  <si>
    <t>12.10.2023 12:46:37</t>
  </si>
  <si>
    <t>12.10.2023 12:42:12</t>
  </si>
  <si>
    <t>12.10.2023 13:04:07</t>
  </si>
  <si>
    <t>12.10.2023 12:43:17</t>
  </si>
  <si>
    <t>12.10.2023 18:41:22</t>
  </si>
  <si>
    <t>BUCA TM 35-03-A00003_Kuru Çeşme M33_2311292</t>
  </si>
  <si>
    <t>12.10.2023 14:57:29</t>
  </si>
  <si>
    <t>12.10.2023 17:40:49</t>
  </si>
  <si>
    <t>12.10.2023 17:32:10</t>
  </si>
  <si>
    <t>12.10.2023 20:58:38</t>
  </si>
  <si>
    <t>BALIKLIOVA DM 35-19-L00270_BALIKLIOVA TR-3 TR-4 L05_2068680</t>
  </si>
  <si>
    <t>12.10.2023 18:33:32</t>
  </si>
  <si>
    <t>12.10.2023 20:58:32</t>
  </si>
  <si>
    <t>BİOSUN BES DM 35-15-M00427_KAYMAKÇI-2 ÇIKIŞ M08_75772830</t>
  </si>
  <si>
    <t>08.10.2023 08:53:44</t>
  </si>
  <si>
    <t>08.10.2023 12:44:53</t>
  </si>
  <si>
    <t>08.10.2023 08:54:39</t>
  </si>
  <si>
    <t>08.10.2023 09:44:29</t>
  </si>
  <si>
    <t>08.10.2023 13:43:36</t>
  </si>
  <si>
    <t>08.10.2023 13:54:47</t>
  </si>
  <si>
    <t>08.10.2023 15:14:03</t>
  </si>
  <si>
    <t>08.10.2023 16:19:53</t>
  </si>
  <si>
    <t>08.10.2023 16:18:49</t>
  </si>
  <si>
    <t>08.10.2023 17:14:57</t>
  </si>
  <si>
    <t>SELENDİ DM 45-81-M00001_SELENDİ M13_2321599</t>
  </si>
  <si>
    <t>08.10.2023 16:25:49</t>
  </si>
  <si>
    <t>08.10.2023 16:35:49</t>
  </si>
  <si>
    <t>08.10.2023 17:36:47</t>
  </si>
  <si>
    <t>08.10.2023 17:41:57</t>
  </si>
  <si>
    <t>M-2450 35-03-M02450_ M01_44465457</t>
  </si>
  <si>
    <t>11.10.2023 12:02:28</t>
  </si>
  <si>
    <t>11.10.2023 16:34:59</t>
  </si>
  <si>
    <t>KARABAĞLAR TM 35-01-A00012_OTOKENT M06_2054514</t>
  </si>
  <si>
    <t>11.10.2023 15:02:45</t>
  </si>
  <si>
    <t>11.10.2023 18:02:59</t>
  </si>
  <si>
    <t>K-4424 35-03-K04424_35-03-K04424_41917033</t>
  </si>
  <si>
    <t>11.10.2023 15:37:42</t>
  </si>
  <si>
    <t>11.10.2023 16:24:52</t>
  </si>
  <si>
    <t>M-3404(YATIRIM REZERVE) 35-03-M03404_ M01_96694089</t>
  </si>
  <si>
    <t>11.10.2023 15:09:37</t>
  </si>
  <si>
    <t>11.10.2023 17:57:21</t>
  </si>
  <si>
    <t>AHMETBEYLER DM 35-16-M00154_ÇİTKÖY SULAMA M09_82965211</t>
  </si>
  <si>
    <t>11.10.2023 16:56:42</t>
  </si>
  <si>
    <t>11.10.2023 17:59:47</t>
  </si>
  <si>
    <t>SEYDİKÖY İM 35-08-A00002_VODAFONE M15_2052670</t>
  </si>
  <si>
    <t>11.10.2023 13:53:49</t>
  </si>
  <si>
    <t>DEVELİ AKÇAALAN TR-1 35-22-M00219_DIREK TIPI TRAFO HUCRESI H01_2126908</t>
  </si>
  <si>
    <t>11.10.2023 17:34:00</t>
  </si>
  <si>
    <t>11.10.2023 17:50:42</t>
  </si>
  <si>
    <t>11.10.2023 18:03:57</t>
  </si>
  <si>
    <t>SANCAKLI BOZKÖY KÖK 45-71-M00087_KÖY İÇİ RİNG-2 M04_61320834</t>
  </si>
  <si>
    <t>11.10.2023 18:58:27</t>
  </si>
  <si>
    <t>AKHİSAR İM 45-72-A00001_BAŞLAMIŞ L02_2058314</t>
  </si>
  <si>
    <t>11.10.2023 18:55:37</t>
  </si>
  <si>
    <t>11.10.2023 19:10:47</t>
  </si>
  <si>
    <t>GÜLBAHÇE İM 35-19-A00006_BALIKLIOVA L03_72213976</t>
  </si>
  <si>
    <t>12.10.2023 09:05:58</t>
  </si>
  <si>
    <t>12.10.2023 17:12:32</t>
  </si>
  <si>
    <t>TOKMAKLI KÖK 45-86-M00047_ÇATALOLUK ENH.(BORLU KÖK) M01_72227668</t>
  </si>
  <si>
    <t>12.10.2023 16:39:17</t>
  </si>
  <si>
    <t>12.10.2023 16:41:07</t>
  </si>
  <si>
    <t>12.10.2023 17:05:02</t>
  </si>
  <si>
    <t>12.10.2023 17:12:43</t>
  </si>
  <si>
    <t>12.10.2023 18:33:10</t>
  </si>
  <si>
    <t>12.10.2023 19:04:54</t>
  </si>
  <si>
    <t>14.10.2023 21:24:32</t>
  </si>
  <si>
    <t>14.10.2023 22:57:46</t>
  </si>
  <si>
    <t>K-811 35-01-K00811_K-4470 K01_2114062</t>
  </si>
  <si>
    <t>15.10.2023 02:01:14</t>
  </si>
  <si>
    <t>15.10.2023 02:05:52</t>
  </si>
  <si>
    <t>15.10.2023 06:48:22</t>
  </si>
  <si>
    <t>15.10.2023 06:59:36</t>
  </si>
  <si>
    <t>ÜRKMEZ DM-2 (ÜRKMEZ M-1) 35-25-M00137_ÜRKMEZ M-2/ÜRKMEZ M-3/ÜRKMEZ M-4 M03_72079417</t>
  </si>
  <si>
    <t>15.10.2023 07:49:45</t>
  </si>
  <si>
    <t>15.10.2023 08:37:17</t>
  </si>
  <si>
    <t>15.10.2023 09:38:21</t>
  </si>
  <si>
    <t>15.10.2023 11:04:42</t>
  </si>
  <si>
    <t>15.10.2023 11:01:33</t>
  </si>
  <si>
    <t>17.10.2023 08:45:48</t>
  </si>
  <si>
    <t>17.10.2023 12:08:25</t>
  </si>
  <si>
    <t>BAĞARASI TR-7 35-23-M00176_35-23-M00176_2377148</t>
  </si>
  <si>
    <t>17.10.2023 10:49:48</t>
  </si>
  <si>
    <t>17.10.2023 12:06:12</t>
  </si>
  <si>
    <t>17.10.2023 12:03:15</t>
  </si>
  <si>
    <t>17.10.2023 12:12:02</t>
  </si>
  <si>
    <t>M-1565 35-02-M01565_M-3269 M01_2113889</t>
  </si>
  <si>
    <t>17.10.2023 13:24:35</t>
  </si>
  <si>
    <t>17.10.2023 14:13:41</t>
  </si>
  <si>
    <t>ÜNİVERSİTE TM 35-02-A00008_PINARBAŞI-2 M24_2061520</t>
  </si>
  <si>
    <t>18.10.2023 08:32:47</t>
  </si>
  <si>
    <t>18.10.2023 09:17:06</t>
  </si>
  <si>
    <t>18.10.2023 09:24:30</t>
  </si>
  <si>
    <t>TR-125 ZEYTİNALANI 35-19-L00125_DÖRT MEVSİM ÖZEL TR L02_72153726</t>
  </si>
  <si>
    <t>18.10.2023 09:56:44</t>
  </si>
  <si>
    <t>18.10.2023 17:57:31</t>
  </si>
  <si>
    <t>K-2632 35-03-K02632_K-2919 K03_41966917</t>
  </si>
  <si>
    <t>18.10.2023 18:01:51</t>
  </si>
  <si>
    <t>HALİLBEYLİ DM 35-27-M00620_HALİLBEYLİ-2 M08_2306331</t>
  </si>
  <si>
    <t>19.10.2023 08:12:18</t>
  </si>
  <si>
    <t>19.10.2023 09:42:24</t>
  </si>
  <si>
    <t>ÇUKURKÖY KÖK 35-29-L00034_ATEŞ TİCARET L01_2327033</t>
  </si>
  <si>
    <t>19.10.2023 10:30:26</t>
  </si>
  <si>
    <t>19.10.2023 11:29:50</t>
  </si>
  <si>
    <t>L-145 DALYAN DM 35-18-L00145_L-140 L01_72052140</t>
  </si>
  <si>
    <t>19.10.2023 15:32:21</t>
  </si>
  <si>
    <t>BAĞYURDU TR-9 35-27-L00243_35-27-L00243_2348548</t>
  </si>
  <si>
    <t>19.10.2023 16:52:25</t>
  </si>
  <si>
    <t>19.10.2023 17:03:45</t>
  </si>
  <si>
    <t>KORDON KÖK 45-78-M00730_KÖSEALİ KABAZLI GÖBEKLİ M02_2105506</t>
  </si>
  <si>
    <t>14.10.2023 07:14:44</t>
  </si>
  <si>
    <t>14.10.2023 07:25:32</t>
  </si>
  <si>
    <t>URLA İM 35-19-A00001_TR-2 ŞEHİR FİDERİ L02_2048623</t>
  </si>
  <si>
    <t>15.10.2023 08:58:34</t>
  </si>
  <si>
    <t>15.10.2023 16:07:32</t>
  </si>
  <si>
    <t>15.10.2023 09:57:50</t>
  </si>
  <si>
    <t>15.10.2023 18:12:42</t>
  </si>
  <si>
    <t>GÜMÜLDÜR DM-5(M-34) 35-25-M00034_GÜMÜLDÜR DM-3(M-29) M02_72082260</t>
  </si>
  <si>
    <t>15.10.2023 10:13:26</t>
  </si>
  <si>
    <t>15.10.2023 10:29:43</t>
  </si>
  <si>
    <t>ALİBEYLİ DM 45-80-M00064_ALİBEYLİ TARIMSAL SULAMA M02_72190826</t>
  </si>
  <si>
    <t>15.10.2023 13:35:43</t>
  </si>
  <si>
    <t>15.10.2023 14:04:52</t>
  </si>
  <si>
    <t>15.10.2023 14:57:55</t>
  </si>
  <si>
    <t>15.10.2023 15:24:48</t>
  </si>
  <si>
    <t>15.10.2023 15:41:33</t>
  </si>
  <si>
    <t>15.10.2023 19:12:25</t>
  </si>
  <si>
    <t>15.10.2023 16:03:33</t>
  </si>
  <si>
    <t>15.10.2023 16:23:55</t>
  </si>
  <si>
    <t>15.10.2023 16:03:52</t>
  </si>
  <si>
    <t>15.10.2023 16:10:15</t>
  </si>
  <si>
    <t>15.10.2023 16:32:36</t>
  </si>
  <si>
    <t>15.10.2023 17:15:37</t>
  </si>
  <si>
    <t>MURADİYE TR-5 (ESKİ MEZARLIK YANI) 45-71-M00204_COCA COLA M02_2091442</t>
  </si>
  <si>
    <t>15.10.2023 16:48:32</t>
  </si>
  <si>
    <t>15.10.2023 17:18:32</t>
  </si>
  <si>
    <t>KARAVELİLER TR-1 KÖK 35-20-L00137_KIZILCAOVA L03_2050223</t>
  </si>
  <si>
    <t>15.10.2023 18:30:52</t>
  </si>
  <si>
    <t>15.10.2023 19:31:54</t>
  </si>
  <si>
    <t>KUŞÇULAR DM-2 35-19-M00515_TR-319 M05_80470370</t>
  </si>
  <si>
    <t>15.10.2023 19:31:56</t>
  </si>
  <si>
    <t>15.10.2023 20:01:52</t>
  </si>
  <si>
    <t>15.10.2023 21:29:42</t>
  </si>
  <si>
    <t>15.10.2023 22:23:32</t>
  </si>
  <si>
    <t>KARAVELİLER TR-1 KÖK 35-20-L00137_KIZILCAOVA L03_2328879</t>
  </si>
  <si>
    <t>15.10.2023 21:49:52</t>
  </si>
  <si>
    <t>15.10.2023 22:03:27</t>
  </si>
  <si>
    <t>M-1570 35-02-M01570_M-1054 M04_88751000</t>
  </si>
  <si>
    <t>18.10.2023 07:11:48</t>
  </si>
  <si>
    <t>18.10.2023 13:57:27</t>
  </si>
  <si>
    <t>18.10.2023 08:48:38</t>
  </si>
  <si>
    <t>18.10.2023 08:55:35</t>
  </si>
  <si>
    <t>18.10.2023 18:21:21</t>
  </si>
  <si>
    <t>18.10.2023 18:51:21</t>
  </si>
  <si>
    <t>YENİ TOKİ DM-2 45-71-M02244_YENİ TOKİ TR-7 M07_72147894</t>
  </si>
  <si>
    <t>19.10.2023 14:25:33</t>
  </si>
  <si>
    <t>19.10.2023 18:36:11</t>
  </si>
  <si>
    <t>27.10.2023 08:02:23</t>
  </si>
  <si>
    <t>27.10.2023 08:07:25</t>
  </si>
  <si>
    <t>27.10.2023 09:57:12</t>
  </si>
  <si>
    <t>27.10.2023 15:32:11</t>
  </si>
  <si>
    <t>30.10.2023 07:57:00</t>
  </si>
  <si>
    <t>30.10.2023 08:23:02</t>
  </si>
  <si>
    <t>30.10.2023 08:15:31</t>
  </si>
  <si>
    <t>30.10.2023 08:39:05</t>
  </si>
  <si>
    <t>30.10.2023 08:30:00</t>
  </si>
  <si>
    <t>30.10.2023 09:50:00</t>
  </si>
  <si>
    <t>ÇANDARLI DM-TR-20 35-30-M00020_DENİZKÖY KÖYLER M04_72352924</t>
  </si>
  <si>
    <t>31.10.2023 09:33:43</t>
  </si>
  <si>
    <t>31.10.2023 11:08:56</t>
  </si>
  <si>
    <t>BİRGİ KÖK 35-19-M00041_KÖYLER M03_72152106</t>
  </si>
  <si>
    <t>31.10.2023 11:56:17</t>
  </si>
  <si>
    <t>31.10.2023 12:24:00</t>
  </si>
  <si>
    <t>KEMİKLİDERE KÖK 45-80-M00108_SAZOBA DM M07_2322961</t>
  </si>
  <si>
    <t>31.10.2023 12:36:01</t>
  </si>
  <si>
    <t>31.10.2023 13:49:35</t>
  </si>
  <si>
    <t>23.10.2023 16:09:40</t>
  </si>
  <si>
    <t>TORBALI DM 35-26-M00001_TR-55 YENİ TEZCANLAR M02_2056484</t>
  </si>
  <si>
    <t>23.10.2023 18:05:05</t>
  </si>
  <si>
    <t>23.10.2023 18:15:31</t>
  </si>
  <si>
    <t>TR-83 35-16-L00083_35-16-L00083_2363936</t>
  </si>
  <si>
    <t>23.10.2023 20:05:37</t>
  </si>
  <si>
    <t>23.10.2023 20:22:21</t>
  </si>
  <si>
    <t>24.10.2023 01:02:36</t>
  </si>
  <si>
    <t>24.10.2023 01:14:01</t>
  </si>
  <si>
    <t>KFC KÖK 35-28-M00534_ M01_2329272</t>
  </si>
  <si>
    <t>25.10.2023 07:57:11</t>
  </si>
  <si>
    <t>25.10.2023 09:04:04</t>
  </si>
  <si>
    <t>KABAKUM KÖK-9 35-30-L00126_HatBaşıAyırıcı_53133729 L07_53133729</t>
  </si>
  <si>
    <t>25.10.2023 09:47:51</t>
  </si>
  <si>
    <t>25.10.2023 17:28:38</t>
  </si>
  <si>
    <t>KESİKKÖY DM 35-28-M00309_SEYREK M12_96738965</t>
  </si>
  <si>
    <t>25.10.2023 16:52:51</t>
  </si>
  <si>
    <t>25.10.2023 17:05:16</t>
  </si>
  <si>
    <t>M-10 35-02-M00010_M-3227 M02_2035233</t>
  </si>
  <si>
    <t>26.10.2023 16:15:45</t>
  </si>
  <si>
    <t>26.10.2023 16:27:39</t>
  </si>
  <si>
    <t>CABBAR DM 45-73-M00100_KEMALİYE-1 ÇIKIŞ M09_2058104</t>
  </si>
  <si>
    <t>29.10.2023 05:32:21</t>
  </si>
  <si>
    <t>29.10.2023 06:05:00</t>
  </si>
  <si>
    <t>BORNOVA TM 35-02-A00005_KULA K07_2308109</t>
  </si>
  <si>
    <t>30.10.2023 09:00:29</t>
  </si>
  <si>
    <t>30.10.2023 11:39:55</t>
  </si>
  <si>
    <t>DM-5/11 45-71-M00286_DM-5/02 TUZCU KABİN M02_66503579</t>
  </si>
  <si>
    <t>30.10.2023 11:37:01</t>
  </si>
  <si>
    <t>30.10.2023 11:58:01</t>
  </si>
  <si>
    <t>31.10.2023 09:37:41</t>
  </si>
  <si>
    <t>31.10.2023 16:31:52</t>
  </si>
  <si>
    <t>31.10.2023 09:17:37</t>
  </si>
  <si>
    <t>31.10.2023 16:31:22</t>
  </si>
  <si>
    <t>FOÇA CEZA İNFAZ KURUMU KÖK 35-23-M00302_HatBaşıAyırıcı_88020587 M03_88020587</t>
  </si>
  <si>
    <t>31.10.2023 11:14:37</t>
  </si>
  <si>
    <t>31.10.2023 14:45:00</t>
  </si>
  <si>
    <t>BOZYAKA TM 35-01-A00007_BOZYAKA-15 K27_2064266</t>
  </si>
  <si>
    <t>31.10.2023 11:36:21</t>
  </si>
  <si>
    <t>31.10.2023 14:19:29</t>
  </si>
  <si>
    <t>MURADİYE DM-8 45-71-M02145_MURDADİYE DM-5/05 ÇIKIŞ M08_60746444</t>
  </si>
  <si>
    <t>31.10.2023 10:52:35</t>
  </si>
  <si>
    <t>31.10.2023 14:36:00</t>
  </si>
  <si>
    <t>K-4153 35-01-K04153_35-01-K04153_2366439</t>
  </si>
  <si>
    <t>31.10.2023 13:07:12</t>
  </si>
  <si>
    <t>31.10.2023 14:23:40</t>
  </si>
  <si>
    <t>31.10.2023 14:15:51</t>
  </si>
  <si>
    <t>31.10.2023 14:31:07</t>
  </si>
  <si>
    <t>TR-1/33 45-72-M00033_TR-1/21 M02_2107077</t>
  </si>
  <si>
    <t>31.10.2023 15:15:31</t>
  </si>
  <si>
    <t>31.10.2023 15:39:00</t>
  </si>
  <si>
    <t>02.10.2023 11:42:38</t>
  </si>
  <si>
    <t>02.10.2023 14:08:24</t>
  </si>
  <si>
    <t>04.10.2023 15:20:54</t>
  </si>
  <si>
    <t>04.10.2023 15:25:15</t>
  </si>
  <si>
    <t>04.10.2023 19:03:00</t>
  </si>
  <si>
    <t>04.10.2023 19:09:00</t>
  </si>
  <si>
    <t>10.10.2023 03:03:14</t>
  </si>
  <si>
    <t>10.10.2023 05:45:19</t>
  </si>
  <si>
    <t>GÜMÜŞÇAY KÖK 45-73-M00477_SERİNKÖY M04_2056799</t>
  </si>
  <si>
    <t>12.10.2023 12:39:23</t>
  </si>
  <si>
    <t>12.10.2023 13:34:07</t>
  </si>
  <si>
    <t>22.10.2023 10:15:54</t>
  </si>
  <si>
    <t>22.10.2023 15:19:02</t>
  </si>
  <si>
    <t>24.10.2023 10:38:00</t>
  </si>
  <si>
    <t>24.10.2023 14:40:31</t>
  </si>
  <si>
    <t>31.10.2023 08:42:11</t>
  </si>
  <si>
    <t>31.10.2023 08:45:00</t>
  </si>
  <si>
    <t>YENİ ŞAKRAN TR-1 35-17-M00201_950308348_950308348</t>
  </si>
  <si>
    <t>15.10.2023 09:26:40</t>
  </si>
  <si>
    <t>15.10.2023 12:37:05</t>
  </si>
  <si>
    <t>TR-15 35-17-M00015_6524257 f2b_5954485</t>
  </si>
  <si>
    <t>15.10.2023 16:56:52</t>
  </si>
  <si>
    <t>15.10.2023 17:35:36</t>
  </si>
  <si>
    <t>MENEMEN DM-6/TR-7 35-28-L00172_953391647_953391647</t>
  </si>
  <si>
    <t>16.10.2023 12:21:41</t>
  </si>
  <si>
    <t>16.10.2023 15:09:37</t>
  </si>
  <si>
    <t>ASARLIK TR-14 KÖK 35-28-M00168_A b1_5851331</t>
  </si>
  <si>
    <t>23.10.2023 11:22:35</t>
  </si>
  <si>
    <t>23.10.2023 19:54:03</t>
  </si>
  <si>
    <t>SEYREK TR-2 35-28-M00909_D D03_79674197</t>
  </si>
  <si>
    <t>25.10.2023 14:08:53</t>
  </si>
  <si>
    <t>25.10.2023 21:12:37</t>
  </si>
  <si>
    <t>IŞIKLAR TM 35-02-A00006_BOĞAZİÇİ-1 M04_2307645</t>
  </si>
  <si>
    <t>01.10.2023 10:29:11</t>
  </si>
  <si>
    <t>KIRKAĞAÇ OTOYOL DM 45-76-M00235_SOMA TM AKHİSAR ENH M03_66021026</t>
  </si>
  <si>
    <t>10.10.2023 09:29:38</t>
  </si>
  <si>
    <t>10.10.2023 10:13:04</t>
  </si>
  <si>
    <t>MURADİYE TR-5 (ESKİ MEZARLIK YANI) 45-71-M00204_BELEDİYE M10_2091429</t>
  </si>
  <si>
    <t>13.10.2023 07:36:16</t>
  </si>
  <si>
    <t>13.10.2023 09:05:36</t>
  </si>
  <si>
    <t>13.10.2023 08:38:42</t>
  </si>
  <si>
    <t>13.10.2023 10:12:41</t>
  </si>
  <si>
    <t>ASARLIK HAYVANAT BAHÇESİ GEÇİT 35-28-M00588_ASARLIK TR-10/TOKİ M02_66839890</t>
  </si>
  <si>
    <t>13.10.2023 09:06:15</t>
  </si>
  <si>
    <t>13.10.2023 09:01:36</t>
  </si>
  <si>
    <t>13.10.2023 14:20:56</t>
  </si>
  <si>
    <t>13.10.2023 09:08:49</t>
  </si>
  <si>
    <t>13.10.2023 09:17:19</t>
  </si>
  <si>
    <t>13.10.2023 10:14:48</t>
  </si>
  <si>
    <t>13.10.2023 10:26:29</t>
  </si>
  <si>
    <t>TR-49 35-26-M00049_TR-48 M04_65984234</t>
  </si>
  <si>
    <t>13.10.2023 10:17:22</t>
  </si>
  <si>
    <t>13.10.2023 10:23:12</t>
  </si>
  <si>
    <t>13.10.2023 10:20:00</t>
  </si>
  <si>
    <t>13.10.2023 10:42:52</t>
  </si>
  <si>
    <t>M-2734 35-03-M02734_ H_79614556</t>
  </si>
  <si>
    <t>13.10.2023 10:36:44</t>
  </si>
  <si>
    <t>13.10.2023 11:13:42</t>
  </si>
  <si>
    <t>13.10.2023 11:35:56</t>
  </si>
  <si>
    <t>13.10.2023 12:41:33</t>
  </si>
  <si>
    <t>13.10.2023 13:32:47</t>
  </si>
  <si>
    <t>14.10.2023 08:13:55</t>
  </si>
  <si>
    <t>14.10.2023 08:45:58</t>
  </si>
  <si>
    <t>M-1987 35-09-M01987_35-09-M01987_47338589</t>
  </si>
  <si>
    <t>14.10.2023 08:57:37</t>
  </si>
  <si>
    <t>14.10.2023 09:34:34</t>
  </si>
  <si>
    <t>14.10.2023 09:18:06</t>
  </si>
  <si>
    <t>14.10.2023 09:28:53</t>
  </si>
  <si>
    <t>MEDAR DM 45-72-L00079_AKHİSAR TM GİRİŞ L01_66588721</t>
  </si>
  <si>
    <t>16.10.2023 08:36:45</t>
  </si>
  <si>
    <t>16.10.2023 09:22:45</t>
  </si>
  <si>
    <t>16.10.2023 09:51:42</t>
  </si>
  <si>
    <t>16.10.2023 10:25:47</t>
  </si>
  <si>
    <t>16.10.2023 10:38:02</t>
  </si>
  <si>
    <t>16.10.2023 10:55:58</t>
  </si>
  <si>
    <t>KUMKUYUCAK KÖK 45-80-M00093_KUMKUYUCAK ŞEHİR M05_72193247</t>
  </si>
  <si>
    <t>16.10.2023 10:49:45</t>
  </si>
  <si>
    <t>16.10.2023 11:14:47</t>
  </si>
  <si>
    <t>TR-113 ZEYTİNALANI 35-19-L00113_TR-111 L05_2115707</t>
  </si>
  <si>
    <t>16.10.2023 11:41:02</t>
  </si>
  <si>
    <t>16.10.2023 12:34:55</t>
  </si>
  <si>
    <t>YENİCEKÖY TR-2 35-15-L00428_DIREK TIPI TRAFO HUCRESI H01_2047367</t>
  </si>
  <si>
    <t>16.10.2023 12:14:00</t>
  </si>
  <si>
    <t>TR-8 35-27-M00008_TAŞLI YOL M04_82864465</t>
  </si>
  <si>
    <t>16.10.2023 13:19:35</t>
  </si>
  <si>
    <t>16.10.2023 13:29:06</t>
  </si>
  <si>
    <t>AKHİSAR İM 45-72-A00001_TR-1/2 ŞEHİR-1 M22_92312065</t>
  </si>
  <si>
    <t>17.10.2023 13:07:02</t>
  </si>
  <si>
    <t>17.10.2023 17:06:52</t>
  </si>
  <si>
    <t>17.10.2023 14:36:55</t>
  </si>
  <si>
    <t>17.10.2023 15:20:41</t>
  </si>
  <si>
    <t>HALİLBEYLİ DM 35-27-M00620_HALİLBEYLİ-2 M08_2065846</t>
  </si>
  <si>
    <t>17.10.2023 16:01:22</t>
  </si>
  <si>
    <t>17.10.2023 17:57:17</t>
  </si>
  <si>
    <t>TİYENLİ KÖK 45-85-M00004_TİYENLİ KÖY ÇIKIŞI M01_72102279</t>
  </si>
  <si>
    <t>17.10.2023 18:06:50</t>
  </si>
  <si>
    <t>M-2325 35-03-M02325_35-03-M02325_47384768</t>
  </si>
  <si>
    <t>17.10.2023 18:19:01</t>
  </si>
  <si>
    <t>17.10.2023 19:09:06</t>
  </si>
  <si>
    <t>BUCA TM 35-03-A00003_Buca-9 K12_2311890</t>
  </si>
  <si>
    <t>18.10.2023 01:37:28</t>
  </si>
  <si>
    <t>SULTAN DM 35-25-M00121_ÖZDERE M-23 M10_72117236</t>
  </si>
  <si>
    <t>18.10.2023 10:18:05</t>
  </si>
  <si>
    <t>18.10.2023 10:39:42</t>
  </si>
  <si>
    <t>18.10.2023 10:19:00</t>
  </si>
  <si>
    <t>18.10.2023 11:05:45</t>
  </si>
  <si>
    <t>18.10.2023 10:57:35</t>
  </si>
  <si>
    <t>18.10.2023 11:08:51</t>
  </si>
  <si>
    <t>OĞLANANASI TR-5 KÖK 35-22-M00092_OĞLANANASI TR-3 M06_89600660</t>
  </si>
  <si>
    <t>18.10.2023 11:19:35</t>
  </si>
  <si>
    <t>18.10.2023 11:45:48</t>
  </si>
  <si>
    <t>18.10.2023 11:15:25</t>
  </si>
  <si>
    <t>18.10.2023 11:38:37</t>
  </si>
  <si>
    <t>18.10.2023 14:02:31</t>
  </si>
  <si>
    <t>18.10.2023 14:16:22</t>
  </si>
  <si>
    <t>19.10.2023 08:21:05</t>
  </si>
  <si>
    <t>19.10.2023 08:28:27</t>
  </si>
  <si>
    <t>19.10.2023 09:43:28</t>
  </si>
  <si>
    <t>19.10.2023 17:32:08</t>
  </si>
  <si>
    <t>TR-24 45-78-L00024_45-78-L00024_2355061</t>
  </si>
  <si>
    <t>19.10.2023 18:34:41</t>
  </si>
  <si>
    <t>19.10.2023 19:14:58</t>
  </si>
  <si>
    <t>21.10.2023 11:45:28</t>
  </si>
  <si>
    <t>21.10.2023 12:11:16</t>
  </si>
  <si>
    <t>27.10.2023 09:40:13</t>
  </si>
  <si>
    <t>27.10.2023 17:09:00</t>
  </si>
  <si>
    <t>27.10.2023 09:35:51</t>
  </si>
  <si>
    <t>27.10.2023 18:34:00</t>
  </si>
  <si>
    <t>M-3288 35-03-M03288_DAĞITIM TRAFOSU M02_85894946</t>
  </si>
  <si>
    <t>27.10.2023 13:11:34</t>
  </si>
  <si>
    <t>27.10.2023 17:50:30</t>
  </si>
  <si>
    <t>GERMİYAN İM 35-18-A00004_ŞİFNE L06_2313576</t>
  </si>
  <si>
    <t>27.10.2023 13:32:19</t>
  </si>
  <si>
    <t>27.10.2023 17:44:00</t>
  </si>
  <si>
    <t>ÜNİVERSİTE TM 35-02-A00008_ÜNİVERSİTE-3 K31_2310274</t>
  </si>
  <si>
    <t>27.10.2023 13:45:24</t>
  </si>
  <si>
    <t>27.10.2023 16:48:31</t>
  </si>
  <si>
    <t>27.10.2023 17:09:10</t>
  </si>
  <si>
    <t>29.10.2023 02:44:14</t>
  </si>
  <si>
    <t>29.10.2023 16:22:35</t>
  </si>
  <si>
    <t>29.10.2023 16:35:40</t>
  </si>
  <si>
    <t>30.10.2023 06:42:16</t>
  </si>
  <si>
    <t>30.10.2023 06:49:03</t>
  </si>
  <si>
    <t>30.10.2023 07:47:04</t>
  </si>
  <si>
    <t>30.10.2023 07:55:00</t>
  </si>
  <si>
    <t>BOZYAKA TM 35-01-A00007_BOZYAKA-4 K16_2314205</t>
  </si>
  <si>
    <t>31.10.2023 08:59:59</t>
  </si>
  <si>
    <t>31.10.2023 11:25:30</t>
  </si>
  <si>
    <t>31.10.2023 10:58:22</t>
  </si>
  <si>
    <t>31.10.2023 11:29:00</t>
  </si>
  <si>
    <t>GÖRDES TR-26 45-75-M00409_45-75-M00409_84970304</t>
  </si>
  <si>
    <t>02.10.2023 09:02:54</t>
  </si>
  <si>
    <t>02.10.2023 11:25:53</t>
  </si>
  <si>
    <t>M-2624 35-02-M02624_35-02-M02624_80136610</t>
  </si>
  <si>
    <t>05.10.2023 10:40:07</t>
  </si>
  <si>
    <t>05.10.2023 12:00:52</t>
  </si>
  <si>
    <t>DM-1/51-A 35-29-M00466_35-29-M00466_66157230</t>
  </si>
  <si>
    <t>06.10.2023 09:16:47</t>
  </si>
  <si>
    <t>06.10.2023 11:49:19</t>
  </si>
  <si>
    <t>K-4588 35-01-K04588_35-01-K04588_2375117</t>
  </si>
  <si>
    <t>08.10.2023 12:32:00</t>
  </si>
  <si>
    <t>08.10.2023 13:53:00</t>
  </si>
  <si>
    <t>M-3096(YATIRIM REZERVE) 35-02-M03096_35-02-M03096_80994096</t>
  </si>
  <si>
    <t>09.10.2023 11:18:13</t>
  </si>
  <si>
    <t>09.10.2023 12:52:28</t>
  </si>
  <si>
    <t>M-3068(YATIRIM REZERVE) 35-02-M03068_35-02-M03068_80639171</t>
  </si>
  <si>
    <t>09.10.2023 16:47:41</t>
  </si>
  <si>
    <t>09.10.2023 17:34:00</t>
  </si>
  <si>
    <t>M-2922 35-04-M02922_35-04-M02922_73937390</t>
  </si>
  <si>
    <t>13.10.2023 09:09:42</t>
  </si>
  <si>
    <t>13.10.2023 10:27:52</t>
  </si>
  <si>
    <t>13.10.2023 09:32:43</t>
  </si>
  <si>
    <t>13.10.2023 15:26:32</t>
  </si>
  <si>
    <t>13.10.2023 10:08:52</t>
  </si>
  <si>
    <t>13.10.2023 18:09:40</t>
  </si>
  <si>
    <t>ADALA DM 45-78-M00827_45-78-M00827_66113994</t>
  </si>
  <si>
    <t>13.10.2023 10:52:23</t>
  </si>
  <si>
    <t>13.10.2023 14:21:05</t>
  </si>
  <si>
    <t>GÜMÜLDÜR DM 35-25-M00100_PAYAMLI-2 M03_2054407</t>
  </si>
  <si>
    <t>13.10.2023 11:33:24</t>
  </si>
  <si>
    <t>13.10.2023 15:27:22</t>
  </si>
  <si>
    <t>GÜMÜLDÜR DM 35-25-M00100_PAYAMLI-1 M16_2054396</t>
  </si>
  <si>
    <t>13.10.2023 11:45:45</t>
  </si>
  <si>
    <t>13.10.2023 15:24:29</t>
  </si>
  <si>
    <t>K-4283 GÖRECE 35-22-K04283_95001349343_95001349343</t>
  </si>
  <si>
    <t>13.10.2023 11:50:58</t>
  </si>
  <si>
    <t>13.10.2023 15:50:55</t>
  </si>
  <si>
    <t>13.10.2023 13:10:44</t>
  </si>
  <si>
    <t>13.10.2023 14:44:26</t>
  </si>
  <si>
    <t>13.10.2023 17:00:16</t>
  </si>
  <si>
    <t>13.10.2023 17:32:26</t>
  </si>
  <si>
    <t>ANADOLU İM 35-02-A00001_TR-3 M01_2333032</t>
  </si>
  <si>
    <t>DEMİRKENT 35-17-M00196_35-17-M00196_83268554</t>
  </si>
  <si>
    <t>13.10.2023 19:25:36</t>
  </si>
  <si>
    <t>13.10.2023 19:57:28</t>
  </si>
  <si>
    <t>14.10.2023 02:12:32</t>
  </si>
  <si>
    <t>14.10.2023 02:25:46</t>
  </si>
  <si>
    <t>KAYALIOĞLU KÖK 45-72-L00070_KAYALIOĞLU L01_89345375</t>
  </si>
  <si>
    <t>14.10.2023 09:05:04</t>
  </si>
  <si>
    <t>14.10.2023 12:50:34</t>
  </si>
  <si>
    <t>K-1734 35-03-K01734_35-03-K01734_41948211</t>
  </si>
  <si>
    <t>14.10.2023 09:08:51</t>
  </si>
  <si>
    <t>14.10.2023 16:16:42</t>
  </si>
  <si>
    <t>14.10.2023 09:35:48</t>
  </si>
  <si>
    <t>14.10.2023 17:10:12</t>
  </si>
  <si>
    <t>14.10.2023 11:36:58</t>
  </si>
  <si>
    <t>14.10.2023 12:43:06</t>
  </si>
  <si>
    <t>14.10.2023 13:08:52</t>
  </si>
  <si>
    <t>14.10.2023 13:26:59</t>
  </si>
  <si>
    <t>M-2533 35-09-M02533_35-09-M02533_77307610</t>
  </si>
  <si>
    <t>14.10.2023 13:59:12</t>
  </si>
  <si>
    <t>14.10.2023 14:34:11</t>
  </si>
  <si>
    <t>14.10.2023 14:47:25</t>
  </si>
  <si>
    <t>14.10.2023 15:22:32</t>
  </si>
  <si>
    <t>POYRACIK TR-1 35-24-L00024_TR-3 L3_2304643</t>
  </si>
  <si>
    <t>14.10.2023 16:33:44</t>
  </si>
  <si>
    <t>14.10.2023 17:06:24</t>
  </si>
  <si>
    <t>14.10.2023 17:00:11</t>
  </si>
  <si>
    <t>14.10.2023 17:27:44</t>
  </si>
  <si>
    <t>EMİRALEM TR-18 KÖK 35-28-M00239_EMİRALEM TR-7/EMİRALEM TR-13 M03_66567535</t>
  </si>
  <si>
    <t>14.10.2023 17:37:03</t>
  </si>
  <si>
    <t>14.10.2023 18:15:23</t>
  </si>
  <si>
    <t>14.10.2023 17:44:42</t>
  </si>
  <si>
    <t>14.10.2023 18:01:59</t>
  </si>
  <si>
    <t>16.10.2023 09:01:09</t>
  </si>
  <si>
    <t>16.10.2023 17:09:16</t>
  </si>
  <si>
    <t>16.10.2023 12:51:54</t>
  </si>
  <si>
    <t>16.10.2023 15:09:57</t>
  </si>
  <si>
    <t>16.10.2023 09:14:25</t>
  </si>
  <si>
    <t>16.10.2023 15:36:32</t>
  </si>
  <si>
    <t>16.10.2023 14:49:48</t>
  </si>
  <si>
    <t>16.10.2023 14:58:15</t>
  </si>
  <si>
    <t>16.10.2023 15:59:02</t>
  </si>
  <si>
    <t>16.10.2023 16:06:58</t>
  </si>
  <si>
    <t>16.10.2023 16:14:02</t>
  </si>
  <si>
    <t>16.10.2023 16:35:58</t>
  </si>
  <si>
    <t>KAREL DM 35-17-M00247_BAZTAŞ DM M05_66441215</t>
  </si>
  <si>
    <t>16.10.2023 18:13:42</t>
  </si>
  <si>
    <t>16.10.2023 19:42:49</t>
  </si>
  <si>
    <t>17.10.2023 07:36:42</t>
  </si>
  <si>
    <t>17.10.2023 08:00:46</t>
  </si>
  <si>
    <t>M-2823 35-10-M02823_35-10-M02823_82569591</t>
  </si>
  <si>
    <t>17.10.2023 08:34:11</t>
  </si>
  <si>
    <t>17.10.2023 11:33:26</t>
  </si>
  <si>
    <t>17.10.2023 10:53:02</t>
  </si>
  <si>
    <t>17.10.2023 11:23:20</t>
  </si>
  <si>
    <t>17.10.2023 13:32:18</t>
  </si>
  <si>
    <t>17.10.2023 14:37:05</t>
  </si>
  <si>
    <t>M-2442 35-07-M02442_35-07-M02442_42988903</t>
  </si>
  <si>
    <t>17.10.2023 14:03:26</t>
  </si>
  <si>
    <t>17.10.2023 16:59:48</t>
  </si>
  <si>
    <t>M-180 DALYAN ARITMA DM 35-18-M00180_M-147 SAKIZLIKOY M04_66030465</t>
  </si>
  <si>
    <t>18.10.2023 02:24:05</t>
  </si>
  <si>
    <t>18.10.2023 02:33:33</t>
  </si>
  <si>
    <t>CUMHURİYET KÖK 35-29-L00057_KIZILCAAVLU KÖK L02_2096549</t>
  </si>
  <si>
    <t>18.10.2023 11:01:21</t>
  </si>
  <si>
    <t>18.10.2023 13:27:15</t>
  </si>
  <si>
    <t>18.10.2023 12:10:33</t>
  </si>
  <si>
    <t>18.10.2023 12:25:38</t>
  </si>
  <si>
    <t>18.10.2023 11:34:57</t>
  </si>
  <si>
    <t>18.10.2023 13:23:00</t>
  </si>
  <si>
    <t>18.10.2023 13:22:46</t>
  </si>
  <si>
    <t>18.10.2023 13:30:51</t>
  </si>
  <si>
    <t>BUCA TM 35-03-A00003_Buca-9 K12_2055655</t>
  </si>
  <si>
    <t>18.10.2023 14:31:02</t>
  </si>
  <si>
    <t>18.10.2023 16:51:51</t>
  </si>
  <si>
    <t>DM02/TR03 ŞEYH CAMİİ 45-73-M00021_DM-2 M01_66926176</t>
  </si>
  <si>
    <t>18.10.2023 15:45:27</t>
  </si>
  <si>
    <t>18.10.2023 16:21:21</t>
  </si>
  <si>
    <t>MURADİYE DM 45-71-M00006_ÜÇPINAR DM M02_2076872</t>
  </si>
  <si>
    <t>18.10.2023 17:02:22</t>
  </si>
  <si>
    <t>18.10.2023 17:09:23</t>
  </si>
  <si>
    <t>19.10.2023 08:57:11</t>
  </si>
  <si>
    <t>19.10.2023 09:26:15</t>
  </si>
  <si>
    <t>ASARLIK TR-14 KÖK 35-28-M00168_ASARLIK TR-16(DM-1/5) M04_66531864</t>
  </si>
  <si>
    <t>19.10.2023 09:02:51</t>
  </si>
  <si>
    <t>19.10.2023 09:08:20</t>
  </si>
  <si>
    <t>19.10.2023 09:08:15</t>
  </si>
  <si>
    <t>19.10.2023 09:17:51</t>
  </si>
  <si>
    <t>TURGUTALP TR-1/2 (DM-3/18) 45-82-M00057_45-82-M00057_72192257</t>
  </si>
  <si>
    <t>19.10.2023 09:13:53</t>
  </si>
  <si>
    <t>19.10.2023 10:57:48</t>
  </si>
  <si>
    <t>ÜÇPINAR DM 45-71-M00183_ESKİ ÜÇPINAR M11_72249561</t>
  </si>
  <si>
    <t>19.10.2023 11:04:01</t>
  </si>
  <si>
    <t>19.10.2023 18:02:42</t>
  </si>
  <si>
    <t>19.10.2023 14:28:41</t>
  </si>
  <si>
    <t>19.10.2023 14:30:15</t>
  </si>
  <si>
    <t>SALİHLİ TM 45-78-A00004_KARAPINAR M15_2054905</t>
  </si>
  <si>
    <t>19.10.2023 15:56:31</t>
  </si>
  <si>
    <t>19.10.2023 16:43:19</t>
  </si>
  <si>
    <t>YOLÜSTÜ İM 35-15-A00002_TR-1 M09_2073141</t>
  </si>
  <si>
    <t>19.10.2023 20:42:33</t>
  </si>
  <si>
    <t>19.10.2023 21:06:49</t>
  </si>
  <si>
    <t>L-200 MESTUR SİTESİ 35-14-L00200_35-14-L00200_2349672</t>
  </si>
  <si>
    <t>21.10.2023 08:46:04</t>
  </si>
  <si>
    <t>21.10.2023 13:24:23</t>
  </si>
  <si>
    <t>24.10.2023 22:56:47</t>
  </si>
  <si>
    <t>M-2882 35-04-M02882_35-04-M02882_72384469</t>
  </si>
  <si>
    <t>30.10.2023 09:54:47</t>
  </si>
  <si>
    <t>30.10.2023 10:37:46</t>
  </si>
  <si>
    <t>SEYDİKÖY İM 35-08-A00002_TR-1 34.5 M18_2052673</t>
  </si>
  <si>
    <t>17.10.2023 00:56:22</t>
  </si>
  <si>
    <t>17.10.2023 01:08:35</t>
  </si>
  <si>
    <t>18.10.2023 08:56:45</t>
  </si>
  <si>
    <t>18.10.2023 09:04:36</t>
  </si>
  <si>
    <t>20.10.2023 07:44:38</t>
  </si>
  <si>
    <t>20.10.2023 09:13:07</t>
  </si>
  <si>
    <t>20.10.2023 08:02:28</t>
  </si>
  <si>
    <t>20.10.2023 08:09:39</t>
  </si>
  <si>
    <t>PAYAMLI M-1 KÖK 35-25-M00175_ÜRKMEZ DM-4 M05_72056666</t>
  </si>
  <si>
    <t>20.10.2023 09:33:50</t>
  </si>
  <si>
    <t>20.10.2023 10:37:42</t>
  </si>
  <si>
    <t>20.10.2023 09:43:19</t>
  </si>
  <si>
    <t>20.10.2023 11:09:44</t>
  </si>
  <si>
    <t>ILICA GIS TM 35-07-A00002_TRAFO-1 M05_2313388</t>
  </si>
  <si>
    <t>20.10.2023 11:03:08</t>
  </si>
  <si>
    <t>20.10.2023 11:12:46</t>
  </si>
  <si>
    <t>KARAALİ DM 45-71-M02127_MURADİYE ÇIKIŞ M08_54851157</t>
  </si>
  <si>
    <t>21.10.2023 10:25:01</t>
  </si>
  <si>
    <t>21.10.2023 19:30:19</t>
  </si>
  <si>
    <t>BADEMLİ TR-1 DM 35-15-L01010_ÜÇ CEVİZLER (TR-26) L02_67544151</t>
  </si>
  <si>
    <t>22.10.2023 08:50:46</t>
  </si>
  <si>
    <t>22.10.2023 09:01:05</t>
  </si>
  <si>
    <t>VELİLER KÖK 35-31-L00116_UZUNKÖY L02_2337022</t>
  </si>
  <si>
    <t>22.10.2023 09:51:40</t>
  </si>
  <si>
    <t>22.10.2023 18:32:30</t>
  </si>
  <si>
    <t>22.10.2023 10:05:54</t>
  </si>
  <si>
    <t>22.10.2023 16:41:05</t>
  </si>
  <si>
    <t>22.10.2023 16:56:22</t>
  </si>
  <si>
    <t>22.10.2023 14:03:13</t>
  </si>
  <si>
    <t>22.10.2023 17:22:38</t>
  </si>
  <si>
    <t>22.10.2023 14:36:44</t>
  </si>
  <si>
    <t>22.10.2023 17:37:24</t>
  </si>
  <si>
    <t>SOMA KÖYLER DM-2 45-82-M00125_BERGAMA M02_2035737</t>
  </si>
  <si>
    <t>22.10.2023 15:54:23</t>
  </si>
  <si>
    <t>22.10.2023 16:03:34</t>
  </si>
  <si>
    <t>22.10.2023 15:57:50</t>
  </si>
  <si>
    <t>22.10.2023 16:08:45</t>
  </si>
  <si>
    <t>ZEYTİNLİPARK DM (M-400) 35-17-M00400_M-91 M03_66434805</t>
  </si>
  <si>
    <t>22.10.2023 16:45:21</t>
  </si>
  <si>
    <t>22.10.2023 17:08:49</t>
  </si>
  <si>
    <t>DM-4/2 45-72-M00614_TR-1/64 M01_79573864</t>
  </si>
  <si>
    <t>22.10.2023 17:18:21</t>
  </si>
  <si>
    <t>22.10.2023 18:15:43</t>
  </si>
  <si>
    <t>22.10.2023 17:52:02</t>
  </si>
  <si>
    <t>22.10.2023 17:57:29</t>
  </si>
  <si>
    <t>23.10.2023 21:12:51</t>
  </si>
  <si>
    <t>23.10.2023 22:04:41</t>
  </si>
  <si>
    <t>23.10.2023 22:50:12</t>
  </si>
  <si>
    <t>23.10.2023 22:58:43</t>
  </si>
  <si>
    <t>24.10.2023 00:25:11</t>
  </si>
  <si>
    <t>24.10.2023 00:38:38</t>
  </si>
  <si>
    <t>24.10.2023 08:36:57</t>
  </si>
  <si>
    <t>24.10.2023 08:46:28</t>
  </si>
  <si>
    <t>24.10.2023 08:52:01</t>
  </si>
  <si>
    <t>24.10.2023 08:54:31</t>
  </si>
  <si>
    <t>YOLÜSTÜ İM 35-15-A00002_YOLÜSTÜ-2 M06_2073149</t>
  </si>
  <si>
    <t>24.10.2023 09:35:11</t>
  </si>
  <si>
    <t>24.10.2023 11:11:13</t>
  </si>
  <si>
    <t>24.10.2023 09:56:56</t>
  </si>
  <si>
    <t>24.10.2023 13:14:48</t>
  </si>
  <si>
    <t>M-2001 GÜZELBAHÇE ÇAMLI KÖK 35-10-M02001_ÇIKIŞ M02_47756319</t>
  </si>
  <si>
    <t>24.10.2023 10:37:41</t>
  </si>
  <si>
    <t>24.10.2023 10:59:51</t>
  </si>
  <si>
    <t>24.10.2023 10:44:21</t>
  </si>
  <si>
    <t>24.10.2023 11:05:31</t>
  </si>
  <si>
    <t>25.10.2023 15:44:03</t>
  </si>
  <si>
    <t>25.10.2023 18:26:41</t>
  </si>
  <si>
    <t>25.10.2023 18:22:43</t>
  </si>
  <si>
    <t>25.10.2023 19:26:56</t>
  </si>
  <si>
    <t>26.10.2023 11:31:33</t>
  </si>
  <si>
    <t>26.10.2023 12:16:50</t>
  </si>
  <si>
    <t>SELENDİ DM 45-81-M00001_ESKİ SELENDİ M16_2079218</t>
  </si>
  <si>
    <t>26.10.2023 16:05:51</t>
  </si>
  <si>
    <t>26.10.2023 16:35:57</t>
  </si>
  <si>
    <t>26.10.2023 16:52:41</t>
  </si>
  <si>
    <t>26.10.2023 17:02:58</t>
  </si>
  <si>
    <t>GÜMÜLDÜR DM 35-25-M00100_ÖZDERE DM-1 M21_2055233</t>
  </si>
  <si>
    <t>26.10.2023 17:39:13</t>
  </si>
  <si>
    <t>26.10.2023 17:46:21</t>
  </si>
  <si>
    <t>BERGAMA İM-1 35-16-A00001_ŞEHİR-3 L03_2093767</t>
  </si>
  <si>
    <t>26.10.2023 17:52:04</t>
  </si>
  <si>
    <t>26.10.2023 17:59:47</t>
  </si>
  <si>
    <t>AHMETBEYLER DM 35-16-M00154_FERİZLER SULAMA M06_82965069</t>
  </si>
  <si>
    <t>19.10.2023 08:48:59</t>
  </si>
  <si>
    <t>19.10.2023 08:57:57</t>
  </si>
  <si>
    <t>20.10.2023 10:08:45</t>
  </si>
  <si>
    <t>20.10.2023 19:51:52</t>
  </si>
  <si>
    <t>20.10.2023 12:25:23</t>
  </si>
  <si>
    <t>20.10.2023 14:01:49</t>
  </si>
  <si>
    <t>20.10.2023 15:08:30</t>
  </si>
  <si>
    <t>20.10.2023 15:15:44</t>
  </si>
  <si>
    <t>M-2088 35-09-M02088_M-250 M04_75653674</t>
  </si>
  <si>
    <t>20.10.2023 17:37:56</t>
  </si>
  <si>
    <t>20.10.2023 18:14:27</t>
  </si>
  <si>
    <t>21.10.2023 08:56:19</t>
  </si>
  <si>
    <t>21.10.2023 11:33:39</t>
  </si>
  <si>
    <t>BERGAMA İM-1 35-16-A00001_ŞEHİR-1 L01_2325467</t>
  </si>
  <si>
    <t>21.10.2023 08:55:54</t>
  </si>
  <si>
    <t>DM-3(M-460) 35-17-M00460_KUPLAJ M10_66253509</t>
  </si>
  <si>
    <t>21.10.2023 09:25:54</t>
  </si>
  <si>
    <t>21.10.2023 09:34:59</t>
  </si>
  <si>
    <t>21.10.2023 11:38:06</t>
  </si>
  <si>
    <t>21.10.2023 11:45:53</t>
  </si>
  <si>
    <t>21.10.2023 12:03:56</t>
  </si>
  <si>
    <t>21.10.2023 13:53:41</t>
  </si>
  <si>
    <t>KARTAL İM 35-08-A00003_KARTAL-14 K05_80522066</t>
  </si>
  <si>
    <t>21.10.2023 14:07:21</t>
  </si>
  <si>
    <t>24.10.2023 09:05:33</t>
  </si>
  <si>
    <t>24.10.2023 15:23:19</t>
  </si>
  <si>
    <t>DELEMENLER KÖK 45-73-M00490_HatBaşıAyırıcı_53136405 M03_53136405</t>
  </si>
  <si>
    <t>24.10.2023 13:20:37</t>
  </si>
  <si>
    <t>24.10.2023 15:37:45</t>
  </si>
  <si>
    <t>24.10.2023 13:44:48</t>
  </si>
  <si>
    <t>25.10.2023 01:51:34</t>
  </si>
  <si>
    <t>25.10.2023 02:05:54</t>
  </si>
  <si>
    <t>KOZBEYLİ TR-2 35-23-M00071_DIREK TIPI TRAFO HUCRESI H01_2048266</t>
  </si>
  <si>
    <t>25.10.2023 09:02:59</t>
  </si>
  <si>
    <t>HARMANDALI DM-2 (M-200) 35-09-M00200_DM-2/1 (M-201) M07_45385761</t>
  </si>
  <si>
    <t>25.10.2023 12:12:13</t>
  </si>
  <si>
    <t>25.10.2023 13:04:49</t>
  </si>
  <si>
    <t>26.10.2023 08:52:01</t>
  </si>
  <si>
    <t>26.10.2023 09:52:13</t>
  </si>
  <si>
    <t>26.10.2023 10:30:57</t>
  </si>
  <si>
    <t>26.10.2023 18:03:55</t>
  </si>
  <si>
    <t>DERBENT ALTI TST KÖK 45-83-M00127_DERBENT TARIMSAL SULAMA M04_72202044</t>
  </si>
  <si>
    <t>26.10.2023 10:58:46</t>
  </si>
  <si>
    <t>26.10.2023 13:23:56</t>
  </si>
  <si>
    <t>ALSANCAK TM 35-01-A00005_ADALET M08_2308850</t>
  </si>
  <si>
    <t>26.10.2023 12:02:43</t>
  </si>
  <si>
    <t>26.10.2023 13:19:30</t>
  </si>
  <si>
    <t>SALİHLİ İM 45-78-A00001_ŞEHİR-4 L15_48928862</t>
  </si>
  <si>
    <t>20.10.2023 19:32:59</t>
  </si>
  <si>
    <t>20.10.2023 20:01:46</t>
  </si>
  <si>
    <t>K-4624 35-03-K04624_35-03-K04624_41921148</t>
  </si>
  <si>
    <t>21.10.2023 09:15:59</t>
  </si>
  <si>
    <t>21.10.2023 17:23:11</t>
  </si>
  <si>
    <t>21.10.2023 11:43:14</t>
  </si>
  <si>
    <t>21.10.2023 17:04:31</t>
  </si>
  <si>
    <t>BAĞYURDU TM 35-27-A00003_STADYUM-1 M04_2310331</t>
  </si>
  <si>
    <t>23.10.2023 10:04:31</t>
  </si>
  <si>
    <t>23.10.2023 11:12:36</t>
  </si>
  <si>
    <t>24.10.2023 09:28:37</t>
  </si>
  <si>
    <t>24.10.2023 16:27:33</t>
  </si>
  <si>
    <t>ÇEPNİBEKTAŞ TR-1 45-83-L00300_45-83-L00300_2356850</t>
  </si>
  <si>
    <t>26.10.2023 21:20:12</t>
  </si>
  <si>
    <t>26.10.2023 22:08:31</t>
  </si>
  <si>
    <t>27.10.2023 11:15:52</t>
  </si>
  <si>
    <t>27.10.2023 11:42:45</t>
  </si>
  <si>
    <t>K-2797 35-08-K02797_K-1693 K02_42038688</t>
  </si>
  <si>
    <t>28.10.2023 12:59:52</t>
  </si>
  <si>
    <t>28.10.2023 18:34:20</t>
  </si>
  <si>
    <t>28.10.2023 17:20:50</t>
  </si>
  <si>
    <t>28.10.2023 17:33:00</t>
  </si>
  <si>
    <t>BAĞARASI TR-10 KÖK 35-23-M00179_ESKİİBAĞARASI M02_72143143</t>
  </si>
  <si>
    <t>28.10.2023 17:35:31</t>
  </si>
  <si>
    <t>28.10.2023 18:05:00</t>
  </si>
  <si>
    <t>MURADİYE DM-5 45-71-M00618_DM/TM-1 M02_2034795</t>
  </si>
  <si>
    <t>28.10.2023 17:38:51</t>
  </si>
  <si>
    <t>28.10.2023 18:46:10</t>
  </si>
  <si>
    <t>KARAREİS KÖK 35-19-M00442_KARAREİS M02_72153231</t>
  </si>
  <si>
    <t>28.10.2023 20:52:52</t>
  </si>
  <si>
    <t>28.10.2023 20:57:37</t>
  </si>
  <si>
    <t>29.10.2023 15:17:58</t>
  </si>
  <si>
    <t>29.10.2023 20:45:20</t>
  </si>
  <si>
    <t>ULUCAK DM-2/5-A 35-27-M00338_ULUCAK DM-1/8 M01_72175132</t>
  </si>
  <si>
    <t>29.10.2023 17:13:05</t>
  </si>
  <si>
    <t>29.10.2023 17:55:00</t>
  </si>
  <si>
    <t>29.10.2023 19:25:29</t>
  </si>
  <si>
    <t>29.10.2023 19:36:50</t>
  </si>
  <si>
    <t>YUKARIBEY DM (TR-3) 35-16-M00866_BERGAMA TM M01_79464765</t>
  </si>
  <si>
    <t>31.10.2023 10:08:47</t>
  </si>
  <si>
    <t>31.10.2023 10:14:59</t>
  </si>
  <si>
    <t>13.10.2023 09:01:26</t>
  </si>
  <si>
    <t>13.10.2023 09:33:27</t>
  </si>
  <si>
    <t>20.10.2023 10:24:29</t>
  </si>
  <si>
    <t>20.10.2023 17:05:21</t>
  </si>
  <si>
    <t>21.10.2023 08:56:39</t>
  </si>
  <si>
    <t>21.10.2023 18:09:51</t>
  </si>
  <si>
    <t>AKHİSAR İM 45-72-A00001_TR-1/13 M14_2308507</t>
  </si>
  <si>
    <t>21.10.2023 09:07:14</t>
  </si>
  <si>
    <t>21.10.2023 18:12:44</t>
  </si>
  <si>
    <t>VELİLER KÖK 35-31-L00116_CERİTLER L03_2119150</t>
  </si>
  <si>
    <t>21.10.2023 09:08:03</t>
  </si>
  <si>
    <t>21.10.2023 18:04:34</t>
  </si>
  <si>
    <t>AŞAĞIÇOBANİSA TR-12 45-71-M00097_ÇOBANİSA KÖK M03_60972116</t>
  </si>
  <si>
    <t>21.10.2023 15:11:34</t>
  </si>
  <si>
    <t>21.10.2023 18:17:49</t>
  </si>
  <si>
    <t>21.10.2023 17:01:45</t>
  </si>
  <si>
    <t>21.10.2023 18:56:58</t>
  </si>
  <si>
    <t>ULUKENT KÖK-15 35-28-M00070_HatBaşıAyırıcı_53133923 M04_53133923</t>
  </si>
  <si>
    <t>21.10.2023 17:23:14</t>
  </si>
  <si>
    <t>21.10.2023 17:31:59</t>
  </si>
  <si>
    <t>MADEN KÖK 45-83-M00128_İZZETTİN M03_47316671</t>
  </si>
  <si>
    <t>21.10.2023 17:29:29</t>
  </si>
  <si>
    <t>21.10.2023 18:58:17</t>
  </si>
  <si>
    <t>SANAYİ TR-8(DM-10/7) 35-17-M00503_M-502 M01_66283701</t>
  </si>
  <si>
    <t>23.10.2023 11:14:51</t>
  </si>
  <si>
    <t>23.10.2023 11:43:13</t>
  </si>
  <si>
    <t>DERBENT İM-DM 45-83-A00004_SARIBEY-2 L07_54875609</t>
  </si>
  <si>
    <t>23.10.2023 11:43:10</t>
  </si>
  <si>
    <t>23.10.2023 11:59:34</t>
  </si>
  <si>
    <t>24.10.2023 15:58:47</t>
  </si>
  <si>
    <t>24.10.2023 16:34:48</t>
  </si>
  <si>
    <t>AHMETLİ İM 45-84-A00001_GÖKKAYA L16_2067187</t>
  </si>
  <si>
    <t>24.10.2023 16:31:11</t>
  </si>
  <si>
    <t>24.10.2023 17:14:31</t>
  </si>
  <si>
    <t>24.10.2023 16:46:11</t>
  </si>
  <si>
    <t>24.10.2023 17:33:20</t>
  </si>
  <si>
    <t>24.10.2023 16:48:13</t>
  </si>
  <si>
    <t>24.10.2023 16:54:53</t>
  </si>
  <si>
    <t>25.10.2023 13:44:21</t>
  </si>
  <si>
    <t>25.10.2023 13:58:52</t>
  </si>
  <si>
    <t>25.10.2023 14:10:52</t>
  </si>
  <si>
    <t>26.10.2023 10:04:58</t>
  </si>
  <si>
    <t>26.10.2023 10:19:28</t>
  </si>
  <si>
    <t>ULUKENT TR-6 35-28-M00073_B_60984761_60984761</t>
  </si>
  <si>
    <t>26.10.2023 19:03:33</t>
  </si>
  <si>
    <t>26.10.2023 19:58:45</t>
  </si>
  <si>
    <t>HACIRAHMANLI TR-24 45-80-M00086_HACIRAHMANLI TR-8 M01_72198608</t>
  </si>
  <si>
    <t>27.10.2023 09:39:11</t>
  </si>
  <si>
    <t>27.10.2023 09:54:11</t>
  </si>
  <si>
    <t>27.10.2023 09:40:31</t>
  </si>
  <si>
    <t>27.10.2023 09:54:00</t>
  </si>
  <si>
    <t>M-3463(YATIRIM REZERVE) 35-02-M03463_ M01_88370371</t>
  </si>
  <si>
    <t>27.10.2023 09:44:21</t>
  </si>
  <si>
    <t>27.10.2023 10:19:00</t>
  </si>
  <si>
    <t>27.10.2023 09:57:13</t>
  </si>
  <si>
    <t>27.10.2023 10:08:00</t>
  </si>
  <si>
    <t>SEYREK TR-7 KÖK 35-28-M00379_KÖK-24 GİRİŞ M10_2092383</t>
  </si>
  <si>
    <t>27.10.2023 10:02:01</t>
  </si>
  <si>
    <t>27.10.2023 10:07:00</t>
  </si>
  <si>
    <t>27.10.2023 11:04:56</t>
  </si>
  <si>
    <t>27.10.2023 11:26:00</t>
  </si>
  <si>
    <t>ÇANŞA KÖK 45-81-M00047_ M03_2097355</t>
  </si>
  <si>
    <t>28.10.2023 11:29:05</t>
  </si>
  <si>
    <t>28.10.2023 11:38:00</t>
  </si>
  <si>
    <t>KESİKKÖY DM 35-28-M00309_BURUNCUK M14_96738829</t>
  </si>
  <si>
    <t>28.10.2023 11:52:45</t>
  </si>
  <si>
    <t>28.10.2023 12:02:00</t>
  </si>
  <si>
    <t>DUMANLAR KÖK 45-81-M00044_RAHMANLAR DM M04_72038298</t>
  </si>
  <si>
    <t>28.10.2023 11:56:37</t>
  </si>
  <si>
    <t>28.10.2023 12:08:00</t>
  </si>
  <si>
    <t>TORBALI DM 35-26-M00001_TR-55 YENİ TEZCANLAR M02_2315727</t>
  </si>
  <si>
    <t>28.10.2023 13:00:17</t>
  </si>
  <si>
    <t>28.10.2023 17:18:00</t>
  </si>
  <si>
    <t>TR-2/58 (GÜLLÜPINAR) 45-83-M00658_TOKİ TR-1 M01_95321919</t>
  </si>
  <si>
    <t>29.10.2023 15:30:01</t>
  </si>
  <si>
    <t>29.10.2023 15:59:41</t>
  </si>
  <si>
    <t>SOMA DM-4/TR10 45-82-M00010_DM-1 M02_60208849</t>
  </si>
  <si>
    <t>29.10.2023 16:04:51</t>
  </si>
  <si>
    <t>29.10.2023 16:24:00</t>
  </si>
  <si>
    <t>31.10.2023 20:57:11</t>
  </si>
  <si>
    <t>31.10.2023 21:50:00</t>
  </si>
  <si>
    <t>ÖDEMİŞ İM 35-15-A00001_ÇAPUTÇU M16_2060976</t>
  </si>
  <si>
    <t>21.10.2023 07:50:16</t>
  </si>
  <si>
    <t>21.10.2023 07:59:14</t>
  </si>
  <si>
    <t>22.10.2023 09:16:50</t>
  </si>
  <si>
    <t>22.10.2023 09:52:52</t>
  </si>
  <si>
    <t>BORNOVA 380 GIS TM 35-02-A00015_TÜRKELİ M07_73019606</t>
  </si>
  <si>
    <t>22.10.2023 09:53:27</t>
  </si>
  <si>
    <t>K-2482 35-02-K02482_ÜNİVERSİTE TM K02_2058644</t>
  </si>
  <si>
    <t>23.10.2023 09:02:01</t>
  </si>
  <si>
    <t>23.10.2023 11:43:51</t>
  </si>
  <si>
    <t>SEFERİHİSAR İM 35-14-A00002_KÖYLER L09_72378551</t>
  </si>
  <si>
    <t>23.10.2023 09:10:43</t>
  </si>
  <si>
    <t>23.10.2023 16:45:52</t>
  </si>
  <si>
    <t>ANADOLU İM 35-02-A00001_KARACAOĞLAN K33_2308449</t>
  </si>
  <si>
    <t>23.10.2023 13:24:12</t>
  </si>
  <si>
    <t>23.10.2023 15:48:57</t>
  </si>
  <si>
    <t>ALSANCAK TM 35-01-A00005_HİLAL-GÜNEY M01_2308236</t>
  </si>
  <si>
    <t>23.10.2023 16:04:34</t>
  </si>
  <si>
    <t>23.10.2023 16:09:10</t>
  </si>
  <si>
    <t>BUCA TM 35-03-A00003_Buca-18 K25_2311288</t>
  </si>
  <si>
    <t>24.10.2023 03:26:21</t>
  </si>
  <si>
    <t>24.10.2023 04:09:43</t>
  </si>
  <si>
    <t>24.10.2023 11:21:57</t>
  </si>
  <si>
    <t>24.10.2023 18:19:15</t>
  </si>
  <si>
    <t>24.10.2023 19:48:50</t>
  </si>
  <si>
    <t>DEMİRTAŞ KÖK 35-30-M00149_DELİKTAŞ TR-1 M04_72078598</t>
  </si>
  <si>
    <t>24.10.2023 21:07:01</t>
  </si>
  <si>
    <t>24.10.2023 21:33:41</t>
  </si>
  <si>
    <t>K-1625 35-07-K01625_35-07-K01625_66518470</t>
  </si>
  <si>
    <t>24.10.2023 21:12:11</t>
  </si>
  <si>
    <t>24.10.2023 21:45:54</t>
  </si>
  <si>
    <t>24.10.2023 21:51:21</t>
  </si>
  <si>
    <t>24.10.2023 23:04:57</t>
  </si>
  <si>
    <t>25.10.2023 09:30:21</t>
  </si>
  <si>
    <t>25.10.2023 16:04:01</t>
  </si>
  <si>
    <t>25.10.2023 14:16:06</t>
  </si>
  <si>
    <t>25.10.2023 14:23:04</t>
  </si>
  <si>
    <t>25.10.2023 14:49:40</t>
  </si>
  <si>
    <t>25.10.2023 14:54:24</t>
  </si>
  <si>
    <t>25.10.2023 15:56:51</t>
  </si>
  <si>
    <t>25.10.2023 16:01:13</t>
  </si>
  <si>
    <t>AHMETBEYLER DM 35-16-M00154_ÇİTKÖY SULAMA M09_82965072</t>
  </si>
  <si>
    <t>26.10.2023 08:34:41</t>
  </si>
  <si>
    <t>26.10.2023 09:06:35</t>
  </si>
  <si>
    <t>26.10.2023 17:25:18</t>
  </si>
  <si>
    <t>26.10.2023 11:22:21</t>
  </si>
  <si>
    <t>26.10.2023 11:37:44</t>
  </si>
  <si>
    <t>VELİLER KÖK 35-31-L00116_GEDİK L05_2337021</t>
  </si>
  <si>
    <t>26.10.2023 13:50:53</t>
  </si>
  <si>
    <t>26.10.2023 14:22:50</t>
  </si>
  <si>
    <t>MENDERES DM-4/TR-1 35-22-M00004_DM-4/TR-12 M14_2104463</t>
  </si>
  <si>
    <t>26.10.2023 14:29:11</t>
  </si>
  <si>
    <t>26.10.2023 14:46:03</t>
  </si>
  <si>
    <t>26.10.2023 16:32:39</t>
  </si>
  <si>
    <t>26.10.2023 17:31:35</t>
  </si>
  <si>
    <t>DM-1/61 35-29-M00061_35-29-M00061_2363564</t>
  </si>
  <si>
    <t>26.10.2023 17:22:17</t>
  </si>
  <si>
    <t>KARABAĞLAR TM 35-01-A00012_OTOKENT M06_2310483</t>
  </si>
  <si>
    <t>26.10.2023 17:31:51</t>
  </si>
  <si>
    <t>26.10.2023 18:26:39</t>
  </si>
  <si>
    <t>26.10.2023 18:41:54</t>
  </si>
  <si>
    <t>26.10.2023 21:38:31</t>
  </si>
  <si>
    <t>26.10.2023 22:40:56</t>
  </si>
  <si>
    <t>27.10.2023 06:43:01</t>
  </si>
  <si>
    <t>27.10.2023 08:46:00</t>
  </si>
  <si>
    <t>28.10.2023 07:51:56</t>
  </si>
  <si>
    <t>28.10.2023 09:12:00</t>
  </si>
  <si>
    <t>29.10.2023 08:38:53</t>
  </si>
  <si>
    <t>29.10.2023 09:42:00</t>
  </si>
  <si>
    <t>DERBENT İM-DM 45-83-A00004_MANİSA-1 M03_2331626</t>
  </si>
  <si>
    <t>29.10.2023 08:40:01</t>
  </si>
  <si>
    <t>29.10.2023 09:02:01</t>
  </si>
  <si>
    <t>TR-2/87 45-83-L00087_TR-2/92 L04_2327086</t>
  </si>
  <si>
    <t>29.10.2023 10:04:40</t>
  </si>
  <si>
    <t>M-2875 35-04-M02875_VATAN-1(DOĞANÇAY-2) M02_84886126</t>
  </si>
  <si>
    <t>29.10.2023 09:25:08</t>
  </si>
  <si>
    <t>29.10.2023 09:30:51</t>
  </si>
  <si>
    <t>ULUCAK TM 35-28-A00002_EGEKENT-2 M15_2313762</t>
  </si>
  <si>
    <t>29.10.2023 09:33:04</t>
  </si>
  <si>
    <t>29.10.2023 10:24:44</t>
  </si>
  <si>
    <t>K-883 35-01-K00883_C_56368029_56368029</t>
  </si>
  <si>
    <t>29.10.2023 11:06:46</t>
  </si>
  <si>
    <t>29.10.2023 11:43:30</t>
  </si>
  <si>
    <t>29.10.2023 11:16:46</t>
  </si>
  <si>
    <t>29.10.2023 11:24:23</t>
  </si>
  <si>
    <t>ULUKENT DM-1 35-28-M00001_35-28-M00001_66562060</t>
  </si>
  <si>
    <t>29.10.2023 11:56:05</t>
  </si>
  <si>
    <t>29.10.2023 12:44:00</t>
  </si>
  <si>
    <t>MURADİYE DM 45-71-M00006_SİYEKLİ DM M10_2077009</t>
  </si>
  <si>
    <t>29.10.2023 13:59:00</t>
  </si>
  <si>
    <t>GÖKÇEÖREN KÖK 45-77-M00024_GÖKÇEÖREN TR-1 M01_72216606</t>
  </si>
  <si>
    <t>29.10.2023 14:43:21</t>
  </si>
  <si>
    <t>29.10.2023 14:56:40</t>
  </si>
  <si>
    <t>K-1147 35-03-K01147_K-1147 / K-480 K02_41926117</t>
  </si>
  <si>
    <t>30.10.2023 08:56:15</t>
  </si>
  <si>
    <t>30.10.2023 17:55:39</t>
  </si>
  <si>
    <t>MORDOĞAN TR-2 35-21-L00140_ARDIÇ MAHALLESİ TR-12 L01_72183037</t>
  </si>
  <si>
    <t>30.10.2023 10:02:10</t>
  </si>
  <si>
    <t>30.10.2023 16:16:45</t>
  </si>
  <si>
    <t>DM-1/11A 35-19-M00011_DM-3/1 M05_2333600</t>
  </si>
  <si>
    <t>30.10.2023 11:59:22</t>
  </si>
  <si>
    <t>30.10.2023 12:19:35</t>
  </si>
  <si>
    <t>YENİKÖY TR-4 45-71-M00125_YENİKÖY TR-3 M03_72244279</t>
  </si>
  <si>
    <t>30.10.2023 13:04:15</t>
  </si>
  <si>
    <t>30.10.2023 18:48:01</t>
  </si>
  <si>
    <t>K-299 35-02-K00299_K-3563 K01_2060811</t>
  </si>
  <si>
    <t>30.10.2023 11:47:26</t>
  </si>
  <si>
    <t>30.10.2023 13:42:00</t>
  </si>
  <si>
    <t>HELVACI DM-2 35-17-M00359_DM-1 M07_66476616</t>
  </si>
  <si>
    <t>30.10.2023 15:48:46</t>
  </si>
  <si>
    <t>30.10.2023 15:57:00</t>
  </si>
  <si>
    <t>MURADİYE DM-8 45-71-M02145_MURADİYE DM-7/1 ÇIKIŞ M03_60746552</t>
  </si>
  <si>
    <t>30.10.2023 16:41:00</t>
  </si>
  <si>
    <t>30.10.2023 17:45:00</t>
  </si>
  <si>
    <t>MANİSA BÜYÜKŞEHİR BELEDİYESİ YUNUSEMRE TÜRBESİ 45-77-L00444_HatBaşıAyırıcı_89227453 L03_89227453</t>
  </si>
  <si>
    <t>30.10.2023 18:31:48</t>
  </si>
  <si>
    <t>30.10.2023 20:30:57</t>
  </si>
  <si>
    <t>31.10.2023 08:52:57</t>
  </si>
  <si>
    <t>31.10.2023 09:15:37</t>
  </si>
  <si>
    <t>31.10.2023 09:47:41</t>
  </si>
  <si>
    <t>31.10.2023 17:26:33</t>
  </si>
  <si>
    <t>BOZYAKA TM 35-01-A00007_BOZYAKA-5 K17_2314208</t>
  </si>
  <si>
    <t>31.10.2023 14:33:52</t>
  </si>
  <si>
    <t>31.10.2023 18:47:00</t>
  </si>
  <si>
    <t>MURADİYE DM-5/05 45-71-M00235_DM-8 M05_2124543</t>
  </si>
  <si>
    <t>31.10.2023 19:06:18</t>
  </si>
  <si>
    <t>31.10.2023 19:19:18</t>
  </si>
  <si>
    <t>31.10.2023 19:12:29</t>
  </si>
  <si>
    <t>31.10.2023 19:22:41</t>
  </si>
  <si>
    <t>BERGAMA İM-1 35-16-A00001_BERGAMA-1 M03_2324796</t>
  </si>
  <si>
    <t>31.10.2023 19:24:56</t>
  </si>
  <si>
    <t>31.10.2023 21:02:00</t>
  </si>
  <si>
    <t>K-742 35-01-K00742_35-01-K00742_2357560</t>
  </si>
  <si>
    <t>20.10.2023 09:20:24</t>
  </si>
  <si>
    <t>20.10.2023 12:22:33</t>
  </si>
  <si>
    <t>22.10.2023 09:08:58</t>
  </si>
  <si>
    <t>22.10.2023 13:51:32</t>
  </si>
  <si>
    <t>ÇERKEZ MAHMUDİYE KÖYÜ TR-1 45-71-M01095_45-71-M01095_2357180</t>
  </si>
  <si>
    <t>22.10.2023 09:36:24</t>
  </si>
  <si>
    <t>22.10.2023 11:20:58</t>
  </si>
  <si>
    <t>22.10.2023 09:58:54</t>
  </si>
  <si>
    <t>22.10.2023 10:16:05</t>
  </si>
  <si>
    <t>22.10.2023 09:58:51</t>
  </si>
  <si>
    <t>22.10.2023 10:19:27</t>
  </si>
  <si>
    <t>K-4451 35-02-K04451_35-02-K04451_2362938</t>
  </si>
  <si>
    <t>22.10.2023 10:14:18</t>
  </si>
  <si>
    <t>22.10.2023 10:35:12</t>
  </si>
  <si>
    <t>GÖLMARMARA TR-19 45-85-L00019_TR-17 L03_72105827</t>
  </si>
  <si>
    <t>22.10.2023 10:29:30</t>
  </si>
  <si>
    <t>22.10.2023 10:45:10</t>
  </si>
  <si>
    <t>22.10.2023 09:58:12</t>
  </si>
  <si>
    <t>22.10.2023 12:14:51</t>
  </si>
  <si>
    <t>M-1244 35-01-M01244_ALSANCAK T.M. M01_2118170</t>
  </si>
  <si>
    <t>22.10.2023 13:30:52</t>
  </si>
  <si>
    <t>KAYIŞLAR KÖK 45-80-M00183_DİLEK M03_72195716</t>
  </si>
  <si>
    <t>22.10.2023 12:35:14</t>
  </si>
  <si>
    <t>22.10.2023 14:24:26</t>
  </si>
  <si>
    <t>23.10.2023 09:16:43</t>
  </si>
  <si>
    <t>23.10.2023 17:15:54</t>
  </si>
  <si>
    <t>23.10.2023 09:22:13</t>
  </si>
  <si>
    <t>23.10.2023 17:31:44</t>
  </si>
  <si>
    <t>ÇEVREYOLU TR-2 45-82-M00508_ H_73446886</t>
  </si>
  <si>
    <t>09.10.2023 10:27:15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</si>
</sst>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(* #,##0_);_(* \(#,##0\);_(* &quot;-&quot;??_);_(@_)"/>
    <numFmt numFmtId="165" formatCode="_-* #,##0_-;\-* #,##0_-;_-* &quot;-&quot;??_-;_-@_-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sz val="11"/>
      <color indexed="8"/>
      <name val="Calibri"/>
      <family val="2"/>
      <charset val="162"/>
    </font>
    <font>
      <b/>
      <sz val="11"/>
      <color theme="1"/>
      <name val="Times New Roman"/>
      <family val="1"/>
      <charset val="162"/>
    </font>
    <font>
      <sz val="11"/>
      <color theme="1"/>
      <name val="Times New Roman"/>
      <family val="1"/>
      <charset val="162"/>
    </font>
    <font>
      <b/>
      <vertAlign val="subscript"/>
      <sz val="11"/>
      <color theme="1"/>
      <name val="Times New Roman"/>
      <family val="1"/>
      <charset val="162"/>
    </font>
    <font>
      <sz val="10"/>
      <name val="Arial"/>
      <family val="2"/>
      <charset val="16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8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19" fillId="0" borderId="0"/>
    <xf numFmtId="0" fontId="22" fillId="0" borderId="0"/>
    <xf numFmtId="0" fontId="1" fillId="0" borderId="0"/>
    <xf numFmtId="43" fontId="1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</cellStyleXfs>
  <cellXfs count="40">
    <xf numFmtId="0" fontId="0" fillId="0" borderId="0" xfId="0"/>
    <xf numFmtId="0" fontId="17" fillId="0" borderId="10" xfId="0" applyFont="1" applyBorder="1"/>
    <xf numFmtId="0" fontId="20" fillId="0" borderId="12" xfId="0" applyFont="1" applyBorder="1" applyAlignment="1">
      <alignment vertical="center" wrapText="1"/>
    </xf>
    <xf numFmtId="0" fontId="20" fillId="0" borderId="10" xfId="0" applyFont="1" applyBorder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1" fontId="20" fillId="0" borderId="0" xfId="0" applyNumberFormat="1" applyFont="1" applyAlignment="1">
      <alignment vertical="center"/>
    </xf>
    <xf numFmtId="0" fontId="20" fillId="0" borderId="10" xfId="0" applyFont="1" applyBorder="1" applyAlignment="1">
      <alignment vertical="center" wrapText="1"/>
    </xf>
    <xf numFmtId="0" fontId="21" fillId="0" borderId="0" xfId="0" applyFont="1" applyAlignment="1">
      <alignment vertical="center" wrapText="1"/>
    </xf>
    <xf numFmtId="1" fontId="21" fillId="0" borderId="0" xfId="0" applyNumberFormat="1" applyFont="1" applyAlignment="1">
      <alignment vertical="center" wrapText="1"/>
    </xf>
    <xf numFmtId="1" fontId="20" fillId="0" borderId="0" xfId="0" applyNumberFormat="1" applyFont="1" applyAlignment="1" applyProtection="1">
      <alignment horizontal="left" vertical="center"/>
      <protection locked="0"/>
    </xf>
    <xf numFmtId="0" fontId="0" fillId="0" borderId="0" xfId="0" applyAlignment="1">
      <alignment horizontal="center"/>
    </xf>
    <xf numFmtId="2" fontId="24" fillId="0" borderId="10" xfId="0" applyNumberFormat="1" applyFont="1" applyBorder="1" applyAlignment="1">
      <alignment horizontal="center" vertical="center" wrapText="1"/>
    </xf>
    <xf numFmtId="0" fontId="21" fillId="0" borderId="0" xfId="0" applyFont="1" applyAlignment="1">
      <alignment vertical="center"/>
    </xf>
    <xf numFmtId="0" fontId="23" fillId="0" borderId="10" xfId="0" applyFont="1" applyBorder="1" applyAlignment="1">
      <alignment vertical="center" wrapText="1"/>
    </xf>
    <xf numFmtId="0" fontId="23" fillId="0" borderId="10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 wrapText="1"/>
    </xf>
    <xf numFmtId="2" fontId="0" fillId="0" borderId="10" xfId="0" applyNumberFormat="1" applyBorder="1" applyAlignment="1">
      <alignment horizontal="center"/>
    </xf>
    <xf numFmtId="0" fontId="23" fillId="0" borderId="0" xfId="0" applyFont="1" applyAlignment="1">
      <alignment horizontal="justify" vertical="center"/>
    </xf>
    <xf numFmtId="0" fontId="24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10" xfId="0" applyBorder="1" applyAlignment="1">
      <alignment horizontal="center" vertical="center"/>
    </xf>
    <xf numFmtId="43" fontId="1" fillId="0" borderId="0" xfId="45" applyFont="1" applyFill="1"/>
    <xf numFmtId="0" fontId="0" fillId="0" borderId="0" xfId="0" applyBorder="1" applyAlignment="1">
      <alignment horizontal="center"/>
    </xf>
    <xf numFmtId="164" fontId="26" fillId="0" borderId="0" xfId="47" applyNumberFormat="1" applyFont="1" applyBorder="1" applyAlignment="1">
      <alignment horizontal="center"/>
    </xf>
    <xf numFmtId="165" fontId="1" fillId="0" borderId="10" xfId="45" applyNumberFormat="1" applyFont="1" applyFill="1" applyBorder="1"/>
    <xf numFmtId="0" fontId="24" fillId="0" borderId="0" xfId="0" applyFont="1" applyAlignment="1">
      <alignment horizontal="left" vertical="center"/>
    </xf>
    <xf numFmtId="49" fontId="20" fillId="0" borderId="13" xfId="0" applyNumberFormat="1" applyFont="1" applyBorder="1" applyAlignment="1" applyProtection="1">
      <alignment horizontal="left" vertical="center"/>
      <protection locked="0"/>
    </xf>
    <xf numFmtId="49" fontId="20" fillId="0" borderId="14" xfId="0" applyNumberFormat="1" applyFont="1" applyBorder="1" applyAlignment="1" applyProtection="1">
      <alignment horizontal="left" vertical="center"/>
      <protection locked="0"/>
    </xf>
    <xf numFmtId="49" fontId="20" fillId="0" borderId="13" xfId="0" applyNumberFormat="1" applyFont="1" applyBorder="1" applyAlignment="1" applyProtection="1">
      <alignment horizontal="left" vertical="center" wrapText="1"/>
      <protection locked="0"/>
    </xf>
    <xf numFmtId="49" fontId="20" fillId="0" borderId="14" xfId="0" applyNumberFormat="1" applyFont="1" applyBorder="1" applyAlignment="1" applyProtection="1">
      <alignment horizontal="left" vertical="center" wrapText="1"/>
      <protection locked="0"/>
    </xf>
    <xf numFmtId="1" fontId="20" fillId="0" borderId="10" xfId="0" applyNumberFormat="1" applyFont="1" applyBorder="1" applyAlignment="1" applyProtection="1">
      <alignment horizontal="left" vertical="center"/>
      <protection locked="0"/>
    </xf>
    <xf numFmtId="1" fontId="20" fillId="0" borderId="10" xfId="0" applyNumberFormat="1" applyFont="1" applyBorder="1" applyAlignment="1">
      <alignment horizontal="left" vertical="center"/>
    </xf>
    <xf numFmtId="0" fontId="23" fillId="0" borderId="10" xfId="0" applyFont="1" applyBorder="1" applyAlignment="1">
      <alignment horizontal="center" vertical="center"/>
    </xf>
    <xf numFmtId="0" fontId="23" fillId="0" borderId="10" xfId="0" applyFont="1" applyBorder="1" applyAlignment="1">
      <alignment vertical="center" wrapText="1"/>
    </xf>
    <xf numFmtId="0" fontId="20" fillId="0" borderId="11" xfId="0" applyFont="1" applyBorder="1" applyAlignment="1">
      <alignment horizontal="center" vertical="center" wrapText="1"/>
    </xf>
    <xf numFmtId="0" fontId="20" fillId="0" borderId="12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left" vertical="center"/>
    </xf>
    <xf numFmtId="0" fontId="20" fillId="0" borderId="10" xfId="0" applyFont="1" applyBorder="1" applyAlignment="1">
      <alignment horizontal="left" vertical="center" wrapText="1"/>
    </xf>
    <xf numFmtId="0" fontId="23" fillId="0" borderId="10" xfId="0" applyFont="1" applyBorder="1" applyAlignment="1">
      <alignment horizontal="center" vertical="center" wrapText="1"/>
    </xf>
  </cellXfs>
  <cellStyles count="48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12" xfId="42" xr:uid="{00000000-0005-0000-0000-000020000000}"/>
    <cellStyle name="Normal 2" xfId="43" xr:uid="{00000000-0005-0000-0000-000021000000}"/>
    <cellStyle name="Normal 3" xfId="44" xr:uid="{0855D9C3-FE29-4ECF-8449-15F6F101911A}"/>
    <cellStyle name="Normal 4" xfId="46" xr:uid="{A7169155-8B9C-48E8-A5D1-F7DF04C41526}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irgül 2" xfId="45" xr:uid="{55E6E9AA-0D93-4A19-A188-2D66F753D3FA}"/>
    <cellStyle name="Virgül 3" xfId="47" xr:uid="{E159BBF4-FB94-4636-8DA1-9D7DDDC6B29B}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ayfa1"/>
  <dimension ref="A1:AE7477"/>
  <sheetViews>
    <sheetView zoomScale="85" zoomScaleNormal="85" workbookViewId="0">
      <pane ySplit="1" topLeftCell="A2" activePane="bottomLeft" state="frozen"/>
      <selection activeCell="C57" sqref="C57"/>
      <selection pane="bottomLeft" sqref="A1:XFD1048576"/>
    </sheetView>
  </sheetViews>
  <sheetFormatPr defaultColWidth="8.77734375" defaultRowHeight="14.4" x14ac:dyDescent="0.3"/>
  <cols>
    <col min="1" max="1" width="11" bestFit="1" customWidth="1"/>
    <col min="2" max="2" width="8.44140625" bestFit="1" customWidth="1"/>
    <col min="3" max="3" width="10" bestFit="1" customWidth="1"/>
    <col min="4" max="4" width="17.6640625" bestFit="1" customWidth="1"/>
    <col min="5" max="5" width="15.88671875" customWidth="1"/>
    <col min="6" max="6" width="40.33203125" bestFit="1" customWidth="1"/>
    <col min="7" max="7" width="15.6640625" bestFit="1" customWidth="1"/>
    <col min="8" max="8" width="13.44140625" bestFit="1" customWidth="1"/>
    <col min="9" max="9" width="17.77734375" bestFit="1" customWidth="1"/>
    <col min="10" max="10" width="15.77734375" bestFit="1" customWidth="1"/>
    <col min="11" max="11" width="28.44140625" bestFit="1" customWidth="1"/>
    <col min="12" max="12" width="31.109375" bestFit="1" customWidth="1"/>
    <col min="13" max="13" width="14.77734375" bestFit="1" customWidth="1"/>
    <col min="14" max="14" width="17.33203125" bestFit="1" customWidth="1"/>
    <col min="15" max="15" width="42.77734375" bestFit="1" customWidth="1"/>
    <col min="16" max="16" width="42.6640625" bestFit="1" customWidth="1"/>
    <col min="17" max="18" width="44.44140625" bestFit="1" customWidth="1"/>
    <col min="19" max="19" width="47.6640625" bestFit="1" customWidth="1"/>
    <col min="20" max="20" width="47.44140625" bestFit="1" customWidth="1"/>
    <col min="21" max="21" width="42.109375" bestFit="1" customWidth="1"/>
    <col min="22" max="22" width="39.6640625" bestFit="1" customWidth="1"/>
    <col min="23" max="23" width="35" bestFit="1" customWidth="1"/>
    <col min="24" max="24" width="34.77734375" bestFit="1" customWidth="1"/>
    <col min="25" max="25" width="36.44140625" bestFit="1" customWidth="1"/>
    <col min="26" max="26" width="35.6640625" bestFit="1" customWidth="1"/>
    <col min="27" max="27" width="39.33203125" bestFit="1" customWidth="1"/>
    <col min="28" max="28" width="39.109375" bestFit="1" customWidth="1"/>
    <col min="29" max="29" width="33.44140625" bestFit="1" customWidth="1"/>
    <col min="30" max="30" width="33.33203125" bestFit="1" customWidth="1"/>
    <col min="31" max="31" width="30.44140625" bestFit="1" customWidth="1"/>
  </cols>
  <sheetData>
    <row r="1" spans="1:31" x14ac:dyDescent="0.3">
      <c r="A1" s="1" t="s">
        <v>29</v>
      </c>
      <c r="B1" s="1" t="s">
        <v>0</v>
      </c>
      <c r="C1" s="1" t="s">
        <v>30</v>
      </c>
      <c r="D1" s="1" t="s">
        <v>31</v>
      </c>
      <c r="E1" s="1" t="s">
        <v>32</v>
      </c>
      <c r="F1" s="1" t="s">
        <v>33</v>
      </c>
      <c r="G1" s="1" t="s">
        <v>34</v>
      </c>
      <c r="H1" s="1" t="s">
        <v>35</v>
      </c>
      <c r="I1" s="1" t="s">
        <v>36</v>
      </c>
      <c r="J1" s="1" t="s">
        <v>37</v>
      </c>
      <c r="K1" s="1" t="s">
        <v>38</v>
      </c>
      <c r="L1" s="1" t="s">
        <v>39</v>
      </c>
      <c r="M1" s="1" t="s">
        <v>40</v>
      </c>
      <c r="N1" s="1" t="s">
        <v>41</v>
      </c>
      <c r="O1" s="1" t="s">
        <v>42</v>
      </c>
      <c r="P1" s="1" t="s">
        <v>43</v>
      </c>
      <c r="Q1" s="1" t="s">
        <v>44</v>
      </c>
      <c r="R1" s="1" t="s">
        <v>45</v>
      </c>
      <c r="S1" s="1" t="s">
        <v>46</v>
      </c>
      <c r="T1" s="1" t="s">
        <v>47</v>
      </c>
      <c r="U1" s="1" t="s">
        <v>48</v>
      </c>
      <c r="V1" s="1" t="s">
        <v>49</v>
      </c>
      <c r="W1" s="1" t="s">
        <v>50</v>
      </c>
      <c r="X1" s="1" t="s">
        <v>51</v>
      </c>
      <c r="Y1" s="1" t="s">
        <v>52</v>
      </c>
      <c r="Z1" t="s">
        <v>53</v>
      </c>
      <c r="AA1" t="s">
        <v>54</v>
      </c>
      <c r="AB1" t="s">
        <v>55</v>
      </c>
      <c r="AC1" t="s">
        <v>56</v>
      </c>
      <c r="AD1" t="s">
        <v>57</v>
      </c>
      <c r="AE1" t="s">
        <v>58</v>
      </c>
    </row>
    <row r="2" spans="1:31" x14ac:dyDescent="0.3">
      <c r="A2">
        <v>2686865</v>
      </c>
      <c r="B2">
        <v>1</v>
      </c>
      <c r="C2" t="s">
        <v>81</v>
      </c>
      <c r="D2" t="s">
        <v>127</v>
      </c>
      <c r="E2" t="s">
        <v>132</v>
      </c>
      <c r="F2" t="s">
        <v>133</v>
      </c>
      <c r="G2" t="s">
        <v>134</v>
      </c>
      <c r="H2" t="s">
        <v>135</v>
      </c>
      <c r="I2" t="s">
        <v>136</v>
      </c>
      <c r="J2" t="s">
        <v>137</v>
      </c>
      <c r="K2" t="s">
        <v>138</v>
      </c>
      <c r="L2" t="s">
        <v>139</v>
      </c>
      <c r="M2" t="s">
        <v>140</v>
      </c>
      <c r="N2">
        <v>1.673333333</v>
      </c>
      <c r="O2">
        <v>0</v>
      </c>
      <c r="P2">
        <v>229</v>
      </c>
      <c r="Q2">
        <v>5</v>
      </c>
      <c r="R2">
        <v>8</v>
      </c>
      <c r="S2">
        <v>2</v>
      </c>
      <c r="T2">
        <v>36</v>
      </c>
      <c r="U2">
        <v>0</v>
      </c>
      <c r="V2">
        <v>0</v>
      </c>
      <c r="W2">
        <v>0</v>
      </c>
      <c r="X2">
        <v>82.881279455932372</v>
      </c>
      <c r="Y2">
        <v>25.534791290886776</v>
      </c>
      <c r="Z2">
        <v>15.614707119490493</v>
      </c>
      <c r="AA2">
        <v>15.888895729099147</v>
      </c>
      <c r="AB2">
        <v>39.526271582820627</v>
      </c>
      <c r="AC2">
        <v>0</v>
      </c>
      <c r="AD2">
        <v>0</v>
      </c>
      <c r="AE2">
        <v>179.44594517822941</v>
      </c>
    </row>
    <row r="3" spans="1:31" x14ac:dyDescent="0.3">
      <c r="A3">
        <v>2692862</v>
      </c>
      <c r="B3">
        <v>1</v>
      </c>
      <c r="C3" t="s">
        <v>81</v>
      </c>
      <c r="D3" t="s">
        <v>118</v>
      </c>
      <c r="E3" t="s">
        <v>141</v>
      </c>
      <c r="F3" t="s">
        <v>142</v>
      </c>
      <c r="G3" t="s">
        <v>134</v>
      </c>
      <c r="H3" t="s">
        <v>135</v>
      </c>
      <c r="I3" t="s">
        <v>136</v>
      </c>
      <c r="J3" t="s">
        <v>137</v>
      </c>
      <c r="K3" t="s">
        <v>138</v>
      </c>
      <c r="L3" t="s">
        <v>143</v>
      </c>
      <c r="M3" t="s">
        <v>144</v>
      </c>
      <c r="N3">
        <v>7.3333333000000001E-2</v>
      </c>
      <c r="O3">
        <v>17</v>
      </c>
      <c r="P3">
        <v>1156</v>
      </c>
      <c r="Q3">
        <v>202</v>
      </c>
      <c r="R3">
        <v>88</v>
      </c>
      <c r="S3">
        <v>30</v>
      </c>
      <c r="T3">
        <v>90</v>
      </c>
      <c r="U3">
        <v>0</v>
      </c>
      <c r="V3">
        <v>0</v>
      </c>
      <c r="W3">
        <v>0.30378029830790404</v>
      </c>
      <c r="X3">
        <v>13.007074041038395</v>
      </c>
      <c r="Y3">
        <v>73.74347145103448</v>
      </c>
      <c r="Z3">
        <v>8.6015509375682271</v>
      </c>
      <c r="AA3">
        <v>6.1770930715315346</v>
      </c>
      <c r="AB3">
        <v>3.5739043303068896</v>
      </c>
      <c r="AC3">
        <v>0</v>
      </c>
      <c r="AD3">
        <v>0</v>
      </c>
      <c r="AE3">
        <v>105.40687412978741</v>
      </c>
    </row>
    <row r="4" spans="1:31" x14ac:dyDescent="0.3">
      <c r="A4">
        <v>2693041</v>
      </c>
      <c r="B4">
        <v>1</v>
      </c>
      <c r="C4" t="s">
        <v>81</v>
      </c>
      <c r="D4" t="s">
        <v>128</v>
      </c>
      <c r="E4" t="s">
        <v>145</v>
      </c>
      <c r="F4" t="s">
        <v>146</v>
      </c>
      <c r="G4" t="s">
        <v>147</v>
      </c>
      <c r="H4" t="s">
        <v>135</v>
      </c>
      <c r="I4" t="s">
        <v>136</v>
      </c>
      <c r="J4" t="s">
        <v>3</v>
      </c>
      <c r="K4" t="s">
        <v>138</v>
      </c>
      <c r="L4" t="s">
        <v>148</v>
      </c>
      <c r="M4" t="s">
        <v>149</v>
      </c>
      <c r="N4">
        <v>4.5369444440000004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2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779.49381507783141</v>
      </c>
      <c r="AD4">
        <v>0</v>
      </c>
      <c r="AE4">
        <v>779.49381507783141</v>
      </c>
    </row>
    <row r="5" spans="1:31" x14ac:dyDescent="0.3">
      <c r="A5">
        <v>2695182</v>
      </c>
      <c r="B5">
        <v>1</v>
      </c>
      <c r="C5" t="s">
        <v>81</v>
      </c>
      <c r="D5" t="s">
        <v>122</v>
      </c>
      <c r="E5" t="s">
        <v>132</v>
      </c>
      <c r="F5" t="s">
        <v>150</v>
      </c>
      <c r="G5" t="s">
        <v>134</v>
      </c>
      <c r="H5" t="s">
        <v>135</v>
      </c>
      <c r="I5" t="s">
        <v>136</v>
      </c>
      <c r="J5" t="s">
        <v>137</v>
      </c>
      <c r="K5" t="s">
        <v>138</v>
      </c>
      <c r="L5" t="s">
        <v>151</v>
      </c>
      <c r="M5" t="s">
        <v>152</v>
      </c>
      <c r="N5">
        <v>0.48499999999999999</v>
      </c>
      <c r="O5">
        <v>0</v>
      </c>
      <c r="P5">
        <v>138</v>
      </c>
      <c r="Q5">
        <v>0</v>
      </c>
      <c r="R5">
        <v>0</v>
      </c>
      <c r="S5">
        <v>14</v>
      </c>
      <c r="T5">
        <v>12</v>
      </c>
      <c r="U5">
        <v>1</v>
      </c>
      <c r="V5">
        <v>0</v>
      </c>
      <c r="W5">
        <v>0</v>
      </c>
      <c r="X5">
        <v>6.8117072340382405</v>
      </c>
      <c r="Y5">
        <v>0</v>
      </c>
      <c r="Z5">
        <v>0</v>
      </c>
      <c r="AA5">
        <v>4.4232551471005701</v>
      </c>
      <c r="AB5">
        <v>3.7602704112236642</v>
      </c>
      <c r="AC5">
        <v>0</v>
      </c>
      <c r="AD5">
        <v>0</v>
      </c>
      <c r="AE5">
        <v>14.995232792362476</v>
      </c>
    </row>
    <row r="6" spans="1:31" x14ac:dyDescent="0.3">
      <c r="A6">
        <v>2695235</v>
      </c>
      <c r="B6">
        <v>1</v>
      </c>
      <c r="C6" t="s">
        <v>81</v>
      </c>
      <c r="D6" t="s">
        <v>122</v>
      </c>
      <c r="E6" t="s">
        <v>141</v>
      </c>
      <c r="F6" t="s">
        <v>153</v>
      </c>
      <c r="G6" t="s">
        <v>134</v>
      </c>
      <c r="H6" t="s">
        <v>135</v>
      </c>
      <c r="I6" t="s">
        <v>136</v>
      </c>
      <c r="J6" t="s">
        <v>137</v>
      </c>
      <c r="K6" t="s">
        <v>138</v>
      </c>
      <c r="L6" t="s">
        <v>154</v>
      </c>
      <c r="M6" t="s">
        <v>155</v>
      </c>
      <c r="N6">
        <v>0.5</v>
      </c>
      <c r="O6">
        <v>0</v>
      </c>
      <c r="P6">
        <v>46</v>
      </c>
      <c r="Q6">
        <v>0</v>
      </c>
      <c r="R6">
        <v>0</v>
      </c>
      <c r="S6">
        <v>3</v>
      </c>
      <c r="T6">
        <v>0</v>
      </c>
      <c r="U6">
        <v>6</v>
      </c>
      <c r="V6">
        <v>0</v>
      </c>
      <c r="W6">
        <v>0</v>
      </c>
      <c r="X6">
        <v>3.4770349015136</v>
      </c>
      <c r="Y6">
        <v>0</v>
      </c>
      <c r="Z6">
        <v>0</v>
      </c>
      <c r="AA6">
        <v>2.97943574779825</v>
      </c>
      <c r="AB6">
        <v>0</v>
      </c>
      <c r="AC6">
        <v>1752.7607420054653</v>
      </c>
      <c r="AD6">
        <v>0</v>
      </c>
      <c r="AE6">
        <v>1759.2172126547771</v>
      </c>
    </row>
    <row r="7" spans="1:31" x14ac:dyDescent="0.3">
      <c r="A7">
        <v>2688889</v>
      </c>
      <c r="B7">
        <v>1</v>
      </c>
      <c r="C7" t="s">
        <v>81</v>
      </c>
      <c r="D7" t="s">
        <v>118</v>
      </c>
      <c r="E7" t="s">
        <v>145</v>
      </c>
      <c r="F7" t="s">
        <v>156</v>
      </c>
      <c r="G7" t="s">
        <v>157</v>
      </c>
      <c r="H7" t="s">
        <v>135</v>
      </c>
      <c r="I7" t="s">
        <v>136</v>
      </c>
      <c r="J7" t="s">
        <v>137</v>
      </c>
      <c r="K7" t="s">
        <v>138</v>
      </c>
      <c r="L7" t="s">
        <v>158</v>
      </c>
      <c r="M7" t="s">
        <v>159</v>
      </c>
      <c r="N7">
        <v>0.104722222</v>
      </c>
      <c r="O7">
        <v>0</v>
      </c>
      <c r="P7">
        <v>1207</v>
      </c>
      <c r="Q7">
        <v>0</v>
      </c>
      <c r="R7">
        <v>0</v>
      </c>
      <c r="S7">
        <v>0</v>
      </c>
      <c r="T7">
        <v>38</v>
      </c>
      <c r="U7">
        <v>0</v>
      </c>
      <c r="V7">
        <v>0</v>
      </c>
      <c r="W7">
        <v>0</v>
      </c>
      <c r="X7">
        <v>20.5358747563318</v>
      </c>
      <c r="Y7">
        <v>0</v>
      </c>
      <c r="Z7">
        <v>0</v>
      </c>
      <c r="AA7">
        <v>0</v>
      </c>
      <c r="AB7">
        <v>1.8209204015999014</v>
      </c>
      <c r="AC7">
        <v>0</v>
      </c>
      <c r="AD7">
        <v>0</v>
      </c>
      <c r="AE7">
        <v>22.356795157931703</v>
      </c>
    </row>
    <row r="8" spans="1:31" x14ac:dyDescent="0.3">
      <c r="A8">
        <v>2694451</v>
      </c>
      <c r="B8">
        <v>1</v>
      </c>
      <c r="C8" t="s">
        <v>81</v>
      </c>
      <c r="D8" t="s">
        <v>123</v>
      </c>
      <c r="E8" t="s">
        <v>160</v>
      </c>
      <c r="F8" t="s">
        <v>161</v>
      </c>
      <c r="G8" t="s">
        <v>134</v>
      </c>
      <c r="H8" t="s">
        <v>135</v>
      </c>
      <c r="I8" t="s">
        <v>136</v>
      </c>
      <c r="J8" t="s">
        <v>137</v>
      </c>
      <c r="K8" t="s">
        <v>138</v>
      </c>
      <c r="L8" t="s">
        <v>162</v>
      </c>
      <c r="M8" t="s">
        <v>163</v>
      </c>
      <c r="N8">
        <v>0.31277777699999998</v>
      </c>
      <c r="O8">
        <v>13</v>
      </c>
      <c r="P8">
        <v>367</v>
      </c>
      <c r="Q8">
        <v>123</v>
      </c>
      <c r="R8">
        <v>58</v>
      </c>
      <c r="S8">
        <v>29</v>
      </c>
      <c r="T8">
        <v>49</v>
      </c>
      <c r="U8">
        <v>2</v>
      </c>
      <c r="V8">
        <v>0</v>
      </c>
      <c r="W8">
        <v>0.74354098266694102</v>
      </c>
      <c r="X8">
        <v>21.281173118772291</v>
      </c>
      <c r="Y8">
        <v>17.341482866577731</v>
      </c>
      <c r="Z8">
        <v>16.645963580161698</v>
      </c>
      <c r="AA8">
        <v>10.962572281462341</v>
      </c>
      <c r="AB8">
        <v>12.360229740295274</v>
      </c>
      <c r="AC8">
        <v>111.9335583805624</v>
      </c>
      <c r="AD8">
        <v>0</v>
      </c>
      <c r="AE8">
        <v>191.26852095049867</v>
      </c>
    </row>
    <row r="9" spans="1:31" x14ac:dyDescent="0.3">
      <c r="A9">
        <v>2696966</v>
      </c>
      <c r="B9">
        <v>1</v>
      </c>
      <c r="C9" t="s">
        <v>81</v>
      </c>
      <c r="D9" t="s">
        <v>117</v>
      </c>
      <c r="E9" t="s">
        <v>160</v>
      </c>
      <c r="F9" t="s">
        <v>164</v>
      </c>
      <c r="G9" t="s">
        <v>165</v>
      </c>
      <c r="H9" t="s">
        <v>135</v>
      </c>
      <c r="I9" t="s">
        <v>136</v>
      </c>
      <c r="J9" t="s">
        <v>137</v>
      </c>
      <c r="K9" t="s">
        <v>166</v>
      </c>
      <c r="L9" t="s">
        <v>167</v>
      </c>
      <c r="M9" t="s">
        <v>168</v>
      </c>
      <c r="N9">
        <v>7.4238888879999996</v>
      </c>
      <c r="O9">
        <v>4</v>
      </c>
      <c r="P9">
        <v>2474</v>
      </c>
      <c r="Q9">
        <v>41</v>
      </c>
      <c r="R9">
        <v>87</v>
      </c>
      <c r="S9">
        <v>26</v>
      </c>
      <c r="T9">
        <v>240</v>
      </c>
      <c r="U9">
        <v>4</v>
      </c>
      <c r="V9">
        <v>0</v>
      </c>
      <c r="W9">
        <v>6.5862572588150945</v>
      </c>
      <c r="X9">
        <v>2153.8896749988166</v>
      </c>
      <c r="Y9">
        <v>1639.3014761141505</v>
      </c>
      <c r="Z9">
        <v>261.18532611187089</v>
      </c>
      <c r="AA9">
        <v>2265.9603815991923</v>
      </c>
      <c r="AB9">
        <v>947.12675509129542</v>
      </c>
      <c r="AC9">
        <v>4318.4531454746384</v>
      </c>
      <c r="AD9">
        <v>0</v>
      </c>
      <c r="AE9">
        <v>11592.50301664878</v>
      </c>
    </row>
    <row r="10" spans="1:31" x14ac:dyDescent="0.3">
      <c r="A10">
        <v>2697095</v>
      </c>
      <c r="B10">
        <v>1</v>
      </c>
      <c r="C10" t="s">
        <v>81</v>
      </c>
      <c r="D10" t="s">
        <v>123</v>
      </c>
      <c r="E10" t="s">
        <v>160</v>
      </c>
      <c r="F10" t="s">
        <v>161</v>
      </c>
      <c r="G10" t="s">
        <v>134</v>
      </c>
      <c r="H10" t="s">
        <v>135</v>
      </c>
      <c r="I10" t="s">
        <v>169</v>
      </c>
      <c r="J10" t="s">
        <v>137</v>
      </c>
      <c r="K10" t="s">
        <v>138</v>
      </c>
      <c r="L10" t="s">
        <v>170</v>
      </c>
      <c r="M10" t="s">
        <v>171</v>
      </c>
      <c r="N10">
        <v>4.3055555000000002E-2</v>
      </c>
      <c r="O10">
        <v>13</v>
      </c>
      <c r="P10">
        <v>367</v>
      </c>
      <c r="Q10">
        <v>123</v>
      </c>
      <c r="R10">
        <v>58</v>
      </c>
      <c r="S10">
        <v>29</v>
      </c>
      <c r="T10">
        <v>49</v>
      </c>
      <c r="U10">
        <v>2</v>
      </c>
      <c r="V10">
        <v>0</v>
      </c>
      <c r="W10">
        <v>0.12027974162038627</v>
      </c>
      <c r="X10">
        <v>2.9854445991103731</v>
      </c>
      <c r="Y10">
        <v>2.6262660233382227</v>
      </c>
      <c r="Z10">
        <v>2.780070887955703</v>
      </c>
      <c r="AA10">
        <v>1.7246533501668229</v>
      </c>
      <c r="AB10">
        <v>2.0661160959338982</v>
      </c>
      <c r="AC10">
        <v>18.5201487210241</v>
      </c>
      <c r="AD10">
        <v>0</v>
      </c>
      <c r="AE10">
        <v>30.822979419149508</v>
      </c>
    </row>
    <row r="11" spans="1:31" x14ac:dyDescent="0.3">
      <c r="A11">
        <v>2697110</v>
      </c>
      <c r="B11">
        <v>1</v>
      </c>
      <c r="C11" t="s">
        <v>81</v>
      </c>
      <c r="D11" t="s">
        <v>123</v>
      </c>
      <c r="E11" t="s">
        <v>145</v>
      </c>
      <c r="F11" t="s">
        <v>172</v>
      </c>
      <c r="G11" t="s">
        <v>134</v>
      </c>
      <c r="H11" t="s">
        <v>135</v>
      </c>
      <c r="I11" t="s">
        <v>136</v>
      </c>
      <c r="J11" t="s">
        <v>137</v>
      </c>
      <c r="K11" t="s">
        <v>138</v>
      </c>
      <c r="L11" t="s">
        <v>173</v>
      </c>
      <c r="M11" t="s">
        <v>174</v>
      </c>
      <c r="N11">
        <v>0.873611111</v>
      </c>
      <c r="O11">
        <v>0</v>
      </c>
      <c r="P11">
        <v>114</v>
      </c>
      <c r="Q11">
        <v>0</v>
      </c>
      <c r="R11">
        <v>18</v>
      </c>
      <c r="S11">
        <v>0</v>
      </c>
      <c r="T11">
        <v>17</v>
      </c>
      <c r="U11">
        <v>0</v>
      </c>
      <c r="V11">
        <v>0</v>
      </c>
      <c r="W11">
        <v>0</v>
      </c>
      <c r="X11">
        <v>20.450412101521636</v>
      </c>
      <c r="Y11">
        <v>0</v>
      </c>
      <c r="Z11">
        <v>26.462063631328917</v>
      </c>
      <c r="AA11">
        <v>0</v>
      </c>
      <c r="AB11">
        <v>12.386720698636001</v>
      </c>
      <c r="AC11">
        <v>0</v>
      </c>
      <c r="AD11">
        <v>0</v>
      </c>
      <c r="AE11">
        <v>59.29919643148655</v>
      </c>
    </row>
    <row r="12" spans="1:31" x14ac:dyDescent="0.3">
      <c r="A12">
        <v>2700433</v>
      </c>
      <c r="B12">
        <v>1</v>
      </c>
      <c r="C12" t="s">
        <v>81</v>
      </c>
      <c r="D12" t="s">
        <v>112</v>
      </c>
      <c r="E12" t="s">
        <v>145</v>
      </c>
      <c r="F12" t="s">
        <v>175</v>
      </c>
      <c r="G12" t="s">
        <v>176</v>
      </c>
      <c r="H12" t="s">
        <v>135</v>
      </c>
      <c r="I12" t="s">
        <v>136</v>
      </c>
      <c r="J12" t="s">
        <v>137</v>
      </c>
      <c r="K12" t="s">
        <v>138</v>
      </c>
      <c r="L12" t="s">
        <v>177</v>
      </c>
      <c r="M12" t="s">
        <v>178</v>
      </c>
      <c r="N12">
        <v>1.136111111</v>
      </c>
      <c r="O12">
        <v>0</v>
      </c>
      <c r="P12">
        <v>88</v>
      </c>
      <c r="Q12">
        <v>0</v>
      </c>
      <c r="R12">
        <v>4</v>
      </c>
      <c r="S12">
        <v>0</v>
      </c>
      <c r="T12">
        <v>13</v>
      </c>
      <c r="U12">
        <v>0</v>
      </c>
      <c r="V12">
        <v>0</v>
      </c>
      <c r="W12">
        <v>0</v>
      </c>
      <c r="X12">
        <v>15.243475114695237</v>
      </c>
      <c r="Y12">
        <v>0</v>
      </c>
      <c r="Z12">
        <v>6.1064404913901011</v>
      </c>
      <c r="AA12">
        <v>0</v>
      </c>
      <c r="AB12">
        <v>3.6927214804366004</v>
      </c>
      <c r="AC12">
        <v>0</v>
      </c>
      <c r="AD12">
        <v>0</v>
      </c>
      <c r="AE12">
        <v>25.042637086521939</v>
      </c>
    </row>
    <row r="13" spans="1:31" x14ac:dyDescent="0.3">
      <c r="A13">
        <v>2704269</v>
      </c>
      <c r="B13">
        <v>2</v>
      </c>
      <c r="C13" t="s">
        <v>81</v>
      </c>
      <c r="D13" t="s">
        <v>128</v>
      </c>
      <c r="E13" t="s">
        <v>132</v>
      </c>
      <c r="F13" t="s">
        <v>179</v>
      </c>
      <c r="G13" t="s">
        <v>176</v>
      </c>
      <c r="H13" t="s">
        <v>135</v>
      </c>
      <c r="I13" t="s">
        <v>136</v>
      </c>
      <c r="J13" t="s">
        <v>137</v>
      </c>
      <c r="K13" t="s">
        <v>138</v>
      </c>
      <c r="L13" t="s">
        <v>180</v>
      </c>
      <c r="M13" t="s">
        <v>181</v>
      </c>
      <c r="N13">
        <v>0.35722222199999998</v>
      </c>
      <c r="O13">
        <v>7</v>
      </c>
      <c r="P13">
        <v>1193</v>
      </c>
      <c r="Q13">
        <v>3</v>
      </c>
      <c r="R13">
        <v>3</v>
      </c>
      <c r="S13">
        <v>3</v>
      </c>
      <c r="T13">
        <v>87</v>
      </c>
      <c r="U13">
        <v>0</v>
      </c>
      <c r="V13">
        <v>0</v>
      </c>
      <c r="W13">
        <v>3.2440637002308397</v>
      </c>
      <c r="X13">
        <v>38.913571117625061</v>
      </c>
      <c r="Y13">
        <v>4.4282151839488755</v>
      </c>
      <c r="Z13">
        <v>0.67433881585229849</v>
      </c>
      <c r="AA13">
        <v>7.6838386737157514</v>
      </c>
      <c r="AB13">
        <v>3.7068370344009032</v>
      </c>
      <c r="AC13">
        <v>0</v>
      </c>
      <c r="AD13">
        <v>0</v>
      </c>
      <c r="AE13">
        <v>58.650864525773727</v>
      </c>
    </row>
    <row r="14" spans="1:31" x14ac:dyDescent="0.3">
      <c r="A14">
        <v>2716398</v>
      </c>
      <c r="B14">
        <v>1</v>
      </c>
      <c r="C14" t="s">
        <v>81</v>
      </c>
      <c r="D14" t="s">
        <v>112</v>
      </c>
      <c r="E14" t="s">
        <v>145</v>
      </c>
      <c r="F14" t="s">
        <v>182</v>
      </c>
      <c r="G14" t="s">
        <v>176</v>
      </c>
      <c r="H14" t="s">
        <v>135</v>
      </c>
      <c r="I14" t="s">
        <v>136</v>
      </c>
      <c r="J14" t="s">
        <v>137</v>
      </c>
      <c r="K14" t="s">
        <v>138</v>
      </c>
      <c r="L14" t="s">
        <v>177</v>
      </c>
      <c r="M14" t="s">
        <v>183</v>
      </c>
      <c r="N14">
        <v>1.1513888880000001</v>
      </c>
      <c r="O14">
        <v>0</v>
      </c>
      <c r="P14">
        <v>71</v>
      </c>
      <c r="Q14">
        <v>0</v>
      </c>
      <c r="R14">
        <v>13</v>
      </c>
      <c r="S14">
        <v>0</v>
      </c>
      <c r="T14">
        <v>6</v>
      </c>
      <c r="U14">
        <v>0</v>
      </c>
      <c r="V14">
        <v>0</v>
      </c>
      <c r="W14">
        <v>0</v>
      </c>
      <c r="X14">
        <v>14.133496754365499</v>
      </c>
      <c r="Y14">
        <v>0</v>
      </c>
      <c r="Z14">
        <v>79.195307399152725</v>
      </c>
      <c r="AA14">
        <v>0</v>
      </c>
      <c r="AB14">
        <v>0.64461040280484938</v>
      </c>
      <c r="AC14">
        <v>0</v>
      </c>
      <c r="AD14">
        <v>0</v>
      </c>
      <c r="AE14">
        <v>93.973414556323064</v>
      </c>
    </row>
    <row r="15" spans="1:31" x14ac:dyDescent="0.3">
      <c r="A15">
        <v>2685817</v>
      </c>
      <c r="B15">
        <v>1</v>
      </c>
      <c r="C15" t="s">
        <v>81</v>
      </c>
      <c r="D15" t="s">
        <v>128</v>
      </c>
      <c r="E15" t="s">
        <v>184</v>
      </c>
      <c r="F15" t="s">
        <v>185</v>
      </c>
      <c r="G15" t="s">
        <v>186</v>
      </c>
      <c r="H15" t="s">
        <v>187</v>
      </c>
      <c r="I15" t="s">
        <v>136</v>
      </c>
      <c r="J15" t="s">
        <v>137</v>
      </c>
      <c r="K15" t="s">
        <v>138</v>
      </c>
      <c r="L15" t="s">
        <v>188</v>
      </c>
      <c r="M15" t="s">
        <v>189</v>
      </c>
      <c r="N15">
        <v>6.8838888880000004</v>
      </c>
      <c r="O15">
        <v>0</v>
      </c>
      <c r="P15">
        <v>97</v>
      </c>
      <c r="Q15">
        <v>0</v>
      </c>
      <c r="R15">
        <v>0</v>
      </c>
      <c r="S15">
        <v>0</v>
      </c>
      <c r="T15">
        <v>2</v>
      </c>
      <c r="U15">
        <v>0</v>
      </c>
      <c r="V15">
        <v>0</v>
      </c>
      <c r="W15">
        <v>0</v>
      </c>
      <c r="X15">
        <v>122.41729038599765</v>
      </c>
      <c r="Y15">
        <v>0</v>
      </c>
      <c r="Z15">
        <v>0</v>
      </c>
      <c r="AA15">
        <v>0</v>
      </c>
      <c r="AB15">
        <v>9.7049418793599997</v>
      </c>
      <c r="AC15">
        <v>0</v>
      </c>
      <c r="AD15">
        <v>0</v>
      </c>
      <c r="AE15">
        <v>132.12223226535764</v>
      </c>
    </row>
    <row r="16" spans="1:31" x14ac:dyDescent="0.3">
      <c r="A16">
        <v>2688191</v>
      </c>
      <c r="B16">
        <v>1</v>
      </c>
      <c r="C16" t="s">
        <v>81</v>
      </c>
      <c r="D16" t="s">
        <v>118</v>
      </c>
      <c r="E16" t="s">
        <v>145</v>
      </c>
      <c r="F16" t="s">
        <v>190</v>
      </c>
      <c r="G16" t="s">
        <v>176</v>
      </c>
      <c r="H16" t="s">
        <v>135</v>
      </c>
      <c r="I16" t="s">
        <v>136</v>
      </c>
      <c r="J16" t="s">
        <v>137</v>
      </c>
      <c r="K16" t="s">
        <v>138</v>
      </c>
      <c r="L16" t="s">
        <v>191</v>
      </c>
      <c r="M16" t="s">
        <v>192</v>
      </c>
      <c r="N16">
        <v>6.3905555549999997</v>
      </c>
      <c r="O16">
        <v>1</v>
      </c>
      <c r="P16">
        <v>170</v>
      </c>
      <c r="Q16">
        <v>0</v>
      </c>
      <c r="R16">
        <v>2</v>
      </c>
      <c r="S16">
        <v>0</v>
      </c>
      <c r="T16">
        <v>3</v>
      </c>
      <c r="U16">
        <v>0</v>
      </c>
      <c r="V16">
        <v>0</v>
      </c>
      <c r="W16">
        <v>1.22000851036</v>
      </c>
      <c r="X16">
        <v>154.60170087344767</v>
      </c>
      <c r="Y16">
        <v>0</v>
      </c>
      <c r="Z16">
        <v>12.829365044157543</v>
      </c>
      <c r="AA16">
        <v>0</v>
      </c>
      <c r="AB16">
        <v>13.802452222094496</v>
      </c>
      <c r="AC16">
        <v>0</v>
      </c>
      <c r="AD16">
        <v>0</v>
      </c>
      <c r="AE16">
        <v>182.45352665005973</v>
      </c>
    </row>
    <row r="17" spans="1:31" x14ac:dyDescent="0.3">
      <c r="A17">
        <v>2693027</v>
      </c>
      <c r="B17">
        <v>2</v>
      </c>
      <c r="C17" t="s">
        <v>81</v>
      </c>
      <c r="D17" t="s">
        <v>128</v>
      </c>
      <c r="E17" t="s">
        <v>160</v>
      </c>
      <c r="F17" t="s">
        <v>193</v>
      </c>
      <c r="G17" t="s">
        <v>176</v>
      </c>
      <c r="H17" t="s">
        <v>135</v>
      </c>
      <c r="I17" t="s">
        <v>136</v>
      </c>
      <c r="J17" t="s">
        <v>137</v>
      </c>
      <c r="K17" t="s">
        <v>138</v>
      </c>
      <c r="L17" t="s">
        <v>194</v>
      </c>
      <c r="M17" t="s">
        <v>195</v>
      </c>
      <c r="N17">
        <v>0.63555555500000005</v>
      </c>
      <c r="O17">
        <v>18</v>
      </c>
      <c r="P17">
        <v>1546</v>
      </c>
      <c r="Q17">
        <v>71</v>
      </c>
      <c r="R17">
        <v>55</v>
      </c>
      <c r="S17">
        <v>11</v>
      </c>
      <c r="T17">
        <v>117</v>
      </c>
      <c r="U17">
        <v>3</v>
      </c>
      <c r="V17">
        <v>0</v>
      </c>
      <c r="W17">
        <v>4.0006746545485079</v>
      </c>
      <c r="X17">
        <v>153.08856907714673</v>
      </c>
      <c r="Y17">
        <v>34.501368192966737</v>
      </c>
      <c r="Z17">
        <v>19.996326012896571</v>
      </c>
      <c r="AA17">
        <v>108.83056259052846</v>
      </c>
      <c r="AB17">
        <v>28.600971618175787</v>
      </c>
      <c r="AC17">
        <v>40.328460332856629</v>
      </c>
      <c r="AD17">
        <v>0</v>
      </c>
      <c r="AE17">
        <v>389.3469324791194</v>
      </c>
    </row>
    <row r="18" spans="1:31" x14ac:dyDescent="0.3">
      <c r="A18">
        <v>2694728</v>
      </c>
      <c r="B18">
        <v>1</v>
      </c>
      <c r="C18" t="s">
        <v>81</v>
      </c>
      <c r="D18" t="s">
        <v>113</v>
      </c>
      <c r="E18" t="s">
        <v>132</v>
      </c>
      <c r="F18" t="s">
        <v>196</v>
      </c>
      <c r="G18" t="s">
        <v>176</v>
      </c>
      <c r="H18" t="s">
        <v>135</v>
      </c>
      <c r="I18" t="s">
        <v>136</v>
      </c>
      <c r="J18" t="s">
        <v>137</v>
      </c>
      <c r="K18" t="s">
        <v>138</v>
      </c>
      <c r="L18" t="s">
        <v>197</v>
      </c>
      <c r="M18" t="s">
        <v>198</v>
      </c>
      <c r="N18">
        <v>3.4483333329999999</v>
      </c>
      <c r="O18">
        <v>0</v>
      </c>
      <c r="P18">
        <v>322</v>
      </c>
      <c r="Q18">
        <v>4</v>
      </c>
      <c r="R18">
        <v>176</v>
      </c>
      <c r="S18">
        <v>0</v>
      </c>
      <c r="T18">
        <v>25</v>
      </c>
      <c r="U18">
        <v>1</v>
      </c>
      <c r="V18">
        <v>0</v>
      </c>
      <c r="W18">
        <v>0</v>
      </c>
      <c r="X18">
        <v>198.91923808505405</v>
      </c>
      <c r="Y18">
        <v>4.4426469775940305</v>
      </c>
      <c r="Z18">
        <v>176.38457520645491</v>
      </c>
      <c r="AA18">
        <v>0</v>
      </c>
      <c r="AB18">
        <v>130.40599817140904</v>
      </c>
      <c r="AC18">
        <v>1205.0164923361215</v>
      </c>
      <c r="AD18">
        <v>0</v>
      </c>
      <c r="AE18">
        <v>1715.1689507766334</v>
      </c>
    </row>
    <row r="19" spans="1:31" x14ac:dyDescent="0.3">
      <c r="A19">
        <v>2695694</v>
      </c>
      <c r="B19">
        <v>1</v>
      </c>
      <c r="C19" t="s">
        <v>81</v>
      </c>
      <c r="D19" t="s">
        <v>120</v>
      </c>
      <c r="E19" t="s">
        <v>132</v>
      </c>
      <c r="F19" t="s">
        <v>199</v>
      </c>
      <c r="G19" t="s">
        <v>134</v>
      </c>
      <c r="H19" t="s">
        <v>135</v>
      </c>
      <c r="I19" t="s">
        <v>136</v>
      </c>
      <c r="J19" t="s">
        <v>137</v>
      </c>
      <c r="K19" t="s">
        <v>138</v>
      </c>
      <c r="L19" t="s">
        <v>200</v>
      </c>
      <c r="M19" t="s">
        <v>201</v>
      </c>
      <c r="N19">
        <v>0.56555555499999999</v>
      </c>
      <c r="O19">
        <v>1</v>
      </c>
      <c r="P19">
        <v>623</v>
      </c>
      <c r="Q19">
        <v>32</v>
      </c>
      <c r="R19">
        <v>50</v>
      </c>
      <c r="S19">
        <v>5</v>
      </c>
      <c r="T19">
        <v>43</v>
      </c>
      <c r="U19">
        <v>1</v>
      </c>
      <c r="V19">
        <v>1</v>
      </c>
      <c r="W19">
        <v>11.643492554109665</v>
      </c>
      <c r="X19">
        <v>46.496996377114371</v>
      </c>
      <c r="Y19">
        <v>18.742042454827821</v>
      </c>
      <c r="Z19">
        <v>17.37827204755116</v>
      </c>
      <c r="AA19">
        <v>6.0005711977689806</v>
      </c>
      <c r="AB19">
        <v>10.595911111100532</v>
      </c>
      <c r="AC19">
        <v>15.380994106764817</v>
      </c>
      <c r="AD19">
        <v>60.385704331589082</v>
      </c>
      <c r="AE19">
        <v>186.62398418082643</v>
      </c>
    </row>
    <row r="20" spans="1:31" x14ac:dyDescent="0.3">
      <c r="A20">
        <v>2695737</v>
      </c>
      <c r="B20">
        <v>1</v>
      </c>
      <c r="C20" t="s">
        <v>81</v>
      </c>
      <c r="D20" t="s">
        <v>120</v>
      </c>
      <c r="E20" t="s">
        <v>132</v>
      </c>
      <c r="F20" t="s">
        <v>199</v>
      </c>
      <c r="G20" t="s">
        <v>134</v>
      </c>
      <c r="H20" t="s">
        <v>135</v>
      </c>
      <c r="I20" t="s">
        <v>136</v>
      </c>
      <c r="J20" t="s">
        <v>137</v>
      </c>
      <c r="K20" t="s">
        <v>138</v>
      </c>
      <c r="L20" t="s">
        <v>202</v>
      </c>
      <c r="M20" t="s">
        <v>203</v>
      </c>
      <c r="N20">
        <v>1.481666666</v>
      </c>
      <c r="O20">
        <v>1</v>
      </c>
      <c r="P20">
        <v>623</v>
      </c>
      <c r="Q20">
        <v>32</v>
      </c>
      <c r="R20">
        <v>50</v>
      </c>
      <c r="S20">
        <v>5</v>
      </c>
      <c r="T20">
        <v>43</v>
      </c>
      <c r="U20">
        <v>1</v>
      </c>
      <c r="V20">
        <v>1</v>
      </c>
      <c r="W20">
        <v>30.212565960806302</v>
      </c>
      <c r="X20">
        <v>123.21204853340099</v>
      </c>
      <c r="Y20">
        <v>48.961639995102509</v>
      </c>
      <c r="Z20">
        <v>44.262049126635432</v>
      </c>
      <c r="AA20">
        <v>15.364265186637702</v>
      </c>
      <c r="AB20">
        <v>27.187212007664957</v>
      </c>
      <c r="AC20">
        <v>39.259287238917082</v>
      </c>
      <c r="AD20">
        <v>154.13176125173226</v>
      </c>
      <c r="AE20">
        <v>482.59082930089721</v>
      </c>
    </row>
    <row r="21" spans="1:31" x14ac:dyDescent="0.3">
      <c r="A21">
        <v>2695932</v>
      </c>
      <c r="B21">
        <v>1</v>
      </c>
      <c r="C21" t="s">
        <v>81</v>
      </c>
      <c r="D21" t="s">
        <v>120</v>
      </c>
      <c r="E21" t="s">
        <v>132</v>
      </c>
      <c r="F21" t="s">
        <v>204</v>
      </c>
      <c r="G21" t="s">
        <v>134</v>
      </c>
      <c r="H21" t="s">
        <v>135</v>
      </c>
      <c r="I21" t="s">
        <v>136</v>
      </c>
      <c r="J21" t="s">
        <v>137</v>
      </c>
      <c r="K21" t="s">
        <v>138</v>
      </c>
      <c r="L21" t="s">
        <v>205</v>
      </c>
      <c r="M21" t="s">
        <v>206</v>
      </c>
      <c r="N21">
        <v>2.4683333329999999</v>
      </c>
      <c r="O21">
        <v>2</v>
      </c>
      <c r="P21">
        <v>93</v>
      </c>
      <c r="Q21">
        <v>70</v>
      </c>
      <c r="R21">
        <v>3</v>
      </c>
      <c r="S21">
        <v>11</v>
      </c>
      <c r="T21">
        <v>7</v>
      </c>
      <c r="U21">
        <v>0</v>
      </c>
      <c r="V21">
        <v>0</v>
      </c>
      <c r="W21">
        <v>1.1093657055499999</v>
      </c>
      <c r="X21">
        <v>86.049664903958828</v>
      </c>
      <c r="Y21">
        <v>207.6350210914182</v>
      </c>
      <c r="Z21">
        <v>3.0615220198333333</v>
      </c>
      <c r="AA21">
        <v>184.46560519786587</v>
      </c>
      <c r="AB21">
        <v>12.636861049040931</v>
      </c>
      <c r="AC21">
        <v>0</v>
      </c>
      <c r="AD21">
        <v>0</v>
      </c>
      <c r="AE21">
        <v>494.9580399676671</v>
      </c>
    </row>
    <row r="22" spans="1:31" x14ac:dyDescent="0.3">
      <c r="A22">
        <v>2695785</v>
      </c>
      <c r="B22">
        <v>2</v>
      </c>
      <c r="C22" t="s">
        <v>81</v>
      </c>
      <c r="D22" t="s">
        <v>127</v>
      </c>
      <c r="E22" t="s">
        <v>145</v>
      </c>
      <c r="F22" t="s">
        <v>207</v>
      </c>
      <c r="G22" t="s">
        <v>176</v>
      </c>
      <c r="H22" t="s">
        <v>135</v>
      </c>
      <c r="I22" t="s">
        <v>136</v>
      </c>
      <c r="J22" t="s">
        <v>137</v>
      </c>
      <c r="K22" t="s">
        <v>138</v>
      </c>
      <c r="L22" t="s">
        <v>208</v>
      </c>
      <c r="M22" t="s">
        <v>209</v>
      </c>
      <c r="N22">
        <v>1.592777777</v>
      </c>
      <c r="O22">
        <v>1</v>
      </c>
      <c r="P22">
        <v>243</v>
      </c>
      <c r="Q22">
        <v>97</v>
      </c>
      <c r="R22">
        <v>99</v>
      </c>
      <c r="S22">
        <v>8</v>
      </c>
      <c r="T22">
        <v>29</v>
      </c>
      <c r="U22">
        <v>0</v>
      </c>
      <c r="V22">
        <v>0</v>
      </c>
      <c r="W22">
        <v>0.73423900319120017</v>
      </c>
      <c r="X22">
        <v>72.717076310859213</v>
      </c>
      <c r="Y22">
        <v>235.65379759385678</v>
      </c>
      <c r="Z22">
        <v>74.780088707979672</v>
      </c>
      <c r="AA22">
        <v>55.11079327945621</v>
      </c>
      <c r="AB22">
        <v>8.7286799295092798</v>
      </c>
      <c r="AC22">
        <v>0</v>
      </c>
      <c r="AD22">
        <v>0</v>
      </c>
      <c r="AE22">
        <v>447.7246748248524</v>
      </c>
    </row>
    <row r="23" spans="1:31" x14ac:dyDescent="0.3">
      <c r="A23">
        <v>2698134</v>
      </c>
      <c r="B23">
        <v>1</v>
      </c>
      <c r="C23" t="s">
        <v>81</v>
      </c>
      <c r="D23" t="s">
        <v>128</v>
      </c>
      <c r="E23" t="s">
        <v>132</v>
      </c>
      <c r="F23" t="s">
        <v>210</v>
      </c>
      <c r="G23" t="s">
        <v>165</v>
      </c>
      <c r="H23" t="s">
        <v>135</v>
      </c>
      <c r="I23" t="s">
        <v>136</v>
      </c>
      <c r="J23" t="s">
        <v>137</v>
      </c>
      <c r="K23" t="s">
        <v>166</v>
      </c>
      <c r="L23" t="s">
        <v>211</v>
      </c>
      <c r="M23" t="s">
        <v>212</v>
      </c>
      <c r="N23">
        <v>19.613888888000002</v>
      </c>
      <c r="O23">
        <v>18</v>
      </c>
      <c r="P23">
        <v>1488</v>
      </c>
      <c r="Q23">
        <v>28</v>
      </c>
      <c r="R23">
        <v>21</v>
      </c>
      <c r="S23">
        <v>13</v>
      </c>
      <c r="T23">
        <v>126</v>
      </c>
      <c r="U23">
        <v>1</v>
      </c>
      <c r="V23">
        <v>0</v>
      </c>
      <c r="W23">
        <v>90.273904670772907</v>
      </c>
      <c r="X23">
        <v>3695.3558022550228</v>
      </c>
      <c r="Y23">
        <v>3310.7774904191042</v>
      </c>
      <c r="Z23">
        <v>286.2887417807413</v>
      </c>
      <c r="AA23">
        <v>1314.1079521773529</v>
      </c>
      <c r="AB23">
        <v>870.16846676390128</v>
      </c>
      <c r="AC23">
        <v>2507.3635780354771</v>
      </c>
      <c r="AD23">
        <v>0</v>
      </c>
      <c r="AE23">
        <v>12074.335936102372</v>
      </c>
    </row>
    <row r="24" spans="1:31" x14ac:dyDescent="0.3">
      <c r="A24">
        <v>2702375</v>
      </c>
      <c r="B24">
        <v>1</v>
      </c>
      <c r="C24" t="s">
        <v>80</v>
      </c>
      <c r="D24" t="s">
        <v>96</v>
      </c>
      <c r="E24" t="s">
        <v>213</v>
      </c>
      <c r="F24" t="s">
        <v>214</v>
      </c>
      <c r="G24" t="s">
        <v>215</v>
      </c>
      <c r="H24" t="s">
        <v>187</v>
      </c>
      <c r="I24" t="s">
        <v>136</v>
      </c>
      <c r="J24" t="s">
        <v>137</v>
      </c>
      <c r="K24" t="s">
        <v>138</v>
      </c>
      <c r="L24" t="s">
        <v>216</v>
      </c>
      <c r="M24" t="s">
        <v>217</v>
      </c>
      <c r="N24">
        <v>2.0461111110000001</v>
      </c>
      <c r="O24">
        <v>0</v>
      </c>
      <c r="P24">
        <v>13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3.6552922277789071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3.6552922277789071</v>
      </c>
    </row>
    <row r="25" spans="1:31" x14ac:dyDescent="0.3">
      <c r="A25">
        <v>2702786</v>
      </c>
      <c r="B25">
        <v>1</v>
      </c>
      <c r="C25" t="s">
        <v>81</v>
      </c>
      <c r="D25" t="s">
        <v>113</v>
      </c>
      <c r="E25" t="s">
        <v>132</v>
      </c>
      <c r="F25" t="s">
        <v>218</v>
      </c>
      <c r="G25" t="s">
        <v>219</v>
      </c>
      <c r="H25" t="s">
        <v>135</v>
      </c>
      <c r="I25" t="s">
        <v>136</v>
      </c>
      <c r="J25" t="s">
        <v>137</v>
      </c>
      <c r="K25" t="s">
        <v>138</v>
      </c>
      <c r="L25" t="s">
        <v>220</v>
      </c>
      <c r="M25" t="s">
        <v>221</v>
      </c>
      <c r="N25">
        <v>6.2463888880000003</v>
      </c>
      <c r="O25">
        <v>2</v>
      </c>
      <c r="P25">
        <v>165</v>
      </c>
      <c r="Q25">
        <v>0</v>
      </c>
      <c r="R25">
        <v>8</v>
      </c>
      <c r="S25">
        <v>0</v>
      </c>
      <c r="T25">
        <v>5</v>
      </c>
      <c r="U25">
        <v>0</v>
      </c>
      <c r="V25">
        <v>0</v>
      </c>
      <c r="W25">
        <v>2.9038577805433334</v>
      </c>
      <c r="X25">
        <v>129.13165859180287</v>
      </c>
      <c r="Y25">
        <v>0</v>
      </c>
      <c r="Z25">
        <v>124.65100497859167</v>
      </c>
      <c r="AA25">
        <v>0</v>
      </c>
      <c r="AB25">
        <v>22.937564786183152</v>
      </c>
      <c r="AC25">
        <v>0</v>
      </c>
      <c r="AD25">
        <v>0</v>
      </c>
      <c r="AE25">
        <v>279.62408613712103</v>
      </c>
    </row>
    <row r="26" spans="1:31" x14ac:dyDescent="0.3">
      <c r="A26">
        <v>2703026</v>
      </c>
      <c r="B26">
        <v>2</v>
      </c>
      <c r="C26" t="s">
        <v>81</v>
      </c>
      <c r="D26" t="s">
        <v>128</v>
      </c>
      <c r="E26" t="s">
        <v>132</v>
      </c>
      <c r="F26" t="s">
        <v>222</v>
      </c>
      <c r="G26" t="s">
        <v>176</v>
      </c>
      <c r="H26" t="s">
        <v>135</v>
      </c>
      <c r="I26" t="s">
        <v>136</v>
      </c>
      <c r="J26" t="s">
        <v>137</v>
      </c>
      <c r="K26" t="s">
        <v>138</v>
      </c>
      <c r="L26" t="s">
        <v>223</v>
      </c>
      <c r="M26" t="s">
        <v>224</v>
      </c>
      <c r="N26">
        <v>0.71111111100000002</v>
      </c>
      <c r="O26">
        <v>4</v>
      </c>
      <c r="P26">
        <v>299</v>
      </c>
      <c r="Q26">
        <v>4</v>
      </c>
      <c r="R26">
        <v>4</v>
      </c>
      <c r="S26">
        <v>2</v>
      </c>
      <c r="T26">
        <v>28</v>
      </c>
      <c r="U26">
        <v>0</v>
      </c>
      <c r="V26">
        <v>0</v>
      </c>
      <c r="W26">
        <v>0.53943075740250002</v>
      </c>
      <c r="X26">
        <v>24.337254833886647</v>
      </c>
      <c r="Y26">
        <v>5.7198381456968628</v>
      </c>
      <c r="Z26">
        <v>2.4853578251198725</v>
      </c>
      <c r="AA26">
        <v>4.6527297610969756</v>
      </c>
      <c r="AB26">
        <v>9.5909098602500134</v>
      </c>
      <c r="AC26">
        <v>0</v>
      </c>
      <c r="AD26">
        <v>0</v>
      </c>
      <c r="AE26">
        <v>47.325521183452871</v>
      </c>
    </row>
    <row r="27" spans="1:31" x14ac:dyDescent="0.3">
      <c r="A27">
        <v>2689973</v>
      </c>
      <c r="B27">
        <v>2</v>
      </c>
      <c r="C27" t="s">
        <v>81</v>
      </c>
      <c r="D27" t="s">
        <v>127</v>
      </c>
      <c r="E27" t="s">
        <v>132</v>
      </c>
      <c r="F27" t="s">
        <v>225</v>
      </c>
      <c r="G27" t="s">
        <v>176</v>
      </c>
      <c r="H27" t="s">
        <v>135</v>
      </c>
      <c r="I27" t="s">
        <v>136</v>
      </c>
      <c r="J27" t="s">
        <v>137</v>
      </c>
      <c r="K27" t="s">
        <v>138</v>
      </c>
      <c r="L27" t="s">
        <v>226</v>
      </c>
      <c r="M27" t="s">
        <v>227</v>
      </c>
      <c r="N27">
        <v>0.91138888799999995</v>
      </c>
      <c r="O27">
        <v>7</v>
      </c>
      <c r="P27">
        <v>1157</v>
      </c>
      <c r="Q27">
        <v>37</v>
      </c>
      <c r="R27">
        <v>70</v>
      </c>
      <c r="S27">
        <v>6</v>
      </c>
      <c r="T27">
        <v>111</v>
      </c>
      <c r="U27">
        <v>1</v>
      </c>
      <c r="V27">
        <v>0</v>
      </c>
      <c r="W27">
        <v>2.0870694156605025</v>
      </c>
      <c r="X27">
        <v>187.85027377628285</v>
      </c>
      <c r="Y27">
        <v>55.332665996022826</v>
      </c>
      <c r="Z27">
        <v>34.09150402330873</v>
      </c>
      <c r="AA27">
        <v>26.902179983144745</v>
      </c>
      <c r="AB27">
        <v>54.247885011192281</v>
      </c>
      <c r="AC27">
        <v>8.055415293849773</v>
      </c>
      <c r="AD27">
        <v>0</v>
      </c>
      <c r="AE27">
        <v>368.56699349946166</v>
      </c>
    </row>
    <row r="28" spans="1:31" x14ac:dyDescent="0.3">
      <c r="A28">
        <v>2690623</v>
      </c>
      <c r="B28">
        <v>2</v>
      </c>
      <c r="C28" t="s">
        <v>81</v>
      </c>
      <c r="D28" t="s">
        <v>118</v>
      </c>
      <c r="E28" t="s">
        <v>160</v>
      </c>
      <c r="F28" t="s">
        <v>228</v>
      </c>
      <c r="G28" t="s">
        <v>176</v>
      </c>
      <c r="H28" t="s">
        <v>135</v>
      </c>
      <c r="I28" t="s">
        <v>136</v>
      </c>
      <c r="J28" t="s">
        <v>137</v>
      </c>
      <c r="K28" t="s">
        <v>138</v>
      </c>
      <c r="L28" t="s">
        <v>229</v>
      </c>
      <c r="M28" t="s">
        <v>230</v>
      </c>
      <c r="N28">
        <v>0.59027777699999995</v>
      </c>
      <c r="O28">
        <v>0</v>
      </c>
      <c r="P28">
        <v>1</v>
      </c>
      <c r="Q28">
        <v>44</v>
      </c>
      <c r="R28">
        <v>13</v>
      </c>
      <c r="S28">
        <v>11</v>
      </c>
      <c r="T28">
        <v>3</v>
      </c>
      <c r="U28">
        <v>0</v>
      </c>
      <c r="V28">
        <v>0</v>
      </c>
      <c r="W28">
        <v>0</v>
      </c>
      <c r="X28">
        <v>0</v>
      </c>
      <c r="Y28">
        <v>71.591055884380978</v>
      </c>
      <c r="Z28">
        <v>4.928126985052014</v>
      </c>
      <c r="AA28">
        <v>82.714971938395152</v>
      </c>
      <c r="AB28">
        <v>1.5317249993328637</v>
      </c>
      <c r="AC28">
        <v>0</v>
      </c>
      <c r="AD28">
        <v>0</v>
      </c>
      <c r="AE28">
        <v>160.76587980716099</v>
      </c>
    </row>
    <row r="29" spans="1:31" x14ac:dyDescent="0.3">
      <c r="A29">
        <v>2690645</v>
      </c>
      <c r="B29">
        <v>2</v>
      </c>
      <c r="C29" t="s">
        <v>81</v>
      </c>
      <c r="D29" t="s">
        <v>118</v>
      </c>
      <c r="E29" t="s">
        <v>160</v>
      </c>
      <c r="F29" t="s">
        <v>231</v>
      </c>
      <c r="G29" t="s">
        <v>232</v>
      </c>
      <c r="H29" t="s">
        <v>135</v>
      </c>
      <c r="I29" t="s">
        <v>136</v>
      </c>
      <c r="J29" t="s">
        <v>137</v>
      </c>
      <c r="K29" t="s">
        <v>138</v>
      </c>
      <c r="L29" t="s">
        <v>233</v>
      </c>
      <c r="M29" t="s">
        <v>234</v>
      </c>
      <c r="N29">
        <v>0.71416666600000001</v>
      </c>
      <c r="O29">
        <v>0</v>
      </c>
      <c r="P29">
        <v>156</v>
      </c>
      <c r="Q29">
        <v>54</v>
      </c>
      <c r="R29">
        <v>76</v>
      </c>
      <c r="S29">
        <v>18</v>
      </c>
      <c r="T29">
        <v>46</v>
      </c>
      <c r="U29">
        <v>1</v>
      </c>
      <c r="V29">
        <v>0</v>
      </c>
      <c r="W29">
        <v>0</v>
      </c>
      <c r="X29">
        <v>21.393014386476022</v>
      </c>
      <c r="Y29">
        <v>93.233613468569345</v>
      </c>
      <c r="Z29">
        <v>36.533888689168108</v>
      </c>
      <c r="AA29">
        <v>253.02391576276426</v>
      </c>
      <c r="AB29">
        <v>9.8550653644692634</v>
      </c>
      <c r="AC29">
        <v>380.69571990226285</v>
      </c>
      <c r="AD29">
        <v>0</v>
      </c>
      <c r="AE29">
        <v>794.73521757370986</v>
      </c>
    </row>
    <row r="30" spans="1:31" x14ac:dyDescent="0.3">
      <c r="A30">
        <v>2700497</v>
      </c>
      <c r="B30">
        <v>2</v>
      </c>
      <c r="C30" t="s">
        <v>81</v>
      </c>
      <c r="D30" t="s">
        <v>128</v>
      </c>
      <c r="E30" t="s">
        <v>145</v>
      </c>
      <c r="F30" t="s">
        <v>235</v>
      </c>
      <c r="G30" t="s">
        <v>176</v>
      </c>
      <c r="H30" t="s">
        <v>135</v>
      </c>
      <c r="I30" t="s">
        <v>136</v>
      </c>
      <c r="J30" t="s">
        <v>137</v>
      </c>
      <c r="K30" t="s">
        <v>138</v>
      </c>
      <c r="L30" t="s">
        <v>236</v>
      </c>
      <c r="M30" t="s">
        <v>237</v>
      </c>
      <c r="N30">
        <v>1.138055555</v>
      </c>
      <c r="O30">
        <v>1</v>
      </c>
      <c r="P30">
        <v>340</v>
      </c>
      <c r="Q30">
        <v>1</v>
      </c>
      <c r="R30">
        <v>3</v>
      </c>
      <c r="S30">
        <v>0</v>
      </c>
      <c r="T30">
        <v>22</v>
      </c>
      <c r="U30">
        <v>0</v>
      </c>
      <c r="V30">
        <v>0</v>
      </c>
      <c r="W30">
        <v>0.28829769371666664</v>
      </c>
      <c r="X30">
        <v>57.867599677494674</v>
      </c>
      <c r="Y30">
        <v>0.40306235155364695</v>
      </c>
      <c r="Z30">
        <v>1.2272086930277777</v>
      </c>
      <c r="AA30">
        <v>0</v>
      </c>
      <c r="AB30">
        <v>8.7119860562604003</v>
      </c>
      <c r="AC30">
        <v>0</v>
      </c>
      <c r="AD30">
        <v>0</v>
      </c>
      <c r="AE30">
        <v>68.498154472053159</v>
      </c>
    </row>
    <row r="31" spans="1:31" x14ac:dyDescent="0.3">
      <c r="A31">
        <v>2702214</v>
      </c>
      <c r="B31">
        <v>2</v>
      </c>
      <c r="C31" t="s">
        <v>81</v>
      </c>
      <c r="D31" t="s">
        <v>127</v>
      </c>
      <c r="E31" t="s">
        <v>145</v>
      </c>
      <c r="F31" t="s">
        <v>238</v>
      </c>
      <c r="G31" t="s">
        <v>176</v>
      </c>
      <c r="H31" t="s">
        <v>135</v>
      </c>
      <c r="I31" t="s">
        <v>136</v>
      </c>
      <c r="J31" t="s">
        <v>137</v>
      </c>
      <c r="K31" t="s">
        <v>138</v>
      </c>
      <c r="L31" t="s">
        <v>239</v>
      </c>
      <c r="M31" t="s">
        <v>240</v>
      </c>
      <c r="N31">
        <v>0.60333333300000003</v>
      </c>
      <c r="O31">
        <v>0</v>
      </c>
      <c r="P31">
        <v>900</v>
      </c>
      <c r="Q31">
        <v>0</v>
      </c>
      <c r="R31">
        <v>0</v>
      </c>
      <c r="S31">
        <v>0</v>
      </c>
      <c r="T31">
        <v>49</v>
      </c>
      <c r="U31">
        <v>0</v>
      </c>
      <c r="V31">
        <v>0</v>
      </c>
      <c r="W31">
        <v>0</v>
      </c>
      <c r="X31">
        <v>97.067607557871838</v>
      </c>
      <c r="Y31">
        <v>0</v>
      </c>
      <c r="Z31">
        <v>0</v>
      </c>
      <c r="AA31">
        <v>0</v>
      </c>
      <c r="AB31">
        <v>13.498193704988548</v>
      </c>
      <c r="AC31">
        <v>0</v>
      </c>
      <c r="AD31">
        <v>0</v>
      </c>
      <c r="AE31">
        <v>110.56580126286039</v>
      </c>
    </row>
    <row r="32" spans="1:31" x14ac:dyDescent="0.3">
      <c r="A32">
        <v>2703214</v>
      </c>
      <c r="B32">
        <v>2</v>
      </c>
      <c r="C32" t="s">
        <v>81</v>
      </c>
      <c r="D32" t="s">
        <v>128</v>
      </c>
      <c r="E32" t="s">
        <v>132</v>
      </c>
      <c r="F32" t="s">
        <v>241</v>
      </c>
      <c r="G32" t="s">
        <v>176</v>
      </c>
      <c r="H32" t="s">
        <v>135</v>
      </c>
      <c r="I32" t="s">
        <v>136</v>
      </c>
      <c r="J32" t="s">
        <v>137</v>
      </c>
      <c r="K32" t="s">
        <v>138</v>
      </c>
      <c r="L32" t="s">
        <v>242</v>
      </c>
      <c r="M32" t="s">
        <v>243</v>
      </c>
      <c r="N32">
        <v>1.051666666</v>
      </c>
      <c r="O32">
        <v>17</v>
      </c>
      <c r="P32">
        <v>1303</v>
      </c>
      <c r="Q32">
        <v>24</v>
      </c>
      <c r="R32">
        <v>12</v>
      </c>
      <c r="S32">
        <v>13</v>
      </c>
      <c r="T32">
        <v>113</v>
      </c>
      <c r="U32">
        <v>0</v>
      </c>
      <c r="V32">
        <v>0</v>
      </c>
      <c r="W32">
        <v>5.1074770227463615</v>
      </c>
      <c r="X32">
        <v>181.78433375550782</v>
      </c>
      <c r="Y32">
        <v>190.97755886172516</v>
      </c>
      <c r="Z32">
        <v>13.492344859262431</v>
      </c>
      <c r="AA32">
        <v>69.681567568075536</v>
      </c>
      <c r="AB32">
        <v>45.18140420863881</v>
      </c>
      <c r="AC32">
        <v>0</v>
      </c>
      <c r="AD32">
        <v>0</v>
      </c>
      <c r="AE32">
        <v>506.22468627595612</v>
      </c>
    </row>
    <row r="33" spans="1:31" x14ac:dyDescent="0.3">
      <c r="A33">
        <v>2693286</v>
      </c>
      <c r="B33">
        <v>2</v>
      </c>
      <c r="C33" t="s">
        <v>81</v>
      </c>
      <c r="D33" t="s">
        <v>112</v>
      </c>
      <c r="E33" t="s">
        <v>244</v>
      </c>
      <c r="F33" t="s">
        <v>245</v>
      </c>
      <c r="G33" t="s">
        <v>246</v>
      </c>
      <c r="H33" t="s">
        <v>187</v>
      </c>
      <c r="I33" t="s">
        <v>136</v>
      </c>
      <c r="J33" t="s">
        <v>137</v>
      </c>
      <c r="K33" t="s">
        <v>138</v>
      </c>
      <c r="L33" t="s">
        <v>247</v>
      </c>
      <c r="M33" t="s">
        <v>248</v>
      </c>
      <c r="N33">
        <v>0.37944444399999999</v>
      </c>
      <c r="O33">
        <v>0</v>
      </c>
      <c r="P33">
        <v>331</v>
      </c>
      <c r="Q33">
        <v>0</v>
      </c>
      <c r="R33">
        <v>2</v>
      </c>
      <c r="S33">
        <v>0</v>
      </c>
      <c r="T33">
        <v>11</v>
      </c>
      <c r="U33">
        <v>0</v>
      </c>
      <c r="V33">
        <v>0</v>
      </c>
      <c r="W33">
        <v>0</v>
      </c>
      <c r="X33">
        <v>19.122470003330296</v>
      </c>
      <c r="Y33">
        <v>0</v>
      </c>
      <c r="Z33">
        <v>0</v>
      </c>
      <c r="AA33">
        <v>0</v>
      </c>
      <c r="AB33">
        <v>1.2645981963763639</v>
      </c>
      <c r="AC33">
        <v>0</v>
      </c>
      <c r="AD33">
        <v>0</v>
      </c>
      <c r="AE33">
        <v>20.387068199706661</v>
      </c>
    </row>
    <row r="34" spans="1:31" x14ac:dyDescent="0.3">
      <c r="A34">
        <v>2694342</v>
      </c>
      <c r="B34">
        <v>2</v>
      </c>
      <c r="C34" t="s">
        <v>81</v>
      </c>
      <c r="D34" t="s">
        <v>128</v>
      </c>
      <c r="E34" t="s">
        <v>132</v>
      </c>
      <c r="F34" t="s">
        <v>249</v>
      </c>
      <c r="G34" t="s">
        <v>176</v>
      </c>
      <c r="H34" t="s">
        <v>135</v>
      </c>
      <c r="I34" t="s">
        <v>136</v>
      </c>
      <c r="J34" t="s">
        <v>137</v>
      </c>
      <c r="K34" t="s">
        <v>138</v>
      </c>
      <c r="L34" t="s">
        <v>250</v>
      </c>
      <c r="M34" t="s">
        <v>251</v>
      </c>
      <c r="N34">
        <v>1.0027777769999999</v>
      </c>
      <c r="O34">
        <v>0</v>
      </c>
      <c r="P34">
        <v>204</v>
      </c>
      <c r="Q34">
        <v>0</v>
      </c>
      <c r="R34">
        <v>1</v>
      </c>
      <c r="S34">
        <v>0</v>
      </c>
      <c r="T34">
        <v>7</v>
      </c>
      <c r="U34">
        <v>0</v>
      </c>
      <c r="V34">
        <v>0</v>
      </c>
      <c r="W34">
        <v>0</v>
      </c>
      <c r="X34">
        <v>48.779370338118419</v>
      </c>
      <c r="Y34">
        <v>0</v>
      </c>
      <c r="Z34">
        <v>0.65437491037679596</v>
      </c>
      <c r="AA34">
        <v>0</v>
      </c>
      <c r="AB34">
        <v>2.1193404501884316</v>
      </c>
      <c r="AC34">
        <v>0</v>
      </c>
      <c r="AD34">
        <v>0</v>
      </c>
      <c r="AE34">
        <v>51.553085698683645</v>
      </c>
    </row>
    <row r="35" spans="1:31" x14ac:dyDescent="0.3">
      <c r="A35">
        <v>2694471</v>
      </c>
      <c r="B35">
        <v>2</v>
      </c>
      <c r="C35" t="s">
        <v>81</v>
      </c>
      <c r="D35" t="s">
        <v>118</v>
      </c>
      <c r="E35" t="s">
        <v>244</v>
      </c>
      <c r="F35" t="s">
        <v>252</v>
      </c>
      <c r="G35" t="s">
        <v>253</v>
      </c>
      <c r="H35" t="s">
        <v>187</v>
      </c>
      <c r="I35" t="s">
        <v>136</v>
      </c>
      <c r="J35" t="s">
        <v>137</v>
      </c>
      <c r="K35" t="s">
        <v>138</v>
      </c>
      <c r="L35" t="s">
        <v>254</v>
      </c>
      <c r="M35" t="s">
        <v>255</v>
      </c>
      <c r="N35">
        <v>0.236944444</v>
      </c>
      <c r="O35">
        <v>0</v>
      </c>
      <c r="P35">
        <v>297</v>
      </c>
      <c r="Q35">
        <v>0</v>
      </c>
      <c r="R35">
        <v>30</v>
      </c>
      <c r="S35">
        <v>0</v>
      </c>
      <c r="T35">
        <v>26</v>
      </c>
      <c r="U35">
        <v>0</v>
      </c>
      <c r="V35">
        <v>0</v>
      </c>
      <c r="W35">
        <v>0</v>
      </c>
      <c r="X35">
        <v>12.255810078495001</v>
      </c>
      <c r="Y35">
        <v>0</v>
      </c>
      <c r="Z35">
        <v>1.2533163201231188</v>
      </c>
      <c r="AA35">
        <v>0</v>
      </c>
      <c r="AB35">
        <v>2.3150743641772658</v>
      </c>
      <c r="AC35">
        <v>0</v>
      </c>
      <c r="AD35">
        <v>0</v>
      </c>
      <c r="AE35">
        <v>15.824200762795385</v>
      </c>
    </row>
    <row r="36" spans="1:31" x14ac:dyDescent="0.3">
      <c r="A36">
        <v>2696812</v>
      </c>
      <c r="B36">
        <v>2</v>
      </c>
      <c r="C36" t="s">
        <v>81</v>
      </c>
      <c r="D36" t="s">
        <v>127</v>
      </c>
      <c r="E36" t="s">
        <v>145</v>
      </c>
      <c r="F36" t="s">
        <v>207</v>
      </c>
      <c r="G36" t="s">
        <v>176</v>
      </c>
      <c r="H36" t="s">
        <v>135</v>
      </c>
      <c r="I36" t="s">
        <v>136</v>
      </c>
      <c r="J36" t="s">
        <v>137</v>
      </c>
      <c r="K36" t="s">
        <v>138</v>
      </c>
      <c r="L36" t="s">
        <v>256</v>
      </c>
      <c r="M36" t="s">
        <v>257</v>
      </c>
      <c r="N36">
        <v>1.2894444439999999</v>
      </c>
      <c r="O36">
        <v>1</v>
      </c>
      <c r="P36">
        <v>243</v>
      </c>
      <c r="Q36">
        <v>97</v>
      </c>
      <c r="R36">
        <v>99</v>
      </c>
      <c r="S36">
        <v>8</v>
      </c>
      <c r="T36">
        <v>28</v>
      </c>
      <c r="U36">
        <v>0</v>
      </c>
      <c r="V36">
        <v>0</v>
      </c>
      <c r="W36">
        <v>0.54028342925180006</v>
      </c>
      <c r="X36">
        <v>53.972240153296035</v>
      </c>
      <c r="Y36">
        <v>266.32632456136088</v>
      </c>
      <c r="Z36">
        <v>91.582224376037018</v>
      </c>
      <c r="AA36">
        <v>59.093528611363801</v>
      </c>
      <c r="AB36">
        <v>10.346721536708641</v>
      </c>
      <c r="AC36">
        <v>0</v>
      </c>
      <c r="AD36">
        <v>0</v>
      </c>
      <c r="AE36">
        <v>481.86132266801815</v>
      </c>
    </row>
    <row r="37" spans="1:31" x14ac:dyDescent="0.3">
      <c r="A37">
        <v>2701196</v>
      </c>
      <c r="B37">
        <v>2</v>
      </c>
      <c r="C37" t="s">
        <v>81</v>
      </c>
      <c r="D37" t="s">
        <v>127</v>
      </c>
      <c r="E37" t="s">
        <v>132</v>
      </c>
      <c r="F37" t="s">
        <v>258</v>
      </c>
      <c r="G37" t="s">
        <v>176</v>
      </c>
      <c r="H37" t="s">
        <v>135</v>
      </c>
      <c r="I37" t="s">
        <v>136</v>
      </c>
      <c r="J37" t="s">
        <v>137</v>
      </c>
      <c r="K37" t="s">
        <v>138</v>
      </c>
      <c r="L37" t="s">
        <v>259</v>
      </c>
      <c r="M37" t="s">
        <v>260</v>
      </c>
      <c r="N37">
        <v>1.1005555549999999</v>
      </c>
      <c r="O37">
        <v>2</v>
      </c>
      <c r="P37">
        <v>3</v>
      </c>
      <c r="Q37">
        <v>70</v>
      </c>
      <c r="R37">
        <v>40</v>
      </c>
      <c r="S37">
        <v>3</v>
      </c>
      <c r="T37">
        <v>3</v>
      </c>
      <c r="U37">
        <v>0</v>
      </c>
      <c r="V37">
        <v>0</v>
      </c>
      <c r="W37">
        <v>3.0652538383733834</v>
      </c>
      <c r="X37">
        <v>0.40902070811628111</v>
      </c>
      <c r="Y37">
        <v>70.347392702745154</v>
      </c>
      <c r="Z37">
        <v>8.6767895398033765</v>
      </c>
      <c r="AA37">
        <v>7.0668457925435648</v>
      </c>
      <c r="AB37">
        <v>1.390543998221285</v>
      </c>
      <c r="AC37">
        <v>0</v>
      </c>
      <c r="AD37">
        <v>0</v>
      </c>
      <c r="AE37">
        <v>90.955846579803051</v>
      </c>
    </row>
    <row r="38" spans="1:31" x14ac:dyDescent="0.3">
      <c r="A38">
        <v>2684825</v>
      </c>
      <c r="B38">
        <v>1</v>
      </c>
      <c r="C38" t="s">
        <v>80</v>
      </c>
      <c r="D38" t="s">
        <v>83</v>
      </c>
      <c r="E38" t="s">
        <v>141</v>
      </c>
      <c r="F38" t="s">
        <v>261</v>
      </c>
      <c r="G38" t="s">
        <v>262</v>
      </c>
      <c r="H38" t="s">
        <v>263</v>
      </c>
      <c r="I38" t="s">
        <v>136</v>
      </c>
      <c r="J38" t="s">
        <v>137</v>
      </c>
      <c r="K38" t="s">
        <v>138</v>
      </c>
      <c r="L38" t="s">
        <v>264</v>
      </c>
      <c r="M38" t="s">
        <v>265</v>
      </c>
      <c r="N38">
        <v>2.1433333330000002</v>
      </c>
      <c r="O38">
        <v>34</v>
      </c>
      <c r="P38">
        <v>43970</v>
      </c>
      <c r="Q38">
        <v>29</v>
      </c>
      <c r="R38">
        <v>661</v>
      </c>
      <c r="S38">
        <v>166</v>
      </c>
      <c r="T38">
        <v>7322</v>
      </c>
      <c r="U38">
        <v>43</v>
      </c>
      <c r="V38">
        <v>118</v>
      </c>
      <c r="W38">
        <v>32.97205739922871</v>
      </c>
      <c r="X38">
        <v>18349.851242428354</v>
      </c>
      <c r="Y38">
        <v>158.00482336773274</v>
      </c>
      <c r="Z38">
        <v>691.24749111609742</v>
      </c>
      <c r="AA38">
        <v>3333.4047243563637</v>
      </c>
      <c r="AB38">
        <v>13531.04678700134</v>
      </c>
      <c r="AC38">
        <v>27018.682744051875</v>
      </c>
      <c r="AD38">
        <v>2542.0611947852931</v>
      </c>
      <c r="AE38">
        <v>65657.271064506276</v>
      </c>
    </row>
    <row r="39" spans="1:31" x14ac:dyDescent="0.3">
      <c r="A39">
        <v>2685479</v>
      </c>
      <c r="B39">
        <v>1</v>
      </c>
      <c r="C39" t="s">
        <v>81</v>
      </c>
      <c r="D39" t="s">
        <v>126</v>
      </c>
      <c r="E39" t="s">
        <v>132</v>
      </c>
      <c r="F39" t="s">
        <v>266</v>
      </c>
      <c r="G39" t="s">
        <v>134</v>
      </c>
      <c r="H39" t="s">
        <v>135</v>
      </c>
      <c r="I39" t="s">
        <v>169</v>
      </c>
      <c r="J39" t="s">
        <v>137</v>
      </c>
      <c r="K39" t="s">
        <v>138</v>
      </c>
      <c r="L39" t="s">
        <v>267</v>
      </c>
      <c r="M39" t="s">
        <v>268</v>
      </c>
      <c r="N39">
        <v>1.4999999999999999E-2</v>
      </c>
      <c r="O39">
        <v>7</v>
      </c>
      <c r="P39">
        <v>923</v>
      </c>
      <c r="Q39">
        <v>51</v>
      </c>
      <c r="R39">
        <v>131</v>
      </c>
      <c r="S39">
        <v>3</v>
      </c>
      <c r="T39">
        <v>55</v>
      </c>
      <c r="U39">
        <v>0</v>
      </c>
      <c r="V39">
        <v>0</v>
      </c>
      <c r="W39">
        <v>2.0339138609999998E-2</v>
      </c>
      <c r="X39">
        <v>1.3610967322116683</v>
      </c>
      <c r="Y39">
        <v>2.0482583381956654</v>
      </c>
      <c r="Z39">
        <v>1.049781443259352</v>
      </c>
      <c r="AA39">
        <v>6.9945221642849997E-2</v>
      </c>
      <c r="AB39">
        <v>0.29254702390761594</v>
      </c>
      <c r="AC39">
        <v>0</v>
      </c>
      <c r="AD39">
        <v>0</v>
      </c>
      <c r="AE39">
        <v>4.8419678978271516</v>
      </c>
    </row>
    <row r="40" spans="1:31" x14ac:dyDescent="0.3">
      <c r="A40">
        <v>2688029</v>
      </c>
      <c r="B40">
        <v>1</v>
      </c>
      <c r="C40" t="s">
        <v>81</v>
      </c>
      <c r="D40" t="s">
        <v>119</v>
      </c>
      <c r="E40" t="s">
        <v>132</v>
      </c>
      <c r="F40" t="s">
        <v>269</v>
      </c>
      <c r="G40" t="s">
        <v>134</v>
      </c>
      <c r="H40" t="s">
        <v>135</v>
      </c>
      <c r="I40" t="s">
        <v>169</v>
      </c>
      <c r="J40" t="s">
        <v>137</v>
      </c>
      <c r="K40" t="s">
        <v>138</v>
      </c>
      <c r="L40" t="s">
        <v>270</v>
      </c>
      <c r="M40" t="s">
        <v>271</v>
      </c>
      <c r="N40">
        <v>1.3611111E-2</v>
      </c>
      <c r="O40">
        <v>1</v>
      </c>
      <c r="P40">
        <v>478</v>
      </c>
      <c r="Q40">
        <v>27</v>
      </c>
      <c r="R40">
        <v>202</v>
      </c>
      <c r="S40">
        <v>0</v>
      </c>
      <c r="T40">
        <v>34</v>
      </c>
      <c r="U40">
        <v>0</v>
      </c>
      <c r="V40">
        <v>0</v>
      </c>
      <c r="W40">
        <v>2.5136806333333336E-3</v>
      </c>
      <c r="X40">
        <v>0.9946479131290874</v>
      </c>
      <c r="Y40">
        <v>0.97331609528027363</v>
      </c>
      <c r="Z40">
        <v>4.7484182782246007</v>
      </c>
      <c r="AA40">
        <v>0</v>
      </c>
      <c r="AB40">
        <v>0.11021075729852531</v>
      </c>
      <c r="AC40">
        <v>0</v>
      </c>
      <c r="AD40">
        <v>0</v>
      </c>
      <c r="AE40">
        <v>6.829106724565821</v>
      </c>
    </row>
    <row r="41" spans="1:31" x14ac:dyDescent="0.3">
      <c r="A41">
        <v>2688911</v>
      </c>
      <c r="B41">
        <v>2</v>
      </c>
      <c r="C41" t="s">
        <v>81</v>
      </c>
      <c r="D41" t="s">
        <v>115</v>
      </c>
      <c r="E41" t="s">
        <v>244</v>
      </c>
      <c r="F41" t="s">
        <v>272</v>
      </c>
      <c r="G41" t="s">
        <v>273</v>
      </c>
      <c r="H41" t="s">
        <v>187</v>
      </c>
      <c r="I41" t="s">
        <v>136</v>
      </c>
      <c r="J41" t="s">
        <v>137</v>
      </c>
      <c r="K41" t="s">
        <v>138</v>
      </c>
      <c r="L41" t="s">
        <v>274</v>
      </c>
      <c r="M41" t="s">
        <v>275</v>
      </c>
      <c r="N41">
        <v>0.70444444399999995</v>
      </c>
      <c r="O41">
        <v>0</v>
      </c>
      <c r="P41">
        <v>165</v>
      </c>
      <c r="Q41">
        <v>0</v>
      </c>
      <c r="R41">
        <v>4</v>
      </c>
      <c r="S41">
        <v>0</v>
      </c>
      <c r="T41">
        <v>17</v>
      </c>
      <c r="U41">
        <v>0</v>
      </c>
      <c r="V41">
        <v>0</v>
      </c>
      <c r="W41">
        <v>0</v>
      </c>
      <c r="X41">
        <v>11.263306484217198</v>
      </c>
      <c r="Y41">
        <v>0</v>
      </c>
      <c r="Z41">
        <v>0</v>
      </c>
      <c r="AA41">
        <v>0</v>
      </c>
      <c r="AB41">
        <v>4.9226502720807632</v>
      </c>
      <c r="AC41">
        <v>0</v>
      </c>
      <c r="AD41">
        <v>0</v>
      </c>
      <c r="AE41">
        <v>16.185956756297962</v>
      </c>
    </row>
    <row r="42" spans="1:31" x14ac:dyDescent="0.3">
      <c r="A42">
        <v>2689213</v>
      </c>
      <c r="B42">
        <v>1</v>
      </c>
      <c r="C42" t="s">
        <v>81</v>
      </c>
      <c r="D42" t="s">
        <v>126</v>
      </c>
      <c r="E42" t="s">
        <v>132</v>
      </c>
      <c r="F42" t="s">
        <v>276</v>
      </c>
      <c r="G42" t="s">
        <v>134</v>
      </c>
      <c r="H42" t="s">
        <v>135</v>
      </c>
      <c r="I42" t="s">
        <v>169</v>
      </c>
      <c r="J42" t="s">
        <v>137</v>
      </c>
      <c r="K42" t="s">
        <v>138</v>
      </c>
      <c r="L42" t="s">
        <v>277</v>
      </c>
      <c r="M42" t="s">
        <v>278</v>
      </c>
      <c r="N42">
        <v>1.0277777E-2</v>
      </c>
      <c r="O42">
        <v>7</v>
      </c>
      <c r="P42">
        <v>923</v>
      </c>
      <c r="Q42">
        <v>51</v>
      </c>
      <c r="R42">
        <v>131</v>
      </c>
      <c r="S42">
        <v>3</v>
      </c>
      <c r="T42">
        <v>55</v>
      </c>
      <c r="U42">
        <v>0</v>
      </c>
      <c r="V42">
        <v>0</v>
      </c>
      <c r="W42">
        <v>1.4934069715833335E-2</v>
      </c>
      <c r="X42">
        <v>0.87779053979120047</v>
      </c>
      <c r="Y42">
        <v>1.2660987140781543</v>
      </c>
      <c r="Z42">
        <v>0.66397103184562978</v>
      </c>
      <c r="AA42">
        <v>3.3074449046952004E-2</v>
      </c>
      <c r="AB42">
        <v>0.15159901772769827</v>
      </c>
      <c r="AC42">
        <v>0</v>
      </c>
      <c r="AD42">
        <v>0</v>
      </c>
      <c r="AE42">
        <v>3.0074678222054683</v>
      </c>
    </row>
    <row r="43" spans="1:31" x14ac:dyDescent="0.3">
      <c r="A43">
        <v>2690198</v>
      </c>
      <c r="B43">
        <v>1</v>
      </c>
      <c r="C43" t="s">
        <v>81</v>
      </c>
      <c r="D43" t="s">
        <v>126</v>
      </c>
      <c r="E43" t="s">
        <v>132</v>
      </c>
      <c r="F43" t="s">
        <v>276</v>
      </c>
      <c r="G43" t="s">
        <v>134</v>
      </c>
      <c r="H43" t="s">
        <v>135</v>
      </c>
      <c r="I43" t="s">
        <v>169</v>
      </c>
      <c r="J43" t="s">
        <v>137</v>
      </c>
      <c r="K43" t="s">
        <v>138</v>
      </c>
      <c r="L43" t="s">
        <v>279</v>
      </c>
      <c r="M43" t="s">
        <v>280</v>
      </c>
      <c r="N43">
        <v>5.5555550000000002E-3</v>
      </c>
      <c r="O43">
        <v>7</v>
      </c>
      <c r="P43">
        <v>923</v>
      </c>
      <c r="Q43">
        <v>51</v>
      </c>
      <c r="R43">
        <v>131</v>
      </c>
      <c r="S43">
        <v>3</v>
      </c>
      <c r="T43">
        <v>55</v>
      </c>
      <c r="U43">
        <v>0</v>
      </c>
      <c r="V43">
        <v>0</v>
      </c>
      <c r="W43">
        <v>6.7425369666666655E-3</v>
      </c>
      <c r="X43">
        <v>0.4938959630337395</v>
      </c>
      <c r="Y43">
        <v>0.75537389201658722</v>
      </c>
      <c r="Z43">
        <v>0.37382403167704714</v>
      </c>
      <c r="AA43">
        <v>2.3683796530260003E-2</v>
      </c>
      <c r="AB43">
        <v>9.5503856117523891E-2</v>
      </c>
      <c r="AC43">
        <v>0</v>
      </c>
      <c r="AD43">
        <v>0</v>
      </c>
      <c r="AE43">
        <v>1.7490240763418246</v>
      </c>
    </row>
    <row r="44" spans="1:31" x14ac:dyDescent="0.3">
      <c r="A44">
        <v>2693398</v>
      </c>
      <c r="B44">
        <v>1</v>
      </c>
      <c r="C44" t="s">
        <v>81</v>
      </c>
      <c r="D44" t="s">
        <v>120</v>
      </c>
      <c r="E44" t="s">
        <v>160</v>
      </c>
      <c r="F44" t="s">
        <v>281</v>
      </c>
      <c r="G44" t="s">
        <v>134</v>
      </c>
      <c r="H44" t="s">
        <v>135</v>
      </c>
      <c r="I44" t="s">
        <v>169</v>
      </c>
      <c r="J44" t="s">
        <v>137</v>
      </c>
      <c r="K44" t="s">
        <v>138</v>
      </c>
      <c r="L44" t="s">
        <v>282</v>
      </c>
      <c r="M44" t="s">
        <v>283</v>
      </c>
      <c r="N44">
        <v>1.1111111E-2</v>
      </c>
      <c r="O44">
        <v>3</v>
      </c>
      <c r="P44">
        <v>2214</v>
      </c>
      <c r="Q44">
        <v>169</v>
      </c>
      <c r="R44">
        <v>138</v>
      </c>
      <c r="S44">
        <v>17</v>
      </c>
      <c r="T44">
        <v>265</v>
      </c>
      <c r="U44">
        <v>1</v>
      </c>
      <c r="V44">
        <v>0</v>
      </c>
      <c r="W44">
        <v>5.4133385847680016E-2</v>
      </c>
      <c r="X44">
        <v>3.2644754952425354</v>
      </c>
      <c r="Y44">
        <v>3.7333398422336761</v>
      </c>
      <c r="Z44">
        <v>1.9479807943140988</v>
      </c>
      <c r="AA44">
        <v>0.84445445936889663</v>
      </c>
      <c r="AB44">
        <v>1.0027710253146924</v>
      </c>
      <c r="AC44">
        <v>0</v>
      </c>
      <c r="AD44">
        <v>0</v>
      </c>
      <c r="AE44">
        <v>10.847155002321578</v>
      </c>
    </row>
    <row r="45" spans="1:31" x14ac:dyDescent="0.3">
      <c r="A45">
        <v>2695202</v>
      </c>
      <c r="B45">
        <v>1</v>
      </c>
      <c r="C45" t="s">
        <v>81</v>
      </c>
      <c r="D45" t="s">
        <v>126</v>
      </c>
      <c r="E45" t="s">
        <v>132</v>
      </c>
      <c r="F45" t="s">
        <v>266</v>
      </c>
      <c r="G45" t="s">
        <v>134</v>
      </c>
      <c r="H45" t="s">
        <v>135</v>
      </c>
      <c r="I45" t="s">
        <v>169</v>
      </c>
      <c r="J45" t="s">
        <v>137</v>
      </c>
      <c r="K45" t="s">
        <v>138</v>
      </c>
      <c r="L45" t="s">
        <v>284</v>
      </c>
      <c r="M45" t="s">
        <v>285</v>
      </c>
      <c r="N45">
        <v>2.7777769999999999E-3</v>
      </c>
      <c r="O45">
        <v>7</v>
      </c>
      <c r="P45">
        <v>923</v>
      </c>
      <c r="Q45">
        <v>51</v>
      </c>
      <c r="R45">
        <v>131</v>
      </c>
      <c r="S45">
        <v>4</v>
      </c>
      <c r="T45">
        <v>55</v>
      </c>
      <c r="U45">
        <v>0</v>
      </c>
      <c r="V45">
        <v>0</v>
      </c>
      <c r="W45">
        <v>3.8244988833333327E-3</v>
      </c>
      <c r="X45">
        <v>0.25383337801359429</v>
      </c>
      <c r="Y45">
        <v>0.36291554978071611</v>
      </c>
      <c r="Z45">
        <v>0.18105861490153977</v>
      </c>
      <c r="AA45">
        <v>2.8062471274539445E-2</v>
      </c>
      <c r="AB45">
        <v>5.0414842664876662E-2</v>
      </c>
      <c r="AC45">
        <v>0</v>
      </c>
      <c r="AD45">
        <v>0</v>
      </c>
      <c r="AE45">
        <v>0.88010935551859948</v>
      </c>
    </row>
    <row r="46" spans="1:31" x14ac:dyDescent="0.3">
      <c r="A46">
        <v>2695562</v>
      </c>
      <c r="B46">
        <v>1</v>
      </c>
      <c r="C46" t="s">
        <v>81</v>
      </c>
      <c r="D46" t="s">
        <v>126</v>
      </c>
      <c r="E46" t="s">
        <v>132</v>
      </c>
      <c r="F46" t="s">
        <v>276</v>
      </c>
      <c r="G46" t="s">
        <v>134</v>
      </c>
      <c r="H46" t="s">
        <v>135</v>
      </c>
      <c r="I46" t="s">
        <v>169</v>
      </c>
      <c r="J46" t="s">
        <v>137</v>
      </c>
      <c r="K46" t="s">
        <v>138</v>
      </c>
      <c r="L46" t="s">
        <v>286</v>
      </c>
      <c r="M46" t="s">
        <v>287</v>
      </c>
      <c r="N46">
        <v>7.7777769999999996E-3</v>
      </c>
      <c r="O46">
        <v>7</v>
      </c>
      <c r="P46">
        <v>923</v>
      </c>
      <c r="Q46">
        <v>51</v>
      </c>
      <c r="R46">
        <v>131</v>
      </c>
      <c r="S46">
        <v>4</v>
      </c>
      <c r="T46">
        <v>55</v>
      </c>
      <c r="U46">
        <v>0</v>
      </c>
      <c r="V46">
        <v>0</v>
      </c>
      <c r="W46">
        <v>1.0548300396666667E-2</v>
      </c>
      <c r="X46">
        <v>0.69234948330897239</v>
      </c>
      <c r="Y46">
        <v>1.0093408608506071</v>
      </c>
      <c r="Z46">
        <v>0.55855327027258495</v>
      </c>
      <c r="AA46">
        <v>7.4277551955369781E-2</v>
      </c>
      <c r="AB46">
        <v>0.1458243623556417</v>
      </c>
      <c r="AC46">
        <v>0</v>
      </c>
      <c r="AD46">
        <v>0</v>
      </c>
      <c r="AE46">
        <v>2.4908938291398428</v>
      </c>
    </row>
    <row r="47" spans="1:31" x14ac:dyDescent="0.3">
      <c r="A47">
        <v>2702881</v>
      </c>
      <c r="B47">
        <v>1</v>
      </c>
      <c r="C47" t="s">
        <v>81</v>
      </c>
      <c r="D47" t="s">
        <v>119</v>
      </c>
      <c r="E47" t="s">
        <v>132</v>
      </c>
      <c r="F47" t="s">
        <v>269</v>
      </c>
      <c r="G47" t="s">
        <v>134</v>
      </c>
      <c r="H47" t="s">
        <v>135</v>
      </c>
      <c r="I47" t="s">
        <v>169</v>
      </c>
      <c r="J47" t="s">
        <v>137</v>
      </c>
      <c r="K47" t="s">
        <v>138</v>
      </c>
      <c r="L47" t="s">
        <v>288</v>
      </c>
      <c r="M47" t="s">
        <v>289</v>
      </c>
      <c r="N47">
        <v>4.9444443999999997E-2</v>
      </c>
      <c r="O47">
        <v>4</v>
      </c>
      <c r="P47">
        <v>1684</v>
      </c>
      <c r="Q47">
        <v>128</v>
      </c>
      <c r="R47">
        <v>406</v>
      </c>
      <c r="S47">
        <v>6</v>
      </c>
      <c r="T47">
        <v>80</v>
      </c>
      <c r="U47">
        <v>0</v>
      </c>
      <c r="V47">
        <v>0</v>
      </c>
      <c r="W47">
        <v>3.7316912733333339E-2</v>
      </c>
      <c r="X47">
        <v>10.211714656428397</v>
      </c>
      <c r="Y47">
        <v>19.746723439781849</v>
      </c>
      <c r="Z47">
        <v>29.724291294444789</v>
      </c>
      <c r="AA47">
        <v>1.157472653868149</v>
      </c>
      <c r="AB47">
        <v>0.8439399001979162</v>
      </c>
      <c r="AC47">
        <v>0</v>
      </c>
      <c r="AD47">
        <v>0</v>
      </c>
      <c r="AE47">
        <v>61.721458857454436</v>
      </c>
    </row>
    <row r="48" spans="1:31" x14ac:dyDescent="0.3">
      <c r="A48">
        <v>2702892</v>
      </c>
      <c r="B48">
        <v>1</v>
      </c>
      <c r="C48" t="s">
        <v>81</v>
      </c>
      <c r="D48" t="s">
        <v>118</v>
      </c>
      <c r="E48" t="s">
        <v>132</v>
      </c>
      <c r="F48" t="s">
        <v>290</v>
      </c>
      <c r="G48" t="s">
        <v>134</v>
      </c>
      <c r="H48" t="s">
        <v>135</v>
      </c>
      <c r="I48" t="s">
        <v>169</v>
      </c>
      <c r="J48" t="s">
        <v>137</v>
      </c>
      <c r="K48" t="s">
        <v>138</v>
      </c>
      <c r="L48" t="s">
        <v>291</v>
      </c>
      <c r="M48" t="s">
        <v>292</v>
      </c>
      <c r="N48">
        <v>1.8611111E-2</v>
      </c>
      <c r="O48">
        <v>0</v>
      </c>
      <c r="P48">
        <v>820</v>
      </c>
      <c r="Q48">
        <v>2</v>
      </c>
      <c r="R48">
        <v>108</v>
      </c>
      <c r="S48">
        <v>0</v>
      </c>
      <c r="T48">
        <v>59</v>
      </c>
      <c r="U48">
        <v>0</v>
      </c>
      <c r="V48">
        <v>0</v>
      </c>
      <c r="W48">
        <v>0</v>
      </c>
      <c r="X48">
        <v>2.8306352513198085</v>
      </c>
      <c r="Y48">
        <v>0.12946134749725649</v>
      </c>
      <c r="Z48">
        <v>0.45496334840370067</v>
      </c>
      <c r="AA48">
        <v>0</v>
      </c>
      <c r="AB48">
        <v>0.40068315493674572</v>
      </c>
      <c r="AC48">
        <v>0</v>
      </c>
      <c r="AD48">
        <v>0</v>
      </c>
      <c r="AE48">
        <v>3.8157431021575112</v>
      </c>
    </row>
    <row r="49" spans="1:31" x14ac:dyDescent="0.3">
      <c r="A49">
        <v>2685400</v>
      </c>
      <c r="B49">
        <v>1</v>
      </c>
      <c r="C49" t="s">
        <v>81</v>
      </c>
      <c r="D49" t="s">
        <v>120</v>
      </c>
      <c r="E49" t="s">
        <v>132</v>
      </c>
      <c r="F49" t="s">
        <v>293</v>
      </c>
      <c r="G49" t="s">
        <v>134</v>
      </c>
      <c r="H49" t="s">
        <v>135</v>
      </c>
      <c r="I49" t="s">
        <v>169</v>
      </c>
      <c r="J49" t="s">
        <v>137</v>
      </c>
      <c r="K49" t="s">
        <v>138</v>
      </c>
      <c r="L49" t="s">
        <v>294</v>
      </c>
      <c r="M49" t="s">
        <v>295</v>
      </c>
      <c r="N49">
        <v>2.0833332999999999E-2</v>
      </c>
      <c r="O49">
        <v>6</v>
      </c>
      <c r="P49">
        <v>782</v>
      </c>
      <c r="Q49">
        <v>43</v>
      </c>
      <c r="R49">
        <v>19</v>
      </c>
      <c r="S49">
        <v>12</v>
      </c>
      <c r="T49">
        <v>55</v>
      </c>
      <c r="U49">
        <v>6</v>
      </c>
      <c r="V49">
        <v>0</v>
      </c>
      <c r="W49">
        <v>0.17885909453302498</v>
      </c>
      <c r="X49">
        <v>1.7953731423118791</v>
      </c>
      <c r="Y49">
        <v>5.4913658087563384</v>
      </c>
      <c r="Z49">
        <v>0.18217677219725417</v>
      </c>
      <c r="AA49">
        <v>0.65614154835360428</v>
      </c>
      <c r="AB49">
        <v>0.44491507648373541</v>
      </c>
      <c r="AC49">
        <v>14.222679056361235</v>
      </c>
      <c r="AD49">
        <v>0</v>
      </c>
      <c r="AE49">
        <v>22.97151049899707</v>
      </c>
    </row>
    <row r="50" spans="1:31" x14ac:dyDescent="0.3">
      <c r="A50">
        <v>2685530</v>
      </c>
      <c r="B50">
        <v>1</v>
      </c>
      <c r="C50" t="s">
        <v>81</v>
      </c>
      <c r="D50" t="s">
        <v>118</v>
      </c>
      <c r="E50" t="s">
        <v>132</v>
      </c>
      <c r="F50" t="s">
        <v>296</v>
      </c>
      <c r="G50" t="s">
        <v>134</v>
      </c>
      <c r="H50" t="s">
        <v>135</v>
      </c>
      <c r="I50" t="s">
        <v>169</v>
      </c>
      <c r="J50" t="s">
        <v>137</v>
      </c>
      <c r="K50" t="s">
        <v>138</v>
      </c>
      <c r="L50" t="s">
        <v>297</v>
      </c>
      <c r="M50" t="s">
        <v>298</v>
      </c>
      <c r="N50">
        <v>1.388888E-3</v>
      </c>
      <c r="O50">
        <v>6</v>
      </c>
      <c r="P50">
        <v>412</v>
      </c>
      <c r="Q50">
        <v>50</v>
      </c>
      <c r="R50">
        <v>41</v>
      </c>
      <c r="S50">
        <v>9</v>
      </c>
      <c r="T50">
        <v>33</v>
      </c>
      <c r="U50">
        <v>0</v>
      </c>
      <c r="V50">
        <v>0</v>
      </c>
      <c r="W50">
        <v>1.7310782865777776E-3</v>
      </c>
      <c r="X50">
        <v>7.2094583700544126E-2</v>
      </c>
      <c r="Y50">
        <v>0.63219961120297397</v>
      </c>
      <c r="Z50">
        <v>7.2247320131511403E-2</v>
      </c>
      <c r="AA50">
        <v>8.2691381541574446E-2</v>
      </c>
      <c r="AB50">
        <v>1.8690453081882222E-2</v>
      </c>
      <c r="AC50">
        <v>0</v>
      </c>
      <c r="AD50">
        <v>0</v>
      </c>
      <c r="AE50">
        <v>0.87965442794506388</v>
      </c>
    </row>
    <row r="51" spans="1:31" x14ac:dyDescent="0.3">
      <c r="A51">
        <v>2687101</v>
      </c>
      <c r="B51">
        <v>1</v>
      </c>
      <c r="C51" t="s">
        <v>81</v>
      </c>
      <c r="D51" t="s">
        <v>118</v>
      </c>
      <c r="E51" t="s">
        <v>132</v>
      </c>
      <c r="F51" t="s">
        <v>296</v>
      </c>
      <c r="G51" t="s">
        <v>134</v>
      </c>
      <c r="H51" t="s">
        <v>135</v>
      </c>
      <c r="I51" t="s">
        <v>169</v>
      </c>
      <c r="J51" t="s">
        <v>137</v>
      </c>
      <c r="K51" t="s">
        <v>138</v>
      </c>
      <c r="L51" t="s">
        <v>299</v>
      </c>
      <c r="M51" t="s">
        <v>300</v>
      </c>
      <c r="N51">
        <v>1.666666E-3</v>
      </c>
      <c r="O51">
        <v>6</v>
      </c>
      <c r="P51">
        <v>412</v>
      </c>
      <c r="Q51">
        <v>49</v>
      </c>
      <c r="R51">
        <v>41</v>
      </c>
      <c r="S51">
        <v>9</v>
      </c>
      <c r="T51">
        <v>33</v>
      </c>
      <c r="U51">
        <v>0</v>
      </c>
      <c r="V51">
        <v>0</v>
      </c>
      <c r="W51">
        <v>1.7987004562516665E-3</v>
      </c>
      <c r="X51">
        <v>8.443566787082335E-2</v>
      </c>
      <c r="Y51">
        <v>0.87276408637540326</v>
      </c>
      <c r="Z51">
        <v>8.2959705888986005E-2</v>
      </c>
      <c r="AA51">
        <v>9.7947430888577838E-2</v>
      </c>
      <c r="AB51">
        <v>2.2299363833003332E-2</v>
      </c>
      <c r="AC51">
        <v>0</v>
      </c>
      <c r="AD51">
        <v>0</v>
      </c>
      <c r="AE51">
        <v>1.1622049553130456</v>
      </c>
    </row>
    <row r="52" spans="1:31" x14ac:dyDescent="0.3">
      <c r="A52">
        <v>2691545</v>
      </c>
      <c r="B52">
        <v>1</v>
      </c>
      <c r="C52" t="s">
        <v>80</v>
      </c>
      <c r="D52" t="s">
        <v>88</v>
      </c>
      <c r="E52" t="s">
        <v>145</v>
      </c>
      <c r="F52" t="s">
        <v>301</v>
      </c>
      <c r="G52" t="s">
        <v>134</v>
      </c>
      <c r="H52" t="s">
        <v>135</v>
      </c>
      <c r="I52" t="s">
        <v>136</v>
      </c>
      <c r="J52" t="s">
        <v>137</v>
      </c>
      <c r="K52" t="s">
        <v>138</v>
      </c>
      <c r="L52" t="s">
        <v>302</v>
      </c>
      <c r="M52" t="s">
        <v>303</v>
      </c>
      <c r="N52">
        <v>0.52055555499999995</v>
      </c>
      <c r="O52">
        <v>0</v>
      </c>
      <c r="P52">
        <v>254</v>
      </c>
      <c r="Q52">
        <v>0</v>
      </c>
      <c r="R52">
        <v>0</v>
      </c>
      <c r="S52">
        <v>0</v>
      </c>
      <c r="T52">
        <v>333</v>
      </c>
      <c r="U52">
        <v>0</v>
      </c>
      <c r="V52">
        <v>4</v>
      </c>
      <c r="W52">
        <v>0</v>
      </c>
      <c r="X52">
        <v>28.130062908524774</v>
      </c>
      <c r="Y52">
        <v>0</v>
      </c>
      <c r="Z52">
        <v>0</v>
      </c>
      <c r="AA52">
        <v>0</v>
      </c>
      <c r="AB52">
        <v>207.38186046972416</v>
      </c>
      <c r="AC52">
        <v>0</v>
      </c>
      <c r="AD52">
        <v>149.77227277428952</v>
      </c>
      <c r="AE52">
        <v>385.28419615253847</v>
      </c>
    </row>
    <row r="53" spans="1:31" x14ac:dyDescent="0.3">
      <c r="A53">
        <v>2694058</v>
      </c>
      <c r="B53">
        <v>1</v>
      </c>
      <c r="C53" t="s">
        <v>80</v>
      </c>
      <c r="D53" t="s">
        <v>90</v>
      </c>
      <c r="E53" t="s">
        <v>141</v>
      </c>
      <c r="F53" t="s">
        <v>304</v>
      </c>
      <c r="G53" t="s">
        <v>134</v>
      </c>
      <c r="H53" t="s">
        <v>135</v>
      </c>
      <c r="I53" t="s">
        <v>136</v>
      </c>
      <c r="J53" t="s">
        <v>137</v>
      </c>
      <c r="K53" t="s">
        <v>138</v>
      </c>
      <c r="L53" t="s">
        <v>305</v>
      </c>
      <c r="M53" t="s">
        <v>306</v>
      </c>
      <c r="N53">
        <v>0.22500000000000001</v>
      </c>
      <c r="O53">
        <v>0</v>
      </c>
      <c r="P53">
        <v>847</v>
      </c>
      <c r="Q53">
        <v>0</v>
      </c>
      <c r="R53">
        <v>1</v>
      </c>
      <c r="S53">
        <v>3</v>
      </c>
      <c r="T53">
        <v>26</v>
      </c>
      <c r="U53">
        <v>0</v>
      </c>
      <c r="V53">
        <v>0</v>
      </c>
      <c r="W53">
        <v>0</v>
      </c>
      <c r="X53">
        <v>67.919577311992697</v>
      </c>
      <c r="Y53">
        <v>0</v>
      </c>
      <c r="Z53">
        <v>0.11310467792715001</v>
      </c>
      <c r="AA53">
        <v>1.9613548172106001</v>
      </c>
      <c r="AB53">
        <v>13.636799335529689</v>
      </c>
      <c r="AC53">
        <v>0</v>
      </c>
      <c r="AD53">
        <v>0</v>
      </c>
      <c r="AE53">
        <v>83.630836142660144</v>
      </c>
    </row>
    <row r="54" spans="1:31" x14ac:dyDescent="0.3">
      <c r="A54">
        <v>2694965</v>
      </c>
      <c r="B54">
        <v>1</v>
      </c>
      <c r="C54" t="s">
        <v>81</v>
      </c>
      <c r="D54" t="s">
        <v>118</v>
      </c>
      <c r="E54" t="s">
        <v>132</v>
      </c>
      <c r="F54" t="s">
        <v>307</v>
      </c>
      <c r="G54" t="s">
        <v>134</v>
      </c>
      <c r="H54" t="s">
        <v>135</v>
      </c>
      <c r="I54" t="s">
        <v>169</v>
      </c>
      <c r="J54" t="s">
        <v>137</v>
      </c>
      <c r="K54" t="s">
        <v>138</v>
      </c>
      <c r="L54" t="s">
        <v>308</v>
      </c>
      <c r="M54" t="s">
        <v>309</v>
      </c>
      <c r="N54">
        <v>3.4444443999999998E-2</v>
      </c>
      <c r="O54">
        <v>6</v>
      </c>
      <c r="P54">
        <v>392</v>
      </c>
      <c r="Q54">
        <v>50</v>
      </c>
      <c r="R54">
        <v>41</v>
      </c>
      <c r="S54">
        <v>9</v>
      </c>
      <c r="T54">
        <v>32</v>
      </c>
      <c r="U54">
        <v>0</v>
      </c>
      <c r="V54">
        <v>0</v>
      </c>
      <c r="W54">
        <v>4.8381088671460008E-2</v>
      </c>
      <c r="X54">
        <v>1.8427669861789604</v>
      </c>
      <c r="Y54">
        <v>13.618642248781875</v>
      </c>
      <c r="Z54">
        <v>1.3485390418960508</v>
      </c>
      <c r="AA54">
        <v>1.6413067824670484</v>
      </c>
      <c r="AB54">
        <v>0.27860806792478515</v>
      </c>
      <c r="AC54">
        <v>0</v>
      </c>
      <c r="AD54">
        <v>0</v>
      </c>
      <c r="AE54">
        <v>18.778244215920179</v>
      </c>
    </row>
    <row r="55" spans="1:31" x14ac:dyDescent="0.3">
      <c r="A55">
        <v>2697821</v>
      </c>
      <c r="B55">
        <v>1</v>
      </c>
      <c r="C55" t="s">
        <v>80</v>
      </c>
      <c r="D55" t="s">
        <v>88</v>
      </c>
      <c r="E55" t="s">
        <v>141</v>
      </c>
      <c r="F55" t="s">
        <v>310</v>
      </c>
      <c r="G55" t="s">
        <v>147</v>
      </c>
      <c r="H55" t="s">
        <v>135</v>
      </c>
      <c r="I55" t="s">
        <v>136</v>
      </c>
      <c r="J55" t="s">
        <v>3</v>
      </c>
      <c r="K55" t="s">
        <v>138</v>
      </c>
      <c r="L55" t="s">
        <v>311</v>
      </c>
      <c r="M55" t="s">
        <v>312</v>
      </c>
      <c r="N55">
        <v>0.84416666600000001</v>
      </c>
      <c r="O55">
        <v>1</v>
      </c>
      <c r="P55">
        <v>2961</v>
      </c>
      <c r="Q55">
        <v>0</v>
      </c>
      <c r="R55">
        <v>2</v>
      </c>
      <c r="S55">
        <v>15</v>
      </c>
      <c r="T55">
        <v>410</v>
      </c>
      <c r="U55">
        <v>4</v>
      </c>
      <c r="V55">
        <v>1</v>
      </c>
      <c r="W55">
        <v>7.9042713894570245</v>
      </c>
      <c r="X55">
        <v>500.91948319547646</v>
      </c>
      <c r="Y55">
        <v>0</v>
      </c>
      <c r="Z55">
        <v>1.4180369396765942</v>
      </c>
      <c r="AA55">
        <v>262.10709244243998</v>
      </c>
      <c r="AB55">
        <v>612.07478963598555</v>
      </c>
      <c r="AC55">
        <v>363.42828828800128</v>
      </c>
      <c r="AD55">
        <v>8.9306466318755469</v>
      </c>
      <c r="AE55">
        <v>1756.7826085229126</v>
      </c>
    </row>
    <row r="56" spans="1:31" x14ac:dyDescent="0.3">
      <c r="A56">
        <v>2698147</v>
      </c>
      <c r="B56">
        <v>1</v>
      </c>
      <c r="C56" t="s">
        <v>80</v>
      </c>
      <c r="D56" t="s">
        <v>88</v>
      </c>
      <c r="E56" t="s">
        <v>141</v>
      </c>
      <c r="F56" t="s">
        <v>310</v>
      </c>
      <c r="G56" t="s">
        <v>134</v>
      </c>
      <c r="H56" t="s">
        <v>135</v>
      </c>
      <c r="I56" t="s">
        <v>136</v>
      </c>
      <c r="J56" t="s">
        <v>137</v>
      </c>
      <c r="K56" t="s">
        <v>138</v>
      </c>
      <c r="L56" t="s">
        <v>313</v>
      </c>
      <c r="M56" t="s">
        <v>314</v>
      </c>
      <c r="N56">
        <v>0.766666666</v>
      </c>
      <c r="O56">
        <v>1</v>
      </c>
      <c r="P56">
        <v>2963</v>
      </c>
      <c r="Q56">
        <v>0</v>
      </c>
      <c r="R56">
        <v>2</v>
      </c>
      <c r="S56">
        <v>15</v>
      </c>
      <c r="T56">
        <v>410</v>
      </c>
      <c r="U56">
        <v>4</v>
      </c>
      <c r="V56">
        <v>1</v>
      </c>
      <c r="W56">
        <v>5.3704312385081847</v>
      </c>
      <c r="X56">
        <v>390.35059607698884</v>
      </c>
      <c r="Y56">
        <v>0</v>
      </c>
      <c r="Z56">
        <v>1.0618017165490974</v>
      </c>
      <c r="AA56">
        <v>175.77435642775168</v>
      </c>
      <c r="AB56">
        <v>380.99245577355157</v>
      </c>
      <c r="AC56">
        <v>120.45867238758944</v>
      </c>
      <c r="AD56">
        <v>2.3660519929844726</v>
      </c>
      <c r="AE56">
        <v>1076.3743656139231</v>
      </c>
    </row>
    <row r="57" spans="1:31" x14ac:dyDescent="0.3">
      <c r="A57">
        <v>2698191</v>
      </c>
      <c r="B57">
        <v>1</v>
      </c>
      <c r="C57" t="s">
        <v>80</v>
      </c>
      <c r="D57" t="s">
        <v>83</v>
      </c>
      <c r="E57" t="s">
        <v>141</v>
      </c>
      <c r="F57" t="s">
        <v>315</v>
      </c>
      <c r="G57" t="s">
        <v>134</v>
      </c>
      <c r="H57" t="s">
        <v>135</v>
      </c>
      <c r="I57" t="s">
        <v>136</v>
      </c>
      <c r="J57" t="s">
        <v>137</v>
      </c>
      <c r="K57" t="s">
        <v>138</v>
      </c>
      <c r="L57" t="s">
        <v>316</v>
      </c>
      <c r="M57" t="s">
        <v>317</v>
      </c>
      <c r="N57">
        <v>0.28000000000000003</v>
      </c>
      <c r="O57">
        <v>0</v>
      </c>
      <c r="P57">
        <v>13549</v>
      </c>
      <c r="Q57">
        <v>0</v>
      </c>
      <c r="R57">
        <v>0</v>
      </c>
      <c r="S57">
        <v>5</v>
      </c>
      <c r="T57">
        <v>1088</v>
      </c>
      <c r="U57">
        <v>0</v>
      </c>
      <c r="V57">
        <v>1</v>
      </c>
      <c r="W57">
        <v>0</v>
      </c>
      <c r="X57">
        <v>732.28147908348205</v>
      </c>
      <c r="Y57">
        <v>0</v>
      </c>
      <c r="Z57">
        <v>0</v>
      </c>
      <c r="AA57">
        <v>150.75845213680478</v>
      </c>
      <c r="AB57">
        <v>280.52194845619488</v>
      </c>
      <c r="AC57">
        <v>0</v>
      </c>
      <c r="AD57">
        <v>8.39127354912E-2</v>
      </c>
      <c r="AE57">
        <v>1163.6457924119727</v>
      </c>
    </row>
    <row r="58" spans="1:31" x14ac:dyDescent="0.3">
      <c r="A58">
        <v>2698195</v>
      </c>
      <c r="B58">
        <v>1</v>
      </c>
      <c r="C58" t="s">
        <v>80</v>
      </c>
      <c r="D58" t="s">
        <v>83</v>
      </c>
      <c r="E58" t="s">
        <v>141</v>
      </c>
      <c r="F58" t="s">
        <v>318</v>
      </c>
      <c r="G58" t="s">
        <v>134</v>
      </c>
      <c r="H58" t="s">
        <v>135</v>
      </c>
      <c r="I58" t="s">
        <v>136</v>
      </c>
      <c r="J58" t="s">
        <v>137</v>
      </c>
      <c r="K58" t="s">
        <v>138</v>
      </c>
      <c r="L58" t="s">
        <v>319</v>
      </c>
      <c r="M58" t="s">
        <v>320</v>
      </c>
      <c r="N58">
        <v>1.268333333</v>
      </c>
      <c r="O58">
        <v>0</v>
      </c>
      <c r="P58">
        <v>5302</v>
      </c>
      <c r="Q58">
        <v>0</v>
      </c>
      <c r="R58">
        <v>2</v>
      </c>
      <c r="S58">
        <v>1</v>
      </c>
      <c r="T58">
        <v>245</v>
      </c>
      <c r="U58">
        <v>0</v>
      </c>
      <c r="V58">
        <v>0</v>
      </c>
      <c r="W58">
        <v>0</v>
      </c>
      <c r="X58">
        <v>1117.9680885722466</v>
      </c>
      <c r="Y58">
        <v>0</v>
      </c>
      <c r="Z58">
        <v>0.16446547658984101</v>
      </c>
      <c r="AA58">
        <v>17.203376238605593</v>
      </c>
      <c r="AB58">
        <v>206.87464377444684</v>
      </c>
      <c r="AC58">
        <v>0</v>
      </c>
      <c r="AD58">
        <v>0</v>
      </c>
      <c r="AE58">
        <v>1342.210574061889</v>
      </c>
    </row>
    <row r="59" spans="1:31" x14ac:dyDescent="0.3">
      <c r="A59">
        <v>2702901</v>
      </c>
      <c r="B59">
        <v>1</v>
      </c>
      <c r="C59" t="s">
        <v>81</v>
      </c>
      <c r="D59" t="s">
        <v>120</v>
      </c>
      <c r="E59" t="s">
        <v>132</v>
      </c>
      <c r="F59" t="s">
        <v>321</v>
      </c>
      <c r="G59" t="s">
        <v>134</v>
      </c>
      <c r="H59" t="s">
        <v>135</v>
      </c>
      <c r="I59" t="s">
        <v>136</v>
      </c>
      <c r="J59" t="s">
        <v>137</v>
      </c>
      <c r="K59" t="s">
        <v>138</v>
      </c>
      <c r="L59" t="s">
        <v>322</v>
      </c>
      <c r="M59" t="s">
        <v>323</v>
      </c>
      <c r="N59">
        <v>1.203888888</v>
      </c>
      <c r="O59">
        <v>1</v>
      </c>
      <c r="P59">
        <v>407</v>
      </c>
      <c r="Q59">
        <v>32</v>
      </c>
      <c r="R59">
        <v>24</v>
      </c>
      <c r="S59">
        <v>2</v>
      </c>
      <c r="T59">
        <v>40</v>
      </c>
      <c r="U59">
        <v>0</v>
      </c>
      <c r="V59">
        <v>0</v>
      </c>
      <c r="W59">
        <v>8.51901678039996E-2</v>
      </c>
      <c r="X59">
        <v>76.638832811442029</v>
      </c>
      <c r="Y59">
        <v>22.902707003396433</v>
      </c>
      <c r="Z59">
        <v>22.116845658507682</v>
      </c>
      <c r="AA59">
        <v>13.187426568036194</v>
      </c>
      <c r="AB59">
        <v>9.6945203727888352</v>
      </c>
      <c r="AC59">
        <v>0</v>
      </c>
      <c r="AD59">
        <v>0</v>
      </c>
      <c r="AE59">
        <v>144.62552258197519</v>
      </c>
    </row>
    <row r="60" spans="1:31" x14ac:dyDescent="0.3">
      <c r="A60">
        <v>2700650</v>
      </c>
      <c r="B60">
        <v>1</v>
      </c>
      <c r="C60" t="s">
        <v>80</v>
      </c>
      <c r="D60" t="s">
        <v>83</v>
      </c>
      <c r="E60" t="s">
        <v>141</v>
      </c>
      <c r="F60" t="s">
        <v>324</v>
      </c>
      <c r="G60" t="s">
        <v>147</v>
      </c>
      <c r="H60" t="s">
        <v>135</v>
      </c>
      <c r="I60" t="s">
        <v>136</v>
      </c>
      <c r="J60" t="s">
        <v>3</v>
      </c>
      <c r="K60" t="s">
        <v>138</v>
      </c>
      <c r="L60" t="s">
        <v>325</v>
      </c>
      <c r="M60" t="s">
        <v>326</v>
      </c>
      <c r="N60">
        <v>0.86222222199999998</v>
      </c>
      <c r="O60">
        <v>0</v>
      </c>
      <c r="P60">
        <v>4033</v>
      </c>
      <c r="Q60">
        <v>0</v>
      </c>
      <c r="R60">
        <v>1</v>
      </c>
      <c r="S60">
        <v>0</v>
      </c>
      <c r="T60">
        <v>832</v>
      </c>
      <c r="U60">
        <v>0</v>
      </c>
      <c r="V60">
        <v>4</v>
      </c>
      <c r="W60">
        <v>0</v>
      </c>
      <c r="X60">
        <v>666.33944622801278</v>
      </c>
      <c r="Y60">
        <v>0</v>
      </c>
      <c r="Z60">
        <v>0</v>
      </c>
      <c r="AA60">
        <v>0</v>
      </c>
      <c r="AB60">
        <v>667.77527489216493</v>
      </c>
      <c r="AC60">
        <v>0</v>
      </c>
      <c r="AD60">
        <v>38.182060173381473</v>
      </c>
      <c r="AE60">
        <v>1372.2967812935592</v>
      </c>
    </row>
    <row r="61" spans="1:31" x14ac:dyDescent="0.3">
      <c r="A61">
        <v>2701666</v>
      </c>
      <c r="B61">
        <v>1</v>
      </c>
      <c r="C61" t="s">
        <v>80</v>
      </c>
      <c r="D61" t="s">
        <v>84</v>
      </c>
      <c r="E61" t="s">
        <v>141</v>
      </c>
      <c r="F61" t="s">
        <v>327</v>
      </c>
      <c r="G61" t="s">
        <v>147</v>
      </c>
      <c r="H61" t="s">
        <v>135</v>
      </c>
      <c r="I61" t="s">
        <v>136</v>
      </c>
      <c r="J61" t="s">
        <v>3</v>
      </c>
      <c r="K61" t="s">
        <v>138</v>
      </c>
      <c r="L61" t="s">
        <v>328</v>
      </c>
      <c r="M61" t="s">
        <v>329</v>
      </c>
      <c r="N61">
        <v>1.3802777770000001</v>
      </c>
      <c r="O61">
        <v>0</v>
      </c>
      <c r="P61">
        <v>11549</v>
      </c>
      <c r="Q61">
        <v>0</v>
      </c>
      <c r="R61">
        <v>0</v>
      </c>
      <c r="S61">
        <v>4</v>
      </c>
      <c r="T61">
        <v>810</v>
      </c>
      <c r="U61">
        <v>0</v>
      </c>
      <c r="V61">
        <v>1</v>
      </c>
      <c r="W61">
        <v>0</v>
      </c>
      <c r="X61">
        <v>2797.697558392691</v>
      </c>
      <c r="Y61">
        <v>0</v>
      </c>
      <c r="Z61">
        <v>0</v>
      </c>
      <c r="AA61">
        <v>72.277327059113929</v>
      </c>
      <c r="AB61">
        <v>1252.2132062550959</v>
      </c>
      <c r="AC61">
        <v>0</v>
      </c>
      <c r="AD61">
        <v>15.374897108288447</v>
      </c>
      <c r="AE61">
        <v>4137.5629888151898</v>
      </c>
    </row>
    <row r="62" spans="1:31" x14ac:dyDescent="0.3">
      <c r="A62">
        <v>2701716</v>
      </c>
      <c r="B62">
        <v>1</v>
      </c>
      <c r="C62" t="s">
        <v>80</v>
      </c>
      <c r="D62" t="s">
        <v>84</v>
      </c>
      <c r="E62" t="s">
        <v>141</v>
      </c>
      <c r="F62" t="s">
        <v>330</v>
      </c>
      <c r="G62" t="s">
        <v>147</v>
      </c>
      <c r="H62" t="s">
        <v>135</v>
      </c>
      <c r="I62" t="s">
        <v>136</v>
      </c>
      <c r="J62" t="s">
        <v>3</v>
      </c>
      <c r="K62" t="s">
        <v>138</v>
      </c>
      <c r="L62" t="s">
        <v>328</v>
      </c>
      <c r="M62" t="s">
        <v>331</v>
      </c>
      <c r="N62">
        <v>1.3758333330000001</v>
      </c>
      <c r="O62">
        <v>0</v>
      </c>
      <c r="P62">
        <v>3589</v>
      </c>
      <c r="Q62">
        <v>0</v>
      </c>
      <c r="R62">
        <v>0</v>
      </c>
      <c r="S62">
        <v>1</v>
      </c>
      <c r="T62">
        <v>156</v>
      </c>
      <c r="U62">
        <v>0</v>
      </c>
      <c r="V62">
        <v>0</v>
      </c>
      <c r="W62">
        <v>0</v>
      </c>
      <c r="X62">
        <v>885.8278089396216</v>
      </c>
      <c r="Y62">
        <v>0</v>
      </c>
      <c r="Z62">
        <v>0</v>
      </c>
      <c r="AA62">
        <v>21.079614263745604</v>
      </c>
      <c r="AB62">
        <v>943.35201178129705</v>
      </c>
      <c r="AC62">
        <v>0</v>
      </c>
      <c r="AD62">
        <v>0</v>
      </c>
      <c r="AE62">
        <v>1850.2594349846643</v>
      </c>
    </row>
    <row r="63" spans="1:31" x14ac:dyDescent="0.3">
      <c r="A63">
        <v>2702776</v>
      </c>
      <c r="B63">
        <v>1</v>
      </c>
      <c r="C63" t="s">
        <v>81</v>
      </c>
      <c r="D63" t="s">
        <v>123</v>
      </c>
      <c r="E63" t="s">
        <v>132</v>
      </c>
      <c r="F63" t="s">
        <v>332</v>
      </c>
      <c r="G63" t="s">
        <v>134</v>
      </c>
      <c r="H63" t="s">
        <v>135</v>
      </c>
      <c r="I63" t="s">
        <v>136</v>
      </c>
      <c r="J63" t="s">
        <v>137</v>
      </c>
      <c r="K63" t="s">
        <v>138</v>
      </c>
      <c r="L63" t="s">
        <v>333</v>
      </c>
      <c r="M63" t="s">
        <v>334</v>
      </c>
      <c r="N63">
        <v>0.72527777699999996</v>
      </c>
      <c r="O63">
        <v>0</v>
      </c>
      <c r="P63">
        <v>12550</v>
      </c>
      <c r="Q63">
        <v>0</v>
      </c>
      <c r="R63">
        <v>10</v>
      </c>
      <c r="S63">
        <v>2</v>
      </c>
      <c r="T63">
        <v>864</v>
      </c>
      <c r="U63">
        <v>0</v>
      </c>
      <c r="V63">
        <v>4</v>
      </c>
      <c r="W63">
        <v>0</v>
      </c>
      <c r="X63">
        <v>1650.1884910462616</v>
      </c>
      <c r="Y63">
        <v>0</v>
      </c>
      <c r="Z63">
        <v>9.9880306878496068</v>
      </c>
      <c r="AA63">
        <v>4.9865360192521777</v>
      </c>
      <c r="AB63">
        <v>460.1084014540013</v>
      </c>
      <c r="AC63">
        <v>0</v>
      </c>
      <c r="AD63">
        <v>6.5205105835371562</v>
      </c>
      <c r="AE63">
        <v>2131.7919697909015</v>
      </c>
    </row>
    <row r="64" spans="1:31" x14ac:dyDescent="0.3">
      <c r="A64">
        <v>2701765</v>
      </c>
      <c r="B64">
        <v>1</v>
      </c>
      <c r="C64" t="s">
        <v>80</v>
      </c>
      <c r="D64" t="s">
        <v>84</v>
      </c>
      <c r="E64" t="s">
        <v>145</v>
      </c>
      <c r="F64" t="s">
        <v>335</v>
      </c>
      <c r="G64" t="s">
        <v>147</v>
      </c>
      <c r="H64" t="s">
        <v>135</v>
      </c>
      <c r="I64" t="s">
        <v>136</v>
      </c>
      <c r="J64" t="s">
        <v>3</v>
      </c>
      <c r="K64" t="s">
        <v>138</v>
      </c>
      <c r="L64" t="s">
        <v>328</v>
      </c>
      <c r="M64" t="s">
        <v>336</v>
      </c>
      <c r="N64">
        <v>1.663611111</v>
      </c>
      <c r="O64">
        <v>0</v>
      </c>
      <c r="P64">
        <v>5487</v>
      </c>
      <c r="Q64">
        <v>0</v>
      </c>
      <c r="R64">
        <v>0</v>
      </c>
      <c r="S64">
        <v>2</v>
      </c>
      <c r="T64">
        <v>369</v>
      </c>
      <c r="U64">
        <v>0</v>
      </c>
      <c r="V64">
        <v>0</v>
      </c>
      <c r="W64">
        <v>0</v>
      </c>
      <c r="X64">
        <v>1455.4470341954018</v>
      </c>
      <c r="Y64">
        <v>0</v>
      </c>
      <c r="Z64">
        <v>0</v>
      </c>
      <c r="AA64">
        <v>329.01553167322072</v>
      </c>
      <c r="AB64">
        <v>1246.865819341559</v>
      </c>
      <c r="AC64">
        <v>0</v>
      </c>
      <c r="AD64">
        <v>0</v>
      </c>
      <c r="AE64">
        <v>3031.3283852101813</v>
      </c>
    </row>
    <row r="65" spans="1:31" x14ac:dyDescent="0.3">
      <c r="A65">
        <v>2703479</v>
      </c>
      <c r="B65">
        <v>1</v>
      </c>
      <c r="C65" t="s">
        <v>80</v>
      </c>
      <c r="D65" t="s">
        <v>85</v>
      </c>
      <c r="E65" t="s">
        <v>141</v>
      </c>
      <c r="F65" t="s">
        <v>337</v>
      </c>
      <c r="G65" t="s">
        <v>134</v>
      </c>
      <c r="H65" t="s">
        <v>135</v>
      </c>
      <c r="I65" t="s">
        <v>136</v>
      </c>
      <c r="J65" t="s">
        <v>137</v>
      </c>
      <c r="K65" t="s">
        <v>138</v>
      </c>
      <c r="L65" t="s">
        <v>338</v>
      </c>
      <c r="M65" t="s">
        <v>339</v>
      </c>
      <c r="N65">
        <v>3.06</v>
      </c>
      <c r="O65">
        <v>0</v>
      </c>
      <c r="P65">
        <v>4940</v>
      </c>
      <c r="Q65">
        <v>0</v>
      </c>
      <c r="R65">
        <v>0</v>
      </c>
      <c r="S65">
        <v>1</v>
      </c>
      <c r="T65">
        <v>582</v>
      </c>
      <c r="U65">
        <v>0</v>
      </c>
      <c r="V65">
        <v>1</v>
      </c>
      <c r="W65">
        <v>0</v>
      </c>
      <c r="X65">
        <v>3181.0185374991834</v>
      </c>
      <c r="Y65">
        <v>0</v>
      </c>
      <c r="Z65">
        <v>0</v>
      </c>
      <c r="AA65">
        <v>78.399699230992624</v>
      </c>
      <c r="AB65">
        <v>2143.5995480826396</v>
      </c>
      <c r="AC65">
        <v>0</v>
      </c>
      <c r="AD65">
        <v>26.826629434941701</v>
      </c>
      <c r="AE65">
        <v>5429.8444142477565</v>
      </c>
    </row>
    <row r="66" spans="1:31" x14ac:dyDescent="0.3">
      <c r="A66">
        <v>2703744</v>
      </c>
      <c r="B66">
        <v>1</v>
      </c>
      <c r="C66" t="s">
        <v>80</v>
      </c>
      <c r="D66" t="s">
        <v>85</v>
      </c>
      <c r="E66" t="s">
        <v>141</v>
      </c>
      <c r="F66" t="s">
        <v>340</v>
      </c>
      <c r="G66" t="s">
        <v>134</v>
      </c>
      <c r="H66" t="s">
        <v>135</v>
      </c>
      <c r="I66" t="s">
        <v>136</v>
      </c>
      <c r="J66" t="s">
        <v>137</v>
      </c>
      <c r="K66" t="s">
        <v>138</v>
      </c>
      <c r="L66" t="s">
        <v>341</v>
      </c>
      <c r="M66" t="s">
        <v>342</v>
      </c>
      <c r="N66">
        <v>1.2124999999999999</v>
      </c>
      <c r="O66">
        <v>0</v>
      </c>
      <c r="P66">
        <v>4427</v>
      </c>
      <c r="Q66">
        <v>0</v>
      </c>
      <c r="R66">
        <v>0</v>
      </c>
      <c r="S66">
        <v>2</v>
      </c>
      <c r="T66">
        <v>188</v>
      </c>
      <c r="U66">
        <v>0</v>
      </c>
      <c r="V66">
        <v>0</v>
      </c>
      <c r="W66">
        <v>0</v>
      </c>
      <c r="X66">
        <v>1236.7569317835892</v>
      </c>
      <c r="Y66">
        <v>0</v>
      </c>
      <c r="Z66">
        <v>0</v>
      </c>
      <c r="AA66">
        <v>266.37232963982632</v>
      </c>
      <c r="AB66">
        <v>280.51369754898792</v>
      </c>
      <c r="AC66">
        <v>0</v>
      </c>
      <c r="AD66">
        <v>0</v>
      </c>
      <c r="AE66">
        <v>1783.6429589724034</v>
      </c>
    </row>
    <row r="67" spans="1:31" x14ac:dyDescent="0.3">
      <c r="A67">
        <v>2703744</v>
      </c>
      <c r="B67">
        <v>2</v>
      </c>
      <c r="C67" t="s">
        <v>80</v>
      </c>
      <c r="D67" t="s">
        <v>88</v>
      </c>
      <c r="E67" t="s">
        <v>145</v>
      </c>
      <c r="F67" t="s">
        <v>343</v>
      </c>
      <c r="G67" t="s">
        <v>134</v>
      </c>
      <c r="H67" t="s">
        <v>135</v>
      </c>
      <c r="I67" t="s">
        <v>136</v>
      </c>
      <c r="J67" t="s">
        <v>137</v>
      </c>
      <c r="K67" t="s">
        <v>138</v>
      </c>
      <c r="L67" t="s">
        <v>342</v>
      </c>
      <c r="M67" t="s">
        <v>344</v>
      </c>
      <c r="N67">
        <v>3.8624999999999998</v>
      </c>
      <c r="O67">
        <v>0</v>
      </c>
      <c r="P67">
        <v>2378</v>
      </c>
      <c r="Q67">
        <v>0</v>
      </c>
      <c r="R67">
        <v>0</v>
      </c>
      <c r="S67">
        <v>1</v>
      </c>
      <c r="T67">
        <v>46</v>
      </c>
      <c r="U67">
        <v>0</v>
      </c>
      <c r="V67">
        <v>0</v>
      </c>
      <c r="W67">
        <v>0</v>
      </c>
      <c r="X67">
        <v>1873.8238161547399</v>
      </c>
      <c r="Y67">
        <v>0</v>
      </c>
      <c r="Z67">
        <v>0</v>
      </c>
      <c r="AA67">
        <v>7.8206545123916662</v>
      </c>
      <c r="AB67">
        <v>269.56709008176591</v>
      </c>
      <c r="AC67">
        <v>0</v>
      </c>
      <c r="AD67">
        <v>0</v>
      </c>
      <c r="AE67">
        <v>2151.2115607488977</v>
      </c>
    </row>
    <row r="68" spans="1:31" x14ac:dyDescent="0.3">
      <c r="A68">
        <v>2697780</v>
      </c>
      <c r="B68">
        <v>1</v>
      </c>
      <c r="C68" t="s">
        <v>80</v>
      </c>
      <c r="D68" t="s">
        <v>100</v>
      </c>
      <c r="E68" t="s">
        <v>145</v>
      </c>
      <c r="F68" t="s">
        <v>345</v>
      </c>
      <c r="G68" t="s">
        <v>346</v>
      </c>
      <c r="H68" t="s">
        <v>135</v>
      </c>
      <c r="I68" t="s">
        <v>136</v>
      </c>
      <c r="J68" t="s">
        <v>137</v>
      </c>
      <c r="K68" t="s">
        <v>166</v>
      </c>
      <c r="L68" t="s">
        <v>347</v>
      </c>
      <c r="M68" t="s">
        <v>348</v>
      </c>
      <c r="N68">
        <v>12.366388887999999</v>
      </c>
      <c r="O68">
        <v>0</v>
      </c>
      <c r="P68">
        <v>0</v>
      </c>
      <c r="Q68">
        <v>0</v>
      </c>
      <c r="R68">
        <v>0</v>
      </c>
      <c r="S68">
        <v>0</v>
      </c>
      <c r="T68">
        <v>57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2611.1060712441758</v>
      </c>
      <c r="AC68">
        <v>0</v>
      </c>
      <c r="AD68">
        <v>0</v>
      </c>
      <c r="AE68">
        <v>2611.1060712441758</v>
      </c>
    </row>
    <row r="69" spans="1:31" x14ac:dyDescent="0.3">
      <c r="A69">
        <v>2703465</v>
      </c>
      <c r="B69">
        <v>1</v>
      </c>
      <c r="C69" t="s">
        <v>80</v>
      </c>
      <c r="D69" t="s">
        <v>85</v>
      </c>
      <c r="E69" t="s">
        <v>141</v>
      </c>
      <c r="F69" t="s">
        <v>349</v>
      </c>
      <c r="G69" t="s">
        <v>134</v>
      </c>
      <c r="H69" t="s">
        <v>135</v>
      </c>
      <c r="I69" t="s">
        <v>136</v>
      </c>
      <c r="J69" t="s">
        <v>137</v>
      </c>
      <c r="K69" t="s">
        <v>138</v>
      </c>
      <c r="L69" t="s">
        <v>350</v>
      </c>
      <c r="M69" t="s">
        <v>351</v>
      </c>
      <c r="N69">
        <v>2.5580555550000001</v>
      </c>
      <c r="O69">
        <v>0</v>
      </c>
      <c r="P69">
        <v>3596</v>
      </c>
      <c r="Q69">
        <v>0</v>
      </c>
      <c r="R69">
        <v>0</v>
      </c>
      <c r="S69">
        <v>1</v>
      </c>
      <c r="T69">
        <v>459</v>
      </c>
      <c r="U69">
        <v>0</v>
      </c>
      <c r="V69">
        <v>1</v>
      </c>
      <c r="W69">
        <v>0</v>
      </c>
      <c r="X69">
        <v>1862.2923393987744</v>
      </c>
      <c r="Y69">
        <v>0</v>
      </c>
      <c r="Z69">
        <v>0</v>
      </c>
      <c r="AA69">
        <v>50.561597043704865</v>
      </c>
      <c r="AB69">
        <v>1035.0028628143846</v>
      </c>
      <c r="AC69">
        <v>0</v>
      </c>
      <c r="AD69">
        <v>6.5250993213573345</v>
      </c>
      <c r="AE69">
        <v>2954.3818985782209</v>
      </c>
    </row>
    <row r="70" spans="1:31" x14ac:dyDescent="0.3">
      <c r="A70">
        <v>2703454</v>
      </c>
      <c r="B70">
        <v>1</v>
      </c>
      <c r="C70" t="s">
        <v>80</v>
      </c>
      <c r="D70" t="s">
        <v>85</v>
      </c>
      <c r="E70" t="s">
        <v>145</v>
      </c>
      <c r="F70" t="s">
        <v>352</v>
      </c>
      <c r="G70" t="s">
        <v>134</v>
      </c>
      <c r="H70" t="s">
        <v>135</v>
      </c>
      <c r="I70" t="s">
        <v>169</v>
      </c>
      <c r="J70" t="s">
        <v>137</v>
      </c>
      <c r="K70" t="s">
        <v>138</v>
      </c>
      <c r="L70" t="s">
        <v>341</v>
      </c>
      <c r="M70" t="s">
        <v>353</v>
      </c>
      <c r="N70">
        <v>3.4444443999999998E-2</v>
      </c>
      <c r="O70">
        <v>0</v>
      </c>
      <c r="P70">
        <v>5668</v>
      </c>
      <c r="Q70">
        <v>0</v>
      </c>
      <c r="R70">
        <v>0</v>
      </c>
      <c r="S70">
        <v>1</v>
      </c>
      <c r="T70">
        <v>410</v>
      </c>
      <c r="U70">
        <v>0</v>
      </c>
      <c r="V70">
        <v>0</v>
      </c>
      <c r="W70">
        <v>0</v>
      </c>
      <c r="X70">
        <v>37.988786808138116</v>
      </c>
      <c r="Y70">
        <v>0</v>
      </c>
      <c r="Z70">
        <v>0</v>
      </c>
      <c r="AA70">
        <v>3.3899618480000004E-2</v>
      </c>
      <c r="AB70">
        <v>6.4249369136516377</v>
      </c>
      <c r="AC70">
        <v>0</v>
      </c>
      <c r="AD70">
        <v>0</v>
      </c>
      <c r="AE70">
        <v>44.44762334026975</v>
      </c>
    </row>
    <row r="71" spans="1:31" x14ac:dyDescent="0.3">
      <c r="A71">
        <v>2705472</v>
      </c>
      <c r="B71">
        <v>1</v>
      </c>
      <c r="C71" t="s">
        <v>80</v>
      </c>
      <c r="D71" t="s">
        <v>83</v>
      </c>
      <c r="E71" t="s">
        <v>145</v>
      </c>
      <c r="F71" t="s">
        <v>354</v>
      </c>
      <c r="G71" t="s">
        <v>134</v>
      </c>
      <c r="H71" t="s">
        <v>135</v>
      </c>
      <c r="I71" t="s">
        <v>136</v>
      </c>
      <c r="J71" t="s">
        <v>137</v>
      </c>
      <c r="K71" t="s">
        <v>138</v>
      </c>
      <c r="L71" t="s">
        <v>355</v>
      </c>
      <c r="M71" t="s">
        <v>356</v>
      </c>
      <c r="N71">
        <v>0.245277777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2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68.849029317080294</v>
      </c>
      <c r="AD71">
        <v>0</v>
      </c>
      <c r="AE71">
        <v>68.849029317080294</v>
      </c>
    </row>
    <row r="72" spans="1:31" x14ac:dyDescent="0.3">
      <c r="A72">
        <v>2693548</v>
      </c>
      <c r="B72">
        <v>1</v>
      </c>
      <c r="C72" t="s">
        <v>81</v>
      </c>
      <c r="D72" t="s">
        <v>119</v>
      </c>
      <c r="E72" t="s">
        <v>184</v>
      </c>
      <c r="F72" t="s">
        <v>357</v>
      </c>
      <c r="G72" t="s">
        <v>147</v>
      </c>
      <c r="H72" t="s">
        <v>187</v>
      </c>
      <c r="I72" t="s">
        <v>136</v>
      </c>
      <c r="J72" t="s">
        <v>3</v>
      </c>
      <c r="K72" t="s">
        <v>138</v>
      </c>
      <c r="L72" t="s">
        <v>358</v>
      </c>
      <c r="M72" t="s">
        <v>359</v>
      </c>
      <c r="N72">
        <v>2.1372222220000001</v>
      </c>
      <c r="O72">
        <v>0</v>
      </c>
      <c r="P72">
        <v>113</v>
      </c>
      <c r="Q72">
        <v>0</v>
      </c>
      <c r="R72">
        <v>2</v>
      </c>
      <c r="S72">
        <v>0</v>
      </c>
      <c r="T72">
        <v>3</v>
      </c>
      <c r="U72">
        <v>0</v>
      </c>
      <c r="V72">
        <v>0</v>
      </c>
      <c r="W72">
        <v>0</v>
      </c>
      <c r="X72">
        <v>41.679850393441022</v>
      </c>
      <c r="Y72">
        <v>0</v>
      </c>
      <c r="Z72">
        <v>3.1619358972500424</v>
      </c>
      <c r="AA72">
        <v>0</v>
      </c>
      <c r="AB72">
        <v>7.545961477390926</v>
      </c>
      <c r="AC72">
        <v>0</v>
      </c>
      <c r="AD72">
        <v>0</v>
      </c>
      <c r="AE72">
        <v>52.387747768081987</v>
      </c>
    </row>
    <row r="73" spans="1:31" x14ac:dyDescent="0.3">
      <c r="A73">
        <v>2688792</v>
      </c>
      <c r="B73">
        <v>1</v>
      </c>
      <c r="C73" t="s">
        <v>81</v>
      </c>
      <c r="D73" t="s">
        <v>112</v>
      </c>
      <c r="E73" t="s">
        <v>160</v>
      </c>
      <c r="F73" t="s">
        <v>360</v>
      </c>
      <c r="G73" t="s">
        <v>134</v>
      </c>
      <c r="H73" t="s">
        <v>135</v>
      </c>
      <c r="I73" t="s">
        <v>136</v>
      </c>
      <c r="J73" t="s">
        <v>137</v>
      </c>
      <c r="K73" t="s">
        <v>138</v>
      </c>
      <c r="L73" t="s">
        <v>361</v>
      </c>
      <c r="M73" t="s">
        <v>362</v>
      </c>
      <c r="N73">
        <v>1.575</v>
      </c>
      <c r="O73">
        <v>3</v>
      </c>
      <c r="P73">
        <v>0</v>
      </c>
      <c r="Q73">
        <v>29</v>
      </c>
      <c r="R73">
        <v>12</v>
      </c>
      <c r="S73">
        <v>6</v>
      </c>
      <c r="T73">
        <v>1</v>
      </c>
      <c r="U73">
        <v>2</v>
      </c>
      <c r="V73">
        <v>0</v>
      </c>
      <c r="W73">
        <v>7.2586748966286354</v>
      </c>
      <c r="X73">
        <v>0</v>
      </c>
      <c r="Y73">
        <v>59.358479228216751</v>
      </c>
      <c r="Z73">
        <v>10.432128060797199</v>
      </c>
      <c r="AA73">
        <v>45.624800923605321</v>
      </c>
      <c r="AB73">
        <v>0</v>
      </c>
      <c r="AC73">
        <v>540.13014272651935</v>
      </c>
      <c r="AD73">
        <v>0</v>
      </c>
      <c r="AE73">
        <v>662.80422583576728</v>
      </c>
    </row>
    <row r="74" spans="1:31" x14ac:dyDescent="0.3">
      <c r="A74">
        <v>2695123</v>
      </c>
      <c r="B74">
        <v>1</v>
      </c>
      <c r="C74" t="s">
        <v>81</v>
      </c>
      <c r="D74" t="s">
        <v>113</v>
      </c>
      <c r="E74" t="s">
        <v>160</v>
      </c>
      <c r="F74" t="s">
        <v>363</v>
      </c>
      <c r="G74" t="s">
        <v>134</v>
      </c>
      <c r="H74" t="s">
        <v>135</v>
      </c>
      <c r="I74" t="s">
        <v>169</v>
      </c>
      <c r="J74" t="s">
        <v>137</v>
      </c>
      <c r="K74" t="s">
        <v>138</v>
      </c>
      <c r="L74" t="s">
        <v>364</v>
      </c>
      <c r="M74" t="s">
        <v>365</v>
      </c>
      <c r="N74">
        <v>1.388888E-3</v>
      </c>
      <c r="O74">
        <v>0</v>
      </c>
      <c r="P74">
        <v>619</v>
      </c>
      <c r="Q74">
        <v>0</v>
      </c>
      <c r="R74">
        <v>24</v>
      </c>
      <c r="S74">
        <v>0</v>
      </c>
      <c r="T74">
        <v>21</v>
      </c>
      <c r="U74">
        <v>0</v>
      </c>
      <c r="V74">
        <v>0</v>
      </c>
      <c r="W74">
        <v>0</v>
      </c>
      <c r="X74">
        <v>8.5944644331793871E-2</v>
      </c>
      <c r="Y74">
        <v>0</v>
      </c>
      <c r="Z74">
        <v>4.4607444400754171E-3</v>
      </c>
      <c r="AA74">
        <v>0</v>
      </c>
      <c r="AB74">
        <v>6.7279619408466673E-3</v>
      </c>
      <c r="AC74">
        <v>0</v>
      </c>
      <c r="AD74">
        <v>0</v>
      </c>
      <c r="AE74">
        <v>9.7133350712715963E-2</v>
      </c>
    </row>
    <row r="75" spans="1:31" x14ac:dyDescent="0.3">
      <c r="A75">
        <v>2718689</v>
      </c>
      <c r="B75">
        <v>1</v>
      </c>
      <c r="C75" t="s">
        <v>81</v>
      </c>
      <c r="D75" t="s">
        <v>128</v>
      </c>
      <c r="E75" t="s">
        <v>160</v>
      </c>
      <c r="F75" t="s">
        <v>366</v>
      </c>
      <c r="G75" t="s">
        <v>134</v>
      </c>
      <c r="H75" t="s">
        <v>135</v>
      </c>
      <c r="I75" t="s">
        <v>136</v>
      </c>
      <c r="J75" t="s">
        <v>137</v>
      </c>
      <c r="K75" t="s">
        <v>138</v>
      </c>
      <c r="L75" t="s">
        <v>367</v>
      </c>
      <c r="M75" t="s">
        <v>368</v>
      </c>
      <c r="N75">
        <v>1.7313888879999999</v>
      </c>
      <c r="O75">
        <v>0</v>
      </c>
      <c r="P75">
        <v>730</v>
      </c>
      <c r="Q75">
        <v>0</v>
      </c>
      <c r="R75">
        <v>20</v>
      </c>
      <c r="S75">
        <v>1</v>
      </c>
      <c r="T75">
        <v>68</v>
      </c>
      <c r="U75">
        <v>0</v>
      </c>
      <c r="V75">
        <v>1</v>
      </c>
      <c r="W75">
        <v>0</v>
      </c>
      <c r="X75">
        <v>221.13367239267944</v>
      </c>
      <c r="Y75">
        <v>0</v>
      </c>
      <c r="Z75">
        <v>28.566803303222937</v>
      </c>
      <c r="AA75">
        <v>48.852899301250019</v>
      </c>
      <c r="AB75">
        <v>102.57199443640515</v>
      </c>
      <c r="AC75">
        <v>0</v>
      </c>
      <c r="AD75">
        <v>5.6579820555602112</v>
      </c>
      <c r="AE75">
        <v>406.78335148911776</v>
      </c>
    </row>
    <row r="76" spans="1:31" x14ac:dyDescent="0.3">
      <c r="A76">
        <v>2685406</v>
      </c>
      <c r="B76">
        <v>1</v>
      </c>
      <c r="C76" t="s">
        <v>81</v>
      </c>
      <c r="D76" t="s">
        <v>117</v>
      </c>
      <c r="E76" t="s">
        <v>132</v>
      </c>
      <c r="F76" t="s">
        <v>369</v>
      </c>
      <c r="G76" t="s">
        <v>134</v>
      </c>
      <c r="H76" t="s">
        <v>135</v>
      </c>
      <c r="I76" t="s">
        <v>169</v>
      </c>
      <c r="J76" t="s">
        <v>137</v>
      </c>
      <c r="K76" t="s">
        <v>138</v>
      </c>
      <c r="L76" t="s">
        <v>370</v>
      </c>
      <c r="M76" t="s">
        <v>371</v>
      </c>
      <c r="N76">
        <v>0.01</v>
      </c>
      <c r="O76">
        <v>3</v>
      </c>
      <c r="P76">
        <v>339</v>
      </c>
      <c r="Q76">
        <v>16</v>
      </c>
      <c r="R76">
        <v>25</v>
      </c>
      <c r="S76">
        <v>6</v>
      </c>
      <c r="T76">
        <v>29</v>
      </c>
      <c r="U76">
        <v>1</v>
      </c>
      <c r="V76">
        <v>0</v>
      </c>
      <c r="W76">
        <v>3.7513904278269994E-3</v>
      </c>
      <c r="X76">
        <v>0.34577430651659408</v>
      </c>
      <c r="Y76">
        <v>0.44617614802827399</v>
      </c>
      <c r="Z76">
        <v>8.7889302336457004E-2</v>
      </c>
      <c r="AA76">
        <v>0.18759669040819996</v>
      </c>
      <c r="AB76">
        <v>0.10647180453825698</v>
      </c>
      <c r="AC76">
        <v>0.84600469418190805</v>
      </c>
      <c r="AD76">
        <v>0</v>
      </c>
      <c r="AE76">
        <v>2.0236643364375171</v>
      </c>
    </row>
    <row r="77" spans="1:31" x14ac:dyDescent="0.3">
      <c r="A77">
        <v>2692094</v>
      </c>
      <c r="B77">
        <v>1</v>
      </c>
      <c r="C77" t="s">
        <v>81</v>
      </c>
      <c r="D77" t="s">
        <v>117</v>
      </c>
      <c r="E77" t="s">
        <v>132</v>
      </c>
      <c r="F77" t="s">
        <v>372</v>
      </c>
      <c r="G77" t="s">
        <v>134</v>
      </c>
      <c r="H77" t="s">
        <v>135</v>
      </c>
      <c r="I77" t="s">
        <v>169</v>
      </c>
      <c r="J77" t="s">
        <v>137</v>
      </c>
      <c r="K77" t="s">
        <v>138</v>
      </c>
      <c r="L77" t="s">
        <v>373</v>
      </c>
      <c r="M77" t="s">
        <v>374</v>
      </c>
      <c r="N77">
        <v>2.1666666000000001E-2</v>
      </c>
      <c r="O77">
        <v>6</v>
      </c>
      <c r="P77">
        <v>807</v>
      </c>
      <c r="Q77">
        <v>3</v>
      </c>
      <c r="R77">
        <v>23</v>
      </c>
      <c r="S77">
        <v>3</v>
      </c>
      <c r="T77">
        <v>24</v>
      </c>
      <c r="U77">
        <v>0</v>
      </c>
      <c r="V77">
        <v>0</v>
      </c>
      <c r="W77">
        <v>0.18136709609850002</v>
      </c>
      <c r="X77">
        <v>1.8311214388891013</v>
      </c>
      <c r="Y77">
        <v>1.9145280484395E-2</v>
      </c>
      <c r="Z77">
        <v>0.14603102174749186</v>
      </c>
      <c r="AA77">
        <v>0.221144503489481</v>
      </c>
      <c r="AB77">
        <v>0.27484021456472529</v>
      </c>
      <c r="AC77">
        <v>0</v>
      </c>
      <c r="AD77">
        <v>0</v>
      </c>
      <c r="AE77">
        <v>2.6736495552736943</v>
      </c>
    </row>
    <row r="78" spans="1:31" x14ac:dyDescent="0.3">
      <c r="A78">
        <v>2695214</v>
      </c>
      <c r="B78">
        <v>1</v>
      </c>
      <c r="C78" t="s">
        <v>81</v>
      </c>
      <c r="D78" t="s">
        <v>117</v>
      </c>
      <c r="E78" t="s">
        <v>132</v>
      </c>
      <c r="F78" t="s">
        <v>372</v>
      </c>
      <c r="G78" t="s">
        <v>134</v>
      </c>
      <c r="H78" t="s">
        <v>135</v>
      </c>
      <c r="I78" t="s">
        <v>169</v>
      </c>
      <c r="J78" t="s">
        <v>137</v>
      </c>
      <c r="K78" t="s">
        <v>138</v>
      </c>
      <c r="L78" t="s">
        <v>375</v>
      </c>
      <c r="M78" t="s">
        <v>376</v>
      </c>
      <c r="N78">
        <v>3.8888880000000001E-3</v>
      </c>
      <c r="O78">
        <v>6</v>
      </c>
      <c r="P78">
        <v>807</v>
      </c>
      <c r="Q78">
        <v>3</v>
      </c>
      <c r="R78">
        <v>23</v>
      </c>
      <c r="S78">
        <v>3</v>
      </c>
      <c r="T78">
        <v>24</v>
      </c>
      <c r="U78">
        <v>0</v>
      </c>
      <c r="V78">
        <v>0</v>
      </c>
      <c r="W78">
        <v>3.6960795343395005E-2</v>
      </c>
      <c r="X78">
        <v>0.33089900194907751</v>
      </c>
      <c r="Y78">
        <v>3.1576338543967781E-3</v>
      </c>
      <c r="Z78">
        <v>2.4628634124888117E-2</v>
      </c>
      <c r="AA78">
        <v>4.5085945585933387E-2</v>
      </c>
      <c r="AB78">
        <v>5.6769726536394664E-2</v>
      </c>
      <c r="AC78">
        <v>0</v>
      </c>
      <c r="AD78">
        <v>0</v>
      </c>
      <c r="AE78">
        <v>0.49750173739408549</v>
      </c>
    </row>
    <row r="79" spans="1:31" x14ac:dyDescent="0.3">
      <c r="A79">
        <v>2696858</v>
      </c>
      <c r="B79">
        <v>1</v>
      </c>
      <c r="C79" t="s">
        <v>81</v>
      </c>
      <c r="D79" t="s">
        <v>118</v>
      </c>
      <c r="E79" t="s">
        <v>132</v>
      </c>
      <c r="F79" t="s">
        <v>377</v>
      </c>
      <c r="G79" t="s">
        <v>134</v>
      </c>
      <c r="H79" t="s">
        <v>135</v>
      </c>
      <c r="I79" t="s">
        <v>169</v>
      </c>
      <c r="J79" t="s">
        <v>137</v>
      </c>
      <c r="K79" t="s">
        <v>138</v>
      </c>
      <c r="L79" t="s">
        <v>378</v>
      </c>
      <c r="M79" t="s">
        <v>379</v>
      </c>
      <c r="N79">
        <v>1.5555555E-2</v>
      </c>
      <c r="O79">
        <v>0</v>
      </c>
      <c r="P79">
        <v>405</v>
      </c>
      <c r="Q79">
        <v>0</v>
      </c>
      <c r="R79">
        <v>16</v>
      </c>
      <c r="S79">
        <v>0</v>
      </c>
      <c r="T79">
        <v>42</v>
      </c>
      <c r="U79">
        <v>0</v>
      </c>
      <c r="V79">
        <v>0</v>
      </c>
      <c r="W79">
        <v>0</v>
      </c>
      <c r="X79">
        <v>0.56273425008803946</v>
      </c>
      <c r="Y79">
        <v>0</v>
      </c>
      <c r="Z79">
        <v>0.12849603598120179</v>
      </c>
      <c r="AA79">
        <v>0</v>
      </c>
      <c r="AB79">
        <v>0.36078836937651815</v>
      </c>
      <c r="AC79">
        <v>0</v>
      </c>
      <c r="AD79">
        <v>0</v>
      </c>
      <c r="AE79">
        <v>1.0520186554457593</v>
      </c>
    </row>
    <row r="80" spans="1:31" x14ac:dyDescent="0.3">
      <c r="A80">
        <v>2698654</v>
      </c>
      <c r="B80">
        <v>1</v>
      </c>
      <c r="C80" t="s">
        <v>81</v>
      </c>
      <c r="D80" t="s">
        <v>118</v>
      </c>
      <c r="E80" t="s">
        <v>132</v>
      </c>
      <c r="F80" t="s">
        <v>380</v>
      </c>
      <c r="G80" t="s">
        <v>134</v>
      </c>
      <c r="H80" t="s">
        <v>135</v>
      </c>
      <c r="I80" t="s">
        <v>169</v>
      </c>
      <c r="J80" t="s">
        <v>137</v>
      </c>
      <c r="K80" t="s">
        <v>138</v>
      </c>
      <c r="L80" t="s">
        <v>381</v>
      </c>
      <c r="M80" t="s">
        <v>382</v>
      </c>
      <c r="N80">
        <v>1.1944444E-2</v>
      </c>
      <c r="O80">
        <v>0</v>
      </c>
      <c r="P80">
        <v>405</v>
      </c>
      <c r="Q80">
        <v>0</v>
      </c>
      <c r="R80">
        <v>16</v>
      </c>
      <c r="S80">
        <v>0</v>
      </c>
      <c r="T80">
        <v>42</v>
      </c>
      <c r="U80">
        <v>0</v>
      </c>
      <c r="V80">
        <v>0</v>
      </c>
      <c r="W80">
        <v>0</v>
      </c>
      <c r="X80">
        <v>0.4321243695148077</v>
      </c>
      <c r="Y80">
        <v>0</v>
      </c>
      <c r="Z80">
        <v>9.2235583069622665E-2</v>
      </c>
      <c r="AA80">
        <v>0</v>
      </c>
      <c r="AB80">
        <v>0.27431975815192228</v>
      </c>
      <c r="AC80">
        <v>0</v>
      </c>
      <c r="AD80">
        <v>0</v>
      </c>
      <c r="AE80">
        <v>0.79867971073635258</v>
      </c>
    </row>
    <row r="81" spans="1:31" x14ac:dyDescent="0.3">
      <c r="A81">
        <v>2685805</v>
      </c>
      <c r="B81">
        <v>1</v>
      </c>
      <c r="C81" t="s">
        <v>81</v>
      </c>
      <c r="D81" t="s">
        <v>128</v>
      </c>
      <c r="E81" t="s">
        <v>132</v>
      </c>
      <c r="F81" t="s">
        <v>383</v>
      </c>
      <c r="G81" t="s">
        <v>134</v>
      </c>
      <c r="H81" t="s">
        <v>135</v>
      </c>
      <c r="I81" t="s">
        <v>136</v>
      </c>
      <c r="J81" t="s">
        <v>137</v>
      </c>
      <c r="K81" t="s">
        <v>138</v>
      </c>
      <c r="L81" t="s">
        <v>384</v>
      </c>
      <c r="M81" t="s">
        <v>385</v>
      </c>
      <c r="N81">
        <v>3.6866666659999998</v>
      </c>
      <c r="O81">
        <v>5</v>
      </c>
      <c r="P81">
        <v>458</v>
      </c>
      <c r="Q81">
        <v>96</v>
      </c>
      <c r="R81">
        <v>25</v>
      </c>
      <c r="S81">
        <v>5</v>
      </c>
      <c r="T81">
        <v>49</v>
      </c>
      <c r="U81">
        <v>0</v>
      </c>
      <c r="V81">
        <v>0</v>
      </c>
      <c r="W81">
        <v>5.7919689261064997</v>
      </c>
      <c r="X81">
        <v>313.5352277783428</v>
      </c>
      <c r="Y81">
        <v>165.20889890243035</v>
      </c>
      <c r="Z81">
        <v>49.181593247746235</v>
      </c>
      <c r="AA81">
        <v>109.72663458957693</v>
      </c>
      <c r="AB81">
        <v>91.356680590953673</v>
      </c>
      <c r="AC81">
        <v>0</v>
      </c>
      <c r="AD81">
        <v>0</v>
      </c>
      <c r="AE81">
        <v>734.80100403515655</v>
      </c>
    </row>
    <row r="82" spans="1:31" x14ac:dyDescent="0.3">
      <c r="A82">
        <v>2686414</v>
      </c>
      <c r="B82">
        <v>1</v>
      </c>
      <c r="C82" t="s">
        <v>81</v>
      </c>
      <c r="D82" t="s">
        <v>128</v>
      </c>
      <c r="E82" t="s">
        <v>132</v>
      </c>
      <c r="F82" t="s">
        <v>383</v>
      </c>
      <c r="G82" t="s">
        <v>134</v>
      </c>
      <c r="H82" t="s">
        <v>135</v>
      </c>
      <c r="I82" t="s">
        <v>136</v>
      </c>
      <c r="J82" t="s">
        <v>137</v>
      </c>
      <c r="K82" t="s">
        <v>138</v>
      </c>
      <c r="L82" t="s">
        <v>386</v>
      </c>
      <c r="M82" t="s">
        <v>387</v>
      </c>
      <c r="N82">
        <v>3.6861111110000002</v>
      </c>
      <c r="O82">
        <v>5</v>
      </c>
      <c r="P82">
        <v>458</v>
      </c>
      <c r="Q82">
        <v>96</v>
      </c>
      <c r="R82">
        <v>25</v>
      </c>
      <c r="S82">
        <v>5</v>
      </c>
      <c r="T82">
        <v>49</v>
      </c>
      <c r="U82">
        <v>0</v>
      </c>
      <c r="V82">
        <v>0</v>
      </c>
      <c r="W82">
        <v>5.2727831103554426</v>
      </c>
      <c r="X82">
        <v>288.00076158048438</v>
      </c>
      <c r="Y82">
        <v>157.25380617085332</v>
      </c>
      <c r="Z82">
        <v>44.90012941900082</v>
      </c>
      <c r="AA82">
        <v>117.53799019138353</v>
      </c>
      <c r="AB82">
        <v>98.396437795979807</v>
      </c>
      <c r="AC82">
        <v>0</v>
      </c>
      <c r="AD82">
        <v>0</v>
      </c>
      <c r="AE82">
        <v>711.36190826805728</v>
      </c>
    </row>
    <row r="83" spans="1:31" x14ac:dyDescent="0.3">
      <c r="A83">
        <v>2688083</v>
      </c>
      <c r="B83">
        <v>1</v>
      </c>
      <c r="C83" t="s">
        <v>81</v>
      </c>
      <c r="D83" t="s">
        <v>128</v>
      </c>
      <c r="E83" t="s">
        <v>132</v>
      </c>
      <c r="F83" t="s">
        <v>383</v>
      </c>
      <c r="G83" t="s">
        <v>134</v>
      </c>
      <c r="H83" t="s">
        <v>135</v>
      </c>
      <c r="I83" t="s">
        <v>136</v>
      </c>
      <c r="J83" t="s">
        <v>137</v>
      </c>
      <c r="K83" t="s">
        <v>138</v>
      </c>
      <c r="L83" t="s">
        <v>388</v>
      </c>
      <c r="M83" t="s">
        <v>389</v>
      </c>
      <c r="N83">
        <v>2.1272222219999999</v>
      </c>
      <c r="O83">
        <v>5</v>
      </c>
      <c r="P83">
        <v>458</v>
      </c>
      <c r="Q83">
        <v>96</v>
      </c>
      <c r="R83">
        <v>25</v>
      </c>
      <c r="S83">
        <v>5</v>
      </c>
      <c r="T83">
        <v>49</v>
      </c>
      <c r="U83">
        <v>0</v>
      </c>
      <c r="V83">
        <v>0</v>
      </c>
      <c r="W83">
        <v>3.4269804698358266</v>
      </c>
      <c r="X83">
        <v>173.85428155528709</v>
      </c>
      <c r="Y83">
        <v>95.270810203282764</v>
      </c>
      <c r="Z83">
        <v>28.145741658092966</v>
      </c>
      <c r="AA83">
        <v>69.856882584837166</v>
      </c>
      <c r="AB83">
        <v>57.114925282221307</v>
      </c>
      <c r="AC83">
        <v>0</v>
      </c>
      <c r="AD83">
        <v>0</v>
      </c>
      <c r="AE83">
        <v>427.66962175355707</v>
      </c>
    </row>
    <row r="84" spans="1:31" x14ac:dyDescent="0.3">
      <c r="A84">
        <v>2688818</v>
      </c>
      <c r="B84">
        <v>2</v>
      </c>
      <c r="C84" t="s">
        <v>81</v>
      </c>
      <c r="D84" t="s">
        <v>128</v>
      </c>
      <c r="E84" t="s">
        <v>132</v>
      </c>
      <c r="F84" t="s">
        <v>383</v>
      </c>
      <c r="G84" t="s">
        <v>176</v>
      </c>
      <c r="H84" t="s">
        <v>135</v>
      </c>
      <c r="I84" t="s">
        <v>136</v>
      </c>
      <c r="J84" t="s">
        <v>137</v>
      </c>
      <c r="K84" t="s">
        <v>138</v>
      </c>
      <c r="L84" t="s">
        <v>390</v>
      </c>
      <c r="M84" t="s">
        <v>391</v>
      </c>
      <c r="N84">
        <v>1.048333333</v>
      </c>
      <c r="O84">
        <v>5</v>
      </c>
      <c r="P84">
        <v>458</v>
      </c>
      <c r="Q84">
        <v>96</v>
      </c>
      <c r="R84">
        <v>25</v>
      </c>
      <c r="S84">
        <v>5</v>
      </c>
      <c r="T84">
        <v>49</v>
      </c>
      <c r="U84">
        <v>0</v>
      </c>
      <c r="V84">
        <v>0</v>
      </c>
      <c r="W84">
        <v>2.2755650743877198</v>
      </c>
      <c r="X84">
        <v>101.62121257076548</v>
      </c>
      <c r="Y84">
        <v>41.504157100685241</v>
      </c>
      <c r="Z84">
        <v>13.984387069077417</v>
      </c>
      <c r="AA84">
        <v>28.468003342246114</v>
      </c>
      <c r="AB84">
        <v>23.883239501593252</v>
      </c>
      <c r="AC84">
        <v>0</v>
      </c>
      <c r="AD84">
        <v>0</v>
      </c>
      <c r="AE84">
        <v>211.73656465875524</v>
      </c>
    </row>
    <row r="85" spans="1:31" x14ac:dyDescent="0.3">
      <c r="A85">
        <v>2690008</v>
      </c>
      <c r="B85">
        <v>1</v>
      </c>
      <c r="C85" t="s">
        <v>81</v>
      </c>
      <c r="D85" t="s">
        <v>128</v>
      </c>
      <c r="E85" t="s">
        <v>145</v>
      </c>
      <c r="F85" t="s">
        <v>392</v>
      </c>
      <c r="G85" t="s">
        <v>176</v>
      </c>
      <c r="H85" t="s">
        <v>135</v>
      </c>
      <c r="I85" t="s">
        <v>136</v>
      </c>
      <c r="J85" t="s">
        <v>137</v>
      </c>
      <c r="K85" t="s">
        <v>138</v>
      </c>
      <c r="L85" t="s">
        <v>393</v>
      </c>
      <c r="M85" t="s">
        <v>394</v>
      </c>
      <c r="N85">
        <v>4.5772222219999996</v>
      </c>
      <c r="O85">
        <v>2</v>
      </c>
      <c r="P85">
        <v>0</v>
      </c>
      <c r="Q85">
        <v>61</v>
      </c>
      <c r="R85">
        <v>0</v>
      </c>
      <c r="S85">
        <v>2</v>
      </c>
      <c r="T85">
        <v>0</v>
      </c>
      <c r="U85">
        <v>0</v>
      </c>
      <c r="V85">
        <v>0</v>
      </c>
      <c r="W85">
        <v>6.0714909467659366</v>
      </c>
      <c r="X85">
        <v>0</v>
      </c>
      <c r="Y85">
        <v>89.191447254759709</v>
      </c>
      <c r="Z85">
        <v>0</v>
      </c>
      <c r="AA85">
        <v>101.16068682013206</v>
      </c>
      <c r="AB85">
        <v>0</v>
      </c>
      <c r="AC85">
        <v>0</v>
      </c>
      <c r="AD85">
        <v>0</v>
      </c>
      <c r="AE85">
        <v>196.4236250216577</v>
      </c>
    </row>
    <row r="86" spans="1:31" x14ac:dyDescent="0.3">
      <c r="A86">
        <v>2690008</v>
      </c>
      <c r="B86">
        <v>2</v>
      </c>
      <c r="C86" t="s">
        <v>81</v>
      </c>
      <c r="D86" t="s">
        <v>128</v>
      </c>
      <c r="E86" t="s">
        <v>132</v>
      </c>
      <c r="F86" t="s">
        <v>383</v>
      </c>
      <c r="G86" t="s">
        <v>176</v>
      </c>
      <c r="H86" t="s">
        <v>135</v>
      </c>
      <c r="I86" t="s">
        <v>136</v>
      </c>
      <c r="J86" t="s">
        <v>137</v>
      </c>
      <c r="K86" t="s">
        <v>138</v>
      </c>
      <c r="L86" t="s">
        <v>394</v>
      </c>
      <c r="M86" t="s">
        <v>395</v>
      </c>
      <c r="N86">
        <v>0.67138888799999996</v>
      </c>
      <c r="O86">
        <v>5</v>
      </c>
      <c r="P86">
        <v>458</v>
      </c>
      <c r="Q86">
        <v>96</v>
      </c>
      <c r="R86">
        <v>25</v>
      </c>
      <c r="S86">
        <v>5</v>
      </c>
      <c r="T86">
        <v>49</v>
      </c>
      <c r="U86">
        <v>0</v>
      </c>
      <c r="V86">
        <v>0</v>
      </c>
      <c r="W86">
        <v>1.1894914805925558</v>
      </c>
      <c r="X86">
        <v>59.220168345430103</v>
      </c>
      <c r="Y86">
        <v>23.455135723666249</v>
      </c>
      <c r="Z86">
        <v>6.7224719441280847</v>
      </c>
      <c r="AA86">
        <v>16.89159021127368</v>
      </c>
      <c r="AB86">
        <v>12.222523847298813</v>
      </c>
      <c r="AC86">
        <v>0</v>
      </c>
      <c r="AD86">
        <v>0</v>
      </c>
      <c r="AE86">
        <v>119.70138155238949</v>
      </c>
    </row>
    <row r="87" spans="1:31" x14ac:dyDescent="0.3">
      <c r="A87">
        <v>2691943</v>
      </c>
      <c r="B87">
        <v>2</v>
      </c>
      <c r="C87" t="s">
        <v>81</v>
      </c>
      <c r="D87" t="s">
        <v>128</v>
      </c>
      <c r="E87" t="s">
        <v>132</v>
      </c>
      <c r="F87" t="s">
        <v>383</v>
      </c>
      <c r="G87" t="s">
        <v>176</v>
      </c>
      <c r="H87" t="s">
        <v>135</v>
      </c>
      <c r="I87" t="s">
        <v>136</v>
      </c>
      <c r="J87" t="s">
        <v>137</v>
      </c>
      <c r="K87" t="s">
        <v>138</v>
      </c>
      <c r="L87" t="s">
        <v>396</v>
      </c>
      <c r="M87" t="s">
        <v>397</v>
      </c>
      <c r="N87">
        <v>0.69277777699999998</v>
      </c>
      <c r="O87">
        <v>5</v>
      </c>
      <c r="P87">
        <v>458</v>
      </c>
      <c r="Q87">
        <v>96</v>
      </c>
      <c r="R87">
        <v>25</v>
      </c>
      <c r="S87">
        <v>5</v>
      </c>
      <c r="T87">
        <v>49</v>
      </c>
      <c r="U87">
        <v>0</v>
      </c>
      <c r="V87">
        <v>0</v>
      </c>
      <c r="W87">
        <v>1.0311188485429441</v>
      </c>
      <c r="X87">
        <v>56.020635981953824</v>
      </c>
      <c r="Y87">
        <v>22.807839797156333</v>
      </c>
      <c r="Z87">
        <v>6.0903620875348876</v>
      </c>
      <c r="AA87">
        <v>15.912849933743125</v>
      </c>
      <c r="AB87">
        <v>10.797602586512458</v>
      </c>
      <c r="AC87">
        <v>0</v>
      </c>
      <c r="AD87">
        <v>0</v>
      </c>
      <c r="AE87">
        <v>112.66040923544358</v>
      </c>
    </row>
    <row r="88" spans="1:31" x14ac:dyDescent="0.3">
      <c r="A88">
        <v>2695615</v>
      </c>
      <c r="B88">
        <v>1</v>
      </c>
      <c r="C88" t="s">
        <v>81</v>
      </c>
      <c r="D88" t="s">
        <v>128</v>
      </c>
      <c r="E88" t="s">
        <v>132</v>
      </c>
      <c r="F88" t="s">
        <v>383</v>
      </c>
      <c r="G88" t="s">
        <v>134</v>
      </c>
      <c r="H88" t="s">
        <v>135</v>
      </c>
      <c r="I88" t="s">
        <v>136</v>
      </c>
      <c r="J88" t="s">
        <v>137</v>
      </c>
      <c r="K88" t="s">
        <v>138</v>
      </c>
      <c r="L88" t="s">
        <v>398</v>
      </c>
      <c r="M88" t="s">
        <v>399</v>
      </c>
      <c r="N88">
        <v>0.99666666599999998</v>
      </c>
      <c r="O88">
        <v>5</v>
      </c>
      <c r="P88">
        <v>458</v>
      </c>
      <c r="Q88">
        <v>96</v>
      </c>
      <c r="R88">
        <v>25</v>
      </c>
      <c r="S88">
        <v>5</v>
      </c>
      <c r="T88">
        <v>49</v>
      </c>
      <c r="U88">
        <v>0</v>
      </c>
      <c r="V88">
        <v>0</v>
      </c>
      <c r="W88">
        <v>1.4640753479252668</v>
      </c>
      <c r="X88">
        <v>78.827552812634039</v>
      </c>
      <c r="Y88">
        <v>40.49973732466831</v>
      </c>
      <c r="Z88">
        <v>11.720502111109601</v>
      </c>
      <c r="AA88">
        <v>31.578907218979332</v>
      </c>
      <c r="AB88">
        <v>26.71072741345024</v>
      </c>
      <c r="AC88">
        <v>0</v>
      </c>
      <c r="AD88">
        <v>0</v>
      </c>
      <c r="AE88">
        <v>190.80150222876679</v>
      </c>
    </row>
    <row r="89" spans="1:31" x14ac:dyDescent="0.3">
      <c r="A89">
        <v>2696128</v>
      </c>
      <c r="B89">
        <v>2</v>
      </c>
      <c r="C89" t="s">
        <v>81</v>
      </c>
      <c r="D89" t="s">
        <v>128</v>
      </c>
      <c r="E89" t="s">
        <v>132</v>
      </c>
      <c r="F89" t="s">
        <v>383</v>
      </c>
      <c r="G89" t="s">
        <v>176</v>
      </c>
      <c r="H89" t="s">
        <v>135</v>
      </c>
      <c r="I89" t="s">
        <v>136</v>
      </c>
      <c r="J89" t="s">
        <v>137</v>
      </c>
      <c r="K89" t="s">
        <v>138</v>
      </c>
      <c r="L89" t="s">
        <v>400</v>
      </c>
      <c r="M89" t="s">
        <v>401</v>
      </c>
      <c r="N89">
        <v>0.88277777700000004</v>
      </c>
      <c r="O89">
        <v>5</v>
      </c>
      <c r="P89">
        <v>458</v>
      </c>
      <c r="Q89">
        <v>96</v>
      </c>
      <c r="R89">
        <v>25</v>
      </c>
      <c r="S89">
        <v>5</v>
      </c>
      <c r="T89">
        <v>49</v>
      </c>
      <c r="U89">
        <v>0</v>
      </c>
      <c r="V89">
        <v>0</v>
      </c>
      <c r="W89">
        <v>1.2569129533085031</v>
      </c>
      <c r="X89">
        <v>68.394784228564163</v>
      </c>
      <c r="Y89">
        <v>39.010027066661479</v>
      </c>
      <c r="Z89">
        <v>11.755101496000155</v>
      </c>
      <c r="AA89">
        <v>27.980905784100521</v>
      </c>
      <c r="AB89">
        <v>23.678960817129635</v>
      </c>
      <c r="AC89">
        <v>0</v>
      </c>
      <c r="AD89">
        <v>0</v>
      </c>
      <c r="AE89">
        <v>172.07669234576446</v>
      </c>
    </row>
    <row r="90" spans="1:31" x14ac:dyDescent="0.3">
      <c r="A90">
        <v>2696870</v>
      </c>
      <c r="B90">
        <v>2</v>
      </c>
      <c r="C90" t="s">
        <v>81</v>
      </c>
      <c r="D90" t="s">
        <v>128</v>
      </c>
      <c r="E90" t="s">
        <v>132</v>
      </c>
      <c r="F90" t="s">
        <v>383</v>
      </c>
      <c r="G90" t="s">
        <v>176</v>
      </c>
      <c r="H90" t="s">
        <v>135</v>
      </c>
      <c r="I90" t="s">
        <v>136</v>
      </c>
      <c r="J90" t="s">
        <v>137</v>
      </c>
      <c r="K90" t="s">
        <v>138</v>
      </c>
      <c r="L90" t="s">
        <v>402</v>
      </c>
      <c r="M90" t="s">
        <v>403</v>
      </c>
      <c r="N90">
        <v>1.0619444440000001</v>
      </c>
      <c r="O90">
        <v>5</v>
      </c>
      <c r="P90">
        <v>458</v>
      </c>
      <c r="Q90">
        <v>96</v>
      </c>
      <c r="R90">
        <v>25</v>
      </c>
      <c r="S90">
        <v>5</v>
      </c>
      <c r="T90">
        <v>49</v>
      </c>
      <c r="U90">
        <v>0</v>
      </c>
      <c r="V90">
        <v>0</v>
      </c>
      <c r="W90">
        <v>1.5894055189726537</v>
      </c>
      <c r="X90">
        <v>83.946325407615589</v>
      </c>
      <c r="Y90">
        <v>51.73721580547376</v>
      </c>
      <c r="Z90">
        <v>14.907246452832268</v>
      </c>
      <c r="AA90">
        <v>34.218393077368987</v>
      </c>
      <c r="AB90">
        <v>29.111941090660967</v>
      </c>
      <c r="AC90">
        <v>0</v>
      </c>
      <c r="AD90">
        <v>0</v>
      </c>
      <c r="AE90">
        <v>215.51052735292424</v>
      </c>
    </row>
    <row r="91" spans="1:31" x14ac:dyDescent="0.3">
      <c r="A91">
        <v>2697970</v>
      </c>
      <c r="B91">
        <v>1</v>
      </c>
      <c r="C91" t="s">
        <v>81</v>
      </c>
      <c r="D91" t="s">
        <v>118</v>
      </c>
      <c r="E91" t="s">
        <v>132</v>
      </c>
      <c r="F91" t="s">
        <v>404</v>
      </c>
      <c r="G91" t="s">
        <v>134</v>
      </c>
      <c r="H91" t="s">
        <v>135</v>
      </c>
      <c r="I91" t="s">
        <v>169</v>
      </c>
      <c r="J91" t="s">
        <v>137</v>
      </c>
      <c r="K91" t="s">
        <v>138</v>
      </c>
      <c r="L91" t="s">
        <v>405</v>
      </c>
      <c r="M91" t="s">
        <v>406</v>
      </c>
      <c r="N91">
        <v>5.55555E-4</v>
      </c>
      <c r="O91">
        <v>4</v>
      </c>
      <c r="P91">
        <v>267</v>
      </c>
      <c r="Q91">
        <v>87</v>
      </c>
      <c r="R91">
        <v>112</v>
      </c>
      <c r="S91">
        <v>5</v>
      </c>
      <c r="T91">
        <v>17</v>
      </c>
      <c r="U91">
        <v>2</v>
      </c>
      <c r="V91">
        <v>0</v>
      </c>
      <c r="W91">
        <v>2.85631791837E-4</v>
      </c>
      <c r="X91">
        <v>2.4931040469482503E-2</v>
      </c>
      <c r="Y91">
        <v>0.17297871243196788</v>
      </c>
      <c r="Z91">
        <v>5.6942891723553345E-2</v>
      </c>
      <c r="AA91">
        <v>6.4710620110500008E-3</v>
      </c>
      <c r="AB91">
        <v>2.58497402064E-3</v>
      </c>
      <c r="AC91">
        <v>6.8516086061361323E-2</v>
      </c>
      <c r="AD91">
        <v>0</v>
      </c>
      <c r="AE91">
        <v>0.33271039850989209</v>
      </c>
    </row>
    <row r="92" spans="1:31" x14ac:dyDescent="0.3">
      <c r="A92">
        <v>2699354</v>
      </c>
      <c r="B92">
        <v>1</v>
      </c>
      <c r="C92" t="s">
        <v>81</v>
      </c>
      <c r="D92" t="s">
        <v>128</v>
      </c>
      <c r="E92" t="s">
        <v>132</v>
      </c>
      <c r="F92" t="s">
        <v>383</v>
      </c>
      <c r="G92" t="s">
        <v>134</v>
      </c>
      <c r="H92" t="s">
        <v>135</v>
      </c>
      <c r="I92" t="s">
        <v>136</v>
      </c>
      <c r="J92" t="s">
        <v>137</v>
      </c>
      <c r="K92" t="s">
        <v>138</v>
      </c>
      <c r="L92" t="s">
        <v>407</v>
      </c>
      <c r="M92" t="s">
        <v>408</v>
      </c>
      <c r="N92">
        <v>1.980555555</v>
      </c>
      <c r="O92">
        <v>5</v>
      </c>
      <c r="P92">
        <v>458</v>
      </c>
      <c r="Q92">
        <v>96</v>
      </c>
      <c r="R92">
        <v>25</v>
      </c>
      <c r="S92">
        <v>5</v>
      </c>
      <c r="T92">
        <v>49</v>
      </c>
      <c r="U92">
        <v>0</v>
      </c>
      <c r="V92">
        <v>0</v>
      </c>
      <c r="W92">
        <v>2.7297736916283406</v>
      </c>
      <c r="X92">
        <v>157.07120723265811</v>
      </c>
      <c r="Y92">
        <v>80.537296119357862</v>
      </c>
      <c r="Z92">
        <v>23.176463982125473</v>
      </c>
      <c r="AA92">
        <v>56.609048967823142</v>
      </c>
      <c r="AB92">
        <v>43.947876330481918</v>
      </c>
      <c r="AC92">
        <v>0</v>
      </c>
      <c r="AD92">
        <v>0</v>
      </c>
      <c r="AE92">
        <v>364.07166632407484</v>
      </c>
    </row>
    <row r="93" spans="1:31" x14ac:dyDescent="0.3">
      <c r="A93">
        <v>2700354</v>
      </c>
      <c r="B93">
        <v>1</v>
      </c>
      <c r="C93" t="s">
        <v>81</v>
      </c>
      <c r="D93" t="s">
        <v>128</v>
      </c>
      <c r="E93" t="s">
        <v>132</v>
      </c>
      <c r="F93" t="s">
        <v>383</v>
      </c>
      <c r="G93" t="s">
        <v>409</v>
      </c>
      <c r="H93" t="s">
        <v>135</v>
      </c>
      <c r="I93" t="s">
        <v>136</v>
      </c>
      <c r="J93" t="s">
        <v>137</v>
      </c>
      <c r="K93" t="s">
        <v>138</v>
      </c>
      <c r="L93" t="s">
        <v>410</v>
      </c>
      <c r="M93" t="s">
        <v>411</v>
      </c>
      <c r="N93">
        <v>4.0933333330000004</v>
      </c>
      <c r="O93">
        <v>5</v>
      </c>
      <c r="P93">
        <v>458</v>
      </c>
      <c r="Q93">
        <v>96</v>
      </c>
      <c r="R93">
        <v>25</v>
      </c>
      <c r="S93">
        <v>5</v>
      </c>
      <c r="T93">
        <v>49</v>
      </c>
      <c r="U93">
        <v>0</v>
      </c>
      <c r="V93">
        <v>0</v>
      </c>
      <c r="W93">
        <v>6.1471901175205845</v>
      </c>
      <c r="X93">
        <v>340.13904399646844</v>
      </c>
      <c r="Y93">
        <v>171.57720553437576</v>
      </c>
      <c r="Z93">
        <v>48.688408417887842</v>
      </c>
      <c r="AA93">
        <v>123.24951888540966</v>
      </c>
      <c r="AB93">
        <v>103.36730408680808</v>
      </c>
      <c r="AC93">
        <v>0</v>
      </c>
      <c r="AD93">
        <v>0</v>
      </c>
      <c r="AE93">
        <v>793.16867103847039</v>
      </c>
    </row>
    <row r="94" spans="1:31" x14ac:dyDescent="0.3">
      <c r="A94">
        <v>2703202</v>
      </c>
      <c r="B94">
        <v>2</v>
      </c>
      <c r="C94" t="s">
        <v>81</v>
      </c>
      <c r="D94" t="s">
        <v>128</v>
      </c>
      <c r="E94" t="s">
        <v>132</v>
      </c>
      <c r="F94" t="s">
        <v>383</v>
      </c>
      <c r="G94" t="s">
        <v>176</v>
      </c>
      <c r="H94" t="s">
        <v>135</v>
      </c>
      <c r="I94" t="s">
        <v>136</v>
      </c>
      <c r="J94" t="s">
        <v>137</v>
      </c>
      <c r="K94" t="s">
        <v>138</v>
      </c>
      <c r="L94" t="s">
        <v>412</v>
      </c>
      <c r="M94" t="s">
        <v>413</v>
      </c>
      <c r="N94">
        <v>1.429444444</v>
      </c>
      <c r="O94">
        <v>5</v>
      </c>
      <c r="P94">
        <v>458</v>
      </c>
      <c r="Q94">
        <v>96</v>
      </c>
      <c r="R94">
        <v>25</v>
      </c>
      <c r="S94">
        <v>5</v>
      </c>
      <c r="T94">
        <v>49</v>
      </c>
      <c r="U94">
        <v>0</v>
      </c>
      <c r="V94">
        <v>0</v>
      </c>
      <c r="W94">
        <v>3.0815324946953782</v>
      </c>
      <c r="X94">
        <v>139.8080556312112</v>
      </c>
      <c r="Y94">
        <v>53.060533913019853</v>
      </c>
      <c r="Z94">
        <v>17.514029103814103</v>
      </c>
      <c r="AA94">
        <v>36.522922905826562</v>
      </c>
      <c r="AB94">
        <v>30.033069488360979</v>
      </c>
      <c r="AC94">
        <v>0</v>
      </c>
      <c r="AD94">
        <v>0</v>
      </c>
      <c r="AE94">
        <v>280.02014353692812</v>
      </c>
    </row>
    <row r="95" spans="1:31" x14ac:dyDescent="0.3">
      <c r="A95">
        <v>2686487</v>
      </c>
      <c r="B95">
        <v>1</v>
      </c>
      <c r="C95" t="s">
        <v>81</v>
      </c>
      <c r="D95" t="s">
        <v>123</v>
      </c>
      <c r="E95" t="s">
        <v>160</v>
      </c>
      <c r="F95" t="s">
        <v>414</v>
      </c>
      <c r="G95" t="s">
        <v>134</v>
      </c>
      <c r="H95" t="s">
        <v>135</v>
      </c>
      <c r="I95" t="s">
        <v>136</v>
      </c>
      <c r="J95" t="s">
        <v>137</v>
      </c>
      <c r="K95" t="s">
        <v>138</v>
      </c>
      <c r="L95" t="s">
        <v>415</v>
      </c>
      <c r="M95" t="s">
        <v>416</v>
      </c>
      <c r="N95">
        <v>0.13194444399999999</v>
      </c>
      <c r="O95">
        <v>1</v>
      </c>
      <c r="P95">
        <v>518</v>
      </c>
      <c r="Q95">
        <v>1</v>
      </c>
      <c r="R95">
        <v>5</v>
      </c>
      <c r="S95">
        <v>19</v>
      </c>
      <c r="T95">
        <v>214</v>
      </c>
      <c r="U95">
        <v>16</v>
      </c>
      <c r="V95">
        <v>2</v>
      </c>
      <c r="W95">
        <v>2.3951153000000003E-2</v>
      </c>
      <c r="X95">
        <v>21.943724450831716</v>
      </c>
      <c r="Y95">
        <v>0.8493928636157223</v>
      </c>
      <c r="Z95">
        <v>1.5056405599499671</v>
      </c>
      <c r="AA95">
        <v>103.52697182079459</v>
      </c>
      <c r="AB95">
        <v>29.106193948257207</v>
      </c>
      <c r="AC95">
        <v>549.97281307176627</v>
      </c>
      <c r="AD95">
        <v>2.0876499642946444</v>
      </c>
      <c r="AE95">
        <v>709.01633783251009</v>
      </c>
    </row>
    <row r="96" spans="1:31" x14ac:dyDescent="0.3">
      <c r="A96">
        <v>2697110</v>
      </c>
      <c r="B96">
        <v>2</v>
      </c>
      <c r="C96" t="s">
        <v>81</v>
      </c>
      <c r="D96" t="s">
        <v>123</v>
      </c>
      <c r="E96" t="s">
        <v>160</v>
      </c>
      <c r="F96" t="s">
        <v>161</v>
      </c>
      <c r="G96" t="s">
        <v>134</v>
      </c>
      <c r="H96" t="s">
        <v>135</v>
      </c>
      <c r="I96" t="s">
        <v>136</v>
      </c>
      <c r="J96" t="s">
        <v>137</v>
      </c>
      <c r="K96" t="s">
        <v>138</v>
      </c>
      <c r="L96" t="s">
        <v>174</v>
      </c>
      <c r="M96" t="s">
        <v>417</v>
      </c>
      <c r="N96">
        <v>0.34527777700000001</v>
      </c>
      <c r="O96">
        <v>13</v>
      </c>
      <c r="P96">
        <v>1325</v>
      </c>
      <c r="Q96">
        <v>125</v>
      </c>
      <c r="R96">
        <v>70</v>
      </c>
      <c r="S96">
        <v>36</v>
      </c>
      <c r="T96">
        <v>136</v>
      </c>
      <c r="U96">
        <v>4</v>
      </c>
      <c r="V96">
        <v>0</v>
      </c>
      <c r="W96">
        <v>0.91981460050899388</v>
      </c>
      <c r="X96">
        <v>73.312596815800617</v>
      </c>
      <c r="Y96">
        <v>26.093256252754674</v>
      </c>
      <c r="Z96">
        <v>17.213193632702794</v>
      </c>
      <c r="AA96">
        <v>40.422043903309046</v>
      </c>
      <c r="AB96">
        <v>35.055159460388126</v>
      </c>
      <c r="AC96">
        <v>134.54881574885954</v>
      </c>
      <c r="AD96">
        <v>0</v>
      </c>
      <c r="AE96">
        <v>327.5648804143238</v>
      </c>
    </row>
    <row r="97" spans="1:31" x14ac:dyDescent="0.3">
      <c r="A97">
        <v>2702799</v>
      </c>
      <c r="B97">
        <v>1</v>
      </c>
      <c r="C97" t="s">
        <v>81</v>
      </c>
      <c r="D97" t="s">
        <v>128</v>
      </c>
      <c r="E97" t="s">
        <v>145</v>
      </c>
      <c r="F97" t="s">
        <v>418</v>
      </c>
      <c r="G97" t="s">
        <v>134</v>
      </c>
      <c r="H97" t="s">
        <v>135</v>
      </c>
      <c r="I97" t="s">
        <v>136</v>
      </c>
      <c r="J97" t="s">
        <v>137</v>
      </c>
      <c r="K97" t="s">
        <v>138</v>
      </c>
      <c r="L97" t="s">
        <v>419</v>
      </c>
      <c r="M97" t="s">
        <v>420</v>
      </c>
      <c r="N97">
        <v>1.6333333329999999</v>
      </c>
      <c r="O97">
        <v>1</v>
      </c>
      <c r="P97">
        <v>184</v>
      </c>
      <c r="Q97">
        <v>3</v>
      </c>
      <c r="R97">
        <v>5</v>
      </c>
      <c r="S97">
        <v>1</v>
      </c>
      <c r="T97">
        <v>20</v>
      </c>
      <c r="U97">
        <v>0</v>
      </c>
      <c r="V97">
        <v>0</v>
      </c>
      <c r="W97">
        <v>0.44579614209999996</v>
      </c>
      <c r="X97">
        <v>43.516586688027381</v>
      </c>
      <c r="Y97">
        <v>3.6292970115752894</v>
      </c>
      <c r="Z97">
        <v>1.3311777154494</v>
      </c>
      <c r="AA97">
        <v>0.38855363655600006</v>
      </c>
      <c r="AB97">
        <v>21.374987948946135</v>
      </c>
      <c r="AC97">
        <v>0</v>
      </c>
      <c r="AD97">
        <v>0</v>
      </c>
      <c r="AE97">
        <v>70.68639914265421</v>
      </c>
    </row>
    <row r="98" spans="1:31" x14ac:dyDescent="0.3">
      <c r="A98">
        <v>2686613</v>
      </c>
      <c r="B98">
        <v>1</v>
      </c>
      <c r="C98" t="s">
        <v>81</v>
      </c>
      <c r="D98" t="s">
        <v>123</v>
      </c>
      <c r="E98" t="s">
        <v>160</v>
      </c>
      <c r="F98" t="s">
        <v>414</v>
      </c>
      <c r="G98" t="s">
        <v>134</v>
      </c>
      <c r="H98" t="s">
        <v>135</v>
      </c>
      <c r="I98" t="s">
        <v>136</v>
      </c>
      <c r="J98" t="s">
        <v>137</v>
      </c>
      <c r="K98" t="s">
        <v>138</v>
      </c>
      <c r="L98" t="s">
        <v>421</v>
      </c>
      <c r="M98" t="s">
        <v>422</v>
      </c>
      <c r="N98">
        <v>0.21111111099999999</v>
      </c>
      <c r="O98">
        <v>1</v>
      </c>
      <c r="P98">
        <v>518</v>
      </c>
      <c r="Q98">
        <v>1</v>
      </c>
      <c r="R98">
        <v>5</v>
      </c>
      <c r="S98">
        <v>19</v>
      </c>
      <c r="T98">
        <v>214</v>
      </c>
      <c r="U98">
        <v>16</v>
      </c>
      <c r="V98">
        <v>2</v>
      </c>
      <c r="W98">
        <v>3.8783436499999997E-2</v>
      </c>
      <c r="X98">
        <v>37.0198230393082</v>
      </c>
      <c r="Y98">
        <v>1.3438380357610755</v>
      </c>
      <c r="Z98">
        <v>2.3206344285178799</v>
      </c>
      <c r="AA98">
        <v>151.4751138580732</v>
      </c>
      <c r="AB98">
        <v>42.543151148930789</v>
      </c>
      <c r="AC98">
        <v>795.60324730252751</v>
      </c>
      <c r="AD98">
        <v>3.2339613692543079</v>
      </c>
      <c r="AE98">
        <v>1033.5785526188729</v>
      </c>
    </row>
    <row r="99" spans="1:31" x14ac:dyDescent="0.3">
      <c r="A99">
        <v>2690993</v>
      </c>
      <c r="B99">
        <v>1</v>
      </c>
      <c r="C99" t="s">
        <v>80</v>
      </c>
      <c r="D99" t="s">
        <v>95</v>
      </c>
      <c r="E99" t="s">
        <v>132</v>
      </c>
      <c r="F99" t="s">
        <v>423</v>
      </c>
      <c r="G99" t="s">
        <v>134</v>
      </c>
      <c r="H99" t="s">
        <v>135</v>
      </c>
      <c r="I99" t="s">
        <v>169</v>
      </c>
      <c r="J99" t="s">
        <v>137</v>
      </c>
      <c r="K99" t="s">
        <v>138</v>
      </c>
      <c r="L99" t="s">
        <v>424</v>
      </c>
      <c r="M99" t="s">
        <v>425</v>
      </c>
      <c r="N99">
        <v>4.8611110999999999E-2</v>
      </c>
      <c r="O99">
        <v>5</v>
      </c>
      <c r="P99">
        <v>286</v>
      </c>
      <c r="Q99">
        <v>8</v>
      </c>
      <c r="R99">
        <v>1</v>
      </c>
      <c r="S99">
        <v>27</v>
      </c>
      <c r="T99">
        <v>12</v>
      </c>
      <c r="U99">
        <v>2</v>
      </c>
      <c r="V99">
        <v>0</v>
      </c>
      <c r="W99">
        <v>0.16186097773967431</v>
      </c>
      <c r="X99">
        <v>2.8282858758355629</v>
      </c>
      <c r="Y99">
        <v>5.5856280648224779</v>
      </c>
      <c r="Z99">
        <v>0.13159734715892915</v>
      </c>
      <c r="AA99">
        <v>18.554501139299944</v>
      </c>
      <c r="AB99">
        <v>0.49411391552152301</v>
      </c>
      <c r="AC99">
        <v>14.539237719497706</v>
      </c>
      <c r="AD99">
        <v>0</v>
      </c>
      <c r="AE99">
        <v>42.295225039875817</v>
      </c>
    </row>
    <row r="100" spans="1:31" x14ac:dyDescent="0.3">
      <c r="A100">
        <v>2704069</v>
      </c>
      <c r="B100">
        <v>1</v>
      </c>
      <c r="C100" t="s">
        <v>80</v>
      </c>
      <c r="D100" t="s">
        <v>95</v>
      </c>
      <c r="E100" t="s">
        <v>132</v>
      </c>
      <c r="F100" t="s">
        <v>423</v>
      </c>
      <c r="G100" t="s">
        <v>134</v>
      </c>
      <c r="H100" t="s">
        <v>135</v>
      </c>
      <c r="I100" t="s">
        <v>136</v>
      </c>
      <c r="J100" t="s">
        <v>137</v>
      </c>
      <c r="K100" t="s">
        <v>138</v>
      </c>
      <c r="L100" t="s">
        <v>426</v>
      </c>
      <c r="M100" t="s">
        <v>427</v>
      </c>
      <c r="N100">
        <v>0.32611111100000001</v>
      </c>
      <c r="O100">
        <v>5</v>
      </c>
      <c r="P100">
        <v>286</v>
      </c>
      <c r="Q100">
        <v>8</v>
      </c>
      <c r="R100">
        <v>1</v>
      </c>
      <c r="S100">
        <v>27</v>
      </c>
      <c r="T100">
        <v>12</v>
      </c>
      <c r="U100">
        <v>2</v>
      </c>
      <c r="V100">
        <v>0</v>
      </c>
      <c r="W100">
        <v>1.0218430981848197</v>
      </c>
      <c r="X100">
        <v>18.915509402496667</v>
      </c>
      <c r="Y100">
        <v>43.108710014768981</v>
      </c>
      <c r="Z100">
        <v>0.91150726599035647</v>
      </c>
      <c r="AA100">
        <v>128.963241347327</v>
      </c>
      <c r="AB100">
        <v>3.3403868761474862</v>
      </c>
      <c r="AC100">
        <v>112.94563469454978</v>
      </c>
      <c r="AD100">
        <v>0</v>
      </c>
      <c r="AE100">
        <v>309.20683269946511</v>
      </c>
    </row>
    <row r="101" spans="1:31" x14ac:dyDescent="0.3">
      <c r="A101">
        <v>2696069</v>
      </c>
      <c r="B101">
        <v>1</v>
      </c>
      <c r="C101" t="s">
        <v>80</v>
      </c>
      <c r="D101" t="s">
        <v>82</v>
      </c>
      <c r="E101" t="s">
        <v>428</v>
      </c>
      <c r="F101" t="s">
        <v>429</v>
      </c>
      <c r="G101" t="s">
        <v>409</v>
      </c>
      <c r="H101" t="s">
        <v>187</v>
      </c>
      <c r="I101" t="s">
        <v>136</v>
      </c>
      <c r="J101" t="s">
        <v>137</v>
      </c>
      <c r="K101" t="s">
        <v>138</v>
      </c>
      <c r="L101" t="s">
        <v>430</v>
      </c>
      <c r="M101" t="s">
        <v>431</v>
      </c>
      <c r="N101">
        <v>0.31166666599999998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24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3.9294661528521662</v>
      </c>
      <c r="AC101">
        <v>0</v>
      </c>
      <c r="AD101">
        <v>0</v>
      </c>
      <c r="AE101">
        <v>3.9294661528521662</v>
      </c>
    </row>
    <row r="102" spans="1:31" x14ac:dyDescent="0.3">
      <c r="A102">
        <v>2704710</v>
      </c>
      <c r="B102">
        <v>1</v>
      </c>
      <c r="C102" t="s">
        <v>81</v>
      </c>
      <c r="D102" t="s">
        <v>128</v>
      </c>
      <c r="E102" t="s">
        <v>184</v>
      </c>
      <c r="F102" t="s">
        <v>432</v>
      </c>
      <c r="G102" t="s">
        <v>409</v>
      </c>
      <c r="H102" t="s">
        <v>187</v>
      </c>
      <c r="I102" t="s">
        <v>136</v>
      </c>
      <c r="J102" t="s">
        <v>137</v>
      </c>
      <c r="K102" t="s">
        <v>138</v>
      </c>
      <c r="L102" t="s">
        <v>433</v>
      </c>
      <c r="M102" t="s">
        <v>434</v>
      </c>
      <c r="N102">
        <v>2.2855555550000002</v>
      </c>
      <c r="O102">
        <v>0</v>
      </c>
      <c r="P102">
        <v>98</v>
      </c>
      <c r="Q102">
        <v>0</v>
      </c>
      <c r="R102">
        <v>1</v>
      </c>
      <c r="S102">
        <v>0</v>
      </c>
      <c r="T102">
        <v>5</v>
      </c>
      <c r="U102">
        <v>0</v>
      </c>
      <c r="V102">
        <v>0</v>
      </c>
      <c r="W102">
        <v>0</v>
      </c>
      <c r="X102">
        <v>48.602612666613901</v>
      </c>
      <c r="Y102">
        <v>0</v>
      </c>
      <c r="Z102">
        <v>0.77999158061094187</v>
      </c>
      <c r="AA102">
        <v>0</v>
      </c>
      <c r="AB102">
        <v>4.7569081565436795</v>
      </c>
      <c r="AC102">
        <v>0</v>
      </c>
      <c r="AD102">
        <v>0</v>
      </c>
      <c r="AE102">
        <v>54.139512403768521</v>
      </c>
    </row>
    <row r="103" spans="1:31" x14ac:dyDescent="0.3">
      <c r="A103">
        <v>2704376</v>
      </c>
      <c r="B103">
        <v>1</v>
      </c>
      <c r="C103" t="s">
        <v>80</v>
      </c>
      <c r="D103" t="s">
        <v>86</v>
      </c>
      <c r="E103" t="s">
        <v>145</v>
      </c>
      <c r="F103" t="s">
        <v>435</v>
      </c>
      <c r="G103" t="s">
        <v>346</v>
      </c>
      <c r="H103" t="s">
        <v>135</v>
      </c>
      <c r="I103" t="s">
        <v>136</v>
      </c>
      <c r="J103" t="s">
        <v>137</v>
      </c>
      <c r="K103" t="s">
        <v>166</v>
      </c>
      <c r="L103" t="s">
        <v>436</v>
      </c>
      <c r="M103" t="s">
        <v>437</v>
      </c>
      <c r="N103">
        <v>3.2875000000000001</v>
      </c>
      <c r="O103">
        <v>0</v>
      </c>
      <c r="P103">
        <v>12</v>
      </c>
      <c r="Q103">
        <v>0</v>
      </c>
      <c r="R103">
        <v>2</v>
      </c>
      <c r="S103">
        <v>0</v>
      </c>
      <c r="T103">
        <v>3</v>
      </c>
      <c r="U103">
        <v>0</v>
      </c>
      <c r="V103">
        <v>0</v>
      </c>
      <c r="W103">
        <v>0</v>
      </c>
      <c r="X103">
        <v>56.274295825775006</v>
      </c>
      <c r="Y103">
        <v>0</v>
      </c>
      <c r="Z103">
        <v>1.2451745970101999</v>
      </c>
      <c r="AA103">
        <v>0</v>
      </c>
      <c r="AB103">
        <v>25.96717610029733</v>
      </c>
      <c r="AC103">
        <v>0</v>
      </c>
      <c r="AD103">
        <v>0</v>
      </c>
      <c r="AE103">
        <v>83.486646523082527</v>
      </c>
    </row>
    <row r="104" spans="1:31" x14ac:dyDescent="0.3">
      <c r="A104">
        <v>2704866</v>
      </c>
      <c r="B104">
        <v>1</v>
      </c>
      <c r="C104" t="s">
        <v>81</v>
      </c>
      <c r="D104" t="s">
        <v>117</v>
      </c>
      <c r="E104" t="s">
        <v>141</v>
      </c>
      <c r="F104" t="s">
        <v>438</v>
      </c>
      <c r="G104" t="s">
        <v>346</v>
      </c>
      <c r="H104" t="s">
        <v>135</v>
      </c>
      <c r="I104" t="s">
        <v>136</v>
      </c>
      <c r="J104" t="s">
        <v>137</v>
      </c>
      <c r="K104" t="s">
        <v>166</v>
      </c>
      <c r="L104" t="s">
        <v>439</v>
      </c>
      <c r="M104" t="s">
        <v>440</v>
      </c>
      <c r="N104">
        <v>8.5772222219999996</v>
      </c>
      <c r="O104">
        <v>36</v>
      </c>
      <c r="P104">
        <v>9120</v>
      </c>
      <c r="Q104">
        <v>18</v>
      </c>
      <c r="R104">
        <v>696</v>
      </c>
      <c r="S104">
        <v>30</v>
      </c>
      <c r="T104">
        <v>1051</v>
      </c>
      <c r="U104">
        <v>0</v>
      </c>
      <c r="V104">
        <v>3</v>
      </c>
      <c r="W104">
        <v>200.42978283732737</v>
      </c>
      <c r="X104">
        <v>9436.8432451484496</v>
      </c>
      <c r="Y104">
        <v>368.25662769170447</v>
      </c>
      <c r="Z104">
        <v>1553.5933973035719</v>
      </c>
      <c r="AA104">
        <v>1391.9720302399312</v>
      </c>
      <c r="AB104">
        <v>4874.9952577513868</v>
      </c>
      <c r="AC104">
        <v>0</v>
      </c>
      <c r="AD104">
        <v>2703.5496861470156</v>
      </c>
      <c r="AE104">
        <v>20529.640027119385</v>
      </c>
    </row>
    <row r="105" spans="1:31" x14ac:dyDescent="0.3">
      <c r="A105">
        <v>2702293</v>
      </c>
      <c r="B105">
        <v>1</v>
      </c>
      <c r="C105" t="s">
        <v>80</v>
      </c>
      <c r="D105" t="s">
        <v>90</v>
      </c>
      <c r="E105" t="s">
        <v>141</v>
      </c>
      <c r="F105" t="s">
        <v>441</v>
      </c>
      <c r="G105" t="s">
        <v>442</v>
      </c>
      <c r="H105" t="s">
        <v>263</v>
      </c>
      <c r="I105" t="s">
        <v>136</v>
      </c>
      <c r="J105" t="s">
        <v>137</v>
      </c>
      <c r="K105" t="s">
        <v>166</v>
      </c>
      <c r="L105" t="s">
        <v>443</v>
      </c>
      <c r="M105" t="s">
        <v>444</v>
      </c>
      <c r="N105">
        <v>0.248611111</v>
      </c>
      <c r="O105">
        <v>0</v>
      </c>
      <c r="P105">
        <v>44756</v>
      </c>
      <c r="Q105">
        <v>0</v>
      </c>
      <c r="R105">
        <v>1</v>
      </c>
      <c r="S105">
        <v>4</v>
      </c>
      <c r="T105">
        <v>3555</v>
      </c>
      <c r="U105">
        <v>0</v>
      </c>
      <c r="V105">
        <v>1</v>
      </c>
      <c r="W105">
        <v>0</v>
      </c>
      <c r="X105">
        <v>2059.6789852692068</v>
      </c>
      <c r="Y105">
        <v>0</v>
      </c>
      <c r="Z105">
        <v>0</v>
      </c>
      <c r="AA105">
        <v>11.781038116783872</v>
      </c>
      <c r="AB105">
        <v>436.88523626649982</v>
      </c>
      <c r="AC105">
        <v>0</v>
      </c>
      <c r="AD105">
        <v>0.1265807957048328</v>
      </c>
      <c r="AE105">
        <v>2508.4718404481951</v>
      </c>
    </row>
    <row r="106" spans="1:31" x14ac:dyDescent="0.3">
      <c r="A106">
        <v>2702896</v>
      </c>
      <c r="B106">
        <v>1</v>
      </c>
      <c r="C106" t="s">
        <v>80</v>
      </c>
      <c r="D106" t="s">
        <v>90</v>
      </c>
      <c r="E106" t="s">
        <v>141</v>
      </c>
      <c r="F106" t="s">
        <v>445</v>
      </c>
      <c r="G106" t="s">
        <v>442</v>
      </c>
      <c r="H106" t="s">
        <v>263</v>
      </c>
      <c r="I106" t="s">
        <v>136</v>
      </c>
      <c r="J106" t="s">
        <v>137</v>
      </c>
      <c r="K106" t="s">
        <v>166</v>
      </c>
      <c r="L106" t="s">
        <v>446</v>
      </c>
      <c r="M106" t="s">
        <v>447</v>
      </c>
      <c r="N106">
        <v>5.1666666E-2</v>
      </c>
      <c r="O106">
        <v>0</v>
      </c>
      <c r="P106">
        <v>44756</v>
      </c>
      <c r="Q106">
        <v>0</v>
      </c>
      <c r="R106">
        <v>1</v>
      </c>
      <c r="S106">
        <v>4</v>
      </c>
      <c r="T106">
        <v>3555</v>
      </c>
      <c r="U106">
        <v>0</v>
      </c>
      <c r="V106">
        <v>1</v>
      </c>
      <c r="W106">
        <v>0</v>
      </c>
      <c r="X106">
        <v>443.68202185764909</v>
      </c>
      <c r="Y106">
        <v>0</v>
      </c>
      <c r="Z106">
        <v>0</v>
      </c>
      <c r="AA106">
        <v>2.467118301930713</v>
      </c>
      <c r="AB106">
        <v>91.99938500325905</v>
      </c>
      <c r="AC106">
        <v>0</v>
      </c>
      <c r="AD106">
        <v>1.7607378090296666E-2</v>
      </c>
      <c r="AE106">
        <v>538.16613254092908</v>
      </c>
    </row>
    <row r="107" spans="1:31" x14ac:dyDescent="0.3">
      <c r="A107">
        <v>2702897</v>
      </c>
      <c r="B107">
        <v>1</v>
      </c>
      <c r="C107" t="s">
        <v>80</v>
      </c>
      <c r="D107" t="s">
        <v>90</v>
      </c>
      <c r="E107" t="s">
        <v>141</v>
      </c>
      <c r="F107" t="s">
        <v>448</v>
      </c>
      <c r="G107" t="s">
        <v>442</v>
      </c>
      <c r="H107" t="s">
        <v>263</v>
      </c>
      <c r="I107" t="s">
        <v>136</v>
      </c>
      <c r="J107" t="s">
        <v>137</v>
      </c>
      <c r="K107" t="s">
        <v>166</v>
      </c>
      <c r="L107" t="s">
        <v>449</v>
      </c>
      <c r="M107" t="s">
        <v>450</v>
      </c>
      <c r="N107">
        <v>7.4722222000000005E-2</v>
      </c>
      <c r="O107">
        <v>0</v>
      </c>
      <c r="P107">
        <v>2476</v>
      </c>
      <c r="Q107">
        <v>0</v>
      </c>
      <c r="R107">
        <v>0</v>
      </c>
      <c r="S107">
        <v>0</v>
      </c>
      <c r="T107">
        <v>123</v>
      </c>
      <c r="U107">
        <v>0</v>
      </c>
      <c r="V107">
        <v>0</v>
      </c>
      <c r="W107">
        <v>0</v>
      </c>
      <c r="X107">
        <v>38.092816968013807</v>
      </c>
      <c r="Y107">
        <v>0</v>
      </c>
      <c r="Z107">
        <v>0</v>
      </c>
      <c r="AA107">
        <v>0</v>
      </c>
      <c r="AB107">
        <v>6.5204193272273843</v>
      </c>
      <c r="AC107">
        <v>0</v>
      </c>
      <c r="AD107">
        <v>0</v>
      </c>
      <c r="AE107">
        <v>44.613236295241194</v>
      </c>
    </row>
    <row r="108" spans="1:31" x14ac:dyDescent="0.3">
      <c r="A108">
        <v>2716069</v>
      </c>
      <c r="B108">
        <v>1</v>
      </c>
      <c r="C108" t="s">
        <v>81</v>
      </c>
      <c r="D108" t="s">
        <v>128</v>
      </c>
      <c r="E108" t="s">
        <v>160</v>
      </c>
      <c r="F108" t="s">
        <v>366</v>
      </c>
      <c r="G108" t="s">
        <v>442</v>
      </c>
      <c r="H108" t="s">
        <v>135</v>
      </c>
      <c r="I108" t="s">
        <v>136</v>
      </c>
      <c r="J108" t="s">
        <v>137</v>
      </c>
      <c r="K108" t="s">
        <v>138</v>
      </c>
      <c r="L108" t="s">
        <v>451</v>
      </c>
      <c r="M108" t="s">
        <v>452</v>
      </c>
      <c r="N108">
        <v>0.16666666599999999</v>
      </c>
      <c r="O108">
        <v>1</v>
      </c>
      <c r="P108">
        <v>2742</v>
      </c>
      <c r="Q108">
        <v>0</v>
      </c>
      <c r="R108">
        <v>23</v>
      </c>
      <c r="S108">
        <v>1</v>
      </c>
      <c r="T108">
        <v>162</v>
      </c>
      <c r="U108">
        <v>1</v>
      </c>
      <c r="V108">
        <v>1</v>
      </c>
      <c r="W108">
        <v>3.5690249E-2</v>
      </c>
      <c r="X108">
        <v>89.718465893792583</v>
      </c>
      <c r="Y108">
        <v>0</v>
      </c>
      <c r="Z108">
        <v>3.0147652854061171</v>
      </c>
      <c r="AA108">
        <v>3.9298616804772997</v>
      </c>
      <c r="AB108">
        <v>28.755228065275166</v>
      </c>
      <c r="AC108">
        <v>20.101194211999999</v>
      </c>
      <c r="AD108">
        <v>0.40241193686133336</v>
      </c>
      <c r="AE108">
        <v>145.9576173228125</v>
      </c>
    </row>
    <row r="109" spans="1:31" x14ac:dyDescent="0.3">
      <c r="A109">
        <v>2686732</v>
      </c>
      <c r="B109">
        <v>1</v>
      </c>
      <c r="C109" t="s">
        <v>80</v>
      </c>
      <c r="D109" t="s">
        <v>83</v>
      </c>
      <c r="E109" t="s">
        <v>141</v>
      </c>
      <c r="F109" t="s">
        <v>453</v>
      </c>
      <c r="G109" t="s">
        <v>134</v>
      </c>
      <c r="H109" t="s">
        <v>135</v>
      </c>
      <c r="I109" t="s">
        <v>136</v>
      </c>
      <c r="J109" t="s">
        <v>137</v>
      </c>
      <c r="K109" t="s">
        <v>138</v>
      </c>
      <c r="L109" t="s">
        <v>454</v>
      </c>
      <c r="M109" t="s">
        <v>455</v>
      </c>
      <c r="N109">
        <v>0.61472222200000004</v>
      </c>
      <c r="O109">
        <v>0</v>
      </c>
      <c r="P109">
        <v>3212</v>
      </c>
      <c r="Q109">
        <v>0</v>
      </c>
      <c r="R109">
        <v>0</v>
      </c>
      <c r="S109">
        <v>0</v>
      </c>
      <c r="T109">
        <v>508</v>
      </c>
      <c r="U109">
        <v>0</v>
      </c>
      <c r="V109">
        <v>28</v>
      </c>
      <c r="W109">
        <v>0</v>
      </c>
      <c r="X109">
        <v>358.96983016724653</v>
      </c>
      <c r="Y109">
        <v>0</v>
      </c>
      <c r="Z109">
        <v>0</v>
      </c>
      <c r="AA109">
        <v>0</v>
      </c>
      <c r="AB109">
        <v>254.99485255211698</v>
      </c>
      <c r="AC109">
        <v>0</v>
      </c>
      <c r="AD109">
        <v>173.58464800706147</v>
      </c>
      <c r="AE109">
        <v>787.54933072642496</v>
      </c>
    </row>
    <row r="110" spans="1:31" x14ac:dyDescent="0.3">
      <c r="A110">
        <v>2686732</v>
      </c>
      <c r="B110">
        <v>2</v>
      </c>
      <c r="C110" t="s">
        <v>80</v>
      </c>
      <c r="D110" t="s">
        <v>83</v>
      </c>
      <c r="E110" t="s">
        <v>145</v>
      </c>
      <c r="F110" t="s">
        <v>456</v>
      </c>
      <c r="G110" t="s">
        <v>134</v>
      </c>
      <c r="H110" t="s">
        <v>135</v>
      </c>
      <c r="I110" t="s">
        <v>136</v>
      </c>
      <c r="J110" t="s">
        <v>137</v>
      </c>
      <c r="K110" t="s">
        <v>138</v>
      </c>
      <c r="L110" t="s">
        <v>455</v>
      </c>
      <c r="M110" t="s">
        <v>457</v>
      </c>
      <c r="N110">
        <v>0.34250000000000003</v>
      </c>
      <c r="O110">
        <v>0</v>
      </c>
      <c r="P110">
        <v>1449</v>
      </c>
      <c r="Q110">
        <v>0</v>
      </c>
      <c r="R110">
        <v>0</v>
      </c>
      <c r="S110">
        <v>0</v>
      </c>
      <c r="T110">
        <v>337</v>
      </c>
      <c r="U110">
        <v>0</v>
      </c>
      <c r="V110">
        <v>24</v>
      </c>
      <c r="W110">
        <v>0</v>
      </c>
      <c r="X110">
        <v>94.517101508574825</v>
      </c>
      <c r="Y110">
        <v>0</v>
      </c>
      <c r="Z110">
        <v>0</v>
      </c>
      <c r="AA110">
        <v>0</v>
      </c>
      <c r="AB110">
        <v>109.84772808784712</v>
      </c>
      <c r="AC110">
        <v>0</v>
      </c>
      <c r="AD110">
        <v>83.740458461917299</v>
      </c>
      <c r="AE110">
        <v>288.10528805833923</v>
      </c>
    </row>
    <row r="111" spans="1:31" x14ac:dyDescent="0.3">
      <c r="A111">
        <v>2686732</v>
      </c>
      <c r="B111">
        <v>3</v>
      </c>
      <c r="C111" t="s">
        <v>80</v>
      </c>
      <c r="D111" t="s">
        <v>83</v>
      </c>
      <c r="E111" t="s">
        <v>145</v>
      </c>
      <c r="F111" t="s">
        <v>458</v>
      </c>
      <c r="G111" t="s">
        <v>134</v>
      </c>
      <c r="H111" t="s">
        <v>135</v>
      </c>
      <c r="I111" t="s">
        <v>136</v>
      </c>
      <c r="J111" t="s">
        <v>137</v>
      </c>
      <c r="K111" t="s">
        <v>138</v>
      </c>
      <c r="L111" t="s">
        <v>457</v>
      </c>
      <c r="M111" t="s">
        <v>459</v>
      </c>
      <c r="N111">
        <v>0.76861111100000001</v>
      </c>
      <c r="O111">
        <v>0</v>
      </c>
      <c r="P111">
        <v>1446</v>
      </c>
      <c r="Q111">
        <v>0</v>
      </c>
      <c r="R111">
        <v>0</v>
      </c>
      <c r="S111">
        <v>0</v>
      </c>
      <c r="T111">
        <v>183</v>
      </c>
      <c r="U111">
        <v>0</v>
      </c>
      <c r="V111">
        <v>13</v>
      </c>
      <c r="W111">
        <v>0</v>
      </c>
      <c r="X111">
        <v>210.69479289197341</v>
      </c>
      <c r="Y111">
        <v>0</v>
      </c>
      <c r="Z111">
        <v>0</v>
      </c>
      <c r="AA111">
        <v>0</v>
      </c>
      <c r="AB111">
        <v>114.95355574049512</v>
      </c>
      <c r="AC111">
        <v>0</v>
      </c>
      <c r="AD111">
        <v>87.55660878700418</v>
      </c>
      <c r="AE111">
        <v>413.20495741947269</v>
      </c>
    </row>
    <row r="112" spans="1:31" x14ac:dyDescent="0.3">
      <c r="A112">
        <v>2691484</v>
      </c>
      <c r="B112">
        <v>1</v>
      </c>
      <c r="C112" t="s">
        <v>80</v>
      </c>
      <c r="D112" t="s">
        <v>88</v>
      </c>
      <c r="E112" t="s">
        <v>141</v>
      </c>
      <c r="F112" t="s">
        <v>460</v>
      </c>
      <c r="G112" t="s">
        <v>134</v>
      </c>
      <c r="H112" t="s">
        <v>135</v>
      </c>
      <c r="I112" t="s">
        <v>136</v>
      </c>
      <c r="J112" t="s">
        <v>137</v>
      </c>
      <c r="K112" t="s">
        <v>138</v>
      </c>
      <c r="L112" t="s">
        <v>461</v>
      </c>
      <c r="M112" t="s">
        <v>462</v>
      </c>
      <c r="N112">
        <v>0.49166666599999997</v>
      </c>
      <c r="O112">
        <v>1</v>
      </c>
      <c r="P112">
        <v>2963</v>
      </c>
      <c r="Q112">
        <v>0</v>
      </c>
      <c r="R112">
        <v>2</v>
      </c>
      <c r="S112">
        <v>15</v>
      </c>
      <c r="T112">
        <v>410</v>
      </c>
      <c r="U112">
        <v>4</v>
      </c>
      <c r="V112">
        <v>1</v>
      </c>
      <c r="W112">
        <v>4.1071591535030825</v>
      </c>
      <c r="X112">
        <v>278.87441138159852</v>
      </c>
      <c r="Y112">
        <v>0</v>
      </c>
      <c r="Z112">
        <v>0.68206129029925255</v>
      </c>
      <c r="AA112">
        <v>175.67870819541</v>
      </c>
      <c r="AB112">
        <v>375.22233852234751</v>
      </c>
      <c r="AC112">
        <v>271.82525317553967</v>
      </c>
      <c r="AD112">
        <v>6.6680120019307765</v>
      </c>
      <c r="AE112">
        <v>1113.0579437206288</v>
      </c>
    </row>
    <row r="113" spans="1:31" x14ac:dyDescent="0.3">
      <c r="A113">
        <v>2691484</v>
      </c>
      <c r="B113">
        <v>2</v>
      </c>
      <c r="C113" t="s">
        <v>80</v>
      </c>
      <c r="D113" t="s">
        <v>88</v>
      </c>
      <c r="E113" t="s">
        <v>145</v>
      </c>
      <c r="F113" t="s">
        <v>463</v>
      </c>
      <c r="G113" t="s">
        <v>134</v>
      </c>
      <c r="H113" t="s">
        <v>135</v>
      </c>
      <c r="I113" t="s">
        <v>136</v>
      </c>
      <c r="J113" t="s">
        <v>137</v>
      </c>
      <c r="K113" t="s">
        <v>138</v>
      </c>
      <c r="L113" t="s">
        <v>462</v>
      </c>
      <c r="M113" t="s">
        <v>464</v>
      </c>
      <c r="N113">
        <v>0.72861111099999998</v>
      </c>
      <c r="O113">
        <v>3</v>
      </c>
      <c r="P113">
        <v>1930</v>
      </c>
      <c r="Q113">
        <v>0</v>
      </c>
      <c r="R113">
        <v>1</v>
      </c>
      <c r="S113">
        <v>35</v>
      </c>
      <c r="T113">
        <v>373</v>
      </c>
      <c r="U113">
        <v>9</v>
      </c>
      <c r="V113">
        <v>4</v>
      </c>
      <c r="W113">
        <v>50.584699437981023</v>
      </c>
      <c r="X113">
        <v>466.05916496753616</v>
      </c>
      <c r="Y113">
        <v>0</v>
      </c>
      <c r="Z113">
        <v>0.87781769884611116</v>
      </c>
      <c r="AA113">
        <v>600.22453440472202</v>
      </c>
      <c r="AB113">
        <v>353.50821910798828</v>
      </c>
      <c r="AC113">
        <v>625.00593748762333</v>
      </c>
      <c r="AD113">
        <v>48.579204196353899</v>
      </c>
      <c r="AE113">
        <v>2144.8395773010511</v>
      </c>
    </row>
    <row r="114" spans="1:31" x14ac:dyDescent="0.3">
      <c r="A114">
        <v>2697539</v>
      </c>
      <c r="B114">
        <v>1</v>
      </c>
      <c r="C114" t="s">
        <v>81</v>
      </c>
      <c r="D114" t="s">
        <v>118</v>
      </c>
      <c r="E114" t="s">
        <v>145</v>
      </c>
      <c r="F114" t="s">
        <v>465</v>
      </c>
      <c r="G114" t="s">
        <v>134</v>
      </c>
      <c r="H114" t="s">
        <v>135</v>
      </c>
      <c r="I114" t="s">
        <v>136</v>
      </c>
      <c r="J114" t="s">
        <v>137</v>
      </c>
      <c r="K114" t="s">
        <v>138</v>
      </c>
      <c r="L114" t="s">
        <v>466</v>
      </c>
      <c r="M114" t="s">
        <v>467</v>
      </c>
      <c r="N114">
        <v>0.84388888799999995</v>
      </c>
      <c r="O114">
        <v>0</v>
      </c>
      <c r="P114">
        <v>951</v>
      </c>
      <c r="Q114">
        <v>0</v>
      </c>
      <c r="R114">
        <v>0</v>
      </c>
      <c r="S114">
        <v>1</v>
      </c>
      <c r="T114">
        <v>25</v>
      </c>
      <c r="U114">
        <v>0</v>
      </c>
      <c r="V114">
        <v>0</v>
      </c>
      <c r="W114">
        <v>0</v>
      </c>
      <c r="X114">
        <v>154.76534064788098</v>
      </c>
      <c r="Y114">
        <v>0</v>
      </c>
      <c r="Z114">
        <v>0</v>
      </c>
      <c r="AA114">
        <v>0.60107414630973155</v>
      </c>
      <c r="AB114">
        <v>32.910596996350627</v>
      </c>
      <c r="AC114">
        <v>0</v>
      </c>
      <c r="AD114">
        <v>0</v>
      </c>
      <c r="AE114">
        <v>188.27701179054134</v>
      </c>
    </row>
    <row r="115" spans="1:31" x14ac:dyDescent="0.3">
      <c r="A115">
        <v>2699793</v>
      </c>
      <c r="B115">
        <v>1</v>
      </c>
      <c r="C115" t="s">
        <v>80</v>
      </c>
      <c r="D115" t="s">
        <v>110</v>
      </c>
      <c r="E115" t="s">
        <v>160</v>
      </c>
      <c r="F115" t="s">
        <v>468</v>
      </c>
      <c r="G115" t="s">
        <v>134</v>
      </c>
      <c r="H115" t="s">
        <v>135</v>
      </c>
      <c r="I115" t="s">
        <v>136</v>
      </c>
      <c r="J115" t="s">
        <v>137</v>
      </c>
      <c r="K115" t="s">
        <v>138</v>
      </c>
      <c r="L115" t="s">
        <v>469</v>
      </c>
      <c r="M115" t="s">
        <v>470</v>
      </c>
      <c r="N115">
        <v>1.324166666</v>
      </c>
      <c r="O115">
        <v>0</v>
      </c>
      <c r="P115">
        <v>0</v>
      </c>
      <c r="Q115">
        <v>0</v>
      </c>
      <c r="R115">
        <v>0</v>
      </c>
      <c r="S115">
        <v>1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51.749998899869524</v>
      </c>
      <c r="AB115">
        <v>0</v>
      </c>
      <c r="AC115">
        <v>0</v>
      </c>
      <c r="AD115">
        <v>0</v>
      </c>
      <c r="AE115">
        <v>51.749998899869524</v>
      </c>
    </row>
    <row r="116" spans="1:31" x14ac:dyDescent="0.3">
      <c r="A116">
        <v>2685447</v>
      </c>
      <c r="B116">
        <v>1</v>
      </c>
      <c r="C116" t="s">
        <v>80</v>
      </c>
      <c r="D116" t="s">
        <v>102</v>
      </c>
      <c r="E116" t="s">
        <v>145</v>
      </c>
      <c r="F116" t="s">
        <v>471</v>
      </c>
      <c r="G116" t="s">
        <v>409</v>
      </c>
      <c r="H116" t="s">
        <v>135</v>
      </c>
      <c r="I116" t="s">
        <v>136</v>
      </c>
      <c r="J116" t="s">
        <v>137</v>
      </c>
      <c r="K116" t="s">
        <v>138</v>
      </c>
      <c r="L116" t="s">
        <v>472</v>
      </c>
      <c r="M116" t="s">
        <v>473</v>
      </c>
      <c r="N116">
        <v>0.111111111</v>
      </c>
      <c r="O116">
        <v>0</v>
      </c>
      <c r="P116">
        <v>833</v>
      </c>
      <c r="Q116">
        <v>1</v>
      </c>
      <c r="R116">
        <v>13</v>
      </c>
      <c r="S116">
        <v>1</v>
      </c>
      <c r="T116">
        <v>83</v>
      </c>
      <c r="U116">
        <v>0</v>
      </c>
      <c r="V116">
        <v>0</v>
      </c>
      <c r="W116">
        <v>0</v>
      </c>
      <c r="X116">
        <v>10.169457597888334</v>
      </c>
      <c r="Y116">
        <v>7.4911492690544451E-2</v>
      </c>
      <c r="Z116">
        <v>0.88039499170406654</v>
      </c>
      <c r="AA116">
        <v>0.19001376592861108</v>
      </c>
      <c r="AB116">
        <v>5.762605469553332</v>
      </c>
      <c r="AC116">
        <v>0</v>
      </c>
      <c r="AD116">
        <v>0</v>
      </c>
      <c r="AE116">
        <v>17.077383317764891</v>
      </c>
    </row>
    <row r="117" spans="1:31" x14ac:dyDescent="0.3">
      <c r="A117">
        <v>2687196</v>
      </c>
      <c r="B117">
        <v>1</v>
      </c>
      <c r="C117" t="s">
        <v>81</v>
      </c>
      <c r="D117" t="s">
        <v>121</v>
      </c>
      <c r="E117" t="s">
        <v>145</v>
      </c>
      <c r="F117" t="s">
        <v>474</v>
      </c>
      <c r="G117" t="s">
        <v>409</v>
      </c>
      <c r="H117" t="s">
        <v>135</v>
      </c>
      <c r="I117" t="s">
        <v>136</v>
      </c>
      <c r="J117" t="s">
        <v>137</v>
      </c>
      <c r="K117" t="s">
        <v>138</v>
      </c>
      <c r="L117" t="s">
        <v>475</v>
      </c>
      <c r="M117" t="s">
        <v>476</v>
      </c>
      <c r="N117">
        <v>0.30833333299999999</v>
      </c>
      <c r="O117">
        <v>0</v>
      </c>
      <c r="P117">
        <v>393</v>
      </c>
      <c r="Q117">
        <v>0</v>
      </c>
      <c r="R117">
        <v>13</v>
      </c>
      <c r="S117">
        <v>0</v>
      </c>
      <c r="T117">
        <v>17</v>
      </c>
      <c r="U117">
        <v>0</v>
      </c>
      <c r="V117">
        <v>0</v>
      </c>
      <c r="W117">
        <v>0</v>
      </c>
      <c r="X117">
        <v>11.003121536854263</v>
      </c>
      <c r="Y117">
        <v>0</v>
      </c>
      <c r="Z117">
        <v>0.4709212327687442</v>
      </c>
      <c r="AA117">
        <v>0</v>
      </c>
      <c r="AB117">
        <v>2.0524015175781756</v>
      </c>
      <c r="AC117">
        <v>0</v>
      </c>
      <c r="AD117">
        <v>0</v>
      </c>
      <c r="AE117">
        <v>13.526444287201182</v>
      </c>
    </row>
    <row r="118" spans="1:31" x14ac:dyDescent="0.3">
      <c r="A118">
        <v>2694853</v>
      </c>
      <c r="B118">
        <v>1</v>
      </c>
      <c r="C118" t="s">
        <v>81</v>
      </c>
      <c r="D118" t="s">
        <v>114</v>
      </c>
      <c r="E118" t="s">
        <v>184</v>
      </c>
      <c r="F118" t="s">
        <v>477</v>
      </c>
      <c r="G118" t="s">
        <v>409</v>
      </c>
      <c r="H118" t="s">
        <v>187</v>
      </c>
      <c r="I118" t="s">
        <v>136</v>
      </c>
      <c r="J118" t="s">
        <v>137</v>
      </c>
      <c r="K118" t="s">
        <v>138</v>
      </c>
      <c r="L118" t="s">
        <v>478</v>
      </c>
      <c r="M118" t="s">
        <v>479</v>
      </c>
      <c r="N118">
        <v>0.33194444400000001</v>
      </c>
      <c r="O118">
        <v>0</v>
      </c>
      <c r="P118">
        <v>55</v>
      </c>
      <c r="Q118">
        <v>0</v>
      </c>
      <c r="R118">
        <v>0</v>
      </c>
      <c r="S118">
        <v>0</v>
      </c>
      <c r="T118">
        <v>3</v>
      </c>
      <c r="U118">
        <v>0</v>
      </c>
      <c r="V118">
        <v>0</v>
      </c>
      <c r="W118">
        <v>0</v>
      </c>
      <c r="X118">
        <v>1.9467448501828126</v>
      </c>
      <c r="Y118">
        <v>0</v>
      </c>
      <c r="Z118">
        <v>0</v>
      </c>
      <c r="AA118">
        <v>0</v>
      </c>
      <c r="AB118">
        <v>0.80295308844128921</v>
      </c>
      <c r="AC118">
        <v>0</v>
      </c>
      <c r="AD118">
        <v>0</v>
      </c>
      <c r="AE118">
        <v>2.7496979386241018</v>
      </c>
    </row>
    <row r="119" spans="1:31" x14ac:dyDescent="0.3">
      <c r="A119">
        <v>2696490</v>
      </c>
      <c r="B119">
        <v>1</v>
      </c>
      <c r="C119" t="s">
        <v>80</v>
      </c>
      <c r="D119" t="s">
        <v>104</v>
      </c>
      <c r="E119" t="s">
        <v>145</v>
      </c>
      <c r="F119" t="s">
        <v>480</v>
      </c>
      <c r="G119" t="s">
        <v>409</v>
      </c>
      <c r="H119" t="s">
        <v>135</v>
      </c>
      <c r="I119" t="s">
        <v>136</v>
      </c>
      <c r="J119" t="s">
        <v>137</v>
      </c>
      <c r="K119" t="s">
        <v>138</v>
      </c>
      <c r="L119" t="s">
        <v>481</v>
      </c>
      <c r="M119" t="s">
        <v>482</v>
      </c>
      <c r="N119">
        <v>0.23722222200000001</v>
      </c>
      <c r="O119">
        <v>0</v>
      </c>
      <c r="P119">
        <v>473</v>
      </c>
      <c r="Q119">
        <v>0</v>
      </c>
      <c r="R119">
        <v>0</v>
      </c>
      <c r="S119">
        <v>0</v>
      </c>
      <c r="T119">
        <v>35</v>
      </c>
      <c r="U119">
        <v>0</v>
      </c>
      <c r="V119">
        <v>0</v>
      </c>
      <c r="W119">
        <v>0</v>
      </c>
      <c r="X119">
        <v>15.836282362092025</v>
      </c>
      <c r="Y119">
        <v>0</v>
      </c>
      <c r="Z119">
        <v>0</v>
      </c>
      <c r="AA119">
        <v>0</v>
      </c>
      <c r="AB119">
        <v>7.1907606346490418</v>
      </c>
      <c r="AC119">
        <v>0</v>
      </c>
      <c r="AD119">
        <v>0</v>
      </c>
      <c r="AE119">
        <v>23.027042996741066</v>
      </c>
    </row>
    <row r="120" spans="1:31" x14ac:dyDescent="0.3">
      <c r="A120">
        <v>2697499</v>
      </c>
      <c r="B120">
        <v>1</v>
      </c>
      <c r="C120" t="s">
        <v>80</v>
      </c>
      <c r="D120" t="s">
        <v>89</v>
      </c>
      <c r="E120" t="s">
        <v>428</v>
      </c>
      <c r="F120" t="s">
        <v>483</v>
      </c>
      <c r="G120" t="s">
        <v>409</v>
      </c>
      <c r="H120" t="s">
        <v>187</v>
      </c>
      <c r="I120" t="s">
        <v>136</v>
      </c>
      <c r="J120" t="s">
        <v>137</v>
      </c>
      <c r="K120" t="s">
        <v>138</v>
      </c>
      <c r="L120" t="s">
        <v>484</v>
      </c>
      <c r="M120" t="s">
        <v>485</v>
      </c>
      <c r="N120">
        <v>0.233055555</v>
      </c>
      <c r="O120">
        <v>0</v>
      </c>
      <c r="P120">
        <v>33</v>
      </c>
      <c r="Q120">
        <v>0</v>
      </c>
      <c r="R120">
        <v>0</v>
      </c>
      <c r="S120">
        <v>0</v>
      </c>
      <c r="T120">
        <v>6</v>
      </c>
      <c r="U120">
        <v>0</v>
      </c>
      <c r="V120">
        <v>0</v>
      </c>
      <c r="W120">
        <v>0</v>
      </c>
      <c r="X120">
        <v>3.6049370961329519</v>
      </c>
      <c r="Y120">
        <v>0</v>
      </c>
      <c r="Z120">
        <v>0</v>
      </c>
      <c r="AA120">
        <v>0</v>
      </c>
      <c r="AB120">
        <v>4.5211434612080765</v>
      </c>
      <c r="AC120">
        <v>0</v>
      </c>
      <c r="AD120">
        <v>0</v>
      </c>
      <c r="AE120">
        <v>8.1260805573410284</v>
      </c>
    </row>
    <row r="121" spans="1:31" x14ac:dyDescent="0.3">
      <c r="A121">
        <v>2697760</v>
      </c>
      <c r="B121">
        <v>1</v>
      </c>
      <c r="C121" t="s">
        <v>81</v>
      </c>
      <c r="D121" t="s">
        <v>128</v>
      </c>
      <c r="E121" t="s">
        <v>141</v>
      </c>
      <c r="F121" t="s">
        <v>486</v>
      </c>
      <c r="G121" t="s">
        <v>346</v>
      </c>
      <c r="H121" t="s">
        <v>135</v>
      </c>
      <c r="I121" t="s">
        <v>136</v>
      </c>
      <c r="J121" t="s">
        <v>137</v>
      </c>
      <c r="K121" t="s">
        <v>166</v>
      </c>
      <c r="L121" t="s">
        <v>487</v>
      </c>
      <c r="M121" t="s">
        <v>488</v>
      </c>
      <c r="N121">
        <v>9.2830555550000007</v>
      </c>
      <c r="O121">
        <v>72</v>
      </c>
      <c r="P121">
        <v>5409</v>
      </c>
      <c r="Q121">
        <v>574</v>
      </c>
      <c r="R121">
        <v>403</v>
      </c>
      <c r="S121">
        <v>60</v>
      </c>
      <c r="T121">
        <v>575</v>
      </c>
      <c r="U121">
        <v>5</v>
      </c>
      <c r="V121">
        <v>0</v>
      </c>
      <c r="W121">
        <v>302.14077619214424</v>
      </c>
      <c r="X121">
        <v>7653.7662945758993</v>
      </c>
      <c r="Y121">
        <v>3316.8284907408793</v>
      </c>
      <c r="Z121">
        <v>1852.4161537045318</v>
      </c>
      <c r="AA121">
        <v>6412.3613967384972</v>
      </c>
      <c r="AB121">
        <v>2647.0960086311143</v>
      </c>
      <c r="AC121">
        <v>2884.5197211778332</v>
      </c>
      <c r="AD121">
        <v>0</v>
      </c>
      <c r="AE121">
        <v>25069.128841760896</v>
      </c>
    </row>
    <row r="122" spans="1:31" x14ac:dyDescent="0.3">
      <c r="A122">
        <v>2703816</v>
      </c>
      <c r="B122">
        <v>1</v>
      </c>
      <c r="C122" t="s">
        <v>80</v>
      </c>
      <c r="D122" t="s">
        <v>93</v>
      </c>
      <c r="E122" t="s">
        <v>141</v>
      </c>
      <c r="F122" t="s">
        <v>489</v>
      </c>
      <c r="G122" t="s">
        <v>490</v>
      </c>
      <c r="H122" t="s">
        <v>263</v>
      </c>
      <c r="I122" t="s">
        <v>136</v>
      </c>
      <c r="J122" t="s">
        <v>137</v>
      </c>
      <c r="K122" t="s">
        <v>166</v>
      </c>
      <c r="L122" t="s">
        <v>491</v>
      </c>
      <c r="M122" t="s">
        <v>492</v>
      </c>
      <c r="N122">
        <v>5.5087111110000002</v>
      </c>
      <c r="O122">
        <v>1</v>
      </c>
      <c r="P122">
        <v>4</v>
      </c>
      <c r="Q122">
        <v>13</v>
      </c>
      <c r="R122">
        <v>14</v>
      </c>
      <c r="S122">
        <v>10</v>
      </c>
      <c r="T122">
        <v>41</v>
      </c>
      <c r="U122">
        <v>2</v>
      </c>
      <c r="V122">
        <v>0</v>
      </c>
      <c r="W122">
        <v>2.2320631298845517</v>
      </c>
      <c r="X122">
        <v>6.0346442095464754</v>
      </c>
      <c r="Y122">
        <v>523.47059585877548</v>
      </c>
      <c r="Z122">
        <v>148.35598323151024</v>
      </c>
      <c r="AA122">
        <v>3810.8789446851315</v>
      </c>
      <c r="AB122">
        <v>255.92412256636297</v>
      </c>
      <c r="AC122">
        <v>607.92013503600936</v>
      </c>
      <c r="AD122">
        <v>0</v>
      </c>
      <c r="AE122">
        <v>5354.8164887172197</v>
      </c>
    </row>
    <row r="123" spans="1:31" x14ac:dyDescent="0.3">
      <c r="A123">
        <v>2704417</v>
      </c>
      <c r="B123">
        <v>1</v>
      </c>
      <c r="C123" t="s">
        <v>80</v>
      </c>
      <c r="D123" t="s">
        <v>103</v>
      </c>
      <c r="E123" t="s">
        <v>141</v>
      </c>
      <c r="F123" t="s">
        <v>493</v>
      </c>
      <c r="G123" t="s">
        <v>490</v>
      </c>
      <c r="H123" t="s">
        <v>263</v>
      </c>
      <c r="I123" t="s">
        <v>136</v>
      </c>
      <c r="J123" t="s">
        <v>137</v>
      </c>
      <c r="K123" t="s">
        <v>166</v>
      </c>
      <c r="L123" t="s">
        <v>494</v>
      </c>
      <c r="M123" t="s">
        <v>495</v>
      </c>
      <c r="N123">
        <v>5.8</v>
      </c>
      <c r="O123">
        <v>0</v>
      </c>
      <c r="P123">
        <v>98</v>
      </c>
      <c r="Q123">
        <v>0</v>
      </c>
      <c r="R123">
        <v>140</v>
      </c>
      <c r="S123">
        <v>1</v>
      </c>
      <c r="T123">
        <v>54</v>
      </c>
      <c r="U123">
        <v>0</v>
      </c>
      <c r="V123">
        <v>0</v>
      </c>
      <c r="W123">
        <v>0</v>
      </c>
      <c r="X123">
        <v>143.35282055385943</v>
      </c>
      <c r="Y123">
        <v>0</v>
      </c>
      <c r="Z123">
        <v>745.44787526254606</v>
      </c>
      <c r="AA123">
        <v>75.185052625731643</v>
      </c>
      <c r="AB123">
        <v>301.36409113042708</v>
      </c>
      <c r="AC123">
        <v>0</v>
      </c>
      <c r="AD123">
        <v>0</v>
      </c>
      <c r="AE123">
        <v>1265.3498395725642</v>
      </c>
    </row>
    <row r="124" spans="1:31" x14ac:dyDescent="0.3">
      <c r="A124">
        <v>2704725</v>
      </c>
      <c r="B124">
        <v>1</v>
      </c>
      <c r="C124" t="s">
        <v>81</v>
      </c>
      <c r="D124" t="s">
        <v>112</v>
      </c>
      <c r="E124" t="s">
        <v>145</v>
      </c>
      <c r="F124" t="s">
        <v>496</v>
      </c>
      <c r="G124" t="s">
        <v>409</v>
      </c>
      <c r="H124" t="s">
        <v>135</v>
      </c>
      <c r="I124" t="s">
        <v>136</v>
      </c>
      <c r="J124" t="s">
        <v>137</v>
      </c>
      <c r="K124" t="s">
        <v>138</v>
      </c>
      <c r="L124" t="s">
        <v>497</v>
      </c>
      <c r="M124" t="s">
        <v>498</v>
      </c>
      <c r="N124">
        <v>0.22500000000000001</v>
      </c>
      <c r="O124">
        <v>0</v>
      </c>
      <c r="P124">
        <v>11</v>
      </c>
      <c r="Q124">
        <v>0</v>
      </c>
      <c r="R124">
        <v>28</v>
      </c>
      <c r="S124">
        <v>0</v>
      </c>
      <c r="T124">
        <v>7</v>
      </c>
      <c r="U124">
        <v>0</v>
      </c>
      <c r="V124">
        <v>0</v>
      </c>
      <c r="W124">
        <v>0</v>
      </c>
      <c r="X124">
        <v>0.27758928669419253</v>
      </c>
      <c r="Y124">
        <v>0</v>
      </c>
      <c r="Z124">
        <v>3.5483589254867844</v>
      </c>
      <c r="AA124">
        <v>0</v>
      </c>
      <c r="AB124">
        <v>1.3494410348499002</v>
      </c>
      <c r="AC124">
        <v>0</v>
      </c>
      <c r="AD124">
        <v>0</v>
      </c>
      <c r="AE124">
        <v>5.1753892470308775</v>
      </c>
    </row>
    <row r="125" spans="1:31" x14ac:dyDescent="0.3">
      <c r="A125">
        <v>2719754</v>
      </c>
      <c r="B125">
        <v>1</v>
      </c>
      <c r="C125" t="s">
        <v>81</v>
      </c>
      <c r="D125" t="s">
        <v>128</v>
      </c>
      <c r="E125" t="s">
        <v>160</v>
      </c>
      <c r="F125" t="s">
        <v>499</v>
      </c>
      <c r="G125" t="s">
        <v>442</v>
      </c>
      <c r="H125" t="s">
        <v>135</v>
      </c>
      <c r="I125" t="s">
        <v>169</v>
      </c>
      <c r="J125" t="s">
        <v>137</v>
      </c>
      <c r="K125" t="s">
        <v>166</v>
      </c>
      <c r="L125" t="s">
        <v>500</v>
      </c>
      <c r="M125" t="s">
        <v>501</v>
      </c>
      <c r="N125">
        <v>3.5000000000000003E-2</v>
      </c>
      <c r="O125">
        <v>4</v>
      </c>
      <c r="P125">
        <v>12386</v>
      </c>
      <c r="Q125">
        <v>13</v>
      </c>
      <c r="R125">
        <v>162</v>
      </c>
      <c r="S125">
        <v>23</v>
      </c>
      <c r="T125">
        <v>1097</v>
      </c>
      <c r="U125">
        <v>10</v>
      </c>
      <c r="V125">
        <v>1</v>
      </c>
      <c r="W125">
        <v>5.5398972316859516E-2</v>
      </c>
      <c r="X125">
        <v>72.980365060003351</v>
      </c>
      <c r="Y125">
        <v>0.45719004253872608</v>
      </c>
      <c r="Z125">
        <v>2.1965738188921069</v>
      </c>
      <c r="AA125">
        <v>6.4398375050892129</v>
      </c>
      <c r="AB125">
        <v>32.995938071372947</v>
      </c>
      <c r="AC125">
        <v>84.502844471516795</v>
      </c>
      <c r="AD125">
        <v>0.60742180697192416</v>
      </c>
      <c r="AE125">
        <v>200.23556974870192</v>
      </c>
    </row>
    <row r="126" spans="1:31" x14ac:dyDescent="0.3">
      <c r="A126">
        <v>2691482</v>
      </c>
      <c r="B126">
        <v>1</v>
      </c>
      <c r="C126" t="s">
        <v>80</v>
      </c>
      <c r="D126" t="s">
        <v>88</v>
      </c>
      <c r="E126" t="s">
        <v>244</v>
      </c>
      <c r="F126" t="s">
        <v>502</v>
      </c>
      <c r="G126" t="s">
        <v>346</v>
      </c>
      <c r="H126" t="s">
        <v>187</v>
      </c>
      <c r="I126" t="s">
        <v>136</v>
      </c>
      <c r="J126" t="s">
        <v>137</v>
      </c>
      <c r="K126" t="s">
        <v>166</v>
      </c>
      <c r="L126" t="s">
        <v>503</v>
      </c>
      <c r="M126" t="s">
        <v>504</v>
      </c>
      <c r="N126">
        <v>0.953333333</v>
      </c>
      <c r="O126">
        <v>0</v>
      </c>
      <c r="P126">
        <v>187</v>
      </c>
      <c r="Q126">
        <v>0</v>
      </c>
      <c r="R126">
        <v>0</v>
      </c>
      <c r="S126">
        <v>0</v>
      </c>
      <c r="T126">
        <v>7</v>
      </c>
      <c r="U126">
        <v>0</v>
      </c>
      <c r="V126">
        <v>0</v>
      </c>
      <c r="W126">
        <v>0</v>
      </c>
      <c r="X126">
        <v>38.996059438031679</v>
      </c>
      <c r="Y126">
        <v>0</v>
      </c>
      <c r="Z126">
        <v>0</v>
      </c>
      <c r="AA126">
        <v>0</v>
      </c>
      <c r="AB126">
        <v>2.547318670560399</v>
      </c>
      <c r="AC126">
        <v>0</v>
      </c>
      <c r="AD126">
        <v>0</v>
      </c>
      <c r="AE126">
        <v>41.54337810859208</v>
      </c>
    </row>
    <row r="127" spans="1:31" x14ac:dyDescent="0.3">
      <c r="A127">
        <v>2698540</v>
      </c>
      <c r="B127">
        <v>1</v>
      </c>
      <c r="C127" t="s">
        <v>80</v>
      </c>
      <c r="D127" t="s">
        <v>101</v>
      </c>
      <c r="E127" t="s">
        <v>244</v>
      </c>
      <c r="F127" t="s">
        <v>505</v>
      </c>
      <c r="G127" t="s">
        <v>409</v>
      </c>
      <c r="H127" t="s">
        <v>187</v>
      </c>
      <c r="I127" t="s">
        <v>136</v>
      </c>
      <c r="J127" t="s">
        <v>137</v>
      </c>
      <c r="K127" t="s">
        <v>138</v>
      </c>
      <c r="L127" t="s">
        <v>506</v>
      </c>
      <c r="M127" t="s">
        <v>507</v>
      </c>
      <c r="N127">
        <v>0.85333333300000003</v>
      </c>
      <c r="O127">
        <v>0</v>
      </c>
      <c r="P127">
        <v>68</v>
      </c>
      <c r="Q127">
        <v>0</v>
      </c>
      <c r="R127">
        <v>1</v>
      </c>
      <c r="S127">
        <v>0</v>
      </c>
      <c r="T127">
        <v>21</v>
      </c>
      <c r="U127">
        <v>0</v>
      </c>
      <c r="V127">
        <v>0</v>
      </c>
      <c r="W127">
        <v>0</v>
      </c>
      <c r="X127">
        <v>17.373796156919258</v>
      </c>
      <c r="Y127">
        <v>0</v>
      </c>
      <c r="Z127">
        <v>0.15400292904219598</v>
      </c>
      <c r="AA127">
        <v>0</v>
      </c>
      <c r="AB127">
        <v>11.666956664460082</v>
      </c>
      <c r="AC127">
        <v>0</v>
      </c>
      <c r="AD127">
        <v>0</v>
      </c>
      <c r="AE127">
        <v>29.194755750421535</v>
      </c>
    </row>
    <row r="128" spans="1:31" x14ac:dyDescent="0.3">
      <c r="A128">
        <v>2700096</v>
      </c>
      <c r="B128">
        <v>1</v>
      </c>
      <c r="C128" t="s">
        <v>80</v>
      </c>
      <c r="D128" t="s">
        <v>84</v>
      </c>
      <c r="E128" t="s">
        <v>244</v>
      </c>
      <c r="F128" t="s">
        <v>508</v>
      </c>
      <c r="G128" t="s">
        <v>409</v>
      </c>
      <c r="H128" t="s">
        <v>187</v>
      </c>
      <c r="I128" t="s">
        <v>136</v>
      </c>
      <c r="J128" t="s">
        <v>137</v>
      </c>
      <c r="K128" t="s">
        <v>138</v>
      </c>
      <c r="L128" t="s">
        <v>509</v>
      </c>
      <c r="M128" t="s">
        <v>510</v>
      </c>
      <c r="N128">
        <v>0.95833333300000001</v>
      </c>
      <c r="O128">
        <v>0</v>
      </c>
      <c r="P128">
        <v>1134</v>
      </c>
      <c r="Q128">
        <v>0</v>
      </c>
      <c r="R128">
        <v>0</v>
      </c>
      <c r="S128">
        <v>0</v>
      </c>
      <c r="T128">
        <v>103</v>
      </c>
      <c r="U128">
        <v>0</v>
      </c>
      <c r="V128">
        <v>0</v>
      </c>
      <c r="W128">
        <v>0</v>
      </c>
      <c r="X128">
        <v>198.59475487438468</v>
      </c>
      <c r="Y128">
        <v>0</v>
      </c>
      <c r="Z128">
        <v>0</v>
      </c>
      <c r="AA128">
        <v>0</v>
      </c>
      <c r="AB128">
        <v>82.83120801636835</v>
      </c>
      <c r="AC128">
        <v>0</v>
      </c>
      <c r="AD128">
        <v>0</v>
      </c>
      <c r="AE128">
        <v>281.425962890753</v>
      </c>
    </row>
    <row r="129" spans="1:31" x14ac:dyDescent="0.3">
      <c r="A129">
        <v>2702695</v>
      </c>
      <c r="B129">
        <v>1</v>
      </c>
      <c r="C129" t="s">
        <v>80</v>
      </c>
      <c r="D129" t="s">
        <v>83</v>
      </c>
      <c r="E129" t="s">
        <v>244</v>
      </c>
      <c r="F129" t="s">
        <v>511</v>
      </c>
      <c r="G129" t="s">
        <v>409</v>
      </c>
      <c r="H129" t="s">
        <v>187</v>
      </c>
      <c r="I129" t="s">
        <v>136</v>
      </c>
      <c r="J129" t="s">
        <v>137</v>
      </c>
      <c r="K129" t="s">
        <v>138</v>
      </c>
      <c r="L129" t="s">
        <v>512</v>
      </c>
      <c r="M129" t="s">
        <v>513</v>
      </c>
      <c r="N129">
        <v>1.9</v>
      </c>
      <c r="O129">
        <v>0</v>
      </c>
      <c r="P129">
        <v>32</v>
      </c>
      <c r="Q129">
        <v>0</v>
      </c>
      <c r="R129">
        <v>0</v>
      </c>
      <c r="S129">
        <v>0</v>
      </c>
      <c r="T129">
        <v>5</v>
      </c>
      <c r="U129">
        <v>0</v>
      </c>
      <c r="V129">
        <v>0</v>
      </c>
      <c r="W129">
        <v>0</v>
      </c>
      <c r="X129">
        <v>15.837572429752072</v>
      </c>
      <c r="Y129">
        <v>0</v>
      </c>
      <c r="Z129">
        <v>0</v>
      </c>
      <c r="AA129">
        <v>0</v>
      </c>
      <c r="AB129">
        <v>32.08413951663951</v>
      </c>
      <c r="AC129">
        <v>0</v>
      </c>
      <c r="AD129">
        <v>0</v>
      </c>
      <c r="AE129">
        <v>47.921711946391582</v>
      </c>
    </row>
    <row r="130" spans="1:31" x14ac:dyDescent="0.3">
      <c r="A130">
        <v>2704161</v>
      </c>
      <c r="B130">
        <v>1</v>
      </c>
      <c r="C130" t="s">
        <v>80</v>
      </c>
      <c r="D130" t="s">
        <v>101</v>
      </c>
      <c r="E130" t="s">
        <v>244</v>
      </c>
      <c r="F130" t="s">
        <v>505</v>
      </c>
      <c r="G130" t="s">
        <v>409</v>
      </c>
      <c r="H130" t="s">
        <v>187</v>
      </c>
      <c r="I130" t="s">
        <v>136</v>
      </c>
      <c r="J130" t="s">
        <v>137</v>
      </c>
      <c r="K130" t="s">
        <v>138</v>
      </c>
      <c r="L130" t="s">
        <v>514</v>
      </c>
      <c r="M130" t="s">
        <v>515</v>
      </c>
      <c r="N130">
        <v>0.45027777699999999</v>
      </c>
      <c r="O130">
        <v>0</v>
      </c>
      <c r="P130">
        <v>68</v>
      </c>
      <c r="Q130">
        <v>0</v>
      </c>
      <c r="R130">
        <v>1</v>
      </c>
      <c r="S130">
        <v>0</v>
      </c>
      <c r="T130">
        <v>22</v>
      </c>
      <c r="U130">
        <v>0</v>
      </c>
      <c r="V130">
        <v>0</v>
      </c>
      <c r="W130">
        <v>0</v>
      </c>
      <c r="X130">
        <v>8.1345844863110912</v>
      </c>
      <c r="Y130">
        <v>0</v>
      </c>
      <c r="Z130">
        <v>8.1978450928938004E-2</v>
      </c>
      <c r="AA130">
        <v>0</v>
      </c>
      <c r="AB130">
        <v>7.6424407744721119</v>
      </c>
      <c r="AC130">
        <v>0</v>
      </c>
      <c r="AD130">
        <v>0</v>
      </c>
      <c r="AE130">
        <v>15.859003711712141</v>
      </c>
    </row>
    <row r="131" spans="1:31" x14ac:dyDescent="0.3">
      <c r="A131">
        <v>2702933</v>
      </c>
      <c r="B131">
        <v>1</v>
      </c>
      <c r="C131" t="s">
        <v>81</v>
      </c>
      <c r="D131" t="s">
        <v>122</v>
      </c>
      <c r="E131" t="s">
        <v>160</v>
      </c>
      <c r="F131" t="s">
        <v>516</v>
      </c>
      <c r="G131" t="s">
        <v>517</v>
      </c>
      <c r="H131" t="s">
        <v>135</v>
      </c>
      <c r="I131" t="s">
        <v>136</v>
      </c>
      <c r="J131" t="s">
        <v>5</v>
      </c>
      <c r="K131" t="s">
        <v>166</v>
      </c>
      <c r="L131" t="s">
        <v>518</v>
      </c>
      <c r="M131" t="s">
        <v>519</v>
      </c>
      <c r="N131">
        <v>11.533055555000001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1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14224.750929640739</v>
      </c>
      <c r="AD131">
        <v>0</v>
      </c>
      <c r="AE131">
        <v>14224.750929640739</v>
      </c>
    </row>
    <row r="132" spans="1:31" x14ac:dyDescent="0.3">
      <c r="A132">
        <v>2702936</v>
      </c>
      <c r="B132">
        <v>1</v>
      </c>
      <c r="C132" t="s">
        <v>81</v>
      </c>
      <c r="D132" t="s">
        <v>122</v>
      </c>
      <c r="E132" t="s">
        <v>160</v>
      </c>
      <c r="F132" t="s">
        <v>520</v>
      </c>
      <c r="G132" t="s">
        <v>517</v>
      </c>
      <c r="H132" t="s">
        <v>135</v>
      </c>
      <c r="I132" t="s">
        <v>136</v>
      </c>
      <c r="J132" t="s">
        <v>5</v>
      </c>
      <c r="K132" t="s">
        <v>166</v>
      </c>
      <c r="L132" t="s">
        <v>521</v>
      </c>
      <c r="M132" t="s">
        <v>522</v>
      </c>
      <c r="N132">
        <v>12.014722222</v>
      </c>
      <c r="O132">
        <v>0</v>
      </c>
      <c r="P132">
        <v>0</v>
      </c>
      <c r="Q132">
        <v>0</v>
      </c>
      <c r="R132">
        <v>0</v>
      </c>
      <c r="S132">
        <v>18</v>
      </c>
      <c r="T132">
        <v>0</v>
      </c>
      <c r="U132">
        <v>2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79.34387647694615</v>
      </c>
      <c r="AB132">
        <v>0</v>
      </c>
      <c r="AC132">
        <v>69167.280929692686</v>
      </c>
      <c r="AD132">
        <v>0</v>
      </c>
      <c r="AE132">
        <v>69246.624806169639</v>
      </c>
    </row>
    <row r="133" spans="1:31" x14ac:dyDescent="0.3">
      <c r="A133">
        <v>2703876</v>
      </c>
      <c r="B133">
        <v>1</v>
      </c>
      <c r="C133" t="s">
        <v>80</v>
      </c>
      <c r="D133" t="s">
        <v>95</v>
      </c>
      <c r="E133" t="s">
        <v>141</v>
      </c>
      <c r="F133" t="s">
        <v>523</v>
      </c>
      <c r="G133" t="s">
        <v>134</v>
      </c>
      <c r="H133" t="s">
        <v>135</v>
      </c>
      <c r="I133" t="s">
        <v>136</v>
      </c>
      <c r="J133" t="s">
        <v>137</v>
      </c>
      <c r="K133" t="s">
        <v>138</v>
      </c>
      <c r="L133" t="s">
        <v>524</v>
      </c>
      <c r="M133" t="s">
        <v>525</v>
      </c>
      <c r="N133">
        <v>0.15944444399999999</v>
      </c>
      <c r="O133">
        <v>4</v>
      </c>
      <c r="P133">
        <v>2255</v>
      </c>
      <c r="Q133">
        <v>7</v>
      </c>
      <c r="R133">
        <v>85</v>
      </c>
      <c r="S133">
        <v>40</v>
      </c>
      <c r="T133">
        <v>233</v>
      </c>
      <c r="U133">
        <v>8</v>
      </c>
      <c r="V133">
        <v>3</v>
      </c>
      <c r="W133">
        <v>0.215238240718578</v>
      </c>
      <c r="X133">
        <v>62.286304561443501</v>
      </c>
      <c r="Y133">
        <v>13.241187575855609</v>
      </c>
      <c r="Z133">
        <v>5.2517339736076831</v>
      </c>
      <c r="AA133">
        <v>73.667616561727996</v>
      </c>
      <c r="AB133">
        <v>49.326941754732808</v>
      </c>
      <c r="AC133">
        <v>12.289641064549162</v>
      </c>
      <c r="AD133">
        <v>25.227775317089129</v>
      </c>
      <c r="AE133">
        <v>241.50643904972446</v>
      </c>
    </row>
    <row r="134" spans="1:31" x14ac:dyDescent="0.3">
      <c r="A134">
        <v>2704473</v>
      </c>
      <c r="B134">
        <v>1</v>
      </c>
      <c r="C134" t="s">
        <v>80</v>
      </c>
      <c r="D134" t="s">
        <v>103</v>
      </c>
      <c r="E134" t="s">
        <v>141</v>
      </c>
      <c r="F134" t="s">
        <v>526</v>
      </c>
      <c r="G134" t="s">
        <v>134</v>
      </c>
      <c r="H134" t="s">
        <v>135</v>
      </c>
      <c r="I134" t="s">
        <v>136</v>
      </c>
      <c r="J134" t="s">
        <v>137</v>
      </c>
      <c r="K134" t="s">
        <v>138</v>
      </c>
      <c r="L134" t="s">
        <v>527</v>
      </c>
      <c r="M134" t="s">
        <v>528</v>
      </c>
      <c r="N134">
        <v>0.13888888799999999</v>
      </c>
      <c r="O134">
        <v>1</v>
      </c>
      <c r="P134">
        <v>472</v>
      </c>
      <c r="Q134">
        <v>123</v>
      </c>
      <c r="R134">
        <v>21</v>
      </c>
      <c r="S134">
        <v>34</v>
      </c>
      <c r="T134">
        <v>37</v>
      </c>
      <c r="U134">
        <v>1</v>
      </c>
      <c r="V134">
        <v>0</v>
      </c>
      <c r="W134">
        <v>9.1147504166555565E-2</v>
      </c>
      <c r="X134">
        <v>10.592207753917526</v>
      </c>
      <c r="Y134">
        <v>99.553619729113421</v>
      </c>
      <c r="Z134">
        <v>10.109283876242959</v>
      </c>
      <c r="AA134">
        <v>26.390041314649999</v>
      </c>
      <c r="AB134">
        <v>4.7714678913410014</v>
      </c>
      <c r="AC134">
        <v>72.958270854420448</v>
      </c>
      <c r="AD134">
        <v>0</v>
      </c>
      <c r="AE134">
        <v>224.4660389238519</v>
      </c>
    </row>
    <row r="135" spans="1:31" x14ac:dyDescent="0.3">
      <c r="A135">
        <v>2704477</v>
      </c>
      <c r="B135">
        <v>1</v>
      </c>
      <c r="C135" t="s">
        <v>80</v>
      </c>
      <c r="D135" t="s">
        <v>103</v>
      </c>
      <c r="E135" t="s">
        <v>141</v>
      </c>
      <c r="F135" t="s">
        <v>529</v>
      </c>
      <c r="G135" t="s">
        <v>134</v>
      </c>
      <c r="H135" t="s">
        <v>135</v>
      </c>
      <c r="I135" t="s">
        <v>136</v>
      </c>
      <c r="J135" t="s">
        <v>137</v>
      </c>
      <c r="K135" t="s">
        <v>138</v>
      </c>
      <c r="L135" t="s">
        <v>530</v>
      </c>
      <c r="M135" t="s">
        <v>531</v>
      </c>
      <c r="N135">
        <v>0.39250000000000002</v>
      </c>
      <c r="O135">
        <v>3</v>
      </c>
      <c r="P135">
        <v>2038</v>
      </c>
      <c r="Q135">
        <v>67</v>
      </c>
      <c r="R135">
        <v>174</v>
      </c>
      <c r="S135">
        <v>35</v>
      </c>
      <c r="T135">
        <v>267</v>
      </c>
      <c r="U135">
        <v>7</v>
      </c>
      <c r="V135">
        <v>0</v>
      </c>
      <c r="W135">
        <v>0.519049920865718</v>
      </c>
      <c r="X135">
        <v>166.41191438166018</v>
      </c>
      <c r="Y135">
        <v>193.26164041142732</v>
      </c>
      <c r="Z135">
        <v>151.01347600113007</v>
      </c>
      <c r="AA135">
        <v>81.715369829766075</v>
      </c>
      <c r="AB135">
        <v>130.79733636932761</v>
      </c>
      <c r="AC135">
        <v>350.09612307194914</v>
      </c>
      <c r="AD135">
        <v>0</v>
      </c>
      <c r="AE135">
        <v>1073.8149099861262</v>
      </c>
    </row>
    <row r="136" spans="1:31" x14ac:dyDescent="0.3">
      <c r="A136">
        <v>2686926</v>
      </c>
      <c r="B136">
        <v>1</v>
      </c>
      <c r="C136" t="s">
        <v>80</v>
      </c>
      <c r="D136" t="s">
        <v>90</v>
      </c>
      <c r="E136" t="s">
        <v>244</v>
      </c>
      <c r="F136" t="s">
        <v>532</v>
      </c>
      <c r="G136" t="s">
        <v>409</v>
      </c>
      <c r="H136" t="s">
        <v>187</v>
      </c>
      <c r="I136" t="s">
        <v>136</v>
      </c>
      <c r="J136" t="s">
        <v>137</v>
      </c>
      <c r="K136" t="s">
        <v>138</v>
      </c>
      <c r="L136" t="s">
        <v>533</v>
      </c>
      <c r="M136" t="s">
        <v>534</v>
      </c>
      <c r="N136">
        <v>0.27861111100000002</v>
      </c>
      <c r="O136">
        <v>0</v>
      </c>
      <c r="P136">
        <v>572</v>
      </c>
      <c r="Q136">
        <v>0</v>
      </c>
      <c r="R136">
        <v>0</v>
      </c>
      <c r="S136">
        <v>0</v>
      </c>
      <c r="T136">
        <v>39</v>
      </c>
      <c r="U136">
        <v>0</v>
      </c>
      <c r="V136">
        <v>0</v>
      </c>
      <c r="W136">
        <v>0</v>
      </c>
      <c r="X136">
        <v>33.900996536836423</v>
      </c>
      <c r="Y136">
        <v>0</v>
      </c>
      <c r="Z136">
        <v>0</v>
      </c>
      <c r="AA136">
        <v>0</v>
      </c>
      <c r="AB136">
        <v>6.2969905169544234</v>
      </c>
      <c r="AC136">
        <v>0</v>
      </c>
      <c r="AD136">
        <v>0</v>
      </c>
      <c r="AE136">
        <v>40.197987053790847</v>
      </c>
    </row>
    <row r="137" spans="1:31" x14ac:dyDescent="0.3">
      <c r="A137">
        <v>2696761</v>
      </c>
      <c r="B137">
        <v>1</v>
      </c>
      <c r="C137" t="s">
        <v>80</v>
      </c>
      <c r="D137" t="s">
        <v>83</v>
      </c>
      <c r="E137" t="s">
        <v>145</v>
      </c>
      <c r="F137" t="s">
        <v>535</v>
      </c>
      <c r="G137" t="s">
        <v>409</v>
      </c>
      <c r="H137" t="s">
        <v>135</v>
      </c>
      <c r="I137" t="s">
        <v>136</v>
      </c>
      <c r="J137" t="s">
        <v>137</v>
      </c>
      <c r="K137" t="s">
        <v>138</v>
      </c>
      <c r="L137" t="s">
        <v>536</v>
      </c>
      <c r="M137" t="s">
        <v>537</v>
      </c>
      <c r="N137">
        <v>0.30222222199999998</v>
      </c>
      <c r="O137">
        <v>0</v>
      </c>
      <c r="P137">
        <v>8</v>
      </c>
      <c r="Q137">
        <v>0</v>
      </c>
      <c r="R137">
        <v>21</v>
      </c>
      <c r="S137">
        <v>0</v>
      </c>
      <c r="T137">
        <v>10</v>
      </c>
      <c r="U137">
        <v>1</v>
      </c>
      <c r="V137">
        <v>0</v>
      </c>
      <c r="W137">
        <v>0</v>
      </c>
      <c r="X137">
        <v>0.66638310314366933</v>
      </c>
      <c r="Y137">
        <v>0</v>
      </c>
      <c r="Z137">
        <v>2.9235812395458143</v>
      </c>
      <c r="AA137">
        <v>0</v>
      </c>
      <c r="AB137">
        <v>1.7882432486059807</v>
      </c>
      <c r="AC137">
        <v>1.4485570879693583</v>
      </c>
      <c r="AD137">
        <v>0</v>
      </c>
      <c r="AE137">
        <v>6.826764679264822</v>
      </c>
    </row>
    <row r="138" spans="1:31" x14ac:dyDescent="0.3">
      <c r="A138">
        <v>2699489</v>
      </c>
      <c r="B138">
        <v>1</v>
      </c>
      <c r="C138" t="s">
        <v>80</v>
      </c>
      <c r="D138" t="s">
        <v>108</v>
      </c>
      <c r="E138" t="s">
        <v>244</v>
      </c>
      <c r="F138" t="s">
        <v>538</v>
      </c>
      <c r="G138" t="s">
        <v>165</v>
      </c>
      <c r="H138" t="s">
        <v>187</v>
      </c>
      <c r="I138" t="s">
        <v>136</v>
      </c>
      <c r="J138" t="s">
        <v>137</v>
      </c>
      <c r="K138" t="s">
        <v>166</v>
      </c>
      <c r="L138" t="s">
        <v>539</v>
      </c>
      <c r="M138" t="s">
        <v>540</v>
      </c>
      <c r="N138">
        <v>0.55861111100000005</v>
      </c>
      <c r="O138">
        <v>0</v>
      </c>
      <c r="P138">
        <v>378</v>
      </c>
      <c r="Q138">
        <v>0</v>
      </c>
      <c r="R138">
        <v>3</v>
      </c>
      <c r="S138">
        <v>0</v>
      </c>
      <c r="T138">
        <v>253</v>
      </c>
      <c r="U138">
        <v>0</v>
      </c>
      <c r="V138">
        <v>0</v>
      </c>
      <c r="W138">
        <v>0</v>
      </c>
      <c r="X138">
        <v>29.376999331755066</v>
      </c>
      <c r="Y138">
        <v>0</v>
      </c>
      <c r="Z138">
        <v>0.38642516376817193</v>
      </c>
      <c r="AA138">
        <v>0</v>
      </c>
      <c r="AB138">
        <v>90.719065421795719</v>
      </c>
      <c r="AC138">
        <v>0</v>
      </c>
      <c r="AD138">
        <v>0</v>
      </c>
      <c r="AE138">
        <v>120.48248991731896</v>
      </c>
    </row>
    <row r="139" spans="1:31" x14ac:dyDescent="0.3">
      <c r="A139">
        <v>2701825</v>
      </c>
      <c r="B139">
        <v>1</v>
      </c>
      <c r="C139" t="s">
        <v>80</v>
      </c>
      <c r="D139" t="s">
        <v>84</v>
      </c>
      <c r="E139" t="s">
        <v>184</v>
      </c>
      <c r="F139" t="s">
        <v>541</v>
      </c>
      <c r="G139" t="s">
        <v>409</v>
      </c>
      <c r="H139" t="s">
        <v>187</v>
      </c>
      <c r="I139" t="s">
        <v>136</v>
      </c>
      <c r="J139" t="s">
        <v>137</v>
      </c>
      <c r="K139" t="s">
        <v>138</v>
      </c>
      <c r="L139" t="s">
        <v>542</v>
      </c>
      <c r="M139" t="s">
        <v>543</v>
      </c>
      <c r="N139">
        <v>0.26833333300000001</v>
      </c>
      <c r="O139">
        <v>0</v>
      </c>
      <c r="P139">
        <v>116</v>
      </c>
      <c r="Q139">
        <v>0</v>
      </c>
      <c r="R139">
        <v>0</v>
      </c>
      <c r="S139">
        <v>0</v>
      </c>
      <c r="T139">
        <v>18</v>
      </c>
      <c r="U139">
        <v>0</v>
      </c>
      <c r="V139">
        <v>0</v>
      </c>
      <c r="W139">
        <v>0</v>
      </c>
      <c r="X139">
        <v>5.630678256538725</v>
      </c>
      <c r="Y139">
        <v>0</v>
      </c>
      <c r="Z139">
        <v>0</v>
      </c>
      <c r="AA139">
        <v>0</v>
      </c>
      <c r="AB139">
        <v>8.1687733329755208</v>
      </c>
      <c r="AC139">
        <v>0</v>
      </c>
      <c r="AD139">
        <v>0</v>
      </c>
      <c r="AE139">
        <v>13.799451589514245</v>
      </c>
    </row>
    <row r="140" spans="1:31" x14ac:dyDescent="0.3">
      <c r="A140">
        <v>2702694</v>
      </c>
      <c r="B140">
        <v>1</v>
      </c>
      <c r="C140" t="s">
        <v>81</v>
      </c>
      <c r="D140" t="s">
        <v>127</v>
      </c>
      <c r="E140" t="s">
        <v>145</v>
      </c>
      <c r="F140" t="s">
        <v>544</v>
      </c>
      <c r="G140" t="s">
        <v>409</v>
      </c>
      <c r="H140" t="s">
        <v>135</v>
      </c>
      <c r="I140" t="s">
        <v>136</v>
      </c>
      <c r="J140" t="s">
        <v>137</v>
      </c>
      <c r="K140" t="s">
        <v>138</v>
      </c>
      <c r="L140" t="s">
        <v>545</v>
      </c>
      <c r="M140" t="s">
        <v>546</v>
      </c>
      <c r="N140">
        <v>9.5555555E-2</v>
      </c>
      <c r="O140">
        <v>0</v>
      </c>
      <c r="P140">
        <v>5</v>
      </c>
      <c r="Q140">
        <v>0</v>
      </c>
      <c r="R140">
        <v>0</v>
      </c>
      <c r="S140">
        <v>0</v>
      </c>
      <c r="T140">
        <v>74</v>
      </c>
      <c r="U140">
        <v>0</v>
      </c>
      <c r="V140">
        <v>0</v>
      </c>
      <c r="W140">
        <v>0</v>
      </c>
      <c r="X140">
        <v>7.3314049876596232E-2</v>
      </c>
      <c r="Y140">
        <v>0</v>
      </c>
      <c r="Z140">
        <v>0</v>
      </c>
      <c r="AA140">
        <v>0</v>
      </c>
      <c r="AB140">
        <v>11.053572557514928</v>
      </c>
      <c r="AC140">
        <v>0</v>
      </c>
      <c r="AD140">
        <v>0</v>
      </c>
      <c r="AE140">
        <v>11.126886607391524</v>
      </c>
    </row>
    <row r="141" spans="1:31" x14ac:dyDescent="0.3">
      <c r="A141">
        <v>2692595</v>
      </c>
      <c r="B141">
        <v>1</v>
      </c>
      <c r="C141" t="s">
        <v>81</v>
      </c>
      <c r="D141" t="s">
        <v>115</v>
      </c>
      <c r="E141" t="s">
        <v>132</v>
      </c>
      <c r="F141" t="s">
        <v>547</v>
      </c>
      <c r="G141" t="s">
        <v>409</v>
      </c>
      <c r="H141" t="s">
        <v>135</v>
      </c>
      <c r="I141" t="s">
        <v>136</v>
      </c>
      <c r="J141" t="s">
        <v>137</v>
      </c>
      <c r="K141" t="s">
        <v>138</v>
      </c>
      <c r="L141" t="s">
        <v>548</v>
      </c>
      <c r="M141" t="s">
        <v>549</v>
      </c>
      <c r="N141">
        <v>2.545555555</v>
      </c>
      <c r="O141">
        <v>1</v>
      </c>
      <c r="P141">
        <v>105</v>
      </c>
      <c r="Q141">
        <v>0</v>
      </c>
      <c r="R141">
        <v>53</v>
      </c>
      <c r="S141">
        <v>6</v>
      </c>
      <c r="T141">
        <v>19</v>
      </c>
      <c r="U141">
        <v>0</v>
      </c>
      <c r="V141">
        <v>0</v>
      </c>
      <c r="W141">
        <v>0.51094656230666657</v>
      </c>
      <c r="X141">
        <v>4.1937323871242489</v>
      </c>
      <c r="Y141">
        <v>0</v>
      </c>
      <c r="Z141">
        <v>50.294450807027793</v>
      </c>
      <c r="AA141">
        <v>111.26396923442209</v>
      </c>
      <c r="AB141">
        <v>31.636934894980207</v>
      </c>
      <c r="AC141">
        <v>0</v>
      </c>
      <c r="AD141">
        <v>0</v>
      </c>
      <c r="AE141">
        <v>197.90003388586101</v>
      </c>
    </row>
    <row r="142" spans="1:31" x14ac:dyDescent="0.3">
      <c r="A142">
        <v>2698682</v>
      </c>
      <c r="B142">
        <v>1</v>
      </c>
      <c r="C142" t="s">
        <v>80</v>
      </c>
      <c r="D142" t="s">
        <v>99</v>
      </c>
      <c r="E142" t="s">
        <v>145</v>
      </c>
      <c r="F142" t="s">
        <v>550</v>
      </c>
      <c r="G142" t="s">
        <v>346</v>
      </c>
      <c r="H142" t="s">
        <v>135</v>
      </c>
      <c r="I142" t="s">
        <v>136</v>
      </c>
      <c r="J142" t="s">
        <v>137</v>
      </c>
      <c r="K142" t="s">
        <v>166</v>
      </c>
      <c r="L142" t="s">
        <v>551</v>
      </c>
      <c r="M142" t="s">
        <v>552</v>
      </c>
      <c r="N142">
        <v>9.6330555550000003</v>
      </c>
      <c r="O142">
        <v>1</v>
      </c>
      <c r="P142">
        <v>327</v>
      </c>
      <c r="Q142">
        <v>0</v>
      </c>
      <c r="R142">
        <v>0</v>
      </c>
      <c r="S142">
        <v>1</v>
      </c>
      <c r="T142">
        <v>15</v>
      </c>
      <c r="U142">
        <v>0</v>
      </c>
      <c r="V142">
        <v>0</v>
      </c>
      <c r="W142">
        <v>84.411262158835527</v>
      </c>
      <c r="X142">
        <v>542.92298027889012</v>
      </c>
      <c r="Y142">
        <v>0</v>
      </c>
      <c r="Z142">
        <v>0</v>
      </c>
      <c r="AA142">
        <v>772.58788934483516</v>
      </c>
      <c r="AB142">
        <v>160.34333860783315</v>
      </c>
      <c r="AC142">
        <v>0</v>
      </c>
      <c r="AD142">
        <v>0</v>
      </c>
      <c r="AE142">
        <v>1560.2654703903941</v>
      </c>
    </row>
    <row r="143" spans="1:31" x14ac:dyDescent="0.3">
      <c r="A143">
        <v>2699570</v>
      </c>
      <c r="B143">
        <v>1</v>
      </c>
      <c r="C143" t="s">
        <v>80</v>
      </c>
      <c r="D143" t="s">
        <v>94</v>
      </c>
      <c r="E143" t="s">
        <v>244</v>
      </c>
      <c r="F143" t="s">
        <v>553</v>
      </c>
      <c r="G143" t="s">
        <v>554</v>
      </c>
      <c r="H143" t="s">
        <v>187</v>
      </c>
      <c r="I143" t="s">
        <v>136</v>
      </c>
      <c r="J143" t="s">
        <v>137</v>
      </c>
      <c r="K143" t="s">
        <v>138</v>
      </c>
      <c r="L143" t="s">
        <v>555</v>
      </c>
      <c r="M143" t="s">
        <v>556</v>
      </c>
      <c r="N143">
        <v>2.7749999999999999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200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220.32615843287269</v>
      </c>
      <c r="AC143">
        <v>0</v>
      </c>
      <c r="AD143">
        <v>0</v>
      </c>
      <c r="AE143">
        <v>220.32615843287269</v>
      </c>
    </row>
    <row r="144" spans="1:31" x14ac:dyDescent="0.3">
      <c r="A144">
        <v>2699740</v>
      </c>
      <c r="B144">
        <v>2</v>
      </c>
      <c r="C144" t="s">
        <v>80</v>
      </c>
      <c r="D144" t="s">
        <v>94</v>
      </c>
      <c r="E144" t="s">
        <v>244</v>
      </c>
      <c r="F144" t="s">
        <v>553</v>
      </c>
      <c r="G144" t="s">
        <v>554</v>
      </c>
      <c r="H144" t="s">
        <v>187</v>
      </c>
      <c r="I144" t="s">
        <v>136</v>
      </c>
      <c r="J144" t="s">
        <v>137</v>
      </c>
      <c r="K144" t="s">
        <v>138</v>
      </c>
      <c r="L144" t="s">
        <v>557</v>
      </c>
      <c r="M144" t="s">
        <v>558</v>
      </c>
      <c r="N144">
        <v>7.3888888E-2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200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5.0973316871212582</v>
      </c>
      <c r="AC144">
        <v>0</v>
      </c>
      <c r="AD144">
        <v>0</v>
      </c>
      <c r="AE144">
        <v>5.0973316871212582</v>
      </c>
    </row>
    <row r="145" spans="1:31" x14ac:dyDescent="0.3">
      <c r="A145">
        <v>2684971</v>
      </c>
      <c r="B145">
        <v>1</v>
      </c>
      <c r="C145" t="s">
        <v>80</v>
      </c>
      <c r="D145" t="s">
        <v>83</v>
      </c>
      <c r="E145" t="s">
        <v>141</v>
      </c>
      <c r="F145" t="s">
        <v>559</v>
      </c>
      <c r="G145" t="s">
        <v>134</v>
      </c>
      <c r="H145" t="s">
        <v>135</v>
      </c>
      <c r="I145" t="s">
        <v>136</v>
      </c>
      <c r="J145" t="s">
        <v>137</v>
      </c>
      <c r="K145" t="s">
        <v>138</v>
      </c>
      <c r="L145" t="s">
        <v>560</v>
      </c>
      <c r="M145" t="s">
        <v>561</v>
      </c>
      <c r="N145">
        <v>2.7116666660000002</v>
      </c>
      <c r="O145">
        <v>0</v>
      </c>
      <c r="P145">
        <v>791</v>
      </c>
      <c r="Q145">
        <v>1</v>
      </c>
      <c r="R145">
        <v>0</v>
      </c>
      <c r="S145">
        <v>7</v>
      </c>
      <c r="T145">
        <v>1410</v>
      </c>
      <c r="U145">
        <v>2</v>
      </c>
      <c r="V145">
        <v>37</v>
      </c>
      <c r="W145">
        <v>0</v>
      </c>
      <c r="X145">
        <v>559.5191145692487</v>
      </c>
      <c r="Y145">
        <v>2.0998111901787389</v>
      </c>
      <c r="Z145">
        <v>0</v>
      </c>
      <c r="AA145">
        <v>53.262101105837736</v>
      </c>
      <c r="AB145">
        <v>4465.2254936703212</v>
      </c>
      <c r="AC145">
        <v>412.75087693027359</v>
      </c>
      <c r="AD145">
        <v>461.31259402801209</v>
      </c>
      <c r="AE145">
        <v>5954.1699914938727</v>
      </c>
    </row>
    <row r="146" spans="1:31" x14ac:dyDescent="0.3">
      <c r="A146">
        <v>2684983</v>
      </c>
      <c r="B146">
        <v>1</v>
      </c>
      <c r="C146" t="s">
        <v>80</v>
      </c>
      <c r="D146" t="s">
        <v>83</v>
      </c>
      <c r="E146" t="s">
        <v>141</v>
      </c>
      <c r="F146" t="s">
        <v>562</v>
      </c>
      <c r="G146" t="s">
        <v>134</v>
      </c>
      <c r="H146" t="s">
        <v>135</v>
      </c>
      <c r="I146" t="s">
        <v>136</v>
      </c>
      <c r="J146" t="s">
        <v>137</v>
      </c>
      <c r="K146" t="s">
        <v>138</v>
      </c>
      <c r="L146" t="s">
        <v>563</v>
      </c>
      <c r="M146" t="s">
        <v>564</v>
      </c>
      <c r="N146">
        <v>1.9197222220000001</v>
      </c>
      <c r="O146">
        <v>0</v>
      </c>
      <c r="P146">
        <v>252</v>
      </c>
      <c r="Q146">
        <v>0</v>
      </c>
      <c r="R146">
        <v>0</v>
      </c>
      <c r="S146">
        <v>2</v>
      </c>
      <c r="T146">
        <v>324</v>
      </c>
      <c r="U146">
        <v>1</v>
      </c>
      <c r="V146">
        <v>14</v>
      </c>
      <c r="W146">
        <v>0</v>
      </c>
      <c r="X146">
        <v>108.56933781528743</v>
      </c>
      <c r="Y146">
        <v>0</v>
      </c>
      <c r="Z146">
        <v>0</v>
      </c>
      <c r="AA146">
        <v>162.30984465546146</v>
      </c>
      <c r="AB146">
        <v>942.11465497353913</v>
      </c>
      <c r="AC146">
        <v>97.002445554287775</v>
      </c>
      <c r="AD146">
        <v>186.44890963925837</v>
      </c>
      <c r="AE146">
        <v>1496.4451926378342</v>
      </c>
    </row>
    <row r="147" spans="1:31" x14ac:dyDescent="0.3">
      <c r="A147">
        <v>2685043</v>
      </c>
      <c r="B147">
        <v>2</v>
      </c>
      <c r="C147" t="s">
        <v>80</v>
      </c>
      <c r="D147" t="s">
        <v>83</v>
      </c>
      <c r="E147" t="s">
        <v>145</v>
      </c>
      <c r="F147" t="s">
        <v>565</v>
      </c>
      <c r="G147" t="s">
        <v>134</v>
      </c>
      <c r="H147" t="s">
        <v>135</v>
      </c>
      <c r="I147" t="s">
        <v>136</v>
      </c>
      <c r="J147" t="s">
        <v>137</v>
      </c>
      <c r="K147" t="s">
        <v>138</v>
      </c>
      <c r="L147" t="s">
        <v>566</v>
      </c>
      <c r="M147" t="s">
        <v>567</v>
      </c>
      <c r="N147">
        <v>0.31194444399999999</v>
      </c>
      <c r="O147">
        <v>0</v>
      </c>
      <c r="P147">
        <v>162</v>
      </c>
      <c r="Q147">
        <v>0</v>
      </c>
      <c r="R147">
        <v>0</v>
      </c>
      <c r="S147">
        <v>0</v>
      </c>
      <c r="T147">
        <v>32</v>
      </c>
      <c r="U147">
        <v>0</v>
      </c>
      <c r="V147">
        <v>1</v>
      </c>
      <c r="W147">
        <v>0</v>
      </c>
      <c r="X147">
        <v>12.276060439671111</v>
      </c>
      <c r="Y147">
        <v>0</v>
      </c>
      <c r="Z147">
        <v>0</v>
      </c>
      <c r="AA147">
        <v>0</v>
      </c>
      <c r="AB147">
        <v>20.301993127792894</v>
      </c>
      <c r="AC147">
        <v>0</v>
      </c>
      <c r="AD147">
        <v>6.06583036921797</v>
      </c>
      <c r="AE147">
        <v>38.643883936681974</v>
      </c>
    </row>
    <row r="148" spans="1:31" x14ac:dyDescent="0.3">
      <c r="A148">
        <v>2684983</v>
      </c>
      <c r="B148">
        <v>2</v>
      </c>
      <c r="C148" t="s">
        <v>80</v>
      </c>
      <c r="D148" t="s">
        <v>83</v>
      </c>
      <c r="E148" t="s">
        <v>145</v>
      </c>
      <c r="F148" t="s">
        <v>568</v>
      </c>
      <c r="G148" t="s">
        <v>134</v>
      </c>
      <c r="H148" t="s">
        <v>135</v>
      </c>
      <c r="I148" t="s">
        <v>136</v>
      </c>
      <c r="J148" t="s">
        <v>137</v>
      </c>
      <c r="K148" t="s">
        <v>138</v>
      </c>
      <c r="L148" t="s">
        <v>564</v>
      </c>
      <c r="M148" t="s">
        <v>569</v>
      </c>
      <c r="N148">
        <v>0.91500000000000004</v>
      </c>
      <c r="O148">
        <v>0</v>
      </c>
      <c r="P148">
        <v>0</v>
      </c>
      <c r="Q148">
        <v>0</v>
      </c>
      <c r="R148">
        <v>0</v>
      </c>
      <c r="S148">
        <v>1</v>
      </c>
      <c r="T148">
        <v>47</v>
      </c>
      <c r="U148">
        <v>0</v>
      </c>
      <c r="V148">
        <v>1</v>
      </c>
      <c r="W148">
        <v>0</v>
      </c>
      <c r="X148">
        <v>0</v>
      </c>
      <c r="Y148">
        <v>0</v>
      </c>
      <c r="Z148">
        <v>0</v>
      </c>
      <c r="AA148">
        <v>76.602757457425184</v>
      </c>
      <c r="AB148">
        <v>32.474784786851885</v>
      </c>
      <c r="AC148">
        <v>0</v>
      </c>
      <c r="AD148">
        <v>13.180742010125265</v>
      </c>
      <c r="AE148">
        <v>122.25828425440233</v>
      </c>
    </row>
    <row r="149" spans="1:31" x14ac:dyDescent="0.3">
      <c r="A149">
        <v>2684971</v>
      </c>
      <c r="B149">
        <v>2</v>
      </c>
      <c r="C149" t="s">
        <v>80</v>
      </c>
      <c r="D149" t="s">
        <v>83</v>
      </c>
      <c r="E149" t="s">
        <v>145</v>
      </c>
      <c r="F149" t="s">
        <v>570</v>
      </c>
      <c r="G149" t="s">
        <v>134</v>
      </c>
      <c r="H149" t="s">
        <v>135</v>
      </c>
      <c r="I149" t="s">
        <v>136</v>
      </c>
      <c r="J149" t="s">
        <v>137</v>
      </c>
      <c r="K149" t="s">
        <v>138</v>
      </c>
      <c r="L149" t="s">
        <v>561</v>
      </c>
      <c r="M149" t="s">
        <v>571</v>
      </c>
      <c r="N149">
        <v>1.8533333329999999</v>
      </c>
      <c r="O149">
        <v>0</v>
      </c>
      <c r="P149">
        <v>28</v>
      </c>
      <c r="Q149">
        <v>0</v>
      </c>
      <c r="R149">
        <v>0</v>
      </c>
      <c r="S149">
        <v>4</v>
      </c>
      <c r="T149">
        <v>1015</v>
      </c>
      <c r="U149">
        <v>0</v>
      </c>
      <c r="V149">
        <v>25</v>
      </c>
      <c r="W149">
        <v>0</v>
      </c>
      <c r="X149">
        <v>42.452561043651066</v>
      </c>
      <c r="Y149">
        <v>0</v>
      </c>
      <c r="Z149">
        <v>0</v>
      </c>
      <c r="AA149">
        <v>8.3793949941975114</v>
      </c>
      <c r="AB149">
        <v>2294.3232203107868</v>
      </c>
      <c r="AC149">
        <v>0</v>
      </c>
      <c r="AD149">
        <v>212.07753782717964</v>
      </c>
      <c r="AE149">
        <v>2557.2327141758151</v>
      </c>
    </row>
    <row r="150" spans="1:31" x14ac:dyDescent="0.3">
      <c r="A150">
        <v>2684971</v>
      </c>
      <c r="B150">
        <v>3</v>
      </c>
      <c r="C150" t="s">
        <v>80</v>
      </c>
      <c r="D150" t="s">
        <v>83</v>
      </c>
      <c r="E150" t="s">
        <v>145</v>
      </c>
      <c r="F150" t="s">
        <v>572</v>
      </c>
      <c r="G150" t="s">
        <v>134</v>
      </c>
      <c r="H150" t="s">
        <v>135</v>
      </c>
      <c r="I150" t="s">
        <v>136</v>
      </c>
      <c r="J150" t="s">
        <v>137</v>
      </c>
      <c r="K150" t="s">
        <v>138</v>
      </c>
      <c r="L150" t="s">
        <v>571</v>
      </c>
      <c r="M150" t="s">
        <v>573</v>
      </c>
      <c r="N150">
        <v>0.34583333300000002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816</v>
      </c>
      <c r="U150">
        <v>0</v>
      </c>
      <c r="V150">
        <v>3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105.87190839257335</v>
      </c>
      <c r="AC150">
        <v>0</v>
      </c>
      <c r="AD150">
        <v>1.1311262019713251</v>
      </c>
      <c r="AE150">
        <v>107.00303459454467</v>
      </c>
    </row>
    <row r="151" spans="1:31" x14ac:dyDescent="0.3">
      <c r="A151">
        <v>2702961</v>
      </c>
      <c r="B151">
        <v>1</v>
      </c>
      <c r="C151" t="s">
        <v>80</v>
      </c>
      <c r="D151" t="s">
        <v>101</v>
      </c>
      <c r="E151" t="s">
        <v>145</v>
      </c>
      <c r="F151" t="s">
        <v>574</v>
      </c>
      <c r="G151" t="s">
        <v>176</v>
      </c>
      <c r="H151" t="s">
        <v>135</v>
      </c>
      <c r="I151" t="s">
        <v>136</v>
      </c>
      <c r="J151" t="s">
        <v>137</v>
      </c>
      <c r="K151" t="s">
        <v>138</v>
      </c>
      <c r="L151" t="s">
        <v>575</v>
      </c>
      <c r="M151" t="s">
        <v>576</v>
      </c>
      <c r="N151">
        <v>3.630833333</v>
      </c>
      <c r="O151">
        <v>3</v>
      </c>
      <c r="P151">
        <v>1</v>
      </c>
      <c r="Q151">
        <v>1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2.6802579781103146</v>
      </c>
      <c r="X151">
        <v>0</v>
      </c>
      <c r="Y151">
        <v>0.73182382848649807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3.4120818065968126</v>
      </c>
    </row>
    <row r="152" spans="1:31" x14ac:dyDescent="0.3">
      <c r="A152">
        <v>2702718</v>
      </c>
      <c r="B152">
        <v>1</v>
      </c>
      <c r="C152" t="s">
        <v>81</v>
      </c>
      <c r="D152" t="s">
        <v>128</v>
      </c>
      <c r="E152" t="s">
        <v>145</v>
      </c>
      <c r="F152" t="s">
        <v>392</v>
      </c>
      <c r="G152" t="s">
        <v>409</v>
      </c>
      <c r="H152" t="s">
        <v>135</v>
      </c>
      <c r="I152" t="s">
        <v>136</v>
      </c>
      <c r="J152" t="s">
        <v>137</v>
      </c>
      <c r="K152" t="s">
        <v>138</v>
      </c>
      <c r="L152" t="s">
        <v>577</v>
      </c>
      <c r="M152" t="s">
        <v>578</v>
      </c>
      <c r="N152">
        <v>0.272777777</v>
      </c>
      <c r="O152">
        <v>2</v>
      </c>
      <c r="P152">
        <v>0</v>
      </c>
      <c r="Q152">
        <v>61</v>
      </c>
      <c r="R152">
        <v>0</v>
      </c>
      <c r="S152">
        <v>2</v>
      </c>
      <c r="T152">
        <v>0</v>
      </c>
      <c r="U152">
        <v>0</v>
      </c>
      <c r="V152">
        <v>0</v>
      </c>
      <c r="W152">
        <v>0.32261407463132868</v>
      </c>
      <c r="X152">
        <v>0</v>
      </c>
      <c r="Y152">
        <v>5.3490676590817801</v>
      </c>
      <c r="Z152">
        <v>0</v>
      </c>
      <c r="AA152">
        <v>5.5342314363524334</v>
      </c>
      <c r="AB152">
        <v>0</v>
      </c>
      <c r="AC152">
        <v>0</v>
      </c>
      <c r="AD152">
        <v>0</v>
      </c>
      <c r="AE152">
        <v>11.205913170065543</v>
      </c>
    </row>
    <row r="153" spans="1:31" x14ac:dyDescent="0.3">
      <c r="A153">
        <v>2702718</v>
      </c>
      <c r="B153">
        <v>2</v>
      </c>
      <c r="C153" t="s">
        <v>81</v>
      </c>
      <c r="D153" t="s">
        <v>128</v>
      </c>
      <c r="E153" t="s">
        <v>132</v>
      </c>
      <c r="F153" t="s">
        <v>383</v>
      </c>
      <c r="G153" t="s">
        <v>409</v>
      </c>
      <c r="H153" t="s">
        <v>135</v>
      </c>
      <c r="I153" t="s">
        <v>136</v>
      </c>
      <c r="J153" t="s">
        <v>137</v>
      </c>
      <c r="K153" t="s">
        <v>138</v>
      </c>
      <c r="L153" t="s">
        <v>578</v>
      </c>
      <c r="M153" t="s">
        <v>579</v>
      </c>
      <c r="N153">
        <v>0.79611111099999998</v>
      </c>
      <c r="O153">
        <v>5</v>
      </c>
      <c r="P153">
        <v>458</v>
      </c>
      <c r="Q153">
        <v>96</v>
      </c>
      <c r="R153">
        <v>25</v>
      </c>
      <c r="S153">
        <v>5</v>
      </c>
      <c r="T153">
        <v>49</v>
      </c>
      <c r="U153">
        <v>0</v>
      </c>
      <c r="V153">
        <v>0</v>
      </c>
      <c r="W153">
        <v>1.3717527555912086</v>
      </c>
      <c r="X153">
        <v>67.172407785730854</v>
      </c>
      <c r="Y153">
        <v>33.256874650685049</v>
      </c>
      <c r="Z153">
        <v>10.630569125146652</v>
      </c>
      <c r="AA153">
        <v>20.441513929538068</v>
      </c>
      <c r="AB153">
        <v>18.127048914830802</v>
      </c>
      <c r="AC153">
        <v>0</v>
      </c>
      <c r="AD153">
        <v>0</v>
      </c>
      <c r="AE153">
        <v>151.00016716152263</v>
      </c>
    </row>
    <row r="154" spans="1:31" x14ac:dyDescent="0.3">
      <c r="A154">
        <v>2685874</v>
      </c>
      <c r="B154">
        <v>1</v>
      </c>
      <c r="C154" t="s">
        <v>80</v>
      </c>
      <c r="D154" t="s">
        <v>90</v>
      </c>
      <c r="E154" t="s">
        <v>145</v>
      </c>
      <c r="F154" t="s">
        <v>580</v>
      </c>
      <c r="G154" t="s">
        <v>442</v>
      </c>
      <c r="H154" t="s">
        <v>135</v>
      </c>
      <c r="I154" t="s">
        <v>169</v>
      </c>
      <c r="J154" t="s">
        <v>137</v>
      </c>
      <c r="K154" t="s">
        <v>138</v>
      </c>
      <c r="L154" t="s">
        <v>581</v>
      </c>
      <c r="M154" t="s">
        <v>582</v>
      </c>
      <c r="N154">
        <v>6.9444440000000001E-3</v>
      </c>
      <c r="O154">
        <v>0</v>
      </c>
      <c r="P154">
        <v>5506</v>
      </c>
      <c r="Q154">
        <v>0</v>
      </c>
      <c r="R154">
        <v>0</v>
      </c>
      <c r="S154">
        <v>0</v>
      </c>
      <c r="T154">
        <v>314</v>
      </c>
      <c r="U154">
        <v>0</v>
      </c>
      <c r="V154">
        <v>1</v>
      </c>
      <c r="W154">
        <v>0</v>
      </c>
      <c r="X154">
        <v>8.9856302902816729</v>
      </c>
      <c r="Y154">
        <v>0</v>
      </c>
      <c r="Z154">
        <v>0</v>
      </c>
      <c r="AA154">
        <v>0</v>
      </c>
      <c r="AB154">
        <v>1.4295809784682803</v>
      </c>
      <c r="AC154">
        <v>0</v>
      </c>
      <c r="AD154">
        <v>0.10541455182295624</v>
      </c>
      <c r="AE154">
        <v>10.52062582057291</v>
      </c>
    </row>
    <row r="155" spans="1:31" x14ac:dyDescent="0.3">
      <c r="A155">
        <v>2685876</v>
      </c>
      <c r="B155">
        <v>1</v>
      </c>
      <c r="C155" t="s">
        <v>80</v>
      </c>
      <c r="D155" t="s">
        <v>90</v>
      </c>
      <c r="E155" t="s">
        <v>141</v>
      </c>
      <c r="F155" t="s">
        <v>583</v>
      </c>
      <c r="G155" t="s">
        <v>442</v>
      </c>
      <c r="H155" t="s">
        <v>135</v>
      </c>
      <c r="I155" t="s">
        <v>136</v>
      </c>
      <c r="J155" t="s">
        <v>137</v>
      </c>
      <c r="K155" t="s">
        <v>138</v>
      </c>
      <c r="L155" t="s">
        <v>584</v>
      </c>
      <c r="M155" t="s">
        <v>585</v>
      </c>
      <c r="N155">
        <v>6.3989721999999999E-2</v>
      </c>
      <c r="O155">
        <v>0</v>
      </c>
      <c r="P155">
        <v>5506</v>
      </c>
      <c r="Q155">
        <v>0</v>
      </c>
      <c r="R155">
        <v>0</v>
      </c>
      <c r="S155">
        <v>0</v>
      </c>
      <c r="T155">
        <v>314</v>
      </c>
      <c r="U155">
        <v>0</v>
      </c>
      <c r="V155">
        <v>1</v>
      </c>
      <c r="W155">
        <v>0</v>
      </c>
      <c r="X155">
        <v>82.667798670591395</v>
      </c>
      <c r="Y155">
        <v>0</v>
      </c>
      <c r="Z155">
        <v>0</v>
      </c>
      <c r="AA155">
        <v>0</v>
      </c>
      <c r="AB155">
        <v>13.152145001908181</v>
      </c>
      <c r="AC155">
        <v>0</v>
      </c>
      <c r="AD155">
        <v>0.96981387677119746</v>
      </c>
      <c r="AE155">
        <v>96.789757549270774</v>
      </c>
    </row>
    <row r="156" spans="1:31" x14ac:dyDescent="0.3">
      <c r="A156">
        <v>2687595</v>
      </c>
      <c r="B156">
        <v>1</v>
      </c>
      <c r="C156" t="s">
        <v>80</v>
      </c>
      <c r="D156" t="s">
        <v>82</v>
      </c>
      <c r="E156" t="s">
        <v>145</v>
      </c>
      <c r="F156" t="s">
        <v>586</v>
      </c>
      <c r="G156" t="s">
        <v>442</v>
      </c>
      <c r="H156" t="s">
        <v>135</v>
      </c>
      <c r="I156" t="s">
        <v>169</v>
      </c>
      <c r="J156" t="s">
        <v>137</v>
      </c>
      <c r="K156" t="s">
        <v>138</v>
      </c>
      <c r="L156" t="s">
        <v>587</v>
      </c>
      <c r="M156" t="s">
        <v>588</v>
      </c>
      <c r="N156">
        <v>0.04</v>
      </c>
      <c r="O156">
        <v>0</v>
      </c>
      <c r="P156">
        <v>4077</v>
      </c>
      <c r="Q156">
        <v>0</v>
      </c>
      <c r="R156">
        <v>0</v>
      </c>
      <c r="S156">
        <v>4</v>
      </c>
      <c r="T156">
        <v>228</v>
      </c>
      <c r="U156">
        <v>0</v>
      </c>
      <c r="V156">
        <v>0</v>
      </c>
      <c r="W156">
        <v>0</v>
      </c>
      <c r="X156">
        <v>34.341213357986419</v>
      </c>
      <c r="Y156">
        <v>0</v>
      </c>
      <c r="Z156">
        <v>0</v>
      </c>
      <c r="AA156">
        <v>8.2549613223353653</v>
      </c>
      <c r="AB156">
        <v>7.5628481942308099</v>
      </c>
      <c r="AC156">
        <v>0</v>
      </c>
      <c r="AD156">
        <v>0</v>
      </c>
      <c r="AE156">
        <v>50.159022874552591</v>
      </c>
    </row>
    <row r="157" spans="1:31" x14ac:dyDescent="0.3">
      <c r="A157">
        <v>2688990</v>
      </c>
      <c r="B157">
        <v>1</v>
      </c>
      <c r="C157" t="s">
        <v>80</v>
      </c>
      <c r="D157" t="s">
        <v>92</v>
      </c>
      <c r="E157" t="s">
        <v>160</v>
      </c>
      <c r="F157" t="s">
        <v>589</v>
      </c>
      <c r="G157" t="s">
        <v>442</v>
      </c>
      <c r="H157" t="s">
        <v>135</v>
      </c>
      <c r="I157" t="s">
        <v>136</v>
      </c>
      <c r="J157" t="s">
        <v>137</v>
      </c>
      <c r="K157" t="s">
        <v>138</v>
      </c>
      <c r="L157" t="s">
        <v>590</v>
      </c>
      <c r="M157" t="s">
        <v>591</v>
      </c>
      <c r="N157">
        <v>1.673333333</v>
      </c>
      <c r="O157">
        <v>0</v>
      </c>
      <c r="P157">
        <v>3503</v>
      </c>
      <c r="Q157">
        <v>0</v>
      </c>
      <c r="R157">
        <v>7</v>
      </c>
      <c r="S157">
        <v>19</v>
      </c>
      <c r="T157">
        <v>635</v>
      </c>
      <c r="U157">
        <v>1</v>
      </c>
      <c r="V157">
        <v>0</v>
      </c>
      <c r="W157">
        <v>0</v>
      </c>
      <c r="X157">
        <v>1138.4017314360183</v>
      </c>
      <c r="Y157">
        <v>0</v>
      </c>
      <c r="Z157">
        <v>3.4915377356340502</v>
      </c>
      <c r="AA157">
        <v>37.327770990778745</v>
      </c>
      <c r="AB157">
        <v>1070.7966523261446</v>
      </c>
      <c r="AC157">
        <v>7.4668942529889879</v>
      </c>
      <c r="AD157">
        <v>0</v>
      </c>
      <c r="AE157">
        <v>2257.4845867415643</v>
      </c>
    </row>
    <row r="158" spans="1:31" x14ac:dyDescent="0.3">
      <c r="A158">
        <v>2689129</v>
      </c>
      <c r="B158">
        <v>1</v>
      </c>
      <c r="C158" t="s">
        <v>80</v>
      </c>
      <c r="D158" t="s">
        <v>87</v>
      </c>
      <c r="E158" t="s">
        <v>145</v>
      </c>
      <c r="F158" t="s">
        <v>592</v>
      </c>
      <c r="G158" t="s">
        <v>442</v>
      </c>
      <c r="H158" t="s">
        <v>135</v>
      </c>
      <c r="I158" t="s">
        <v>169</v>
      </c>
      <c r="J158" t="s">
        <v>137</v>
      </c>
      <c r="K158" t="s">
        <v>138</v>
      </c>
      <c r="L158" t="s">
        <v>593</v>
      </c>
      <c r="M158" t="s">
        <v>594</v>
      </c>
      <c r="N158">
        <v>3.0833333000000001E-2</v>
      </c>
      <c r="O158">
        <v>0</v>
      </c>
      <c r="P158">
        <v>832</v>
      </c>
      <c r="Q158">
        <v>0</v>
      </c>
      <c r="R158">
        <v>0</v>
      </c>
      <c r="S158">
        <v>2</v>
      </c>
      <c r="T158">
        <v>117</v>
      </c>
      <c r="U158">
        <v>0</v>
      </c>
      <c r="V158">
        <v>7</v>
      </c>
      <c r="W158">
        <v>0</v>
      </c>
      <c r="X158">
        <v>5.6644390787435146</v>
      </c>
      <c r="Y158">
        <v>0</v>
      </c>
      <c r="Z158">
        <v>0</v>
      </c>
      <c r="AA158">
        <v>0.20408869965244136</v>
      </c>
      <c r="AB158">
        <v>3.937974137421326</v>
      </c>
      <c r="AC158">
        <v>0</v>
      </c>
      <c r="AD158">
        <v>0.48456234465462317</v>
      </c>
      <c r="AE158">
        <v>10.291064260471906</v>
      </c>
    </row>
    <row r="159" spans="1:31" x14ac:dyDescent="0.3">
      <c r="A159">
        <v>2689552</v>
      </c>
      <c r="B159">
        <v>1</v>
      </c>
      <c r="C159" t="s">
        <v>80</v>
      </c>
      <c r="D159" t="s">
        <v>86</v>
      </c>
      <c r="E159" t="s">
        <v>141</v>
      </c>
      <c r="F159" t="s">
        <v>595</v>
      </c>
      <c r="G159" t="s">
        <v>442</v>
      </c>
      <c r="H159" t="s">
        <v>135</v>
      </c>
      <c r="I159" t="s">
        <v>136</v>
      </c>
      <c r="J159" t="s">
        <v>137</v>
      </c>
      <c r="K159" t="s">
        <v>138</v>
      </c>
      <c r="L159" t="s">
        <v>596</v>
      </c>
      <c r="M159" t="s">
        <v>597</v>
      </c>
      <c r="N159">
        <v>6.1111111000000003E-2</v>
      </c>
      <c r="O159">
        <v>0</v>
      </c>
      <c r="P159">
        <v>447</v>
      </c>
      <c r="Q159">
        <v>0</v>
      </c>
      <c r="R159">
        <v>8</v>
      </c>
      <c r="S159">
        <v>2</v>
      </c>
      <c r="T159">
        <v>51</v>
      </c>
      <c r="U159">
        <v>0</v>
      </c>
      <c r="V159">
        <v>0</v>
      </c>
      <c r="W159">
        <v>0</v>
      </c>
      <c r="X159">
        <v>12.122679109475211</v>
      </c>
      <c r="Y159">
        <v>0</v>
      </c>
      <c r="Z159">
        <v>0.14221407497635558</v>
      </c>
      <c r="AA159">
        <v>12.472192313443045</v>
      </c>
      <c r="AB159">
        <v>4.6299848179868794</v>
      </c>
      <c r="AC159">
        <v>0</v>
      </c>
      <c r="AD159">
        <v>0</v>
      </c>
      <c r="AE159">
        <v>29.367070315881492</v>
      </c>
    </row>
    <row r="160" spans="1:31" x14ac:dyDescent="0.3">
      <c r="A160">
        <v>2689553</v>
      </c>
      <c r="B160">
        <v>1</v>
      </c>
      <c r="C160" t="s">
        <v>80</v>
      </c>
      <c r="D160" t="s">
        <v>86</v>
      </c>
      <c r="E160" t="s">
        <v>145</v>
      </c>
      <c r="F160" t="s">
        <v>598</v>
      </c>
      <c r="G160" t="s">
        <v>442</v>
      </c>
      <c r="H160" t="s">
        <v>135</v>
      </c>
      <c r="I160" t="s">
        <v>136</v>
      </c>
      <c r="J160" t="s">
        <v>137</v>
      </c>
      <c r="K160" t="s">
        <v>138</v>
      </c>
      <c r="L160" t="s">
        <v>599</v>
      </c>
      <c r="M160" t="s">
        <v>600</v>
      </c>
      <c r="N160">
        <v>0.31055555499999998</v>
      </c>
      <c r="O160">
        <v>0</v>
      </c>
      <c r="P160">
        <v>121</v>
      </c>
      <c r="Q160">
        <v>0</v>
      </c>
      <c r="R160">
        <v>2</v>
      </c>
      <c r="S160">
        <v>0</v>
      </c>
      <c r="T160">
        <v>16</v>
      </c>
      <c r="U160">
        <v>0</v>
      </c>
      <c r="V160">
        <v>0</v>
      </c>
      <c r="W160">
        <v>0</v>
      </c>
      <c r="X160">
        <v>18.638223142249238</v>
      </c>
      <c r="Y160">
        <v>0</v>
      </c>
      <c r="Z160">
        <v>7.8123685753128891E-2</v>
      </c>
      <c r="AA160">
        <v>0</v>
      </c>
      <c r="AB160">
        <v>6.12705988413519</v>
      </c>
      <c r="AC160">
        <v>0</v>
      </c>
      <c r="AD160">
        <v>0</v>
      </c>
      <c r="AE160">
        <v>24.843406712137558</v>
      </c>
    </row>
    <row r="161" spans="1:31" x14ac:dyDescent="0.3">
      <c r="A161">
        <v>2692728</v>
      </c>
      <c r="B161">
        <v>1</v>
      </c>
      <c r="C161" t="s">
        <v>80</v>
      </c>
      <c r="D161" t="s">
        <v>82</v>
      </c>
      <c r="E161" t="s">
        <v>145</v>
      </c>
      <c r="F161" t="s">
        <v>601</v>
      </c>
      <c r="G161" t="s">
        <v>442</v>
      </c>
      <c r="H161" t="s">
        <v>135</v>
      </c>
      <c r="I161" t="s">
        <v>136</v>
      </c>
      <c r="J161" t="s">
        <v>137</v>
      </c>
      <c r="K161" t="s">
        <v>138</v>
      </c>
      <c r="L161" t="s">
        <v>602</v>
      </c>
      <c r="M161" t="s">
        <v>603</v>
      </c>
      <c r="N161">
        <v>0.25666666599999999</v>
      </c>
      <c r="O161">
        <v>0</v>
      </c>
      <c r="P161">
        <v>325</v>
      </c>
      <c r="Q161">
        <v>0</v>
      </c>
      <c r="R161">
        <v>0</v>
      </c>
      <c r="S161">
        <v>0</v>
      </c>
      <c r="T161">
        <v>45</v>
      </c>
      <c r="U161">
        <v>0</v>
      </c>
      <c r="V161">
        <v>0</v>
      </c>
      <c r="W161">
        <v>0</v>
      </c>
      <c r="X161">
        <v>14.629811697804474</v>
      </c>
      <c r="Y161">
        <v>0</v>
      </c>
      <c r="Z161">
        <v>0</v>
      </c>
      <c r="AA161">
        <v>0</v>
      </c>
      <c r="AB161">
        <v>2.9922795778030284</v>
      </c>
      <c r="AC161">
        <v>0</v>
      </c>
      <c r="AD161">
        <v>0</v>
      </c>
      <c r="AE161">
        <v>17.622091275607502</v>
      </c>
    </row>
    <row r="162" spans="1:31" x14ac:dyDescent="0.3">
      <c r="A162">
        <v>2693764</v>
      </c>
      <c r="B162">
        <v>1</v>
      </c>
      <c r="C162" t="s">
        <v>80</v>
      </c>
      <c r="D162" t="s">
        <v>82</v>
      </c>
      <c r="E162" t="s">
        <v>160</v>
      </c>
      <c r="F162" t="s">
        <v>604</v>
      </c>
      <c r="G162" t="s">
        <v>442</v>
      </c>
      <c r="H162" t="s">
        <v>135</v>
      </c>
      <c r="I162" t="s">
        <v>136</v>
      </c>
      <c r="J162" t="s">
        <v>137</v>
      </c>
      <c r="K162" t="s">
        <v>138</v>
      </c>
      <c r="L162" t="s">
        <v>605</v>
      </c>
      <c r="M162" t="s">
        <v>606</v>
      </c>
      <c r="N162">
        <v>0.98833333300000004</v>
      </c>
      <c r="O162">
        <v>0</v>
      </c>
      <c r="P162">
        <v>18749</v>
      </c>
      <c r="Q162">
        <v>0</v>
      </c>
      <c r="R162">
        <v>0</v>
      </c>
      <c r="S162">
        <v>10</v>
      </c>
      <c r="T162">
        <v>2134</v>
      </c>
      <c r="U162">
        <v>3</v>
      </c>
      <c r="V162">
        <v>13</v>
      </c>
      <c r="W162">
        <v>0</v>
      </c>
      <c r="X162">
        <v>3319.2157635484177</v>
      </c>
      <c r="Y162">
        <v>0</v>
      </c>
      <c r="Z162">
        <v>0</v>
      </c>
      <c r="AA162">
        <v>1238.865181810638</v>
      </c>
      <c r="AB162">
        <v>831.88552594911857</v>
      </c>
      <c r="AC162">
        <v>95.700054680967014</v>
      </c>
      <c r="AD162">
        <v>90.998916239353036</v>
      </c>
      <c r="AE162">
        <v>5576.6654422284937</v>
      </c>
    </row>
    <row r="163" spans="1:31" x14ac:dyDescent="0.3">
      <c r="A163">
        <v>2694501</v>
      </c>
      <c r="B163">
        <v>1</v>
      </c>
      <c r="C163" t="s">
        <v>80</v>
      </c>
      <c r="D163" t="s">
        <v>100</v>
      </c>
      <c r="E163" t="s">
        <v>160</v>
      </c>
      <c r="F163" t="s">
        <v>607</v>
      </c>
      <c r="G163" t="s">
        <v>442</v>
      </c>
      <c r="H163" t="s">
        <v>135</v>
      </c>
      <c r="I163" t="s">
        <v>136</v>
      </c>
      <c r="J163" t="s">
        <v>137</v>
      </c>
      <c r="K163" t="s">
        <v>138</v>
      </c>
      <c r="L163" t="s">
        <v>608</v>
      </c>
      <c r="M163" t="s">
        <v>609</v>
      </c>
      <c r="N163">
        <v>0.32777777699999999</v>
      </c>
      <c r="O163">
        <v>0</v>
      </c>
      <c r="P163">
        <v>991</v>
      </c>
      <c r="Q163">
        <v>0</v>
      </c>
      <c r="R163">
        <v>27</v>
      </c>
      <c r="S163">
        <v>2</v>
      </c>
      <c r="T163">
        <v>150</v>
      </c>
      <c r="U163">
        <v>0</v>
      </c>
      <c r="V163">
        <v>0</v>
      </c>
      <c r="W163">
        <v>0</v>
      </c>
      <c r="X163">
        <v>70.154497832575899</v>
      </c>
      <c r="Y163">
        <v>0</v>
      </c>
      <c r="Z163">
        <v>2.6202704097837759</v>
      </c>
      <c r="AA163">
        <v>10.404106739664302</v>
      </c>
      <c r="AB163">
        <v>39.767625265451521</v>
      </c>
      <c r="AC163">
        <v>0</v>
      </c>
      <c r="AD163">
        <v>0</v>
      </c>
      <c r="AE163">
        <v>122.94650024747548</v>
      </c>
    </row>
    <row r="164" spans="1:31" x14ac:dyDescent="0.3">
      <c r="A164">
        <v>2694736</v>
      </c>
      <c r="B164">
        <v>1</v>
      </c>
      <c r="C164" t="s">
        <v>80</v>
      </c>
      <c r="D164" t="s">
        <v>94</v>
      </c>
      <c r="E164" t="s">
        <v>141</v>
      </c>
      <c r="F164" t="s">
        <v>610</v>
      </c>
      <c r="G164" t="s">
        <v>442</v>
      </c>
      <c r="H164" t="s">
        <v>135</v>
      </c>
      <c r="I164" t="s">
        <v>136</v>
      </c>
      <c r="J164" t="s">
        <v>137</v>
      </c>
      <c r="K164" t="s">
        <v>138</v>
      </c>
      <c r="L164" t="s">
        <v>611</v>
      </c>
      <c r="M164" t="s">
        <v>612</v>
      </c>
      <c r="N164">
        <v>0.1225</v>
      </c>
      <c r="O164">
        <v>0</v>
      </c>
      <c r="P164">
        <v>23194</v>
      </c>
      <c r="Q164">
        <v>2</v>
      </c>
      <c r="R164">
        <v>315</v>
      </c>
      <c r="S164">
        <v>18</v>
      </c>
      <c r="T164">
        <v>3872</v>
      </c>
      <c r="U164">
        <v>2</v>
      </c>
      <c r="V164">
        <v>6</v>
      </c>
      <c r="W164">
        <v>0</v>
      </c>
      <c r="X164">
        <v>454.86195601890438</v>
      </c>
      <c r="Y164">
        <v>1.236427685480715</v>
      </c>
      <c r="Z164">
        <v>6.9548686641399433</v>
      </c>
      <c r="AA164">
        <v>92.149788181407033</v>
      </c>
      <c r="AB164">
        <v>450.91266527159104</v>
      </c>
      <c r="AC164">
        <v>18.196880577130727</v>
      </c>
      <c r="AD164">
        <v>8.6774387146423901</v>
      </c>
      <c r="AE164">
        <v>1032.9900251132963</v>
      </c>
    </row>
    <row r="165" spans="1:31" x14ac:dyDescent="0.3">
      <c r="A165">
        <v>2694777</v>
      </c>
      <c r="B165">
        <v>1</v>
      </c>
      <c r="C165" t="s">
        <v>80</v>
      </c>
      <c r="D165" t="s">
        <v>89</v>
      </c>
      <c r="E165" t="s">
        <v>145</v>
      </c>
      <c r="F165" t="s">
        <v>613</v>
      </c>
      <c r="G165" t="s">
        <v>442</v>
      </c>
      <c r="H165" t="s">
        <v>135</v>
      </c>
      <c r="I165" t="s">
        <v>136</v>
      </c>
      <c r="J165" t="s">
        <v>137</v>
      </c>
      <c r="K165" t="s">
        <v>138</v>
      </c>
      <c r="L165" t="s">
        <v>614</v>
      </c>
      <c r="M165" t="s">
        <v>615</v>
      </c>
      <c r="N165">
        <v>0.13916666599999999</v>
      </c>
      <c r="O165">
        <v>0</v>
      </c>
      <c r="P165">
        <v>718</v>
      </c>
      <c r="Q165">
        <v>0</v>
      </c>
      <c r="R165">
        <v>26</v>
      </c>
      <c r="S165">
        <v>0</v>
      </c>
      <c r="T165">
        <v>91</v>
      </c>
      <c r="U165">
        <v>0</v>
      </c>
      <c r="V165">
        <v>0</v>
      </c>
      <c r="W165">
        <v>0</v>
      </c>
      <c r="X165">
        <v>28.343421141977782</v>
      </c>
      <c r="Y165">
        <v>0</v>
      </c>
      <c r="Z165">
        <v>2.5028523789485959</v>
      </c>
      <c r="AA165">
        <v>0</v>
      </c>
      <c r="AB165">
        <v>17.420168742034175</v>
      </c>
      <c r="AC165">
        <v>0</v>
      </c>
      <c r="AD165">
        <v>0</v>
      </c>
      <c r="AE165">
        <v>48.266442262960553</v>
      </c>
    </row>
    <row r="166" spans="1:31" x14ac:dyDescent="0.3">
      <c r="A166">
        <v>2694916</v>
      </c>
      <c r="B166">
        <v>1</v>
      </c>
      <c r="C166" t="s">
        <v>80</v>
      </c>
      <c r="D166" t="s">
        <v>88</v>
      </c>
      <c r="E166" t="s">
        <v>145</v>
      </c>
      <c r="F166" t="s">
        <v>616</v>
      </c>
      <c r="G166" t="s">
        <v>442</v>
      </c>
      <c r="H166" t="s">
        <v>135</v>
      </c>
      <c r="I166" t="s">
        <v>169</v>
      </c>
      <c r="J166" t="s">
        <v>137</v>
      </c>
      <c r="K166" t="s">
        <v>138</v>
      </c>
      <c r="L166" t="s">
        <v>617</v>
      </c>
      <c r="M166" t="s">
        <v>618</v>
      </c>
      <c r="N166">
        <v>1.8055555000000001E-2</v>
      </c>
      <c r="O166">
        <v>0</v>
      </c>
      <c r="P166">
        <v>1405</v>
      </c>
      <c r="Q166">
        <v>0</v>
      </c>
      <c r="R166">
        <v>0</v>
      </c>
      <c r="S166">
        <v>0</v>
      </c>
      <c r="T166">
        <v>27</v>
      </c>
      <c r="U166">
        <v>0</v>
      </c>
      <c r="V166">
        <v>0</v>
      </c>
      <c r="W166">
        <v>0</v>
      </c>
      <c r="X166">
        <v>6.096426899538324</v>
      </c>
      <c r="Y166">
        <v>0</v>
      </c>
      <c r="Z166">
        <v>0</v>
      </c>
      <c r="AA166">
        <v>0</v>
      </c>
      <c r="AB166">
        <v>0.61178995955905924</v>
      </c>
      <c r="AC166">
        <v>0</v>
      </c>
      <c r="AD166">
        <v>0</v>
      </c>
      <c r="AE166">
        <v>6.7082168590973836</v>
      </c>
    </row>
    <row r="167" spans="1:31" x14ac:dyDescent="0.3">
      <c r="A167">
        <v>2694921</v>
      </c>
      <c r="B167">
        <v>1</v>
      </c>
      <c r="C167" t="s">
        <v>80</v>
      </c>
      <c r="D167" t="s">
        <v>88</v>
      </c>
      <c r="E167" t="s">
        <v>145</v>
      </c>
      <c r="F167" t="s">
        <v>619</v>
      </c>
      <c r="G167" t="s">
        <v>442</v>
      </c>
      <c r="H167" t="s">
        <v>135</v>
      </c>
      <c r="I167" t="s">
        <v>136</v>
      </c>
      <c r="J167" t="s">
        <v>137</v>
      </c>
      <c r="K167" t="s">
        <v>166</v>
      </c>
      <c r="L167" t="s">
        <v>620</v>
      </c>
      <c r="M167" t="s">
        <v>621</v>
      </c>
      <c r="N167">
        <v>8.7222222000000002E-2</v>
      </c>
      <c r="O167">
        <v>0</v>
      </c>
      <c r="P167">
        <v>1565</v>
      </c>
      <c r="Q167">
        <v>0</v>
      </c>
      <c r="R167">
        <v>0</v>
      </c>
      <c r="S167">
        <v>0</v>
      </c>
      <c r="T167">
        <v>28</v>
      </c>
      <c r="U167">
        <v>0</v>
      </c>
      <c r="V167">
        <v>0</v>
      </c>
      <c r="W167">
        <v>0</v>
      </c>
      <c r="X167">
        <v>32.756527467081753</v>
      </c>
      <c r="Y167">
        <v>0</v>
      </c>
      <c r="Z167">
        <v>0</v>
      </c>
      <c r="AA167">
        <v>0</v>
      </c>
      <c r="AB167">
        <v>2.9685252211098976</v>
      </c>
      <c r="AC167">
        <v>0</v>
      </c>
      <c r="AD167">
        <v>0</v>
      </c>
      <c r="AE167">
        <v>35.725052688191653</v>
      </c>
    </row>
    <row r="168" spans="1:31" x14ac:dyDescent="0.3">
      <c r="A168">
        <v>2695541</v>
      </c>
      <c r="B168">
        <v>1</v>
      </c>
      <c r="C168" t="s">
        <v>80</v>
      </c>
      <c r="D168" t="s">
        <v>102</v>
      </c>
      <c r="E168" t="s">
        <v>160</v>
      </c>
      <c r="F168" t="s">
        <v>622</v>
      </c>
      <c r="G168" t="s">
        <v>442</v>
      </c>
      <c r="H168" t="s">
        <v>135</v>
      </c>
      <c r="I168" t="s">
        <v>136</v>
      </c>
      <c r="J168" t="s">
        <v>137</v>
      </c>
      <c r="K168" t="s">
        <v>138</v>
      </c>
      <c r="L168" t="s">
        <v>623</v>
      </c>
      <c r="M168" t="s">
        <v>624</v>
      </c>
      <c r="N168">
        <v>8.3333332999999996E-2</v>
      </c>
      <c r="O168">
        <v>1</v>
      </c>
      <c r="P168">
        <v>1782</v>
      </c>
      <c r="Q168">
        <v>10</v>
      </c>
      <c r="R168">
        <v>545</v>
      </c>
      <c r="S168">
        <v>18</v>
      </c>
      <c r="T168">
        <v>353</v>
      </c>
      <c r="U168">
        <v>10</v>
      </c>
      <c r="V168">
        <v>1</v>
      </c>
      <c r="W168">
        <v>6.8464973519899996E-2</v>
      </c>
      <c r="X168">
        <v>19.524889630008481</v>
      </c>
      <c r="Y168">
        <v>1.0372204731668666</v>
      </c>
      <c r="Z168">
        <v>21.412437949492876</v>
      </c>
      <c r="AA168">
        <v>13.222831075002734</v>
      </c>
      <c r="AB168">
        <v>26.512242253703992</v>
      </c>
      <c r="AC168">
        <v>112.74690836122626</v>
      </c>
      <c r="AD168">
        <v>8.0661773196766653</v>
      </c>
      <c r="AE168">
        <v>202.59117203579777</v>
      </c>
    </row>
    <row r="169" spans="1:31" x14ac:dyDescent="0.3">
      <c r="A169">
        <v>2695823</v>
      </c>
      <c r="B169">
        <v>1</v>
      </c>
      <c r="C169" t="s">
        <v>80</v>
      </c>
      <c r="D169" t="s">
        <v>83</v>
      </c>
      <c r="E169" t="s">
        <v>145</v>
      </c>
      <c r="F169" t="s">
        <v>625</v>
      </c>
      <c r="G169" t="s">
        <v>442</v>
      </c>
      <c r="H169" t="s">
        <v>135</v>
      </c>
      <c r="I169" t="s">
        <v>136</v>
      </c>
      <c r="J169" t="s">
        <v>137</v>
      </c>
      <c r="K169" t="s">
        <v>138</v>
      </c>
      <c r="L169" t="s">
        <v>626</v>
      </c>
      <c r="M169" t="s">
        <v>627</v>
      </c>
      <c r="N169">
        <v>0.191111111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840</v>
      </c>
      <c r="U169">
        <v>0</v>
      </c>
      <c r="V169">
        <v>6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78.819267160030677</v>
      </c>
      <c r="AC169">
        <v>0</v>
      </c>
      <c r="AD169">
        <v>15.031174248175091</v>
      </c>
      <c r="AE169">
        <v>93.850441408205768</v>
      </c>
    </row>
    <row r="170" spans="1:31" x14ac:dyDescent="0.3">
      <c r="A170">
        <v>2697442</v>
      </c>
      <c r="B170">
        <v>1</v>
      </c>
      <c r="C170" t="s">
        <v>80</v>
      </c>
      <c r="D170" t="s">
        <v>89</v>
      </c>
      <c r="E170" t="s">
        <v>145</v>
      </c>
      <c r="F170" t="s">
        <v>628</v>
      </c>
      <c r="G170" t="s">
        <v>134</v>
      </c>
      <c r="H170" t="s">
        <v>135</v>
      </c>
      <c r="I170" t="s">
        <v>136</v>
      </c>
      <c r="J170" t="s">
        <v>137</v>
      </c>
      <c r="K170" t="s">
        <v>138</v>
      </c>
      <c r="L170" t="s">
        <v>629</v>
      </c>
      <c r="M170" t="s">
        <v>630</v>
      </c>
      <c r="N170">
        <v>0.18083333300000001</v>
      </c>
      <c r="O170">
        <v>0</v>
      </c>
      <c r="P170">
        <v>2533</v>
      </c>
      <c r="Q170">
        <v>0</v>
      </c>
      <c r="R170">
        <v>7</v>
      </c>
      <c r="S170">
        <v>0</v>
      </c>
      <c r="T170">
        <v>299</v>
      </c>
      <c r="U170">
        <v>0</v>
      </c>
      <c r="V170">
        <v>0</v>
      </c>
      <c r="W170">
        <v>0</v>
      </c>
      <c r="X170">
        <v>108.05116102861372</v>
      </c>
      <c r="Y170">
        <v>0</v>
      </c>
      <c r="Z170">
        <v>1.1800815390198811</v>
      </c>
      <c r="AA170">
        <v>0</v>
      </c>
      <c r="AB170">
        <v>66.45578622193581</v>
      </c>
      <c r="AC170">
        <v>0</v>
      </c>
      <c r="AD170">
        <v>0</v>
      </c>
      <c r="AE170">
        <v>175.68702878956941</v>
      </c>
    </row>
    <row r="171" spans="1:31" x14ac:dyDescent="0.3">
      <c r="A171">
        <v>2698121</v>
      </c>
      <c r="B171">
        <v>1</v>
      </c>
      <c r="C171" t="s">
        <v>80</v>
      </c>
      <c r="D171" t="s">
        <v>82</v>
      </c>
      <c r="E171" t="s">
        <v>160</v>
      </c>
      <c r="F171" t="s">
        <v>631</v>
      </c>
      <c r="G171" t="s">
        <v>442</v>
      </c>
      <c r="H171" t="s">
        <v>135</v>
      </c>
      <c r="I171" t="s">
        <v>169</v>
      </c>
      <c r="J171" t="s">
        <v>137</v>
      </c>
      <c r="K171" t="s">
        <v>138</v>
      </c>
      <c r="L171" t="s">
        <v>632</v>
      </c>
      <c r="M171" t="s">
        <v>633</v>
      </c>
      <c r="N171">
        <v>3.0555555000000002E-2</v>
      </c>
      <c r="O171">
        <v>0</v>
      </c>
      <c r="P171">
        <v>11746</v>
      </c>
      <c r="Q171">
        <v>0</v>
      </c>
      <c r="R171">
        <v>0</v>
      </c>
      <c r="S171">
        <v>5</v>
      </c>
      <c r="T171">
        <v>1500</v>
      </c>
      <c r="U171">
        <v>1</v>
      </c>
      <c r="V171">
        <v>12</v>
      </c>
      <c r="W171">
        <v>0</v>
      </c>
      <c r="X171">
        <v>67.056874895782457</v>
      </c>
      <c r="Y171">
        <v>0</v>
      </c>
      <c r="Z171">
        <v>0</v>
      </c>
      <c r="AA171">
        <v>3.8598480205376324</v>
      </c>
      <c r="AB171">
        <v>18.241541637988703</v>
      </c>
      <c r="AC171">
        <v>1.273206449697545</v>
      </c>
      <c r="AD171">
        <v>1.1404453823112166</v>
      </c>
      <c r="AE171">
        <v>91.57191638631754</v>
      </c>
    </row>
    <row r="172" spans="1:31" x14ac:dyDescent="0.3">
      <c r="A172">
        <v>2698333</v>
      </c>
      <c r="B172">
        <v>1</v>
      </c>
      <c r="C172" t="s">
        <v>80</v>
      </c>
      <c r="D172" t="s">
        <v>83</v>
      </c>
      <c r="E172" t="s">
        <v>145</v>
      </c>
      <c r="F172" t="s">
        <v>634</v>
      </c>
      <c r="G172" t="s">
        <v>442</v>
      </c>
      <c r="H172" t="s">
        <v>135</v>
      </c>
      <c r="I172" t="s">
        <v>136</v>
      </c>
      <c r="J172" t="s">
        <v>137</v>
      </c>
      <c r="K172" t="s">
        <v>138</v>
      </c>
      <c r="L172" t="s">
        <v>635</v>
      </c>
      <c r="M172" t="s">
        <v>636</v>
      </c>
      <c r="N172">
        <v>5.4444444000000002E-2</v>
      </c>
      <c r="O172">
        <v>0</v>
      </c>
      <c r="P172">
        <v>9519</v>
      </c>
      <c r="Q172">
        <v>0</v>
      </c>
      <c r="R172">
        <v>0</v>
      </c>
      <c r="S172">
        <v>1</v>
      </c>
      <c r="T172">
        <v>776</v>
      </c>
      <c r="U172">
        <v>0</v>
      </c>
      <c r="V172">
        <v>0</v>
      </c>
      <c r="W172">
        <v>0</v>
      </c>
      <c r="X172">
        <v>96.856459396278325</v>
      </c>
      <c r="Y172">
        <v>0</v>
      </c>
      <c r="Z172">
        <v>0</v>
      </c>
      <c r="AA172">
        <v>0.75713602069020991</v>
      </c>
      <c r="AB172">
        <v>39.437041588938555</v>
      </c>
      <c r="AC172">
        <v>0</v>
      </c>
      <c r="AD172">
        <v>0</v>
      </c>
      <c r="AE172">
        <v>137.05063700590711</v>
      </c>
    </row>
    <row r="173" spans="1:31" x14ac:dyDescent="0.3">
      <c r="A173">
        <v>2699676</v>
      </c>
      <c r="B173">
        <v>1</v>
      </c>
      <c r="C173" t="s">
        <v>80</v>
      </c>
      <c r="D173" t="s">
        <v>83</v>
      </c>
      <c r="E173" t="s">
        <v>145</v>
      </c>
      <c r="F173" t="s">
        <v>637</v>
      </c>
      <c r="G173" t="s">
        <v>442</v>
      </c>
      <c r="H173" t="s">
        <v>135</v>
      </c>
      <c r="I173" t="s">
        <v>136</v>
      </c>
      <c r="J173" t="s">
        <v>137</v>
      </c>
      <c r="K173" t="s">
        <v>138</v>
      </c>
      <c r="L173" t="s">
        <v>638</v>
      </c>
      <c r="M173" t="s">
        <v>639</v>
      </c>
      <c r="N173">
        <v>0.21666666600000001</v>
      </c>
      <c r="O173">
        <v>0</v>
      </c>
      <c r="P173">
        <v>162</v>
      </c>
      <c r="Q173">
        <v>0</v>
      </c>
      <c r="R173">
        <v>0</v>
      </c>
      <c r="S173">
        <v>0</v>
      </c>
      <c r="T173">
        <v>4</v>
      </c>
      <c r="U173">
        <v>0</v>
      </c>
      <c r="V173">
        <v>0</v>
      </c>
      <c r="W173">
        <v>0</v>
      </c>
      <c r="X173">
        <v>13.482546302029748</v>
      </c>
      <c r="Y173">
        <v>0</v>
      </c>
      <c r="Z173">
        <v>0</v>
      </c>
      <c r="AA173">
        <v>0</v>
      </c>
      <c r="AB173">
        <v>0.47038370435920496</v>
      </c>
      <c r="AC173">
        <v>0</v>
      </c>
      <c r="AD173">
        <v>0</v>
      </c>
      <c r="AE173">
        <v>13.952930006388954</v>
      </c>
    </row>
    <row r="174" spans="1:31" x14ac:dyDescent="0.3">
      <c r="A174">
        <v>2702978</v>
      </c>
      <c r="B174">
        <v>1</v>
      </c>
      <c r="C174" t="s">
        <v>80</v>
      </c>
      <c r="D174" t="s">
        <v>110</v>
      </c>
      <c r="E174" t="s">
        <v>145</v>
      </c>
      <c r="F174" t="s">
        <v>640</v>
      </c>
      <c r="G174" t="s">
        <v>442</v>
      </c>
      <c r="H174" t="s">
        <v>135</v>
      </c>
      <c r="I174" t="s">
        <v>169</v>
      </c>
      <c r="J174" t="s">
        <v>137</v>
      </c>
      <c r="K174" t="s">
        <v>138</v>
      </c>
      <c r="L174" t="s">
        <v>641</v>
      </c>
      <c r="M174" t="s">
        <v>642</v>
      </c>
      <c r="N174">
        <v>4.7222222000000001E-2</v>
      </c>
      <c r="O174">
        <v>0</v>
      </c>
      <c r="P174">
        <v>3215</v>
      </c>
      <c r="Q174">
        <v>0</v>
      </c>
      <c r="R174">
        <v>0</v>
      </c>
      <c r="S174">
        <v>0</v>
      </c>
      <c r="T174">
        <v>153</v>
      </c>
      <c r="U174">
        <v>0</v>
      </c>
      <c r="V174">
        <v>1</v>
      </c>
      <c r="W174">
        <v>0</v>
      </c>
      <c r="X174">
        <v>31.513860244759698</v>
      </c>
      <c r="Y174">
        <v>0</v>
      </c>
      <c r="Z174">
        <v>0</v>
      </c>
      <c r="AA174">
        <v>0</v>
      </c>
      <c r="AB174">
        <v>11.40078357432018</v>
      </c>
      <c r="AC174">
        <v>0</v>
      </c>
      <c r="AD174">
        <v>2.2411400613125002E-3</v>
      </c>
      <c r="AE174">
        <v>42.916884959141193</v>
      </c>
    </row>
    <row r="175" spans="1:31" x14ac:dyDescent="0.3">
      <c r="A175">
        <v>2702979</v>
      </c>
      <c r="B175">
        <v>1</v>
      </c>
      <c r="C175" t="s">
        <v>80</v>
      </c>
      <c r="D175" t="s">
        <v>110</v>
      </c>
      <c r="E175" t="s">
        <v>145</v>
      </c>
      <c r="F175" t="s">
        <v>643</v>
      </c>
      <c r="G175" t="s">
        <v>442</v>
      </c>
      <c r="H175" t="s">
        <v>135</v>
      </c>
      <c r="I175" t="s">
        <v>169</v>
      </c>
      <c r="J175" t="s">
        <v>137</v>
      </c>
      <c r="K175" t="s">
        <v>138</v>
      </c>
      <c r="L175" t="s">
        <v>644</v>
      </c>
      <c r="M175" t="s">
        <v>642</v>
      </c>
      <c r="N175">
        <v>4.6111111000000003E-2</v>
      </c>
      <c r="O175">
        <v>0</v>
      </c>
      <c r="P175">
        <v>2690</v>
      </c>
      <c r="Q175">
        <v>0</v>
      </c>
      <c r="R175">
        <v>0</v>
      </c>
      <c r="S175">
        <v>0</v>
      </c>
      <c r="T175">
        <v>108</v>
      </c>
      <c r="U175">
        <v>0</v>
      </c>
      <c r="V175">
        <v>0</v>
      </c>
      <c r="W175">
        <v>0</v>
      </c>
      <c r="X175">
        <v>22.752745958903464</v>
      </c>
      <c r="Y175">
        <v>0</v>
      </c>
      <c r="Z175">
        <v>0</v>
      </c>
      <c r="AA175">
        <v>0</v>
      </c>
      <c r="AB175">
        <v>2.6545882509205776</v>
      </c>
      <c r="AC175">
        <v>0</v>
      </c>
      <c r="AD175">
        <v>0</v>
      </c>
      <c r="AE175">
        <v>25.407334209824043</v>
      </c>
    </row>
    <row r="176" spans="1:31" x14ac:dyDescent="0.3">
      <c r="A176">
        <v>2703445</v>
      </c>
      <c r="B176">
        <v>1</v>
      </c>
      <c r="C176" t="s">
        <v>80</v>
      </c>
      <c r="D176" t="s">
        <v>83</v>
      </c>
      <c r="E176" t="s">
        <v>145</v>
      </c>
      <c r="F176" t="s">
        <v>645</v>
      </c>
      <c r="G176" t="s">
        <v>442</v>
      </c>
      <c r="H176" t="s">
        <v>135</v>
      </c>
      <c r="I176" t="s">
        <v>169</v>
      </c>
      <c r="J176" t="s">
        <v>137</v>
      </c>
      <c r="K176" t="s">
        <v>138</v>
      </c>
      <c r="L176" t="s">
        <v>646</v>
      </c>
      <c r="M176" t="s">
        <v>647</v>
      </c>
      <c r="N176">
        <v>1.5277776999999999E-2</v>
      </c>
      <c r="O176">
        <v>0</v>
      </c>
      <c r="P176">
        <v>1309</v>
      </c>
      <c r="Q176">
        <v>0</v>
      </c>
      <c r="R176">
        <v>0</v>
      </c>
      <c r="S176">
        <v>0</v>
      </c>
      <c r="T176">
        <v>237</v>
      </c>
      <c r="U176">
        <v>0</v>
      </c>
      <c r="V176">
        <v>0</v>
      </c>
      <c r="W176">
        <v>0</v>
      </c>
      <c r="X176">
        <v>3.6254088253044388</v>
      </c>
      <c r="Y176">
        <v>0</v>
      </c>
      <c r="Z176">
        <v>0</v>
      </c>
      <c r="AA176">
        <v>0</v>
      </c>
      <c r="AB176">
        <v>2.1366840178995909</v>
      </c>
      <c r="AC176">
        <v>0</v>
      </c>
      <c r="AD176">
        <v>0</v>
      </c>
      <c r="AE176">
        <v>5.7620928432040301</v>
      </c>
    </row>
    <row r="177" spans="1:31" x14ac:dyDescent="0.3">
      <c r="A177">
        <v>2703456</v>
      </c>
      <c r="B177">
        <v>1</v>
      </c>
      <c r="C177" t="s">
        <v>80</v>
      </c>
      <c r="D177" t="s">
        <v>110</v>
      </c>
      <c r="E177" t="s">
        <v>160</v>
      </c>
      <c r="F177" t="s">
        <v>648</v>
      </c>
      <c r="G177" t="s">
        <v>442</v>
      </c>
      <c r="H177" t="s">
        <v>135</v>
      </c>
      <c r="I177" t="s">
        <v>136</v>
      </c>
      <c r="J177" t="s">
        <v>137</v>
      </c>
      <c r="K177" t="s">
        <v>138</v>
      </c>
      <c r="L177" t="s">
        <v>341</v>
      </c>
      <c r="M177" t="s">
        <v>649</v>
      </c>
      <c r="N177">
        <v>0.14000000000000001</v>
      </c>
      <c r="O177">
        <v>0</v>
      </c>
      <c r="P177">
        <v>17939</v>
      </c>
      <c r="Q177">
        <v>0</v>
      </c>
      <c r="R177">
        <v>2</v>
      </c>
      <c r="S177">
        <v>2</v>
      </c>
      <c r="T177">
        <v>1178</v>
      </c>
      <c r="U177">
        <v>0</v>
      </c>
      <c r="V177">
        <v>4</v>
      </c>
      <c r="W177">
        <v>0</v>
      </c>
      <c r="X177">
        <v>418.52620029935559</v>
      </c>
      <c r="Y177">
        <v>0</v>
      </c>
      <c r="Z177">
        <v>9.3349328841951018E-2</v>
      </c>
      <c r="AA177">
        <v>0.98922711905433913</v>
      </c>
      <c r="AB177">
        <v>94.041570477291202</v>
      </c>
      <c r="AC177">
        <v>0</v>
      </c>
      <c r="AD177">
        <v>0.36925592837364007</v>
      </c>
      <c r="AE177">
        <v>514.01960315291672</v>
      </c>
    </row>
    <row r="178" spans="1:31" x14ac:dyDescent="0.3">
      <c r="A178">
        <v>2703457</v>
      </c>
      <c r="B178">
        <v>1</v>
      </c>
      <c r="C178" t="s">
        <v>80</v>
      </c>
      <c r="D178" t="s">
        <v>85</v>
      </c>
      <c r="E178" t="s">
        <v>145</v>
      </c>
      <c r="F178" t="s">
        <v>650</v>
      </c>
      <c r="G178" t="s">
        <v>442</v>
      </c>
      <c r="H178" t="s">
        <v>135</v>
      </c>
      <c r="I178" t="s">
        <v>136</v>
      </c>
      <c r="J178" t="s">
        <v>137</v>
      </c>
      <c r="K178" t="s">
        <v>138</v>
      </c>
      <c r="L178" t="s">
        <v>651</v>
      </c>
      <c r="M178" t="s">
        <v>652</v>
      </c>
      <c r="N178">
        <v>0.64583333300000001</v>
      </c>
      <c r="O178">
        <v>0</v>
      </c>
      <c r="P178">
        <v>12005</v>
      </c>
      <c r="Q178">
        <v>0</v>
      </c>
      <c r="R178">
        <v>0</v>
      </c>
      <c r="S178">
        <v>1</v>
      </c>
      <c r="T178">
        <v>984</v>
      </c>
      <c r="U178">
        <v>0</v>
      </c>
      <c r="V178">
        <v>1</v>
      </c>
      <c r="W178">
        <v>0</v>
      </c>
      <c r="X178">
        <v>1391.4841728516758</v>
      </c>
      <c r="Y178">
        <v>0</v>
      </c>
      <c r="Z178">
        <v>0</v>
      </c>
      <c r="AA178">
        <v>12.560686130543214</v>
      </c>
      <c r="AB178">
        <v>480.40355796831238</v>
      </c>
      <c r="AC178">
        <v>0</v>
      </c>
      <c r="AD178">
        <v>1.5541279749288286</v>
      </c>
      <c r="AE178">
        <v>1886.0025449254601</v>
      </c>
    </row>
    <row r="179" spans="1:31" x14ac:dyDescent="0.3">
      <c r="A179">
        <v>2719568</v>
      </c>
      <c r="B179">
        <v>1</v>
      </c>
      <c r="C179" t="s">
        <v>80</v>
      </c>
      <c r="D179" t="s">
        <v>94</v>
      </c>
      <c r="E179" t="s">
        <v>160</v>
      </c>
      <c r="F179" t="s">
        <v>653</v>
      </c>
      <c r="G179" t="s">
        <v>442</v>
      </c>
      <c r="H179" t="s">
        <v>135</v>
      </c>
      <c r="I179" t="s">
        <v>136</v>
      </c>
      <c r="J179" t="s">
        <v>137</v>
      </c>
      <c r="K179" t="s">
        <v>138</v>
      </c>
      <c r="L179" t="s">
        <v>654</v>
      </c>
      <c r="M179" t="s">
        <v>655</v>
      </c>
      <c r="N179">
        <v>0.92361111100000004</v>
      </c>
      <c r="O179">
        <v>0</v>
      </c>
      <c r="P179">
        <v>11729</v>
      </c>
      <c r="Q179">
        <v>0</v>
      </c>
      <c r="R179">
        <v>184</v>
      </c>
      <c r="S179">
        <v>2</v>
      </c>
      <c r="T179">
        <v>1520</v>
      </c>
      <c r="U179">
        <v>0</v>
      </c>
      <c r="V179">
        <v>0</v>
      </c>
      <c r="W179">
        <v>0</v>
      </c>
      <c r="X179">
        <v>2133.0156920995933</v>
      </c>
      <c r="Y179">
        <v>0</v>
      </c>
      <c r="Z179">
        <v>13.381232294677979</v>
      </c>
      <c r="AA179">
        <v>305.90553032711631</v>
      </c>
      <c r="AB179">
        <v>913.97458347362033</v>
      </c>
      <c r="AC179">
        <v>0</v>
      </c>
      <c r="AD179">
        <v>0</v>
      </c>
      <c r="AE179">
        <v>3366.2770381950077</v>
      </c>
    </row>
    <row r="180" spans="1:31" x14ac:dyDescent="0.3">
      <c r="A180">
        <v>2684970</v>
      </c>
      <c r="B180">
        <v>1</v>
      </c>
      <c r="C180" t="s">
        <v>80</v>
      </c>
      <c r="D180" t="s">
        <v>83</v>
      </c>
      <c r="E180" t="s">
        <v>141</v>
      </c>
      <c r="F180" t="s">
        <v>656</v>
      </c>
      <c r="G180" t="s">
        <v>134</v>
      </c>
      <c r="H180" t="s">
        <v>135</v>
      </c>
      <c r="I180" t="s">
        <v>136</v>
      </c>
      <c r="J180" t="s">
        <v>137</v>
      </c>
      <c r="K180" t="s">
        <v>138</v>
      </c>
      <c r="L180" t="s">
        <v>657</v>
      </c>
      <c r="M180" t="s">
        <v>658</v>
      </c>
      <c r="N180">
        <v>1.413611111</v>
      </c>
      <c r="O180">
        <v>0</v>
      </c>
      <c r="P180">
        <v>2</v>
      </c>
      <c r="Q180">
        <v>7</v>
      </c>
      <c r="R180">
        <v>0</v>
      </c>
      <c r="S180">
        <v>20</v>
      </c>
      <c r="T180">
        <v>281</v>
      </c>
      <c r="U180">
        <v>24</v>
      </c>
      <c r="V180">
        <v>27</v>
      </c>
      <c r="W180">
        <v>0</v>
      </c>
      <c r="X180">
        <v>0.28968146570697262</v>
      </c>
      <c r="Y180">
        <v>6.6279303781455052</v>
      </c>
      <c r="Z180">
        <v>0</v>
      </c>
      <c r="AA180">
        <v>101.99962177425938</v>
      </c>
      <c r="AB180">
        <v>1097.1278944949634</v>
      </c>
      <c r="AC180">
        <v>1535.0598880731909</v>
      </c>
      <c r="AD180">
        <v>355.43523333638291</v>
      </c>
      <c r="AE180">
        <v>3096.540249522649</v>
      </c>
    </row>
    <row r="181" spans="1:31" x14ac:dyDescent="0.3">
      <c r="A181">
        <v>2690623</v>
      </c>
      <c r="B181">
        <v>1</v>
      </c>
      <c r="C181" t="s">
        <v>81</v>
      </c>
      <c r="D181" t="s">
        <v>118</v>
      </c>
      <c r="E181" t="s">
        <v>145</v>
      </c>
      <c r="F181" t="s">
        <v>659</v>
      </c>
      <c r="G181" t="s">
        <v>176</v>
      </c>
      <c r="H181" t="s">
        <v>135</v>
      </c>
      <c r="I181" t="s">
        <v>136</v>
      </c>
      <c r="J181" t="s">
        <v>137</v>
      </c>
      <c r="K181" t="s">
        <v>138</v>
      </c>
      <c r="L181" t="s">
        <v>660</v>
      </c>
      <c r="M181" t="s">
        <v>229</v>
      </c>
      <c r="N181">
        <v>0.83861111099999996</v>
      </c>
      <c r="O181">
        <v>0</v>
      </c>
      <c r="P181">
        <v>343</v>
      </c>
      <c r="Q181">
        <v>10</v>
      </c>
      <c r="R181">
        <v>81</v>
      </c>
      <c r="S181">
        <v>7</v>
      </c>
      <c r="T181">
        <v>67</v>
      </c>
      <c r="U181">
        <v>1</v>
      </c>
      <c r="V181">
        <v>0</v>
      </c>
      <c r="W181">
        <v>0</v>
      </c>
      <c r="X181">
        <v>66.355805714859159</v>
      </c>
      <c r="Y181">
        <v>38.013742542274784</v>
      </c>
      <c r="Z181">
        <v>78.507912849476796</v>
      </c>
      <c r="AA181">
        <v>256.35408845887463</v>
      </c>
      <c r="AB181">
        <v>24.515939594598855</v>
      </c>
      <c r="AC181">
        <v>630.39569374064843</v>
      </c>
      <c r="AD181">
        <v>0</v>
      </c>
      <c r="AE181">
        <v>1094.1431829007327</v>
      </c>
    </row>
    <row r="182" spans="1:31" x14ac:dyDescent="0.3">
      <c r="A182">
        <v>2695785</v>
      </c>
      <c r="B182">
        <v>1</v>
      </c>
      <c r="C182" t="s">
        <v>81</v>
      </c>
      <c r="D182" t="s">
        <v>127</v>
      </c>
      <c r="E182" t="s">
        <v>145</v>
      </c>
      <c r="F182" t="s">
        <v>661</v>
      </c>
      <c r="G182" t="s">
        <v>176</v>
      </c>
      <c r="H182" t="s">
        <v>135</v>
      </c>
      <c r="I182" t="s">
        <v>136</v>
      </c>
      <c r="J182" t="s">
        <v>137</v>
      </c>
      <c r="K182" t="s">
        <v>138</v>
      </c>
      <c r="L182" t="s">
        <v>662</v>
      </c>
      <c r="M182" t="s">
        <v>208</v>
      </c>
      <c r="N182">
        <v>5.2769444439999997</v>
      </c>
      <c r="O182">
        <v>0</v>
      </c>
      <c r="P182">
        <v>252</v>
      </c>
      <c r="Q182">
        <v>1</v>
      </c>
      <c r="R182">
        <v>43</v>
      </c>
      <c r="S182">
        <v>0</v>
      </c>
      <c r="T182">
        <v>40</v>
      </c>
      <c r="U182">
        <v>0</v>
      </c>
      <c r="V182">
        <v>0</v>
      </c>
      <c r="W182">
        <v>0</v>
      </c>
      <c r="X182">
        <v>293.3002858370225</v>
      </c>
      <c r="Y182">
        <v>6.3866085806160973</v>
      </c>
      <c r="Z182">
        <v>65.771781291714248</v>
      </c>
      <c r="AA182">
        <v>0</v>
      </c>
      <c r="AB182">
        <v>77.426325210434641</v>
      </c>
      <c r="AC182">
        <v>0</v>
      </c>
      <c r="AD182">
        <v>0</v>
      </c>
      <c r="AE182">
        <v>442.8850009197875</v>
      </c>
    </row>
    <row r="183" spans="1:31" x14ac:dyDescent="0.3">
      <c r="A183">
        <v>2699230</v>
      </c>
      <c r="B183">
        <v>1</v>
      </c>
      <c r="C183" t="s">
        <v>80</v>
      </c>
      <c r="D183" t="s">
        <v>86</v>
      </c>
      <c r="E183" t="s">
        <v>141</v>
      </c>
      <c r="F183" t="s">
        <v>663</v>
      </c>
      <c r="G183" t="s">
        <v>134</v>
      </c>
      <c r="H183" t="s">
        <v>135</v>
      </c>
      <c r="I183" t="s">
        <v>136</v>
      </c>
      <c r="J183" t="s">
        <v>137</v>
      </c>
      <c r="K183" t="s">
        <v>138</v>
      </c>
      <c r="L183" t="s">
        <v>664</v>
      </c>
      <c r="M183" t="s">
        <v>665</v>
      </c>
      <c r="N183">
        <v>0.98583333299999998</v>
      </c>
      <c r="O183">
        <v>1</v>
      </c>
      <c r="P183">
        <v>613</v>
      </c>
      <c r="Q183">
        <v>0</v>
      </c>
      <c r="R183">
        <v>108</v>
      </c>
      <c r="S183">
        <v>0</v>
      </c>
      <c r="T183">
        <v>81</v>
      </c>
      <c r="U183">
        <v>0</v>
      </c>
      <c r="V183">
        <v>0</v>
      </c>
      <c r="W183">
        <v>10.910419683421031</v>
      </c>
      <c r="X183">
        <v>405.14033861386281</v>
      </c>
      <c r="Y183">
        <v>0</v>
      </c>
      <c r="Z183">
        <v>58.118619482338801</v>
      </c>
      <c r="AA183">
        <v>0</v>
      </c>
      <c r="AB183">
        <v>106.31565566147449</v>
      </c>
      <c r="AC183">
        <v>0</v>
      </c>
      <c r="AD183">
        <v>0</v>
      </c>
      <c r="AE183">
        <v>580.48503344109713</v>
      </c>
    </row>
    <row r="184" spans="1:31" x14ac:dyDescent="0.3">
      <c r="A184">
        <v>2685623</v>
      </c>
      <c r="B184">
        <v>1</v>
      </c>
      <c r="C184" t="s">
        <v>80</v>
      </c>
      <c r="D184" t="s">
        <v>110</v>
      </c>
      <c r="E184" t="s">
        <v>244</v>
      </c>
      <c r="F184" t="s">
        <v>666</v>
      </c>
      <c r="G184" t="s">
        <v>346</v>
      </c>
      <c r="H184" t="s">
        <v>187</v>
      </c>
      <c r="I184" t="s">
        <v>136</v>
      </c>
      <c r="J184" t="s">
        <v>137</v>
      </c>
      <c r="K184" t="s">
        <v>166</v>
      </c>
      <c r="L184" t="s">
        <v>667</v>
      </c>
      <c r="M184" t="s">
        <v>668</v>
      </c>
      <c r="N184">
        <v>0.78333333299999997</v>
      </c>
      <c r="O184">
        <v>0</v>
      </c>
      <c r="P184">
        <v>223</v>
      </c>
      <c r="Q184">
        <v>0</v>
      </c>
      <c r="R184">
        <v>0</v>
      </c>
      <c r="S184">
        <v>0</v>
      </c>
      <c r="T184">
        <v>12</v>
      </c>
      <c r="U184">
        <v>0</v>
      </c>
      <c r="V184">
        <v>0</v>
      </c>
      <c r="W184">
        <v>0</v>
      </c>
      <c r="X184">
        <v>37.842917055721983</v>
      </c>
      <c r="Y184">
        <v>0</v>
      </c>
      <c r="Z184">
        <v>0</v>
      </c>
      <c r="AA184">
        <v>0</v>
      </c>
      <c r="AB184">
        <v>9.9712255789994408</v>
      </c>
      <c r="AC184">
        <v>0</v>
      </c>
      <c r="AD184">
        <v>0</v>
      </c>
      <c r="AE184">
        <v>47.814142634721421</v>
      </c>
    </row>
    <row r="185" spans="1:31" x14ac:dyDescent="0.3">
      <c r="A185">
        <v>2686314</v>
      </c>
      <c r="B185">
        <v>1</v>
      </c>
      <c r="C185" t="s">
        <v>80</v>
      </c>
      <c r="D185" t="s">
        <v>107</v>
      </c>
      <c r="E185" t="s">
        <v>145</v>
      </c>
      <c r="F185" t="s">
        <v>669</v>
      </c>
      <c r="G185" t="s">
        <v>176</v>
      </c>
      <c r="H185" t="s">
        <v>135</v>
      </c>
      <c r="I185" t="s">
        <v>136</v>
      </c>
      <c r="J185" t="s">
        <v>137</v>
      </c>
      <c r="K185" t="s">
        <v>138</v>
      </c>
      <c r="L185" t="s">
        <v>670</v>
      </c>
      <c r="M185" t="s">
        <v>671</v>
      </c>
      <c r="N185">
        <v>0.62611111100000005</v>
      </c>
      <c r="O185">
        <v>0</v>
      </c>
      <c r="P185">
        <v>0</v>
      </c>
      <c r="Q185">
        <v>3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74.176417961920535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74.176417961920535</v>
      </c>
    </row>
    <row r="186" spans="1:31" x14ac:dyDescent="0.3">
      <c r="A186">
        <v>2690782</v>
      </c>
      <c r="B186">
        <v>1</v>
      </c>
      <c r="C186" t="s">
        <v>81</v>
      </c>
      <c r="D186" t="s">
        <v>118</v>
      </c>
      <c r="E186" t="s">
        <v>244</v>
      </c>
      <c r="F186" t="s">
        <v>672</v>
      </c>
      <c r="G186" t="s">
        <v>346</v>
      </c>
      <c r="H186" t="s">
        <v>187</v>
      </c>
      <c r="I186" t="s">
        <v>136</v>
      </c>
      <c r="J186" t="s">
        <v>137</v>
      </c>
      <c r="K186" t="s">
        <v>166</v>
      </c>
      <c r="L186" t="s">
        <v>673</v>
      </c>
      <c r="M186" t="s">
        <v>674</v>
      </c>
      <c r="N186">
        <v>6.7741666660000002</v>
      </c>
      <c r="O186">
        <v>0</v>
      </c>
      <c r="P186">
        <v>173</v>
      </c>
      <c r="Q186">
        <v>0</v>
      </c>
      <c r="R186">
        <v>10</v>
      </c>
      <c r="S186">
        <v>0</v>
      </c>
      <c r="T186">
        <v>16</v>
      </c>
      <c r="U186">
        <v>0</v>
      </c>
      <c r="V186">
        <v>0</v>
      </c>
      <c r="W186">
        <v>0</v>
      </c>
      <c r="X186">
        <v>191.16009537398696</v>
      </c>
      <c r="Y186">
        <v>0</v>
      </c>
      <c r="Z186">
        <v>11.481769824158199</v>
      </c>
      <c r="AA186">
        <v>0</v>
      </c>
      <c r="AB186">
        <v>49.73690053926294</v>
      </c>
      <c r="AC186">
        <v>0</v>
      </c>
      <c r="AD186">
        <v>0</v>
      </c>
      <c r="AE186">
        <v>252.37876573740809</v>
      </c>
    </row>
    <row r="187" spans="1:31" x14ac:dyDescent="0.3">
      <c r="A187">
        <v>2692168</v>
      </c>
      <c r="B187">
        <v>1</v>
      </c>
      <c r="C187" t="s">
        <v>81</v>
      </c>
      <c r="D187" t="s">
        <v>118</v>
      </c>
      <c r="E187" t="s">
        <v>244</v>
      </c>
      <c r="F187" t="s">
        <v>675</v>
      </c>
      <c r="G187" t="s">
        <v>165</v>
      </c>
      <c r="H187" t="s">
        <v>187</v>
      </c>
      <c r="I187" t="s">
        <v>136</v>
      </c>
      <c r="J187" t="s">
        <v>137</v>
      </c>
      <c r="K187" t="s">
        <v>166</v>
      </c>
      <c r="L187" t="s">
        <v>676</v>
      </c>
      <c r="M187" t="s">
        <v>677</v>
      </c>
      <c r="N187">
        <v>7.0177777770000001</v>
      </c>
      <c r="O187">
        <v>0</v>
      </c>
      <c r="P187">
        <v>774</v>
      </c>
      <c r="Q187">
        <v>0</v>
      </c>
      <c r="R187">
        <v>0</v>
      </c>
      <c r="S187">
        <v>0</v>
      </c>
      <c r="T187">
        <v>18</v>
      </c>
      <c r="U187">
        <v>0</v>
      </c>
      <c r="V187">
        <v>0</v>
      </c>
      <c r="W187">
        <v>0</v>
      </c>
      <c r="X187">
        <v>958.18098279027663</v>
      </c>
      <c r="Y187">
        <v>0</v>
      </c>
      <c r="Z187">
        <v>0</v>
      </c>
      <c r="AA187">
        <v>0</v>
      </c>
      <c r="AB187">
        <v>265.19077149028669</v>
      </c>
      <c r="AC187">
        <v>0</v>
      </c>
      <c r="AD187">
        <v>0</v>
      </c>
      <c r="AE187">
        <v>1223.3717542805634</v>
      </c>
    </row>
    <row r="188" spans="1:31" x14ac:dyDescent="0.3">
      <c r="A188">
        <v>2695812</v>
      </c>
      <c r="B188">
        <v>1</v>
      </c>
      <c r="C188" t="s">
        <v>80</v>
      </c>
      <c r="D188" t="s">
        <v>84</v>
      </c>
      <c r="E188" t="s">
        <v>141</v>
      </c>
      <c r="F188" t="s">
        <v>678</v>
      </c>
      <c r="G188" t="s">
        <v>442</v>
      </c>
      <c r="H188" t="s">
        <v>135</v>
      </c>
      <c r="I188" t="s">
        <v>169</v>
      </c>
      <c r="J188" t="s">
        <v>137</v>
      </c>
      <c r="K188" t="s">
        <v>166</v>
      </c>
      <c r="L188" t="s">
        <v>679</v>
      </c>
      <c r="M188" t="s">
        <v>680</v>
      </c>
      <c r="N188">
        <v>6.6666659999999999E-3</v>
      </c>
      <c r="O188">
        <v>0</v>
      </c>
      <c r="P188">
        <v>1764</v>
      </c>
      <c r="Q188">
        <v>0</v>
      </c>
      <c r="R188">
        <v>0</v>
      </c>
      <c r="S188">
        <v>1</v>
      </c>
      <c r="T188">
        <v>188</v>
      </c>
      <c r="U188">
        <v>0</v>
      </c>
      <c r="V188">
        <v>0</v>
      </c>
      <c r="W188">
        <v>0</v>
      </c>
      <c r="X188">
        <v>2.4138502768762304</v>
      </c>
      <c r="Y188">
        <v>0</v>
      </c>
      <c r="Z188">
        <v>0</v>
      </c>
      <c r="AA188">
        <v>0.47117535426203472</v>
      </c>
      <c r="AB188">
        <v>1.1697098944222122</v>
      </c>
      <c r="AC188">
        <v>0</v>
      </c>
      <c r="AD188">
        <v>0</v>
      </c>
      <c r="AE188">
        <v>4.0547355255604769</v>
      </c>
    </row>
    <row r="189" spans="1:31" x14ac:dyDescent="0.3">
      <c r="A189">
        <v>2703446</v>
      </c>
      <c r="B189">
        <v>1</v>
      </c>
      <c r="C189" t="s">
        <v>80</v>
      </c>
      <c r="D189" t="s">
        <v>83</v>
      </c>
      <c r="E189" t="s">
        <v>141</v>
      </c>
      <c r="F189" t="s">
        <v>681</v>
      </c>
      <c r="G189" t="s">
        <v>442</v>
      </c>
      <c r="H189" t="s">
        <v>135</v>
      </c>
      <c r="I189" t="s">
        <v>169</v>
      </c>
      <c r="J189" t="s">
        <v>137</v>
      </c>
      <c r="K189" t="s">
        <v>166</v>
      </c>
      <c r="L189" t="s">
        <v>682</v>
      </c>
      <c r="M189" t="s">
        <v>683</v>
      </c>
      <c r="N189">
        <v>2.4444443999999999E-2</v>
      </c>
      <c r="O189">
        <v>0</v>
      </c>
      <c r="P189">
        <v>4058</v>
      </c>
      <c r="Q189">
        <v>0</v>
      </c>
      <c r="R189">
        <v>1</v>
      </c>
      <c r="S189">
        <v>8</v>
      </c>
      <c r="T189">
        <v>731</v>
      </c>
      <c r="U189">
        <v>4</v>
      </c>
      <c r="V189">
        <v>8</v>
      </c>
      <c r="W189">
        <v>0</v>
      </c>
      <c r="X189">
        <v>18.925455751930031</v>
      </c>
      <c r="Y189">
        <v>0</v>
      </c>
      <c r="Z189">
        <v>1.0570662825262223E-2</v>
      </c>
      <c r="AA189">
        <v>0.13087028976517959</v>
      </c>
      <c r="AB189">
        <v>7.8235248190675044</v>
      </c>
      <c r="AC189">
        <v>4.1001202122179494</v>
      </c>
      <c r="AD189">
        <v>0.97694135241431923</v>
      </c>
      <c r="AE189">
        <v>31.967483088220245</v>
      </c>
    </row>
    <row r="190" spans="1:31" x14ac:dyDescent="0.3">
      <c r="A190">
        <v>2700154</v>
      </c>
      <c r="B190">
        <v>1</v>
      </c>
      <c r="C190" t="s">
        <v>80</v>
      </c>
      <c r="D190" t="s">
        <v>108</v>
      </c>
      <c r="E190" t="s">
        <v>132</v>
      </c>
      <c r="F190" t="s">
        <v>684</v>
      </c>
      <c r="G190" t="s">
        <v>442</v>
      </c>
      <c r="H190" t="s">
        <v>135</v>
      </c>
      <c r="I190" t="s">
        <v>136</v>
      </c>
      <c r="J190" t="s">
        <v>5</v>
      </c>
      <c r="K190" t="s">
        <v>138</v>
      </c>
      <c r="L190" t="s">
        <v>685</v>
      </c>
      <c r="M190" t="s">
        <v>686</v>
      </c>
      <c r="N190">
        <v>1.0888888880000001</v>
      </c>
      <c r="O190">
        <v>1</v>
      </c>
      <c r="P190">
        <v>1947</v>
      </c>
      <c r="Q190">
        <v>2</v>
      </c>
      <c r="R190">
        <v>395</v>
      </c>
      <c r="S190">
        <v>13</v>
      </c>
      <c r="T190">
        <v>282</v>
      </c>
      <c r="U190">
        <v>0</v>
      </c>
      <c r="V190">
        <v>0</v>
      </c>
      <c r="W190">
        <v>0.21658646583006669</v>
      </c>
      <c r="X190">
        <v>276.8794661193055</v>
      </c>
      <c r="Y190">
        <v>54.208032615679102</v>
      </c>
      <c r="Z190">
        <v>296.25865431147827</v>
      </c>
      <c r="AA190">
        <v>109.66061370270728</v>
      </c>
      <c r="AB190">
        <v>217.49540579869745</v>
      </c>
      <c r="AC190">
        <v>0</v>
      </c>
      <c r="AD190">
        <v>0</v>
      </c>
      <c r="AE190">
        <v>954.71875901369754</v>
      </c>
    </row>
    <row r="191" spans="1:31" x14ac:dyDescent="0.3">
      <c r="A191">
        <v>2688978</v>
      </c>
      <c r="B191">
        <v>1</v>
      </c>
      <c r="C191" t="s">
        <v>80</v>
      </c>
      <c r="D191" t="s">
        <v>103</v>
      </c>
      <c r="E191" t="s">
        <v>213</v>
      </c>
      <c r="F191" t="s">
        <v>687</v>
      </c>
      <c r="G191" t="s">
        <v>688</v>
      </c>
      <c r="H191" t="s">
        <v>187</v>
      </c>
      <c r="I191" t="s">
        <v>136</v>
      </c>
      <c r="J191" t="s">
        <v>137</v>
      </c>
      <c r="K191" t="s">
        <v>138</v>
      </c>
      <c r="L191" t="s">
        <v>689</v>
      </c>
      <c r="M191" t="s">
        <v>690</v>
      </c>
      <c r="N191">
        <v>2.8066666659999999</v>
      </c>
      <c r="O191">
        <v>0</v>
      </c>
      <c r="P191">
        <v>1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0.55898299158000009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0.55898299158000009</v>
      </c>
    </row>
    <row r="192" spans="1:31" x14ac:dyDescent="0.3">
      <c r="A192">
        <v>2698845</v>
      </c>
      <c r="B192">
        <v>1</v>
      </c>
      <c r="C192" t="s">
        <v>81</v>
      </c>
      <c r="D192" t="s">
        <v>128</v>
      </c>
      <c r="E192" t="s">
        <v>213</v>
      </c>
      <c r="F192" t="s">
        <v>691</v>
      </c>
      <c r="G192" t="s">
        <v>147</v>
      </c>
      <c r="H192" t="s">
        <v>187</v>
      </c>
      <c r="I192" t="s">
        <v>136</v>
      </c>
      <c r="J192" t="s">
        <v>3</v>
      </c>
      <c r="K192" t="s">
        <v>138</v>
      </c>
      <c r="L192" t="s">
        <v>692</v>
      </c>
      <c r="M192" t="s">
        <v>693</v>
      </c>
      <c r="N192">
        <v>4.733333333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1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77.907407884866416</v>
      </c>
      <c r="AC192">
        <v>0</v>
      </c>
      <c r="AD192">
        <v>0</v>
      </c>
      <c r="AE192">
        <v>77.907407884866416</v>
      </c>
    </row>
    <row r="193" spans="1:31" x14ac:dyDescent="0.3">
      <c r="A193">
        <v>2701536</v>
      </c>
      <c r="B193">
        <v>1</v>
      </c>
      <c r="C193" t="s">
        <v>81</v>
      </c>
      <c r="D193" t="s">
        <v>121</v>
      </c>
      <c r="E193" t="s">
        <v>213</v>
      </c>
      <c r="F193" t="s">
        <v>694</v>
      </c>
      <c r="G193" t="s">
        <v>147</v>
      </c>
      <c r="H193" t="s">
        <v>187</v>
      </c>
      <c r="I193" t="s">
        <v>136</v>
      </c>
      <c r="J193" t="s">
        <v>3</v>
      </c>
      <c r="K193" t="s">
        <v>138</v>
      </c>
      <c r="L193" t="s">
        <v>695</v>
      </c>
      <c r="M193" t="s">
        <v>696</v>
      </c>
      <c r="N193">
        <v>6.0644444440000003</v>
      </c>
      <c r="O193">
        <v>0</v>
      </c>
      <c r="P193">
        <v>2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2.3502069319815302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2.3502069319815302</v>
      </c>
    </row>
    <row r="194" spans="1:31" x14ac:dyDescent="0.3">
      <c r="A194">
        <v>2685214</v>
      </c>
      <c r="B194">
        <v>1</v>
      </c>
      <c r="C194" t="s">
        <v>81</v>
      </c>
      <c r="D194" t="s">
        <v>115</v>
      </c>
      <c r="E194" t="s">
        <v>145</v>
      </c>
      <c r="F194" t="s">
        <v>697</v>
      </c>
      <c r="G194" t="s">
        <v>409</v>
      </c>
      <c r="H194" t="s">
        <v>135</v>
      </c>
      <c r="I194" t="s">
        <v>136</v>
      </c>
      <c r="J194" t="s">
        <v>137</v>
      </c>
      <c r="K194" t="s">
        <v>138</v>
      </c>
      <c r="L194" t="s">
        <v>698</v>
      </c>
      <c r="M194" t="s">
        <v>699</v>
      </c>
      <c r="N194">
        <v>9.6388888000000006E-2</v>
      </c>
      <c r="O194">
        <v>1</v>
      </c>
      <c r="P194">
        <v>20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0.47353926410325731</v>
      </c>
      <c r="X194">
        <v>0.25786528021968075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0.731404544322938</v>
      </c>
    </row>
    <row r="195" spans="1:31" x14ac:dyDescent="0.3">
      <c r="A195">
        <v>2690538</v>
      </c>
      <c r="B195">
        <v>1</v>
      </c>
      <c r="C195" t="s">
        <v>81</v>
      </c>
      <c r="D195" t="s">
        <v>112</v>
      </c>
      <c r="E195" t="s">
        <v>145</v>
      </c>
      <c r="F195" t="s">
        <v>700</v>
      </c>
      <c r="G195" t="s">
        <v>409</v>
      </c>
      <c r="H195" t="s">
        <v>135</v>
      </c>
      <c r="I195" t="s">
        <v>136</v>
      </c>
      <c r="J195" t="s">
        <v>137</v>
      </c>
      <c r="K195" t="s">
        <v>138</v>
      </c>
      <c r="L195" t="s">
        <v>701</v>
      </c>
      <c r="M195" t="s">
        <v>702</v>
      </c>
      <c r="N195">
        <v>0.17111111100000001</v>
      </c>
      <c r="O195">
        <v>0</v>
      </c>
      <c r="P195">
        <v>144</v>
      </c>
      <c r="Q195">
        <v>0</v>
      </c>
      <c r="R195">
        <v>0</v>
      </c>
      <c r="S195">
        <v>0</v>
      </c>
      <c r="T195">
        <v>147</v>
      </c>
      <c r="U195">
        <v>0</v>
      </c>
      <c r="V195">
        <v>0</v>
      </c>
      <c r="W195">
        <v>0</v>
      </c>
      <c r="X195">
        <v>2.8304237526313987</v>
      </c>
      <c r="Y195">
        <v>0</v>
      </c>
      <c r="Z195">
        <v>0</v>
      </c>
      <c r="AA195">
        <v>0</v>
      </c>
      <c r="AB195">
        <v>9.6828251665745579</v>
      </c>
      <c r="AC195">
        <v>0</v>
      </c>
      <c r="AD195">
        <v>0</v>
      </c>
      <c r="AE195">
        <v>12.513248919205957</v>
      </c>
    </row>
    <row r="196" spans="1:31" x14ac:dyDescent="0.3">
      <c r="A196">
        <v>2690581</v>
      </c>
      <c r="B196">
        <v>1</v>
      </c>
      <c r="C196" t="s">
        <v>80</v>
      </c>
      <c r="D196" t="s">
        <v>101</v>
      </c>
      <c r="E196" t="s">
        <v>145</v>
      </c>
      <c r="F196" t="s">
        <v>703</v>
      </c>
      <c r="G196" t="s">
        <v>409</v>
      </c>
      <c r="H196" t="s">
        <v>135</v>
      </c>
      <c r="I196" t="s">
        <v>136</v>
      </c>
      <c r="J196" t="s">
        <v>137</v>
      </c>
      <c r="K196" t="s">
        <v>138</v>
      </c>
      <c r="L196" t="s">
        <v>704</v>
      </c>
      <c r="M196" t="s">
        <v>705</v>
      </c>
      <c r="N196">
        <v>0.123333333</v>
      </c>
      <c r="O196">
        <v>3</v>
      </c>
      <c r="P196">
        <v>17</v>
      </c>
      <c r="Q196">
        <v>4</v>
      </c>
      <c r="R196">
        <v>4</v>
      </c>
      <c r="S196">
        <v>12</v>
      </c>
      <c r="T196">
        <v>7</v>
      </c>
      <c r="U196">
        <v>2</v>
      </c>
      <c r="V196">
        <v>0</v>
      </c>
      <c r="W196">
        <v>8.5613713773873001E-2</v>
      </c>
      <c r="X196">
        <v>0.5035289884863875</v>
      </c>
      <c r="Y196">
        <v>0.68602879158957875</v>
      </c>
      <c r="Z196">
        <v>0.31813862234052298</v>
      </c>
      <c r="AA196">
        <v>7.9318749851810662</v>
      </c>
      <c r="AB196">
        <v>3.8698452190116202</v>
      </c>
      <c r="AC196">
        <v>3.2791966722933132</v>
      </c>
      <c r="AD196">
        <v>0</v>
      </c>
      <c r="AE196">
        <v>16.67422699267636</v>
      </c>
    </row>
    <row r="197" spans="1:31" x14ac:dyDescent="0.3">
      <c r="A197">
        <v>2691926</v>
      </c>
      <c r="B197">
        <v>1</v>
      </c>
      <c r="C197" t="s">
        <v>81</v>
      </c>
      <c r="D197" t="s">
        <v>121</v>
      </c>
      <c r="E197" t="s">
        <v>145</v>
      </c>
      <c r="F197" t="s">
        <v>706</v>
      </c>
      <c r="G197" t="s">
        <v>409</v>
      </c>
      <c r="H197" t="s">
        <v>135</v>
      </c>
      <c r="I197" t="s">
        <v>136</v>
      </c>
      <c r="J197" t="s">
        <v>137</v>
      </c>
      <c r="K197" t="s">
        <v>138</v>
      </c>
      <c r="L197" t="s">
        <v>707</v>
      </c>
      <c r="M197" t="s">
        <v>708</v>
      </c>
      <c r="N197">
        <v>0.14583333300000001</v>
      </c>
      <c r="O197">
        <v>1</v>
      </c>
      <c r="P197">
        <v>56</v>
      </c>
      <c r="Q197">
        <v>0</v>
      </c>
      <c r="R197">
        <v>6</v>
      </c>
      <c r="S197">
        <v>0</v>
      </c>
      <c r="T197">
        <v>0</v>
      </c>
      <c r="U197">
        <v>0</v>
      </c>
      <c r="V197">
        <v>0</v>
      </c>
      <c r="W197">
        <v>2.6227197990833333E-2</v>
      </c>
      <c r="X197">
        <v>0.87654145193608379</v>
      </c>
      <c r="Y197">
        <v>0</v>
      </c>
      <c r="Z197">
        <v>0.20575406315519348</v>
      </c>
      <c r="AA197">
        <v>0</v>
      </c>
      <c r="AB197">
        <v>0</v>
      </c>
      <c r="AC197">
        <v>0</v>
      </c>
      <c r="AD197">
        <v>0</v>
      </c>
      <c r="AE197">
        <v>1.1085227130821105</v>
      </c>
    </row>
    <row r="198" spans="1:31" x14ac:dyDescent="0.3">
      <c r="A198">
        <v>2692848</v>
      </c>
      <c r="B198">
        <v>1</v>
      </c>
      <c r="C198" t="s">
        <v>81</v>
      </c>
      <c r="D198" t="s">
        <v>113</v>
      </c>
      <c r="E198" t="s">
        <v>145</v>
      </c>
      <c r="F198" t="s">
        <v>709</v>
      </c>
      <c r="G198" t="s">
        <v>409</v>
      </c>
      <c r="H198" t="s">
        <v>135</v>
      </c>
      <c r="I198" t="s">
        <v>136</v>
      </c>
      <c r="J198" t="s">
        <v>137</v>
      </c>
      <c r="K198" t="s">
        <v>138</v>
      </c>
      <c r="L198" t="s">
        <v>710</v>
      </c>
      <c r="M198" t="s">
        <v>711</v>
      </c>
      <c r="N198">
        <v>0.29972222199999998</v>
      </c>
      <c r="O198">
        <v>0</v>
      </c>
      <c r="P198">
        <v>95</v>
      </c>
      <c r="Q198">
        <v>1</v>
      </c>
      <c r="R198">
        <v>6</v>
      </c>
      <c r="S198">
        <v>0</v>
      </c>
      <c r="T198">
        <v>1</v>
      </c>
      <c r="U198">
        <v>0</v>
      </c>
      <c r="V198">
        <v>0</v>
      </c>
      <c r="W198">
        <v>0</v>
      </c>
      <c r="X198">
        <v>4.1986919226956143</v>
      </c>
      <c r="Y198">
        <v>0.59052108132358039</v>
      </c>
      <c r="Z198">
        <v>0</v>
      </c>
      <c r="AA198">
        <v>0</v>
      </c>
      <c r="AB198">
        <v>0.43997817604000006</v>
      </c>
      <c r="AC198">
        <v>0</v>
      </c>
      <c r="AD198">
        <v>0</v>
      </c>
      <c r="AE198">
        <v>5.2291911800591953</v>
      </c>
    </row>
    <row r="199" spans="1:31" x14ac:dyDescent="0.3">
      <c r="A199">
        <v>2693241</v>
      </c>
      <c r="B199">
        <v>1</v>
      </c>
      <c r="C199" t="s">
        <v>80</v>
      </c>
      <c r="D199" t="s">
        <v>87</v>
      </c>
      <c r="E199" t="s">
        <v>145</v>
      </c>
      <c r="F199" t="s">
        <v>712</v>
      </c>
      <c r="G199" t="s">
        <v>409</v>
      </c>
      <c r="H199" t="s">
        <v>135</v>
      </c>
      <c r="I199" t="s">
        <v>136</v>
      </c>
      <c r="J199" t="s">
        <v>137</v>
      </c>
      <c r="K199" t="s">
        <v>138</v>
      </c>
      <c r="L199" t="s">
        <v>713</v>
      </c>
      <c r="M199" t="s">
        <v>714</v>
      </c>
      <c r="N199">
        <v>0.186111111</v>
      </c>
      <c r="O199">
        <v>1</v>
      </c>
      <c r="P199">
        <v>806</v>
      </c>
      <c r="Q199">
        <v>2</v>
      </c>
      <c r="R199">
        <v>21</v>
      </c>
      <c r="S199">
        <v>20</v>
      </c>
      <c r="T199">
        <v>90</v>
      </c>
      <c r="U199">
        <v>7</v>
      </c>
      <c r="V199">
        <v>1</v>
      </c>
      <c r="W199">
        <v>0.16675212647556723</v>
      </c>
      <c r="X199">
        <v>30.688709180293912</v>
      </c>
      <c r="Y199">
        <v>5.9956018893358887E-2</v>
      </c>
      <c r="Z199">
        <v>0.36363204821253892</v>
      </c>
      <c r="AA199">
        <v>28.041970713376852</v>
      </c>
      <c r="AB199">
        <v>10.944293534982075</v>
      </c>
      <c r="AC199">
        <v>16.320337163163778</v>
      </c>
      <c r="AD199">
        <v>4.1535863814613618</v>
      </c>
      <c r="AE199">
        <v>90.739237166859454</v>
      </c>
    </row>
    <row r="200" spans="1:31" x14ac:dyDescent="0.3">
      <c r="A200">
        <v>2695995</v>
      </c>
      <c r="B200">
        <v>1</v>
      </c>
      <c r="C200" t="s">
        <v>80</v>
      </c>
      <c r="D200" t="s">
        <v>94</v>
      </c>
      <c r="E200" t="s">
        <v>145</v>
      </c>
      <c r="F200" t="s">
        <v>715</v>
      </c>
      <c r="G200" t="s">
        <v>409</v>
      </c>
      <c r="H200" t="s">
        <v>135</v>
      </c>
      <c r="I200" t="s">
        <v>136</v>
      </c>
      <c r="J200" t="s">
        <v>137</v>
      </c>
      <c r="K200" t="s">
        <v>138</v>
      </c>
      <c r="L200" t="s">
        <v>716</v>
      </c>
      <c r="M200" t="s">
        <v>717</v>
      </c>
      <c r="N200">
        <v>0.31666666599999999</v>
      </c>
      <c r="O200">
        <v>0</v>
      </c>
      <c r="P200">
        <v>46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0.43407799704364086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0.43407799704364086</v>
      </c>
    </row>
    <row r="201" spans="1:31" x14ac:dyDescent="0.3">
      <c r="A201">
        <v>2696934</v>
      </c>
      <c r="B201">
        <v>1</v>
      </c>
      <c r="C201" t="s">
        <v>80</v>
      </c>
      <c r="D201" t="s">
        <v>102</v>
      </c>
      <c r="E201" t="s">
        <v>145</v>
      </c>
      <c r="F201" t="s">
        <v>718</v>
      </c>
      <c r="G201" t="s">
        <v>409</v>
      </c>
      <c r="H201" t="s">
        <v>135</v>
      </c>
      <c r="I201" t="s">
        <v>136</v>
      </c>
      <c r="J201" t="s">
        <v>137</v>
      </c>
      <c r="K201" t="s">
        <v>138</v>
      </c>
      <c r="L201" t="s">
        <v>719</v>
      </c>
      <c r="M201" t="s">
        <v>720</v>
      </c>
      <c r="N201">
        <v>0.164722222</v>
      </c>
      <c r="O201">
        <v>0</v>
      </c>
      <c r="P201">
        <v>35</v>
      </c>
      <c r="Q201">
        <v>0</v>
      </c>
      <c r="R201">
        <v>122</v>
      </c>
      <c r="S201">
        <v>0</v>
      </c>
      <c r="T201">
        <v>50</v>
      </c>
      <c r="U201">
        <v>0</v>
      </c>
      <c r="V201">
        <v>0</v>
      </c>
      <c r="W201">
        <v>0</v>
      </c>
      <c r="X201">
        <v>0.81062128212552687</v>
      </c>
      <c r="Y201">
        <v>0</v>
      </c>
      <c r="Z201">
        <v>8.9405125694897993</v>
      </c>
      <c r="AA201">
        <v>0</v>
      </c>
      <c r="AB201">
        <v>7.9221479647886968</v>
      </c>
      <c r="AC201">
        <v>0</v>
      </c>
      <c r="AD201">
        <v>0</v>
      </c>
      <c r="AE201">
        <v>17.673281816404025</v>
      </c>
    </row>
    <row r="202" spans="1:31" x14ac:dyDescent="0.3">
      <c r="A202">
        <v>2697361</v>
      </c>
      <c r="B202">
        <v>1</v>
      </c>
      <c r="C202" t="s">
        <v>81</v>
      </c>
      <c r="D202" t="s">
        <v>118</v>
      </c>
      <c r="E202" t="s">
        <v>145</v>
      </c>
      <c r="F202" t="s">
        <v>721</v>
      </c>
      <c r="G202" t="s">
        <v>409</v>
      </c>
      <c r="H202" t="s">
        <v>135</v>
      </c>
      <c r="I202" t="s">
        <v>136</v>
      </c>
      <c r="J202" t="s">
        <v>137</v>
      </c>
      <c r="K202" t="s">
        <v>138</v>
      </c>
      <c r="L202" t="s">
        <v>722</v>
      </c>
      <c r="M202" t="s">
        <v>723</v>
      </c>
      <c r="N202">
        <v>0.29916666600000003</v>
      </c>
      <c r="O202">
        <v>0</v>
      </c>
      <c r="P202">
        <v>66</v>
      </c>
      <c r="Q202">
        <v>0</v>
      </c>
      <c r="R202">
        <v>2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3.8061293281506439</v>
      </c>
      <c r="Y202">
        <v>0</v>
      </c>
      <c r="Z202">
        <v>0.40049776494000006</v>
      </c>
      <c r="AA202">
        <v>0</v>
      </c>
      <c r="AB202">
        <v>0</v>
      </c>
      <c r="AC202">
        <v>0</v>
      </c>
      <c r="AD202">
        <v>0</v>
      </c>
      <c r="AE202">
        <v>4.2066270930906438</v>
      </c>
    </row>
    <row r="203" spans="1:31" x14ac:dyDescent="0.3">
      <c r="A203">
        <v>2698308</v>
      </c>
      <c r="B203">
        <v>1</v>
      </c>
      <c r="C203" t="s">
        <v>81</v>
      </c>
      <c r="D203" t="s">
        <v>121</v>
      </c>
      <c r="E203" t="s">
        <v>132</v>
      </c>
      <c r="F203" t="s">
        <v>724</v>
      </c>
      <c r="G203" t="s">
        <v>409</v>
      </c>
      <c r="H203" t="s">
        <v>135</v>
      </c>
      <c r="I203" t="s">
        <v>136</v>
      </c>
      <c r="J203" t="s">
        <v>137</v>
      </c>
      <c r="K203" t="s">
        <v>138</v>
      </c>
      <c r="L203" t="s">
        <v>725</v>
      </c>
      <c r="M203" t="s">
        <v>726</v>
      </c>
      <c r="N203">
        <v>0.16</v>
      </c>
      <c r="O203">
        <v>4</v>
      </c>
      <c r="P203">
        <v>270</v>
      </c>
      <c r="Q203">
        <v>0</v>
      </c>
      <c r="R203">
        <v>58</v>
      </c>
      <c r="S203">
        <v>3</v>
      </c>
      <c r="T203">
        <v>13</v>
      </c>
      <c r="U203">
        <v>0</v>
      </c>
      <c r="V203">
        <v>0</v>
      </c>
      <c r="W203">
        <v>0.14668656384000001</v>
      </c>
      <c r="X203">
        <v>4.9688728891985088</v>
      </c>
      <c r="Y203">
        <v>0</v>
      </c>
      <c r="Z203">
        <v>2.130681841440865</v>
      </c>
      <c r="AA203">
        <v>0.58807527858576003</v>
      </c>
      <c r="AB203">
        <v>1.23574474246344</v>
      </c>
      <c r="AC203">
        <v>0</v>
      </c>
      <c r="AD203">
        <v>0</v>
      </c>
      <c r="AE203">
        <v>9.070061315528573</v>
      </c>
    </row>
    <row r="204" spans="1:31" x14ac:dyDescent="0.3">
      <c r="A204">
        <v>2703105</v>
      </c>
      <c r="B204">
        <v>1</v>
      </c>
      <c r="C204" t="s">
        <v>80</v>
      </c>
      <c r="D204" t="s">
        <v>83</v>
      </c>
      <c r="E204" t="s">
        <v>132</v>
      </c>
      <c r="F204" t="s">
        <v>727</v>
      </c>
      <c r="G204" t="s">
        <v>409</v>
      </c>
      <c r="H204" t="s">
        <v>135</v>
      </c>
      <c r="I204" t="s">
        <v>136</v>
      </c>
      <c r="J204" t="s">
        <v>137</v>
      </c>
      <c r="K204" t="s">
        <v>138</v>
      </c>
      <c r="L204" t="s">
        <v>728</v>
      </c>
      <c r="M204" t="s">
        <v>729</v>
      </c>
      <c r="N204">
        <v>0.06</v>
      </c>
      <c r="O204">
        <v>0</v>
      </c>
      <c r="P204">
        <v>264</v>
      </c>
      <c r="Q204">
        <v>0</v>
      </c>
      <c r="R204">
        <v>0</v>
      </c>
      <c r="S204">
        <v>7</v>
      </c>
      <c r="T204">
        <v>32</v>
      </c>
      <c r="U204">
        <v>3</v>
      </c>
      <c r="V204">
        <v>0</v>
      </c>
      <c r="W204">
        <v>0</v>
      </c>
      <c r="X204">
        <v>3.1888340127806591</v>
      </c>
      <c r="Y204">
        <v>0</v>
      </c>
      <c r="Z204">
        <v>0</v>
      </c>
      <c r="AA204">
        <v>1.9541643334935119</v>
      </c>
      <c r="AB204">
        <v>3.3056573841680885</v>
      </c>
      <c r="AC204">
        <v>2.2570258503725276</v>
      </c>
      <c r="AD204">
        <v>0</v>
      </c>
      <c r="AE204">
        <v>10.705681580814787</v>
      </c>
    </row>
    <row r="205" spans="1:31" x14ac:dyDescent="0.3">
      <c r="A205">
        <v>2703672</v>
      </c>
      <c r="B205">
        <v>1</v>
      </c>
      <c r="C205" t="s">
        <v>81</v>
      </c>
      <c r="D205" t="s">
        <v>122</v>
      </c>
      <c r="E205" t="s">
        <v>145</v>
      </c>
      <c r="F205" t="s">
        <v>730</v>
      </c>
      <c r="G205" t="s">
        <v>409</v>
      </c>
      <c r="H205" t="s">
        <v>135</v>
      </c>
      <c r="I205" t="s">
        <v>136</v>
      </c>
      <c r="J205" t="s">
        <v>137</v>
      </c>
      <c r="K205" t="s">
        <v>138</v>
      </c>
      <c r="L205" t="s">
        <v>731</v>
      </c>
      <c r="M205" t="s">
        <v>732</v>
      </c>
      <c r="N205">
        <v>0.24444444400000001</v>
      </c>
      <c r="O205">
        <v>1</v>
      </c>
      <c r="P205">
        <v>264</v>
      </c>
      <c r="Q205">
        <v>1</v>
      </c>
      <c r="R205">
        <v>0</v>
      </c>
      <c r="S205">
        <v>0</v>
      </c>
      <c r="T205">
        <v>5</v>
      </c>
      <c r="U205">
        <v>0</v>
      </c>
      <c r="V205">
        <v>0</v>
      </c>
      <c r="W205">
        <v>4.9614353066666672E-2</v>
      </c>
      <c r="X205">
        <v>4.9917975901642002</v>
      </c>
      <c r="Y205">
        <v>0.19534352390080001</v>
      </c>
      <c r="Z205">
        <v>0</v>
      </c>
      <c r="AA205">
        <v>0</v>
      </c>
      <c r="AB205">
        <v>0.8155221831738666</v>
      </c>
      <c r="AC205">
        <v>0</v>
      </c>
      <c r="AD205">
        <v>0</v>
      </c>
      <c r="AE205">
        <v>6.052277650305534</v>
      </c>
    </row>
    <row r="206" spans="1:31" x14ac:dyDescent="0.3">
      <c r="A206">
        <v>2704015</v>
      </c>
      <c r="B206">
        <v>1</v>
      </c>
      <c r="C206" t="s">
        <v>81</v>
      </c>
      <c r="D206" t="s">
        <v>116</v>
      </c>
      <c r="E206" t="s">
        <v>145</v>
      </c>
      <c r="F206" t="s">
        <v>733</v>
      </c>
      <c r="G206" t="s">
        <v>409</v>
      </c>
      <c r="H206" t="s">
        <v>135</v>
      </c>
      <c r="I206" t="s">
        <v>136</v>
      </c>
      <c r="J206" t="s">
        <v>137</v>
      </c>
      <c r="K206" t="s">
        <v>138</v>
      </c>
      <c r="L206" t="s">
        <v>734</v>
      </c>
      <c r="M206" t="s">
        <v>735</v>
      </c>
      <c r="N206">
        <v>0.213888888</v>
      </c>
      <c r="O206">
        <v>0</v>
      </c>
      <c r="P206">
        <v>134</v>
      </c>
      <c r="Q206">
        <v>0</v>
      </c>
      <c r="R206">
        <v>0</v>
      </c>
      <c r="S206">
        <v>1</v>
      </c>
      <c r="T206">
        <v>0</v>
      </c>
      <c r="U206">
        <v>0</v>
      </c>
      <c r="V206">
        <v>0</v>
      </c>
      <c r="W206">
        <v>0</v>
      </c>
      <c r="X206">
        <v>2.1967017813759391</v>
      </c>
      <c r="Y206">
        <v>0</v>
      </c>
      <c r="Z206">
        <v>0</v>
      </c>
      <c r="AA206">
        <v>0.3375263892</v>
      </c>
      <c r="AB206">
        <v>0</v>
      </c>
      <c r="AC206">
        <v>0</v>
      </c>
      <c r="AD206">
        <v>0</v>
      </c>
      <c r="AE206">
        <v>2.5342281705759389</v>
      </c>
    </row>
    <row r="207" spans="1:31" x14ac:dyDescent="0.3">
      <c r="A207">
        <v>2704580</v>
      </c>
      <c r="B207">
        <v>1</v>
      </c>
      <c r="C207" t="s">
        <v>80</v>
      </c>
      <c r="D207" t="s">
        <v>107</v>
      </c>
      <c r="E207" t="s">
        <v>145</v>
      </c>
      <c r="F207" t="s">
        <v>736</v>
      </c>
      <c r="G207" t="s">
        <v>409</v>
      </c>
      <c r="H207" t="s">
        <v>135</v>
      </c>
      <c r="I207" t="s">
        <v>136</v>
      </c>
      <c r="J207" t="s">
        <v>137</v>
      </c>
      <c r="K207" t="s">
        <v>138</v>
      </c>
      <c r="L207" t="s">
        <v>737</v>
      </c>
      <c r="M207" t="s">
        <v>738</v>
      </c>
      <c r="N207">
        <v>0.329444444</v>
      </c>
      <c r="O207">
        <v>0</v>
      </c>
      <c r="P207">
        <v>0</v>
      </c>
      <c r="Q207">
        <v>7</v>
      </c>
      <c r="R207">
        <v>12</v>
      </c>
      <c r="S207">
        <v>1</v>
      </c>
      <c r="T207">
        <v>1</v>
      </c>
      <c r="U207">
        <v>0</v>
      </c>
      <c r="V207">
        <v>0</v>
      </c>
      <c r="W207">
        <v>0</v>
      </c>
      <c r="X207">
        <v>0</v>
      </c>
      <c r="Y207">
        <v>17.300699112836579</v>
      </c>
      <c r="Z207">
        <v>3.2812681256085545</v>
      </c>
      <c r="AA207">
        <v>1.4834999383926331</v>
      </c>
      <c r="AB207">
        <v>0</v>
      </c>
      <c r="AC207">
        <v>0</v>
      </c>
      <c r="AD207">
        <v>0</v>
      </c>
      <c r="AE207">
        <v>22.065467176837767</v>
      </c>
    </row>
    <row r="208" spans="1:31" x14ac:dyDescent="0.3">
      <c r="A208">
        <v>2684866</v>
      </c>
      <c r="B208">
        <v>1</v>
      </c>
      <c r="C208" t="s">
        <v>81</v>
      </c>
      <c r="D208" t="s">
        <v>112</v>
      </c>
      <c r="E208" t="s">
        <v>145</v>
      </c>
      <c r="F208" t="s">
        <v>739</v>
      </c>
      <c r="G208" t="s">
        <v>442</v>
      </c>
      <c r="H208" t="s">
        <v>135</v>
      </c>
      <c r="I208" t="s">
        <v>136</v>
      </c>
      <c r="J208" t="s">
        <v>137</v>
      </c>
      <c r="K208" t="s">
        <v>166</v>
      </c>
      <c r="L208" t="s">
        <v>740</v>
      </c>
      <c r="M208" t="s">
        <v>741</v>
      </c>
      <c r="N208">
        <v>0.21472222199999999</v>
      </c>
      <c r="O208">
        <v>2</v>
      </c>
      <c r="P208">
        <v>747</v>
      </c>
      <c r="Q208">
        <v>106</v>
      </c>
      <c r="R208">
        <v>67</v>
      </c>
      <c r="S208">
        <v>10</v>
      </c>
      <c r="T208">
        <v>98</v>
      </c>
      <c r="U208">
        <v>0</v>
      </c>
      <c r="V208">
        <v>0</v>
      </c>
      <c r="W208">
        <v>8.9143134288333328E-2</v>
      </c>
      <c r="X208">
        <v>24.910665881347906</v>
      </c>
      <c r="Y208">
        <v>53.089088324994364</v>
      </c>
      <c r="Z208">
        <v>10.155648259830361</v>
      </c>
      <c r="AA208">
        <v>13.414316969907873</v>
      </c>
      <c r="AB208">
        <v>6.5616340011667065</v>
      </c>
      <c r="AC208">
        <v>0</v>
      </c>
      <c r="AD208">
        <v>0</v>
      </c>
      <c r="AE208">
        <v>108.22049657153555</v>
      </c>
    </row>
    <row r="209" spans="1:31" x14ac:dyDescent="0.3">
      <c r="A209">
        <v>2684887</v>
      </c>
      <c r="B209">
        <v>1</v>
      </c>
      <c r="C209" t="s">
        <v>80</v>
      </c>
      <c r="D209" t="s">
        <v>103</v>
      </c>
      <c r="E209" t="s">
        <v>160</v>
      </c>
      <c r="F209" t="s">
        <v>742</v>
      </c>
      <c r="G209" t="s">
        <v>442</v>
      </c>
      <c r="H209" t="s">
        <v>135</v>
      </c>
      <c r="I209" t="s">
        <v>136</v>
      </c>
      <c r="J209" t="s">
        <v>137</v>
      </c>
      <c r="K209" t="s">
        <v>166</v>
      </c>
      <c r="L209" t="s">
        <v>743</v>
      </c>
      <c r="M209" t="s">
        <v>744</v>
      </c>
      <c r="N209">
        <v>0.32527777699999999</v>
      </c>
      <c r="O209">
        <v>3</v>
      </c>
      <c r="P209">
        <v>2035</v>
      </c>
      <c r="Q209">
        <v>67</v>
      </c>
      <c r="R209">
        <v>172</v>
      </c>
      <c r="S209">
        <v>35</v>
      </c>
      <c r="T209">
        <v>268</v>
      </c>
      <c r="U209">
        <v>7</v>
      </c>
      <c r="V209">
        <v>0</v>
      </c>
      <c r="W209">
        <v>0.45645607996850246</v>
      </c>
      <c r="X209">
        <v>130.48864729384192</v>
      </c>
      <c r="Y209">
        <v>144.94938527393791</v>
      </c>
      <c r="Z209">
        <v>109.04298373727039</v>
      </c>
      <c r="AA209">
        <v>46.078757656112572</v>
      </c>
      <c r="AB209">
        <v>79.26645547795367</v>
      </c>
      <c r="AC209">
        <v>110.47686166967799</v>
      </c>
      <c r="AD209">
        <v>0</v>
      </c>
      <c r="AE209">
        <v>620.75954718876301</v>
      </c>
    </row>
    <row r="210" spans="1:31" x14ac:dyDescent="0.3">
      <c r="A210">
        <v>2685124</v>
      </c>
      <c r="B210">
        <v>1</v>
      </c>
      <c r="C210" t="s">
        <v>81</v>
      </c>
      <c r="D210" t="s">
        <v>112</v>
      </c>
      <c r="E210" t="s">
        <v>145</v>
      </c>
      <c r="F210" t="s">
        <v>739</v>
      </c>
      <c r="G210" t="s">
        <v>442</v>
      </c>
      <c r="H210" t="s">
        <v>135</v>
      </c>
      <c r="I210" t="s">
        <v>136</v>
      </c>
      <c r="J210" t="s">
        <v>137</v>
      </c>
      <c r="K210" t="s">
        <v>166</v>
      </c>
      <c r="L210" t="s">
        <v>745</v>
      </c>
      <c r="M210" t="s">
        <v>746</v>
      </c>
      <c r="N210">
        <v>0.198333333</v>
      </c>
      <c r="O210">
        <v>2</v>
      </c>
      <c r="P210">
        <v>747</v>
      </c>
      <c r="Q210">
        <v>106</v>
      </c>
      <c r="R210">
        <v>67</v>
      </c>
      <c r="S210">
        <v>10</v>
      </c>
      <c r="T210">
        <v>98</v>
      </c>
      <c r="U210">
        <v>0</v>
      </c>
      <c r="V210">
        <v>0</v>
      </c>
      <c r="W210">
        <v>8.3060918103333339E-2</v>
      </c>
      <c r="X210">
        <v>24.560280309543131</v>
      </c>
      <c r="Y210">
        <v>54.673911239321001</v>
      </c>
      <c r="Z210">
        <v>9.8876136194921074</v>
      </c>
      <c r="AA210">
        <v>13.323560184648901</v>
      </c>
      <c r="AB210">
        <v>6.7899133178868496</v>
      </c>
      <c r="AC210">
        <v>0</v>
      </c>
      <c r="AD210">
        <v>0</v>
      </c>
      <c r="AE210">
        <v>109.31833958899531</v>
      </c>
    </row>
    <row r="211" spans="1:31" x14ac:dyDescent="0.3">
      <c r="A211">
        <v>2687502</v>
      </c>
      <c r="B211">
        <v>1</v>
      </c>
      <c r="C211" t="s">
        <v>80</v>
      </c>
      <c r="D211" t="s">
        <v>107</v>
      </c>
      <c r="E211" t="s">
        <v>160</v>
      </c>
      <c r="F211" t="s">
        <v>747</v>
      </c>
      <c r="G211" t="s">
        <v>165</v>
      </c>
      <c r="H211" t="s">
        <v>135</v>
      </c>
      <c r="I211" t="s">
        <v>136</v>
      </c>
      <c r="J211" t="s">
        <v>137</v>
      </c>
      <c r="K211" t="s">
        <v>166</v>
      </c>
      <c r="L211" t="s">
        <v>748</v>
      </c>
      <c r="M211" t="s">
        <v>749</v>
      </c>
      <c r="N211">
        <v>0.89777777700000005</v>
      </c>
      <c r="O211">
        <v>0</v>
      </c>
      <c r="P211">
        <v>345</v>
      </c>
      <c r="Q211">
        <v>15</v>
      </c>
      <c r="R211">
        <v>22</v>
      </c>
      <c r="S211">
        <v>4</v>
      </c>
      <c r="T211">
        <v>89</v>
      </c>
      <c r="U211">
        <v>1</v>
      </c>
      <c r="V211">
        <v>0</v>
      </c>
      <c r="W211">
        <v>0</v>
      </c>
      <c r="X211">
        <v>44.313046341743977</v>
      </c>
      <c r="Y211">
        <v>19.288666433106361</v>
      </c>
      <c r="Z211">
        <v>14.412629856707781</v>
      </c>
      <c r="AA211">
        <v>57.958925913402929</v>
      </c>
      <c r="AB211">
        <v>62.75232439136844</v>
      </c>
      <c r="AC211">
        <v>116.05143254063819</v>
      </c>
      <c r="AD211">
        <v>0</v>
      </c>
      <c r="AE211">
        <v>314.77702547696765</v>
      </c>
    </row>
    <row r="212" spans="1:31" x14ac:dyDescent="0.3">
      <c r="A212">
        <v>2687852</v>
      </c>
      <c r="B212">
        <v>1</v>
      </c>
      <c r="C212" t="s">
        <v>80</v>
      </c>
      <c r="D212" t="s">
        <v>93</v>
      </c>
      <c r="E212" t="s">
        <v>160</v>
      </c>
      <c r="F212" t="s">
        <v>750</v>
      </c>
      <c r="G212" t="s">
        <v>442</v>
      </c>
      <c r="H212" t="s">
        <v>135</v>
      </c>
      <c r="I212" t="s">
        <v>136</v>
      </c>
      <c r="J212" t="s">
        <v>137</v>
      </c>
      <c r="K212" t="s">
        <v>166</v>
      </c>
      <c r="L212" t="s">
        <v>751</v>
      </c>
      <c r="M212" t="s">
        <v>752</v>
      </c>
      <c r="N212">
        <v>7.7499999999999999E-2</v>
      </c>
      <c r="O212">
        <v>0</v>
      </c>
      <c r="P212">
        <v>701</v>
      </c>
      <c r="Q212">
        <v>10</v>
      </c>
      <c r="R212">
        <v>237</v>
      </c>
      <c r="S212">
        <v>21</v>
      </c>
      <c r="T212">
        <v>149</v>
      </c>
      <c r="U212">
        <v>0</v>
      </c>
      <c r="V212">
        <v>0</v>
      </c>
      <c r="W212">
        <v>0</v>
      </c>
      <c r="X212">
        <v>8.8953536190925835</v>
      </c>
      <c r="Y212">
        <v>2.4723630330104798</v>
      </c>
      <c r="Z212">
        <v>25.874416262017576</v>
      </c>
      <c r="AA212">
        <v>6.6119674479379995</v>
      </c>
      <c r="AB212">
        <v>12.155308293679454</v>
      </c>
      <c r="AC212">
        <v>0</v>
      </c>
      <c r="AD212">
        <v>0</v>
      </c>
      <c r="AE212">
        <v>56.009408655738092</v>
      </c>
    </row>
    <row r="213" spans="1:31" x14ac:dyDescent="0.3">
      <c r="A213">
        <v>2686503</v>
      </c>
      <c r="B213">
        <v>1</v>
      </c>
      <c r="C213" t="s">
        <v>81</v>
      </c>
      <c r="D213" t="s">
        <v>122</v>
      </c>
      <c r="E213" t="s">
        <v>213</v>
      </c>
      <c r="F213" t="s">
        <v>753</v>
      </c>
      <c r="G213" t="s">
        <v>147</v>
      </c>
      <c r="H213" t="s">
        <v>187</v>
      </c>
      <c r="I213" t="s">
        <v>136</v>
      </c>
      <c r="J213" t="s">
        <v>3</v>
      </c>
      <c r="K213" t="s">
        <v>138</v>
      </c>
      <c r="L213" t="s">
        <v>754</v>
      </c>
      <c r="M213" t="s">
        <v>755</v>
      </c>
      <c r="N213">
        <v>4.4502777770000002</v>
      </c>
      <c r="O213">
        <v>0</v>
      </c>
      <c r="P213">
        <v>1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0.85966794608946029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0.85966794608946029</v>
      </c>
    </row>
    <row r="214" spans="1:31" x14ac:dyDescent="0.3">
      <c r="A214">
        <v>2689857</v>
      </c>
      <c r="B214">
        <v>1</v>
      </c>
      <c r="C214" t="s">
        <v>81</v>
      </c>
      <c r="D214" t="s">
        <v>116</v>
      </c>
      <c r="E214" t="s">
        <v>244</v>
      </c>
      <c r="F214" t="s">
        <v>756</v>
      </c>
      <c r="G214" t="s">
        <v>147</v>
      </c>
      <c r="H214" t="s">
        <v>187</v>
      </c>
      <c r="I214" t="s">
        <v>136</v>
      </c>
      <c r="J214" t="s">
        <v>3</v>
      </c>
      <c r="K214" t="s">
        <v>138</v>
      </c>
      <c r="L214" t="s">
        <v>757</v>
      </c>
      <c r="M214" t="s">
        <v>758</v>
      </c>
      <c r="N214">
        <v>1.720555555</v>
      </c>
      <c r="O214">
        <v>0</v>
      </c>
      <c r="P214">
        <v>281</v>
      </c>
      <c r="Q214">
        <v>0</v>
      </c>
      <c r="R214">
        <v>0</v>
      </c>
      <c r="S214">
        <v>0</v>
      </c>
      <c r="T214">
        <v>2</v>
      </c>
      <c r="U214">
        <v>0</v>
      </c>
      <c r="V214">
        <v>0</v>
      </c>
      <c r="W214">
        <v>0</v>
      </c>
      <c r="X214">
        <v>60.429429238075073</v>
      </c>
      <c r="Y214">
        <v>0</v>
      </c>
      <c r="Z214">
        <v>0</v>
      </c>
      <c r="AA214">
        <v>0</v>
      </c>
      <c r="AB214">
        <v>0.5039339846344274</v>
      </c>
      <c r="AC214">
        <v>0</v>
      </c>
      <c r="AD214">
        <v>0</v>
      </c>
      <c r="AE214">
        <v>60.933363222709502</v>
      </c>
    </row>
    <row r="215" spans="1:31" x14ac:dyDescent="0.3">
      <c r="A215">
        <v>2691847</v>
      </c>
      <c r="B215">
        <v>1</v>
      </c>
      <c r="C215" t="s">
        <v>81</v>
      </c>
      <c r="D215" t="s">
        <v>122</v>
      </c>
      <c r="E215" t="s">
        <v>213</v>
      </c>
      <c r="F215" t="s">
        <v>759</v>
      </c>
      <c r="G215" t="s">
        <v>147</v>
      </c>
      <c r="H215" t="s">
        <v>187</v>
      </c>
      <c r="I215" t="s">
        <v>136</v>
      </c>
      <c r="J215" t="s">
        <v>3</v>
      </c>
      <c r="K215" t="s">
        <v>138</v>
      </c>
      <c r="L215" t="s">
        <v>760</v>
      </c>
      <c r="M215" t="s">
        <v>761</v>
      </c>
      <c r="N215">
        <v>2.4869444440000001</v>
      </c>
      <c r="O215">
        <v>0</v>
      </c>
      <c r="P215">
        <v>2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0.79494749818521404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0.79494749818521404</v>
      </c>
    </row>
    <row r="216" spans="1:31" x14ac:dyDescent="0.3">
      <c r="A216">
        <v>2695686</v>
      </c>
      <c r="B216">
        <v>1</v>
      </c>
      <c r="C216" t="s">
        <v>81</v>
      </c>
      <c r="D216" t="s">
        <v>115</v>
      </c>
      <c r="E216" t="s">
        <v>213</v>
      </c>
      <c r="F216" t="s">
        <v>762</v>
      </c>
      <c r="G216" t="s">
        <v>147</v>
      </c>
      <c r="H216" t="s">
        <v>187</v>
      </c>
      <c r="I216" t="s">
        <v>136</v>
      </c>
      <c r="J216" t="s">
        <v>3</v>
      </c>
      <c r="K216" t="s">
        <v>138</v>
      </c>
      <c r="L216" t="s">
        <v>763</v>
      </c>
      <c r="M216" t="s">
        <v>764</v>
      </c>
      <c r="N216">
        <v>2.3833333329999999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1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7.0964435234960002E-2</v>
      </c>
      <c r="AC216">
        <v>0</v>
      </c>
      <c r="AD216">
        <v>0</v>
      </c>
      <c r="AE216">
        <v>7.0964435234960002E-2</v>
      </c>
    </row>
    <row r="217" spans="1:31" x14ac:dyDescent="0.3">
      <c r="A217">
        <v>2698697</v>
      </c>
      <c r="B217">
        <v>1</v>
      </c>
      <c r="C217" t="s">
        <v>81</v>
      </c>
      <c r="D217" t="s">
        <v>115</v>
      </c>
      <c r="E217" t="s">
        <v>213</v>
      </c>
      <c r="F217" t="s">
        <v>765</v>
      </c>
      <c r="G217" t="s">
        <v>147</v>
      </c>
      <c r="H217" t="s">
        <v>187</v>
      </c>
      <c r="I217" t="s">
        <v>136</v>
      </c>
      <c r="J217" t="s">
        <v>3</v>
      </c>
      <c r="K217" t="s">
        <v>138</v>
      </c>
      <c r="L217" t="s">
        <v>766</v>
      </c>
      <c r="M217" t="s">
        <v>767</v>
      </c>
      <c r="N217">
        <v>5.1697222219999999</v>
      </c>
      <c r="O217">
        <v>0</v>
      </c>
      <c r="P217">
        <v>1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</row>
    <row r="218" spans="1:31" x14ac:dyDescent="0.3">
      <c r="A218">
        <v>2699264</v>
      </c>
      <c r="B218">
        <v>1</v>
      </c>
      <c r="C218" t="s">
        <v>81</v>
      </c>
      <c r="D218" t="s">
        <v>116</v>
      </c>
      <c r="E218" t="s">
        <v>213</v>
      </c>
      <c r="F218" t="s">
        <v>768</v>
      </c>
      <c r="G218" t="s">
        <v>147</v>
      </c>
      <c r="H218" t="s">
        <v>187</v>
      </c>
      <c r="I218" t="s">
        <v>136</v>
      </c>
      <c r="J218" t="s">
        <v>3</v>
      </c>
      <c r="K218" t="s">
        <v>138</v>
      </c>
      <c r="L218" t="s">
        <v>769</v>
      </c>
      <c r="M218" t="s">
        <v>770</v>
      </c>
      <c r="N218">
        <v>2.8713888879999998</v>
      </c>
      <c r="O218">
        <v>0</v>
      </c>
      <c r="P218">
        <v>5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2.4664635733487614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2.4664635733487614</v>
      </c>
    </row>
    <row r="219" spans="1:31" x14ac:dyDescent="0.3">
      <c r="A219">
        <v>2703573</v>
      </c>
      <c r="B219">
        <v>1</v>
      </c>
      <c r="C219" t="s">
        <v>81</v>
      </c>
      <c r="D219" t="s">
        <v>122</v>
      </c>
      <c r="E219" t="s">
        <v>213</v>
      </c>
      <c r="F219" t="s">
        <v>771</v>
      </c>
      <c r="G219" t="s">
        <v>147</v>
      </c>
      <c r="H219" t="s">
        <v>187</v>
      </c>
      <c r="I219" t="s">
        <v>136</v>
      </c>
      <c r="J219" t="s">
        <v>3</v>
      </c>
      <c r="K219" t="s">
        <v>138</v>
      </c>
      <c r="L219" t="s">
        <v>772</v>
      </c>
      <c r="M219" t="s">
        <v>773</v>
      </c>
      <c r="N219">
        <v>5.9333333330000002</v>
      </c>
      <c r="O219">
        <v>0</v>
      </c>
      <c r="P219">
        <v>2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3.9586721233092583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3.9586721233092583</v>
      </c>
    </row>
    <row r="220" spans="1:31" x14ac:dyDescent="0.3">
      <c r="A220">
        <v>2704373</v>
      </c>
      <c r="B220">
        <v>1</v>
      </c>
      <c r="C220" t="s">
        <v>81</v>
      </c>
      <c r="D220" t="s">
        <v>122</v>
      </c>
      <c r="E220" t="s">
        <v>213</v>
      </c>
      <c r="F220" t="s">
        <v>774</v>
      </c>
      <c r="G220" t="s">
        <v>147</v>
      </c>
      <c r="H220" t="s">
        <v>187</v>
      </c>
      <c r="I220" t="s">
        <v>136</v>
      </c>
      <c r="J220" t="s">
        <v>3</v>
      </c>
      <c r="K220" t="s">
        <v>138</v>
      </c>
      <c r="L220" t="s">
        <v>775</v>
      </c>
      <c r="M220" t="s">
        <v>776</v>
      </c>
      <c r="N220">
        <v>1.957777777</v>
      </c>
      <c r="O220">
        <v>0</v>
      </c>
      <c r="P220">
        <v>2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6.6984542909196629E-2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6.6984542909196629E-2</v>
      </c>
    </row>
    <row r="221" spans="1:31" x14ac:dyDescent="0.3">
      <c r="A221">
        <v>2695618</v>
      </c>
      <c r="B221">
        <v>1</v>
      </c>
      <c r="C221" t="s">
        <v>80</v>
      </c>
      <c r="D221" t="s">
        <v>105</v>
      </c>
      <c r="E221" t="s">
        <v>141</v>
      </c>
      <c r="F221" t="s">
        <v>777</v>
      </c>
      <c r="G221" t="s">
        <v>409</v>
      </c>
      <c r="H221" t="s">
        <v>135</v>
      </c>
      <c r="I221" t="s">
        <v>136</v>
      </c>
      <c r="J221" t="s">
        <v>137</v>
      </c>
      <c r="K221" t="s">
        <v>138</v>
      </c>
      <c r="L221" t="s">
        <v>778</v>
      </c>
      <c r="M221" t="s">
        <v>779</v>
      </c>
      <c r="N221">
        <v>1.2083333329999999</v>
      </c>
      <c r="O221">
        <v>1</v>
      </c>
      <c r="P221">
        <v>212</v>
      </c>
      <c r="Q221">
        <v>8</v>
      </c>
      <c r="R221">
        <v>12</v>
      </c>
      <c r="S221">
        <v>29</v>
      </c>
      <c r="T221">
        <v>59</v>
      </c>
      <c r="U221">
        <v>9</v>
      </c>
      <c r="V221">
        <v>7</v>
      </c>
      <c r="W221">
        <v>0.70931021239778713</v>
      </c>
      <c r="X221">
        <v>52.17582730394593</v>
      </c>
      <c r="Y221">
        <v>64.132371379700345</v>
      </c>
      <c r="Z221">
        <v>4.6549893321892339</v>
      </c>
      <c r="AA221">
        <v>569.29824229090957</v>
      </c>
      <c r="AB221">
        <v>129.40782918770694</v>
      </c>
      <c r="AC221">
        <v>3864.2411803657947</v>
      </c>
      <c r="AD221">
        <v>29.380826838189172</v>
      </c>
      <c r="AE221">
        <v>4714.0005769108338</v>
      </c>
    </row>
    <row r="222" spans="1:31" x14ac:dyDescent="0.3">
      <c r="A222">
        <v>2698610</v>
      </c>
      <c r="B222">
        <v>1</v>
      </c>
      <c r="C222" t="s">
        <v>80</v>
      </c>
      <c r="D222" t="s">
        <v>105</v>
      </c>
      <c r="E222" t="s">
        <v>141</v>
      </c>
      <c r="F222" t="s">
        <v>777</v>
      </c>
      <c r="G222" t="s">
        <v>134</v>
      </c>
      <c r="H222" t="s">
        <v>135</v>
      </c>
      <c r="I222" t="s">
        <v>136</v>
      </c>
      <c r="J222" t="s">
        <v>137</v>
      </c>
      <c r="K222" t="s">
        <v>138</v>
      </c>
      <c r="L222" t="s">
        <v>780</v>
      </c>
      <c r="M222" t="s">
        <v>781</v>
      </c>
      <c r="N222">
        <v>0.25805555499999999</v>
      </c>
      <c r="O222">
        <v>1</v>
      </c>
      <c r="P222">
        <v>211</v>
      </c>
      <c r="Q222">
        <v>8</v>
      </c>
      <c r="R222">
        <v>12</v>
      </c>
      <c r="S222">
        <v>29</v>
      </c>
      <c r="T222">
        <v>59</v>
      </c>
      <c r="U222">
        <v>9</v>
      </c>
      <c r="V222">
        <v>7</v>
      </c>
      <c r="W222">
        <v>0.18318101693116651</v>
      </c>
      <c r="X222">
        <v>12.470171255054314</v>
      </c>
      <c r="Y222">
        <v>10.770684393133074</v>
      </c>
      <c r="Z222">
        <v>0.74216191541504228</v>
      </c>
      <c r="AA222">
        <v>90.761444343230295</v>
      </c>
      <c r="AB222">
        <v>17.207733395602396</v>
      </c>
      <c r="AC222">
        <v>237.73584466270609</v>
      </c>
      <c r="AD222">
        <v>3.6000267536473931</v>
      </c>
      <c r="AE222">
        <v>373.47124773571977</v>
      </c>
    </row>
    <row r="223" spans="1:31" x14ac:dyDescent="0.3">
      <c r="A223">
        <v>2699150</v>
      </c>
      <c r="B223">
        <v>1</v>
      </c>
      <c r="C223" t="s">
        <v>80</v>
      </c>
      <c r="D223" t="s">
        <v>105</v>
      </c>
      <c r="E223" t="s">
        <v>141</v>
      </c>
      <c r="F223" t="s">
        <v>777</v>
      </c>
      <c r="G223" t="s">
        <v>409</v>
      </c>
      <c r="H223" t="s">
        <v>135</v>
      </c>
      <c r="I223" t="s">
        <v>136</v>
      </c>
      <c r="J223" t="s">
        <v>137</v>
      </c>
      <c r="K223" t="s">
        <v>138</v>
      </c>
      <c r="L223" t="s">
        <v>782</v>
      </c>
      <c r="M223" t="s">
        <v>783</v>
      </c>
      <c r="N223">
        <v>1.3119444440000001</v>
      </c>
      <c r="O223">
        <v>1</v>
      </c>
      <c r="P223">
        <v>211</v>
      </c>
      <c r="Q223">
        <v>8</v>
      </c>
      <c r="R223">
        <v>12</v>
      </c>
      <c r="S223">
        <v>29</v>
      </c>
      <c r="T223">
        <v>60</v>
      </c>
      <c r="U223">
        <v>9</v>
      </c>
      <c r="V223">
        <v>7</v>
      </c>
      <c r="W223">
        <v>0.83589702560118329</v>
      </c>
      <c r="X223">
        <v>61.47817610702684</v>
      </c>
      <c r="Y223">
        <v>77.238406788374519</v>
      </c>
      <c r="Z223">
        <v>5.9984600943495749</v>
      </c>
      <c r="AA223">
        <v>552.07707226842808</v>
      </c>
      <c r="AB223">
        <v>128.87402081010126</v>
      </c>
      <c r="AC223">
        <v>2967.6082502283734</v>
      </c>
      <c r="AD223">
        <v>31.446747865655819</v>
      </c>
      <c r="AE223">
        <v>3825.5570311879105</v>
      </c>
    </row>
    <row r="224" spans="1:31" x14ac:dyDescent="0.3">
      <c r="A224">
        <v>2702929</v>
      </c>
      <c r="B224">
        <v>1</v>
      </c>
      <c r="C224" t="s">
        <v>80</v>
      </c>
      <c r="D224" t="s">
        <v>105</v>
      </c>
      <c r="E224" t="s">
        <v>141</v>
      </c>
      <c r="F224" t="s">
        <v>784</v>
      </c>
      <c r="G224" t="s">
        <v>134</v>
      </c>
      <c r="H224" t="s">
        <v>135</v>
      </c>
      <c r="I224" t="s">
        <v>136</v>
      </c>
      <c r="J224" t="s">
        <v>137</v>
      </c>
      <c r="K224" t="s">
        <v>138</v>
      </c>
      <c r="L224" t="s">
        <v>785</v>
      </c>
      <c r="M224" t="s">
        <v>786</v>
      </c>
      <c r="N224">
        <v>0.116666666</v>
      </c>
      <c r="O224">
        <v>1</v>
      </c>
      <c r="P224">
        <v>211</v>
      </c>
      <c r="Q224">
        <v>8</v>
      </c>
      <c r="R224">
        <v>12</v>
      </c>
      <c r="S224">
        <v>29</v>
      </c>
      <c r="T224">
        <v>60</v>
      </c>
      <c r="U224">
        <v>9</v>
      </c>
      <c r="V224">
        <v>7</v>
      </c>
      <c r="W224">
        <v>5.4322385861076669E-2</v>
      </c>
      <c r="X224">
        <v>4.4447834745476289</v>
      </c>
      <c r="Y224">
        <v>5.4343588078968299</v>
      </c>
      <c r="Z224">
        <v>0.29869405831015339</v>
      </c>
      <c r="AA224">
        <v>34.642864507036052</v>
      </c>
      <c r="AB224">
        <v>7.27741493725512</v>
      </c>
      <c r="AC224">
        <v>105.62119243363895</v>
      </c>
      <c r="AD224">
        <v>0.65571713555398181</v>
      </c>
      <c r="AE224">
        <v>158.42934774009979</v>
      </c>
    </row>
    <row r="225" spans="1:31" x14ac:dyDescent="0.3">
      <c r="A225">
        <v>2689514</v>
      </c>
      <c r="B225">
        <v>1</v>
      </c>
      <c r="C225" t="s">
        <v>80</v>
      </c>
      <c r="D225" t="s">
        <v>107</v>
      </c>
      <c r="E225" t="s">
        <v>145</v>
      </c>
      <c r="F225" t="s">
        <v>787</v>
      </c>
      <c r="G225" t="s">
        <v>134</v>
      </c>
      <c r="H225" t="s">
        <v>135</v>
      </c>
      <c r="I225" t="s">
        <v>136</v>
      </c>
      <c r="J225" t="s">
        <v>137</v>
      </c>
      <c r="K225" t="s">
        <v>138</v>
      </c>
      <c r="L225" t="s">
        <v>788</v>
      </c>
      <c r="M225" t="s">
        <v>789</v>
      </c>
      <c r="N225">
        <v>3.2797222220000002</v>
      </c>
      <c r="O225">
        <v>0</v>
      </c>
      <c r="P225">
        <v>918</v>
      </c>
      <c r="Q225">
        <v>0</v>
      </c>
      <c r="R225">
        <v>0</v>
      </c>
      <c r="S225">
        <v>0</v>
      </c>
      <c r="T225">
        <v>31</v>
      </c>
      <c r="U225">
        <v>0</v>
      </c>
      <c r="V225">
        <v>0</v>
      </c>
      <c r="W225">
        <v>0</v>
      </c>
      <c r="X225">
        <v>578.47584426427011</v>
      </c>
      <c r="Y225">
        <v>0</v>
      </c>
      <c r="Z225">
        <v>0</v>
      </c>
      <c r="AA225">
        <v>0</v>
      </c>
      <c r="AB225">
        <v>73.218926372565633</v>
      </c>
      <c r="AC225">
        <v>0</v>
      </c>
      <c r="AD225">
        <v>0</v>
      </c>
      <c r="AE225">
        <v>651.69477063683576</v>
      </c>
    </row>
    <row r="226" spans="1:31" x14ac:dyDescent="0.3">
      <c r="A226">
        <v>2694845</v>
      </c>
      <c r="B226">
        <v>1</v>
      </c>
      <c r="C226" t="s">
        <v>80</v>
      </c>
      <c r="D226" t="s">
        <v>89</v>
      </c>
      <c r="E226" t="s">
        <v>184</v>
      </c>
      <c r="F226" t="s">
        <v>790</v>
      </c>
      <c r="G226" t="s">
        <v>147</v>
      </c>
      <c r="H226" t="s">
        <v>187</v>
      </c>
      <c r="I226" t="s">
        <v>136</v>
      </c>
      <c r="J226" t="s">
        <v>3</v>
      </c>
      <c r="K226" t="s">
        <v>138</v>
      </c>
      <c r="L226" t="s">
        <v>791</v>
      </c>
      <c r="M226" t="s">
        <v>792</v>
      </c>
      <c r="N226">
        <v>1.340833333</v>
      </c>
      <c r="O226">
        <v>0</v>
      </c>
      <c r="P226">
        <v>12</v>
      </c>
      <c r="Q226">
        <v>0</v>
      </c>
      <c r="R226">
        <v>0</v>
      </c>
      <c r="S226">
        <v>0</v>
      </c>
      <c r="T226">
        <v>1</v>
      </c>
      <c r="U226">
        <v>0</v>
      </c>
      <c r="V226">
        <v>0</v>
      </c>
      <c r="W226">
        <v>0</v>
      </c>
      <c r="X226">
        <v>7.3382760042706341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7.3382760042706341</v>
      </c>
    </row>
    <row r="227" spans="1:31" x14ac:dyDescent="0.3">
      <c r="A227">
        <v>2700188</v>
      </c>
      <c r="B227">
        <v>1</v>
      </c>
      <c r="C227" t="s">
        <v>80</v>
      </c>
      <c r="D227" t="s">
        <v>102</v>
      </c>
      <c r="E227" t="s">
        <v>145</v>
      </c>
      <c r="F227" t="s">
        <v>793</v>
      </c>
      <c r="G227" t="s">
        <v>134</v>
      </c>
      <c r="H227" t="s">
        <v>135</v>
      </c>
      <c r="I227" t="s">
        <v>136</v>
      </c>
      <c r="J227" t="s">
        <v>137</v>
      </c>
      <c r="K227" t="s">
        <v>138</v>
      </c>
      <c r="L227" t="s">
        <v>794</v>
      </c>
      <c r="M227" t="s">
        <v>795</v>
      </c>
      <c r="N227">
        <v>0.55555555499999998</v>
      </c>
      <c r="O227">
        <v>0</v>
      </c>
      <c r="P227">
        <v>2675</v>
      </c>
      <c r="Q227">
        <v>0</v>
      </c>
      <c r="R227">
        <v>73</v>
      </c>
      <c r="S227">
        <v>5</v>
      </c>
      <c r="T227">
        <v>474</v>
      </c>
      <c r="U227">
        <v>0</v>
      </c>
      <c r="V227">
        <v>2</v>
      </c>
      <c r="W227">
        <v>0</v>
      </c>
      <c r="X227">
        <v>241.21580282991656</v>
      </c>
      <c r="Y227">
        <v>0</v>
      </c>
      <c r="Z227">
        <v>9.8309852508283342</v>
      </c>
      <c r="AA227">
        <v>51.888062990830896</v>
      </c>
      <c r="AB227">
        <v>157.72241200520801</v>
      </c>
      <c r="AC227">
        <v>0</v>
      </c>
      <c r="AD227">
        <v>97.483276295670322</v>
      </c>
      <c r="AE227">
        <v>558.1405393724541</v>
      </c>
    </row>
    <row r="228" spans="1:31" x14ac:dyDescent="0.3">
      <c r="A228">
        <v>2690615</v>
      </c>
      <c r="B228">
        <v>1</v>
      </c>
      <c r="C228" t="s">
        <v>81</v>
      </c>
      <c r="D228" t="s">
        <v>124</v>
      </c>
      <c r="E228" t="s">
        <v>244</v>
      </c>
      <c r="F228" t="s">
        <v>796</v>
      </c>
      <c r="G228" t="s">
        <v>186</v>
      </c>
      <c r="H228" t="s">
        <v>187</v>
      </c>
      <c r="I228" t="s">
        <v>136</v>
      </c>
      <c r="J228" t="s">
        <v>137</v>
      </c>
      <c r="K228" t="s">
        <v>138</v>
      </c>
      <c r="L228" t="s">
        <v>797</v>
      </c>
      <c r="M228" t="s">
        <v>798</v>
      </c>
      <c r="N228">
        <v>1.4116666659999999</v>
      </c>
      <c r="O228">
        <v>0</v>
      </c>
      <c r="P228">
        <v>132</v>
      </c>
      <c r="Q228">
        <v>0</v>
      </c>
      <c r="R228">
        <v>8</v>
      </c>
      <c r="S228">
        <v>0</v>
      </c>
      <c r="T228">
        <v>8</v>
      </c>
      <c r="U228">
        <v>0</v>
      </c>
      <c r="V228">
        <v>0</v>
      </c>
      <c r="W228">
        <v>0</v>
      </c>
      <c r="X228">
        <v>24.449080639756275</v>
      </c>
      <c r="Y228">
        <v>0</v>
      </c>
      <c r="Z228">
        <v>28.791090508987239</v>
      </c>
      <c r="AA228">
        <v>0</v>
      </c>
      <c r="AB228">
        <v>3.3207094978806322</v>
      </c>
      <c r="AC228">
        <v>0</v>
      </c>
      <c r="AD228">
        <v>0</v>
      </c>
      <c r="AE228">
        <v>56.560880646624149</v>
      </c>
    </row>
    <row r="229" spans="1:31" x14ac:dyDescent="0.3">
      <c r="A229">
        <v>2700742</v>
      </c>
      <c r="B229">
        <v>1</v>
      </c>
      <c r="C229" t="s">
        <v>80</v>
      </c>
      <c r="D229" t="s">
        <v>107</v>
      </c>
      <c r="E229" t="s">
        <v>160</v>
      </c>
      <c r="F229" t="s">
        <v>799</v>
      </c>
      <c r="G229" t="s">
        <v>165</v>
      </c>
      <c r="H229" t="s">
        <v>135</v>
      </c>
      <c r="I229" t="s">
        <v>136</v>
      </c>
      <c r="J229" t="s">
        <v>137</v>
      </c>
      <c r="K229" t="s">
        <v>166</v>
      </c>
      <c r="L229" t="s">
        <v>800</v>
      </c>
      <c r="M229" t="s">
        <v>801</v>
      </c>
      <c r="N229">
        <v>4.9558333330000002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1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23332.70030797107</v>
      </c>
      <c r="AD229">
        <v>0</v>
      </c>
      <c r="AE229">
        <v>23332.70030797107</v>
      </c>
    </row>
    <row r="230" spans="1:31" x14ac:dyDescent="0.3">
      <c r="A230">
        <v>2686280</v>
      </c>
      <c r="B230">
        <v>1</v>
      </c>
      <c r="C230" t="s">
        <v>80</v>
      </c>
      <c r="D230" t="s">
        <v>98</v>
      </c>
      <c r="E230" t="s">
        <v>213</v>
      </c>
      <c r="F230" t="s">
        <v>802</v>
      </c>
      <c r="G230" t="s">
        <v>688</v>
      </c>
      <c r="H230" t="s">
        <v>187</v>
      </c>
      <c r="I230" t="s">
        <v>136</v>
      </c>
      <c r="J230" t="s">
        <v>137</v>
      </c>
      <c r="K230" t="s">
        <v>138</v>
      </c>
      <c r="L230" t="s">
        <v>803</v>
      </c>
      <c r="M230" t="s">
        <v>804</v>
      </c>
      <c r="N230">
        <v>3.477777777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1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5.8401114418399995</v>
      </c>
      <c r="AC230">
        <v>0</v>
      </c>
      <c r="AD230">
        <v>0</v>
      </c>
      <c r="AE230">
        <v>5.8401114418399995</v>
      </c>
    </row>
    <row r="231" spans="1:31" x14ac:dyDescent="0.3">
      <c r="A231">
        <v>2686329</v>
      </c>
      <c r="B231">
        <v>1</v>
      </c>
      <c r="C231" t="s">
        <v>80</v>
      </c>
      <c r="D231" t="s">
        <v>97</v>
      </c>
      <c r="E231" t="s">
        <v>145</v>
      </c>
      <c r="F231" t="s">
        <v>805</v>
      </c>
      <c r="G231" t="s">
        <v>176</v>
      </c>
      <c r="H231" t="s">
        <v>135</v>
      </c>
      <c r="I231" t="s">
        <v>136</v>
      </c>
      <c r="J231" t="s">
        <v>137</v>
      </c>
      <c r="K231" t="s">
        <v>138</v>
      </c>
      <c r="L231" t="s">
        <v>806</v>
      </c>
      <c r="M231" t="s">
        <v>807</v>
      </c>
      <c r="N231">
        <v>0.78194444399999996</v>
      </c>
      <c r="O231">
        <v>0</v>
      </c>
      <c r="P231">
        <v>154</v>
      </c>
      <c r="Q231">
        <v>0</v>
      </c>
      <c r="R231">
        <v>0</v>
      </c>
      <c r="S231">
        <v>0</v>
      </c>
      <c r="T231">
        <v>8</v>
      </c>
      <c r="U231">
        <v>0</v>
      </c>
      <c r="V231">
        <v>0</v>
      </c>
      <c r="W231">
        <v>0</v>
      </c>
      <c r="X231">
        <v>52.123083098203111</v>
      </c>
      <c r="Y231">
        <v>0</v>
      </c>
      <c r="Z231">
        <v>0</v>
      </c>
      <c r="AA231">
        <v>0</v>
      </c>
      <c r="AB231">
        <v>6.7806655136130898</v>
      </c>
      <c r="AC231">
        <v>0</v>
      </c>
      <c r="AD231">
        <v>0</v>
      </c>
      <c r="AE231">
        <v>58.903748611816198</v>
      </c>
    </row>
    <row r="232" spans="1:31" x14ac:dyDescent="0.3">
      <c r="A232">
        <v>2686372</v>
      </c>
      <c r="B232">
        <v>1</v>
      </c>
      <c r="C232" t="s">
        <v>80</v>
      </c>
      <c r="D232" t="s">
        <v>94</v>
      </c>
      <c r="E232" t="s">
        <v>132</v>
      </c>
      <c r="F232" t="s">
        <v>808</v>
      </c>
      <c r="G232" t="s">
        <v>442</v>
      </c>
      <c r="H232" t="s">
        <v>135</v>
      </c>
      <c r="I232" t="s">
        <v>136</v>
      </c>
      <c r="J232" t="s">
        <v>137</v>
      </c>
      <c r="K232" t="s">
        <v>138</v>
      </c>
      <c r="L232" t="s">
        <v>809</v>
      </c>
      <c r="M232" t="s">
        <v>810</v>
      </c>
      <c r="N232">
        <v>0.29833333299999998</v>
      </c>
      <c r="O232">
        <v>1</v>
      </c>
      <c r="P232">
        <v>120</v>
      </c>
      <c r="Q232">
        <v>5</v>
      </c>
      <c r="R232">
        <v>40</v>
      </c>
      <c r="S232">
        <v>3</v>
      </c>
      <c r="T232">
        <v>18</v>
      </c>
      <c r="U232">
        <v>3</v>
      </c>
      <c r="V232">
        <v>0</v>
      </c>
      <c r="W232">
        <v>0.13376426202967309</v>
      </c>
      <c r="X232">
        <v>3.1689400998238297</v>
      </c>
      <c r="Y232">
        <v>0.64875202479287297</v>
      </c>
      <c r="Z232">
        <v>1.7418007107627926</v>
      </c>
      <c r="AA232">
        <v>2.2150793433705829</v>
      </c>
      <c r="AB232">
        <v>2.1421197045297022</v>
      </c>
      <c r="AC232">
        <v>195.23761209042863</v>
      </c>
      <c r="AD232">
        <v>0</v>
      </c>
      <c r="AE232">
        <v>205.28806823573808</v>
      </c>
    </row>
    <row r="233" spans="1:31" x14ac:dyDescent="0.3">
      <c r="A233">
        <v>2686385</v>
      </c>
      <c r="B233">
        <v>1</v>
      </c>
      <c r="C233" t="s">
        <v>80</v>
      </c>
      <c r="D233" t="s">
        <v>102</v>
      </c>
      <c r="E233" t="s">
        <v>160</v>
      </c>
      <c r="F233" t="s">
        <v>811</v>
      </c>
      <c r="G233" t="s">
        <v>134</v>
      </c>
      <c r="H233" t="s">
        <v>135</v>
      </c>
      <c r="I233" t="s">
        <v>136</v>
      </c>
      <c r="J233" t="s">
        <v>137</v>
      </c>
      <c r="K233" t="s">
        <v>138</v>
      </c>
      <c r="L233" t="s">
        <v>812</v>
      </c>
      <c r="M233" t="s">
        <v>813</v>
      </c>
      <c r="N233">
        <v>0.108611111</v>
      </c>
      <c r="O233">
        <v>0</v>
      </c>
      <c r="P233">
        <v>629</v>
      </c>
      <c r="Q233">
        <v>39</v>
      </c>
      <c r="R233">
        <v>139</v>
      </c>
      <c r="S233">
        <v>20</v>
      </c>
      <c r="T233">
        <v>76</v>
      </c>
      <c r="U233">
        <v>1</v>
      </c>
      <c r="V233">
        <v>0</v>
      </c>
      <c r="W233">
        <v>0</v>
      </c>
      <c r="X233">
        <v>12.402621575397204</v>
      </c>
      <c r="Y233">
        <v>7.1747273242786918</v>
      </c>
      <c r="Z233">
        <v>8.584951869826563</v>
      </c>
      <c r="AA233">
        <v>17.779205862863591</v>
      </c>
      <c r="AB233">
        <v>9.6912592234572497</v>
      </c>
      <c r="AC233">
        <v>6.0202373805262956</v>
      </c>
      <c r="AD233">
        <v>0</v>
      </c>
      <c r="AE233">
        <v>61.653003236349598</v>
      </c>
    </row>
    <row r="234" spans="1:31" x14ac:dyDescent="0.3">
      <c r="A234">
        <v>2686388</v>
      </c>
      <c r="B234">
        <v>1</v>
      </c>
      <c r="C234" t="s">
        <v>80</v>
      </c>
      <c r="D234" t="s">
        <v>104</v>
      </c>
      <c r="E234" t="s">
        <v>184</v>
      </c>
      <c r="F234" t="s">
        <v>814</v>
      </c>
      <c r="G234" t="s">
        <v>186</v>
      </c>
      <c r="H234" t="s">
        <v>187</v>
      </c>
      <c r="I234" t="s">
        <v>136</v>
      </c>
      <c r="J234" t="s">
        <v>137</v>
      </c>
      <c r="K234" t="s">
        <v>138</v>
      </c>
      <c r="L234" t="s">
        <v>815</v>
      </c>
      <c r="M234" t="s">
        <v>816</v>
      </c>
      <c r="N234">
        <v>1.809722222</v>
      </c>
      <c r="O234">
        <v>0</v>
      </c>
      <c r="P234">
        <v>3</v>
      </c>
      <c r="Q234">
        <v>0</v>
      </c>
      <c r="R234">
        <v>5</v>
      </c>
      <c r="S234">
        <v>0</v>
      </c>
      <c r="T234">
        <v>2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</row>
    <row r="235" spans="1:31" x14ac:dyDescent="0.3">
      <c r="A235">
        <v>2686400</v>
      </c>
      <c r="B235">
        <v>1</v>
      </c>
      <c r="C235" t="s">
        <v>80</v>
      </c>
      <c r="D235" t="s">
        <v>88</v>
      </c>
      <c r="E235" t="s">
        <v>428</v>
      </c>
      <c r="F235" t="s">
        <v>817</v>
      </c>
      <c r="G235" t="s">
        <v>818</v>
      </c>
      <c r="H235" t="s">
        <v>187</v>
      </c>
      <c r="I235" t="s">
        <v>136</v>
      </c>
      <c r="J235" t="s">
        <v>137</v>
      </c>
      <c r="K235" t="s">
        <v>138</v>
      </c>
      <c r="L235" t="s">
        <v>819</v>
      </c>
      <c r="M235" t="s">
        <v>820</v>
      </c>
      <c r="N235">
        <v>1.918055555</v>
      </c>
      <c r="O235">
        <v>0</v>
      </c>
      <c r="P235">
        <v>67</v>
      </c>
      <c r="Q235">
        <v>0</v>
      </c>
      <c r="R235">
        <v>0</v>
      </c>
      <c r="S235">
        <v>0</v>
      </c>
      <c r="T235">
        <v>4</v>
      </c>
      <c r="U235">
        <v>0</v>
      </c>
      <c r="V235">
        <v>0</v>
      </c>
      <c r="W235">
        <v>0</v>
      </c>
      <c r="X235">
        <v>22.507155612617723</v>
      </c>
      <c r="Y235">
        <v>0</v>
      </c>
      <c r="Z235">
        <v>0</v>
      </c>
      <c r="AA235">
        <v>0</v>
      </c>
      <c r="AB235">
        <v>3.7689752694852694</v>
      </c>
      <c r="AC235">
        <v>0</v>
      </c>
      <c r="AD235">
        <v>0</v>
      </c>
      <c r="AE235">
        <v>26.276130882102994</v>
      </c>
    </row>
    <row r="236" spans="1:31" x14ac:dyDescent="0.3">
      <c r="A236">
        <v>2686424</v>
      </c>
      <c r="B236">
        <v>1</v>
      </c>
      <c r="C236" t="s">
        <v>80</v>
      </c>
      <c r="D236" t="s">
        <v>95</v>
      </c>
      <c r="E236" t="s">
        <v>184</v>
      </c>
      <c r="F236" t="s">
        <v>821</v>
      </c>
      <c r="G236" t="s">
        <v>409</v>
      </c>
      <c r="H236" t="s">
        <v>187</v>
      </c>
      <c r="I236" t="s">
        <v>136</v>
      </c>
      <c r="J236" t="s">
        <v>137</v>
      </c>
      <c r="K236" t="s">
        <v>138</v>
      </c>
      <c r="L236" t="s">
        <v>822</v>
      </c>
      <c r="M236" t="s">
        <v>823</v>
      </c>
      <c r="N236">
        <v>0.88472222199999995</v>
      </c>
      <c r="O236">
        <v>0</v>
      </c>
      <c r="P236">
        <v>70</v>
      </c>
      <c r="Q236">
        <v>0</v>
      </c>
      <c r="R236">
        <v>0</v>
      </c>
      <c r="S236">
        <v>0</v>
      </c>
      <c r="T236">
        <v>8</v>
      </c>
      <c r="U236">
        <v>0</v>
      </c>
      <c r="V236">
        <v>1</v>
      </c>
      <c r="W236">
        <v>0</v>
      </c>
      <c r="X236">
        <v>13.772655011384664</v>
      </c>
      <c r="Y236">
        <v>0</v>
      </c>
      <c r="Z236">
        <v>0</v>
      </c>
      <c r="AA236">
        <v>0</v>
      </c>
      <c r="AB236">
        <v>16.365789857041211</v>
      </c>
      <c r="AC236">
        <v>0</v>
      </c>
      <c r="AD236">
        <v>8.1535399790740328</v>
      </c>
      <c r="AE236">
        <v>38.291984847499904</v>
      </c>
    </row>
    <row r="237" spans="1:31" x14ac:dyDescent="0.3">
      <c r="A237">
        <v>2686435</v>
      </c>
      <c r="B237">
        <v>1</v>
      </c>
      <c r="C237" t="s">
        <v>81</v>
      </c>
      <c r="D237" t="s">
        <v>124</v>
      </c>
      <c r="E237" t="s">
        <v>184</v>
      </c>
      <c r="F237" t="s">
        <v>824</v>
      </c>
      <c r="G237" t="s">
        <v>273</v>
      </c>
      <c r="H237" t="s">
        <v>187</v>
      </c>
      <c r="I237" t="s">
        <v>136</v>
      </c>
      <c r="J237" t="s">
        <v>137</v>
      </c>
      <c r="K237" t="s">
        <v>138</v>
      </c>
      <c r="L237" t="s">
        <v>825</v>
      </c>
      <c r="M237" t="s">
        <v>826</v>
      </c>
      <c r="N237">
        <v>1.4069444440000001</v>
      </c>
      <c r="O237">
        <v>0</v>
      </c>
      <c r="P237">
        <v>42</v>
      </c>
      <c r="Q237">
        <v>0</v>
      </c>
      <c r="R237">
        <v>0</v>
      </c>
      <c r="S237">
        <v>0</v>
      </c>
      <c r="T237">
        <v>1</v>
      </c>
      <c r="U237">
        <v>0</v>
      </c>
      <c r="V237">
        <v>0</v>
      </c>
      <c r="W237">
        <v>0</v>
      </c>
      <c r="X237">
        <v>7.6035625427139699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7.6035625427139699</v>
      </c>
    </row>
    <row r="238" spans="1:31" x14ac:dyDescent="0.3">
      <c r="A238">
        <v>2686393</v>
      </c>
      <c r="B238">
        <v>2</v>
      </c>
      <c r="C238" t="s">
        <v>80</v>
      </c>
      <c r="D238" t="s">
        <v>96</v>
      </c>
      <c r="E238" t="s">
        <v>244</v>
      </c>
      <c r="F238" t="s">
        <v>827</v>
      </c>
      <c r="G238" t="s">
        <v>273</v>
      </c>
      <c r="H238" t="s">
        <v>187</v>
      </c>
      <c r="I238" t="s">
        <v>136</v>
      </c>
      <c r="J238" t="s">
        <v>137</v>
      </c>
      <c r="K238" t="s">
        <v>138</v>
      </c>
      <c r="L238" t="s">
        <v>828</v>
      </c>
      <c r="M238" t="s">
        <v>829</v>
      </c>
      <c r="N238">
        <v>1.081388888</v>
      </c>
      <c r="O238">
        <v>0</v>
      </c>
      <c r="P238">
        <v>106</v>
      </c>
      <c r="Q238">
        <v>0</v>
      </c>
      <c r="R238">
        <v>1</v>
      </c>
      <c r="S238">
        <v>0</v>
      </c>
      <c r="T238">
        <v>5</v>
      </c>
      <c r="U238">
        <v>0</v>
      </c>
      <c r="V238">
        <v>0</v>
      </c>
      <c r="W238">
        <v>0</v>
      </c>
      <c r="X238">
        <v>3.5093522949609284</v>
      </c>
      <c r="Y238">
        <v>0</v>
      </c>
      <c r="Z238">
        <v>0.63037052719213693</v>
      </c>
      <c r="AA238">
        <v>0</v>
      </c>
      <c r="AB238">
        <v>0</v>
      </c>
      <c r="AC238">
        <v>0</v>
      </c>
      <c r="AD238">
        <v>0</v>
      </c>
      <c r="AE238">
        <v>4.1397228221530655</v>
      </c>
    </row>
    <row r="239" spans="1:31" x14ac:dyDescent="0.3">
      <c r="A239">
        <v>2686460</v>
      </c>
      <c r="B239">
        <v>1</v>
      </c>
      <c r="C239" t="s">
        <v>81</v>
      </c>
      <c r="D239" t="s">
        <v>128</v>
      </c>
      <c r="E239" t="s">
        <v>213</v>
      </c>
      <c r="F239" t="s">
        <v>830</v>
      </c>
      <c r="G239" t="s">
        <v>831</v>
      </c>
      <c r="H239" t="s">
        <v>187</v>
      </c>
      <c r="I239" t="s">
        <v>136</v>
      </c>
      <c r="J239" t="s">
        <v>137</v>
      </c>
      <c r="K239" t="s">
        <v>138</v>
      </c>
      <c r="L239" t="s">
        <v>832</v>
      </c>
      <c r="M239" t="s">
        <v>833</v>
      </c>
      <c r="N239">
        <v>0.38277777699999999</v>
      </c>
      <c r="O239">
        <v>0</v>
      </c>
      <c r="P239">
        <v>10</v>
      </c>
      <c r="Q239">
        <v>0</v>
      </c>
      <c r="R239">
        <v>0</v>
      </c>
      <c r="S239">
        <v>0</v>
      </c>
      <c r="T239">
        <v>1</v>
      </c>
      <c r="U239">
        <v>0</v>
      </c>
      <c r="V239">
        <v>0</v>
      </c>
      <c r="W239">
        <v>0</v>
      </c>
      <c r="X239">
        <v>0.6757610719258389</v>
      </c>
      <c r="Y239">
        <v>0</v>
      </c>
      <c r="Z239">
        <v>0</v>
      </c>
      <c r="AA239">
        <v>0</v>
      </c>
      <c r="AB239">
        <v>0.34266352082092361</v>
      </c>
      <c r="AC239">
        <v>0</v>
      </c>
      <c r="AD239">
        <v>0</v>
      </c>
      <c r="AE239">
        <v>1.0184245927467626</v>
      </c>
    </row>
    <row r="240" spans="1:31" x14ac:dyDescent="0.3">
      <c r="A240">
        <v>2686106</v>
      </c>
      <c r="B240">
        <v>1</v>
      </c>
      <c r="C240" t="s">
        <v>80</v>
      </c>
      <c r="D240" t="s">
        <v>94</v>
      </c>
      <c r="E240" t="s">
        <v>184</v>
      </c>
      <c r="F240" t="s">
        <v>834</v>
      </c>
      <c r="G240" t="s">
        <v>835</v>
      </c>
      <c r="H240" t="s">
        <v>187</v>
      </c>
      <c r="I240" t="s">
        <v>136</v>
      </c>
      <c r="J240" t="s">
        <v>137</v>
      </c>
      <c r="K240" t="s">
        <v>138</v>
      </c>
      <c r="L240" t="s">
        <v>836</v>
      </c>
      <c r="M240" t="s">
        <v>837</v>
      </c>
      <c r="N240">
        <v>3.2124999999999999</v>
      </c>
      <c r="O240">
        <v>0</v>
      </c>
      <c r="P240">
        <v>2</v>
      </c>
      <c r="Q240">
        <v>0</v>
      </c>
      <c r="R240">
        <v>14</v>
      </c>
      <c r="S240">
        <v>0</v>
      </c>
      <c r="T240">
        <v>2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11.502254946946058</v>
      </c>
      <c r="AA240">
        <v>0</v>
      </c>
      <c r="AB240">
        <v>0</v>
      </c>
      <c r="AC240">
        <v>0</v>
      </c>
      <c r="AD240">
        <v>0</v>
      </c>
      <c r="AE240">
        <v>11.502254946946058</v>
      </c>
    </row>
    <row r="241" spans="1:31" x14ac:dyDescent="0.3">
      <c r="A241">
        <v>2686178</v>
      </c>
      <c r="B241">
        <v>1</v>
      </c>
      <c r="C241" t="s">
        <v>80</v>
      </c>
      <c r="D241" t="s">
        <v>105</v>
      </c>
      <c r="E241" t="s">
        <v>132</v>
      </c>
      <c r="F241" t="s">
        <v>838</v>
      </c>
      <c r="G241" t="s">
        <v>346</v>
      </c>
      <c r="H241" t="s">
        <v>135</v>
      </c>
      <c r="I241" t="s">
        <v>136</v>
      </c>
      <c r="J241" t="s">
        <v>137</v>
      </c>
      <c r="K241" t="s">
        <v>166</v>
      </c>
      <c r="L241" t="s">
        <v>839</v>
      </c>
      <c r="M241" t="s">
        <v>840</v>
      </c>
      <c r="N241">
        <v>4.5816666660000003</v>
      </c>
      <c r="O241">
        <v>1</v>
      </c>
      <c r="P241">
        <v>1044</v>
      </c>
      <c r="Q241">
        <v>4</v>
      </c>
      <c r="R241">
        <v>120</v>
      </c>
      <c r="S241">
        <v>18</v>
      </c>
      <c r="T241">
        <v>105</v>
      </c>
      <c r="U241">
        <v>4</v>
      </c>
      <c r="V241">
        <v>0</v>
      </c>
      <c r="W241">
        <v>2.9850179545111439</v>
      </c>
      <c r="X241">
        <v>832.1385750925167</v>
      </c>
      <c r="Y241">
        <v>13.638116366536666</v>
      </c>
      <c r="Z241">
        <v>236.58409257041134</v>
      </c>
      <c r="AA241">
        <v>448.80843948760685</v>
      </c>
      <c r="AB241">
        <v>354.94908993344404</v>
      </c>
      <c r="AC241">
        <v>884.08352410911448</v>
      </c>
      <c r="AD241">
        <v>0</v>
      </c>
      <c r="AE241">
        <v>2773.1868555141414</v>
      </c>
    </row>
    <row r="242" spans="1:31" x14ac:dyDescent="0.3">
      <c r="A242">
        <v>2686262</v>
      </c>
      <c r="B242">
        <v>1</v>
      </c>
      <c r="C242" t="s">
        <v>80</v>
      </c>
      <c r="D242" t="s">
        <v>86</v>
      </c>
      <c r="E242" t="s">
        <v>145</v>
      </c>
      <c r="F242" t="s">
        <v>841</v>
      </c>
      <c r="G242" t="s">
        <v>346</v>
      </c>
      <c r="H242" t="s">
        <v>135</v>
      </c>
      <c r="I242" t="s">
        <v>136</v>
      </c>
      <c r="J242" t="s">
        <v>137</v>
      </c>
      <c r="K242" t="s">
        <v>166</v>
      </c>
      <c r="L242" t="s">
        <v>842</v>
      </c>
      <c r="M242" t="s">
        <v>843</v>
      </c>
      <c r="N242">
        <v>3.804166666</v>
      </c>
      <c r="O242">
        <v>0</v>
      </c>
      <c r="P242">
        <v>403</v>
      </c>
      <c r="Q242">
        <v>0</v>
      </c>
      <c r="R242">
        <v>0</v>
      </c>
      <c r="S242">
        <v>0</v>
      </c>
      <c r="T242">
        <v>10</v>
      </c>
      <c r="U242">
        <v>0</v>
      </c>
      <c r="V242">
        <v>0</v>
      </c>
      <c r="W242">
        <v>0</v>
      </c>
      <c r="X242">
        <v>317.67332509989524</v>
      </c>
      <c r="Y242">
        <v>0</v>
      </c>
      <c r="Z242">
        <v>0</v>
      </c>
      <c r="AA242">
        <v>0</v>
      </c>
      <c r="AB242">
        <v>38.355540809251757</v>
      </c>
      <c r="AC242">
        <v>0</v>
      </c>
      <c r="AD242">
        <v>0</v>
      </c>
      <c r="AE242">
        <v>356.02886590914699</v>
      </c>
    </row>
    <row r="243" spans="1:31" x14ac:dyDescent="0.3">
      <c r="A243">
        <v>2686332</v>
      </c>
      <c r="B243">
        <v>1</v>
      </c>
      <c r="C243" t="s">
        <v>80</v>
      </c>
      <c r="D243" t="s">
        <v>95</v>
      </c>
      <c r="E243" t="s">
        <v>145</v>
      </c>
      <c r="F243" t="s">
        <v>844</v>
      </c>
      <c r="G243" t="s">
        <v>346</v>
      </c>
      <c r="H243" t="s">
        <v>135</v>
      </c>
      <c r="I243" t="s">
        <v>136</v>
      </c>
      <c r="J243" t="s">
        <v>137</v>
      </c>
      <c r="K243" t="s">
        <v>166</v>
      </c>
      <c r="L243" t="s">
        <v>845</v>
      </c>
      <c r="M243" t="s">
        <v>846</v>
      </c>
      <c r="N243">
        <v>2.2425000000000002</v>
      </c>
      <c r="O243">
        <v>4</v>
      </c>
      <c r="P243">
        <v>0</v>
      </c>
      <c r="Q243">
        <v>3</v>
      </c>
      <c r="R243">
        <v>0</v>
      </c>
      <c r="S243">
        <v>1</v>
      </c>
      <c r="T243">
        <v>0</v>
      </c>
      <c r="U243">
        <v>1</v>
      </c>
      <c r="V243">
        <v>0</v>
      </c>
      <c r="W243">
        <v>5.5915077726927596</v>
      </c>
      <c r="X243">
        <v>0</v>
      </c>
      <c r="Y243">
        <v>53.93771805710152</v>
      </c>
      <c r="Z243">
        <v>0</v>
      </c>
      <c r="AA243">
        <v>73.820674560502354</v>
      </c>
      <c r="AB243">
        <v>0</v>
      </c>
      <c r="AC243">
        <v>439.06311254763727</v>
      </c>
      <c r="AD243">
        <v>0</v>
      </c>
      <c r="AE243">
        <v>572.4130129379339</v>
      </c>
    </row>
    <row r="244" spans="1:31" x14ac:dyDescent="0.3">
      <c r="A244">
        <v>2686335</v>
      </c>
      <c r="B244">
        <v>1</v>
      </c>
      <c r="C244" t="s">
        <v>80</v>
      </c>
      <c r="D244" t="s">
        <v>92</v>
      </c>
      <c r="E244" t="s">
        <v>213</v>
      </c>
      <c r="F244" t="s">
        <v>847</v>
      </c>
      <c r="G244" t="s">
        <v>831</v>
      </c>
      <c r="H244" t="s">
        <v>187</v>
      </c>
      <c r="I244" t="s">
        <v>136</v>
      </c>
      <c r="J244" t="s">
        <v>137</v>
      </c>
      <c r="K244" t="s">
        <v>138</v>
      </c>
      <c r="L244" t="s">
        <v>848</v>
      </c>
      <c r="M244" t="s">
        <v>849</v>
      </c>
      <c r="N244">
        <v>3.0588888879999998</v>
      </c>
      <c r="O244">
        <v>0</v>
      </c>
      <c r="P244">
        <v>1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0.75793398076792495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0.75793398076792495</v>
      </c>
    </row>
    <row r="245" spans="1:31" x14ac:dyDescent="0.3">
      <c r="A245">
        <v>2686355</v>
      </c>
      <c r="B245">
        <v>1</v>
      </c>
      <c r="C245" t="s">
        <v>80</v>
      </c>
      <c r="D245" t="s">
        <v>93</v>
      </c>
      <c r="E245" t="s">
        <v>428</v>
      </c>
      <c r="F245" t="s">
        <v>850</v>
      </c>
      <c r="G245" t="s">
        <v>409</v>
      </c>
      <c r="H245" t="s">
        <v>187</v>
      </c>
      <c r="I245" t="s">
        <v>136</v>
      </c>
      <c r="J245" t="s">
        <v>137</v>
      </c>
      <c r="K245" t="s">
        <v>138</v>
      </c>
      <c r="L245" t="s">
        <v>851</v>
      </c>
      <c r="M245" t="s">
        <v>852</v>
      </c>
      <c r="N245">
        <v>3.2561111110000001</v>
      </c>
      <c r="O245">
        <v>0</v>
      </c>
      <c r="P245">
        <v>82</v>
      </c>
      <c r="Q245">
        <v>0</v>
      </c>
      <c r="R245">
        <v>0</v>
      </c>
      <c r="S245">
        <v>0</v>
      </c>
      <c r="T245">
        <v>3</v>
      </c>
      <c r="U245">
        <v>0</v>
      </c>
      <c r="V245">
        <v>0</v>
      </c>
      <c r="W245">
        <v>0</v>
      </c>
      <c r="X245">
        <v>35.674093245463382</v>
      </c>
      <c r="Y245">
        <v>0</v>
      </c>
      <c r="Z245">
        <v>0</v>
      </c>
      <c r="AA245">
        <v>0</v>
      </c>
      <c r="AB245">
        <v>21.592971034714488</v>
      </c>
      <c r="AC245">
        <v>0</v>
      </c>
      <c r="AD245">
        <v>0</v>
      </c>
      <c r="AE245">
        <v>57.26706428017787</v>
      </c>
    </row>
    <row r="246" spans="1:31" x14ac:dyDescent="0.3">
      <c r="A246">
        <v>2686395</v>
      </c>
      <c r="B246">
        <v>1</v>
      </c>
      <c r="C246" t="s">
        <v>81</v>
      </c>
      <c r="D246" t="s">
        <v>112</v>
      </c>
      <c r="E246" t="s">
        <v>244</v>
      </c>
      <c r="F246" t="s">
        <v>853</v>
      </c>
      <c r="G246" t="s">
        <v>165</v>
      </c>
      <c r="H246" t="s">
        <v>187</v>
      </c>
      <c r="I246" t="s">
        <v>136</v>
      </c>
      <c r="J246" t="s">
        <v>137</v>
      </c>
      <c r="K246" t="s">
        <v>166</v>
      </c>
      <c r="L246" t="s">
        <v>854</v>
      </c>
      <c r="M246" t="s">
        <v>855</v>
      </c>
      <c r="N246">
        <v>3.0186111109999998</v>
      </c>
      <c r="O246">
        <v>0</v>
      </c>
      <c r="P246">
        <v>699</v>
      </c>
      <c r="Q246">
        <v>0</v>
      </c>
      <c r="R246">
        <v>6</v>
      </c>
      <c r="S246">
        <v>0</v>
      </c>
      <c r="T246">
        <v>44</v>
      </c>
      <c r="U246">
        <v>0</v>
      </c>
      <c r="V246">
        <v>0</v>
      </c>
      <c r="W246">
        <v>0</v>
      </c>
      <c r="X246">
        <v>295.49751819435187</v>
      </c>
      <c r="Y246">
        <v>0</v>
      </c>
      <c r="Z246">
        <v>5.0359810457480787E-2</v>
      </c>
      <c r="AA246">
        <v>0</v>
      </c>
      <c r="AB246">
        <v>147.44243614667593</v>
      </c>
      <c r="AC246">
        <v>0</v>
      </c>
      <c r="AD246">
        <v>0</v>
      </c>
      <c r="AE246">
        <v>442.99031415148534</v>
      </c>
    </row>
    <row r="247" spans="1:31" x14ac:dyDescent="0.3">
      <c r="A247">
        <v>2686399</v>
      </c>
      <c r="B247">
        <v>1</v>
      </c>
      <c r="C247" t="s">
        <v>80</v>
      </c>
      <c r="D247" t="s">
        <v>95</v>
      </c>
      <c r="E247" t="s">
        <v>160</v>
      </c>
      <c r="F247" t="s">
        <v>856</v>
      </c>
      <c r="G247" t="s">
        <v>134</v>
      </c>
      <c r="H247" t="s">
        <v>135</v>
      </c>
      <c r="I247" t="s">
        <v>136</v>
      </c>
      <c r="J247" t="s">
        <v>137</v>
      </c>
      <c r="K247" t="s">
        <v>138</v>
      </c>
      <c r="L247" t="s">
        <v>857</v>
      </c>
      <c r="M247" t="s">
        <v>858</v>
      </c>
      <c r="N247">
        <v>6.5000000000000002E-2</v>
      </c>
      <c r="O247">
        <v>5</v>
      </c>
      <c r="P247">
        <v>740</v>
      </c>
      <c r="Q247">
        <v>25</v>
      </c>
      <c r="R247">
        <v>12</v>
      </c>
      <c r="S247">
        <v>33</v>
      </c>
      <c r="T247">
        <v>54</v>
      </c>
      <c r="U247">
        <v>0</v>
      </c>
      <c r="V247">
        <v>0</v>
      </c>
      <c r="W247">
        <v>0.31142335990942799</v>
      </c>
      <c r="X247">
        <v>9.3733187971255845</v>
      </c>
      <c r="Y247">
        <v>4.8063411961593454</v>
      </c>
      <c r="Z247">
        <v>0.52403611534560002</v>
      </c>
      <c r="AA247">
        <v>39.586937763811619</v>
      </c>
      <c r="AB247">
        <v>4.1842595613908706</v>
      </c>
      <c r="AC247">
        <v>0</v>
      </c>
      <c r="AD247">
        <v>0</v>
      </c>
      <c r="AE247">
        <v>58.786316793742444</v>
      </c>
    </row>
    <row r="248" spans="1:31" x14ac:dyDescent="0.3">
      <c r="A248">
        <v>2686411</v>
      </c>
      <c r="B248">
        <v>1</v>
      </c>
      <c r="C248" t="s">
        <v>80</v>
      </c>
      <c r="D248" t="s">
        <v>102</v>
      </c>
      <c r="E248" t="s">
        <v>160</v>
      </c>
      <c r="F248" t="s">
        <v>859</v>
      </c>
      <c r="G248" t="s">
        <v>346</v>
      </c>
      <c r="H248" t="s">
        <v>135</v>
      </c>
      <c r="I248" t="s">
        <v>136</v>
      </c>
      <c r="J248" t="s">
        <v>137</v>
      </c>
      <c r="K248" t="s">
        <v>166</v>
      </c>
      <c r="L248" t="s">
        <v>860</v>
      </c>
      <c r="M248" t="s">
        <v>861</v>
      </c>
      <c r="N248">
        <v>3.798888888</v>
      </c>
      <c r="O248">
        <v>0</v>
      </c>
      <c r="P248">
        <v>61</v>
      </c>
      <c r="Q248">
        <v>0</v>
      </c>
      <c r="R248">
        <v>29</v>
      </c>
      <c r="S248">
        <v>1</v>
      </c>
      <c r="T248">
        <v>18</v>
      </c>
      <c r="U248">
        <v>0</v>
      </c>
      <c r="V248">
        <v>0</v>
      </c>
      <c r="W248">
        <v>0</v>
      </c>
      <c r="X248">
        <v>47.426900014369508</v>
      </c>
      <c r="Y248">
        <v>0</v>
      </c>
      <c r="Z248">
        <v>51.634338824949666</v>
      </c>
      <c r="AA248">
        <v>997.89065482443414</v>
      </c>
      <c r="AB248">
        <v>28.475805488885481</v>
      </c>
      <c r="AC248">
        <v>0</v>
      </c>
      <c r="AD248">
        <v>0</v>
      </c>
      <c r="AE248">
        <v>1125.4276991526388</v>
      </c>
    </row>
    <row r="249" spans="1:31" x14ac:dyDescent="0.3">
      <c r="A249">
        <v>2686412</v>
      </c>
      <c r="B249">
        <v>1</v>
      </c>
      <c r="C249" t="s">
        <v>81</v>
      </c>
      <c r="D249" t="s">
        <v>115</v>
      </c>
      <c r="E249" t="s">
        <v>145</v>
      </c>
      <c r="F249" t="s">
        <v>862</v>
      </c>
      <c r="G249" t="s">
        <v>863</v>
      </c>
      <c r="H249" t="s">
        <v>135</v>
      </c>
      <c r="I249" t="s">
        <v>136</v>
      </c>
      <c r="J249" t="s">
        <v>137</v>
      </c>
      <c r="K249" t="s">
        <v>138</v>
      </c>
      <c r="L249" t="s">
        <v>864</v>
      </c>
      <c r="M249" t="s">
        <v>865</v>
      </c>
      <c r="N249">
        <v>0.37388888799999997</v>
      </c>
      <c r="O249">
        <v>0</v>
      </c>
      <c r="P249">
        <v>2</v>
      </c>
      <c r="Q249">
        <v>0</v>
      </c>
      <c r="R249">
        <v>1</v>
      </c>
      <c r="S249">
        <v>0</v>
      </c>
      <c r="T249">
        <v>6</v>
      </c>
      <c r="U249">
        <v>0</v>
      </c>
      <c r="V249">
        <v>0</v>
      </c>
      <c r="W249">
        <v>0</v>
      </c>
      <c r="X249">
        <v>2.3379070587197279E-2</v>
      </c>
      <c r="Y249">
        <v>0</v>
      </c>
      <c r="Z249">
        <v>0</v>
      </c>
      <c r="AA249">
        <v>0</v>
      </c>
      <c r="AB249">
        <v>6.659870600142777</v>
      </c>
      <c r="AC249">
        <v>0</v>
      </c>
      <c r="AD249">
        <v>0</v>
      </c>
      <c r="AE249">
        <v>6.6832496707299747</v>
      </c>
    </row>
    <row r="250" spans="1:31" x14ac:dyDescent="0.3">
      <c r="A250">
        <v>2686428</v>
      </c>
      <c r="B250">
        <v>1</v>
      </c>
      <c r="C250" t="s">
        <v>80</v>
      </c>
      <c r="D250" t="s">
        <v>108</v>
      </c>
      <c r="E250" t="s">
        <v>184</v>
      </c>
      <c r="F250" t="s">
        <v>866</v>
      </c>
      <c r="G250" t="s">
        <v>409</v>
      </c>
      <c r="H250" t="s">
        <v>187</v>
      </c>
      <c r="I250" t="s">
        <v>136</v>
      </c>
      <c r="J250" t="s">
        <v>137</v>
      </c>
      <c r="K250" t="s">
        <v>138</v>
      </c>
      <c r="L250" t="s">
        <v>867</v>
      </c>
      <c r="M250" t="s">
        <v>868</v>
      </c>
      <c r="N250">
        <v>2.67</v>
      </c>
      <c r="O250">
        <v>0</v>
      </c>
      <c r="P250">
        <v>10</v>
      </c>
      <c r="Q250">
        <v>0</v>
      </c>
      <c r="R250">
        <v>5</v>
      </c>
      <c r="S250">
        <v>0</v>
      </c>
      <c r="T250">
        <v>2</v>
      </c>
      <c r="U250">
        <v>0</v>
      </c>
      <c r="V250">
        <v>0</v>
      </c>
      <c r="W250">
        <v>0</v>
      </c>
      <c r="X250">
        <v>2.245926423237111</v>
      </c>
      <c r="Y250">
        <v>0</v>
      </c>
      <c r="Z250">
        <v>41.823286628515802</v>
      </c>
      <c r="AA250">
        <v>0</v>
      </c>
      <c r="AB250">
        <v>0</v>
      </c>
      <c r="AC250">
        <v>0</v>
      </c>
      <c r="AD250">
        <v>0</v>
      </c>
      <c r="AE250">
        <v>44.069213051752911</v>
      </c>
    </row>
    <row r="251" spans="1:31" x14ac:dyDescent="0.3">
      <c r="A251">
        <v>2686436</v>
      </c>
      <c r="B251">
        <v>1</v>
      </c>
      <c r="C251" t="s">
        <v>81</v>
      </c>
      <c r="D251" t="s">
        <v>120</v>
      </c>
      <c r="E251" t="s">
        <v>132</v>
      </c>
      <c r="F251" t="s">
        <v>869</v>
      </c>
      <c r="G251" t="s">
        <v>134</v>
      </c>
      <c r="H251" t="s">
        <v>135</v>
      </c>
      <c r="I251" t="s">
        <v>136</v>
      </c>
      <c r="J251" t="s">
        <v>137</v>
      </c>
      <c r="K251" t="s">
        <v>138</v>
      </c>
      <c r="L251" t="s">
        <v>870</v>
      </c>
      <c r="M251" t="s">
        <v>871</v>
      </c>
      <c r="N251">
        <v>0.10972222199999999</v>
      </c>
      <c r="O251">
        <v>0</v>
      </c>
      <c r="P251">
        <v>0</v>
      </c>
      <c r="Q251">
        <v>10</v>
      </c>
      <c r="R251">
        <v>34</v>
      </c>
      <c r="S251">
        <v>1</v>
      </c>
      <c r="T251">
        <v>0</v>
      </c>
      <c r="U251">
        <v>1</v>
      </c>
      <c r="V251">
        <v>0</v>
      </c>
      <c r="W251">
        <v>0</v>
      </c>
      <c r="X251">
        <v>0</v>
      </c>
      <c r="Y251">
        <v>7.1052384693778432</v>
      </c>
      <c r="Z251">
        <v>3.7213013779333339</v>
      </c>
      <c r="AA251">
        <v>2.4266672580586333</v>
      </c>
      <c r="AB251">
        <v>0</v>
      </c>
      <c r="AC251">
        <v>0.47496660855270001</v>
      </c>
      <c r="AD251">
        <v>0</v>
      </c>
      <c r="AE251">
        <v>13.72817371392251</v>
      </c>
    </row>
    <row r="252" spans="1:31" x14ac:dyDescent="0.3">
      <c r="A252">
        <v>2686456</v>
      </c>
      <c r="B252">
        <v>1</v>
      </c>
      <c r="C252" t="s">
        <v>80</v>
      </c>
      <c r="D252" t="s">
        <v>94</v>
      </c>
      <c r="E252" t="s">
        <v>244</v>
      </c>
      <c r="F252" t="s">
        <v>872</v>
      </c>
      <c r="G252" t="s">
        <v>165</v>
      </c>
      <c r="H252" t="s">
        <v>187</v>
      </c>
      <c r="I252" t="s">
        <v>136</v>
      </c>
      <c r="J252" t="s">
        <v>137</v>
      </c>
      <c r="K252" t="s">
        <v>166</v>
      </c>
      <c r="L252" t="s">
        <v>873</v>
      </c>
      <c r="M252" t="s">
        <v>874</v>
      </c>
      <c r="N252">
        <v>1.2002777769999999</v>
      </c>
      <c r="O252">
        <v>0</v>
      </c>
      <c r="P252">
        <v>313</v>
      </c>
      <c r="Q252">
        <v>0</v>
      </c>
      <c r="R252">
        <v>0</v>
      </c>
      <c r="S252">
        <v>0</v>
      </c>
      <c r="T252">
        <v>23</v>
      </c>
      <c r="U252">
        <v>0</v>
      </c>
      <c r="V252">
        <v>0</v>
      </c>
      <c r="W252">
        <v>0</v>
      </c>
      <c r="X252">
        <v>67.864435948235766</v>
      </c>
      <c r="Y252">
        <v>0</v>
      </c>
      <c r="Z252">
        <v>0</v>
      </c>
      <c r="AA252">
        <v>0</v>
      </c>
      <c r="AB252">
        <v>31.268664593805674</v>
      </c>
      <c r="AC252">
        <v>0</v>
      </c>
      <c r="AD252">
        <v>0</v>
      </c>
      <c r="AE252">
        <v>99.133100542041433</v>
      </c>
    </row>
    <row r="253" spans="1:31" x14ac:dyDescent="0.3">
      <c r="A253">
        <v>2686481</v>
      </c>
      <c r="B253">
        <v>1</v>
      </c>
      <c r="C253" t="s">
        <v>80</v>
      </c>
      <c r="D253" t="s">
        <v>111</v>
      </c>
      <c r="E253" t="s">
        <v>428</v>
      </c>
      <c r="F253" t="s">
        <v>875</v>
      </c>
      <c r="G253" t="s">
        <v>186</v>
      </c>
      <c r="H253" t="s">
        <v>187</v>
      </c>
      <c r="I253" t="s">
        <v>136</v>
      </c>
      <c r="J253" t="s">
        <v>137</v>
      </c>
      <c r="K253" t="s">
        <v>138</v>
      </c>
      <c r="L253" t="s">
        <v>876</v>
      </c>
      <c r="M253" t="s">
        <v>877</v>
      </c>
      <c r="N253">
        <v>1.246111111</v>
      </c>
      <c r="O253">
        <v>0</v>
      </c>
      <c r="P253">
        <v>128</v>
      </c>
      <c r="Q253">
        <v>0</v>
      </c>
      <c r="R253">
        <v>0</v>
      </c>
      <c r="S253">
        <v>0</v>
      </c>
      <c r="T253">
        <v>40</v>
      </c>
      <c r="U253">
        <v>0</v>
      </c>
      <c r="V253">
        <v>0</v>
      </c>
      <c r="W253">
        <v>0</v>
      </c>
      <c r="X253">
        <v>31.251733396054576</v>
      </c>
      <c r="Y253">
        <v>0</v>
      </c>
      <c r="Z253">
        <v>0</v>
      </c>
      <c r="AA253">
        <v>0</v>
      </c>
      <c r="AB253">
        <v>70.555892921608873</v>
      </c>
      <c r="AC253">
        <v>0</v>
      </c>
      <c r="AD253">
        <v>0</v>
      </c>
      <c r="AE253">
        <v>101.80762631766345</v>
      </c>
    </row>
    <row r="254" spans="1:31" x14ac:dyDescent="0.3">
      <c r="A254">
        <v>2686490</v>
      </c>
      <c r="B254">
        <v>1</v>
      </c>
      <c r="C254" t="s">
        <v>80</v>
      </c>
      <c r="D254" t="s">
        <v>107</v>
      </c>
      <c r="E254" t="s">
        <v>244</v>
      </c>
      <c r="F254" t="s">
        <v>878</v>
      </c>
      <c r="G254" t="s">
        <v>165</v>
      </c>
      <c r="H254" t="s">
        <v>187</v>
      </c>
      <c r="I254" t="s">
        <v>136</v>
      </c>
      <c r="J254" t="s">
        <v>137</v>
      </c>
      <c r="K254" t="s">
        <v>166</v>
      </c>
      <c r="L254" t="s">
        <v>879</v>
      </c>
      <c r="M254" t="s">
        <v>880</v>
      </c>
      <c r="N254">
        <v>1.2561111110000001</v>
      </c>
      <c r="O254">
        <v>0</v>
      </c>
      <c r="P254">
        <v>207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32.959646114850273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32.959646114850273</v>
      </c>
    </row>
    <row r="255" spans="1:31" x14ac:dyDescent="0.3">
      <c r="A255">
        <v>2686158</v>
      </c>
      <c r="B255">
        <v>1</v>
      </c>
      <c r="C255" t="s">
        <v>81</v>
      </c>
      <c r="D255" t="s">
        <v>120</v>
      </c>
      <c r="E255" t="s">
        <v>184</v>
      </c>
      <c r="F255" t="s">
        <v>881</v>
      </c>
      <c r="G255" t="s">
        <v>346</v>
      </c>
      <c r="H255" t="s">
        <v>187</v>
      </c>
      <c r="I255" t="s">
        <v>136</v>
      </c>
      <c r="J255" t="s">
        <v>137</v>
      </c>
      <c r="K255" t="s">
        <v>166</v>
      </c>
      <c r="L255" t="s">
        <v>882</v>
      </c>
      <c r="M255" t="s">
        <v>883</v>
      </c>
      <c r="N255">
        <v>6.0477777770000003</v>
      </c>
      <c r="O255">
        <v>0</v>
      </c>
      <c r="P255">
        <v>51</v>
      </c>
      <c r="Q255">
        <v>0</v>
      </c>
      <c r="R255">
        <v>0</v>
      </c>
      <c r="S255">
        <v>0</v>
      </c>
      <c r="T255">
        <v>3</v>
      </c>
      <c r="U255">
        <v>0</v>
      </c>
      <c r="V255">
        <v>0</v>
      </c>
      <c r="W255">
        <v>0</v>
      </c>
      <c r="X255">
        <v>35.943748092134136</v>
      </c>
      <c r="Y255">
        <v>0</v>
      </c>
      <c r="Z255">
        <v>0</v>
      </c>
      <c r="AA255">
        <v>0</v>
      </c>
      <c r="AB255">
        <v>2.560559033429981</v>
      </c>
      <c r="AC255">
        <v>0</v>
      </c>
      <c r="AD255">
        <v>0</v>
      </c>
      <c r="AE255">
        <v>38.504307125564118</v>
      </c>
    </row>
    <row r="256" spans="1:31" x14ac:dyDescent="0.3">
      <c r="A256">
        <v>2686497</v>
      </c>
      <c r="B256">
        <v>1</v>
      </c>
      <c r="C256" t="s">
        <v>80</v>
      </c>
      <c r="D256" t="s">
        <v>98</v>
      </c>
      <c r="E256" t="s">
        <v>213</v>
      </c>
      <c r="F256" t="s">
        <v>884</v>
      </c>
      <c r="G256" t="s">
        <v>688</v>
      </c>
      <c r="H256" t="s">
        <v>187</v>
      </c>
      <c r="I256" t="s">
        <v>136</v>
      </c>
      <c r="J256" t="s">
        <v>137</v>
      </c>
      <c r="K256" t="s">
        <v>138</v>
      </c>
      <c r="L256" t="s">
        <v>885</v>
      </c>
      <c r="M256" t="s">
        <v>886</v>
      </c>
      <c r="N256">
        <v>1.7136111110000001</v>
      </c>
      <c r="O256">
        <v>0</v>
      </c>
      <c r="P256">
        <v>0</v>
      </c>
      <c r="Q256">
        <v>0</v>
      </c>
      <c r="R256">
        <v>11</v>
      </c>
      <c r="S256">
        <v>0</v>
      </c>
      <c r="T256">
        <v>2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25.380643595333375</v>
      </c>
      <c r="AA256">
        <v>0</v>
      </c>
      <c r="AB256">
        <v>0</v>
      </c>
      <c r="AC256">
        <v>0</v>
      </c>
      <c r="AD256">
        <v>0</v>
      </c>
      <c r="AE256">
        <v>25.380643595333375</v>
      </c>
    </row>
    <row r="257" spans="1:31" x14ac:dyDescent="0.3">
      <c r="A257">
        <v>2686150</v>
      </c>
      <c r="B257">
        <v>1</v>
      </c>
      <c r="C257" t="s">
        <v>81</v>
      </c>
      <c r="D257" t="s">
        <v>115</v>
      </c>
      <c r="E257" t="s">
        <v>244</v>
      </c>
      <c r="F257" t="s">
        <v>887</v>
      </c>
      <c r="G257" t="s">
        <v>165</v>
      </c>
      <c r="H257" t="s">
        <v>187</v>
      </c>
      <c r="I257" t="s">
        <v>136</v>
      </c>
      <c r="J257" t="s">
        <v>137</v>
      </c>
      <c r="K257" t="s">
        <v>166</v>
      </c>
      <c r="L257" t="s">
        <v>888</v>
      </c>
      <c r="M257" t="s">
        <v>889</v>
      </c>
      <c r="N257">
        <v>7.2172222220000002</v>
      </c>
      <c r="O257">
        <v>0</v>
      </c>
      <c r="P257">
        <v>426</v>
      </c>
      <c r="Q257">
        <v>0</v>
      </c>
      <c r="R257">
        <v>0</v>
      </c>
      <c r="S257">
        <v>0</v>
      </c>
      <c r="T257">
        <v>314</v>
      </c>
      <c r="U257">
        <v>0</v>
      </c>
      <c r="V257">
        <v>1</v>
      </c>
      <c r="W257">
        <v>0</v>
      </c>
      <c r="X257">
        <v>349.96376045364161</v>
      </c>
      <c r="Y257">
        <v>0</v>
      </c>
      <c r="Z257">
        <v>0</v>
      </c>
      <c r="AA257">
        <v>0</v>
      </c>
      <c r="AB257">
        <v>1017.3773456018322</v>
      </c>
      <c r="AC257">
        <v>0</v>
      </c>
      <c r="AD257">
        <v>24.818925991416297</v>
      </c>
      <c r="AE257">
        <v>1392.1600320468901</v>
      </c>
    </row>
    <row r="258" spans="1:31" x14ac:dyDescent="0.3">
      <c r="A258">
        <v>2686165</v>
      </c>
      <c r="B258">
        <v>1</v>
      </c>
      <c r="C258" t="s">
        <v>80</v>
      </c>
      <c r="D258" t="s">
        <v>84</v>
      </c>
      <c r="E258" t="s">
        <v>244</v>
      </c>
      <c r="F258" t="s">
        <v>890</v>
      </c>
      <c r="G258" t="s">
        <v>346</v>
      </c>
      <c r="H258" t="s">
        <v>187</v>
      </c>
      <c r="I258" t="s">
        <v>136</v>
      </c>
      <c r="J258" t="s">
        <v>137</v>
      </c>
      <c r="K258" t="s">
        <v>166</v>
      </c>
      <c r="L258" t="s">
        <v>891</v>
      </c>
      <c r="M258" t="s">
        <v>892</v>
      </c>
      <c r="N258">
        <v>5.681944444</v>
      </c>
      <c r="O258">
        <v>0</v>
      </c>
      <c r="P258">
        <v>467</v>
      </c>
      <c r="Q258">
        <v>0</v>
      </c>
      <c r="R258">
        <v>0</v>
      </c>
      <c r="S258">
        <v>0</v>
      </c>
      <c r="T258">
        <v>43</v>
      </c>
      <c r="U258">
        <v>0</v>
      </c>
      <c r="V258">
        <v>0</v>
      </c>
      <c r="W258">
        <v>0</v>
      </c>
      <c r="X258">
        <v>498.5621797219095</v>
      </c>
      <c r="Y258">
        <v>0</v>
      </c>
      <c r="Z258">
        <v>0</v>
      </c>
      <c r="AA258">
        <v>0</v>
      </c>
      <c r="AB258">
        <v>183.74251409183501</v>
      </c>
      <c r="AC258">
        <v>0</v>
      </c>
      <c r="AD258">
        <v>0</v>
      </c>
      <c r="AE258">
        <v>682.30469381374451</v>
      </c>
    </row>
    <row r="259" spans="1:31" x14ac:dyDescent="0.3">
      <c r="A259">
        <v>2686226</v>
      </c>
      <c r="B259">
        <v>1</v>
      </c>
      <c r="C259" t="s">
        <v>81</v>
      </c>
      <c r="D259" t="s">
        <v>126</v>
      </c>
      <c r="E259" t="s">
        <v>244</v>
      </c>
      <c r="F259" t="s">
        <v>893</v>
      </c>
      <c r="G259" t="s">
        <v>346</v>
      </c>
      <c r="H259" t="s">
        <v>187</v>
      </c>
      <c r="I259" t="s">
        <v>136</v>
      </c>
      <c r="J259" t="s">
        <v>137</v>
      </c>
      <c r="K259" t="s">
        <v>166</v>
      </c>
      <c r="L259" t="s">
        <v>894</v>
      </c>
      <c r="M259" t="s">
        <v>895</v>
      </c>
      <c r="N259">
        <v>5.7291666660000002</v>
      </c>
      <c r="O259">
        <v>0</v>
      </c>
      <c r="P259">
        <v>52</v>
      </c>
      <c r="Q259">
        <v>0</v>
      </c>
      <c r="R259">
        <v>32</v>
      </c>
      <c r="S259">
        <v>0</v>
      </c>
      <c r="T259">
        <v>2</v>
      </c>
      <c r="U259">
        <v>0</v>
      </c>
      <c r="V259">
        <v>0</v>
      </c>
      <c r="W259">
        <v>0</v>
      </c>
      <c r="X259">
        <v>29.37522283864833</v>
      </c>
      <c r="Y259">
        <v>0</v>
      </c>
      <c r="Z259">
        <v>2.1354596626809252</v>
      </c>
      <c r="AA259">
        <v>0</v>
      </c>
      <c r="AB259">
        <v>1.0246819286604656</v>
      </c>
      <c r="AC259">
        <v>0</v>
      </c>
      <c r="AD259">
        <v>0</v>
      </c>
      <c r="AE259">
        <v>32.53536442998972</v>
      </c>
    </row>
    <row r="260" spans="1:31" x14ac:dyDescent="0.3">
      <c r="A260">
        <v>2686234</v>
      </c>
      <c r="B260">
        <v>1</v>
      </c>
      <c r="C260" t="s">
        <v>81</v>
      </c>
      <c r="D260" t="s">
        <v>119</v>
      </c>
      <c r="E260" t="s">
        <v>244</v>
      </c>
      <c r="F260" t="s">
        <v>896</v>
      </c>
      <c r="G260" t="s">
        <v>346</v>
      </c>
      <c r="H260" t="s">
        <v>187</v>
      </c>
      <c r="I260" t="s">
        <v>136</v>
      </c>
      <c r="J260" t="s">
        <v>137</v>
      </c>
      <c r="K260" t="s">
        <v>166</v>
      </c>
      <c r="L260" t="s">
        <v>897</v>
      </c>
      <c r="M260" t="s">
        <v>898</v>
      </c>
      <c r="N260">
        <v>6.1475</v>
      </c>
      <c r="O260">
        <v>0</v>
      </c>
      <c r="P260">
        <v>24</v>
      </c>
      <c r="Q260">
        <v>0</v>
      </c>
      <c r="R260">
        <v>19</v>
      </c>
      <c r="S260">
        <v>0</v>
      </c>
      <c r="T260">
        <v>1</v>
      </c>
      <c r="U260">
        <v>0</v>
      </c>
      <c r="V260">
        <v>0</v>
      </c>
      <c r="W260">
        <v>0</v>
      </c>
      <c r="X260">
        <v>22.138499641158049</v>
      </c>
      <c r="Y260">
        <v>0</v>
      </c>
      <c r="Z260">
        <v>102.78324165851278</v>
      </c>
      <c r="AA260">
        <v>0</v>
      </c>
      <c r="AB260">
        <v>1.2135766446219112</v>
      </c>
      <c r="AC260">
        <v>0</v>
      </c>
      <c r="AD260">
        <v>0</v>
      </c>
      <c r="AE260">
        <v>126.13531794429274</v>
      </c>
    </row>
    <row r="261" spans="1:31" x14ac:dyDescent="0.3">
      <c r="A261">
        <v>2686258</v>
      </c>
      <c r="B261">
        <v>1</v>
      </c>
      <c r="C261" t="s">
        <v>81</v>
      </c>
      <c r="D261" t="s">
        <v>128</v>
      </c>
      <c r="E261" t="s">
        <v>244</v>
      </c>
      <c r="F261" t="s">
        <v>899</v>
      </c>
      <c r="G261" t="s">
        <v>346</v>
      </c>
      <c r="H261" t="s">
        <v>187</v>
      </c>
      <c r="I261" t="s">
        <v>136</v>
      </c>
      <c r="J261" t="s">
        <v>137</v>
      </c>
      <c r="K261" t="s">
        <v>166</v>
      </c>
      <c r="L261" t="s">
        <v>900</v>
      </c>
      <c r="M261" t="s">
        <v>901</v>
      </c>
      <c r="N261">
        <v>6.3416666660000001</v>
      </c>
      <c r="O261">
        <v>0</v>
      </c>
      <c r="P261">
        <v>376</v>
      </c>
      <c r="Q261">
        <v>0</v>
      </c>
      <c r="R261">
        <v>1</v>
      </c>
      <c r="S261">
        <v>0</v>
      </c>
      <c r="T261">
        <v>10</v>
      </c>
      <c r="U261">
        <v>0</v>
      </c>
      <c r="V261">
        <v>0</v>
      </c>
      <c r="W261">
        <v>0</v>
      </c>
      <c r="X261">
        <v>524.07209882151278</v>
      </c>
      <c r="Y261">
        <v>0</v>
      </c>
      <c r="Z261">
        <v>7.7565528764100007</v>
      </c>
      <c r="AA261">
        <v>0</v>
      </c>
      <c r="AB261">
        <v>64.38571925709617</v>
      </c>
      <c r="AC261">
        <v>0</v>
      </c>
      <c r="AD261">
        <v>0</v>
      </c>
      <c r="AE261">
        <v>596.21437095501892</v>
      </c>
    </row>
    <row r="262" spans="1:31" x14ac:dyDescent="0.3">
      <c r="A262">
        <v>2686339</v>
      </c>
      <c r="B262">
        <v>1</v>
      </c>
      <c r="C262" t="s">
        <v>80</v>
      </c>
      <c r="D262" t="s">
        <v>111</v>
      </c>
      <c r="E262" t="s">
        <v>428</v>
      </c>
      <c r="F262" t="s">
        <v>902</v>
      </c>
      <c r="G262" t="s">
        <v>903</v>
      </c>
      <c r="H262" t="s">
        <v>187</v>
      </c>
      <c r="I262" t="s">
        <v>136</v>
      </c>
      <c r="J262" t="s">
        <v>137</v>
      </c>
      <c r="K262" t="s">
        <v>138</v>
      </c>
      <c r="L262" t="s">
        <v>904</v>
      </c>
      <c r="M262" t="s">
        <v>905</v>
      </c>
      <c r="N262">
        <v>4.8141666660000002</v>
      </c>
      <c r="O262">
        <v>0</v>
      </c>
      <c r="P262">
        <v>232</v>
      </c>
      <c r="Q262">
        <v>0</v>
      </c>
      <c r="R262">
        <v>0</v>
      </c>
      <c r="S262">
        <v>0</v>
      </c>
      <c r="T262">
        <v>47</v>
      </c>
      <c r="U262">
        <v>0</v>
      </c>
      <c r="V262">
        <v>0</v>
      </c>
      <c r="W262">
        <v>0</v>
      </c>
      <c r="X262">
        <v>216.58064389706826</v>
      </c>
      <c r="Y262">
        <v>0</v>
      </c>
      <c r="Z262">
        <v>0</v>
      </c>
      <c r="AA262">
        <v>0</v>
      </c>
      <c r="AB262">
        <v>167.75852396746851</v>
      </c>
      <c r="AC262">
        <v>0</v>
      </c>
      <c r="AD262">
        <v>0</v>
      </c>
      <c r="AE262">
        <v>384.33916786453676</v>
      </c>
    </row>
    <row r="263" spans="1:31" x14ac:dyDescent="0.3">
      <c r="A263">
        <v>2686373</v>
      </c>
      <c r="B263">
        <v>1</v>
      </c>
      <c r="C263" t="s">
        <v>81</v>
      </c>
      <c r="D263" t="s">
        <v>128</v>
      </c>
      <c r="E263" t="s">
        <v>184</v>
      </c>
      <c r="F263" t="s">
        <v>906</v>
      </c>
      <c r="G263" t="s">
        <v>186</v>
      </c>
      <c r="H263" t="s">
        <v>187</v>
      </c>
      <c r="I263" t="s">
        <v>136</v>
      </c>
      <c r="J263" t="s">
        <v>137</v>
      </c>
      <c r="K263" t="s">
        <v>138</v>
      </c>
      <c r="L263" t="s">
        <v>907</v>
      </c>
      <c r="M263" t="s">
        <v>908</v>
      </c>
      <c r="N263">
        <v>3.9458333329999999</v>
      </c>
      <c r="O263">
        <v>0</v>
      </c>
      <c r="P263">
        <v>44</v>
      </c>
      <c r="Q263">
        <v>0</v>
      </c>
      <c r="R263">
        <v>0</v>
      </c>
      <c r="S263">
        <v>0</v>
      </c>
      <c r="T263">
        <v>9</v>
      </c>
      <c r="U263">
        <v>0</v>
      </c>
      <c r="V263">
        <v>0</v>
      </c>
      <c r="W263">
        <v>0</v>
      </c>
      <c r="X263">
        <v>48.408656256497373</v>
      </c>
      <c r="Y263">
        <v>0</v>
      </c>
      <c r="Z263">
        <v>0</v>
      </c>
      <c r="AA263">
        <v>0</v>
      </c>
      <c r="AB263">
        <v>49.420721081578584</v>
      </c>
      <c r="AC263">
        <v>0</v>
      </c>
      <c r="AD263">
        <v>0</v>
      </c>
      <c r="AE263">
        <v>97.829377338075957</v>
      </c>
    </row>
    <row r="264" spans="1:31" x14ac:dyDescent="0.3">
      <c r="A264">
        <v>2686389</v>
      </c>
      <c r="B264">
        <v>1</v>
      </c>
      <c r="C264" t="s">
        <v>80</v>
      </c>
      <c r="D264" t="s">
        <v>88</v>
      </c>
      <c r="E264" t="s">
        <v>213</v>
      </c>
      <c r="F264" t="s">
        <v>909</v>
      </c>
      <c r="G264" t="s">
        <v>215</v>
      </c>
      <c r="H264" t="s">
        <v>187</v>
      </c>
      <c r="I264" t="s">
        <v>136</v>
      </c>
      <c r="J264" t="s">
        <v>137</v>
      </c>
      <c r="K264" t="s">
        <v>138</v>
      </c>
      <c r="L264" t="s">
        <v>910</v>
      </c>
      <c r="M264" t="s">
        <v>911</v>
      </c>
      <c r="N264">
        <v>3.429166666</v>
      </c>
      <c r="O264">
        <v>0</v>
      </c>
      <c r="P264">
        <v>13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10.082976199599477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10.082976199599477</v>
      </c>
    </row>
    <row r="265" spans="1:31" x14ac:dyDescent="0.3">
      <c r="A265">
        <v>2686431</v>
      </c>
      <c r="B265">
        <v>1</v>
      </c>
      <c r="C265" t="s">
        <v>80</v>
      </c>
      <c r="D265" t="s">
        <v>107</v>
      </c>
      <c r="E265" t="s">
        <v>213</v>
      </c>
      <c r="F265" t="s">
        <v>912</v>
      </c>
      <c r="G265" t="s">
        <v>215</v>
      </c>
      <c r="H265" t="s">
        <v>187</v>
      </c>
      <c r="I265" t="s">
        <v>136</v>
      </c>
      <c r="J265" t="s">
        <v>137</v>
      </c>
      <c r="K265" t="s">
        <v>138</v>
      </c>
      <c r="L265" t="s">
        <v>913</v>
      </c>
      <c r="M265" t="s">
        <v>914</v>
      </c>
      <c r="N265">
        <v>3.7919444439999999</v>
      </c>
      <c r="O265">
        <v>0</v>
      </c>
      <c r="P265">
        <v>5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3.0024055065042066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3.0024055065042066</v>
      </c>
    </row>
    <row r="266" spans="1:31" x14ac:dyDescent="0.3">
      <c r="A266">
        <v>2686438</v>
      </c>
      <c r="B266">
        <v>1</v>
      </c>
      <c r="C266" t="s">
        <v>80</v>
      </c>
      <c r="D266" t="s">
        <v>90</v>
      </c>
      <c r="E266" t="s">
        <v>213</v>
      </c>
      <c r="F266" t="s">
        <v>915</v>
      </c>
      <c r="G266" t="s">
        <v>688</v>
      </c>
      <c r="H266" t="s">
        <v>187</v>
      </c>
      <c r="I266" t="s">
        <v>136</v>
      </c>
      <c r="J266" t="s">
        <v>137</v>
      </c>
      <c r="K266" t="s">
        <v>138</v>
      </c>
      <c r="L266" t="s">
        <v>916</v>
      </c>
      <c r="M266" t="s">
        <v>917</v>
      </c>
      <c r="N266">
        <v>4.005833333</v>
      </c>
      <c r="O266">
        <v>0</v>
      </c>
      <c r="P266">
        <v>2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2.3129087009401177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2.3129087009401177</v>
      </c>
    </row>
    <row r="267" spans="1:31" x14ac:dyDescent="0.3">
      <c r="A267">
        <v>2686533</v>
      </c>
      <c r="B267">
        <v>1</v>
      </c>
      <c r="C267" t="s">
        <v>80</v>
      </c>
      <c r="D267" t="s">
        <v>85</v>
      </c>
      <c r="E267" t="s">
        <v>213</v>
      </c>
      <c r="F267" t="s">
        <v>918</v>
      </c>
      <c r="G267" t="s">
        <v>215</v>
      </c>
      <c r="H267" t="s">
        <v>187</v>
      </c>
      <c r="I267" t="s">
        <v>136</v>
      </c>
      <c r="J267" t="s">
        <v>137</v>
      </c>
      <c r="K267" t="s">
        <v>138</v>
      </c>
      <c r="L267" t="s">
        <v>919</v>
      </c>
      <c r="M267" t="s">
        <v>920</v>
      </c>
      <c r="N267">
        <v>1.2561111110000001</v>
      </c>
      <c r="O267">
        <v>0</v>
      </c>
      <c r="P267">
        <v>2</v>
      </c>
      <c r="Q267">
        <v>0</v>
      </c>
      <c r="R267">
        <v>0</v>
      </c>
      <c r="S267">
        <v>0</v>
      </c>
      <c r="T267">
        <v>3</v>
      </c>
      <c r="U267">
        <v>0</v>
      </c>
      <c r="V267">
        <v>0</v>
      </c>
      <c r="W267">
        <v>0</v>
      </c>
      <c r="X267">
        <v>0.46442248895150501</v>
      </c>
      <c r="Y267">
        <v>0</v>
      </c>
      <c r="Z267">
        <v>0</v>
      </c>
      <c r="AA267">
        <v>0</v>
      </c>
      <c r="AB267">
        <v>1.2579033862056939</v>
      </c>
      <c r="AC267">
        <v>0</v>
      </c>
      <c r="AD267">
        <v>0</v>
      </c>
      <c r="AE267">
        <v>1.7223258751571988</v>
      </c>
    </row>
    <row r="268" spans="1:31" x14ac:dyDescent="0.3">
      <c r="A268">
        <v>2686539</v>
      </c>
      <c r="B268">
        <v>1</v>
      </c>
      <c r="C268" t="s">
        <v>80</v>
      </c>
      <c r="D268" t="s">
        <v>83</v>
      </c>
      <c r="E268" t="s">
        <v>213</v>
      </c>
      <c r="F268" t="s">
        <v>921</v>
      </c>
      <c r="G268" t="s">
        <v>215</v>
      </c>
      <c r="H268" t="s">
        <v>187</v>
      </c>
      <c r="I268" t="s">
        <v>136</v>
      </c>
      <c r="J268" t="s">
        <v>137</v>
      </c>
      <c r="K268" t="s">
        <v>138</v>
      </c>
      <c r="L268" t="s">
        <v>922</v>
      </c>
      <c r="M268" t="s">
        <v>923</v>
      </c>
      <c r="N268">
        <v>1.6297222220000001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5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6.9134993569290835</v>
      </c>
      <c r="AC268">
        <v>0</v>
      </c>
      <c r="AD268">
        <v>0</v>
      </c>
      <c r="AE268">
        <v>6.9134993569290835</v>
      </c>
    </row>
    <row r="269" spans="1:31" x14ac:dyDescent="0.3">
      <c r="A269">
        <v>2686544</v>
      </c>
      <c r="B269">
        <v>1</v>
      </c>
      <c r="C269" t="s">
        <v>80</v>
      </c>
      <c r="D269" t="s">
        <v>88</v>
      </c>
      <c r="E269" t="s">
        <v>213</v>
      </c>
      <c r="F269" t="s">
        <v>924</v>
      </c>
      <c r="G269" t="s">
        <v>688</v>
      </c>
      <c r="H269" t="s">
        <v>187</v>
      </c>
      <c r="I269" t="s">
        <v>136</v>
      </c>
      <c r="J269" t="s">
        <v>137</v>
      </c>
      <c r="K269" t="s">
        <v>138</v>
      </c>
      <c r="L269" t="s">
        <v>925</v>
      </c>
      <c r="M269" t="s">
        <v>926</v>
      </c>
      <c r="N269">
        <v>1.5744444440000001</v>
      </c>
      <c r="O269">
        <v>0</v>
      </c>
      <c r="P269">
        <v>4</v>
      </c>
      <c r="Q269">
        <v>0</v>
      </c>
      <c r="R269">
        <v>0</v>
      </c>
      <c r="S269">
        <v>0</v>
      </c>
      <c r="T269">
        <v>1</v>
      </c>
      <c r="U269">
        <v>0</v>
      </c>
      <c r="V269">
        <v>0</v>
      </c>
      <c r="W269">
        <v>0</v>
      </c>
      <c r="X269">
        <v>1.1351185641362505</v>
      </c>
      <c r="Y269">
        <v>0</v>
      </c>
      <c r="Z269">
        <v>0</v>
      </c>
      <c r="AA269">
        <v>0</v>
      </c>
      <c r="AB269">
        <v>2.5884391766999997</v>
      </c>
      <c r="AC269">
        <v>0</v>
      </c>
      <c r="AD269">
        <v>0</v>
      </c>
      <c r="AE269">
        <v>3.7235577408362501</v>
      </c>
    </row>
    <row r="270" spans="1:31" x14ac:dyDescent="0.3">
      <c r="A270">
        <v>2686545</v>
      </c>
      <c r="B270">
        <v>1</v>
      </c>
      <c r="C270" t="s">
        <v>80</v>
      </c>
      <c r="D270" t="s">
        <v>93</v>
      </c>
      <c r="E270" t="s">
        <v>428</v>
      </c>
      <c r="F270" t="s">
        <v>927</v>
      </c>
      <c r="G270" t="s">
        <v>409</v>
      </c>
      <c r="H270" t="s">
        <v>187</v>
      </c>
      <c r="I270" t="s">
        <v>136</v>
      </c>
      <c r="J270" t="s">
        <v>137</v>
      </c>
      <c r="K270" t="s">
        <v>138</v>
      </c>
      <c r="L270" t="s">
        <v>928</v>
      </c>
      <c r="M270" t="s">
        <v>929</v>
      </c>
      <c r="N270">
        <v>1.1625000000000001</v>
      </c>
      <c r="O270">
        <v>0</v>
      </c>
      <c r="P270">
        <v>54</v>
      </c>
      <c r="Q270">
        <v>0</v>
      </c>
      <c r="R270">
        <v>0</v>
      </c>
      <c r="S270">
        <v>0</v>
      </c>
      <c r="T270">
        <v>6</v>
      </c>
      <c r="U270">
        <v>0</v>
      </c>
      <c r="V270">
        <v>0</v>
      </c>
      <c r="W270">
        <v>0</v>
      </c>
      <c r="X270">
        <v>8.7680752415632224</v>
      </c>
      <c r="Y270">
        <v>0</v>
      </c>
      <c r="Z270">
        <v>0</v>
      </c>
      <c r="AA270">
        <v>0</v>
      </c>
      <c r="AB270">
        <v>4.5623931700039586</v>
      </c>
      <c r="AC270">
        <v>0</v>
      </c>
      <c r="AD270">
        <v>0</v>
      </c>
      <c r="AE270">
        <v>13.330468411567182</v>
      </c>
    </row>
    <row r="271" spans="1:31" x14ac:dyDescent="0.3">
      <c r="A271">
        <v>2686576</v>
      </c>
      <c r="B271">
        <v>1</v>
      </c>
      <c r="C271" t="s">
        <v>80</v>
      </c>
      <c r="D271" t="s">
        <v>83</v>
      </c>
      <c r="E271" t="s">
        <v>244</v>
      </c>
      <c r="F271" t="s">
        <v>930</v>
      </c>
      <c r="G271" t="s">
        <v>409</v>
      </c>
      <c r="H271" t="s">
        <v>187</v>
      </c>
      <c r="I271" t="s">
        <v>136</v>
      </c>
      <c r="J271" t="s">
        <v>137</v>
      </c>
      <c r="K271" t="s">
        <v>138</v>
      </c>
      <c r="L271" t="s">
        <v>931</v>
      </c>
      <c r="M271" t="s">
        <v>932</v>
      </c>
      <c r="N271">
        <v>0.41361111099999998</v>
      </c>
      <c r="O271">
        <v>0</v>
      </c>
      <c r="P271">
        <v>525</v>
      </c>
      <c r="Q271">
        <v>0</v>
      </c>
      <c r="R271">
        <v>2</v>
      </c>
      <c r="S271">
        <v>0</v>
      </c>
      <c r="T271">
        <v>29</v>
      </c>
      <c r="U271">
        <v>0</v>
      </c>
      <c r="V271">
        <v>0</v>
      </c>
      <c r="W271">
        <v>0</v>
      </c>
      <c r="X271">
        <v>36.124860315338566</v>
      </c>
      <c r="Y271">
        <v>0</v>
      </c>
      <c r="Z271">
        <v>5.6032304972877499E-2</v>
      </c>
      <c r="AA271">
        <v>0</v>
      </c>
      <c r="AB271">
        <v>5.0207700932678074</v>
      </c>
      <c r="AC271">
        <v>0</v>
      </c>
      <c r="AD271">
        <v>0</v>
      </c>
      <c r="AE271">
        <v>41.201662713579253</v>
      </c>
    </row>
    <row r="272" spans="1:31" x14ac:dyDescent="0.3">
      <c r="A272">
        <v>2686579</v>
      </c>
      <c r="B272">
        <v>1</v>
      </c>
      <c r="C272" t="s">
        <v>81</v>
      </c>
      <c r="D272" t="s">
        <v>113</v>
      </c>
      <c r="E272" t="s">
        <v>428</v>
      </c>
      <c r="F272" t="s">
        <v>933</v>
      </c>
      <c r="G272" t="s">
        <v>409</v>
      </c>
      <c r="H272" t="s">
        <v>187</v>
      </c>
      <c r="I272" t="s">
        <v>136</v>
      </c>
      <c r="J272" t="s">
        <v>137</v>
      </c>
      <c r="K272" t="s">
        <v>138</v>
      </c>
      <c r="L272" t="s">
        <v>934</v>
      </c>
      <c r="M272" t="s">
        <v>935</v>
      </c>
      <c r="N272">
        <v>0.39250000000000002</v>
      </c>
      <c r="O272">
        <v>0</v>
      </c>
      <c r="P272">
        <v>55</v>
      </c>
      <c r="Q272">
        <v>0</v>
      </c>
      <c r="R272">
        <v>0</v>
      </c>
      <c r="S272">
        <v>0</v>
      </c>
      <c r="T272">
        <v>4</v>
      </c>
      <c r="U272">
        <v>0</v>
      </c>
      <c r="V272">
        <v>0</v>
      </c>
      <c r="W272">
        <v>0</v>
      </c>
      <c r="X272">
        <v>4.9223281795820801</v>
      </c>
      <c r="Y272">
        <v>0</v>
      </c>
      <c r="Z272">
        <v>0</v>
      </c>
      <c r="AA272">
        <v>0</v>
      </c>
      <c r="AB272">
        <v>4.0128334422049265</v>
      </c>
      <c r="AC272">
        <v>0</v>
      </c>
      <c r="AD272">
        <v>0</v>
      </c>
      <c r="AE272">
        <v>8.9351616217870067</v>
      </c>
    </row>
    <row r="273" spans="1:31" x14ac:dyDescent="0.3">
      <c r="A273">
        <v>2686232</v>
      </c>
      <c r="B273">
        <v>1</v>
      </c>
      <c r="C273" t="s">
        <v>80</v>
      </c>
      <c r="D273" t="s">
        <v>93</v>
      </c>
      <c r="E273" t="s">
        <v>244</v>
      </c>
      <c r="F273" t="s">
        <v>936</v>
      </c>
      <c r="G273" t="s">
        <v>346</v>
      </c>
      <c r="H273" t="s">
        <v>187</v>
      </c>
      <c r="I273" t="s">
        <v>136</v>
      </c>
      <c r="J273" t="s">
        <v>137</v>
      </c>
      <c r="K273" t="s">
        <v>166</v>
      </c>
      <c r="L273" t="s">
        <v>937</v>
      </c>
      <c r="M273" t="s">
        <v>938</v>
      </c>
      <c r="N273">
        <v>7.4522222219999996</v>
      </c>
      <c r="O273">
        <v>0</v>
      </c>
      <c r="P273">
        <v>9</v>
      </c>
      <c r="Q273">
        <v>0</v>
      </c>
      <c r="R273">
        <v>21</v>
      </c>
      <c r="S273">
        <v>0</v>
      </c>
      <c r="T273">
        <v>4</v>
      </c>
      <c r="U273">
        <v>0</v>
      </c>
      <c r="V273">
        <v>0</v>
      </c>
      <c r="W273">
        <v>0</v>
      </c>
      <c r="X273">
        <v>20.370076789738661</v>
      </c>
      <c r="Y273">
        <v>0</v>
      </c>
      <c r="Z273">
        <v>414.29951286726987</v>
      </c>
      <c r="AA273">
        <v>0</v>
      </c>
      <c r="AB273">
        <v>45.437403282700338</v>
      </c>
      <c r="AC273">
        <v>0</v>
      </c>
      <c r="AD273">
        <v>0</v>
      </c>
      <c r="AE273">
        <v>480.1069929397089</v>
      </c>
    </row>
    <row r="274" spans="1:31" x14ac:dyDescent="0.3">
      <c r="A274">
        <v>2686236</v>
      </c>
      <c r="B274">
        <v>1</v>
      </c>
      <c r="C274" t="s">
        <v>80</v>
      </c>
      <c r="D274" t="s">
        <v>108</v>
      </c>
      <c r="E274" t="s">
        <v>244</v>
      </c>
      <c r="F274" t="s">
        <v>939</v>
      </c>
      <c r="G274" t="s">
        <v>346</v>
      </c>
      <c r="H274" t="s">
        <v>187</v>
      </c>
      <c r="I274" t="s">
        <v>136</v>
      </c>
      <c r="J274" t="s">
        <v>137</v>
      </c>
      <c r="K274" t="s">
        <v>166</v>
      </c>
      <c r="L274" t="s">
        <v>940</v>
      </c>
      <c r="M274" t="s">
        <v>941</v>
      </c>
      <c r="N274">
        <v>7.2438888879999999</v>
      </c>
      <c r="O274">
        <v>0</v>
      </c>
      <c r="P274">
        <v>28</v>
      </c>
      <c r="Q274">
        <v>0</v>
      </c>
      <c r="R274">
        <v>6</v>
      </c>
      <c r="S274">
        <v>0</v>
      </c>
      <c r="T274">
        <v>5</v>
      </c>
      <c r="U274">
        <v>0</v>
      </c>
      <c r="V274">
        <v>0</v>
      </c>
      <c r="W274">
        <v>0</v>
      </c>
      <c r="X274">
        <v>23.009871715336239</v>
      </c>
      <c r="Y274">
        <v>0</v>
      </c>
      <c r="Z274">
        <v>31.016862399128183</v>
      </c>
      <c r="AA274">
        <v>0</v>
      </c>
      <c r="AB274">
        <v>70.806666086181949</v>
      </c>
      <c r="AC274">
        <v>0</v>
      </c>
      <c r="AD274">
        <v>0</v>
      </c>
      <c r="AE274">
        <v>124.83340020064637</v>
      </c>
    </row>
    <row r="275" spans="1:31" x14ac:dyDescent="0.3">
      <c r="A275">
        <v>2686256</v>
      </c>
      <c r="B275">
        <v>1</v>
      </c>
      <c r="C275" t="s">
        <v>80</v>
      </c>
      <c r="D275" t="s">
        <v>108</v>
      </c>
      <c r="E275" t="s">
        <v>132</v>
      </c>
      <c r="F275" t="s">
        <v>942</v>
      </c>
      <c r="G275" t="s">
        <v>346</v>
      </c>
      <c r="H275" t="s">
        <v>135</v>
      </c>
      <c r="I275" t="s">
        <v>136</v>
      </c>
      <c r="J275" t="s">
        <v>137</v>
      </c>
      <c r="K275" t="s">
        <v>166</v>
      </c>
      <c r="L275" t="s">
        <v>943</v>
      </c>
      <c r="M275" t="s">
        <v>944</v>
      </c>
      <c r="N275">
        <v>7.2916666660000002</v>
      </c>
      <c r="O275">
        <v>0</v>
      </c>
      <c r="P275">
        <v>184</v>
      </c>
      <c r="Q275">
        <v>0</v>
      </c>
      <c r="R275">
        <v>60</v>
      </c>
      <c r="S275">
        <v>1</v>
      </c>
      <c r="T275">
        <v>29</v>
      </c>
      <c r="U275">
        <v>0</v>
      </c>
      <c r="V275">
        <v>0</v>
      </c>
      <c r="W275">
        <v>0</v>
      </c>
      <c r="X275">
        <v>173.59930115554579</v>
      </c>
      <c r="Y275">
        <v>0</v>
      </c>
      <c r="Z275">
        <v>190.39482848326708</v>
      </c>
      <c r="AA275">
        <v>68.233847472890261</v>
      </c>
      <c r="AB275">
        <v>219.13259233310586</v>
      </c>
      <c r="AC275">
        <v>0</v>
      </c>
      <c r="AD275">
        <v>0</v>
      </c>
      <c r="AE275">
        <v>651.36056944480902</v>
      </c>
    </row>
    <row r="276" spans="1:31" x14ac:dyDescent="0.3">
      <c r="A276">
        <v>2686257</v>
      </c>
      <c r="B276">
        <v>1</v>
      </c>
      <c r="C276" t="s">
        <v>80</v>
      </c>
      <c r="D276" t="s">
        <v>84</v>
      </c>
      <c r="E276" t="s">
        <v>244</v>
      </c>
      <c r="F276" t="s">
        <v>945</v>
      </c>
      <c r="G276" t="s">
        <v>346</v>
      </c>
      <c r="H276" t="s">
        <v>187</v>
      </c>
      <c r="I276" t="s">
        <v>136</v>
      </c>
      <c r="J276" t="s">
        <v>137</v>
      </c>
      <c r="K276" t="s">
        <v>166</v>
      </c>
      <c r="L276" t="s">
        <v>946</v>
      </c>
      <c r="M276" t="s">
        <v>947</v>
      </c>
      <c r="N276">
        <v>7.6844444440000004</v>
      </c>
      <c r="O276">
        <v>0</v>
      </c>
      <c r="P276">
        <v>958</v>
      </c>
      <c r="Q276">
        <v>0</v>
      </c>
      <c r="R276">
        <v>0</v>
      </c>
      <c r="S276">
        <v>0</v>
      </c>
      <c r="T276">
        <v>68</v>
      </c>
      <c r="U276">
        <v>0</v>
      </c>
      <c r="V276">
        <v>0</v>
      </c>
      <c r="W276">
        <v>0</v>
      </c>
      <c r="X276">
        <v>1302.7834710839877</v>
      </c>
      <c r="Y276">
        <v>0</v>
      </c>
      <c r="Z276">
        <v>0</v>
      </c>
      <c r="AA276">
        <v>0</v>
      </c>
      <c r="AB276">
        <v>338.75529760944909</v>
      </c>
      <c r="AC276">
        <v>0</v>
      </c>
      <c r="AD276">
        <v>0</v>
      </c>
      <c r="AE276">
        <v>1641.5387686934369</v>
      </c>
    </row>
    <row r="277" spans="1:31" x14ac:dyDescent="0.3">
      <c r="A277">
        <v>2686390</v>
      </c>
      <c r="B277">
        <v>1</v>
      </c>
      <c r="C277" t="s">
        <v>80</v>
      </c>
      <c r="D277" t="s">
        <v>93</v>
      </c>
      <c r="E277" t="s">
        <v>184</v>
      </c>
      <c r="F277" t="s">
        <v>948</v>
      </c>
      <c r="G277" t="s">
        <v>949</v>
      </c>
      <c r="H277" t="s">
        <v>187</v>
      </c>
      <c r="I277" t="s">
        <v>136</v>
      </c>
      <c r="J277" t="s">
        <v>137</v>
      </c>
      <c r="K277" t="s">
        <v>138</v>
      </c>
      <c r="L277" t="s">
        <v>950</v>
      </c>
      <c r="M277" t="s">
        <v>951</v>
      </c>
      <c r="N277">
        <v>5.659166666</v>
      </c>
      <c r="O277">
        <v>0</v>
      </c>
      <c r="P277">
        <v>0</v>
      </c>
      <c r="Q277">
        <v>0</v>
      </c>
      <c r="R277">
        <v>6</v>
      </c>
      <c r="S277">
        <v>0</v>
      </c>
      <c r="T277">
        <v>2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14.951436458726057</v>
      </c>
      <c r="AA277">
        <v>0</v>
      </c>
      <c r="AB277">
        <v>10.440071490199768</v>
      </c>
      <c r="AC277">
        <v>0</v>
      </c>
      <c r="AD277">
        <v>0</v>
      </c>
      <c r="AE277">
        <v>25.391507948925828</v>
      </c>
    </row>
    <row r="278" spans="1:31" x14ac:dyDescent="0.3">
      <c r="A278">
        <v>2686502</v>
      </c>
      <c r="B278">
        <v>1</v>
      </c>
      <c r="C278" t="s">
        <v>80</v>
      </c>
      <c r="D278" t="s">
        <v>90</v>
      </c>
      <c r="E278" t="s">
        <v>213</v>
      </c>
      <c r="F278" t="s">
        <v>952</v>
      </c>
      <c r="G278" t="s">
        <v>831</v>
      </c>
      <c r="H278" t="s">
        <v>187</v>
      </c>
      <c r="I278" t="s">
        <v>136</v>
      </c>
      <c r="J278" t="s">
        <v>137</v>
      </c>
      <c r="K278" t="s">
        <v>138</v>
      </c>
      <c r="L278" t="s">
        <v>953</v>
      </c>
      <c r="M278" t="s">
        <v>954</v>
      </c>
      <c r="N278">
        <v>4.2208333329999999</v>
      </c>
      <c r="O278">
        <v>0</v>
      </c>
      <c r="P278">
        <v>22</v>
      </c>
      <c r="Q278">
        <v>0</v>
      </c>
      <c r="R278">
        <v>0</v>
      </c>
      <c r="S278">
        <v>0</v>
      </c>
      <c r="T278">
        <v>1</v>
      </c>
      <c r="U278">
        <v>0</v>
      </c>
      <c r="V278">
        <v>0</v>
      </c>
      <c r="W278">
        <v>0</v>
      </c>
      <c r="X278">
        <v>17.663651840633431</v>
      </c>
      <c r="Y278">
        <v>0</v>
      </c>
      <c r="Z278">
        <v>0</v>
      </c>
      <c r="AA278">
        <v>0</v>
      </c>
      <c r="AB278">
        <v>6.2493961560180358</v>
      </c>
      <c r="AC278">
        <v>0</v>
      </c>
      <c r="AD278">
        <v>0</v>
      </c>
      <c r="AE278">
        <v>23.913047996651468</v>
      </c>
    </row>
    <row r="279" spans="1:31" x14ac:dyDescent="0.3">
      <c r="A279">
        <v>2686512</v>
      </c>
      <c r="B279">
        <v>1</v>
      </c>
      <c r="C279" t="s">
        <v>81</v>
      </c>
      <c r="D279" t="s">
        <v>127</v>
      </c>
      <c r="E279" t="s">
        <v>213</v>
      </c>
      <c r="F279" t="s">
        <v>955</v>
      </c>
      <c r="G279" t="s">
        <v>831</v>
      </c>
      <c r="H279" t="s">
        <v>187</v>
      </c>
      <c r="I279" t="s">
        <v>136</v>
      </c>
      <c r="J279" t="s">
        <v>137</v>
      </c>
      <c r="K279" t="s">
        <v>138</v>
      </c>
      <c r="L279" t="s">
        <v>956</v>
      </c>
      <c r="M279" t="s">
        <v>957</v>
      </c>
      <c r="N279">
        <v>3.2174999999999998</v>
      </c>
      <c r="O279">
        <v>0</v>
      </c>
      <c r="P279">
        <v>7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3.6324461334364986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3.6324461334364986</v>
      </c>
    </row>
    <row r="280" spans="1:31" x14ac:dyDescent="0.3">
      <c r="A280">
        <v>2686560</v>
      </c>
      <c r="B280">
        <v>1</v>
      </c>
      <c r="C280" t="s">
        <v>80</v>
      </c>
      <c r="D280" t="s">
        <v>82</v>
      </c>
      <c r="E280" t="s">
        <v>184</v>
      </c>
      <c r="F280" t="s">
        <v>958</v>
      </c>
      <c r="G280" t="s">
        <v>186</v>
      </c>
      <c r="H280" t="s">
        <v>187</v>
      </c>
      <c r="I280" t="s">
        <v>136</v>
      </c>
      <c r="J280" t="s">
        <v>137</v>
      </c>
      <c r="K280" t="s">
        <v>138</v>
      </c>
      <c r="L280" t="s">
        <v>959</v>
      </c>
      <c r="M280" t="s">
        <v>960</v>
      </c>
      <c r="N280">
        <v>1.704722222</v>
      </c>
      <c r="O280">
        <v>0</v>
      </c>
      <c r="P280">
        <v>68</v>
      </c>
      <c r="Q280">
        <v>0</v>
      </c>
      <c r="R280">
        <v>0</v>
      </c>
      <c r="S280">
        <v>0</v>
      </c>
      <c r="T280">
        <v>79</v>
      </c>
      <c r="U280">
        <v>0</v>
      </c>
      <c r="V280">
        <v>1</v>
      </c>
      <c r="W280">
        <v>0</v>
      </c>
      <c r="X280">
        <v>21.430017077676677</v>
      </c>
      <c r="Y280">
        <v>0</v>
      </c>
      <c r="Z280">
        <v>0</v>
      </c>
      <c r="AA280">
        <v>0</v>
      </c>
      <c r="AB280">
        <v>220.16042339239826</v>
      </c>
      <c r="AC280">
        <v>0</v>
      </c>
      <c r="AD280">
        <v>23.370699972537846</v>
      </c>
      <c r="AE280">
        <v>264.96114044261276</v>
      </c>
    </row>
    <row r="281" spans="1:31" x14ac:dyDescent="0.3">
      <c r="A281">
        <v>2687519</v>
      </c>
      <c r="B281">
        <v>1</v>
      </c>
      <c r="C281" t="s">
        <v>80</v>
      </c>
      <c r="D281" t="s">
        <v>97</v>
      </c>
      <c r="E281" t="s">
        <v>213</v>
      </c>
      <c r="F281" t="s">
        <v>961</v>
      </c>
      <c r="G281" t="s">
        <v>688</v>
      </c>
      <c r="H281" t="s">
        <v>187</v>
      </c>
      <c r="I281" t="s">
        <v>136</v>
      </c>
      <c r="J281" t="s">
        <v>137</v>
      </c>
      <c r="K281" t="s">
        <v>138</v>
      </c>
      <c r="L281" t="s">
        <v>962</v>
      </c>
      <c r="M281" t="s">
        <v>963</v>
      </c>
      <c r="N281">
        <v>1.0705555550000001</v>
      </c>
      <c r="O281">
        <v>0</v>
      </c>
      <c r="P281">
        <v>1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0.32842730849412805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0.32842730849412805</v>
      </c>
    </row>
    <row r="282" spans="1:31" x14ac:dyDescent="0.3">
      <c r="A282">
        <v>2687343</v>
      </c>
      <c r="B282">
        <v>1</v>
      </c>
      <c r="C282" t="s">
        <v>80</v>
      </c>
      <c r="D282" t="s">
        <v>96</v>
      </c>
      <c r="E282" t="s">
        <v>213</v>
      </c>
      <c r="F282" t="s">
        <v>964</v>
      </c>
      <c r="G282" t="s">
        <v>688</v>
      </c>
      <c r="H282" t="s">
        <v>187</v>
      </c>
      <c r="I282" t="s">
        <v>136</v>
      </c>
      <c r="J282" t="s">
        <v>137</v>
      </c>
      <c r="K282" t="s">
        <v>138</v>
      </c>
      <c r="L282" t="s">
        <v>965</v>
      </c>
      <c r="M282" t="s">
        <v>966</v>
      </c>
      <c r="N282">
        <v>3.2727777769999999</v>
      </c>
      <c r="O282">
        <v>0</v>
      </c>
      <c r="P282">
        <v>5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0.4165900817389307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0.4165900817389307</v>
      </c>
    </row>
    <row r="283" spans="1:31" x14ac:dyDescent="0.3">
      <c r="A283">
        <v>2687393</v>
      </c>
      <c r="B283">
        <v>1</v>
      </c>
      <c r="C283" t="s">
        <v>80</v>
      </c>
      <c r="D283" t="s">
        <v>100</v>
      </c>
      <c r="E283" t="s">
        <v>244</v>
      </c>
      <c r="F283" t="s">
        <v>967</v>
      </c>
      <c r="G283" t="s">
        <v>968</v>
      </c>
      <c r="H283" t="s">
        <v>187</v>
      </c>
      <c r="I283" t="s">
        <v>136</v>
      </c>
      <c r="J283" t="s">
        <v>137</v>
      </c>
      <c r="K283" t="s">
        <v>138</v>
      </c>
      <c r="L283" t="s">
        <v>969</v>
      </c>
      <c r="M283" t="s">
        <v>970</v>
      </c>
      <c r="N283">
        <v>3.483333333</v>
      </c>
      <c r="O283">
        <v>0</v>
      </c>
      <c r="P283">
        <v>135</v>
      </c>
      <c r="Q283">
        <v>0</v>
      </c>
      <c r="R283">
        <v>2</v>
      </c>
      <c r="S283">
        <v>0</v>
      </c>
      <c r="T283">
        <v>13</v>
      </c>
      <c r="U283">
        <v>0</v>
      </c>
      <c r="V283">
        <v>0</v>
      </c>
      <c r="W283">
        <v>0</v>
      </c>
      <c r="X283">
        <v>85.163672470474893</v>
      </c>
      <c r="Y283">
        <v>0</v>
      </c>
      <c r="Z283">
        <v>0.63073275813020346</v>
      </c>
      <c r="AA283">
        <v>0</v>
      </c>
      <c r="AB283">
        <v>50.749035147717038</v>
      </c>
      <c r="AC283">
        <v>0</v>
      </c>
      <c r="AD283">
        <v>0</v>
      </c>
      <c r="AE283">
        <v>136.54344037632214</v>
      </c>
    </row>
    <row r="284" spans="1:31" x14ac:dyDescent="0.3">
      <c r="A284">
        <v>2687409</v>
      </c>
      <c r="B284">
        <v>1</v>
      </c>
      <c r="C284" t="s">
        <v>80</v>
      </c>
      <c r="D284" t="s">
        <v>104</v>
      </c>
      <c r="E284" t="s">
        <v>145</v>
      </c>
      <c r="F284" t="s">
        <v>971</v>
      </c>
      <c r="G284" t="s">
        <v>176</v>
      </c>
      <c r="H284" t="s">
        <v>135</v>
      </c>
      <c r="I284" t="s">
        <v>136</v>
      </c>
      <c r="J284" t="s">
        <v>137</v>
      </c>
      <c r="K284" t="s">
        <v>138</v>
      </c>
      <c r="L284" t="s">
        <v>972</v>
      </c>
      <c r="M284" t="s">
        <v>973</v>
      </c>
      <c r="N284">
        <v>2.4994444439999999</v>
      </c>
      <c r="O284">
        <v>0</v>
      </c>
      <c r="P284">
        <v>0</v>
      </c>
      <c r="Q284">
        <v>1</v>
      </c>
      <c r="R284">
        <v>0</v>
      </c>
      <c r="S284">
        <v>3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1.1061500602043504</v>
      </c>
      <c r="Z284">
        <v>0</v>
      </c>
      <c r="AA284">
        <v>420.30444897420608</v>
      </c>
      <c r="AB284">
        <v>0</v>
      </c>
      <c r="AC284">
        <v>0</v>
      </c>
      <c r="AD284">
        <v>0</v>
      </c>
      <c r="AE284">
        <v>421.41059903441044</v>
      </c>
    </row>
    <row r="285" spans="1:31" x14ac:dyDescent="0.3">
      <c r="A285">
        <v>2687436</v>
      </c>
      <c r="B285">
        <v>1</v>
      </c>
      <c r="C285" t="s">
        <v>81</v>
      </c>
      <c r="D285" t="s">
        <v>127</v>
      </c>
      <c r="E285" t="s">
        <v>244</v>
      </c>
      <c r="F285" t="s">
        <v>974</v>
      </c>
      <c r="G285" t="s">
        <v>346</v>
      </c>
      <c r="H285" t="s">
        <v>187</v>
      </c>
      <c r="I285" t="s">
        <v>136</v>
      </c>
      <c r="J285" t="s">
        <v>137</v>
      </c>
      <c r="K285" t="s">
        <v>166</v>
      </c>
      <c r="L285" t="s">
        <v>975</v>
      </c>
      <c r="M285" t="s">
        <v>976</v>
      </c>
      <c r="N285">
        <v>3.0127777770000002</v>
      </c>
      <c r="O285">
        <v>0</v>
      </c>
      <c r="P285">
        <v>618</v>
      </c>
      <c r="Q285">
        <v>0</v>
      </c>
      <c r="R285">
        <v>0</v>
      </c>
      <c r="S285">
        <v>0</v>
      </c>
      <c r="T285">
        <v>24</v>
      </c>
      <c r="U285">
        <v>0</v>
      </c>
      <c r="V285">
        <v>0</v>
      </c>
      <c r="W285">
        <v>0</v>
      </c>
      <c r="X285">
        <v>318.67660638493845</v>
      </c>
      <c r="Y285">
        <v>0</v>
      </c>
      <c r="Z285">
        <v>0</v>
      </c>
      <c r="AA285">
        <v>0</v>
      </c>
      <c r="AB285">
        <v>197.98584056744832</v>
      </c>
      <c r="AC285">
        <v>0</v>
      </c>
      <c r="AD285">
        <v>0</v>
      </c>
      <c r="AE285">
        <v>516.66244695238674</v>
      </c>
    </row>
    <row r="286" spans="1:31" x14ac:dyDescent="0.3">
      <c r="A286">
        <v>2687460</v>
      </c>
      <c r="B286">
        <v>1</v>
      </c>
      <c r="C286" t="s">
        <v>80</v>
      </c>
      <c r="D286" t="s">
        <v>84</v>
      </c>
      <c r="E286" t="s">
        <v>244</v>
      </c>
      <c r="F286" t="s">
        <v>977</v>
      </c>
      <c r="G286" t="s">
        <v>346</v>
      </c>
      <c r="H286" t="s">
        <v>187</v>
      </c>
      <c r="I286" t="s">
        <v>136</v>
      </c>
      <c r="J286" t="s">
        <v>137</v>
      </c>
      <c r="K286" t="s">
        <v>166</v>
      </c>
      <c r="L286" t="s">
        <v>978</v>
      </c>
      <c r="M286" t="s">
        <v>979</v>
      </c>
      <c r="N286">
        <v>3.440555555</v>
      </c>
      <c r="O286">
        <v>0</v>
      </c>
      <c r="P286">
        <v>385</v>
      </c>
      <c r="Q286">
        <v>0</v>
      </c>
      <c r="R286">
        <v>0</v>
      </c>
      <c r="S286">
        <v>0</v>
      </c>
      <c r="T286">
        <v>11</v>
      </c>
      <c r="U286">
        <v>0</v>
      </c>
      <c r="V286">
        <v>0</v>
      </c>
      <c r="W286">
        <v>0</v>
      </c>
      <c r="X286">
        <v>242.0299545797738</v>
      </c>
      <c r="Y286">
        <v>0</v>
      </c>
      <c r="Z286">
        <v>0</v>
      </c>
      <c r="AA286">
        <v>0</v>
      </c>
      <c r="AB286">
        <v>44.067416624547988</v>
      </c>
      <c r="AC286">
        <v>0</v>
      </c>
      <c r="AD286">
        <v>0</v>
      </c>
      <c r="AE286">
        <v>286.0973712043218</v>
      </c>
    </row>
    <row r="287" spans="1:31" x14ac:dyDescent="0.3">
      <c r="A287">
        <v>2687463</v>
      </c>
      <c r="B287">
        <v>1</v>
      </c>
      <c r="C287" t="s">
        <v>81</v>
      </c>
      <c r="D287" t="s">
        <v>112</v>
      </c>
      <c r="E287" t="s">
        <v>132</v>
      </c>
      <c r="F287" t="s">
        <v>980</v>
      </c>
      <c r="G287" t="s">
        <v>134</v>
      </c>
      <c r="H287" t="s">
        <v>135</v>
      </c>
      <c r="I287" t="s">
        <v>136</v>
      </c>
      <c r="J287" t="s">
        <v>137</v>
      </c>
      <c r="K287" t="s">
        <v>138</v>
      </c>
      <c r="L287" t="s">
        <v>981</v>
      </c>
      <c r="M287" t="s">
        <v>982</v>
      </c>
      <c r="N287">
        <v>1.4497222219999999</v>
      </c>
      <c r="O287">
        <v>1</v>
      </c>
      <c r="P287">
        <v>79</v>
      </c>
      <c r="Q287">
        <v>194</v>
      </c>
      <c r="R287">
        <v>25</v>
      </c>
      <c r="S287">
        <v>11</v>
      </c>
      <c r="T287">
        <v>4</v>
      </c>
      <c r="U287">
        <v>1</v>
      </c>
      <c r="V287">
        <v>0</v>
      </c>
      <c r="W287">
        <v>0.28226473502000005</v>
      </c>
      <c r="X287">
        <v>16.315404426116526</v>
      </c>
      <c r="Y287">
        <v>330.97684193223682</v>
      </c>
      <c r="Z287">
        <v>83.847774152752805</v>
      </c>
      <c r="AA287">
        <v>63.030353874741181</v>
      </c>
      <c r="AB287">
        <v>2.9847168301305222</v>
      </c>
      <c r="AC287">
        <v>232.12846262555891</v>
      </c>
      <c r="AD287">
        <v>0</v>
      </c>
      <c r="AE287">
        <v>729.56581857655681</v>
      </c>
    </row>
    <row r="288" spans="1:31" x14ac:dyDescent="0.3">
      <c r="A288">
        <v>2687483</v>
      </c>
      <c r="B288">
        <v>1</v>
      </c>
      <c r="C288" t="s">
        <v>80</v>
      </c>
      <c r="D288" t="s">
        <v>100</v>
      </c>
      <c r="E288" t="s">
        <v>145</v>
      </c>
      <c r="F288" t="s">
        <v>983</v>
      </c>
      <c r="G288" t="s">
        <v>346</v>
      </c>
      <c r="H288" t="s">
        <v>135</v>
      </c>
      <c r="I288" t="s">
        <v>136</v>
      </c>
      <c r="J288" t="s">
        <v>137</v>
      </c>
      <c r="K288" t="s">
        <v>166</v>
      </c>
      <c r="L288" t="s">
        <v>984</v>
      </c>
      <c r="M288" t="s">
        <v>985</v>
      </c>
      <c r="N288">
        <v>1.7741666659999999</v>
      </c>
      <c r="O288">
        <v>0</v>
      </c>
      <c r="P288">
        <v>391</v>
      </c>
      <c r="Q288">
        <v>0</v>
      </c>
      <c r="R288">
        <v>0</v>
      </c>
      <c r="S288">
        <v>0</v>
      </c>
      <c r="T288">
        <v>29</v>
      </c>
      <c r="U288">
        <v>0</v>
      </c>
      <c r="V288">
        <v>0</v>
      </c>
      <c r="W288">
        <v>0</v>
      </c>
      <c r="X288">
        <v>142.97555741805579</v>
      </c>
      <c r="Y288">
        <v>0</v>
      </c>
      <c r="Z288">
        <v>0</v>
      </c>
      <c r="AA288">
        <v>0</v>
      </c>
      <c r="AB288">
        <v>83.955152622628276</v>
      </c>
      <c r="AC288">
        <v>0</v>
      </c>
      <c r="AD288">
        <v>0</v>
      </c>
      <c r="AE288">
        <v>226.93071004068406</v>
      </c>
    </row>
    <row r="289" spans="1:31" x14ac:dyDescent="0.3">
      <c r="A289">
        <v>2687505</v>
      </c>
      <c r="B289">
        <v>1</v>
      </c>
      <c r="C289" t="s">
        <v>80</v>
      </c>
      <c r="D289" t="s">
        <v>107</v>
      </c>
      <c r="E289" t="s">
        <v>244</v>
      </c>
      <c r="F289" t="s">
        <v>986</v>
      </c>
      <c r="G289" t="s">
        <v>968</v>
      </c>
      <c r="H289" t="s">
        <v>187</v>
      </c>
      <c r="I289" t="s">
        <v>136</v>
      </c>
      <c r="J289" t="s">
        <v>137</v>
      </c>
      <c r="K289" t="s">
        <v>138</v>
      </c>
      <c r="L289" t="s">
        <v>987</v>
      </c>
      <c r="M289" t="s">
        <v>988</v>
      </c>
      <c r="N289">
        <v>1.484444444</v>
      </c>
      <c r="O289">
        <v>0</v>
      </c>
      <c r="P289">
        <v>70</v>
      </c>
      <c r="Q289">
        <v>0</v>
      </c>
      <c r="R289">
        <v>0</v>
      </c>
      <c r="S289">
        <v>0</v>
      </c>
      <c r="T289">
        <v>10</v>
      </c>
      <c r="U289">
        <v>0</v>
      </c>
      <c r="V289">
        <v>0</v>
      </c>
      <c r="W289">
        <v>0</v>
      </c>
      <c r="X289">
        <v>11.124498927534393</v>
      </c>
      <c r="Y289">
        <v>0</v>
      </c>
      <c r="Z289">
        <v>0</v>
      </c>
      <c r="AA289">
        <v>0</v>
      </c>
      <c r="AB289">
        <v>10.245747844966957</v>
      </c>
      <c r="AC289">
        <v>0</v>
      </c>
      <c r="AD289">
        <v>0</v>
      </c>
      <c r="AE289">
        <v>21.37024677250135</v>
      </c>
    </row>
    <row r="290" spans="1:31" x14ac:dyDescent="0.3">
      <c r="A290">
        <v>2687543</v>
      </c>
      <c r="B290">
        <v>1</v>
      </c>
      <c r="C290" t="s">
        <v>80</v>
      </c>
      <c r="D290" t="s">
        <v>103</v>
      </c>
      <c r="E290" t="s">
        <v>132</v>
      </c>
      <c r="F290" t="s">
        <v>989</v>
      </c>
      <c r="G290" t="s">
        <v>134</v>
      </c>
      <c r="H290" t="s">
        <v>135</v>
      </c>
      <c r="I290" t="s">
        <v>136</v>
      </c>
      <c r="J290" t="s">
        <v>137</v>
      </c>
      <c r="K290" t="s">
        <v>138</v>
      </c>
      <c r="L290" t="s">
        <v>990</v>
      </c>
      <c r="M290" t="s">
        <v>991</v>
      </c>
      <c r="N290">
        <v>0.75527777699999998</v>
      </c>
      <c r="O290">
        <v>0</v>
      </c>
      <c r="P290">
        <v>0</v>
      </c>
      <c r="Q290">
        <v>7</v>
      </c>
      <c r="R290">
        <v>21</v>
      </c>
      <c r="S290">
        <v>12</v>
      </c>
      <c r="T290">
        <v>4</v>
      </c>
      <c r="U290">
        <v>5</v>
      </c>
      <c r="V290">
        <v>1</v>
      </c>
      <c r="W290">
        <v>0</v>
      </c>
      <c r="X290">
        <v>0</v>
      </c>
      <c r="Y290">
        <v>4.2320941462275048</v>
      </c>
      <c r="Z290">
        <v>2.8403409809822371</v>
      </c>
      <c r="AA290">
        <v>52.816052952923101</v>
      </c>
      <c r="AB290">
        <v>16.460750950668341</v>
      </c>
      <c r="AC290">
        <v>108.91106171309866</v>
      </c>
      <c r="AD290">
        <v>3.3654240867830252</v>
      </c>
      <c r="AE290">
        <v>188.62572483068288</v>
      </c>
    </row>
    <row r="291" spans="1:31" x14ac:dyDescent="0.3">
      <c r="A291">
        <v>2687575</v>
      </c>
      <c r="B291">
        <v>1</v>
      </c>
      <c r="C291" t="s">
        <v>81</v>
      </c>
      <c r="D291" t="s">
        <v>124</v>
      </c>
      <c r="E291" t="s">
        <v>160</v>
      </c>
      <c r="F291" t="s">
        <v>992</v>
      </c>
      <c r="G291" t="s">
        <v>134</v>
      </c>
      <c r="H291" t="s">
        <v>135</v>
      </c>
      <c r="I291" t="s">
        <v>136</v>
      </c>
      <c r="J291" t="s">
        <v>137</v>
      </c>
      <c r="K291" t="s">
        <v>138</v>
      </c>
      <c r="L291" t="s">
        <v>993</v>
      </c>
      <c r="M291" t="s">
        <v>994</v>
      </c>
      <c r="N291">
        <v>1.017222222</v>
      </c>
      <c r="O291">
        <v>0</v>
      </c>
      <c r="P291">
        <v>0</v>
      </c>
      <c r="Q291">
        <v>0</v>
      </c>
      <c r="R291">
        <v>0</v>
      </c>
      <c r="S291">
        <v>1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1.5574778497200001</v>
      </c>
      <c r="AB291">
        <v>0</v>
      </c>
      <c r="AC291">
        <v>0</v>
      </c>
      <c r="AD291">
        <v>0</v>
      </c>
      <c r="AE291">
        <v>1.5574778497200001</v>
      </c>
    </row>
    <row r="292" spans="1:31" x14ac:dyDescent="0.3">
      <c r="A292">
        <v>2687577</v>
      </c>
      <c r="B292">
        <v>1</v>
      </c>
      <c r="C292" t="s">
        <v>80</v>
      </c>
      <c r="D292" t="s">
        <v>105</v>
      </c>
      <c r="E292" t="s">
        <v>184</v>
      </c>
      <c r="F292" t="s">
        <v>995</v>
      </c>
      <c r="G292" t="s">
        <v>409</v>
      </c>
      <c r="H292" t="s">
        <v>187</v>
      </c>
      <c r="I292" t="s">
        <v>136</v>
      </c>
      <c r="J292" t="s">
        <v>137</v>
      </c>
      <c r="K292" t="s">
        <v>138</v>
      </c>
      <c r="L292" t="s">
        <v>996</v>
      </c>
      <c r="M292" t="s">
        <v>997</v>
      </c>
      <c r="N292">
        <v>1.063055555</v>
      </c>
      <c r="O292">
        <v>0</v>
      </c>
      <c r="P292">
        <v>31</v>
      </c>
      <c r="Q292">
        <v>0</v>
      </c>
      <c r="R292">
        <v>0</v>
      </c>
      <c r="S292">
        <v>0</v>
      </c>
      <c r="T292">
        <v>1</v>
      </c>
      <c r="U292">
        <v>0</v>
      </c>
      <c r="V292">
        <v>0</v>
      </c>
      <c r="W292">
        <v>0</v>
      </c>
      <c r="X292">
        <v>6.8682814486773518</v>
      </c>
      <c r="Y292">
        <v>0</v>
      </c>
      <c r="Z292">
        <v>0</v>
      </c>
      <c r="AA292">
        <v>0</v>
      </c>
      <c r="AB292">
        <v>7.1178012779628444E-2</v>
      </c>
      <c r="AC292">
        <v>0</v>
      </c>
      <c r="AD292">
        <v>0</v>
      </c>
      <c r="AE292">
        <v>6.9394594614569804</v>
      </c>
    </row>
    <row r="293" spans="1:31" x14ac:dyDescent="0.3">
      <c r="A293">
        <v>2687600</v>
      </c>
      <c r="B293">
        <v>1</v>
      </c>
      <c r="C293" t="s">
        <v>80</v>
      </c>
      <c r="D293" t="s">
        <v>84</v>
      </c>
      <c r="E293" t="s">
        <v>145</v>
      </c>
      <c r="F293" t="s">
        <v>998</v>
      </c>
      <c r="G293" t="s">
        <v>165</v>
      </c>
      <c r="H293" t="s">
        <v>135</v>
      </c>
      <c r="I293" t="s">
        <v>136</v>
      </c>
      <c r="J293" t="s">
        <v>137</v>
      </c>
      <c r="K293" t="s">
        <v>166</v>
      </c>
      <c r="L293" t="s">
        <v>999</v>
      </c>
      <c r="M293" t="s">
        <v>1000</v>
      </c>
      <c r="N293">
        <v>0.61416666600000003</v>
      </c>
      <c r="O293">
        <v>0</v>
      </c>
      <c r="P293">
        <v>1182</v>
      </c>
      <c r="Q293">
        <v>0</v>
      </c>
      <c r="R293">
        <v>0</v>
      </c>
      <c r="S293">
        <v>0</v>
      </c>
      <c r="T293">
        <v>43</v>
      </c>
      <c r="U293">
        <v>0</v>
      </c>
      <c r="V293">
        <v>0</v>
      </c>
      <c r="W293">
        <v>0</v>
      </c>
      <c r="X293">
        <v>135.47247750905822</v>
      </c>
      <c r="Y293">
        <v>0</v>
      </c>
      <c r="Z293">
        <v>0</v>
      </c>
      <c r="AA293">
        <v>0</v>
      </c>
      <c r="AB293">
        <v>20.665678634240027</v>
      </c>
      <c r="AC293">
        <v>0</v>
      </c>
      <c r="AD293">
        <v>0</v>
      </c>
      <c r="AE293">
        <v>156.13815614329826</v>
      </c>
    </row>
    <row r="294" spans="1:31" x14ac:dyDescent="0.3">
      <c r="A294">
        <v>2687383</v>
      </c>
      <c r="B294">
        <v>1</v>
      </c>
      <c r="C294" t="s">
        <v>80</v>
      </c>
      <c r="D294" t="s">
        <v>95</v>
      </c>
      <c r="E294" t="s">
        <v>160</v>
      </c>
      <c r="F294" t="s">
        <v>1001</v>
      </c>
      <c r="G294" t="s">
        <v>134</v>
      </c>
      <c r="H294" t="s">
        <v>135</v>
      </c>
      <c r="I294" t="s">
        <v>136</v>
      </c>
      <c r="J294" t="s">
        <v>137</v>
      </c>
      <c r="K294" t="s">
        <v>138</v>
      </c>
      <c r="L294" t="s">
        <v>1002</v>
      </c>
      <c r="M294" t="s">
        <v>1003</v>
      </c>
      <c r="N294">
        <v>3.4527777770000001</v>
      </c>
      <c r="O294">
        <v>0</v>
      </c>
      <c r="P294">
        <v>0</v>
      </c>
      <c r="Q294">
        <v>0</v>
      </c>
      <c r="R294">
        <v>0</v>
      </c>
      <c r="S294">
        <v>9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</row>
    <row r="295" spans="1:31" x14ac:dyDescent="0.3">
      <c r="A295">
        <v>2687433</v>
      </c>
      <c r="B295">
        <v>1</v>
      </c>
      <c r="C295" t="s">
        <v>80</v>
      </c>
      <c r="D295" t="s">
        <v>95</v>
      </c>
      <c r="E295" t="s">
        <v>160</v>
      </c>
      <c r="F295" t="s">
        <v>1004</v>
      </c>
      <c r="G295" t="s">
        <v>165</v>
      </c>
      <c r="H295" t="s">
        <v>135</v>
      </c>
      <c r="I295" t="s">
        <v>136</v>
      </c>
      <c r="J295" t="s">
        <v>137</v>
      </c>
      <c r="K295" t="s">
        <v>166</v>
      </c>
      <c r="L295" t="s">
        <v>1005</v>
      </c>
      <c r="M295" t="s">
        <v>1006</v>
      </c>
      <c r="N295">
        <v>3.7294444439999999</v>
      </c>
      <c r="O295">
        <v>0</v>
      </c>
      <c r="P295">
        <v>33</v>
      </c>
      <c r="Q295">
        <v>0</v>
      </c>
      <c r="R295">
        <v>19</v>
      </c>
      <c r="S295">
        <v>13</v>
      </c>
      <c r="T295">
        <v>26</v>
      </c>
      <c r="U295">
        <v>3</v>
      </c>
      <c r="V295">
        <v>0</v>
      </c>
      <c r="W295">
        <v>0</v>
      </c>
      <c r="X295">
        <v>22.804569242017109</v>
      </c>
      <c r="Y295">
        <v>0</v>
      </c>
      <c r="Z295">
        <v>19.393992091732237</v>
      </c>
      <c r="AA295">
        <v>895.54834386871437</v>
      </c>
      <c r="AB295">
        <v>208.71662513552917</v>
      </c>
      <c r="AC295">
        <v>46.886174976345494</v>
      </c>
      <c r="AD295">
        <v>0</v>
      </c>
      <c r="AE295">
        <v>1193.3497053143383</v>
      </c>
    </row>
    <row r="296" spans="1:31" x14ac:dyDescent="0.3">
      <c r="A296">
        <v>2687517</v>
      </c>
      <c r="B296">
        <v>1</v>
      </c>
      <c r="C296" t="s">
        <v>80</v>
      </c>
      <c r="D296" t="s">
        <v>89</v>
      </c>
      <c r="E296" t="s">
        <v>244</v>
      </c>
      <c r="F296" t="s">
        <v>1007</v>
      </c>
      <c r="G296" t="s">
        <v>165</v>
      </c>
      <c r="H296" t="s">
        <v>187</v>
      </c>
      <c r="I296" t="s">
        <v>136</v>
      </c>
      <c r="J296" t="s">
        <v>137</v>
      </c>
      <c r="K296" t="s">
        <v>166</v>
      </c>
      <c r="L296" t="s">
        <v>1008</v>
      </c>
      <c r="M296" t="s">
        <v>1009</v>
      </c>
      <c r="N296">
        <v>2.6958333329999999</v>
      </c>
      <c r="O296">
        <v>0</v>
      </c>
      <c r="P296">
        <v>118</v>
      </c>
      <c r="Q296">
        <v>0</v>
      </c>
      <c r="R296">
        <v>0</v>
      </c>
      <c r="S296">
        <v>0</v>
      </c>
      <c r="T296">
        <v>1</v>
      </c>
      <c r="U296">
        <v>0</v>
      </c>
      <c r="V296">
        <v>0</v>
      </c>
      <c r="W296">
        <v>0</v>
      </c>
      <c r="X296">
        <v>75.912476374924225</v>
      </c>
      <c r="Y296">
        <v>0</v>
      </c>
      <c r="Z296">
        <v>0</v>
      </c>
      <c r="AA296">
        <v>0</v>
      </c>
      <c r="AB296">
        <v>0.61770174192288196</v>
      </c>
      <c r="AC296">
        <v>0</v>
      </c>
      <c r="AD296">
        <v>0</v>
      </c>
      <c r="AE296">
        <v>76.530178116847111</v>
      </c>
    </row>
    <row r="297" spans="1:31" x14ac:dyDescent="0.3">
      <c r="A297">
        <v>2687537</v>
      </c>
      <c r="B297">
        <v>1</v>
      </c>
      <c r="C297" t="s">
        <v>81</v>
      </c>
      <c r="D297" t="s">
        <v>112</v>
      </c>
      <c r="E297" t="s">
        <v>132</v>
      </c>
      <c r="F297" t="s">
        <v>1010</v>
      </c>
      <c r="G297" t="s">
        <v>346</v>
      </c>
      <c r="H297" t="s">
        <v>135</v>
      </c>
      <c r="I297" t="s">
        <v>136</v>
      </c>
      <c r="J297" t="s">
        <v>137</v>
      </c>
      <c r="K297" t="s">
        <v>166</v>
      </c>
      <c r="L297" t="s">
        <v>1011</v>
      </c>
      <c r="M297" t="s">
        <v>1012</v>
      </c>
      <c r="N297">
        <v>2.4311111109999999</v>
      </c>
      <c r="O297">
        <v>5</v>
      </c>
      <c r="P297">
        <v>1115</v>
      </c>
      <c r="Q297">
        <v>16</v>
      </c>
      <c r="R297">
        <v>144</v>
      </c>
      <c r="S297">
        <v>5</v>
      </c>
      <c r="T297">
        <v>71</v>
      </c>
      <c r="U297">
        <v>0</v>
      </c>
      <c r="V297">
        <v>0</v>
      </c>
      <c r="W297">
        <v>2.2797553682333329</v>
      </c>
      <c r="X297">
        <v>244.41660602837842</v>
      </c>
      <c r="Y297">
        <v>189.10073273478102</v>
      </c>
      <c r="Z297">
        <v>136.30485071531021</v>
      </c>
      <c r="AA297">
        <v>30.758154231226815</v>
      </c>
      <c r="AB297">
        <v>59.447886465590891</v>
      </c>
      <c r="AC297">
        <v>0</v>
      </c>
      <c r="AD297">
        <v>0</v>
      </c>
      <c r="AE297">
        <v>662.30798554352066</v>
      </c>
    </row>
    <row r="298" spans="1:31" x14ac:dyDescent="0.3">
      <c r="A298">
        <v>2687571</v>
      </c>
      <c r="B298">
        <v>1</v>
      </c>
      <c r="C298" t="s">
        <v>81</v>
      </c>
      <c r="D298" t="s">
        <v>115</v>
      </c>
      <c r="E298" t="s">
        <v>145</v>
      </c>
      <c r="F298" t="s">
        <v>1013</v>
      </c>
      <c r="G298" t="s">
        <v>232</v>
      </c>
      <c r="H298" t="s">
        <v>135</v>
      </c>
      <c r="I298" t="s">
        <v>136</v>
      </c>
      <c r="J298" t="s">
        <v>137</v>
      </c>
      <c r="K298" t="s">
        <v>138</v>
      </c>
      <c r="L298" t="s">
        <v>1014</v>
      </c>
      <c r="M298" t="s">
        <v>1015</v>
      </c>
      <c r="N298">
        <v>2.5083333329999999</v>
      </c>
      <c r="O298">
        <v>0</v>
      </c>
      <c r="P298">
        <v>215</v>
      </c>
      <c r="Q298">
        <v>0</v>
      </c>
      <c r="R298">
        <v>4</v>
      </c>
      <c r="S298">
        <v>2</v>
      </c>
      <c r="T298">
        <v>17</v>
      </c>
      <c r="U298">
        <v>0</v>
      </c>
      <c r="V298">
        <v>0</v>
      </c>
      <c r="W298">
        <v>0</v>
      </c>
      <c r="X298">
        <v>46.60627380316636</v>
      </c>
      <c r="Y298">
        <v>0</v>
      </c>
      <c r="Z298">
        <v>0.85161112203082334</v>
      </c>
      <c r="AA298">
        <v>9.1721642999676689</v>
      </c>
      <c r="AB298">
        <v>10.629054698722067</v>
      </c>
      <c r="AC298">
        <v>0</v>
      </c>
      <c r="AD298">
        <v>0</v>
      </c>
      <c r="AE298">
        <v>67.259103923886926</v>
      </c>
    </row>
    <row r="299" spans="1:31" x14ac:dyDescent="0.3">
      <c r="A299">
        <v>2687617</v>
      </c>
      <c r="B299">
        <v>1</v>
      </c>
      <c r="C299" t="s">
        <v>80</v>
      </c>
      <c r="D299" t="s">
        <v>111</v>
      </c>
      <c r="E299" t="s">
        <v>428</v>
      </c>
      <c r="F299" t="s">
        <v>875</v>
      </c>
      <c r="G299" t="s">
        <v>186</v>
      </c>
      <c r="H299" t="s">
        <v>187</v>
      </c>
      <c r="I299" t="s">
        <v>136</v>
      </c>
      <c r="J299" t="s">
        <v>137</v>
      </c>
      <c r="K299" t="s">
        <v>138</v>
      </c>
      <c r="L299" t="s">
        <v>1016</v>
      </c>
      <c r="M299" t="s">
        <v>1017</v>
      </c>
      <c r="N299">
        <v>1.082222222</v>
      </c>
      <c r="O299">
        <v>0</v>
      </c>
      <c r="P299">
        <v>128</v>
      </c>
      <c r="Q299">
        <v>0</v>
      </c>
      <c r="R299">
        <v>0</v>
      </c>
      <c r="S299">
        <v>0</v>
      </c>
      <c r="T299">
        <v>40</v>
      </c>
      <c r="U299">
        <v>0</v>
      </c>
      <c r="V299">
        <v>0</v>
      </c>
      <c r="W299">
        <v>0</v>
      </c>
      <c r="X299">
        <v>27.179703942881147</v>
      </c>
      <c r="Y299">
        <v>0</v>
      </c>
      <c r="Z299">
        <v>0</v>
      </c>
      <c r="AA299">
        <v>0</v>
      </c>
      <c r="AB299">
        <v>60.135602138448078</v>
      </c>
      <c r="AC299">
        <v>0</v>
      </c>
      <c r="AD299">
        <v>0</v>
      </c>
      <c r="AE299">
        <v>87.315306081329226</v>
      </c>
    </row>
    <row r="300" spans="1:31" x14ac:dyDescent="0.3">
      <c r="A300">
        <v>2687639</v>
      </c>
      <c r="B300">
        <v>1</v>
      </c>
      <c r="C300" t="s">
        <v>80</v>
      </c>
      <c r="D300" t="s">
        <v>100</v>
      </c>
      <c r="E300" t="s">
        <v>184</v>
      </c>
      <c r="F300" t="s">
        <v>1018</v>
      </c>
      <c r="G300" t="s">
        <v>409</v>
      </c>
      <c r="H300" t="s">
        <v>187</v>
      </c>
      <c r="I300" t="s">
        <v>136</v>
      </c>
      <c r="J300" t="s">
        <v>137</v>
      </c>
      <c r="K300" t="s">
        <v>138</v>
      </c>
      <c r="L300" t="s">
        <v>1019</v>
      </c>
      <c r="M300" t="s">
        <v>1020</v>
      </c>
      <c r="N300">
        <v>0.89749999999999996</v>
      </c>
      <c r="O300">
        <v>0</v>
      </c>
      <c r="P300">
        <v>61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10.230822168535129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10.230822168535129</v>
      </c>
    </row>
    <row r="301" spans="1:31" x14ac:dyDescent="0.3">
      <c r="A301">
        <v>2687332</v>
      </c>
      <c r="B301">
        <v>1</v>
      </c>
      <c r="C301" t="s">
        <v>80</v>
      </c>
      <c r="D301" t="s">
        <v>83</v>
      </c>
      <c r="E301" t="s">
        <v>213</v>
      </c>
      <c r="F301" t="s">
        <v>1021</v>
      </c>
      <c r="G301" t="s">
        <v>831</v>
      </c>
      <c r="H301" t="s">
        <v>187</v>
      </c>
      <c r="I301" t="s">
        <v>136</v>
      </c>
      <c r="J301" t="s">
        <v>137</v>
      </c>
      <c r="K301" t="s">
        <v>138</v>
      </c>
      <c r="L301" t="s">
        <v>1022</v>
      </c>
      <c r="M301" t="s">
        <v>1023</v>
      </c>
      <c r="N301">
        <v>6.1505555550000004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1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</row>
    <row r="302" spans="1:31" x14ac:dyDescent="0.3">
      <c r="A302">
        <v>2687361</v>
      </c>
      <c r="B302">
        <v>1</v>
      </c>
      <c r="C302" t="s">
        <v>80</v>
      </c>
      <c r="D302" t="s">
        <v>103</v>
      </c>
      <c r="E302" t="s">
        <v>428</v>
      </c>
      <c r="F302" t="s">
        <v>1024</v>
      </c>
      <c r="G302" t="s">
        <v>165</v>
      </c>
      <c r="H302" t="s">
        <v>187</v>
      </c>
      <c r="I302" t="s">
        <v>136</v>
      </c>
      <c r="J302" t="s">
        <v>137</v>
      </c>
      <c r="K302" t="s">
        <v>166</v>
      </c>
      <c r="L302" t="s">
        <v>1025</v>
      </c>
      <c r="M302" t="s">
        <v>1026</v>
      </c>
      <c r="N302">
        <v>3.4838888880000001</v>
      </c>
      <c r="O302">
        <v>0</v>
      </c>
      <c r="P302">
        <v>49</v>
      </c>
      <c r="Q302">
        <v>0</v>
      </c>
      <c r="R302">
        <v>0</v>
      </c>
      <c r="S302">
        <v>0</v>
      </c>
      <c r="T302">
        <v>3</v>
      </c>
      <c r="U302">
        <v>0</v>
      </c>
      <c r="V302">
        <v>0</v>
      </c>
      <c r="W302">
        <v>0</v>
      </c>
      <c r="X302">
        <v>35.20714610200335</v>
      </c>
      <c r="Y302">
        <v>0</v>
      </c>
      <c r="Z302">
        <v>0</v>
      </c>
      <c r="AA302">
        <v>0</v>
      </c>
      <c r="AB302">
        <v>6.33838463054495</v>
      </c>
      <c r="AC302">
        <v>0</v>
      </c>
      <c r="AD302">
        <v>0</v>
      </c>
      <c r="AE302">
        <v>41.545530732548301</v>
      </c>
    </row>
    <row r="303" spans="1:31" x14ac:dyDescent="0.3">
      <c r="A303">
        <v>2687400</v>
      </c>
      <c r="B303">
        <v>1</v>
      </c>
      <c r="C303" t="s">
        <v>80</v>
      </c>
      <c r="D303" t="s">
        <v>96</v>
      </c>
      <c r="E303" t="s">
        <v>184</v>
      </c>
      <c r="F303" t="s">
        <v>1027</v>
      </c>
      <c r="G303" t="s">
        <v>165</v>
      </c>
      <c r="H303" t="s">
        <v>187</v>
      </c>
      <c r="I303" t="s">
        <v>136</v>
      </c>
      <c r="J303" t="s">
        <v>137</v>
      </c>
      <c r="K303" t="s">
        <v>166</v>
      </c>
      <c r="L303" t="s">
        <v>1028</v>
      </c>
      <c r="M303" t="s">
        <v>1029</v>
      </c>
      <c r="N303">
        <v>4.7625000000000002</v>
      </c>
      <c r="O303">
        <v>0</v>
      </c>
      <c r="P303">
        <v>51</v>
      </c>
      <c r="Q303">
        <v>0</v>
      </c>
      <c r="R303">
        <v>0</v>
      </c>
      <c r="S303">
        <v>0</v>
      </c>
      <c r="T303">
        <v>17</v>
      </c>
      <c r="U303">
        <v>0</v>
      </c>
      <c r="V303">
        <v>0</v>
      </c>
      <c r="W303">
        <v>0</v>
      </c>
      <c r="X303">
        <v>32.963381438910261</v>
      </c>
      <c r="Y303">
        <v>0</v>
      </c>
      <c r="Z303">
        <v>0</v>
      </c>
      <c r="AA303">
        <v>0</v>
      </c>
      <c r="AB303">
        <v>137.37863407225552</v>
      </c>
      <c r="AC303">
        <v>0</v>
      </c>
      <c r="AD303">
        <v>0</v>
      </c>
      <c r="AE303">
        <v>170.34201551116578</v>
      </c>
    </row>
    <row r="304" spans="1:31" x14ac:dyDescent="0.3">
      <c r="A304">
        <v>2687541</v>
      </c>
      <c r="B304">
        <v>1</v>
      </c>
      <c r="C304" t="s">
        <v>81</v>
      </c>
      <c r="D304" t="s">
        <v>115</v>
      </c>
      <c r="E304" t="s">
        <v>184</v>
      </c>
      <c r="F304" t="s">
        <v>1030</v>
      </c>
      <c r="G304" t="s">
        <v>186</v>
      </c>
      <c r="H304" t="s">
        <v>187</v>
      </c>
      <c r="I304" t="s">
        <v>136</v>
      </c>
      <c r="J304" t="s">
        <v>137</v>
      </c>
      <c r="K304" t="s">
        <v>138</v>
      </c>
      <c r="L304" t="s">
        <v>1031</v>
      </c>
      <c r="M304" t="s">
        <v>1032</v>
      </c>
      <c r="N304">
        <v>4.2872222219999996</v>
      </c>
      <c r="O304">
        <v>0</v>
      </c>
      <c r="P304">
        <v>3</v>
      </c>
      <c r="Q304">
        <v>0</v>
      </c>
      <c r="R304">
        <v>3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</row>
    <row r="305" spans="1:31" x14ac:dyDescent="0.3">
      <c r="A305">
        <v>2687618</v>
      </c>
      <c r="B305">
        <v>1</v>
      </c>
      <c r="C305" t="s">
        <v>80</v>
      </c>
      <c r="D305" t="s">
        <v>96</v>
      </c>
      <c r="E305" t="s">
        <v>244</v>
      </c>
      <c r="F305" t="s">
        <v>1033</v>
      </c>
      <c r="G305" t="s">
        <v>346</v>
      </c>
      <c r="H305" t="s">
        <v>187</v>
      </c>
      <c r="I305" t="s">
        <v>136</v>
      </c>
      <c r="J305" t="s">
        <v>137</v>
      </c>
      <c r="K305" t="s">
        <v>166</v>
      </c>
      <c r="L305" t="s">
        <v>1034</v>
      </c>
      <c r="M305" t="s">
        <v>1035</v>
      </c>
      <c r="N305">
        <v>2.5808333330000002</v>
      </c>
      <c r="O305">
        <v>0</v>
      </c>
      <c r="P305">
        <v>209</v>
      </c>
      <c r="Q305">
        <v>0</v>
      </c>
      <c r="R305">
        <v>0</v>
      </c>
      <c r="S305">
        <v>0</v>
      </c>
      <c r="T305">
        <v>17</v>
      </c>
      <c r="U305">
        <v>0</v>
      </c>
      <c r="V305">
        <v>0</v>
      </c>
      <c r="W305">
        <v>0</v>
      </c>
      <c r="X305">
        <v>185.16264746898281</v>
      </c>
      <c r="Y305">
        <v>0</v>
      </c>
      <c r="Z305">
        <v>0</v>
      </c>
      <c r="AA305">
        <v>0</v>
      </c>
      <c r="AB305">
        <v>20.636844133249856</v>
      </c>
      <c r="AC305">
        <v>0</v>
      </c>
      <c r="AD305">
        <v>0</v>
      </c>
      <c r="AE305">
        <v>205.79949160223268</v>
      </c>
    </row>
    <row r="306" spans="1:31" x14ac:dyDescent="0.3">
      <c r="A306">
        <v>2687624</v>
      </c>
      <c r="B306">
        <v>1</v>
      </c>
      <c r="C306" t="s">
        <v>81</v>
      </c>
      <c r="D306" t="s">
        <v>128</v>
      </c>
      <c r="E306" t="s">
        <v>244</v>
      </c>
      <c r="F306" t="s">
        <v>1036</v>
      </c>
      <c r="G306" t="s">
        <v>346</v>
      </c>
      <c r="H306" t="s">
        <v>187</v>
      </c>
      <c r="I306" t="s">
        <v>136</v>
      </c>
      <c r="J306" t="s">
        <v>137</v>
      </c>
      <c r="K306" t="s">
        <v>166</v>
      </c>
      <c r="L306" t="s">
        <v>1037</v>
      </c>
      <c r="M306" t="s">
        <v>1038</v>
      </c>
      <c r="N306">
        <v>1.467777777</v>
      </c>
      <c r="O306">
        <v>0</v>
      </c>
      <c r="P306">
        <v>800</v>
      </c>
      <c r="Q306">
        <v>0</v>
      </c>
      <c r="R306">
        <v>0</v>
      </c>
      <c r="S306">
        <v>0</v>
      </c>
      <c r="T306">
        <v>51</v>
      </c>
      <c r="U306">
        <v>0</v>
      </c>
      <c r="V306">
        <v>0</v>
      </c>
      <c r="W306">
        <v>0</v>
      </c>
      <c r="X306">
        <v>200.1249881519872</v>
      </c>
      <c r="Y306">
        <v>0</v>
      </c>
      <c r="Z306">
        <v>0</v>
      </c>
      <c r="AA306">
        <v>0</v>
      </c>
      <c r="AB306">
        <v>95.524336793048946</v>
      </c>
      <c r="AC306">
        <v>0</v>
      </c>
      <c r="AD306">
        <v>0</v>
      </c>
      <c r="AE306">
        <v>295.64932494503614</v>
      </c>
    </row>
    <row r="307" spans="1:31" x14ac:dyDescent="0.3">
      <c r="A307">
        <v>2687643</v>
      </c>
      <c r="B307">
        <v>1</v>
      </c>
      <c r="C307" t="s">
        <v>80</v>
      </c>
      <c r="D307" t="s">
        <v>93</v>
      </c>
      <c r="E307" t="s">
        <v>184</v>
      </c>
      <c r="F307" t="s">
        <v>1039</v>
      </c>
      <c r="G307" t="s">
        <v>186</v>
      </c>
      <c r="H307" t="s">
        <v>187</v>
      </c>
      <c r="I307" t="s">
        <v>136</v>
      </c>
      <c r="J307" t="s">
        <v>137</v>
      </c>
      <c r="K307" t="s">
        <v>138</v>
      </c>
      <c r="L307" t="s">
        <v>1040</v>
      </c>
      <c r="M307" t="s">
        <v>1041</v>
      </c>
      <c r="N307">
        <v>1.5647222220000001</v>
      </c>
      <c r="O307">
        <v>0</v>
      </c>
      <c r="P307">
        <v>0</v>
      </c>
      <c r="Q307">
        <v>0</v>
      </c>
      <c r="R307">
        <v>2</v>
      </c>
      <c r="S307">
        <v>0</v>
      </c>
      <c r="T307">
        <v>3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0.76436207573254189</v>
      </c>
      <c r="AA307">
        <v>0</v>
      </c>
      <c r="AB307">
        <v>1.8088803870292658</v>
      </c>
      <c r="AC307">
        <v>0</v>
      </c>
      <c r="AD307">
        <v>0</v>
      </c>
      <c r="AE307">
        <v>2.5732424627618076</v>
      </c>
    </row>
    <row r="308" spans="1:31" x14ac:dyDescent="0.3">
      <c r="A308">
        <v>2686799</v>
      </c>
      <c r="B308">
        <v>1</v>
      </c>
      <c r="C308" t="s">
        <v>81</v>
      </c>
      <c r="D308" t="s">
        <v>120</v>
      </c>
      <c r="E308" t="s">
        <v>244</v>
      </c>
      <c r="F308" t="s">
        <v>1042</v>
      </c>
      <c r="G308" t="s">
        <v>346</v>
      </c>
      <c r="H308" t="s">
        <v>187</v>
      </c>
      <c r="I308" t="s">
        <v>136</v>
      </c>
      <c r="J308" t="s">
        <v>137</v>
      </c>
      <c r="K308" t="s">
        <v>166</v>
      </c>
      <c r="L308" t="s">
        <v>1043</v>
      </c>
      <c r="M308" t="s">
        <v>1044</v>
      </c>
      <c r="N308">
        <v>8.670555555</v>
      </c>
      <c r="O308">
        <v>0</v>
      </c>
      <c r="P308">
        <v>142</v>
      </c>
      <c r="Q308">
        <v>0</v>
      </c>
      <c r="R308">
        <v>1</v>
      </c>
      <c r="S308">
        <v>0</v>
      </c>
      <c r="T308">
        <v>15</v>
      </c>
      <c r="U308">
        <v>0</v>
      </c>
      <c r="V308">
        <v>0</v>
      </c>
      <c r="W308">
        <v>0</v>
      </c>
      <c r="X308">
        <v>179.85105341416565</v>
      </c>
      <c r="Y308">
        <v>0</v>
      </c>
      <c r="Z308">
        <v>0.57604558383032489</v>
      </c>
      <c r="AA308">
        <v>0</v>
      </c>
      <c r="AB308">
        <v>58.793319420821298</v>
      </c>
      <c r="AC308">
        <v>0</v>
      </c>
      <c r="AD308">
        <v>0</v>
      </c>
      <c r="AE308">
        <v>239.22041841881727</v>
      </c>
    </row>
    <row r="309" spans="1:31" x14ac:dyDescent="0.3">
      <c r="A309">
        <v>2687392</v>
      </c>
      <c r="B309">
        <v>1</v>
      </c>
      <c r="C309" t="s">
        <v>80</v>
      </c>
      <c r="D309" t="s">
        <v>95</v>
      </c>
      <c r="E309" t="s">
        <v>244</v>
      </c>
      <c r="F309" t="s">
        <v>1045</v>
      </c>
      <c r="G309" t="s">
        <v>968</v>
      </c>
      <c r="H309" t="s">
        <v>187</v>
      </c>
      <c r="I309" t="s">
        <v>136</v>
      </c>
      <c r="J309" t="s">
        <v>137</v>
      </c>
      <c r="K309" t="s">
        <v>138</v>
      </c>
      <c r="L309" t="s">
        <v>1046</v>
      </c>
      <c r="M309" t="s">
        <v>1047</v>
      </c>
      <c r="N309">
        <v>4.9936111109999999</v>
      </c>
      <c r="O309">
        <v>0</v>
      </c>
      <c r="P309">
        <v>151</v>
      </c>
      <c r="Q309">
        <v>0</v>
      </c>
      <c r="R309">
        <v>0</v>
      </c>
      <c r="S309">
        <v>0</v>
      </c>
      <c r="T309">
        <v>13</v>
      </c>
      <c r="U309">
        <v>0</v>
      </c>
      <c r="V309">
        <v>0</v>
      </c>
      <c r="W309">
        <v>0</v>
      </c>
      <c r="X309">
        <v>144.79513569601602</v>
      </c>
      <c r="Y309">
        <v>0</v>
      </c>
      <c r="Z309">
        <v>0</v>
      </c>
      <c r="AA309">
        <v>0</v>
      </c>
      <c r="AB309">
        <v>56.876552931079949</v>
      </c>
      <c r="AC309">
        <v>0</v>
      </c>
      <c r="AD309">
        <v>0</v>
      </c>
      <c r="AE309">
        <v>201.67168862709596</v>
      </c>
    </row>
    <row r="310" spans="1:31" x14ac:dyDescent="0.3">
      <c r="A310">
        <v>2687426</v>
      </c>
      <c r="B310">
        <v>1</v>
      </c>
      <c r="C310" t="s">
        <v>81</v>
      </c>
      <c r="D310" t="s">
        <v>113</v>
      </c>
      <c r="E310" t="s">
        <v>132</v>
      </c>
      <c r="F310" t="s">
        <v>1048</v>
      </c>
      <c r="G310" t="s">
        <v>346</v>
      </c>
      <c r="H310" t="s">
        <v>135</v>
      </c>
      <c r="I310" t="s">
        <v>136</v>
      </c>
      <c r="J310" t="s">
        <v>137</v>
      </c>
      <c r="K310" t="s">
        <v>166</v>
      </c>
      <c r="L310" t="s">
        <v>1049</v>
      </c>
      <c r="M310" t="s">
        <v>1050</v>
      </c>
      <c r="N310">
        <v>5.4088888879999999</v>
      </c>
      <c r="O310">
        <v>1</v>
      </c>
      <c r="P310">
        <v>508</v>
      </c>
      <c r="Q310">
        <v>0</v>
      </c>
      <c r="R310">
        <v>82</v>
      </c>
      <c r="S310">
        <v>2</v>
      </c>
      <c r="T310">
        <v>8</v>
      </c>
      <c r="U310">
        <v>0</v>
      </c>
      <c r="V310">
        <v>0</v>
      </c>
      <c r="W310">
        <v>1.0113363618666669</v>
      </c>
      <c r="X310">
        <v>394.74821175023988</v>
      </c>
      <c r="Y310">
        <v>0</v>
      </c>
      <c r="Z310">
        <v>309.85805785644834</v>
      </c>
      <c r="AA310">
        <v>31.129001175752034</v>
      </c>
      <c r="AB310">
        <v>11.734055965244433</v>
      </c>
      <c r="AC310">
        <v>0</v>
      </c>
      <c r="AD310">
        <v>0</v>
      </c>
      <c r="AE310">
        <v>748.48066310955141</v>
      </c>
    </row>
    <row r="311" spans="1:31" x14ac:dyDescent="0.3">
      <c r="A311">
        <v>2687530</v>
      </c>
      <c r="B311">
        <v>1</v>
      </c>
      <c r="C311" t="s">
        <v>80</v>
      </c>
      <c r="D311" t="s">
        <v>101</v>
      </c>
      <c r="E311" t="s">
        <v>244</v>
      </c>
      <c r="F311" t="s">
        <v>1051</v>
      </c>
      <c r="G311" t="s">
        <v>346</v>
      </c>
      <c r="H311" t="s">
        <v>187</v>
      </c>
      <c r="I311" t="s">
        <v>136</v>
      </c>
      <c r="J311" t="s">
        <v>137</v>
      </c>
      <c r="K311" t="s">
        <v>166</v>
      </c>
      <c r="L311" t="s">
        <v>1052</v>
      </c>
      <c r="M311" t="s">
        <v>1053</v>
      </c>
      <c r="N311">
        <v>5.5902777769999998</v>
      </c>
      <c r="O311">
        <v>0</v>
      </c>
      <c r="P311">
        <v>571</v>
      </c>
      <c r="Q311">
        <v>0</v>
      </c>
      <c r="R311">
        <v>1</v>
      </c>
      <c r="S311">
        <v>0</v>
      </c>
      <c r="T311">
        <v>23</v>
      </c>
      <c r="U311">
        <v>0</v>
      </c>
      <c r="V311">
        <v>0</v>
      </c>
      <c r="W311">
        <v>0</v>
      </c>
      <c r="X311">
        <v>396.78177297905688</v>
      </c>
      <c r="Y311">
        <v>0</v>
      </c>
      <c r="Z311">
        <v>0</v>
      </c>
      <c r="AA311">
        <v>0</v>
      </c>
      <c r="AB311">
        <v>90.758469959063774</v>
      </c>
      <c r="AC311">
        <v>0</v>
      </c>
      <c r="AD311">
        <v>0</v>
      </c>
      <c r="AE311">
        <v>487.54024293812063</v>
      </c>
    </row>
    <row r="312" spans="1:31" x14ac:dyDescent="0.3">
      <c r="A312">
        <v>2687533</v>
      </c>
      <c r="B312">
        <v>1</v>
      </c>
      <c r="C312" t="s">
        <v>80</v>
      </c>
      <c r="D312" t="s">
        <v>101</v>
      </c>
      <c r="E312" t="s">
        <v>244</v>
      </c>
      <c r="F312" t="s">
        <v>1054</v>
      </c>
      <c r="G312" t="s">
        <v>346</v>
      </c>
      <c r="H312" t="s">
        <v>187</v>
      </c>
      <c r="I312" t="s">
        <v>136</v>
      </c>
      <c r="J312" t="s">
        <v>137</v>
      </c>
      <c r="K312" t="s">
        <v>166</v>
      </c>
      <c r="L312" t="s">
        <v>1055</v>
      </c>
      <c r="M312" t="s">
        <v>1056</v>
      </c>
      <c r="N312">
        <v>5.5508333329999999</v>
      </c>
      <c r="O312">
        <v>0</v>
      </c>
      <c r="P312">
        <v>96</v>
      </c>
      <c r="Q312">
        <v>0</v>
      </c>
      <c r="R312">
        <v>0</v>
      </c>
      <c r="S312">
        <v>0</v>
      </c>
      <c r="T312">
        <v>12</v>
      </c>
      <c r="U312">
        <v>0</v>
      </c>
      <c r="V312">
        <v>0</v>
      </c>
      <c r="W312">
        <v>0</v>
      </c>
      <c r="X312">
        <v>73.219068296491486</v>
      </c>
      <c r="Y312">
        <v>0</v>
      </c>
      <c r="Z312">
        <v>0</v>
      </c>
      <c r="AA312">
        <v>0</v>
      </c>
      <c r="AB312">
        <v>168.14773460176696</v>
      </c>
      <c r="AC312">
        <v>0</v>
      </c>
      <c r="AD312">
        <v>0</v>
      </c>
      <c r="AE312">
        <v>241.36680289825844</v>
      </c>
    </row>
    <row r="313" spans="1:31" x14ac:dyDescent="0.3">
      <c r="A313">
        <v>2687534</v>
      </c>
      <c r="B313">
        <v>1</v>
      </c>
      <c r="C313" t="s">
        <v>80</v>
      </c>
      <c r="D313" t="s">
        <v>101</v>
      </c>
      <c r="E313" t="s">
        <v>244</v>
      </c>
      <c r="F313" t="s">
        <v>1057</v>
      </c>
      <c r="G313" t="s">
        <v>346</v>
      </c>
      <c r="H313" t="s">
        <v>187</v>
      </c>
      <c r="I313" t="s">
        <v>136</v>
      </c>
      <c r="J313" t="s">
        <v>137</v>
      </c>
      <c r="K313" t="s">
        <v>166</v>
      </c>
      <c r="L313" t="s">
        <v>1058</v>
      </c>
      <c r="M313" t="s">
        <v>1059</v>
      </c>
      <c r="N313">
        <v>5.5794444439999999</v>
      </c>
      <c r="O313">
        <v>0</v>
      </c>
      <c r="P313">
        <v>141</v>
      </c>
      <c r="Q313">
        <v>0</v>
      </c>
      <c r="R313">
        <v>0</v>
      </c>
      <c r="S313">
        <v>0</v>
      </c>
      <c r="T313">
        <v>8</v>
      </c>
      <c r="U313">
        <v>0</v>
      </c>
      <c r="V313">
        <v>0</v>
      </c>
      <c r="W313">
        <v>0</v>
      </c>
      <c r="X313">
        <v>95.030101184257063</v>
      </c>
      <c r="Y313">
        <v>0</v>
      </c>
      <c r="Z313">
        <v>0</v>
      </c>
      <c r="AA313">
        <v>0</v>
      </c>
      <c r="AB313">
        <v>37.107305661668732</v>
      </c>
      <c r="AC313">
        <v>0</v>
      </c>
      <c r="AD313">
        <v>0</v>
      </c>
      <c r="AE313">
        <v>132.1374068459258</v>
      </c>
    </row>
    <row r="314" spans="1:31" x14ac:dyDescent="0.3">
      <c r="A314">
        <v>2687551</v>
      </c>
      <c r="B314">
        <v>1</v>
      </c>
      <c r="C314" t="s">
        <v>80</v>
      </c>
      <c r="D314" t="s">
        <v>101</v>
      </c>
      <c r="E314" t="s">
        <v>244</v>
      </c>
      <c r="F314" t="s">
        <v>1060</v>
      </c>
      <c r="G314" t="s">
        <v>346</v>
      </c>
      <c r="H314" t="s">
        <v>187</v>
      </c>
      <c r="I314" t="s">
        <v>136</v>
      </c>
      <c r="J314" t="s">
        <v>137</v>
      </c>
      <c r="K314" t="s">
        <v>166</v>
      </c>
      <c r="L314" t="s">
        <v>1061</v>
      </c>
      <c r="M314" t="s">
        <v>1062</v>
      </c>
      <c r="N314">
        <v>5.415</v>
      </c>
      <c r="O314">
        <v>0</v>
      </c>
      <c r="P314">
        <v>297</v>
      </c>
      <c r="Q314">
        <v>0</v>
      </c>
      <c r="R314">
        <v>0</v>
      </c>
      <c r="S314">
        <v>0</v>
      </c>
      <c r="T314">
        <v>21</v>
      </c>
      <c r="U314">
        <v>0</v>
      </c>
      <c r="V314">
        <v>0</v>
      </c>
      <c r="W314">
        <v>0</v>
      </c>
      <c r="X314">
        <v>217.49707093512981</v>
      </c>
      <c r="Y314">
        <v>0</v>
      </c>
      <c r="Z314">
        <v>0</v>
      </c>
      <c r="AA314">
        <v>0</v>
      </c>
      <c r="AB314">
        <v>98.82331582144208</v>
      </c>
      <c r="AC314">
        <v>0</v>
      </c>
      <c r="AD314">
        <v>0</v>
      </c>
      <c r="AE314">
        <v>316.32038675657191</v>
      </c>
    </row>
    <row r="315" spans="1:31" x14ac:dyDescent="0.3">
      <c r="A315">
        <v>2687573</v>
      </c>
      <c r="B315">
        <v>1</v>
      </c>
      <c r="C315" t="s">
        <v>81</v>
      </c>
      <c r="D315" t="s">
        <v>123</v>
      </c>
      <c r="E315" t="s">
        <v>244</v>
      </c>
      <c r="F315" t="s">
        <v>1063</v>
      </c>
      <c r="G315" t="s">
        <v>346</v>
      </c>
      <c r="H315" t="s">
        <v>187</v>
      </c>
      <c r="I315" t="s">
        <v>136</v>
      </c>
      <c r="J315" t="s">
        <v>137</v>
      </c>
      <c r="K315" t="s">
        <v>166</v>
      </c>
      <c r="L315" t="s">
        <v>1064</v>
      </c>
      <c r="M315" t="s">
        <v>1065</v>
      </c>
      <c r="N315">
        <v>6.130833333</v>
      </c>
      <c r="O315">
        <v>0</v>
      </c>
      <c r="P315">
        <v>383</v>
      </c>
      <c r="Q315">
        <v>0</v>
      </c>
      <c r="R315">
        <v>0</v>
      </c>
      <c r="S315">
        <v>0</v>
      </c>
      <c r="T315">
        <v>14</v>
      </c>
      <c r="U315">
        <v>0</v>
      </c>
      <c r="V315">
        <v>0</v>
      </c>
      <c r="W315">
        <v>0</v>
      </c>
      <c r="X315">
        <v>422.41425175886462</v>
      </c>
      <c r="Y315">
        <v>0</v>
      </c>
      <c r="Z315">
        <v>0</v>
      </c>
      <c r="AA315">
        <v>0</v>
      </c>
      <c r="AB315">
        <v>69.241541333534968</v>
      </c>
      <c r="AC315">
        <v>0</v>
      </c>
      <c r="AD315">
        <v>0</v>
      </c>
      <c r="AE315">
        <v>491.65579309239956</v>
      </c>
    </row>
    <row r="316" spans="1:31" x14ac:dyDescent="0.3">
      <c r="A316">
        <v>2687668</v>
      </c>
      <c r="B316">
        <v>1</v>
      </c>
      <c r="C316" t="s">
        <v>81</v>
      </c>
      <c r="D316" t="s">
        <v>113</v>
      </c>
      <c r="E316" t="s">
        <v>213</v>
      </c>
      <c r="F316" t="s">
        <v>1066</v>
      </c>
      <c r="G316" t="s">
        <v>688</v>
      </c>
      <c r="H316" t="s">
        <v>187</v>
      </c>
      <c r="I316" t="s">
        <v>136</v>
      </c>
      <c r="J316" t="s">
        <v>137</v>
      </c>
      <c r="K316" t="s">
        <v>138</v>
      </c>
      <c r="L316" t="s">
        <v>1067</v>
      </c>
      <c r="M316" t="s">
        <v>1068</v>
      </c>
      <c r="N316">
        <v>1.9841666659999999</v>
      </c>
      <c r="O316">
        <v>0</v>
      </c>
      <c r="P316">
        <v>1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</row>
    <row r="317" spans="1:31" x14ac:dyDescent="0.3">
      <c r="A317">
        <v>2687679</v>
      </c>
      <c r="B317">
        <v>1</v>
      </c>
      <c r="C317" t="s">
        <v>80</v>
      </c>
      <c r="D317" t="s">
        <v>107</v>
      </c>
      <c r="E317" t="s">
        <v>244</v>
      </c>
      <c r="F317" t="s">
        <v>1069</v>
      </c>
      <c r="G317" t="s">
        <v>409</v>
      </c>
      <c r="H317" t="s">
        <v>187</v>
      </c>
      <c r="I317" t="s">
        <v>136</v>
      </c>
      <c r="J317" t="s">
        <v>137</v>
      </c>
      <c r="K317" t="s">
        <v>138</v>
      </c>
      <c r="L317" t="s">
        <v>1070</v>
      </c>
      <c r="M317" t="s">
        <v>1071</v>
      </c>
      <c r="N317">
        <v>0.35555555500000002</v>
      </c>
      <c r="O317">
        <v>0</v>
      </c>
      <c r="P317">
        <v>88</v>
      </c>
      <c r="Q317">
        <v>0</v>
      </c>
      <c r="R317">
        <v>0</v>
      </c>
      <c r="S317">
        <v>0</v>
      </c>
      <c r="T317">
        <v>1</v>
      </c>
      <c r="U317">
        <v>0</v>
      </c>
      <c r="V317">
        <v>0</v>
      </c>
      <c r="W317">
        <v>0</v>
      </c>
      <c r="X317">
        <v>3.8115440262589186</v>
      </c>
      <c r="Y317">
        <v>0</v>
      </c>
      <c r="Z317">
        <v>0</v>
      </c>
      <c r="AA317">
        <v>0</v>
      </c>
      <c r="AB317">
        <v>0.13960837972892801</v>
      </c>
      <c r="AC317">
        <v>0</v>
      </c>
      <c r="AD317">
        <v>0</v>
      </c>
      <c r="AE317">
        <v>3.9511524059878464</v>
      </c>
    </row>
    <row r="318" spans="1:31" x14ac:dyDescent="0.3">
      <c r="A318">
        <v>2687733</v>
      </c>
      <c r="B318">
        <v>1</v>
      </c>
      <c r="C318" t="s">
        <v>81</v>
      </c>
      <c r="D318" t="s">
        <v>128</v>
      </c>
      <c r="E318" t="s">
        <v>244</v>
      </c>
      <c r="F318" t="s">
        <v>1072</v>
      </c>
      <c r="G318" t="s">
        <v>165</v>
      </c>
      <c r="H318" t="s">
        <v>187</v>
      </c>
      <c r="I318" t="s">
        <v>136</v>
      </c>
      <c r="J318" t="s">
        <v>137</v>
      </c>
      <c r="K318" t="s">
        <v>166</v>
      </c>
      <c r="L318" t="s">
        <v>1073</v>
      </c>
      <c r="M318" t="s">
        <v>1074</v>
      </c>
      <c r="N318">
        <v>1.624166666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58</v>
      </c>
      <c r="U318">
        <v>0</v>
      </c>
      <c r="V318">
        <v>3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64.391484298100721</v>
      </c>
      <c r="AC318">
        <v>0</v>
      </c>
      <c r="AD318">
        <v>308.04507276314177</v>
      </c>
      <c r="AE318">
        <v>372.43655706124252</v>
      </c>
    </row>
    <row r="319" spans="1:31" x14ac:dyDescent="0.3">
      <c r="A319">
        <v>2687738</v>
      </c>
      <c r="B319">
        <v>1</v>
      </c>
      <c r="C319" t="s">
        <v>81</v>
      </c>
      <c r="D319" t="s">
        <v>118</v>
      </c>
      <c r="E319" t="s">
        <v>184</v>
      </c>
      <c r="F319" t="s">
        <v>1075</v>
      </c>
      <c r="G319" t="s">
        <v>186</v>
      </c>
      <c r="H319" t="s">
        <v>187</v>
      </c>
      <c r="I319" t="s">
        <v>136</v>
      </c>
      <c r="J319" t="s">
        <v>137</v>
      </c>
      <c r="K319" t="s">
        <v>138</v>
      </c>
      <c r="L319" t="s">
        <v>1076</v>
      </c>
      <c r="M319" t="s">
        <v>1077</v>
      </c>
      <c r="N319">
        <v>0.96805555499999996</v>
      </c>
      <c r="O319">
        <v>0</v>
      </c>
      <c r="P319">
        <v>140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23.045018416950757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23.045018416950757</v>
      </c>
    </row>
    <row r="320" spans="1:31" x14ac:dyDescent="0.3">
      <c r="A320">
        <v>2687348</v>
      </c>
      <c r="B320">
        <v>1</v>
      </c>
      <c r="C320" t="s">
        <v>80</v>
      </c>
      <c r="D320" t="s">
        <v>91</v>
      </c>
      <c r="E320" t="s">
        <v>244</v>
      </c>
      <c r="F320" t="s">
        <v>1078</v>
      </c>
      <c r="G320" t="s">
        <v>346</v>
      </c>
      <c r="H320" t="s">
        <v>187</v>
      </c>
      <c r="I320" t="s">
        <v>136</v>
      </c>
      <c r="J320" t="s">
        <v>137</v>
      </c>
      <c r="K320" t="s">
        <v>166</v>
      </c>
      <c r="L320" t="s">
        <v>1079</v>
      </c>
      <c r="M320" t="s">
        <v>1080</v>
      </c>
      <c r="N320">
        <v>7.7288888880000002</v>
      </c>
      <c r="O320">
        <v>0</v>
      </c>
      <c r="P320">
        <v>186</v>
      </c>
      <c r="Q320">
        <v>0</v>
      </c>
      <c r="R320">
        <v>3</v>
      </c>
      <c r="S320">
        <v>0</v>
      </c>
      <c r="T320">
        <v>27</v>
      </c>
      <c r="U320">
        <v>0</v>
      </c>
      <c r="V320">
        <v>0</v>
      </c>
      <c r="W320">
        <v>0</v>
      </c>
      <c r="X320">
        <v>229.03500179577443</v>
      </c>
      <c r="Y320">
        <v>0</v>
      </c>
      <c r="Z320">
        <v>11.737499328685455</v>
      </c>
      <c r="AA320">
        <v>0</v>
      </c>
      <c r="AB320">
        <v>162.93394596921723</v>
      </c>
      <c r="AC320">
        <v>0</v>
      </c>
      <c r="AD320">
        <v>0</v>
      </c>
      <c r="AE320">
        <v>403.70644709367713</v>
      </c>
    </row>
    <row r="321" spans="1:31" x14ac:dyDescent="0.3">
      <c r="A321">
        <v>2687376</v>
      </c>
      <c r="B321">
        <v>1</v>
      </c>
      <c r="C321" t="s">
        <v>80</v>
      </c>
      <c r="D321" t="s">
        <v>97</v>
      </c>
      <c r="E321" t="s">
        <v>160</v>
      </c>
      <c r="F321" t="s">
        <v>1081</v>
      </c>
      <c r="G321" t="s">
        <v>346</v>
      </c>
      <c r="H321" t="s">
        <v>135</v>
      </c>
      <c r="I321" t="s">
        <v>136</v>
      </c>
      <c r="J321" t="s">
        <v>137</v>
      </c>
      <c r="K321" t="s">
        <v>166</v>
      </c>
      <c r="L321" t="s">
        <v>1082</v>
      </c>
      <c r="M321" t="s">
        <v>1083</v>
      </c>
      <c r="N321">
        <v>6.7338888880000001</v>
      </c>
      <c r="O321">
        <v>8</v>
      </c>
      <c r="P321">
        <v>806</v>
      </c>
      <c r="Q321">
        <v>10</v>
      </c>
      <c r="R321">
        <v>361</v>
      </c>
      <c r="S321">
        <v>16</v>
      </c>
      <c r="T321">
        <v>197</v>
      </c>
      <c r="U321">
        <v>1</v>
      </c>
      <c r="V321">
        <v>2</v>
      </c>
      <c r="W321">
        <v>377.01614129477701</v>
      </c>
      <c r="X321">
        <v>1837.9800801464271</v>
      </c>
      <c r="Y321">
        <v>255.07731855114221</v>
      </c>
      <c r="Z321">
        <v>1264.5862392944473</v>
      </c>
      <c r="AA321">
        <v>843.07949809553122</v>
      </c>
      <c r="AB321">
        <v>1563.4946209184882</v>
      </c>
      <c r="AC321">
        <v>435.51927331531937</v>
      </c>
      <c r="AD321">
        <v>86.368126163659326</v>
      </c>
      <c r="AE321">
        <v>6663.1212977797913</v>
      </c>
    </row>
    <row r="322" spans="1:31" x14ac:dyDescent="0.3">
      <c r="A322">
        <v>2687448</v>
      </c>
      <c r="B322">
        <v>1</v>
      </c>
      <c r="C322" t="s">
        <v>81</v>
      </c>
      <c r="D322" t="s">
        <v>126</v>
      </c>
      <c r="E322" t="s">
        <v>244</v>
      </c>
      <c r="F322" t="s">
        <v>1084</v>
      </c>
      <c r="G322" t="s">
        <v>346</v>
      </c>
      <c r="H322" t="s">
        <v>187</v>
      </c>
      <c r="I322" t="s">
        <v>136</v>
      </c>
      <c r="J322" t="s">
        <v>137</v>
      </c>
      <c r="K322" t="s">
        <v>166</v>
      </c>
      <c r="L322" t="s">
        <v>1085</v>
      </c>
      <c r="M322" t="s">
        <v>1086</v>
      </c>
      <c r="N322">
        <v>6.5086111109999996</v>
      </c>
      <c r="O322">
        <v>0</v>
      </c>
      <c r="P322">
        <v>12</v>
      </c>
      <c r="Q322">
        <v>0</v>
      </c>
      <c r="R322">
        <v>6</v>
      </c>
      <c r="S322">
        <v>0</v>
      </c>
      <c r="T322">
        <v>1</v>
      </c>
      <c r="U322">
        <v>0</v>
      </c>
      <c r="V322">
        <v>0</v>
      </c>
      <c r="W322">
        <v>0</v>
      </c>
      <c r="X322">
        <v>8.8245710021863335</v>
      </c>
      <c r="Y322">
        <v>0</v>
      </c>
      <c r="Z322">
        <v>11.410056916452247</v>
      </c>
      <c r="AA322">
        <v>0</v>
      </c>
      <c r="AB322">
        <v>31.121163497442204</v>
      </c>
      <c r="AC322">
        <v>0</v>
      </c>
      <c r="AD322">
        <v>0</v>
      </c>
      <c r="AE322">
        <v>51.355791416080784</v>
      </c>
    </row>
    <row r="323" spans="1:31" x14ac:dyDescent="0.3">
      <c r="A323">
        <v>2688804</v>
      </c>
      <c r="B323">
        <v>1</v>
      </c>
      <c r="C323" t="s">
        <v>81</v>
      </c>
      <c r="D323" t="s">
        <v>113</v>
      </c>
      <c r="E323" t="s">
        <v>244</v>
      </c>
      <c r="F323" t="s">
        <v>1087</v>
      </c>
      <c r="G323" t="s">
        <v>165</v>
      </c>
      <c r="H323" t="s">
        <v>187</v>
      </c>
      <c r="I323" t="s">
        <v>136</v>
      </c>
      <c r="J323" t="s">
        <v>137</v>
      </c>
      <c r="K323" t="s">
        <v>166</v>
      </c>
      <c r="L323" t="s">
        <v>1088</v>
      </c>
      <c r="M323" t="s">
        <v>1089</v>
      </c>
      <c r="N323">
        <v>3.3038888879999999</v>
      </c>
      <c r="O323">
        <v>0</v>
      </c>
      <c r="P323">
        <v>41</v>
      </c>
      <c r="Q323">
        <v>0</v>
      </c>
      <c r="R323">
        <v>12</v>
      </c>
      <c r="S323">
        <v>0</v>
      </c>
      <c r="T323">
        <v>4</v>
      </c>
      <c r="U323">
        <v>0</v>
      </c>
      <c r="V323">
        <v>0</v>
      </c>
      <c r="W323">
        <v>0</v>
      </c>
      <c r="X323">
        <v>30.045777050002123</v>
      </c>
      <c r="Y323">
        <v>0</v>
      </c>
      <c r="Z323">
        <v>27.240036119458612</v>
      </c>
      <c r="AA323">
        <v>0</v>
      </c>
      <c r="AB323">
        <v>22.753687865900108</v>
      </c>
      <c r="AC323">
        <v>0</v>
      </c>
      <c r="AD323">
        <v>0</v>
      </c>
      <c r="AE323">
        <v>80.039501035360843</v>
      </c>
    </row>
    <row r="324" spans="1:31" x14ac:dyDescent="0.3">
      <c r="A324">
        <v>2688808</v>
      </c>
      <c r="B324">
        <v>1</v>
      </c>
      <c r="C324" t="s">
        <v>80</v>
      </c>
      <c r="D324" t="s">
        <v>109</v>
      </c>
      <c r="E324" t="s">
        <v>184</v>
      </c>
      <c r="F324" t="s">
        <v>1090</v>
      </c>
      <c r="G324" t="s">
        <v>165</v>
      </c>
      <c r="H324" t="s">
        <v>187</v>
      </c>
      <c r="I324" t="s">
        <v>136</v>
      </c>
      <c r="J324" t="s">
        <v>137</v>
      </c>
      <c r="K324" t="s">
        <v>166</v>
      </c>
      <c r="L324" t="s">
        <v>1091</v>
      </c>
      <c r="M324" t="s">
        <v>1092</v>
      </c>
      <c r="N324">
        <v>3.0538888879999999</v>
      </c>
      <c r="O324">
        <v>0</v>
      </c>
      <c r="P324">
        <v>24</v>
      </c>
      <c r="Q324">
        <v>0</v>
      </c>
      <c r="R324">
        <v>5</v>
      </c>
      <c r="S324">
        <v>0</v>
      </c>
      <c r="T324">
        <v>9</v>
      </c>
      <c r="U324">
        <v>0</v>
      </c>
      <c r="V324">
        <v>0</v>
      </c>
      <c r="W324">
        <v>0</v>
      </c>
      <c r="X324">
        <v>9.8064353505922526</v>
      </c>
      <c r="Y324">
        <v>0</v>
      </c>
      <c r="Z324">
        <v>12.470181150947326</v>
      </c>
      <c r="AA324">
        <v>0</v>
      </c>
      <c r="AB324">
        <v>7.0627012400854072</v>
      </c>
      <c r="AC324">
        <v>0</v>
      </c>
      <c r="AD324">
        <v>0</v>
      </c>
      <c r="AE324">
        <v>29.339317741624985</v>
      </c>
    </row>
    <row r="325" spans="1:31" x14ac:dyDescent="0.3">
      <c r="A325">
        <v>2688810</v>
      </c>
      <c r="B325">
        <v>1</v>
      </c>
      <c r="C325" t="s">
        <v>80</v>
      </c>
      <c r="D325" t="s">
        <v>103</v>
      </c>
      <c r="E325" t="s">
        <v>184</v>
      </c>
      <c r="F325" t="s">
        <v>1093</v>
      </c>
      <c r="G325" t="s">
        <v>186</v>
      </c>
      <c r="H325" t="s">
        <v>187</v>
      </c>
      <c r="I325" t="s">
        <v>136</v>
      </c>
      <c r="J325" t="s">
        <v>137</v>
      </c>
      <c r="K325" t="s">
        <v>138</v>
      </c>
      <c r="L325" t="s">
        <v>1094</v>
      </c>
      <c r="M325" t="s">
        <v>1095</v>
      </c>
      <c r="N325">
        <v>3.2855555550000002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2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5.2526412158461468</v>
      </c>
      <c r="AC325">
        <v>0</v>
      </c>
      <c r="AD325">
        <v>0</v>
      </c>
      <c r="AE325">
        <v>5.2526412158461468</v>
      </c>
    </row>
    <row r="326" spans="1:31" x14ac:dyDescent="0.3">
      <c r="A326">
        <v>2688821</v>
      </c>
      <c r="B326">
        <v>1</v>
      </c>
      <c r="C326" t="s">
        <v>80</v>
      </c>
      <c r="D326" t="s">
        <v>98</v>
      </c>
      <c r="E326" t="s">
        <v>184</v>
      </c>
      <c r="F326" t="s">
        <v>1096</v>
      </c>
      <c r="G326" t="s">
        <v>186</v>
      </c>
      <c r="H326" t="s">
        <v>187</v>
      </c>
      <c r="I326" t="s">
        <v>136</v>
      </c>
      <c r="J326" t="s">
        <v>137</v>
      </c>
      <c r="K326" t="s">
        <v>138</v>
      </c>
      <c r="L326" t="s">
        <v>1097</v>
      </c>
      <c r="M326" t="s">
        <v>1098</v>
      </c>
      <c r="N326">
        <v>2.1749999999999998</v>
      </c>
      <c r="O326">
        <v>0</v>
      </c>
      <c r="P326">
        <v>17</v>
      </c>
      <c r="Q326">
        <v>0</v>
      </c>
      <c r="R326">
        <v>7</v>
      </c>
      <c r="S326">
        <v>0</v>
      </c>
      <c r="T326">
        <v>3</v>
      </c>
      <c r="U326">
        <v>0</v>
      </c>
      <c r="V326">
        <v>0</v>
      </c>
      <c r="W326">
        <v>0</v>
      </c>
      <c r="X326">
        <v>8.6356297934348483</v>
      </c>
      <c r="Y326">
        <v>0</v>
      </c>
      <c r="Z326">
        <v>13.384387517068738</v>
      </c>
      <c r="AA326">
        <v>0</v>
      </c>
      <c r="AB326">
        <v>7.1932390576076841</v>
      </c>
      <c r="AC326">
        <v>0</v>
      </c>
      <c r="AD326">
        <v>0</v>
      </c>
      <c r="AE326">
        <v>29.213256368111271</v>
      </c>
    </row>
    <row r="327" spans="1:31" x14ac:dyDescent="0.3">
      <c r="A327">
        <v>2688836</v>
      </c>
      <c r="B327">
        <v>1</v>
      </c>
      <c r="C327" t="s">
        <v>80</v>
      </c>
      <c r="D327" t="s">
        <v>93</v>
      </c>
      <c r="E327" t="s">
        <v>184</v>
      </c>
      <c r="F327" t="s">
        <v>1099</v>
      </c>
      <c r="G327" t="s">
        <v>186</v>
      </c>
      <c r="H327" t="s">
        <v>187</v>
      </c>
      <c r="I327" t="s">
        <v>136</v>
      </c>
      <c r="J327" t="s">
        <v>137</v>
      </c>
      <c r="K327" t="s">
        <v>138</v>
      </c>
      <c r="L327" t="s">
        <v>1100</v>
      </c>
      <c r="M327" t="s">
        <v>1101</v>
      </c>
      <c r="N327">
        <v>3.136111111</v>
      </c>
      <c r="O327">
        <v>0</v>
      </c>
      <c r="P327">
        <v>28</v>
      </c>
      <c r="Q327">
        <v>0</v>
      </c>
      <c r="R327">
        <v>15</v>
      </c>
      <c r="S327">
        <v>0</v>
      </c>
      <c r="T327">
        <v>5</v>
      </c>
      <c r="U327">
        <v>0</v>
      </c>
      <c r="V327">
        <v>0</v>
      </c>
      <c r="W327">
        <v>0</v>
      </c>
      <c r="X327">
        <v>8.0647172049956737</v>
      </c>
      <c r="Y327">
        <v>0</v>
      </c>
      <c r="Z327">
        <v>32.704173159604075</v>
      </c>
      <c r="AA327">
        <v>0</v>
      </c>
      <c r="AB327">
        <v>50.5808372754788</v>
      </c>
      <c r="AC327">
        <v>0</v>
      </c>
      <c r="AD327">
        <v>0</v>
      </c>
      <c r="AE327">
        <v>91.349727640078555</v>
      </c>
    </row>
    <row r="328" spans="1:31" x14ac:dyDescent="0.3">
      <c r="A328">
        <v>2688821</v>
      </c>
      <c r="B328">
        <v>2</v>
      </c>
      <c r="C328" t="s">
        <v>80</v>
      </c>
      <c r="D328" t="s">
        <v>98</v>
      </c>
      <c r="E328" t="s">
        <v>244</v>
      </c>
      <c r="F328" t="s">
        <v>1102</v>
      </c>
      <c r="G328" t="s">
        <v>186</v>
      </c>
      <c r="H328" t="s">
        <v>187</v>
      </c>
      <c r="I328" t="s">
        <v>136</v>
      </c>
      <c r="J328" t="s">
        <v>137</v>
      </c>
      <c r="K328" t="s">
        <v>138</v>
      </c>
      <c r="L328" t="s">
        <v>1098</v>
      </c>
      <c r="M328" t="s">
        <v>1103</v>
      </c>
      <c r="N328">
        <v>1.389444444</v>
      </c>
      <c r="O328">
        <v>0</v>
      </c>
      <c r="P328">
        <v>62</v>
      </c>
      <c r="Q328">
        <v>0</v>
      </c>
      <c r="R328">
        <v>12</v>
      </c>
      <c r="S328">
        <v>0</v>
      </c>
      <c r="T328">
        <v>9</v>
      </c>
      <c r="U328">
        <v>0</v>
      </c>
      <c r="V328">
        <v>0</v>
      </c>
      <c r="W328">
        <v>0</v>
      </c>
      <c r="X328">
        <v>17.709944326001658</v>
      </c>
      <c r="Y328">
        <v>0</v>
      </c>
      <c r="Z328">
        <v>20.817133273396593</v>
      </c>
      <c r="AA328">
        <v>0</v>
      </c>
      <c r="AB328">
        <v>24.093327574627171</v>
      </c>
      <c r="AC328">
        <v>0</v>
      </c>
      <c r="AD328">
        <v>0</v>
      </c>
      <c r="AE328">
        <v>62.620405174025422</v>
      </c>
    </row>
    <row r="329" spans="1:31" x14ac:dyDescent="0.3">
      <c r="A329">
        <v>2688858</v>
      </c>
      <c r="B329">
        <v>1</v>
      </c>
      <c r="C329" t="s">
        <v>80</v>
      </c>
      <c r="D329" t="s">
        <v>104</v>
      </c>
      <c r="E329" t="s">
        <v>184</v>
      </c>
      <c r="F329" t="s">
        <v>1104</v>
      </c>
      <c r="G329" t="s">
        <v>273</v>
      </c>
      <c r="H329" t="s">
        <v>187</v>
      </c>
      <c r="I329" t="s">
        <v>136</v>
      </c>
      <c r="J329" t="s">
        <v>137</v>
      </c>
      <c r="K329" t="s">
        <v>138</v>
      </c>
      <c r="L329" t="s">
        <v>1105</v>
      </c>
      <c r="M329" t="s">
        <v>1106</v>
      </c>
      <c r="N329">
        <v>1.1274999999999999</v>
      </c>
      <c r="O329">
        <v>0</v>
      </c>
      <c r="P329">
        <v>25</v>
      </c>
      <c r="Q329">
        <v>0</v>
      </c>
      <c r="R329">
        <v>1</v>
      </c>
      <c r="S329">
        <v>0</v>
      </c>
      <c r="T329">
        <v>7</v>
      </c>
      <c r="U329">
        <v>0</v>
      </c>
      <c r="V329">
        <v>0</v>
      </c>
      <c r="W329">
        <v>0</v>
      </c>
      <c r="X329">
        <v>6.077167113614645</v>
      </c>
      <c r="Y329">
        <v>0</v>
      </c>
      <c r="Z329">
        <v>0</v>
      </c>
      <c r="AA329">
        <v>0</v>
      </c>
      <c r="AB329">
        <v>3.037022058779757</v>
      </c>
      <c r="AC329">
        <v>0</v>
      </c>
      <c r="AD329">
        <v>0</v>
      </c>
      <c r="AE329">
        <v>9.1141891723944024</v>
      </c>
    </row>
    <row r="330" spans="1:31" x14ac:dyDescent="0.3">
      <c r="A330">
        <v>2688879</v>
      </c>
      <c r="B330">
        <v>1</v>
      </c>
      <c r="C330" t="s">
        <v>80</v>
      </c>
      <c r="D330" t="s">
        <v>99</v>
      </c>
      <c r="E330" t="s">
        <v>244</v>
      </c>
      <c r="F330" t="s">
        <v>1107</v>
      </c>
      <c r="G330" t="s">
        <v>165</v>
      </c>
      <c r="H330" t="s">
        <v>187</v>
      </c>
      <c r="I330" t="s">
        <v>136</v>
      </c>
      <c r="J330" t="s">
        <v>137</v>
      </c>
      <c r="K330" t="s">
        <v>166</v>
      </c>
      <c r="L330" t="s">
        <v>1108</v>
      </c>
      <c r="M330" t="s">
        <v>1109</v>
      </c>
      <c r="N330">
        <v>1.0222222219999999</v>
      </c>
      <c r="O330">
        <v>0</v>
      </c>
      <c r="P330">
        <v>243</v>
      </c>
      <c r="Q330">
        <v>0</v>
      </c>
      <c r="R330">
        <v>3</v>
      </c>
      <c r="S330">
        <v>0</v>
      </c>
      <c r="T330">
        <v>30</v>
      </c>
      <c r="U330">
        <v>0</v>
      </c>
      <c r="V330">
        <v>0</v>
      </c>
      <c r="W330">
        <v>0</v>
      </c>
      <c r="X330">
        <v>31.778343294580523</v>
      </c>
      <c r="Y330">
        <v>0</v>
      </c>
      <c r="Z330">
        <v>1.5139074028220136</v>
      </c>
      <c r="AA330">
        <v>0</v>
      </c>
      <c r="AB330">
        <v>21.026502121906994</v>
      </c>
      <c r="AC330">
        <v>0</v>
      </c>
      <c r="AD330">
        <v>0</v>
      </c>
      <c r="AE330">
        <v>54.31875281930953</v>
      </c>
    </row>
    <row r="331" spans="1:31" x14ac:dyDescent="0.3">
      <c r="A331">
        <v>2688880</v>
      </c>
      <c r="B331">
        <v>1</v>
      </c>
      <c r="C331" t="s">
        <v>80</v>
      </c>
      <c r="D331" t="s">
        <v>106</v>
      </c>
      <c r="E331" t="s">
        <v>184</v>
      </c>
      <c r="F331" t="s">
        <v>1110</v>
      </c>
      <c r="G331" t="s">
        <v>186</v>
      </c>
      <c r="H331" t="s">
        <v>187</v>
      </c>
      <c r="I331" t="s">
        <v>136</v>
      </c>
      <c r="J331" t="s">
        <v>137</v>
      </c>
      <c r="K331" t="s">
        <v>138</v>
      </c>
      <c r="L331" t="s">
        <v>1111</v>
      </c>
      <c r="M331" t="s">
        <v>1112</v>
      </c>
      <c r="N331">
        <v>1.0169444439999999</v>
      </c>
      <c r="O331">
        <v>0</v>
      </c>
      <c r="P331">
        <v>30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3.798545240647814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3.798545240647814</v>
      </c>
    </row>
    <row r="332" spans="1:31" x14ac:dyDescent="0.3">
      <c r="A332">
        <v>2688858</v>
      </c>
      <c r="B332">
        <v>2</v>
      </c>
      <c r="C332" t="s">
        <v>80</v>
      </c>
      <c r="D332" t="s">
        <v>104</v>
      </c>
      <c r="E332" t="s">
        <v>244</v>
      </c>
      <c r="F332" t="s">
        <v>1113</v>
      </c>
      <c r="G332" t="s">
        <v>273</v>
      </c>
      <c r="H332" t="s">
        <v>187</v>
      </c>
      <c r="I332" t="s">
        <v>136</v>
      </c>
      <c r="J332" t="s">
        <v>137</v>
      </c>
      <c r="K332" t="s">
        <v>138</v>
      </c>
      <c r="L332" t="s">
        <v>1106</v>
      </c>
      <c r="M332" t="s">
        <v>1114</v>
      </c>
      <c r="N332">
        <v>1.268611111</v>
      </c>
      <c r="O332">
        <v>0</v>
      </c>
      <c r="P332">
        <v>133</v>
      </c>
      <c r="Q332">
        <v>0</v>
      </c>
      <c r="R332">
        <v>3</v>
      </c>
      <c r="S332">
        <v>0</v>
      </c>
      <c r="T332">
        <v>25</v>
      </c>
      <c r="U332">
        <v>0</v>
      </c>
      <c r="V332">
        <v>0</v>
      </c>
      <c r="W332">
        <v>0</v>
      </c>
      <c r="X332">
        <v>32.916945792553591</v>
      </c>
      <c r="Y332">
        <v>0</v>
      </c>
      <c r="Z332">
        <v>0.88873365420038197</v>
      </c>
      <c r="AA332">
        <v>0</v>
      </c>
      <c r="AB332">
        <v>16.016780313881988</v>
      </c>
      <c r="AC332">
        <v>0</v>
      </c>
      <c r="AD332">
        <v>0</v>
      </c>
      <c r="AE332">
        <v>49.822459760635958</v>
      </c>
    </row>
    <row r="333" spans="1:31" x14ac:dyDescent="0.3">
      <c r="A333">
        <v>2688903</v>
      </c>
      <c r="B333">
        <v>1</v>
      </c>
      <c r="C333" t="s">
        <v>80</v>
      </c>
      <c r="D333" t="s">
        <v>83</v>
      </c>
      <c r="E333" t="s">
        <v>244</v>
      </c>
      <c r="F333" t="s">
        <v>1115</v>
      </c>
      <c r="G333" t="s">
        <v>165</v>
      </c>
      <c r="H333" t="s">
        <v>187</v>
      </c>
      <c r="I333" t="s">
        <v>136</v>
      </c>
      <c r="J333" t="s">
        <v>137</v>
      </c>
      <c r="K333" t="s">
        <v>166</v>
      </c>
      <c r="L333" t="s">
        <v>1116</v>
      </c>
      <c r="M333" t="s">
        <v>1117</v>
      </c>
      <c r="N333">
        <v>0.47888888800000001</v>
      </c>
      <c r="O333">
        <v>0</v>
      </c>
      <c r="P333">
        <v>183</v>
      </c>
      <c r="Q333">
        <v>0</v>
      </c>
      <c r="R333">
        <v>0</v>
      </c>
      <c r="S333">
        <v>0</v>
      </c>
      <c r="T333">
        <v>11</v>
      </c>
      <c r="U333">
        <v>0</v>
      </c>
      <c r="V333">
        <v>0</v>
      </c>
      <c r="W333">
        <v>0</v>
      </c>
      <c r="X333">
        <v>24.095971766856675</v>
      </c>
      <c r="Y333">
        <v>0</v>
      </c>
      <c r="Z333">
        <v>0</v>
      </c>
      <c r="AA333">
        <v>0</v>
      </c>
      <c r="AB333">
        <v>4.0858908273684467</v>
      </c>
      <c r="AC333">
        <v>0</v>
      </c>
      <c r="AD333">
        <v>0</v>
      </c>
      <c r="AE333">
        <v>28.181862594225123</v>
      </c>
    </row>
    <row r="334" spans="1:31" x14ac:dyDescent="0.3">
      <c r="A334">
        <v>2688904</v>
      </c>
      <c r="B334">
        <v>1</v>
      </c>
      <c r="C334" t="s">
        <v>80</v>
      </c>
      <c r="D334" t="s">
        <v>93</v>
      </c>
      <c r="E334" t="s">
        <v>244</v>
      </c>
      <c r="F334" t="s">
        <v>1118</v>
      </c>
      <c r="G334" t="s">
        <v>409</v>
      </c>
      <c r="H334" t="s">
        <v>187</v>
      </c>
      <c r="I334" t="s">
        <v>136</v>
      </c>
      <c r="J334" t="s">
        <v>137</v>
      </c>
      <c r="K334" t="s">
        <v>138</v>
      </c>
      <c r="L334" t="s">
        <v>1119</v>
      </c>
      <c r="M334" t="s">
        <v>1120</v>
      </c>
      <c r="N334">
        <v>1.0580555549999999</v>
      </c>
      <c r="O334">
        <v>0</v>
      </c>
      <c r="P334">
        <v>26</v>
      </c>
      <c r="Q334">
        <v>0</v>
      </c>
      <c r="R334">
        <v>14</v>
      </c>
      <c r="S334">
        <v>0</v>
      </c>
      <c r="T334">
        <v>10</v>
      </c>
      <c r="U334">
        <v>0</v>
      </c>
      <c r="V334">
        <v>0</v>
      </c>
      <c r="W334">
        <v>0</v>
      </c>
      <c r="X334">
        <v>6.0515918969556051</v>
      </c>
      <c r="Y334">
        <v>0</v>
      </c>
      <c r="Z334">
        <v>9.4062931902977294</v>
      </c>
      <c r="AA334">
        <v>0</v>
      </c>
      <c r="AB334">
        <v>29.918997073328285</v>
      </c>
      <c r="AC334">
        <v>0</v>
      </c>
      <c r="AD334">
        <v>0</v>
      </c>
      <c r="AE334">
        <v>45.376882160581616</v>
      </c>
    </row>
    <row r="335" spans="1:31" x14ac:dyDescent="0.3">
      <c r="A335">
        <v>2688600</v>
      </c>
      <c r="B335">
        <v>1</v>
      </c>
      <c r="C335" t="s">
        <v>80</v>
      </c>
      <c r="D335" t="s">
        <v>105</v>
      </c>
      <c r="E335" t="s">
        <v>184</v>
      </c>
      <c r="F335" t="s">
        <v>1121</v>
      </c>
      <c r="G335" t="s">
        <v>409</v>
      </c>
      <c r="H335" t="s">
        <v>187</v>
      </c>
      <c r="I335" t="s">
        <v>136</v>
      </c>
      <c r="J335" t="s">
        <v>137</v>
      </c>
      <c r="K335" t="s">
        <v>138</v>
      </c>
      <c r="L335" t="s">
        <v>1122</v>
      </c>
      <c r="M335" t="s">
        <v>1123</v>
      </c>
      <c r="N335">
        <v>0.76861111100000001</v>
      </c>
      <c r="O335">
        <v>0</v>
      </c>
      <c r="P335">
        <v>139</v>
      </c>
      <c r="Q335">
        <v>0</v>
      </c>
      <c r="R335">
        <v>0</v>
      </c>
      <c r="S335">
        <v>0</v>
      </c>
      <c r="T335">
        <v>5</v>
      </c>
      <c r="U335">
        <v>0</v>
      </c>
      <c r="V335">
        <v>0</v>
      </c>
      <c r="W335">
        <v>0</v>
      </c>
      <c r="X335">
        <v>20.425291565668239</v>
      </c>
      <c r="Y335">
        <v>0</v>
      </c>
      <c r="Z335">
        <v>0</v>
      </c>
      <c r="AA335">
        <v>0</v>
      </c>
      <c r="AB335">
        <v>10.18201334223361</v>
      </c>
      <c r="AC335">
        <v>0</v>
      </c>
      <c r="AD335">
        <v>0</v>
      </c>
      <c r="AE335">
        <v>30.607304907901849</v>
      </c>
    </row>
    <row r="336" spans="1:31" x14ac:dyDescent="0.3">
      <c r="A336">
        <v>2688780</v>
      </c>
      <c r="B336">
        <v>1</v>
      </c>
      <c r="C336" t="s">
        <v>80</v>
      </c>
      <c r="D336" t="s">
        <v>100</v>
      </c>
      <c r="E336" t="s">
        <v>184</v>
      </c>
      <c r="F336" t="s">
        <v>1124</v>
      </c>
      <c r="G336" t="s">
        <v>409</v>
      </c>
      <c r="H336" t="s">
        <v>187</v>
      </c>
      <c r="I336" t="s">
        <v>136</v>
      </c>
      <c r="J336" t="s">
        <v>137</v>
      </c>
      <c r="K336" t="s">
        <v>138</v>
      </c>
      <c r="L336" t="s">
        <v>1125</v>
      </c>
      <c r="M336" t="s">
        <v>1126</v>
      </c>
      <c r="N336">
        <v>4.835555555</v>
      </c>
      <c r="O336">
        <v>0</v>
      </c>
      <c r="P336">
        <v>225</v>
      </c>
      <c r="Q336">
        <v>0</v>
      </c>
      <c r="R336">
        <v>0</v>
      </c>
      <c r="S336">
        <v>0</v>
      </c>
      <c r="T336">
        <v>7</v>
      </c>
      <c r="U336">
        <v>0</v>
      </c>
      <c r="V336">
        <v>0</v>
      </c>
      <c r="W336">
        <v>0</v>
      </c>
      <c r="X336">
        <v>115.16001804193687</v>
      </c>
      <c r="Y336">
        <v>0</v>
      </c>
      <c r="Z336">
        <v>0</v>
      </c>
      <c r="AA336">
        <v>0</v>
      </c>
      <c r="AB336">
        <v>7.2462538442289404</v>
      </c>
      <c r="AC336">
        <v>0</v>
      </c>
      <c r="AD336">
        <v>0</v>
      </c>
      <c r="AE336">
        <v>122.40627188616581</v>
      </c>
    </row>
    <row r="337" spans="1:31" x14ac:dyDescent="0.3">
      <c r="A337">
        <v>2688805</v>
      </c>
      <c r="B337">
        <v>1</v>
      </c>
      <c r="C337" t="s">
        <v>80</v>
      </c>
      <c r="D337" t="s">
        <v>100</v>
      </c>
      <c r="E337" t="s">
        <v>184</v>
      </c>
      <c r="F337" t="s">
        <v>1127</v>
      </c>
      <c r="G337" t="s">
        <v>409</v>
      </c>
      <c r="H337" t="s">
        <v>187</v>
      </c>
      <c r="I337" t="s">
        <v>136</v>
      </c>
      <c r="J337" t="s">
        <v>137</v>
      </c>
      <c r="K337" t="s">
        <v>138</v>
      </c>
      <c r="L337" t="s">
        <v>1128</v>
      </c>
      <c r="M337" t="s">
        <v>1129</v>
      </c>
      <c r="N337">
        <v>4.6830555550000001</v>
      </c>
      <c r="O337">
        <v>0</v>
      </c>
      <c r="P337">
        <v>248</v>
      </c>
      <c r="Q337">
        <v>0</v>
      </c>
      <c r="R337">
        <v>0</v>
      </c>
      <c r="S337">
        <v>0</v>
      </c>
      <c r="T337">
        <v>6</v>
      </c>
      <c r="U337">
        <v>0</v>
      </c>
      <c r="V337">
        <v>0</v>
      </c>
      <c r="W337">
        <v>0</v>
      </c>
      <c r="X337">
        <v>180.86944978164328</v>
      </c>
      <c r="Y337">
        <v>0</v>
      </c>
      <c r="Z337">
        <v>0</v>
      </c>
      <c r="AA337">
        <v>0</v>
      </c>
      <c r="AB337">
        <v>9.9612555753517693</v>
      </c>
      <c r="AC337">
        <v>0</v>
      </c>
      <c r="AD337">
        <v>0</v>
      </c>
      <c r="AE337">
        <v>190.83070535699505</v>
      </c>
    </row>
    <row r="338" spans="1:31" x14ac:dyDescent="0.3">
      <c r="A338">
        <v>2688912</v>
      </c>
      <c r="B338">
        <v>1</v>
      </c>
      <c r="C338" t="s">
        <v>80</v>
      </c>
      <c r="D338" t="s">
        <v>95</v>
      </c>
      <c r="E338" t="s">
        <v>244</v>
      </c>
      <c r="F338" t="s">
        <v>1130</v>
      </c>
      <c r="G338" t="s">
        <v>968</v>
      </c>
      <c r="H338" t="s">
        <v>187</v>
      </c>
      <c r="I338" t="s">
        <v>136</v>
      </c>
      <c r="J338" t="s">
        <v>137</v>
      </c>
      <c r="K338" t="s">
        <v>138</v>
      </c>
      <c r="L338" t="s">
        <v>1131</v>
      </c>
      <c r="M338" t="s">
        <v>1132</v>
      </c>
      <c r="N338">
        <v>1.188055555</v>
      </c>
      <c r="O338">
        <v>0</v>
      </c>
      <c r="P338">
        <v>18</v>
      </c>
      <c r="Q338">
        <v>0</v>
      </c>
      <c r="R338">
        <v>1</v>
      </c>
      <c r="S338">
        <v>0</v>
      </c>
      <c r="T338">
        <v>2</v>
      </c>
      <c r="U338">
        <v>0</v>
      </c>
      <c r="V338">
        <v>0</v>
      </c>
      <c r="W338">
        <v>0</v>
      </c>
      <c r="X338">
        <v>1.5579382004079616</v>
      </c>
      <c r="Y338">
        <v>0</v>
      </c>
      <c r="Z338">
        <v>5.1508459875481395E-2</v>
      </c>
      <c r="AA338">
        <v>0</v>
      </c>
      <c r="AB338">
        <v>0.38271252214861717</v>
      </c>
      <c r="AC338">
        <v>0</v>
      </c>
      <c r="AD338">
        <v>0</v>
      </c>
      <c r="AE338">
        <v>1.9921591824320601</v>
      </c>
    </row>
    <row r="339" spans="1:31" x14ac:dyDescent="0.3">
      <c r="A339">
        <v>2688716</v>
      </c>
      <c r="B339">
        <v>1</v>
      </c>
      <c r="C339" t="s">
        <v>80</v>
      </c>
      <c r="D339" t="s">
        <v>91</v>
      </c>
      <c r="E339" t="s">
        <v>244</v>
      </c>
      <c r="F339" t="s">
        <v>1133</v>
      </c>
      <c r="G339" t="s">
        <v>165</v>
      </c>
      <c r="H339" t="s">
        <v>187</v>
      </c>
      <c r="I339" t="s">
        <v>136</v>
      </c>
      <c r="J339" t="s">
        <v>137</v>
      </c>
      <c r="K339" t="s">
        <v>166</v>
      </c>
      <c r="L339" t="s">
        <v>1134</v>
      </c>
      <c r="M339" t="s">
        <v>1135</v>
      </c>
      <c r="N339">
        <v>6.8269444439999996</v>
      </c>
      <c r="O339">
        <v>0</v>
      </c>
      <c r="P339">
        <v>143</v>
      </c>
      <c r="Q339">
        <v>0</v>
      </c>
      <c r="R339">
        <v>1</v>
      </c>
      <c r="S339">
        <v>0</v>
      </c>
      <c r="T339">
        <v>6</v>
      </c>
      <c r="U339">
        <v>0</v>
      </c>
      <c r="V339">
        <v>0</v>
      </c>
      <c r="W339">
        <v>0</v>
      </c>
      <c r="X339">
        <v>193.8479123394365</v>
      </c>
      <c r="Y339">
        <v>0</v>
      </c>
      <c r="Z339">
        <v>0.26891511244839233</v>
      </c>
      <c r="AA339">
        <v>0</v>
      </c>
      <c r="AB339">
        <v>19.389445814812508</v>
      </c>
      <c r="AC339">
        <v>0</v>
      </c>
      <c r="AD339">
        <v>0</v>
      </c>
      <c r="AE339">
        <v>213.50627326669741</v>
      </c>
    </row>
    <row r="340" spans="1:31" x14ac:dyDescent="0.3">
      <c r="A340">
        <v>2688748</v>
      </c>
      <c r="B340">
        <v>1</v>
      </c>
      <c r="C340" t="s">
        <v>80</v>
      </c>
      <c r="D340" t="s">
        <v>103</v>
      </c>
      <c r="E340" t="s">
        <v>184</v>
      </c>
      <c r="F340" t="s">
        <v>1136</v>
      </c>
      <c r="G340" t="s">
        <v>346</v>
      </c>
      <c r="H340" t="s">
        <v>187</v>
      </c>
      <c r="I340" t="s">
        <v>136</v>
      </c>
      <c r="J340" t="s">
        <v>137</v>
      </c>
      <c r="K340" t="s">
        <v>166</v>
      </c>
      <c r="L340" t="s">
        <v>1137</v>
      </c>
      <c r="M340" t="s">
        <v>1138</v>
      </c>
      <c r="N340">
        <v>6.4069444439999996</v>
      </c>
      <c r="O340">
        <v>0</v>
      </c>
      <c r="P340">
        <v>146</v>
      </c>
      <c r="Q340">
        <v>0</v>
      </c>
      <c r="R340">
        <v>0</v>
      </c>
      <c r="S340">
        <v>0</v>
      </c>
      <c r="T340">
        <v>20</v>
      </c>
      <c r="U340">
        <v>0</v>
      </c>
      <c r="V340">
        <v>0</v>
      </c>
      <c r="W340">
        <v>0</v>
      </c>
      <c r="X340">
        <v>176.16430640099406</v>
      </c>
      <c r="Y340">
        <v>0</v>
      </c>
      <c r="Z340">
        <v>0</v>
      </c>
      <c r="AA340">
        <v>0</v>
      </c>
      <c r="AB340">
        <v>54.011130909362478</v>
      </c>
      <c r="AC340">
        <v>0</v>
      </c>
      <c r="AD340">
        <v>0</v>
      </c>
      <c r="AE340">
        <v>230.17543731035653</v>
      </c>
    </row>
    <row r="341" spans="1:31" x14ac:dyDescent="0.3">
      <c r="A341">
        <v>2688874</v>
      </c>
      <c r="B341">
        <v>1</v>
      </c>
      <c r="C341" t="s">
        <v>80</v>
      </c>
      <c r="D341" t="s">
        <v>84</v>
      </c>
      <c r="E341" t="s">
        <v>244</v>
      </c>
      <c r="F341" t="s">
        <v>1139</v>
      </c>
      <c r="G341" t="s">
        <v>346</v>
      </c>
      <c r="H341" t="s">
        <v>187</v>
      </c>
      <c r="I341" t="s">
        <v>136</v>
      </c>
      <c r="J341" t="s">
        <v>137</v>
      </c>
      <c r="K341" t="s">
        <v>166</v>
      </c>
      <c r="L341" t="s">
        <v>1140</v>
      </c>
      <c r="M341" t="s">
        <v>1141</v>
      </c>
      <c r="N341">
        <v>3.1522222219999998</v>
      </c>
      <c r="O341">
        <v>0</v>
      </c>
      <c r="P341">
        <v>566</v>
      </c>
      <c r="Q341">
        <v>0</v>
      </c>
      <c r="R341">
        <v>0</v>
      </c>
      <c r="S341">
        <v>0</v>
      </c>
      <c r="T341">
        <v>15</v>
      </c>
      <c r="U341">
        <v>0</v>
      </c>
      <c r="V341">
        <v>0</v>
      </c>
      <c r="W341">
        <v>0</v>
      </c>
      <c r="X341">
        <v>391.06540251532209</v>
      </c>
      <c r="Y341">
        <v>0</v>
      </c>
      <c r="Z341">
        <v>0</v>
      </c>
      <c r="AA341">
        <v>0</v>
      </c>
      <c r="AB341">
        <v>43.329278534578343</v>
      </c>
      <c r="AC341">
        <v>0</v>
      </c>
      <c r="AD341">
        <v>0</v>
      </c>
      <c r="AE341">
        <v>434.39468104990044</v>
      </c>
    </row>
    <row r="342" spans="1:31" x14ac:dyDescent="0.3">
      <c r="A342">
        <v>2688910</v>
      </c>
      <c r="B342">
        <v>1</v>
      </c>
      <c r="C342" t="s">
        <v>80</v>
      </c>
      <c r="D342" t="s">
        <v>87</v>
      </c>
      <c r="E342" t="s">
        <v>184</v>
      </c>
      <c r="F342" t="s">
        <v>1142</v>
      </c>
      <c r="G342" t="s">
        <v>1143</v>
      </c>
      <c r="H342" t="s">
        <v>187</v>
      </c>
      <c r="I342" t="s">
        <v>136</v>
      </c>
      <c r="J342" t="s">
        <v>137</v>
      </c>
      <c r="K342" t="s">
        <v>138</v>
      </c>
      <c r="L342" t="s">
        <v>1144</v>
      </c>
      <c r="M342" t="s">
        <v>1145</v>
      </c>
      <c r="N342">
        <v>1.9325000000000001</v>
      </c>
      <c r="O342">
        <v>0</v>
      </c>
      <c r="P342">
        <v>85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32.480289276080406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32.480289276080406</v>
      </c>
    </row>
    <row r="343" spans="1:31" x14ac:dyDescent="0.3">
      <c r="A343">
        <v>2688910</v>
      </c>
      <c r="B343">
        <v>2</v>
      </c>
      <c r="C343" t="s">
        <v>80</v>
      </c>
      <c r="D343" t="s">
        <v>87</v>
      </c>
      <c r="E343" t="s">
        <v>244</v>
      </c>
      <c r="F343" t="s">
        <v>1146</v>
      </c>
      <c r="G343" t="s">
        <v>1143</v>
      </c>
      <c r="H343" t="s">
        <v>187</v>
      </c>
      <c r="I343" t="s">
        <v>136</v>
      </c>
      <c r="J343" t="s">
        <v>137</v>
      </c>
      <c r="K343" t="s">
        <v>138</v>
      </c>
      <c r="L343" t="s">
        <v>1145</v>
      </c>
      <c r="M343" t="s">
        <v>1147</v>
      </c>
      <c r="N343">
        <v>0.111111111</v>
      </c>
      <c r="O343">
        <v>0</v>
      </c>
      <c r="P343">
        <v>142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2.993241511462633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2.993241511462633</v>
      </c>
    </row>
    <row r="344" spans="1:31" x14ac:dyDescent="0.3">
      <c r="A344">
        <v>2685339</v>
      </c>
      <c r="B344">
        <v>1</v>
      </c>
      <c r="C344" t="s">
        <v>80</v>
      </c>
      <c r="D344" t="s">
        <v>93</v>
      </c>
      <c r="E344" t="s">
        <v>160</v>
      </c>
      <c r="F344" t="s">
        <v>1148</v>
      </c>
      <c r="G344" t="s">
        <v>134</v>
      </c>
      <c r="H344" t="s">
        <v>135</v>
      </c>
      <c r="I344" t="s">
        <v>136</v>
      </c>
      <c r="J344" t="s">
        <v>137</v>
      </c>
      <c r="K344" t="s">
        <v>138</v>
      </c>
      <c r="L344" t="s">
        <v>1149</v>
      </c>
      <c r="M344" t="s">
        <v>1150</v>
      </c>
      <c r="N344">
        <v>4.534166666</v>
      </c>
      <c r="O344">
        <v>0</v>
      </c>
      <c r="P344">
        <v>195</v>
      </c>
      <c r="Q344">
        <v>2</v>
      </c>
      <c r="R344">
        <v>50</v>
      </c>
      <c r="S344">
        <v>4</v>
      </c>
      <c r="T344">
        <v>46</v>
      </c>
      <c r="U344">
        <v>0</v>
      </c>
      <c r="V344">
        <v>0</v>
      </c>
      <c r="W344">
        <v>0</v>
      </c>
      <c r="X344">
        <v>113.69340244717311</v>
      </c>
      <c r="Y344">
        <v>94.45807457946384</v>
      </c>
      <c r="Z344">
        <v>349.24141136785823</v>
      </c>
      <c r="AA344">
        <v>66.380862617607292</v>
      </c>
      <c r="AB344">
        <v>93.385940274308396</v>
      </c>
      <c r="AC344">
        <v>0</v>
      </c>
      <c r="AD344">
        <v>0</v>
      </c>
      <c r="AE344">
        <v>717.15969128641086</v>
      </c>
    </row>
    <row r="345" spans="1:31" x14ac:dyDescent="0.3">
      <c r="A345">
        <v>2687398</v>
      </c>
      <c r="B345">
        <v>1</v>
      </c>
      <c r="C345" t="s">
        <v>81</v>
      </c>
      <c r="D345" t="s">
        <v>112</v>
      </c>
      <c r="E345" t="s">
        <v>160</v>
      </c>
      <c r="F345" t="s">
        <v>1151</v>
      </c>
      <c r="G345" t="s">
        <v>346</v>
      </c>
      <c r="H345" t="s">
        <v>135</v>
      </c>
      <c r="I345" t="s">
        <v>136</v>
      </c>
      <c r="J345" t="s">
        <v>137</v>
      </c>
      <c r="K345" t="s">
        <v>166</v>
      </c>
      <c r="L345" t="s">
        <v>1152</v>
      </c>
      <c r="M345" t="s">
        <v>1153</v>
      </c>
      <c r="N345">
        <v>8.8772222220000003</v>
      </c>
      <c r="O345">
        <v>3</v>
      </c>
      <c r="P345">
        <v>1283</v>
      </c>
      <c r="Q345">
        <v>5</v>
      </c>
      <c r="R345">
        <v>37</v>
      </c>
      <c r="S345">
        <v>7</v>
      </c>
      <c r="T345">
        <v>69</v>
      </c>
      <c r="U345">
        <v>0</v>
      </c>
      <c r="V345">
        <v>0</v>
      </c>
      <c r="W345">
        <v>4.8977937326300003</v>
      </c>
      <c r="X345">
        <v>786.13181624182573</v>
      </c>
      <c r="Y345">
        <v>269.08212939962272</v>
      </c>
      <c r="Z345">
        <v>96.032592816268533</v>
      </c>
      <c r="AA345">
        <v>257.53388348632478</v>
      </c>
      <c r="AB345">
        <v>192.20466189288524</v>
      </c>
      <c r="AC345">
        <v>0</v>
      </c>
      <c r="AD345">
        <v>0</v>
      </c>
      <c r="AE345">
        <v>1605.8828775695572</v>
      </c>
    </row>
    <row r="346" spans="1:31" x14ac:dyDescent="0.3">
      <c r="A346">
        <v>2688401</v>
      </c>
      <c r="B346">
        <v>1</v>
      </c>
      <c r="C346" t="s">
        <v>80</v>
      </c>
      <c r="D346" t="s">
        <v>84</v>
      </c>
      <c r="E346" t="s">
        <v>213</v>
      </c>
      <c r="F346" t="s">
        <v>1154</v>
      </c>
      <c r="G346" t="s">
        <v>147</v>
      </c>
      <c r="H346" t="s">
        <v>187</v>
      </c>
      <c r="I346" t="s">
        <v>136</v>
      </c>
      <c r="J346" t="s">
        <v>3</v>
      </c>
      <c r="K346" t="s">
        <v>138</v>
      </c>
      <c r="L346" t="s">
        <v>1155</v>
      </c>
      <c r="M346" t="s">
        <v>1156</v>
      </c>
      <c r="N346">
        <v>4.4505555550000002</v>
      </c>
      <c r="O346">
        <v>0</v>
      </c>
      <c r="P346">
        <v>7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10.436794954252559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10.436794954252559</v>
      </c>
    </row>
    <row r="347" spans="1:31" x14ac:dyDescent="0.3">
      <c r="A347">
        <v>2688524</v>
      </c>
      <c r="B347">
        <v>1</v>
      </c>
      <c r="C347" t="s">
        <v>80</v>
      </c>
      <c r="D347" t="s">
        <v>107</v>
      </c>
      <c r="E347" t="s">
        <v>184</v>
      </c>
      <c r="F347" t="s">
        <v>1157</v>
      </c>
      <c r="G347" t="s">
        <v>409</v>
      </c>
      <c r="H347" t="s">
        <v>187</v>
      </c>
      <c r="I347" t="s">
        <v>136</v>
      </c>
      <c r="J347" t="s">
        <v>137</v>
      </c>
      <c r="K347" t="s">
        <v>138</v>
      </c>
      <c r="L347" t="s">
        <v>1158</v>
      </c>
      <c r="M347" t="s">
        <v>1159</v>
      </c>
      <c r="N347">
        <v>0.49638888799999997</v>
      </c>
      <c r="O347">
        <v>0</v>
      </c>
      <c r="P347">
        <v>22</v>
      </c>
      <c r="Q347">
        <v>0</v>
      </c>
      <c r="R347">
        <v>1</v>
      </c>
      <c r="S347">
        <v>0</v>
      </c>
      <c r="T347">
        <v>4</v>
      </c>
      <c r="U347">
        <v>0</v>
      </c>
      <c r="V347">
        <v>0</v>
      </c>
      <c r="W347">
        <v>0</v>
      </c>
      <c r="X347">
        <v>1.5944723321071035</v>
      </c>
      <c r="Y347">
        <v>0</v>
      </c>
      <c r="Z347">
        <v>0.11938439312714262</v>
      </c>
      <c r="AA347">
        <v>0</v>
      </c>
      <c r="AB347">
        <v>0.83256266703268678</v>
      </c>
      <c r="AC347">
        <v>0</v>
      </c>
      <c r="AD347">
        <v>0</v>
      </c>
      <c r="AE347">
        <v>2.5464193922669329</v>
      </c>
    </row>
    <row r="348" spans="1:31" x14ac:dyDescent="0.3">
      <c r="A348">
        <v>2688579</v>
      </c>
      <c r="B348">
        <v>1</v>
      </c>
      <c r="C348" t="s">
        <v>80</v>
      </c>
      <c r="D348" t="s">
        <v>83</v>
      </c>
      <c r="E348" t="s">
        <v>428</v>
      </c>
      <c r="F348" t="s">
        <v>1160</v>
      </c>
      <c r="G348" t="s">
        <v>147</v>
      </c>
      <c r="H348" t="s">
        <v>187</v>
      </c>
      <c r="I348" t="s">
        <v>136</v>
      </c>
      <c r="J348" t="s">
        <v>3</v>
      </c>
      <c r="K348" t="s">
        <v>138</v>
      </c>
      <c r="L348" t="s">
        <v>1161</v>
      </c>
      <c r="M348" t="s">
        <v>1162</v>
      </c>
      <c r="N348">
        <v>1.537222222</v>
      </c>
      <c r="O348">
        <v>0</v>
      </c>
      <c r="P348">
        <v>19</v>
      </c>
      <c r="Q348">
        <v>0</v>
      </c>
      <c r="R348">
        <v>0</v>
      </c>
      <c r="S348">
        <v>0</v>
      </c>
      <c r="T348">
        <v>33</v>
      </c>
      <c r="U348">
        <v>0</v>
      </c>
      <c r="V348">
        <v>0</v>
      </c>
      <c r="W348">
        <v>0</v>
      </c>
      <c r="X348">
        <v>6.664050044516876</v>
      </c>
      <c r="Y348">
        <v>0</v>
      </c>
      <c r="Z348">
        <v>0</v>
      </c>
      <c r="AA348">
        <v>0</v>
      </c>
      <c r="AB348">
        <v>54.252538157618346</v>
      </c>
      <c r="AC348">
        <v>0</v>
      </c>
      <c r="AD348">
        <v>0</v>
      </c>
      <c r="AE348">
        <v>60.916588202135223</v>
      </c>
    </row>
    <row r="349" spans="1:31" x14ac:dyDescent="0.3">
      <c r="A349">
        <v>2688603</v>
      </c>
      <c r="B349">
        <v>1</v>
      </c>
      <c r="C349" t="s">
        <v>80</v>
      </c>
      <c r="D349" t="s">
        <v>110</v>
      </c>
      <c r="E349" t="s">
        <v>145</v>
      </c>
      <c r="F349" t="s">
        <v>1163</v>
      </c>
      <c r="G349" t="s">
        <v>1164</v>
      </c>
      <c r="H349" t="s">
        <v>135</v>
      </c>
      <c r="I349" t="s">
        <v>136</v>
      </c>
      <c r="J349" t="s">
        <v>137</v>
      </c>
      <c r="K349" t="s">
        <v>138</v>
      </c>
      <c r="L349" t="s">
        <v>1165</v>
      </c>
      <c r="M349" t="s">
        <v>1166</v>
      </c>
      <c r="N349">
        <v>3.7319444439999998</v>
      </c>
      <c r="O349">
        <v>0</v>
      </c>
      <c r="P349">
        <v>146</v>
      </c>
      <c r="Q349">
        <v>0</v>
      </c>
      <c r="R349">
        <v>0</v>
      </c>
      <c r="S349">
        <v>0</v>
      </c>
      <c r="T349">
        <v>6</v>
      </c>
      <c r="U349">
        <v>0</v>
      </c>
      <c r="V349">
        <v>0</v>
      </c>
      <c r="W349">
        <v>0</v>
      </c>
      <c r="X349">
        <v>112.12795724792358</v>
      </c>
      <c r="Y349">
        <v>0</v>
      </c>
      <c r="Z349">
        <v>0</v>
      </c>
      <c r="AA349">
        <v>0</v>
      </c>
      <c r="AB349">
        <v>4.4239117147515978</v>
      </c>
      <c r="AC349">
        <v>0</v>
      </c>
      <c r="AD349">
        <v>0</v>
      </c>
      <c r="AE349">
        <v>116.55186896267517</v>
      </c>
    </row>
    <row r="350" spans="1:31" x14ac:dyDescent="0.3">
      <c r="A350">
        <v>2688718</v>
      </c>
      <c r="B350">
        <v>1</v>
      </c>
      <c r="C350" t="s">
        <v>80</v>
      </c>
      <c r="D350" t="s">
        <v>97</v>
      </c>
      <c r="E350" t="s">
        <v>184</v>
      </c>
      <c r="F350" t="s">
        <v>1167</v>
      </c>
      <c r="G350" t="s">
        <v>346</v>
      </c>
      <c r="H350" t="s">
        <v>187</v>
      </c>
      <c r="I350" t="s">
        <v>136</v>
      </c>
      <c r="J350" t="s">
        <v>137</v>
      </c>
      <c r="K350" t="s">
        <v>166</v>
      </c>
      <c r="L350" t="s">
        <v>1168</v>
      </c>
      <c r="M350" t="s">
        <v>1169</v>
      </c>
      <c r="N350">
        <v>8.0427777769999995</v>
      </c>
      <c r="O350">
        <v>0</v>
      </c>
      <c r="P350">
        <v>150</v>
      </c>
      <c r="Q350">
        <v>0</v>
      </c>
      <c r="R350">
        <v>0</v>
      </c>
      <c r="S350">
        <v>0</v>
      </c>
      <c r="T350">
        <v>17</v>
      </c>
      <c r="U350">
        <v>0</v>
      </c>
      <c r="V350">
        <v>0</v>
      </c>
      <c r="W350">
        <v>0</v>
      </c>
      <c r="X350">
        <v>175.96528240894591</v>
      </c>
      <c r="Y350">
        <v>0</v>
      </c>
      <c r="Z350">
        <v>0</v>
      </c>
      <c r="AA350">
        <v>0</v>
      </c>
      <c r="AB350">
        <v>94.669021119425324</v>
      </c>
      <c r="AC350">
        <v>0</v>
      </c>
      <c r="AD350">
        <v>0</v>
      </c>
      <c r="AE350">
        <v>270.63430352837122</v>
      </c>
    </row>
    <row r="351" spans="1:31" x14ac:dyDescent="0.3">
      <c r="A351">
        <v>2688783</v>
      </c>
      <c r="B351">
        <v>1</v>
      </c>
      <c r="C351" t="s">
        <v>80</v>
      </c>
      <c r="D351" t="s">
        <v>109</v>
      </c>
      <c r="E351" t="s">
        <v>184</v>
      </c>
      <c r="F351" t="s">
        <v>1170</v>
      </c>
      <c r="G351" t="s">
        <v>346</v>
      </c>
      <c r="H351" t="s">
        <v>187</v>
      </c>
      <c r="I351" t="s">
        <v>136</v>
      </c>
      <c r="J351" t="s">
        <v>137</v>
      </c>
      <c r="K351" t="s">
        <v>166</v>
      </c>
      <c r="L351" t="s">
        <v>1171</v>
      </c>
      <c r="M351" t="s">
        <v>1172</v>
      </c>
      <c r="N351">
        <v>6.0102777769999998</v>
      </c>
      <c r="O351">
        <v>0</v>
      </c>
      <c r="P351">
        <v>24</v>
      </c>
      <c r="Q351">
        <v>0</v>
      </c>
      <c r="R351">
        <v>7</v>
      </c>
      <c r="S351">
        <v>0</v>
      </c>
      <c r="T351">
        <v>12</v>
      </c>
      <c r="U351">
        <v>0</v>
      </c>
      <c r="V351">
        <v>0</v>
      </c>
      <c r="W351">
        <v>0</v>
      </c>
      <c r="X351">
        <v>18.050542149688251</v>
      </c>
      <c r="Y351">
        <v>0</v>
      </c>
      <c r="Z351">
        <v>2.4873571845915867</v>
      </c>
      <c r="AA351">
        <v>0</v>
      </c>
      <c r="AB351">
        <v>34.909707327679556</v>
      </c>
      <c r="AC351">
        <v>0</v>
      </c>
      <c r="AD351">
        <v>0</v>
      </c>
      <c r="AE351">
        <v>55.447606661959398</v>
      </c>
    </row>
    <row r="352" spans="1:31" x14ac:dyDescent="0.3">
      <c r="A352">
        <v>2688822</v>
      </c>
      <c r="B352">
        <v>1</v>
      </c>
      <c r="C352" t="s">
        <v>80</v>
      </c>
      <c r="D352" t="s">
        <v>100</v>
      </c>
      <c r="E352" t="s">
        <v>213</v>
      </c>
      <c r="F352" t="s">
        <v>1173</v>
      </c>
      <c r="G352" t="s">
        <v>688</v>
      </c>
      <c r="H352" t="s">
        <v>187</v>
      </c>
      <c r="I352" t="s">
        <v>136</v>
      </c>
      <c r="J352" t="s">
        <v>137</v>
      </c>
      <c r="K352" t="s">
        <v>138</v>
      </c>
      <c r="L352" t="s">
        <v>1174</v>
      </c>
      <c r="M352" t="s">
        <v>1175</v>
      </c>
      <c r="N352">
        <v>4.8747222219999999</v>
      </c>
      <c r="O352">
        <v>0</v>
      </c>
      <c r="P352">
        <v>1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0.45500006380860414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0.45500006380860414</v>
      </c>
    </row>
    <row r="353" spans="1:31" x14ac:dyDescent="0.3">
      <c r="A353">
        <v>2688850</v>
      </c>
      <c r="B353">
        <v>1</v>
      </c>
      <c r="C353" t="s">
        <v>81</v>
      </c>
      <c r="D353" t="s">
        <v>113</v>
      </c>
      <c r="E353" t="s">
        <v>428</v>
      </c>
      <c r="F353" t="s">
        <v>1176</v>
      </c>
      <c r="G353" t="s">
        <v>1177</v>
      </c>
      <c r="H353" t="s">
        <v>187</v>
      </c>
      <c r="I353" t="s">
        <v>136</v>
      </c>
      <c r="J353" t="s">
        <v>137</v>
      </c>
      <c r="K353" t="s">
        <v>138</v>
      </c>
      <c r="L353" t="s">
        <v>1178</v>
      </c>
      <c r="M353" t="s">
        <v>1179</v>
      </c>
      <c r="N353">
        <v>4.0522222220000002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8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32.569708299249193</v>
      </c>
      <c r="AC353">
        <v>0</v>
      </c>
      <c r="AD353">
        <v>0</v>
      </c>
      <c r="AE353">
        <v>32.569708299249193</v>
      </c>
    </row>
    <row r="354" spans="1:31" x14ac:dyDescent="0.3">
      <c r="A354">
        <v>2688906</v>
      </c>
      <c r="B354">
        <v>1</v>
      </c>
      <c r="C354" t="s">
        <v>80</v>
      </c>
      <c r="D354" t="s">
        <v>94</v>
      </c>
      <c r="E354" t="s">
        <v>213</v>
      </c>
      <c r="F354" t="s">
        <v>1180</v>
      </c>
      <c r="G354" t="s">
        <v>831</v>
      </c>
      <c r="H354" t="s">
        <v>187</v>
      </c>
      <c r="I354" t="s">
        <v>136</v>
      </c>
      <c r="J354" t="s">
        <v>137</v>
      </c>
      <c r="K354" t="s">
        <v>138</v>
      </c>
      <c r="L354" t="s">
        <v>1181</v>
      </c>
      <c r="M354" t="s">
        <v>1182</v>
      </c>
      <c r="N354">
        <v>3.9105555550000002</v>
      </c>
      <c r="O354">
        <v>0</v>
      </c>
      <c r="P354">
        <v>7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5.1747813243349974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5.1747813243349974</v>
      </c>
    </row>
    <row r="355" spans="1:31" x14ac:dyDescent="0.3">
      <c r="A355">
        <v>2688923</v>
      </c>
      <c r="B355">
        <v>1</v>
      </c>
      <c r="C355" t="s">
        <v>81</v>
      </c>
      <c r="D355" t="s">
        <v>113</v>
      </c>
      <c r="E355" t="s">
        <v>244</v>
      </c>
      <c r="F355" t="s">
        <v>1183</v>
      </c>
      <c r="G355" t="s">
        <v>253</v>
      </c>
      <c r="H355" t="s">
        <v>187</v>
      </c>
      <c r="I355" t="s">
        <v>136</v>
      </c>
      <c r="J355" t="s">
        <v>137</v>
      </c>
      <c r="K355" t="s">
        <v>138</v>
      </c>
      <c r="L355" t="s">
        <v>1184</v>
      </c>
      <c r="M355" t="s">
        <v>1185</v>
      </c>
      <c r="N355">
        <v>0.66444444400000002</v>
      </c>
      <c r="O355">
        <v>0</v>
      </c>
      <c r="P355">
        <v>1</v>
      </c>
      <c r="Q355">
        <v>0</v>
      </c>
      <c r="R355">
        <v>7</v>
      </c>
      <c r="S355">
        <v>0</v>
      </c>
      <c r="T355">
        <v>3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1.2632138366957157</v>
      </c>
      <c r="AA355">
        <v>0</v>
      </c>
      <c r="AB355">
        <v>1.6738986414178496</v>
      </c>
      <c r="AC355">
        <v>0</v>
      </c>
      <c r="AD355">
        <v>0</v>
      </c>
      <c r="AE355">
        <v>2.9371124781135656</v>
      </c>
    </row>
    <row r="356" spans="1:31" x14ac:dyDescent="0.3">
      <c r="A356">
        <v>2688926</v>
      </c>
      <c r="B356">
        <v>1</v>
      </c>
      <c r="C356" t="s">
        <v>80</v>
      </c>
      <c r="D356" t="s">
        <v>85</v>
      </c>
      <c r="E356" t="s">
        <v>428</v>
      </c>
      <c r="F356" t="s">
        <v>1186</v>
      </c>
      <c r="G356" t="s">
        <v>1177</v>
      </c>
      <c r="H356" t="s">
        <v>187</v>
      </c>
      <c r="I356" t="s">
        <v>136</v>
      </c>
      <c r="J356" t="s">
        <v>137</v>
      </c>
      <c r="K356" t="s">
        <v>138</v>
      </c>
      <c r="L356" t="s">
        <v>1187</v>
      </c>
      <c r="M356" t="s">
        <v>1188</v>
      </c>
      <c r="N356">
        <v>2.3994444439999998</v>
      </c>
      <c r="O356">
        <v>0</v>
      </c>
      <c r="P356">
        <v>82</v>
      </c>
      <c r="Q356">
        <v>0</v>
      </c>
      <c r="R356">
        <v>0</v>
      </c>
      <c r="S356">
        <v>0</v>
      </c>
      <c r="T356">
        <v>9</v>
      </c>
      <c r="U356">
        <v>0</v>
      </c>
      <c r="V356">
        <v>0</v>
      </c>
      <c r="W356">
        <v>0</v>
      </c>
      <c r="X356">
        <v>37.351907799591665</v>
      </c>
      <c r="Y356">
        <v>0</v>
      </c>
      <c r="Z356">
        <v>0</v>
      </c>
      <c r="AA356">
        <v>0</v>
      </c>
      <c r="AB356">
        <v>21.924892866092499</v>
      </c>
      <c r="AC356">
        <v>0</v>
      </c>
      <c r="AD356">
        <v>0</v>
      </c>
      <c r="AE356">
        <v>59.276800665684164</v>
      </c>
    </row>
    <row r="357" spans="1:31" x14ac:dyDescent="0.3">
      <c r="A357">
        <v>2688928</v>
      </c>
      <c r="B357">
        <v>1</v>
      </c>
      <c r="C357" t="s">
        <v>80</v>
      </c>
      <c r="D357" t="s">
        <v>92</v>
      </c>
      <c r="E357" t="s">
        <v>213</v>
      </c>
      <c r="F357" t="s">
        <v>1189</v>
      </c>
      <c r="G357" t="s">
        <v>831</v>
      </c>
      <c r="H357" t="s">
        <v>187</v>
      </c>
      <c r="I357" t="s">
        <v>136</v>
      </c>
      <c r="J357" t="s">
        <v>137</v>
      </c>
      <c r="K357" t="s">
        <v>138</v>
      </c>
      <c r="L357" t="s">
        <v>1190</v>
      </c>
      <c r="M357" t="s">
        <v>1191</v>
      </c>
      <c r="N357">
        <v>2.0297222220000002</v>
      </c>
      <c r="O357">
        <v>0</v>
      </c>
      <c r="P357">
        <v>1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0.7170260065978542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0.7170260065978542</v>
      </c>
    </row>
    <row r="358" spans="1:31" x14ac:dyDescent="0.3">
      <c r="A358">
        <v>2688937</v>
      </c>
      <c r="B358">
        <v>1</v>
      </c>
      <c r="C358" t="s">
        <v>81</v>
      </c>
      <c r="D358" t="s">
        <v>119</v>
      </c>
      <c r="E358" t="s">
        <v>184</v>
      </c>
      <c r="F358" t="s">
        <v>1192</v>
      </c>
      <c r="G358" t="s">
        <v>186</v>
      </c>
      <c r="H358" t="s">
        <v>187</v>
      </c>
      <c r="I358" t="s">
        <v>136</v>
      </c>
      <c r="J358" t="s">
        <v>137</v>
      </c>
      <c r="K358" t="s">
        <v>138</v>
      </c>
      <c r="L358" t="s">
        <v>1193</v>
      </c>
      <c r="M358" t="s">
        <v>1194</v>
      </c>
      <c r="N358">
        <v>2.3444444440000001</v>
      </c>
      <c r="O358">
        <v>0</v>
      </c>
      <c r="P358">
        <v>100</v>
      </c>
      <c r="Q358">
        <v>0</v>
      </c>
      <c r="R358">
        <v>1</v>
      </c>
      <c r="S358">
        <v>0</v>
      </c>
      <c r="T358">
        <v>5</v>
      </c>
      <c r="U358">
        <v>0</v>
      </c>
      <c r="V358">
        <v>0</v>
      </c>
      <c r="W358">
        <v>0</v>
      </c>
      <c r="X358">
        <v>25.518377474738635</v>
      </c>
      <c r="Y358">
        <v>0</v>
      </c>
      <c r="Z358">
        <v>0</v>
      </c>
      <c r="AA358">
        <v>0</v>
      </c>
      <c r="AB358">
        <v>1.201270298878871</v>
      </c>
      <c r="AC358">
        <v>0</v>
      </c>
      <c r="AD358">
        <v>0</v>
      </c>
      <c r="AE358">
        <v>26.719647773617506</v>
      </c>
    </row>
    <row r="359" spans="1:31" x14ac:dyDescent="0.3">
      <c r="A359">
        <v>2688941</v>
      </c>
      <c r="B359">
        <v>1</v>
      </c>
      <c r="C359" t="s">
        <v>81</v>
      </c>
      <c r="D359" t="s">
        <v>114</v>
      </c>
      <c r="E359" t="s">
        <v>184</v>
      </c>
      <c r="F359" t="s">
        <v>1195</v>
      </c>
      <c r="G359" t="s">
        <v>186</v>
      </c>
      <c r="H359" t="s">
        <v>187</v>
      </c>
      <c r="I359" t="s">
        <v>136</v>
      </c>
      <c r="J359" t="s">
        <v>137</v>
      </c>
      <c r="K359" t="s">
        <v>138</v>
      </c>
      <c r="L359" t="s">
        <v>1196</v>
      </c>
      <c r="M359" t="s">
        <v>1197</v>
      </c>
      <c r="N359">
        <v>1.047222222</v>
      </c>
      <c r="O359">
        <v>0</v>
      </c>
      <c r="P359">
        <v>48</v>
      </c>
      <c r="Q359">
        <v>0</v>
      </c>
      <c r="R359">
        <v>0</v>
      </c>
      <c r="S359">
        <v>0</v>
      </c>
      <c r="T359">
        <v>5</v>
      </c>
      <c r="U359">
        <v>0</v>
      </c>
      <c r="V359">
        <v>0</v>
      </c>
      <c r="W359">
        <v>0</v>
      </c>
      <c r="X359">
        <v>5.7440631053028701</v>
      </c>
      <c r="Y359">
        <v>0</v>
      </c>
      <c r="Z359">
        <v>0</v>
      </c>
      <c r="AA359">
        <v>0</v>
      </c>
      <c r="AB359">
        <v>0.6281528154564886</v>
      </c>
      <c r="AC359">
        <v>0</v>
      </c>
      <c r="AD359">
        <v>0</v>
      </c>
      <c r="AE359">
        <v>6.3722159207593592</v>
      </c>
    </row>
    <row r="360" spans="1:31" x14ac:dyDescent="0.3">
      <c r="A360">
        <v>2688942</v>
      </c>
      <c r="B360">
        <v>1</v>
      </c>
      <c r="C360" t="s">
        <v>80</v>
      </c>
      <c r="D360" t="s">
        <v>98</v>
      </c>
      <c r="E360" t="s">
        <v>184</v>
      </c>
      <c r="F360" t="s">
        <v>1198</v>
      </c>
      <c r="G360" t="s">
        <v>186</v>
      </c>
      <c r="H360" t="s">
        <v>187</v>
      </c>
      <c r="I360" t="s">
        <v>136</v>
      </c>
      <c r="J360" t="s">
        <v>137</v>
      </c>
      <c r="K360" t="s">
        <v>138</v>
      </c>
      <c r="L360" t="s">
        <v>1199</v>
      </c>
      <c r="M360" t="s">
        <v>1200</v>
      </c>
      <c r="N360">
        <v>2.3538888880000002</v>
      </c>
      <c r="O360">
        <v>0</v>
      </c>
      <c r="P360">
        <v>0</v>
      </c>
      <c r="Q360">
        <v>0</v>
      </c>
      <c r="R360">
        <v>2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2.9417212598761919</v>
      </c>
      <c r="AA360">
        <v>0</v>
      </c>
      <c r="AB360">
        <v>0</v>
      </c>
      <c r="AC360">
        <v>0</v>
      </c>
      <c r="AD360">
        <v>0</v>
      </c>
      <c r="AE360">
        <v>2.9417212598761919</v>
      </c>
    </row>
    <row r="361" spans="1:31" x14ac:dyDescent="0.3">
      <c r="A361">
        <v>2688943</v>
      </c>
      <c r="B361">
        <v>1</v>
      </c>
      <c r="C361" t="s">
        <v>80</v>
      </c>
      <c r="D361" t="s">
        <v>105</v>
      </c>
      <c r="E361" t="s">
        <v>184</v>
      </c>
      <c r="F361" t="s">
        <v>1201</v>
      </c>
      <c r="G361" t="s">
        <v>409</v>
      </c>
      <c r="H361" t="s">
        <v>187</v>
      </c>
      <c r="I361" t="s">
        <v>136</v>
      </c>
      <c r="J361" t="s">
        <v>137</v>
      </c>
      <c r="K361" t="s">
        <v>138</v>
      </c>
      <c r="L361" t="s">
        <v>1202</v>
      </c>
      <c r="M361" t="s">
        <v>1203</v>
      </c>
      <c r="N361">
        <v>2.4288888879999999</v>
      </c>
      <c r="O361">
        <v>0</v>
      </c>
      <c r="P361">
        <v>45</v>
      </c>
      <c r="Q361">
        <v>0</v>
      </c>
      <c r="R361">
        <v>0</v>
      </c>
      <c r="S361">
        <v>0</v>
      </c>
      <c r="T361">
        <v>3</v>
      </c>
      <c r="U361">
        <v>0</v>
      </c>
      <c r="V361">
        <v>0</v>
      </c>
      <c r="W361">
        <v>0</v>
      </c>
      <c r="X361">
        <v>19.525402256220037</v>
      </c>
      <c r="Y361">
        <v>0</v>
      </c>
      <c r="Z361">
        <v>0</v>
      </c>
      <c r="AA361">
        <v>0</v>
      </c>
      <c r="AB361">
        <v>19.059141933969663</v>
      </c>
      <c r="AC361">
        <v>0</v>
      </c>
      <c r="AD361">
        <v>0</v>
      </c>
      <c r="AE361">
        <v>38.584544190189703</v>
      </c>
    </row>
    <row r="362" spans="1:31" x14ac:dyDescent="0.3">
      <c r="A362">
        <v>2688950</v>
      </c>
      <c r="B362">
        <v>1</v>
      </c>
      <c r="C362" t="s">
        <v>80</v>
      </c>
      <c r="D362" t="s">
        <v>84</v>
      </c>
      <c r="E362" t="s">
        <v>184</v>
      </c>
      <c r="F362" t="s">
        <v>1204</v>
      </c>
      <c r="G362" t="s">
        <v>186</v>
      </c>
      <c r="H362" t="s">
        <v>187</v>
      </c>
      <c r="I362" t="s">
        <v>136</v>
      </c>
      <c r="J362" t="s">
        <v>137</v>
      </c>
      <c r="K362" t="s">
        <v>138</v>
      </c>
      <c r="L362" t="s">
        <v>1205</v>
      </c>
      <c r="M362" t="s">
        <v>1206</v>
      </c>
      <c r="N362">
        <v>1.3944444439999999</v>
      </c>
      <c r="O362">
        <v>0</v>
      </c>
      <c r="P362">
        <v>88</v>
      </c>
      <c r="Q362">
        <v>0</v>
      </c>
      <c r="R362">
        <v>0</v>
      </c>
      <c r="S362">
        <v>0</v>
      </c>
      <c r="T362">
        <v>1</v>
      </c>
      <c r="U362">
        <v>0</v>
      </c>
      <c r="V362">
        <v>0</v>
      </c>
      <c r="W362">
        <v>0</v>
      </c>
      <c r="X362">
        <v>21.294244045277285</v>
      </c>
      <c r="Y362">
        <v>0</v>
      </c>
      <c r="Z362">
        <v>0</v>
      </c>
      <c r="AA362">
        <v>0</v>
      </c>
      <c r="AB362">
        <v>0.92466774794052931</v>
      </c>
      <c r="AC362">
        <v>0</v>
      </c>
      <c r="AD362">
        <v>0</v>
      </c>
      <c r="AE362">
        <v>22.218911793217814</v>
      </c>
    </row>
    <row r="363" spans="1:31" x14ac:dyDescent="0.3">
      <c r="A363">
        <v>2688965</v>
      </c>
      <c r="B363">
        <v>1</v>
      </c>
      <c r="C363" t="s">
        <v>80</v>
      </c>
      <c r="D363" t="s">
        <v>92</v>
      </c>
      <c r="E363" t="s">
        <v>213</v>
      </c>
      <c r="F363" t="s">
        <v>1207</v>
      </c>
      <c r="G363" t="s">
        <v>688</v>
      </c>
      <c r="H363" t="s">
        <v>187</v>
      </c>
      <c r="I363" t="s">
        <v>136</v>
      </c>
      <c r="J363" t="s">
        <v>137</v>
      </c>
      <c r="K363" t="s">
        <v>138</v>
      </c>
      <c r="L363" t="s">
        <v>1208</v>
      </c>
      <c r="M363" t="s">
        <v>1209</v>
      </c>
      <c r="N363">
        <v>1.648055555</v>
      </c>
      <c r="O363">
        <v>0</v>
      </c>
      <c r="P363">
        <v>1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0.46824726262701044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0.46824726262701044</v>
      </c>
    </row>
    <row r="364" spans="1:31" x14ac:dyDescent="0.3">
      <c r="A364">
        <v>2688970</v>
      </c>
      <c r="B364">
        <v>1</v>
      </c>
      <c r="C364" t="s">
        <v>80</v>
      </c>
      <c r="D364" t="s">
        <v>84</v>
      </c>
      <c r="E364" t="s">
        <v>184</v>
      </c>
      <c r="F364" t="s">
        <v>1210</v>
      </c>
      <c r="G364" t="s">
        <v>186</v>
      </c>
      <c r="H364" t="s">
        <v>187</v>
      </c>
      <c r="I364" t="s">
        <v>136</v>
      </c>
      <c r="J364" t="s">
        <v>137</v>
      </c>
      <c r="K364" t="s">
        <v>138</v>
      </c>
      <c r="L364" t="s">
        <v>1211</v>
      </c>
      <c r="M364" t="s">
        <v>1212</v>
      </c>
      <c r="N364">
        <v>0.92777777699999997</v>
      </c>
      <c r="O364">
        <v>0</v>
      </c>
      <c r="P364">
        <v>120</v>
      </c>
      <c r="Q364">
        <v>0</v>
      </c>
      <c r="R364">
        <v>0</v>
      </c>
      <c r="S364">
        <v>0</v>
      </c>
      <c r="T364">
        <v>3</v>
      </c>
      <c r="U364">
        <v>0</v>
      </c>
      <c r="V364">
        <v>0</v>
      </c>
      <c r="W364">
        <v>0</v>
      </c>
      <c r="X364">
        <v>18.602481297064489</v>
      </c>
      <c r="Y364">
        <v>0</v>
      </c>
      <c r="Z364">
        <v>0</v>
      </c>
      <c r="AA364">
        <v>0</v>
      </c>
      <c r="AB364">
        <v>6.077512160702845E-2</v>
      </c>
      <c r="AC364">
        <v>0</v>
      </c>
      <c r="AD364">
        <v>0</v>
      </c>
      <c r="AE364">
        <v>18.663256418671519</v>
      </c>
    </row>
    <row r="365" spans="1:31" x14ac:dyDescent="0.3">
      <c r="A365">
        <v>2688732</v>
      </c>
      <c r="B365">
        <v>1</v>
      </c>
      <c r="C365" t="s">
        <v>81</v>
      </c>
      <c r="D365" t="s">
        <v>127</v>
      </c>
      <c r="E365" t="s">
        <v>244</v>
      </c>
      <c r="F365" t="s">
        <v>1213</v>
      </c>
      <c r="G365" t="s">
        <v>346</v>
      </c>
      <c r="H365" t="s">
        <v>187</v>
      </c>
      <c r="I365" t="s">
        <v>136</v>
      </c>
      <c r="J365" t="s">
        <v>137</v>
      </c>
      <c r="K365" t="s">
        <v>166</v>
      </c>
      <c r="L365" t="s">
        <v>1214</v>
      </c>
      <c r="M365" t="s">
        <v>1215</v>
      </c>
      <c r="N365">
        <v>8.3002777769999998</v>
      </c>
      <c r="O365">
        <v>0</v>
      </c>
      <c r="P365">
        <v>126</v>
      </c>
      <c r="Q365">
        <v>0</v>
      </c>
      <c r="R365">
        <v>13</v>
      </c>
      <c r="S365">
        <v>0</v>
      </c>
      <c r="T365">
        <v>7</v>
      </c>
      <c r="U365">
        <v>0</v>
      </c>
      <c r="V365">
        <v>0</v>
      </c>
      <c r="W365">
        <v>0</v>
      </c>
      <c r="X365">
        <v>170.54519113624656</v>
      </c>
      <c r="Y365">
        <v>0</v>
      </c>
      <c r="Z365">
        <v>84.435939186654139</v>
      </c>
      <c r="AA365">
        <v>0</v>
      </c>
      <c r="AB365">
        <v>9.771427901666538</v>
      </c>
      <c r="AC365">
        <v>0</v>
      </c>
      <c r="AD365">
        <v>0</v>
      </c>
      <c r="AE365">
        <v>264.75255822456722</v>
      </c>
    </row>
    <row r="366" spans="1:31" x14ac:dyDescent="0.3">
      <c r="A366">
        <v>2688766</v>
      </c>
      <c r="B366">
        <v>1</v>
      </c>
      <c r="C366" t="s">
        <v>81</v>
      </c>
      <c r="D366" t="s">
        <v>113</v>
      </c>
      <c r="E366" t="s">
        <v>244</v>
      </c>
      <c r="F366" t="s">
        <v>1216</v>
      </c>
      <c r="G366" t="s">
        <v>346</v>
      </c>
      <c r="H366" t="s">
        <v>187</v>
      </c>
      <c r="I366" t="s">
        <v>136</v>
      </c>
      <c r="J366" t="s">
        <v>137</v>
      </c>
      <c r="K366" t="s">
        <v>166</v>
      </c>
      <c r="L366" t="s">
        <v>1217</v>
      </c>
      <c r="M366" t="s">
        <v>1218</v>
      </c>
      <c r="N366">
        <v>5.2569444440000002</v>
      </c>
      <c r="O366">
        <v>0</v>
      </c>
      <c r="P366">
        <v>62</v>
      </c>
      <c r="Q366">
        <v>0</v>
      </c>
      <c r="R366">
        <v>9</v>
      </c>
      <c r="S366">
        <v>0</v>
      </c>
      <c r="T366">
        <v>1</v>
      </c>
      <c r="U366">
        <v>0</v>
      </c>
      <c r="V366">
        <v>0</v>
      </c>
      <c r="W366">
        <v>0</v>
      </c>
      <c r="X366">
        <v>50.385010480155984</v>
      </c>
      <c r="Y366">
        <v>0</v>
      </c>
      <c r="Z366">
        <v>58.292624645353619</v>
      </c>
      <c r="AA366">
        <v>0</v>
      </c>
      <c r="AB366">
        <v>7.7634537845800002</v>
      </c>
      <c r="AC366">
        <v>0</v>
      </c>
      <c r="AD366">
        <v>0</v>
      </c>
      <c r="AE366">
        <v>116.44108891008959</v>
      </c>
    </row>
    <row r="367" spans="1:31" x14ac:dyDescent="0.3">
      <c r="A367">
        <v>2688800</v>
      </c>
      <c r="B367">
        <v>1</v>
      </c>
      <c r="C367" t="s">
        <v>80</v>
      </c>
      <c r="D367" t="s">
        <v>111</v>
      </c>
      <c r="E367" t="s">
        <v>244</v>
      </c>
      <c r="F367" t="s">
        <v>1219</v>
      </c>
      <c r="G367" t="s">
        <v>346</v>
      </c>
      <c r="H367" t="s">
        <v>187</v>
      </c>
      <c r="I367" t="s">
        <v>136</v>
      </c>
      <c r="J367" t="s">
        <v>137</v>
      </c>
      <c r="K367" t="s">
        <v>166</v>
      </c>
      <c r="L367" t="s">
        <v>1220</v>
      </c>
      <c r="M367" t="s">
        <v>1221</v>
      </c>
      <c r="N367">
        <v>8.0197222220000004</v>
      </c>
      <c r="O367">
        <v>0</v>
      </c>
      <c r="P367">
        <v>24</v>
      </c>
      <c r="Q367">
        <v>0</v>
      </c>
      <c r="R367">
        <v>6</v>
      </c>
      <c r="S367">
        <v>0</v>
      </c>
      <c r="T367">
        <v>8</v>
      </c>
      <c r="U367">
        <v>0</v>
      </c>
      <c r="V367">
        <v>0</v>
      </c>
      <c r="W367">
        <v>0</v>
      </c>
      <c r="X367">
        <v>335.4914167796548</v>
      </c>
      <c r="Y367">
        <v>0</v>
      </c>
      <c r="Z367">
        <v>14.697630127204777</v>
      </c>
      <c r="AA367">
        <v>0</v>
      </c>
      <c r="AB367">
        <v>176.60700019539095</v>
      </c>
      <c r="AC367">
        <v>0</v>
      </c>
      <c r="AD367">
        <v>0</v>
      </c>
      <c r="AE367">
        <v>526.79604710225055</v>
      </c>
    </row>
    <row r="368" spans="1:31" x14ac:dyDescent="0.3">
      <c r="A368">
        <v>2688977</v>
      </c>
      <c r="B368">
        <v>1</v>
      </c>
      <c r="C368" t="s">
        <v>81</v>
      </c>
      <c r="D368" t="s">
        <v>117</v>
      </c>
      <c r="E368" t="s">
        <v>184</v>
      </c>
      <c r="F368" t="s">
        <v>1222</v>
      </c>
      <c r="G368" t="s">
        <v>186</v>
      </c>
      <c r="H368" t="s">
        <v>187</v>
      </c>
      <c r="I368" t="s">
        <v>136</v>
      </c>
      <c r="J368" t="s">
        <v>137</v>
      </c>
      <c r="K368" t="s">
        <v>138</v>
      </c>
      <c r="L368" t="s">
        <v>1223</v>
      </c>
      <c r="M368" t="s">
        <v>1224</v>
      </c>
      <c r="N368">
        <v>1.1716666659999999</v>
      </c>
      <c r="O368">
        <v>0</v>
      </c>
      <c r="P368">
        <v>18</v>
      </c>
      <c r="Q368">
        <v>0</v>
      </c>
      <c r="R368">
        <v>1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2.4825427368578872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2.4825427368578872</v>
      </c>
    </row>
    <row r="369" spans="1:31" x14ac:dyDescent="0.3">
      <c r="A369">
        <v>2688979</v>
      </c>
      <c r="B369">
        <v>1</v>
      </c>
      <c r="C369" t="s">
        <v>80</v>
      </c>
      <c r="D369" t="s">
        <v>96</v>
      </c>
      <c r="E369" t="s">
        <v>213</v>
      </c>
      <c r="F369" t="s">
        <v>1225</v>
      </c>
      <c r="G369" t="s">
        <v>831</v>
      </c>
      <c r="H369" t="s">
        <v>187</v>
      </c>
      <c r="I369" t="s">
        <v>136</v>
      </c>
      <c r="J369" t="s">
        <v>137</v>
      </c>
      <c r="K369" t="s">
        <v>138</v>
      </c>
      <c r="L369" t="s">
        <v>1226</v>
      </c>
      <c r="M369" t="s">
        <v>1227</v>
      </c>
      <c r="N369">
        <v>1.6530555549999999</v>
      </c>
      <c r="O369">
        <v>0</v>
      </c>
      <c r="P369">
        <v>1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0.14941674293810991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0.14941674293810991</v>
      </c>
    </row>
    <row r="370" spans="1:31" x14ac:dyDescent="0.3">
      <c r="A370">
        <v>2686093</v>
      </c>
      <c r="B370">
        <v>1</v>
      </c>
      <c r="C370" t="s">
        <v>80</v>
      </c>
      <c r="D370" t="s">
        <v>111</v>
      </c>
      <c r="E370" t="s">
        <v>428</v>
      </c>
      <c r="F370" t="s">
        <v>1228</v>
      </c>
      <c r="G370" t="s">
        <v>1177</v>
      </c>
      <c r="H370" t="s">
        <v>187</v>
      </c>
      <c r="I370" t="s">
        <v>136</v>
      </c>
      <c r="J370" t="s">
        <v>137</v>
      </c>
      <c r="K370" t="s">
        <v>138</v>
      </c>
      <c r="L370" t="s">
        <v>1229</v>
      </c>
      <c r="M370" t="s">
        <v>1230</v>
      </c>
      <c r="N370">
        <v>5.130833333</v>
      </c>
      <c r="O370">
        <v>0</v>
      </c>
      <c r="P370">
        <v>105</v>
      </c>
      <c r="Q370">
        <v>0</v>
      </c>
      <c r="R370">
        <v>0</v>
      </c>
      <c r="S370">
        <v>0</v>
      </c>
      <c r="T370">
        <v>15</v>
      </c>
      <c r="U370">
        <v>0</v>
      </c>
      <c r="V370">
        <v>0</v>
      </c>
      <c r="W370">
        <v>0</v>
      </c>
      <c r="X370">
        <v>100.69119687657515</v>
      </c>
      <c r="Y370">
        <v>0</v>
      </c>
      <c r="Z370">
        <v>0</v>
      </c>
      <c r="AA370">
        <v>0</v>
      </c>
      <c r="AB370">
        <v>40.908145120084058</v>
      </c>
      <c r="AC370">
        <v>0</v>
      </c>
      <c r="AD370">
        <v>0</v>
      </c>
      <c r="AE370">
        <v>141.59934199665921</v>
      </c>
    </row>
    <row r="371" spans="1:31" x14ac:dyDescent="0.3">
      <c r="A371">
        <v>2688086</v>
      </c>
      <c r="B371">
        <v>1</v>
      </c>
      <c r="C371" t="s">
        <v>81</v>
      </c>
      <c r="D371" t="s">
        <v>116</v>
      </c>
      <c r="E371" t="s">
        <v>145</v>
      </c>
      <c r="F371" t="s">
        <v>733</v>
      </c>
      <c r="G371" t="s">
        <v>134</v>
      </c>
      <c r="H371" t="s">
        <v>135</v>
      </c>
      <c r="I371" t="s">
        <v>136</v>
      </c>
      <c r="J371" t="s">
        <v>137</v>
      </c>
      <c r="K371" t="s">
        <v>138</v>
      </c>
      <c r="L371" t="s">
        <v>1231</v>
      </c>
      <c r="M371" t="s">
        <v>1232</v>
      </c>
      <c r="N371">
        <v>8.8888887999999999E-2</v>
      </c>
      <c r="O371">
        <v>0</v>
      </c>
      <c r="P371">
        <v>134</v>
      </c>
      <c r="Q371">
        <v>0</v>
      </c>
      <c r="R371">
        <v>0</v>
      </c>
      <c r="S371">
        <v>1</v>
      </c>
      <c r="T371">
        <v>0</v>
      </c>
      <c r="U371">
        <v>0</v>
      </c>
      <c r="V371">
        <v>0</v>
      </c>
      <c r="W371">
        <v>0</v>
      </c>
      <c r="X371">
        <v>0.9603547111425782</v>
      </c>
      <c r="Y371">
        <v>0</v>
      </c>
      <c r="Z371">
        <v>0</v>
      </c>
      <c r="AA371">
        <v>0.13940417920000001</v>
      </c>
      <c r="AB371">
        <v>0</v>
      </c>
      <c r="AC371">
        <v>0</v>
      </c>
      <c r="AD371">
        <v>0</v>
      </c>
      <c r="AE371">
        <v>1.0997588903425781</v>
      </c>
    </row>
    <row r="372" spans="1:31" x14ac:dyDescent="0.3">
      <c r="A372">
        <v>2688615</v>
      </c>
      <c r="B372">
        <v>1</v>
      </c>
      <c r="C372" t="s">
        <v>80</v>
      </c>
      <c r="D372" t="s">
        <v>82</v>
      </c>
      <c r="E372" t="s">
        <v>244</v>
      </c>
      <c r="F372" t="s">
        <v>1233</v>
      </c>
      <c r="G372" t="s">
        <v>409</v>
      </c>
      <c r="H372" t="s">
        <v>187</v>
      </c>
      <c r="I372" t="s">
        <v>136</v>
      </c>
      <c r="J372" t="s">
        <v>137</v>
      </c>
      <c r="K372" t="s">
        <v>138</v>
      </c>
      <c r="L372" t="s">
        <v>1234</v>
      </c>
      <c r="M372" t="s">
        <v>1235</v>
      </c>
      <c r="N372">
        <v>4.2416666660000004</v>
      </c>
      <c r="O372">
        <v>0</v>
      </c>
      <c r="P372">
        <v>3</v>
      </c>
      <c r="Q372">
        <v>0</v>
      </c>
      <c r="R372">
        <v>0</v>
      </c>
      <c r="S372">
        <v>0</v>
      </c>
      <c r="T372">
        <v>358</v>
      </c>
      <c r="U372">
        <v>0</v>
      </c>
      <c r="V372">
        <v>0</v>
      </c>
      <c r="W372">
        <v>0</v>
      </c>
      <c r="X372">
        <v>3.3854338839890068</v>
      </c>
      <c r="Y372">
        <v>0</v>
      </c>
      <c r="Z372">
        <v>0</v>
      </c>
      <c r="AA372">
        <v>0</v>
      </c>
      <c r="AB372">
        <v>505.97467519880689</v>
      </c>
      <c r="AC372">
        <v>0</v>
      </c>
      <c r="AD372">
        <v>0</v>
      </c>
      <c r="AE372">
        <v>509.36010908279587</v>
      </c>
    </row>
    <row r="373" spans="1:31" x14ac:dyDescent="0.3">
      <c r="A373">
        <v>2688752</v>
      </c>
      <c r="B373">
        <v>1</v>
      </c>
      <c r="C373" t="s">
        <v>80</v>
      </c>
      <c r="D373" t="s">
        <v>94</v>
      </c>
      <c r="E373" t="s">
        <v>184</v>
      </c>
      <c r="F373" t="s">
        <v>1236</v>
      </c>
      <c r="G373" t="s">
        <v>165</v>
      </c>
      <c r="H373" t="s">
        <v>187</v>
      </c>
      <c r="I373" t="s">
        <v>136</v>
      </c>
      <c r="J373" t="s">
        <v>137</v>
      </c>
      <c r="K373" t="s">
        <v>166</v>
      </c>
      <c r="L373" t="s">
        <v>1237</v>
      </c>
      <c r="M373" t="s">
        <v>1238</v>
      </c>
      <c r="N373">
        <v>9.9086111110000008</v>
      </c>
      <c r="O373">
        <v>0</v>
      </c>
      <c r="P373">
        <v>10</v>
      </c>
      <c r="Q373">
        <v>0</v>
      </c>
      <c r="R373">
        <v>0</v>
      </c>
      <c r="S373">
        <v>0</v>
      </c>
      <c r="T373">
        <v>1</v>
      </c>
      <c r="U373">
        <v>0</v>
      </c>
      <c r="V373">
        <v>0</v>
      </c>
      <c r="W373">
        <v>0</v>
      </c>
      <c r="X373">
        <v>16.20271816633187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16.20271816633187</v>
      </c>
    </row>
    <row r="374" spans="1:31" x14ac:dyDescent="0.3">
      <c r="A374">
        <v>2688758</v>
      </c>
      <c r="B374">
        <v>1</v>
      </c>
      <c r="C374" t="s">
        <v>80</v>
      </c>
      <c r="D374" t="s">
        <v>94</v>
      </c>
      <c r="E374" t="s">
        <v>184</v>
      </c>
      <c r="F374" t="s">
        <v>1239</v>
      </c>
      <c r="G374" t="s">
        <v>165</v>
      </c>
      <c r="H374" t="s">
        <v>187</v>
      </c>
      <c r="I374" t="s">
        <v>136</v>
      </c>
      <c r="J374" t="s">
        <v>137</v>
      </c>
      <c r="K374" t="s">
        <v>166</v>
      </c>
      <c r="L374" t="s">
        <v>1240</v>
      </c>
      <c r="M374" t="s">
        <v>1241</v>
      </c>
      <c r="N374">
        <v>9.716111111</v>
      </c>
      <c r="O374">
        <v>0</v>
      </c>
      <c r="P374">
        <v>40</v>
      </c>
      <c r="Q374">
        <v>0</v>
      </c>
      <c r="R374">
        <v>7</v>
      </c>
      <c r="S374">
        <v>0</v>
      </c>
      <c r="T374">
        <v>7</v>
      </c>
      <c r="U374">
        <v>0</v>
      </c>
      <c r="V374">
        <v>0</v>
      </c>
      <c r="W374">
        <v>0</v>
      </c>
      <c r="X374">
        <v>63.140908173656364</v>
      </c>
      <c r="Y374">
        <v>0</v>
      </c>
      <c r="Z374">
        <v>0</v>
      </c>
      <c r="AA374">
        <v>0</v>
      </c>
      <c r="AB374">
        <v>9.6709619350080001</v>
      </c>
      <c r="AC374">
        <v>0</v>
      </c>
      <c r="AD374">
        <v>0</v>
      </c>
      <c r="AE374">
        <v>72.811870108664365</v>
      </c>
    </row>
    <row r="375" spans="1:31" x14ac:dyDescent="0.3">
      <c r="A375">
        <v>2688868</v>
      </c>
      <c r="B375">
        <v>1</v>
      </c>
      <c r="C375" t="s">
        <v>80</v>
      </c>
      <c r="D375" t="s">
        <v>84</v>
      </c>
      <c r="E375" t="s">
        <v>213</v>
      </c>
      <c r="F375" t="s">
        <v>1242</v>
      </c>
      <c r="G375" t="s">
        <v>831</v>
      </c>
      <c r="H375" t="s">
        <v>187</v>
      </c>
      <c r="I375" t="s">
        <v>136</v>
      </c>
      <c r="J375" t="s">
        <v>137</v>
      </c>
      <c r="K375" t="s">
        <v>138</v>
      </c>
      <c r="L375" t="s">
        <v>1243</v>
      </c>
      <c r="M375" t="s">
        <v>1244</v>
      </c>
      <c r="N375">
        <v>6.2941666659999997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1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22.106873814052545</v>
      </c>
      <c r="AC375">
        <v>0</v>
      </c>
      <c r="AD375">
        <v>0</v>
      </c>
      <c r="AE375">
        <v>22.106873814052545</v>
      </c>
    </row>
    <row r="376" spans="1:31" x14ac:dyDescent="0.3">
      <c r="A376">
        <v>2688953</v>
      </c>
      <c r="B376">
        <v>1</v>
      </c>
      <c r="C376" t="s">
        <v>81</v>
      </c>
      <c r="D376" t="s">
        <v>121</v>
      </c>
      <c r="E376" t="s">
        <v>244</v>
      </c>
      <c r="F376" t="s">
        <v>1245</v>
      </c>
      <c r="G376" t="s">
        <v>409</v>
      </c>
      <c r="H376" t="s">
        <v>187</v>
      </c>
      <c r="I376" t="s">
        <v>136</v>
      </c>
      <c r="J376" t="s">
        <v>137</v>
      </c>
      <c r="K376" t="s">
        <v>138</v>
      </c>
      <c r="L376" t="s">
        <v>1246</v>
      </c>
      <c r="M376" t="s">
        <v>1247</v>
      </c>
      <c r="N376">
        <v>3.616944444</v>
      </c>
      <c r="O376">
        <v>0</v>
      </c>
      <c r="P376">
        <v>32</v>
      </c>
      <c r="Q376">
        <v>0</v>
      </c>
      <c r="R376">
        <v>0</v>
      </c>
      <c r="S376">
        <v>0</v>
      </c>
      <c r="T376">
        <v>1</v>
      </c>
      <c r="U376">
        <v>0</v>
      </c>
      <c r="V376">
        <v>0</v>
      </c>
      <c r="W376">
        <v>0</v>
      </c>
      <c r="X376">
        <v>15.806779975717969</v>
      </c>
      <c r="Y376">
        <v>0</v>
      </c>
      <c r="Z376">
        <v>0</v>
      </c>
      <c r="AA376">
        <v>0</v>
      </c>
      <c r="AB376">
        <v>6.9110181297774992E-2</v>
      </c>
      <c r="AC376">
        <v>0</v>
      </c>
      <c r="AD376">
        <v>0</v>
      </c>
      <c r="AE376">
        <v>15.875890157015744</v>
      </c>
    </row>
    <row r="377" spans="1:31" x14ac:dyDescent="0.3">
      <c r="A377">
        <v>2688997</v>
      </c>
      <c r="B377">
        <v>1</v>
      </c>
      <c r="C377" t="s">
        <v>80</v>
      </c>
      <c r="D377" t="s">
        <v>94</v>
      </c>
      <c r="E377" t="s">
        <v>428</v>
      </c>
      <c r="F377" t="s">
        <v>1248</v>
      </c>
      <c r="G377" t="s">
        <v>186</v>
      </c>
      <c r="H377" t="s">
        <v>187</v>
      </c>
      <c r="I377" t="s">
        <v>136</v>
      </c>
      <c r="J377" t="s">
        <v>137</v>
      </c>
      <c r="K377" t="s">
        <v>138</v>
      </c>
      <c r="L377" t="s">
        <v>1249</v>
      </c>
      <c r="M377" t="s">
        <v>1250</v>
      </c>
      <c r="N377">
        <v>1.455833333</v>
      </c>
      <c r="O377">
        <v>0</v>
      </c>
      <c r="P377">
        <v>21</v>
      </c>
      <c r="Q377">
        <v>0</v>
      </c>
      <c r="R377">
        <v>0</v>
      </c>
      <c r="S377">
        <v>0</v>
      </c>
      <c r="T377">
        <v>1</v>
      </c>
      <c r="U377">
        <v>0</v>
      </c>
      <c r="V377">
        <v>0</v>
      </c>
      <c r="W377">
        <v>0</v>
      </c>
      <c r="X377">
        <v>5.1948769521893032</v>
      </c>
      <c r="Y377">
        <v>0</v>
      </c>
      <c r="Z377">
        <v>0</v>
      </c>
      <c r="AA377">
        <v>0</v>
      </c>
      <c r="AB377">
        <v>0.13413288093004394</v>
      </c>
      <c r="AC377">
        <v>0</v>
      </c>
      <c r="AD377">
        <v>0</v>
      </c>
      <c r="AE377">
        <v>5.329009833119347</v>
      </c>
    </row>
    <row r="378" spans="1:31" x14ac:dyDescent="0.3">
      <c r="A378">
        <v>2689687</v>
      </c>
      <c r="B378">
        <v>1</v>
      </c>
      <c r="C378" t="s">
        <v>81</v>
      </c>
      <c r="D378" t="s">
        <v>127</v>
      </c>
      <c r="E378" t="s">
        <v>145</v>
      </c>
      <c r="F378" t="s">
        <v>1251</v>
      </c>
      <c r="G378" t="s">
        <v>134</v>
      </c>
      <c r="H378" t="s">
        <v>135</v>
      </c>
      <c r="I378" t="s">
        <v>136</v>
      </c>
      <c r="J378" t="s">
        <v>137</v>
      </c>
      <c r="K378" t="s">
        <v>138</v>
      </c>
      <c r="L378" t="s">
        <v>1252</v>
      </c>
      <c r="M378" t="s">
        <v>1253</v>
      </c>
      <c r="N378">
        <v>1.305555555</v>
      </c>
      <c r="O378">
        <v>1</v>
      </c>
      <c r="P378">
        <v>368</v>
      </c>
      <c r="Q378">
        <v>98</v>
      </c>
      <c r="R378">
        <v>128</v>
      </c>
      <c r="S378">
        <v>8</v>
      </c>
      <c r="T378">
        <v>63</v>
      </c>
      <c r="U378">
        <v>0</v>
      </c>
      <c r="V378">
        <v>0</v>
      </c>
      <c r="W378">
        <v>0.54283293661480014</v>
      </c>
      <c r="X378">
        <v>90.79792311418143</v>
      </c>
      <c r="Y378">
        <v>261.71589173525928</v>
      </c>
      <c r="Z378">
        <v>93.661893157090461</v>
      </c>
      <c r="AA378">
        <v>60.010135751300432</v>
      </c>
      <c r="AB378">
        <v>31.98985039579447</v>
      </c>
      <c r="AC378">
        <v>0</v>
      </c>
      <c r="AD378">
        <v>0</v>
      </c>
      <c r="AE378">
        <v>538.71852709024085</v>
      </c>
    </row>
    <row r="379" spans="1:31" x14ac:dyDescent="0.3">
      <c r="A379">
        <v>2690010</v>
      </c>
      <c r="B379">
        <v>1</v>
      </c>
      <c r="C379" t="s">
        <v>81</v>
      </c>
      <c r="D379" t="s">
        <v>128</v>
      </c>
      <c r="E379" t="s">
        <v>160</v>
      </c>
      <c r="F379" t="s">
        <v>1254</v>
      </c>
      <c r="G379" t="s">
        <v>134</v>
      </c>
      <c r="H379" t="s">
        <v>135</v>
      </c>
      <c r="I379" t="s">
        <v>136</v>
      </c>
      <c r="J379" t="s">
        <v>137</v>
      </c>
      <c r="K379" t="s">
        <v>138</v>
      </c>
      <c r="L379" t="s">
        <v>1255</v>
      </c>
      <c r="M379" t="s">
        <v>1256</v>
      </c>
      <c r="N379">
        <v>0.67777777699999997</v>
      </c>
      <c r="O379">
        <v>0</v>
      </c>
      <c r="P379">
        <v>0</v>
      </c>
      <c r="Q379">
        <v>0</v>
      </c>
      <c r="R379">
        <v>0</v>
      </c>
      <c r="S379">
        <v>6</v>
      </c>
      <c r="T379">
        <v>0</v>
      </c>
      <c r="U379">
        <v>8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12.221998856282845</v>
      </c>
      <c r="AB379">
        <v>0</v>
      </c>
      <c r="AC379">
        <v>65.457938234227399</v>
      </c>
      <c r="AD379">
        <v>0</v>
      </c>
      <c r="AE379">
        <v>77.679937090510236</v>
      </c>
    </row>
    <row r="380" spans="1:31" x14ac:dyDescent="0.3">
      <c r="A380">
        <v>2689594</v>
      </c>
      <c r="B380">
        <v>1</v>
      </c>
      <c r="C380" t="s">
        <v>81</v>
      </c>
      <c r="D380" t="s">
        <v>116</v>
      </c>
      <c r="E380" t="s">
        <v>132</v>
      </c>
      <c r="F380" t="s">
        <v>1257</v>
      </c>
      <c r="G380" t="s">
        <v>134</v>
      </c>
      <c r="H380" t="s">
        <v>135</v>
      </c>
      <c r="I380" t="s">
        <v>136</v>
      </c>
      <c r="J380" t="s">
        <v>137</v>
      </c>
      <c r="K380" t="s">
        <v>138</v>
      </c>
      <c r="L380" t="s">
        <v>1258</v>
      </c>
      <c r="M380" t="s">
        <v>1259</v>
      </c>
      <c r="N380">
        <v>0.82083333300000005</v>
      </c>
      <c r="O380">
        <v>0</v>
      </c>
      <c r="P380">
        <v>795</v>
      </c>
      <c r="Q380">
        <v>4</v>
      </c>
      <c r="R380">
        <v>43</v>
      </c>
      <c r="S380">
        <v>0</v>
      </c>
      <c r="T380">
        <v>107</v>
      </c>
      <c r="U380">
        <v>1</v>
      </c>
      <c r="V380">
        <v>0</v>
      </c>
      <c r="W380">
        <v>0</v>
      </c>
      <c r="X380">
        <v>97.299726381891531</v>
      </c>
      <c r="Y380">
        <v>5.6579877687062998</v>
      </c>
      <c r="Z380">
        <v>17.607365913172163</v>
      </c>
      <c r="AA380">
        <v>0</v>
      </c>
      <c r="AB380">
        <v>25.629175489563256</v>
      </c>
      <c r="AC380">
        <v>11.327292421199616</v>
      </c>
      <c r="AD380">
        <v>0</v>
      </c>
      <c r="AE380">
        <v>157.52154797453287</v>
      </c>
    </row>
    <row r="381" spans="1:31" x14ac:dyDescent="0.3">
      <c r="A381">
        <v>2689630</v>
      </c>
      <c r="B381">
        <v>1</v>
      </c>
      <c r="C381" t="s">
        <v>81</v>
      </c>
      <c r="D381" t="s">
        <v>112</v>
      </c>
      <c r="E381" t="s">
        <v>160</v>
      </c>
      <c r="F381" t="s">
        <v>1260</v>
      </c>
      <c r="G381" t="s">
        <v>165</v>
      </c>
      <c r="H381" t="s">
        <v>135</v>
      </c>
      <c r="I381" t="s">
        <v>136</v>
      </c>
      <c r="J381" t="s">
        <v>137</v>
      </c>
      <c r="K381" t="s">
        <v>166</v>
      </c>
      <c r="L381" t="s">
        <v>1261</v>
      </c>
      <c r="M381" t="s">
        <v>1262</v>
      </c>
      <c r="N381">
        <v>1.064166666</v>
      </c>
      <c r="O381">
        <v>5</v>
      </c>
      <c r="P381">
        <v>993</v>
      </c>
      <c r="Q381">
        <v>107</v>
      </c>
      <c r="R381">
        <v>329</v>
      </c>
      <c r="S381">
        <v>14</v>
      </c>
      <c r="T381">
        <v>109</v>
      </c>
      <c r="U381">
        <v>1</v>
      </c>
      <c r="V381">
        <v>0</v>
      </c>
      <c r="W381">
        <v>1.1728245225459126</v>
      </c>
      <c r="X381">
        <v>147.12462259404799</v>
      </c>
      <c r="Y381">
        <v>173.87157213608185</v>
      </c>
      <c r="Z381">
        <v>254.54984500211958</v>
      </c>
      <c r="AA381">
        <v>37.656608245897807</v>
      </c>
      <c r="AB381">
        <v>75.931081161981609</v>
      </c>
      <c r="AC381">
        <v>20.809404455597836</v>
      </c>
      <c r="AD381">
        <v>0</v>
      </c>
      <c r="AE381">
        <v>711.1159581182726</v>
      </c>
    </row>
    <row r="382" spans="1:31" x14ac:dyDescent="0.3">
      <c r="A382">
        <v>2690148</v>
      </c>
      <c r="B382">
        <v>1</v>
      </c>
      <c r="C382" t="s">
        <v>81</v>
      </c>
      <c r="D382" t="s">
        <v>122</v>
      </c>
      <c r="E382" t="s">
        <v>160</v>
      </c>
      <c r="F382" t="s">
        <v>1263</v>
      </c>
      <c r="G382" t="s">
        <v>134</v>
      </c>
      <c r="H382" t="s">
        <v>135</v>
      </c>
      <c r="I382" t="s">
        <v>136</v>
      </c>
      <c r="J382" t="s">
        <v>137</v>
      </c>
      <c r="K382" t="s">
        <v>138</v>
      </c>
      <c r="L382" t="s">
        <v>1264</v>
      </c>
      <c r="M382" t="s">
        <v>1265</v>
      </c>
      <c r="N382">
        <v>0.49722222199999999</v>
      </c>
      <c r="O382">
        <v>16</v>
      </c>
      <c r="P382">
        <v>875</v>
      </c>
      <c r="Q382">
        <v>72</v>
      </c>
      <c r="R382">
        <v>40</v>
      </c>
      <c r="S382">
        <v>16</v>
      </c>
      <c r="T382">
        <v>43</v>
      </c>
      <c r="U382">
        <v>0</v>
      </c>
      <c r="V382">
        <v>1</v>
      </c>
      <c r="W382">
        <v>1.3759797679124335</v>
      </c>
      <c r="X382">
        <v>48.516774387868601</v>
      </c>
      <c r="Y382">
        <v>36.44951800394788</v>
      </c>
      <c r="Z382">
        <v>6.7753920262232956</v>
      </c>
      <c r="AA382">
        <v>25.00270065170951</v>
      </c>
      <c r="AB382">
        <v>6.811899890545857</v>
      </c>
      <c r="AC382">
        <v>0</v>
      </c>
      <c r="AD382">
        <v>0.32912679163313835</v>
      </c>
      <c r="AE382">
        <v>125.26139151984073</v>
      </c>
    </row>
    <row r="383" spans="1:31" x14ac:dyDescent="0.3">
      <c r="A383">
        <v>2690173</v>
      </c>
      <c r="B383">
        <v>1</v>
      </c>
      <c r="C383" t="s">
        <v>80</v>
      </c>
      <c r="D383" t="s">
        <v>82</v>
      </c>
      <c r="E383" t="s">
        <v>184</v>
      </c>
      <c r="F383" t="s">
        <v>1266</v>
      </c>
      <c r="G383" t="s">
        <v>949</v>
      </c>
      <c r="H383" t="s">
        <v>187</v>
      </c>
      <c r="I383" t="s">
        <v>136</v>
      </c>
      <c r="J383" t="s">
        <v>137</v>
      </c>
      <c r="K383" t="s">
        <v>138</v>
      </c>
      <c r="L383" t="s">
        <v>1267</v>
      </c>
      <c r="M383" t="s">
        <v>1268</v>
      </c>
      <c r="N383">
        <v>1.020277777</v>
      </c>
      <c r="O383">
        <v>0</v>
      </c>
      <c r="P383">
        <v>146</v>
      </c>
      <c r="Q383">
        <v>0</v>
      </c>
      <c r="R383">
        <v>0</v>
      </c>
      <c r="S383">
        <v>0</v>
      </c>
      <c r="T383">
        <v>9</v>
      </c>
      <c r="U383">
        <v>0</v>
      </c>
      <c r="V383">
        <v>0</v>
      </c>
      <c r="W383">
        <v>0</v>
      </c>
      <c r="X383">
        <v>24.824356855215512</v>
      </c>
      <c r="Y383">
        <v>0</v>
      </c>
      <c r="Z383">
        <v>0</v>
      </c>
      <c r="AA383">
        <v>0</v>
      </c>
      <c r="AB383">
        <v>0.61647634554398556</v>
      </c>
      <c r="AC383">
        <v>0</v>
      </c>
      <c r="AD383">
        <v>0</v>
      </c>
      <c r="AE383">
        <v>25.440833200759499</v>
      </c>
    </row>
    <row r="384" spans="1:31" x14ac:dyDescent="0.3">
      <c r="A384">
        <v>2690187</v>
      </c>
      <c r="B384">
        <v>1</v>
      </c>
      <c r="C384" t="s">
        <v>80</v>
      </c>
      <c r="D384" t="s">
        <v>104</v>
      </c>
      <c r="E384" t="s">
        <v>428</v>
      </c>
      <c r="F384" t="s">
        <v>1269</v>
      </c>
      <c r="G384" t="s">
        <v>186</v>
      </c>
      <c r="H384" t="s">
        <v>187</v>
      </c>
      <c r="I384" t="s">
        <v>136</v>
      </c>
      <c r="J384" t="s">
        <v>137</v>
      </c>
      <c r="K384" t="s">
        <v>138</v>
      </c>
      <c r="L384" t="s">
        <v>1270</v>
      </c>
      <c r="M384" t="s">
        <v>1271</v>
      </c>
      <c r="N384">
        <v>1.630833333</v>
      </c>
      <c r="O384">
        <v>0</v>
      </c>
      <c r="P384">
        <v>80</v>
      </c>
      <c r="Q384">
        <v>0</v>
      </c>
      <c r="R384">
        <v>0</v>
      </c>
      <c r="S384">
        <v>0</v>
      </c>
      <c r="T384">
        <v>4</v>
      </c>
      <c r="U384">
        <v>0</v>
      </c>
      <c r="V384">
        <v>0</v>
      </c>
      <c r="W384">
        <v>0</v>
      </c>
      <c r="X384">
        <v>22.633710775778152</v>
      </c>
      <c r="Y384">
        <v>0</v>
      </c>
      <c r="Z384">
        <v>0</v>
      </c>
      <c r="AA384">
        <v>0</v>
      </c>
      <c r="AB384">
        <v>4.1851575541982307</v>
      </c>
      <c r="AC384">
        <v>0</v>
      </c>
      <c r="AD384">
        <v>0</v>
      </c>
      <c r="AE384">
        <v>26.818868329976382</v>
      </c>
    </row>
    <row r="385" spans="1:31" x14ac:dyDescent="0.3">
      <c r="A385">
        <v>2690201</v>
      </c>
      <c r="B385">
        <v>1</v>
      </c>
      <c r="C385" t="s">
        <v>80</v>
      </c>
      <c r="D385" t="s">
        <v>94</v>
      </c>
      <c r="E385" t="s">
        <v>184</v>
      </c>
      <c r="F385" t="s">
        <v>1272</v>
      </c>
      <c r="G385" t="s">
        <v>409</v>
      </c>
      <c r="H385" t="s">
        <v>187</v>
      </c>
      <c r="I385" t="s">
        <v>136</v>
      </c>
      <c r="J385" t="s">
        <v>137</v>
      </c>
      <c r="K385" t="s">
        <v>138</v>
      </c>
      <c r="L385" t="s">
        <v>1273</v>
      </c>
      <c r="M385" t="s">
        <v>1274</v>
      </c>
      <c r="N385">
        <v>1.3625</v>
      </c>
      <c r="O385">
        <v>0</v>
      </c>
      <c r="P385">
        <v>102</v>
      </c>
      <c r="Q385">
        <v>0</v>
      </c>
      <c r="R385">
        <v>0</v>
      </c>
      <c r="S385">
        <v>0</v>
      </c>
      <c r="T385">
        <v>1</v>
      </c>
      <c r="U385">
        <v>0</v>
      </c>
      <c r="V385">
        <v>0</v>
      </c>
      <c r="W385">
        <v>0</v>
      </c>
      <c r="X385">
        <v>24.446715935992319</v>
      </c>
      <c r="Y385">
        <v>0</v>
      </c>
      <c r="Z385">
        <v>0</v>
      </c>
      <c r="AA385">
        <v>0</v>
      </c>
      <c r="AB385">
        <v>0.21151638387676502</v>
      </c>
      <c r="AC385">
        <v>0</v>
      </c>
      <c r="AD385">
        <v>0</v>
      </c>
      <c r="AE385">
        <v>24.658232319869086</v>
      </c>
    </row>
    <row r="386" spans="1:31" x14ac:dyDescent="0.3">
      <c r="A386">
        <v>2690215</v>
      </c>
      <c r="B386">
        <v>1</v>
      </c>
      <c r="C386" t="s">
        <v>81</v>
      </c>
      <c r="D386" t="s">
        <v>118</v>
      </c>
      <c r="E386" t="s">
        <v>184</v>
      </c>
      <c r="F386" t="s">
        <v>1275</v>
      </c>
      <c r="G386" t="s">
        <v>409</v>
      </c>
      <c r="H386" t="s">
        <v>187</v>
      </c>
      <c r="I386" t="s">
        <v>136</v>
      </c>
      <c r="J386" t="s">
        <v>137</v>
      </c>
      <c r="K386" t="s">
        <v>138</v>
      </c>
      <c r="L386" t="s">
        <v>1276</v>
      </c>
      <c r="M386" t="s">
        <v>1277</v>
      </c>
      <c r="N386">
        <v>0.70944444399999995</v>
      </c>
      <c r="O386">
        <v>0</v>
      </c>
      <c r="P386">
        <v>76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9.4450407390711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9.4450407390711</v>
      </c>
    </row>
    <row r="387" spans="1:31" x14ac:dyDescent="0.3">
      <c r="A387">
        <v>2690228</v>
      </c>
      <c r="B387">
        <v>1</v>
      </c>
      <c r="C387" t="s">
        <v>81</v>
      </c>
      <c r="D387" t="s">
        <v>117</v>
      </c>
      <c r="E387" t="s">
        <v>184</v>
      </c>
      <c r="F387" t="s">
        <v>1278</v>
      </c>
      <c r="G387" t="s">
        <v>409</v>
      </c>
      <c r="H387" t="s">
        <v>187</v>
      </c>
      <c r="I387" t="s">
        <v>136</v>
      </c>
      <c r="J387" t="s">
        <v>137</v>
      </c>
      <c r="K387" t="s">
        <v>138</v>
      </c>
      <c r="L387" t="s">
        <v>1279</v>
      </c>
      <c r="M387" t="s">
        <v>1280</v>
      </c>
      <c r="N387">
        <v>0.85611111100000004</v>
      </c>
      <c r="O387">
        <v>0</v>
      </c>
      <c r="P387">
        <v>39</v>
      </c>
      <c r="Q387">
        <v>0</v>
      </c>
      <c r="R387">
        <v>0</v>
      </c>
      <c r="S387">
        <v>0</v>
      </c>
      <c r="T387">
        <v>2</v>
      </c>
      <c r="U387">
        <v>0</v>
      </c>
      <c r="V387">
        <v>0</v>
      </c>
      <c r="W387">
        <v>0</v>
      </c>
      <c r="X387">
        <v>5.5932592795275751</v>
      </c>
      <c r="Y387">
        <v>0</v>
      </c>
      <c r="Z387">
        <v>0</v>
      </c>
      <c r="AA387">
        <v>0</v>
      </c>
      <c r="AB387">
        <v>2.5511968789103388</v>
      </c>
      <c r="AC387">
        <v>0</v>
      </c>
      <c r="AD387">
        <v>0</v>
      </c>
      <c r="AE387">
        <v>8.1444561584379134</v>
      </c>
    </row>
    <row r="388" spans="1:31" x14ac:dyDescent="0.3">
      <c r="A388">
        <v>2690238</v>
      </c>
      <c r="B388">
        <v>1</v>
      </c>
      <c r="C388" t="s">
        <v>80</v>
      </c>
      <c r="D388" t="s">
        <v>84</v>
      </c>
      <c r="E388" t="s">
        <v>244</v>
      </c>
      <c r="F388" t="s">
        <v>1281</v>
      </c>
      <c r="G388" t="s">
        <v>165</v>
      </c>
      <c r="H388" t="s">
        <v>187</v>
      </c>
      <c r="I388" t="s">
        <v>136</v>
      </c>
      <c r="J388" t="s">
        <v>137</v>
      </c>
      <c r="K388" t="s">
        <v>166</v>
      </c>
      <c r="L388" t="s">
        <v>1282</v>
      </c>
      <c r="M388" t="s">
        <v>1283</v>
      </c>
      <c r="N388">
        <v>1.1686111109999999</v>
      </c>
      <c r="O388">
        <v>0</v>
      </c>
      <c r="P388">
        <v>505</v>
      </c>
      <c r="Q388">
        <v>0</v>
      </c>
      <c r="R388">
        <v>0</v>
      </c>
      <c r="S388">
        <v>0</v>
      </c>
      <c r="T388">
        <v>32</v>
      </c>
      <c r="U388">
        <v>0</v>
      </c>
      <c r="V388">
        <v>0</v>
      </c>
      <c r="W388">
        <v>0</v>
      </c>
      <c r="X388">
        <v>110.24516709649262</v>
      </c>
      <c r="Y388">
        <v>0</v>
      </c>
      <c r="Z388">
        <v>0</v>
      </c>
      <c r="AA388">
        <v>0</v>
      </c>
      <c r="AB388">
        <v>32.134706624992347</v>
      </c>
      <c r="AC388">
        <v>0</v>
      </c>
      <c r="AD388">
        <v>0</v>
      </c>
      <c r="AE388">
        <v>142.37987372148496</v>
      </c>
    </row>
    <row r="389" spans="1:31" x14ac:dyDescent="0.3">
      <c r="A389">
        <v>2690196</v>
      </c>
      <c r="B389">
        <v>1</v>
      </c>
      <c r="C389" t="s">
        <v>80</v>
      </c>
      <c r="D389" t="s">
        <v>110</v>
      </c>
      <c r="E389" t="s">
        <v>213</v>
      </c>
      <c r="F389" t="s">
        <v>1284</v>
      </c>
      <c r="G389" t="s">
        <v>215</v>
      </c>
      <c r="H389" t="s">
        <v>187</v>
      </c>
      <c r="I389" t="s">
        <v>136</v>
      </c>
      <c r="J389" t="s">
        <v>137</v>
      </c>
      <c r="K389" t="s">
        <v>138</v>
      </c>
      <c r="L389" t="s">
        <v>1285</v>
      </c>
      <c r="M389" t="s">
        <v>1286</v>
      </c>
      <c r="N389">
        <v>1.9955555549999999</v>
      </c>
      <c r="O389">
        <v>0</v>
      </c>
      <c r="P389">
        <v>27</v>
      </c>
      <c r="Q389">
        <v>0</v>
      </c>
      <c r="R389">
        <v>0</v>
      </c>
      <c r="S389">
        <v>0</v>
      </c>
      <c r="T389">
        <v>4</v>
      </c>
      <c r="U389">
        <v>0</v>
      </c>
      <c r="V389">
        <v>0</v>
      </c>
      <c r="W389">
        <v>0</v>
      </c>
      <c r="X389">
        <v>10.863792496983976</v>
      </c>
      <c r="Y389">
        <v>0</v>
      </c>
      <c r="Z389">
        <v>0</v>
      </c>
      <c r="AA389">
        <v>0</v>
      </c>
      <c r="AB389">
        <v>10.008586425492723</v>
      </c>
      <c r="AC389">
        <v>0</v>
      </c>
      <c r="AD389">
        <v>0</v>
      </c>
      <c r="AE389">
        <v>20.872378922476699</v>
      </c>
    </row>
    <row r="390" spans="1:31" x14ac:dyDescent="0.3">
      <c r="A390">
        <v>2690202</v>
      </c>
      <c r="B390">
        <v>1</v>
      </c>
      <c r="C390" t="s">
        <v>80</v>
      </c>
      <c r="D390" t="s">
        <v>100</v>
      </c>
      <c r="E390" t="s">
        <v>184</v>
      </c>
      <c r="F390" t="s">
        <v>1287</v>
      </c>
      <c r="G390" t="s">
        <v>949</v>
      </c>
      <c r="H390" t="s">
        <v>187</v>
      </c>
      <c r="I390" t="s">
        <v>136</v>
      </c>
      <c r="J390" t="s">
        <v>137</v>
      </c>
      <c r="K390" t="s">
        <v>138</v>
      </c>
      <c r="L390" t="s">
        <v>1288</v>
      </c>
      <c r="M390" t="s">
        <v>1289</v>
      </c>
      <c r="N390">
        <v>0.49416666599999998</v>
      </c>
      <c r="O390">
        <v>0</v>
      </c>
      <c r="P390">
        <v>96</v>
      </c>
      <c r="Q390">
        <v>0</v>
      </c>
      <c r="R390">
        <v>4</v>
      </c>
      <c r="S390">
        <v>0</v>
      </c>
      <c r="T390">
        <v>12</v>
      </c>
      <c r="U390">
        <v>0</v>
      </c>
      <c r="V390">
        <v>0</v>
      </c>
      <c r="W390">
        <v>0</v>
      </c>
      <c r="X390">
        <v>8.669905977081557</v>
      </c>
      <c r="Y390">
        <v>0</v>
      </c>
      <c r="Z390">
        <v>0.91376893521328462</v>
      </c>
      <c r="AA390">
        <v>0</v>
      </c>
      <c r="AB390">
        <v>11.837587870331301</v>
      </c>
      <c r="AC390">
        <v>0</v>
      </c>
      <c r="AD390">
        <v>0</v>
      </c>
      <c r="AE390">
        <v>21.421262782626144</v>
      </c>
    </row>
    <row r="391" spans="1:31" x14ac:dyDescent="0.3">
      <c r="A391">
        <v>2690214</v>
      </c>
      <c r="B391">
        <v>1</v>
      </c>
      <c r="C391" t="s">
        <v>80</v>
      </c>
      <c r="D391" t="s">
        <v>94</v>
      </c>
      <c r="E391" t="s">
        <v>213</v>
      </c>
      <c r="F391" t="s">
        <v>1290</v>
      </c>
      <c r="G391" t="s">
        <v>831</v>
      </c>
      <c r="H391" t="s">
        <v>187</v>
      </c>
      <c r="I391" t="s">
        <v>136</v>
      </c>
      <c r="J391" t="s">
        <v>137</v>
      </c>
      <c r="K391" t="s">
        <v>138</v>
      </c>
      <c r="L391" t="s">
        <v>1291</v>
      </c>
      <c r="M391" t="s">
        <v>1292</v>
      </c>
      <c r="N391">
        <v>2.1522222219999998</v>
      </c>
      <c r="O391">
        <v>0</v>
      </c>
      <c r="P391">
        <v>4</v>
      </c>
      <c r="Q391">
        <v>0</v>
      </c>
      <c r="R391">
        <v>0</v>
      </c>
      <c r="S391">
        <v>0</v>
      </c>
      <c r="T391">
        <v>1</v>
      </c>
      <c r="U391">
        <v>0</v>
      </c>
      <c r="V391">
        <v>0</v>
      </c>
      <c r="W391">
        <v>0</v>
      </c>
      <c r="X391">
        <v>1.5119627306916075</v>
      </c>
      <c r="Y391">
        <v>0</v>
      </c>
      <c r="Z391">
        <v>0</v>
      </c>
      <c r="AA391">
        <v>0</v>
      </c>
      <c r="AB391">
        <v>5.2545767236712839</v>
      </c>
      <c r="AC391">
        <v>0</v>
      </c>
      <c r="AD391">
        <v>0</v>
      </c>
      <c r="AE391">
        <v>6.7665394543628912</v>
      </c>
    </row>
    <row r="392" spans="1:31" x14ac:dyDescent="0.3">
      <c r="A392">
        <v>2690202</v>
      </c>
      <c r="B392">
        <v>2</v>
      </c>
      <c r="C392" t="s">
        <v>80</v>
      </c>
      <c r="D392" t="s">
        <v>100</v>
      </c>
      <c r="E392" t="s">
        <v>244</v>
      </c>
      <c r="F392" t="s">
        <v>1293</v>
      </c>
      <c r="G392" t="s">
        <v>949</v>
      </c>
      <c r="H392" t="s">
        <v>187</v>
      </c>
      <c r="I392" t="s">
        <v>136</v>
      </c>
      <c r="J392" t="s">
        <v>137</v>
      </c>
      <c r="K392" t="s">
        <v>138</v>
      </c>
      <c r="L392" t="s">
        <v>1289</v>
      </c>
      <c r="M392" t="s">
        <v>1294</v>
      </c>
      <c r="N392">
        <v>0.82972222200000001</v>
      </c>
      <c r="O392">
        <v>0</v>
      </c>
      <c r="P392">
        <v>289</v>
      </c>
      <c r="Q392">
        <v>0</v>
      </c>
      <c r="R392">
        <v>4</v>
      </c>
      <c r="S392">
        <v>0</v>
      </c>
      <c r="T392">
        <v>35</v>
      </c>
      <c r="U392">
        <v>0</v>
      </c>
      <c r="V392">
        <v>0</v>
      </c>
      <c r="W392">
        <v>0</v>
      </c>
      <c r="X392">
        <v>47.879903446914085</v>
      </c>
      <c r="Y392">
        <v>0</v>
      </c>
      <c r="Z392">
        <v>1.6182520686358686</v>
      </c>
      <c r="AA392">
        <v>0</v>
      </c>
      <c r="AB392">
        <v>37.912255238720604</v>
      </c>
      <c r="AC392">
        <v>0</v>
      </c>
      <c r="AD392">
        <v>0</v>
      </c>
      <c r="AE392">
        <v>87.410410754270558</v>
      </c>
    </row>
    <row r="393" spans="1:31" x14ac:dyDescent="0.3">
      <c r="A393">
        <v>2690248</v>
      </c>
      <c r="B393">
        <v>1</v>
      </c>
      <c r="C393" t="s">
        <v>80</v>
      </c>
      <c r="D393" t="s">
        <v>84</v>
      </c>
      <c r="E393" t="s">
        <v>244</v>
      </c>
      <c r="F393" t="s">
        <v>1295</v>
      </c>
      <c r="G393" t="s">
        <v>346</v>
      </c>
      <c r="H393" t="s">
        <v>187</v>
      </c>
      <c r="I393" t="s">
        <v>136</v>
      </c>
      <c r="J393" t="s">
        <v>137</v>
      </c>
      <c r="K393" t="s">
        <v>166</v>
      </c>
      <c r="L393" t="s">
        <v>1296</v>
      </c>
      <c r="M393" t="s">
        <v>1297</v>
      </c>
      <c r="N393">
        <v>0.74916666600000004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3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4.3691095467469481</v>
      </c>
      <c r="AC393">
        <v>0</v>
      </c>
      <c r="AD393">
        <v>0</v>
      </c>
      <c r="AE393">
        <v>4.3691095467469481</v>
      </c>
    </row>
    <row r="394" spans="1:31" x14ac:dyDescent="0.3">
      <c r="A394">
        <v>2690825</v>
      </c>
      <c r="B394">
        <v>1</v>
      </c>
      <c r="C394" t="s">
        <v>80</v>
      </c>
      <c r="D394" t="s">
        <v>97</v>
      </c>
      <c r="E394" t="s">
        <v>184</v>
      </c>
      <c r="F394" t="s">
        <v>1298</v>
      </c>
      <c r="G394" t="s">
        <v>346</v>
      </c>
      <c r="H394" t="s">
        <v>187</v>
      </c>
      <c r="I394" t="s">
        <v>136</v>
      </c>
      <c r="J394" t="s">
        <v>137</v>
      </c>
      <c r="K394" t="s">
        <v>166</v>
      </c>
      <c r="L394" t="s">
        <v>1299</v>
      </c>
      <c r="M394" t="s">
        <v>1300</v>
      </c>
      <c r="N394">
        <v>7.2077777770000004</v>
      </c>
      <c r="O394">
        <v>0</v>
      </c>
      <c r="P394">
        <v>12</v>
      </c>
      <c r="Q394">
        <v>0</v>
      </c>
      <c r="R394">
        <v>4</v>
      </c>
      <c r="S394">
        <v>0</v>
      </c>
      <c r="T394">
        <v>4</v>
      </c>
      <c r="U394">
        <v>0</v>
      </c>
      <c r="V394">
        <v>0</v>
      </c>
      <c r="W394">
        <v>0</v>
      </c>
      <c r="X394">
        <v>41.644798085055449</v>
      </c>
      <c r="Y394">
        <v>0</v>
      </c>
      <c r="Z394">
        <v>15.736877448267945</v>
      </c>
      <c r="AA394">
        <v>0</v>
      </c>
      <c r="AB394">
        <v>21.122615186452688</v>
      </c>
      <c r="AC394">
        <v>0</v>
      </c>
      <c r="AD394">
        <v>0</v>
      </c>
      <c r="AE394">
        <v>78.50429071977608</v>
      </c>
    </row>
    <row r="395" spans="1:31" x14ac:dyDescent="0.3">
      <c r="A395">
        <v>2691380</v>
      </c>
      <c r="B395">
        <v>1</v>
      </c>
      <c r="C395" t="s">
        <v>80</v>
      </c>
      <c r="D395" t="s">
        <v>93</v>
      </c>
      <c r="E395" t="s">
        <v>184</v>
      </c>
      <c r="F395" t="s">
        <v>1301</v>
      </c>
      <c r="G395" t="s">
        <v>968</v>
      </c>
      <c r="H395" t="s">
        <v>187</v>
      </c>
      <c r="I395" t="s">
        <v>136</v>
      </c>
      <c r="J395" t="s">
        <v>137</v>
      </c>
      <c r="K395" t="s">
        <v>138</v>
      </c>
      <c r="L395" t="s">
        <v>1302</v>
      </c>
      <c r="M395" t="s">
        <v>1303</v>
      </c>
      <c r="N395">
        <v>0.85861111099999998</v>
      </c>
      <c r="O395">
        <v>0</v>
      </c>
      <c r="P395">
        <v>1</v>
      </c>
      <c r="Q395">
        <v>0</v>
      </c>
      <c r="R395">
        <v>0</v>
      </c>
      <c r="S395">
        <v>0</v>
      </c>
      <c r="T395">
        <v>2</v>
      </c>
      <c r="U395">
        <v>0</v>
      </c>
      <c r="V395">
        <v>0</v>
      </c>
      <c r="W395">
        <v>0</v>
      </c>
      <c r="X395">
        <v>0.12319088069577301</v>
      </c>
      <c r="Y395">
        <v>0</v>
      </c>
      <c r="Z395">
        <v>0</v>
      </c>
      <c r="AA395">
        <v>0</v>
      </c>
      <c r="AB395">
        <v>8.9437810485321817E-2</v>
      </c>
      <c r="AC395">
        <v>0</v>
      </c>
      <c r="AD395">
        <v>0</v>
      </c>
      <c r="AE395">
        <v>0.21262869118109484</v>
      </c>
    </row>
    <row r="396" spans="1:31" x14ac:dyDescent="0.3">
      <c r="A396">
        <v>2691380</v>
      </c>
      <c r="B396">
        <v>2</v>
      </c>
      <c r="C396" t="s">
        <v>80</v>
      </c>
      <c r="D396" t="s">
        <v>93</v>
      </c>
      <c r="E396" t="s">
        <v>244</v>
      </c>
      <c r="F396" t="s">
        <v>1304</v>
      </c>
      <c r="G396" t="s">
        <v>968</v>
      </c>
      <c r="H396" t="s">
        <v>187</v>
      </c>
      <c r="I396" t="s">
        <v>136</v>
      </c>
      <c r="J396" t="s">
        <v>137</v>
      </c>
      <c r="K396" t="s">
        <v>138</v>
      </c>
      <c r="L396" t="s">
        <v>1303</v>
      </c>
      <c r="M396" t="s">
        <v>1305</v>
      </c>
      <c r="N396">
        <v>0.73111111100000004</v>
      </c>
      <c r="O396">
        <v>0</v>
      </c>
      <c r="P396">
        <v>40</v>
      </c>
      <c r="Q396">
        <v>0</v>
      </c>
      <c r="R396">
        <v>5</v>
      </c>
      <c r="S396">
        <v>0</v>
      </c>
      <c r="T396">
        <v>13</v>
      </c>
      <c r="U396">
        <v>0</v>
      </c>
      <c r="V396">
        <v>0</v>
      </c>
      <c r="W396">
        <v>0</v>
      </c>
      <c r="X396">
        <v>5.313845762517647</v>
      </c>
      <c r="Y396">
        <v>0</v>
      </c>
      <c r="Z396">
        <v>3.9515570035687078</v>
      </c>
      <c r="AA396">
        <v>0</v>
      </c>
      <c r="AB396">
        <v>2.8778536402866761</v>
      </c>
      <c r="AC396">
        <v>0</v>
      </c>
      <c r="AD396">
        <v>0</v>
      </c>
      <c r="AE396">
        <v>12.14325640637303</v>
      </c>
    </row>
    <row r="397" spans="1:31" x14ac:dyDescent="0.3">
      <c r="A397">
        <v>2691332</v>
      </c>
      <c r="B397">
        <v>1</v>
      </c>
      <c r="C397" t="s">
        <v>80</v>
      </c>
      <c r="D397" t="s">
        <v>105</v>
      </c>
      <c r="E397" t="s">
        <v>184</v>
      </c>
      <c r="F397" t="s">
        <v>1306</v>
      </c>
      <c r="G397" t="s">
        <v>409</v>
      </c>
      <c r="H397" t="s">
        <v>187</v>
      </c>
      <c r="I397" t="s">
        <v>136</v>
      </c>
      <c r="J397" t="s">
        <v>137</v>
      </c>
      <c r="K397" t="s">
        <v>138</v>
      </c>
      <c r="L397" t="s">
        <v>1307</v>
      </c>
      <c r="M397" t="s">
        <v>1308</v>
      </c>
      <c r="N397">
        <v>0.37277777699999998</v>
      </c>
      <c r="O397">
        <v>0</v>
      </c>
      <c r="P397">
        <v>12</v>
      </c>
      <c r="Q397">
        <v>0</v>
      </c>
      <c r="R397">
        <v>3</v>
      </c>
      <c r="S397">
        <v>0</v>
      </c>
      <c r="T397">
        <v>3</v>
      </c>
      <c r="U397">
        <v>0</v>
      </c>
      <c r="V397">
        <v>0</v>
      </c>
      <c r="W397">
        <v>0</v>
      </c>
      <c r="X397">
        <v>1.0725634633858223</v>
      </c>
      <c r="Y397">
        <v>0</v>
      </c>
      <c r="Z397">
        <v>0.2647390974736053</v>
      </c>
      <c r="AA397">
        <v>0</v>
      </c>
      <c r="AB397">
        <v>2.0977652480943892E-2</v>
      </c>
      <c r="AC397">
        <v>0</v>
      </c>
      <c r="AD397">
        <v>0</v>
      </c>
      <c r="AE397">
        <v>1.3582802133403715</v>
      </c>
    </row>
    <row r="398" spans="1:31" x14ac:dyDescent="0.3">
      <c r="A398">
        <v>2691400</v>
      </c>
      <c r="B398">
        <v>1</v>
      </c>
      <c r="C398" t="s">
        <v>81</v>
      </c>
      <c r="D398" t="s">
        <v>126</v>
      </c>
      <c r="E398" t="s">
        <v>184</v>
      </c>
      <c r="F398" t="s">
        <v>1309</v>
      </c>
      <c r="G398" t="s">
        <v>186</v>
      </c>
      <c r="H398" t="s">
        <v>187</v>
      </c>
      <c r="I398" t="s">
        <v>136</v>
      </c>
      <c r="J398" t="s">
        <v>137</v>
      </c>
      <c r="K398" t="s">
        <v>138</v>
      </c>
      <c r="L398" t="s">
        <v>1310</v>
      </c>
      <c r="M398" t="s">
        <v>1311</v>
      </c>
      <c r="N398">
        <v>1.6713888880000001</v>
      </c>
      <c r="O398">
        <v>0</v>
      </c>
      <c r="P398">
        <v>0</v>
      </c>
      <c r="Q398">
        <v>0</v>
      </c>
      <c r="R398">
        <v>1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5.9495831297996711</v>
      </c>
      <c r="AA398">
        <v>0</v>
      </c>
      <c r="AB398">
        <v>0</v>
      </c>
      <c r="AC398">
        <v>0</v>
      </c>
      <c r="AD398">
        <v>0</v>
      </c>
      <c r="AE398">
        <v>5.9495831297996711</v>
      </c>
    </row>
    <row r="399" spans="1:31" x14ac:dyDescent="0.3">
      <c r="A399">
        <v>2691428</v>
      </c>
      <c r="B399">
        <v>1</v>
      </c>
      <c r="C399" t="s">
        <v>80</v>
      </c>
      <c r="D399" t="s">
        <v>84</v>
      </c>
      <c r="E399" t="s">
        <v>244</v>
      </c>
      <c r="F399" t="s">
        <v>1312</v>
      </c>
      <c r="G399" t="s">
        <v>165</v>
      </c>
      <c r="H399" t="s">
        <v>187</v>
      </c>
      <c r="I399" t="s">
        <v>136</v>
      </c>
      <c r="J399" t="s">
        <v>137</v>
      </c>
      <c r="K399" t="s">
        <v>166</v>
      </c>
      <c r="L399" t="s">
        <v>1313</v>
      </c>
      <c r="M399" t="s">
        <v>1314</v>
      </c>
      <c r="N399">
        <v>1.2669444439999999</v>
      </c>
      <c r="O399">
        <v>0</v>
      </c>
      <c r="P399">
        <v>474</v>
      </c>
      <c r="Q399">
        <v>0</v>
      </c>
      <c r="R399">
        <v>0</v>
      </c>
      <c r="S399">
        <v>0</v>
      </c>
      <c r="T399">
        <v>68</v>
      </c>
      <c r="U399">
        <v>0</v>
      </c>
      <c r="V399">
        <v>0</v>
      </c>
      <c r="W399">
        <v>0</v>
      </c>
      <c r="X399">
        <v>103.35811060724046</v>
      </c>
      <c r="Y399">
        <v>0</v>
      </c>
      <c r="Z399">
        <v>0</v>
      </c>
      <c r="AA399">
        <v>0</v>
      </c>
      <c r="AB399">
        <v>185.60628916076013</v>
      </c>
      <c r="AC399">
        <v>0</v>
      </c>
      <c r="AD399">
        <v>0</v>
      </c>
      <c r="AE399">
        <v>288.96439976800059</v>
      </c>
    </row>
    <row r="400" spans="1:31" x14ac:dyDescent="0.3">
      <c r="A400">
        <v>2691437</v>
      </c>
      <c r="B400">
        <v>1</v>
      </c>
      <c r="C400" t="s">
        <v>80</v>
      </c>
      <c r="D400" t="s">
        <v>83</v>
      </c>
      <c r="E400" t="s">
        <v>213</v>
      </c>
      <c r="F400" t="s">
        <v>1315</v>
      </c>
      <c r="G400" t="s">
        <v>215</v>
      </c>
      <c r="H400" t="s">
        <v>187</v>
      </c>
      <c r="I400" t="s">
        <v>136</v>
      </c>
      <c r="J400" t="s">
        <v>137</v>
      </c>
      <c r="K400" t="s">
        <v>138</v>
      </c>
      <c r="L400" t="s">
        <v>1316</v>
      </c>
      <c r="M400" t="s">
        <v>1317</v>
      </c>
      <c r="N400">
        <v>1.3330555550000001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27</v>
      </c>
      <c r="U400">
        <v>0</v>
      </c>
      <c r="V400">
        <v>2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50.521641305836475</v>
      </c>
      <c r="AC400">
        <v>0</v>
      </c>
      <c r="AD400">
        <v>66.788748747121446</v>
      </c>
      <c r="AE400">
        <v>117.31039005295793</v>
      </c>
    </row>
    <row r="401" spans="1:31" x14ac:dyDescent="0.3">
      <c r="A401">
        <v>2691445</v>
      </c>
      <c r="B401">
        <v>1</v>
      </c>
      <c r="C401" t="s">
        <v>80</v>
      </c>
      <c r="D401" t="s">
        <v>94</v>
      </c>
      <c r="E401" t="s">
        <v>213</v>
      </c>
      <c r="F401" t="s">
        <v>1318</v>
      </c>
      <c r="G401" t="s">
        <v>147</v>
      </c>
      <c r="H401" t="s">
        <v>187</v>
      </c>
      <c r="I401" t="s">
        <v>136</v>
      </c>
      <c r="J401" t="s">
        <v>3</v>
      </c>
      <c r="K401" t="s">
        <v>138</v>
      </c>
      <c r="L401" t="s">
        <v>1319</v>
      </c>
      <c r="M401" t="s">
        <v>1320</v>
      </c>
      <c r="N401">
        <v>1.4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9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6.7088120868251302</v>
      </c>
      <c r="AC401">
        <v>0</v>
      </c>
      <c r="AD401">
        <v>0</v>
      </c>
      <c r="AE401">
        <v>6.7088120868251302</v>
      </c>
    </row>
    <row r="402" spans="1:31" x14ac:dyDescent="0.3">
      <c r="A402">
        <v>2691480</v>
      </c>
      <c r="B402">
        <v>1</v>
      </c>
      <c r="C402" t="s">
        <v>80</v>
      </c>
      <c r="D402" t="s">
        <v>85</v>
      </c>
      <c r="E402" t="s">
        <v>184</v>
      </c>
      <c r="F402" t="s">
        <v>1321</v>
      </c>
      <c r="G402" t="s">
        <v>346</v>
      </c>
      <c r="H402" t="s">
        <v>187</v>
      </c>
      <c r="I402" t="s">
        <v>136</v>
      </c>
      <c r="J402" t="s">
        <v>137</v>
      </c>
      <c r="K402" t="s">
        <v>166</v>
      </c>
      <c r="L402" t="s">
        <v>1322</v>
      </c>
      <c r="M402" t="s">
        <v>1323</v>
      </c>
      <c r="N402">
        <v>1.308333333</v>
      </c>
      <c r="O402">
        <v>0</v>
      </c>
      <c r="P402">
        <v>1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</row>
    <row r="403" spans="1:31" x14ac:dyDescent="0.3">
      <c r="A403">
        <v>2687277</v>
      </c>
      <c r="B403">
        <v>1</v>
      </c>
      <c r="C403" t="s">
        <v>81</v>
      </c>
      <c r="D403" t="s">
        <v>113</v>
      </c>
      <c r="E403" t="s">
        <v>132</v>
      </c>
      <c r="F403" t="s">
        <v>1324</v>
      </c>
      <c r="G403" t="s">
        <v>134</v>
      </c>
      <c r="H403" t="s">
        <v>135</v>
      </c>
      <c r="I403" t="s">
        <v>169</v>
      </c>
      <c r="J403" t="s">
        <v>137</v>
      </c>
      <c r="K403" t="s">
        <v>138</v>
      </c>
      <c r="L403" t="s">
        <v>1325</v>
      </c>
      <c r="M403" t="s">
        <v>1326</v>
      </c>
      <c r="N403">
        <v>2.1111110999999998E-2</v>
      </c>
      <c r="O403">
        <v>1</v>
      </c>
      <c r="P403">
        <v>194</v>
      </c>
      <c r="Q403">
        <v>1</v>
      </c>
      <c r="R403">
        <v>9</v>
      </c>
      <c r="S403">
        <v>0</v>
      </c>
      <c r="T403">
        <v>9</v>
      </c>
      <c r="U403">
        <v>0</v>
      </c>
      <c r="V403">
        <v>0</v>
      </c>
      <c r="W403">
        <v>5.1137734299999994E-3</v>
      </c>
      <c r="X403">
        <v>0.51459551285987404</v>
      </c>
      <c r="Y403">
        <v>0.14438646600674132</v>
      </c>
      <c r="Z403">
        <v>8.2749981715555559E-2</v>
      </c>
      <c r="AA403">
        <v>0</v>
      </c>
      <c r="AB403">
        <v>3.5399052003033678E-2</v>
      </c>
      <c r="AC403">
        <v>0</v>
      </c>
      <c r="AD403">
        <v>0</v>
      </c>
      <c r="AE403">
        <v>0.78224478601520464</v>
      </c>
    </row>
    <row r="404" spans="1:31" x14ac:dyDescent="0.3">
      <c r="A404">
        <v>2691409</v>
      </c>
      <c r="B404">
        <v>1</v>
      </c>
      <c r="C404" t="s">
        <v>80</v>
      </c>
      <c r="D404" t="s">
        <v>97</v>
      </c>
      <c r="E404" t="s">
        <v>184</v>
      </c>
      <c r="F404" t="s">
        <v>1327</v>
      </c>
      <c r="G404" t="s">
        <v>186</v>
      </c>
      <c r="H404" t="s">
        <v>187</v>
      </c>
      <c r="I404" t="s">
        <v>136</v>
      </c>
      <c r="J404" t="s">
        <v>137</v>
      </c>
      <c r="K404" t="s">
        <v>138</v>
      </c>
      <c r="L404" t="s">
        <v>1328</v>
      </c>
      <c r="M404" t="s">
        <v>1329</v>
      </c>
      <c r="N404">
        <v>1.1325000000000001</v>
      </c>
      <c r="O404">
        <v>0</v>
      </c>
      <c r="P404">
        <v>65</v>
      </c>
      <c r="Q404">
        <v>0</v>
      </c>
      <c r="R404">
        <v>1</v>
      </c>
      <c r="S404">
        <v>0</v>
      </c>
      <c r="T404">
        <v>2</v>
      </c>
      <c r="U404">
        <v>0</v>
      </c>
      <c r="V404">
        <v>0</v>
      </c>
      <c r="W404">
        <v>0</v>
      </c>
      <c r="X404">
        <v>17.616963329162282</v>
      </c>
      <c r="Y404">
        <v>0</v>
      </c>
      <c r="Z404">
        <v>0</v>
      </c>
      <c r="AA404">
        <v>0</v>
      </c>
      <c r="AB404">
        <v>0.5564076200825564</v>
      </c>
      <c r="AC404">
        <v>0</v>
      </c>
      <c r="AD404">
        <v>0</v>
      </c>
      <c r="AE404">
        <v>18.173370949244838</v>
      </c>
    </row>
    <row r="405" spans="1:31" x14ac:dyDescent="0.3">
      <c r="A405">
        <v>2691431</v>
      </c>
      <c r="B405">
        <v>1</v>
      </c>
      <c r="C405" t="s">
        <v>80</v>
      </c>
      <c r="D405" t="s">
        <v>94</v>
      </c>
      <c r="E405" t="s">
        <v>184</v>
      </c>
      <c r="F405" t="s">
        <v>1330</v>
      </c>
      <c r="G405" t="s">
        <v>409</v>
      </c>
      <c r="H405" t="s">
        <v>187</v>
      </c>
      <c r="I405" t="s">
        <v>136</v>
      </c>
      <c r="J405" t="s">
        <v>137</v>
      </c>
      <c r="K405" t="s">
        <v>138</v>
      </c>
      <c r="L405" t="s">
        <v>1331</v>
      </c>
      <c r="M405" t="s">
        <v>1332</v>
      </c>
      <c r="N405">
        <v>2.1955555549999999</v>
      </c>
      <c r="O405">
        <v>0</v>
      </c>
      <c r="P405">
        <v>24</v>
      </c>
      <c r="Q405">
        <v>0</v>
      </c>
      <c r="R405">
        <v>0</v>
      </c>
      <c r="S405">
        <v>0</v>
      </c>
      <c r="T405">
        <v>2</v>
      </c>
      <c r="U405">
        <v>0</v>
      </c>
      <c r="V405">
        <v>0</v>
      </c>
      <c r="W405">
        <v>0</v>
      </c>
      <c r="X405">
        <v>9.7938707901510984</v>
      </c>
      <c r="Y405">
        <v>0</v>
      </c>
      <c r="Z405">
        <v>0</v>
      </c>
      <c r="AA405">
        <v>0</v>
      </c>
      <c r="AB405">
        <v>6.8309787143255168E-2</v>
      </c>
      <c r="AC405">
        <v>0</v>
      </c>
      <c r="AD405">
        <v>0</v>
      </c>
      <c r="AE405">
        <v>9.8621805772943532</v>
      </c>
    </row>
    <row r="406" spans="1:31" x14ac:dyDescent="0.3">
      <c r="A406">
        <v>2691568</v>
      </c>
      <c r="B406">
        <v>1</v>
      </c>
      <c r="C406" t="s">
        <v>80</v>
      </c>
      <c r="D406" t="s">
        <v>107</v>
      </c>
      <c r="E406" t="s">
        <v>213</v>
      </c>
      <c r="F406" t="s">
        <v>1333</v>
      </c>
      <c r="G406" t="s">
        <v>831</v>
      </c>
      <c r="H406" t="s">
        <v>187</v>
      </c>
      <c r="I406" t="s">
        <v>136</v>
      </c>
      <c r="J406" t="s">
        <v>137</v>
      </c>
      <c r="K406" t="s">
        <v>138</v>
      </c>
      <c r="L406" t="s">
        <v>1334</v>
      </c>
      <c r="M406" t="s">
        <v>1335</v>
      </c>
      <c r="N406">
        <v>0.53083333300000002</v>
      </c>
      <c r="O406">
        <v>0</v>
      </c>
      <c r="P406">
        <v>3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0.29263905489000003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0.29263905489000003</v>
      </c>
    </row>
    <row r="407" spans="1:31" x14ac:dyDescent="0.3">
      <c r="A407">
        <v>2691570</v>
      </c>
      <c r="B407">
        <v>1</v>
      </c>
      <c r="C407" t="s">
        <v>80</v>
      </c>
      <c r="D407" t="s">
        <v>110</v>
      </c>
      <c r="E407" t="s">
        <v>213</v>
      </c>
      <c r="F407" t="s">
        <v>1336</v>
      </c>
      <c r="G407" t="s">
        <v>215</v>
      </c>
      <c r="H407" t="s">
        <v>187</v>
      </c>
      <c r="I407" t="s">
        <v>136</v>
      </c>
      <c r="J407" t="s">
        <v>137</v>
      </c>
      <c r="K407" t="s">
        <v>138</v>
      </c>
      <c r="L407" t="s">
        <v>1337</v>
      </c>
      <c r="M407" t="s">
        <v>1338</v>
      </c>
      <c r="N407">
        <v>1.1486111109999999</v>
      </c>
      <c r="O407">
        <v>0</v>
      </c>
      <c r="P407">
        <v>1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0.27188077579664166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0.27188077579664166</v>
      </c>
    </row>
    <row r="408" spans="1:31" x14ac:dyDescent="0.3">
      <c r="A408">
        <v>2684809</v>
      </c>
      <c r="B408">
        <v>1</v>
      </c>
      <c r="C408" t="s">
        <v>81</v>
      </c>
      <c r="D408" t="s">
        <v>118</v>
      </c>
      <c r="E408" t="s">
        <v>145</v>
      </c>
      <c r="F408" t="s">
        <v>1339</v>
      </c>
      <c r="G408" t="s">
        <v>176</v>
      </c>
      <c r="H408" t="s">
        <v>135</v>
      </c>
      <c r="I408" t="s">
        <v>136</v>
      </c>
      <c r="J408" t="s">
        <v>137</v>
      </c>
      <c r="K408" t="s">
        <v>138</v>
      </c>
      <c r="L408" t="s">
        <v>1340</v>
      </c>
      <c r="M408" t="s">
        <v>1341</v>
      </c>
      <c r="N408">
        <v>1.8094444439999999</v>
      </c>
      <c r="O408">
        <v>2</v>
      </c>
      <c r="P408">
        <v>151</v>
      </c>
      <c r="Q408">
        <v>13</v>
      </c>
      <c r="R408">
        <v>27</v>
      </c>
      <c r="S408">
        <v>5</v>
      </c>
      <c r="T408">
        <v>22</v>
      </c>
      <c r="U408">
        <v>0</v>
      </c>
      <c r="V408">
        <v>0</v>
      </c>
      <c r="W408">
        <v>0.33138613093666669</v>
      </c>
      <c r="X408">
        <v>27.679303641159503</v>
      </c>
      <c r="Y408">
        <v>274.48689875073626</v>
      </c>
      <c r="Z408">
        <v>2.5328695699025499</v>
      </c>
      <c r="AA408">
        <v>15.489647999769272</v>
      </c>
      <c r="AB408">
        <v>6.989391061161224</v>
      </c>
      <c r="AC408">
        <v>0</v>
      </c>
      <c r="AD408">
        <v>0</v>
      </c>
      <c r="AE408">
        <v>327.50949715366545</v>
      </c>
    </row>
    <row r="409" spans="1:31" x14ac:dyDescent="0.3">
      <c r="A409">
        <v>2684817</v>
      </c>
      <c r="B409">
        <v>1</v>
      </c>
      <c r="C409" t="s">
        <v>81</v>
      </c>
      <c r="D409" t="s">
        <v>118</v>
      </c>
      <c r="E409" t="s">
        <v>145</v>
      </c>
      <c r="F409" t="s">
        <v>1342</v>
      </c>
      <c r="G409" t="s">
        <v>176</v>
      </c>
      <c r="H409" t="s">
        <v>135</v>
      </c>
      <c r="I409" t="s">
        <v>136</v>
      </c>
      <c r="J409" t="s">
        <v>137</v>
      </c>
      <c r="K409" t="s">
        <v>138</v>
      </c>
      <c r="L409" t="s">
        <v>1343</v>
      </c>
      <c r="M409" t="s">
        <v>1344</v>
      </c>
      <c r="N409">
        <v>1.918055555</v>
      </c>
      <c r="O409">
        <v>1</v>
      </c>
      <c r="P409">
        <v>2</v>
      </c>
      <c r="Q409">
        <v>10</v>
      </c>
      <c r="R409">
        <v>11</v>
      </c>
      <c r="S409">
        <v>3</v>
      </c>
      <c r="T409">
        <v>2</v>
      </c>
      <c r="U409">
        <v>0</v>
      </c>
      <c r="V409">
        <v>0</v>
      </c>
      <c r="W409">
        <v>0.38613621481499999</v>
      </c>
      <c r="X409">
        <v>0.37081813749647974</v>
      </c>
      <c r="Y409">
        <v>18.757145173339492</v>
      </c>
      <c r="Z409">
        <v>2.9060318480044924</v>
      </c>
      <c r="AA409">
        <v>38.665364329041303</v>
      </c>
      <c r="AB409">
        <v>5.1774073139206553</v>
      </c>
      <c r="AC409">
        <v>0</v>
      </c>
      <c r="AD409">
        <v>0</v>
      </c>
      <c r="AE409">
        <v>66.262903016617415</v>
      </c>
    </row>
    <row r="410" spans="1:31" x14ac:dyDescent="0.3">
      <c r="A410">
        <v>2684876</v>
      </c>
      <c r="B410">
        <v>1</v>
      </c>
      <c r="C410" t="s">
        <v>81</v>
      </c>
      <c r="D410" t="s">
        <v>112</v>
      </c>
      <c r="E410" t="s">
        <v>145</v>
      </c>
      <c r="F410" t="s">
        <v>1345</v>
      </c>
      <c r="G410" t="s">
        <v>346</v>
      </c>
      <c r="H410" t="s">
        <v>135</v>
      </c>
      <c r="I410" t="s">
        <v>136</v>
      </c>
      <c r="J410" t="s">
        <v>137</v>
      </c>
      <c r="K410" t="s">
        <v>166</v>
      </c>
      <c r="L410" t="s">
        <v>1346</v>
      </c>
      <c r="M410" t="s">
        <v>1347</v>
      </c>
      <c r="N410">
        <v>5.931944444</v>
      </c>
      <c r="O410">
        <v>1</v>
      </c>
      <c r="P410">
        <v>142</v>
      </c>
      <c r="Q410">
        <v>5</v>
      </c>
      <c r="R410">
        <v>4</v>
      </c>
      <c r="S410">
        <v>2</v>
      </c>
      <c r="T410">
        <v>15</v>
      </c>
      <c r="U410">
        <v>7</v>
      </c>
      <c r="V410">
        <v>0</v>
      </c>
      <c r="W410">
        <v>49.855367386137097</v>
      </c>
      <c r="X410">
        <v>122.10677098394967</v>
      </c>
      <c r="Y410">
        <v>246.1183894420148</v>
      </c>
      <c r="Z410">
        <v>0.40225677422543488</v>
      </c>
      <c r="AA410">
        <v>94.005369573662904</v>
      </c>
      <c r="AB410">
        <v>32.106533495716413</v>
      </c>
      <c r="AC410">
        <v>1821.5328188209655</v>
      </c>
      <c r="AD410">
        <v>0</v>
      </c>
      <c r="AE410">
        <v>2366.1275064766719</v>
      </c>
    </row>
    <row r="411" spans="1:31" x14ac:dyDescent="0.3">
      <c r="A411">
        <v>2685022</v>
      </c>
      <c r="B411">
        <v>1</v>
      </c>
      <c r="C411" t="s">
        <v>81</v>
      </c>
      <c r="D411" t="s">
        <v>113</v>
      </c>
      <c r="E411" t="s">
        <v>145</v>
      </c>
      <c r="F411" t="s">
        <v>1348</v>
      </c>
      <c r="G411" t="s">
        <v>176</v>
      </c>
      <c r="H411" t="s">
        <v>135</v>
      </c>
      <c r="I411" t="s">
        <v>136</v>
      </c>
      <c r="J411" t="s">
        <v>137</v>
      </c>
      <c r="K411" t="s">
        <v>138</v>
      </c>
      <c r="L411" t="s">
        <v>1349</v>
      </c>
      <c r="M411" t="s">
        <v>1350</v>
      </c>
      <c r="N411">
        <v>1.500555555</v>
      </c>
      <c r="O411">
        <v>0</v>
      </c>
      <c r="P411">
        <v>397</v>
      </c>
      <c r="Q411">
        <v>0</v>
      </c>
      <c r="R411">
        <v>105</v>
      </c>
      <c r="S411">
        <v>0</v>
      </c>
      <c r="T411">
        <v>24</v>
      </c>
      <c r="U411">
        <v>0</v>
      </c>
      <c r="V411">
        <v>0</v>
      </c>
      <c r="W411">
        <v>0</v>
      </c>
      <c r="X411">
        <v>112.5175412891093</v>
      </c>
      <c r="Y411">
        <v>0</v>
      </c>
      <c r="Z411">
        <v>51.291596629161489</v>
      </c>
      <c r="AA411">
        <v>0</v>
      </c>
      <c r="AB411">
        <v>23.568579161816938</v>
      </c>
      <c r="AC411">
        <v>0</v>
      </c>
      <c r="AD411">
        <v>0</v>
      </c>
      <c r="AE411">
        <v>187.37771708008771</v>
      </c>
    </row>
    <row r="412" spans="1:31" x14ac:dyDescent="0.3">
      <c r="A412">
        <v>2685082</v>
      </c>
      <c r="B412">
        <v>1</v>
      </c>
      <c r="C412" t="s">
        <v>81</v>
      </c>
      <c r="D412" t="s">
        <v>118</v>
      </c>
      <c r="E412" t="s">
        <v>145</v>
      </c>
      <c r="F412" t="s">
        <v>1351</v>
      </c>
      <c r="G412" t="s">
        <v>176</v>
      </c>
      <c r="H412" t="s">
        <v>135</v>
      </c>
      <c r="I412" t="s">
        <v>136</v>
      </c>
      <c r="J412" t="s">
        <v>137</v>
      </c>
      <c r="K412" t="s">
        <v>138</v>
      </c>
      <c r="L412" t="s">
        <v>1352</v>
      </c>
      <c r="M412" t="s">
        <v>1353</v>
      </c>
      <c r="N412">
        <v>2.1324999999999998</v>
      </c>
      <c r="O412">
        <v>0</v>
      </c>
      <c r="P412">
        <v>0</v>
      </c>
      <c r="Q412">
        <v>1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1.2845215102215188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1.2845215102215188</v>
      </c>
    </row>
    <row r="413" spans="1:31" x14ac:dyDescent="0.3">
      <c r="A413">
        <v>2685206</v>
      </c>
      <c r="B413">
        <v>1</v>
      </c>
      <c r="C413" t="s">
        <v>81</v>
      </c>
      <c r="D413" t="s">
        <v>113</v>
      </c>
      <c r="E413" t="s">
        <v>145</v>
      </c>
      <c r="F413" t="s">
        <v>1354</v>
      </c>
      <c r="G413" t="s">
        <v>176</v>
      </c>
      <c r="H413" t="s">
        <v>135</v>
      </c>
      <c r="I413" t="s">
        <v>136</v>
      </c>
      <c r="J413" t="s">
        <v>137</v>
      </c>
      <c r="K413" t="s">
        <v>138</v>
      </c>
      <c r="L413" t="s">
        <v>1355</v>
      </c>
      <c r="M413" t="s">
        <v>1356</v>
      </c>
      <c r="N413">
        <v>0.66</v>
      </c>
      <c r="O413">
        <v>0</v>
      </c>
      <c r="P413">
        <v>251</v>
      </c>
      <c r="Q413">
        <v>0</v>
      </c>
      <c r="R413">
        <v>35</v>
      </c>
      <c r="S413">
        <v>2</v>
      </c>
      <c r="T413">
        <v>2</v>
      </c>
      <c r="U413">
        <v>0</v>
      </c>
      <c r="V413">
        <v>0</v>
      </c>
      <c r="W413">
        <v>0</v>
      </c>
      <c r="X413">
        <v>25.221806634425732</v>
      </c>
      <c r="Y413">
        <v>0</v>
      </c>
      <c r="Z413">
        <v>12.613063911058378</v>
      </c>
      <c r="AA413">
        <v>2.8693998217189804</v>
      </c>
      <c r="AB413">
        <v>0.53458613807860811</v>
      </c>
      <c r="AC413">
        <v>0</v>
      </c>
      <c r="AD413">
        <v>0</v>
      </c>
      <c r="AE413">
        <v>41.238856505281696</v>
      </c>
    </row>
    <row r="414" spans="1:31" x14ac:dyDescent="0.3">
      <c r="A414">
        <v>2685216</v>
      </c>
      <c r="B414">
        <v>1</v>
      </c>
      <c r="C414" t="s">
        <v>81</v>
      </c>
      <c r="D414" t="s">
        <v>118</v>
      </c>
      <c r="E414" t="s">
        <v>145</v>
      </c>
      <c r="F414" t="s">
        <v>1357</v>
      </c>
      <c r="G414" t="s">
        <v>409</v>
      </c>
      <c r="H414" t="s">
        <v>135</v>
      </c>
      <c r="I414" t="s">
        <v>136</v>
      </c>
      <c r="J414" t="s">
        <v>137</v>
      </c>
      <c r="K414" t="s">
        <v>138</v>
      </c>
      <c r="L414" t="s">
        <v>1358</v>
      </c>
      <c r="M414" t="s">
        <v>1359</v>
      </c>
      <c r="N414">
        <v>0.14722222200000001</v>
      </c>
      <c r="O414">
        <v>0</v>
      </c>
      <c r="P414">
        <v>375</v>
      </c>
      <c r="Q414">
        <v>0</v>
      </c>
      <c r="R414">
        <v>7</v>
      </c>
      <c r="S414">
        <v>0</v>
      </c>
      <c r="T414">
        <v>40</v>
      </c>
      <c r="U414">
        <v>0</v>
      </c>
      <c r="V414">
        <v>0</v>
      </c>
      <c r="W414">
        <v>0</v>
      </c>
      <c r="X414">
        <v>9.2777641970876488</v>
      </c>
      <c r="Y414">
        <v>0</v>
      </c>
      <c r="Z414">
        <v>0.36360509863580392</v>
      </c>
      <c r="AA414">
        <v>0</v>
      </c>
      <c r="AB414">
        <v>2.0295238864286924</v>
      </c>
      <c r="AC414">
        <v>0</v>
      </c>
      <c r="AD414">
        <v>0</v>
      </c>
      <c r="AE414">
        <v>11.670893182152145</v>
      </c>
    </row>
    <row r="415" spans="1:31" x14ac:dyDescent="0.3">
      <c r="A415">
        <v>2685548</v>
      </c>
      <c r="B415">
        <v>1</v>
      </c>
      <c r="C415" t="s">
        <v>81</v>
      </c>
      <c r="D415" t="s">
        <v>126</v>
      </c>
      <c r="E415" t="s">
        <v>145</v>
      </c>
      <c r="F415" t="s">
        <v>1360</v>
      </c>
      <c r="G415" t="s">
        <v>176</v>
      </c>
      <c r="H415" t="s">
        <v>135</v>
      </c>
      <c r="I415" t="s">
        <v>136</v>
      </c>
      <c r="J415" t="s">
        <v>137</v>
      </c>
      <c r="K415" t="s">
        <v>138</v>
      </c>
      <c r="L415" t="s">
        <v>1361</v>
      </c>
      <c r="M415" t="s">
        <v>1362</v>
      </c>
      <c r="N415">
        <v>2.0986111109999999</v>
      </c>
      <c r="O415">
        <v>1</v>
      </c>
      <c r="P415">
        <v>18</v>
      </c>
      <c r="Q415">
        <v>1</v>
      </c>
      <c r="R415">
        <v>3</v>
      </c>
      <c r="S415">
        <v>1</v>
      </c>
      <c r="T415">
        <v>0</v>
      </c>
      <c r="U415">
        <v>0</v>
      </c>
      <c r="V415">
        <v>0</v>
      </c>
      <c r="W415">
        <v>0.41763138426666663</v>
      </c>
      <c r="X415">
        <v>3.5731082217030172</v>
      </c>
      <c r="Y415">
        <v>2.661885768491143</v>
      </c>
      <c r="Z415">
        <v>13.738927100814431</v>
      </c>
      <c r="AA415">
        <v>1.4037809910728161</v>
      </c>
      <c r="AB415">
        <v>0</v>
      </c>
      <c r="AC415">
        <v>0</v>
      </c>
      <c r="AD415">
        <v>0</v>
      </c>
      <c r="AE415">
        <v>21.795333466348076</v>
      </c>
    </row>
    <row r="416" spans="1:31" x14ac:dyDescent="0.3">
      <c r="A416">
        <v>2685921</v>
      </c>
      <c r="B416">
        <v>1</v>
      </c>
      <c r="C416" t="s">
        <v>81</v>
      </c>
      <c r="D416" t="s">
        <v>119</v>
      </c>
      <c r="E416" t="s">
        <v>145</v>
      </c>
      <c r="F416" t="s">
        <v>1363</v>
      </c>
      <c r="G416" t="s">
        <v>176</v>
      </c>
      <c r="H416" t="s">
        <v>135</v>
      </c>
      <c r="I416" t="s">
        <v>136</v>
      </c>
      <c r="J416" t="s">
        <v>137</v>
      </c>
      <c r="K416" t="s">
        <v>138</v>
      </c>
      <c r="L416" t="s">
        <v>1364</v>
      </c>
      <c r="M416" t="s">
        <v>1365</v>
      </c>
      <c r="N416">
        <v>2.3763888880000001</v>
      </c>
      <c r="O416">
        <v>0</v>
      </c>
      <c r="P416">
        <v>8</v>
      </c>
      <c r="Q416">
        <v>0</v>
      </c>
      <c r="R416">
        <v>0</v>
      </c>
      <c r="S416">
        <v>0</v>
      </c>
      <c r="T416">
        <v>1</v>
      </c>
      <c r="U416">
        <v>0</v>
      </c>
      <c r="V416">
        <v>0</v>
      </c>
      <c r="W416">
        <v>0</v>
      </c>
      <c r="X416">
        <v>4.2662513278352527</v>
      </c>
      <c r="Y416">
        <v>0</v>
      </c>
      <c r="Z416">
        <v>0</v>
      </c>
      <c r="AA416">
        <v>0</v>
      </c>
      <c r="AB416">
        <v>0.30861999301050003</v>
      </c>
      <c r="AC416">
        <v>0</v>
      </c>
      <c r="AD416">
        <v>0</v>
      </c>
      <c r="AE416">
        <v>4.5748713208457525</v>
      </c>
    </row>
    <row r="417" spans="1:31" x14ac:dyDescent="0.3">
      <c r="A417">
        <v>2685971</v>
      </c>
      <c r="B417">
        <v>1</v>
      </c>
      <c r="C417" t="s">
        <v>81</v>
      </c>
      <c r="D417" t="s">
        <v>116</v>
      </c>
      <c r="E417" t="s">
        <v>145</v>
      </c>
      <c r="F417" t="s">
        <v>1366</v>
      </c>
      <c r="G417" t="s">
        <v>176</v>
      </c>
      <c r="H417" t="s">
        <v>135</v>
      </c>
      <c r="I417" t="s">
        <v>136</v>
      </c>
      <c r="J417" t="s">
        <v>137</v>
      </c>
      <c r="K417" t="s">
        <v>138</v>
      </c>
      <c r="L417" t="s">
        <v>1367</v>
      </c>
      <c r="M417" t="s">
        <v>1368</v>
      </c>
      <c r="N417">
        <v>1.1200000000000001</v>
      </c>
      <c r="O417">
        <v>0</v>
      </c>
      <c r="P417">
        <v>83</v>
      </c>
      <c r="Q417">
        <v>0</v>
      </c>
      <c r="R417">
        <v>11</v>
      </c>
      <c r="S417">
        <v>0</v>
      </c>
      <c r="T417">
        <v>10</v>
      </c>
      <c r="U417">
        <v>0</v>
      </c>
      <c r="V417">
        <v>0</v>
      </c>
      <c r="W417">
        <v>0</v>
      </c>
      <c r="X417">
        <v>11.257861402687073</v>
      </c>
      <c r="Y417">
        <v>0</v>
      </c>
      <c r="Z417">
        <v>2.099019456218481</v>
      </c>
      <c r="AA417">
        <v>0</v>
      </c>
      <c r="AB417">
        <v>0.23609984049765617</v>
      </c>
      <c r="AC417">
        <v>0</v>
      </c>
      <c r="AD417">
        <v>0</v>
      </c>
      <c r="AE417">
        <v>13.592980699403212</v>
      </c>
    </row>
    <row r="418" spans="1:31" x14ac:dyDescent="0.3">
      <c r="A418">
        <v>2686425</v>
      </c>
      <c r="B418">
        <v>1</v>
      </c>
      <c r="C418" t="s">
        <v>80</v>
      </c>
      <c r="D418" t="s">
        <v>106</v>
      </c>
      <c r="E418" t="s">
        <v>145</v>
      </c>
      <c r="F418" t="s">
        <v>1369</v>
      </c>
      <c r="G418" t="s">
        <v>232</v>
      </c>
      <c r="H418" t="s">
        <v>135</v>
      </c>
      <c r="I418" t="s">
        <v>136</v>
      </c>
      <c r="J418" t="s">
        <v>137</v>
      </c>
      <c r="K418" t="s">
        <v>138</v>
      </c>
      <c r="L418" t="s">
        <v>1370</v>
      </c>
      <c r="M418" t="s">
        <v>1371</v>
      </c>
      <c r="N418">
        <v>2.1697222219999999</v>
      </c>
      <c r="O418">
        <v>0</v>
      </c>
      <c r="P418">
        <v>0</v>
      </c>
      <c r="Q418">
        <v>2</v>
      </c>
      <c r="R418">
        <v>20</v>
      </c>
      <c r="S418">
        <v>0</v>
      </c>
      <c r="T418">
        <v>9</v>
      </c>
      <c r="U418">
        <v>0</v>
      </c>
      <c r="V418">
        <v>0</v>
      </c>
      <c r="W418">
        <v>0</v>
      </c>
      <c r="X418">
        <v>0</v>
      </c>
      <c r="Y418">
        <v>85.132570499795577</v>
      </c>
      <c r="Z418">
        <v>92.99413751646189</v>
      </c>
      <c r="AA418">
        <v>0</v>
      </c>
      <c r="AB418">
        <v>52.234620502266459</v>
      </c>
      <c r="AC418">
        <v>0</v>
      </c>
      <c r="AD418">
        <v>0</v>
      </c>
      <c r="AE418">
        <v>230.36132851852392</v>
      </c>
    </row>
    <row r="419" spans="1:31" x14ac:dyDescent="0.3">
      <c r="A419">
        <v>2686482</v>
      </c>
      <c r="B419">
        <v>1</v>
      </c>
      <c r="C419" t="s">
        <v>81</v>
      </c>
      <c r="D419" t="s">
        <v>119</v>
      </c>
      <c r="E419" t="s">
        <v>145</v>
      </c>
      <c r="F419" t="s">
        <v>1372</v>
      </c>
      <c r="G419" t="s">
        <v>176</v>
      </c>
      <c r="H419" t="s">
        <v>135</v>
      </c>
      <c r="I419" t="s">
        <v>136</v>
      </c>
      <c r="J419" t="s">
        <v>137</v>
      </c>
      <c r="K419" t="s">
        <v>138</v>
      </c>
      <c r="L419" t="s">
        <v>1373</v>
      </c>
      <c r="M419" t="s">
        <v>1374</v>
      </c>
      <c r="N419">
        <v>0.71861111099999997</v>
      </c>
      <c r="O419">
        <v>0</v>
      </c>
      <c r="P419">
        <v>39</v>
      </c>
      <c r="Q419">
        <v>0</v>
      </c>
      <c r="R419">
        <v>5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22.561295310726575</v>
      </c>
      <c r="Y419">
        <v>0</v>
      </c>
      <c r="Z419">
        <v>0.62922555882241071</v>
      </c>
      <c r="AA419">
        <v>0</v>
      </c>
      <c r="AB419">
        <v>0</v>
      </c>
      <c r="AC419">
        <v>0</v>
      </c>
      <c r="AD419">
        <v>0</v>
      </c>
      <c r="AE419">
        <v>23.190520869548987</v>
      </c>
    </row>
    <row r="420" spans="1:31" x14ac:dyDescent="0.3">
      <c r="A420">
        <v>2687000</v>
      </c>
      <c r="B420">
        <v>1</v>
      </c>
      <c r="C420" t="s">
        <v>81</v>
      </c>
      <c r="D420" t="s">
        <v>118</v>
      </c>
      <c r="E420" t="s">
        <v>145</v>
      </c>
      <c r="F420" t="s">
        <v>1375</v>
      </c>
      <c r="G420" t="s">
        <v>176</v>
      </c>
      <c r="H420" t="s">
        <v>135</v>
      </c>
      <c r="I420" t="s">
        <v>136</v>
      </c>
      <c r="J420" t="s">
        <v>137</v>
      </c>
      <c r="K420" t="s">
        <v>138</v>
      </c>
      <c r="L420" t="s">
        <v>1376</v>
      </c>
      <c r="M420" t="s">
        <v>1377</v>
      </c>
      <c r="N420">
        <v>1.620833333</v>
      </c>
      <c r="O420">
        <v>0</v>
      </c>
      <c r="P420">
        <v>0</v>
      </c>
      <c r="Q420">
        <v>3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13.707501237387362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13.707501237387362</v>
      </c>
    </row>
    <row r="421" spans="1:31" x14ac:dyDescent="0.3">
      <c r="A421">
        <v>2687241</v>
      </c>
      <c r="B421">
        <v>1</v>
      </c>
      <c r="C421" t="s">
        <v>80</v>
      </c>
      <c r="D421" t="s">
        <v>98</v>
      </c>
      <c r="E421" t="s">
        <v>145</v>
      </c>
      <c r="F421" t="s">
        <v>1378</v>
      </c>
      <c r="G421" t="s">
        <v>232</v>
      </c>
      <c r="H421" t="s">
        <v>135</v>
      </c>
      <c r="I421" t="s">
        <v>136</v>
      </c>
      <c r="J421" t="s">
        <v>137</v>
      </c>
      <c r="K421" t="s">
        <v>138</v>
      </c>
      <c r="L421" t="s">
        <v>1379</v>
      </c>
      <c r="M421" t="s">
        <v>1380</v>
      </c>
      <c r="N421">
        <v>1.649444444</v>
      </c>
      <c r="O421">
        <v>0</v>
      </c>
      <c r="P421">
        <v>361</v>
      </c>
      <c r="Q421">
        <v>2</v>
      </c>
      <c r="R421">
        <v>342</v>
      </c>
      <c r="S421">
        <v>1</v>
      </c>
      <c r="T421">
        <v>155</v>
      </c>
      <c r="U421">
        <v>0</v>
      </c>
      <c r="V421">
        <v>0</v>
      </c>
      <c r="W421">
        <v>0</v>
      </c>
      <c r="X421">
        <v>220.09244272459404</v>
      </c>
      <c r="Y421">
        <v>15.642378178976884</v>
      </c>
      <c r="Z421">
        <v>608.72929304569482</v>
      </c>
      <c r="AA421">
        <v>29.451781492126461</v>
      </c>
      <c r="AB421">
        <v>278.29751720655315</v>
      </c>
      <c r="AC421">
        <v>0</v>
      </c>
      <c r="AD421">
        <v>0</v>
      </c>
      <c r="AE421">
        <v>1152.2134126479455</v>
      </c>
    </row>
    <row r="422" spans="1:31" x14ac:dyDescent="0.3">
      <c r="A422">
        <v>2687276</v>
      </c>
      <c r="B422">
        <v>1</v>
      </c>
      <c r="C422" t="s">
        <v>80</v>
      </c>
      <c r="D422" t="s">
        <v>93</v>
      </c>
      <c r="E422" t="s">
        <v>145</v>
      </c>
      <c r="F422" t="s">
        <v>1381</v>
      </c>
      <c r="G422" t="s">
        <v>134</v>
      </c>
      <c r="H422" t="s">
        <v>135</v>
      </c>
      <c r="I422" t="s">
        <v>136</v>
      </c>
      <c r="J422" t="s">
        <v>137</v>
      </c>
      <c r="K422" t="s">
        <v>138</v>
      </c>
      <c r="L422" t="s">
        <v>1382</v>
      </c>
      <c r="M422" t="s">
        <v>1383</v>
      </c>
      <c r="N422">
        <v>0.24722222199999999</v>
      </c>
      <c r="O422">
        <v>0</v>
      </c>
      <c r="P422">
        <v>256</v>
      </c>
      <c r="Q422">
        <v>1</v>
      </c>
      <c r="R422">
        <v>53</v>
      </c>
      <c r="S422">
        <v>3</v>
      </c>
      <c r="T422">
        <v>58</v>
      </c>
      <c r="U422">
        <v>0</v>
      </c>
      <c r="V422">
        <v>0</v>
      </c>
      <c r="W422">
        <v>0</v>
      </c>
      <c r="X422">
        <v>18.716795272946506</v>
      </c>
      <c r="Y422">
        <v>0.24358634675555554</v>
      </c>
      <c r="Z422">
        <v>19.219866942510755</v>
      </c>
      <c r="AA422">
        <v>10.021354565763565</v>
      </c>
      <c r="AB422">
        <v>7.4241081320324884</v>
      </c>
      <c r="AC422">
        <v>0</v>
      </c>
      <c r="AD422">
        <v>0</v>
      </c>
      <c r="AE422">
        <v>55.62571126000887</v>
      </c>
    </row>
    <row r="423" spans="1:31" x14ac:dyDescent="0.3">
      <c r="A423">
        <v>2687586</v>
      </c>
      <c r="B423">
        <v>1</v>
      </c>
      <c r="C423" t="s">
        <v>81</v>
      </c>
      <c r="D423" t="s">
        <v>118</v>
      </c>
      <c r="E423" t="s">
        <v>145</v>
      </c>
      <c r="F423" t="s">
        <v>1384</v>
      </c>
      <c r="G423" t="s">
        <v>346</v>
      </c>
      <c r="H423" t="s">
        <v>135</v>
      </c>
      <c r="I423" t="s">
        <v>136</v>
      </c>
      <c r="J423" t="s">
        <v>137</v>
      </c>
      <c r="K423" t="s">
        <v>166</v>
      </c>
      <c r="L423" t="s">
        <v>1385</v>
      </c>
      <c r="M423" t="s">
        <v>1386</v>
      </c>
      <c r="N423">
        <v>0.93583333300000004</v>
      </c>
      <c r="O423">
        <v>0</v>
      </c>
      <c r="P423">
        <v>0</v>
      </c>
      <c r="Q423">
        <v>14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17.284746565863507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17.284746565863507</v>
      </c>
    </row>
    <row r="424" spans="1:31" x14ac:dyDescent="0.3">
      <c r="A424">
        <v>2687833</v>
      </c>
      <c r="B424">
        <v>1</v>
      </c>
      <c r="C424" t="s">
        <v>80</v>
      </c>
      <c r="D424" t="s">
        <v>93</v>
      </c>
      <c r="E424" t="s">
        <v>145</v>
      </c>
      <c r="F424" t="s">
        <v>1387</v>
      </c>
      <c r="G424" t="s">
        <v>134</v>
      </c>
      <c r="H424" t="s">
        <v>135</v>
      </c>
      <c r="I424" t="s">
        <v>136</v>
      </c>
      <c r="J424" t="s">
        <v>137</v>
      </c>
      <c r="K424" t="s">
        <v>138</v>
      </c>
      <c r="L424" t="s">
        <v>1388</v>
      </c>
      <c r="M424" t="s">
        <v>1389</v>
      </c>
      <c r="N424">
        <v>0.60944444399999997</v>
      </c>
      <c r="O424">
        <v>0</v>
      </c>
      <c r="P424">
        <v>267</v>
      </c>
      <c r="Q424">
        <v>0</v>
      </c>
      <c r="R424">
        <v>68</v>
      </c>
      <c r="S424">
        <v>1</v>
      </c>
      <c r="T424">
        <v>49</v>
      </c>
      <c r="U424">
        <v>0</v>
      </c>
      <c r="V424">
        <v>0</v>
      </c>
      <c r="W424">
        <v>0</v>
      </c>
      <c r="X424">
        <v>27.702051898945474</v>
      </c>
      <c r="Y424">
        <v>0</v>
      </c>
      <c r="Z424">
        <v>112.88049957151941</v>
      </c>
      <c r="AA424">
        <v>53.611730677514061</v>
      </c>
      <c r="AB424">
        <v>34.048724257681179</v>
      </c>
      <c r="AC424">
        <v>0</v>
      </c>
      <c r="AD424">
        <v>0</v>
      </c>
      <c r="AE424">
        <v>228.24300640566014</v>
      </c>
    </row>
    <row r="425" spans="1:31" x14ac:dyDescent="0.3">
      <c r="A425">
        <v>2687870</v>
      </c>
      <c r="B425">
        <v>1</v>
      </c>
      <c r="C425" t="s">
        <v>81</v>
      </c>
      <c r="D425" t="s">
        <v>118</v>
      </c>
      <c r="E425" t="s">
        <v>145</v>
      </c>
      <c r="F425" t="s">
        <v>1390</v>
      </c>
      <c r="G425" t="s">
        <v>134</v>
      </c>
      <c r="H425" t="s">
        <v>135</v>
      </c>
      <c r="I425" t="s">
        <v>169</v>
      </c>
      <c r="J425" t="s">
        <v>137</v>
      </c>
      <c r="K425" t="s">
        <v>138</v>
      </c>
      <c r="L425" t="s">
        <v>1391</v>
      </c>
      <c r="M425" t="s">
        <v>1392</v>
      </c>
      <c r="N425">
        <v>1.4166666E-2</v>
      </c>
      <c r="O425">
        <v>19</v>
      </c>
      <c r="P425">
        <v>584</v>
      </c>
      <c r="Q425">
        <v>1</v>
      </c>
      <c r="R425">
        <v>13</v>
      </c>
      <c r="S425">
        <v>4</v>
      </c>
      <c r="T425">
        <v>28</v>
      </c>
      <c r="U425">
        <v>0</v>
      </c>
      <c r="V425">
        <v>0</v>
      </c>
      <c r="W425">
        <v>6.4006147074849848E-2</v>
      </c>
      <c r="X425">
        <v>1.1437532831811055</v>
      </c>
      <c r="Y425">
        <v>4.6719758629529332E-2</v>
      </c>
      <c r="Z425">
        <v>7.7340255124352747E-2</v>
      </c>
      <c r="AA425">
        <v>0.15074387543311524</v>
      </c>
      <c r="AB425">
        <v>0.26280686678113802</v>
      </c>
      <c r="AC425">
        <v>0</v>
      </c>
      <c r="AD425">
        <v>0</v>
      </c>
      <c r="AE425">
        <v>1.7453701862240907</v>
      </c>
    </row>
    <row r="426" spans="1:31" x14ac:dyDescent="0.3">
      <c r="A426">
        <v>2687897</v>
      </c>
      <c r="B426">
        <v>1</v>
      </c>
      <c r="C426" t="s">
        <v>81</v>
      </c>
      <c r="D426" t="s">
        <v>119</v>
      </c>
      <c r="E426" t="s">
        <v>145</v>
      </c>
      <c r="F426" t="s">
        <v>1393</v>
      </c>
      <c r="G426" t="s">
        <v>176</v>
      </c>
      <c r="H426" t="s">
        <v>135</v>
      </c>
      <c r="I426" t="s">
        <v>136</v>
      </c>
      <c r="J426" t="s">
        <v>137</v>
      </c>
      <c r="K426" t="s">
        <v>138</v>
      </c>
      <c r="L426" t="s">
        <v>1394</v>
      </c>
      <c r="M426" t="s">
        <v>1395</v>
      </c>
      <c r="N426">
        <v>1.8416666660000001</v>
      </c>
      <c r="O426">
        <v>0</v>
      </c>
      <c r="P426">
        <v>30</v>
      </c>
      <c r="Q426">
        <v>1</v>
      </c>
      <c r="R426">
        <v>4</v>
      </c>
      <c r="S426">
        <v>0</v>
      </c>
      <c r="T426">
        <v>1</v>
      </c>
      <c r="U426">
        <v>0</v>
      </c>
      <c r="V426">
        <v>0</v>
      </c>
      <c r="W426">
        <v>0</v>
      </c>
      <c r="X426">
        <v>38.887169116181532</v>
      </c>
      <c r="Y426">
        <v>8.0652548020209096</v>
      </c>
      <c r="Z426">
        <v>16.226661233241458</v>
      </c>
      <c r="AA426">
        <v>0</v>
      </c>
      <c r="AB426">
        <v>1.5710195868832835E-2</v>
      </c>
      <c r="AC426">
        <v>0</v>
      </c>
      <c r="AD426">
        <v>0</v>
      </c>
      <c r="AE426">
        <v>63.194795347312734</v>
      </c>
    </row>
    <row r="427" spans="1:31" x14ac:dyDescent="0.3">
      <c r="A427">
        <v>2687921</v>
      </c>
      <c r="B427">
        <v>1</v>
      </c>
      <c r="C427" t="s">
        <v>81</v>
      </c>
      <c r="D427" t="s">
        <v>119</v>
      </c>
      <c r="E427" t="s">
        <v>145</v>
      </c>
      <c r="F427" t="s">
        <v>1396</v>
      </c>
      <c r="G427" t="s">
        <v>176</v>
      </c>
      <c r="H427" t="s">
        <v>135</v>
      </c>
      <c r="I427" t="s">
        <v>136</v>
      </c>
      <c r="J427" t="s">
        <v>137</v>
      </c>
      <c r="K427" t="s">
        <v>138</v>
      </c>
      <c r="L427" t="s">
        <v>1397</v>
      </c>
      <c r="M427" t="s">
        <v>1398</v>
      </c>
      <c r="N427">
        <v>0.50638888800000004</v>
      </c>
      <c r="O427">
        <v>0</v>
      </c>
      <c r="P427">
        <v>378</v>
      </c>
      <c r="Q427">
        <v>0</v>
      </c>
      <c r="R427">
        <v>39</v>
      </c>
      <c r="S427">
        <v>0</v>
      </c>
      <c r="T427">
        <v>26</v>
      </c>
      <c r="U427">
        <v>0</v>
      </c>
      <c r="V427">
        <v>0</v>
      </c>
      <c r="W427">
        <v>0</v>
      </c>
      <c r="X427">
        <v>40.666578483837647</v>
      </c>
      <c r="Y427">
        <v>0</v>
      </c>
      <c r="Z427">
        <v>22.147531665819965</v>
      </c>
      <c r="AA427">
        <v>0</v>
      </c>
      <c r="AB427">
        <v>4.8755891767788384</v>
      </c>
      <c r="AC427">
        <v>0</v>
      </c>
      <c r="AD427">
        <v>0</v>
      </c>
      <c r="AE427">
        <v>67.689699326436454</v>
      </c>
    </row>
    <row r="428" spans="1:31" x14ac:dyDescent="0.3">
      <c r="A428">
        <v>2688455</v>
      </c>
      <c r="B428">
        <v>1</v>
      </c>
      <c r="C428" t="s">
        <v>81</v>
      </c>
      <c r="D428" t="s">
        <v>121</v>
      </c>
      <c r="E428" t="s">
        <v>145</v>
      </c>
      <c r="F428" t="s">
        <v>706</v>
      </c>
      <c r="G428" t="s">
        <v>176</v>
      </c>
      <c r="H428" t="s">
        <v>135</v>
      </c>
      <c r="I428" t="s">
        <v>136</v>
      </c>
      <c r="J428" t="s">
        <v>137</v>
      </c>
      <c r="K428" t="s">
        <v>138</v>
      </c>
      <c r="L428" t="s">
        <v>1399</v>
      </c>
      <c r="M428" t="s">
        <v>1400</v>
      </c>
      <c r="N428">
        <v>1.2625</v>
      </c>
      <c r="O428">
        <v>1</v>
      </c>
      <c r="P428">
        <v>56</v>
      </c>
      <c r="Q428">
        <v>0</v>
      </c>
      <c r="R428">
        <v>6</v>
      </c>
      <c r="S428">
        <v>0</v>
      </c>
      <c r="T428">
        <v>0</v>
      </c>
      <c r="U428">
        <v>0</v>
      </c>
      <c r="V428">
        <v>0</v>
      </c>
      <c r="W428">
        <v>0.23452921161416668</v>
      </c>
      <c r="X428">
        <v>7.7446609366972679</v>
      </c>
      <c r="Y428">
        <v>0</v>
      </c>
      <c r="Z428">
        <v>2.1394024291620082</v>
      </c>
      <c r="AA428">
        <v>0</v>
      </c>
      <c r="AB428">
        <v>0</v>
      </c>
      <c r="AC428">
        <v>0</v>
      </c>
      <c r="AD428">
        <v>0</v>
      </c>
      <c r="AE428">
        <v>10.118592577473443</v>
      </c>
    </row>
    <row r="429" spans="1:31" x14ac:dyDescent="0.3">
      <c r="A429">
        <v>2688468</v>
      </c>
      <c r="B429">
        <v>1</v>
      </c>
      <c r="C429" t="s">
        <v>81</v>
      </c>
      <c r="D429" t="s">
        <v>113</v>
      </c>
      <c r="E429" t="s">
        <v>145</v>
      </c>
      <c r="F429" t="s">
        <v>709</v>
      </c>
      <c r="G429" t="s">
        <v>176</v>
      </c>
      <c r="H429" t="s">
        <v>135</v>
      </c>
      <c r="I429" t="s">
        <v>136</v>
      </c>
      <c r="J429" t="s">
        <v>137</v>
      </c>
      <c r="K429" t="s">
        <v>138</v>
      </c>
      <c r="L429" t="s">
        <v>1401</v>
      </c>
      <c r="M429" t="s">
        <v>1402</v>
      </c>
      <c r="N429">
        <v>0.93305555500000004</v>
      </c>
      <c r="O429">
        <v>0</v>
      </c>
      <c r="P429">
        <v>95</v>
      </c>
      <c r="Q429">
        <v>1</v>
      </c>
      <c r="R429">
        <v>6</v>
      </c>
      <c r="S429">
        <v>0</v>
      </c>
      <c r="T429">
        <v>1</v>
      </c>
      <c r="U429">
        <v>0</v>
      </c>
      <c r="V429">
        <v>0</v>
      </c>
      <c r="W429">
        <v>0</v>
      </c>
      <c r="X429">
        <v>13.296756745902773</v>
      </c>
      <c r="Y429">
        <v>2.1202112380247544</v>
      </c>
      <c r="Z429">
        <v>0</v>
      </c>
      <c r="AA429">
        <v>0</v>
      </c>
      <c r="AB429">
        <v>1.5345309930599997</v>
      </c>
      <c r="AC429">
        <v>0</v>
      </c>
      <c r="AD429">
        <v>0</v>
      </c>
      <c r="AE429">
        <v>16.951498976987526</v>
      </c>
    </row>
    <row r="430" spans="1:31" x14ac:dyDescent="0.3">
      <c r="A430">
        <v>2688660</v>
      </c>
      <c r="B430">
        <v>1</v>
      </c>
      <c r="C430" t="s">
        <v>80</v>
      </c>
      <c r="D430" t="s">
        <v>91</v>
      </c>
      <c r="E430" t="s">
        <v>145</v>
      </c>
      <c r="F430" t="s">
        <v>1403</v>
      </c>
      <c r="G430" t="s">
        <v>134</v>
      </c>
      <c r="H430" t="s">
        <v>135</v>
      </c>
      <c r="I430" t="s">
        <v>136</v>
      </c>
      <c r="J430" t="s">
        <v>137</v>
      </c>
      <c r="K430" t="s">
        <v>138</v>
      </c>
      <c r="L430" t="s">
        <v>1404</v>
      </c>
      <c r="M430" t="s">
        <v>1405</v>
      </c>
      <c r="N430">
        <v>3.9166666659999998</v>
      </c>
      <c r="O430">
        <v>0</v>
      </c>
      <c r="P430">
        <v>213</v>
      </c>
      <c r="Q430">
        <v>0</v>
      </c>
      <c r="R430">
        <v>19</v>
      </c>
      <c r="S430">
        <v>1</v>
      </c>
      <c r="T430">
        <v>195</v>
      </c>
      <c r="U430">
        <v>0</v>
      </c>
      <c r="V430">
        <v>0</v>
      </c>
      <c r="W430">
        <v>0</v>
      </c>
      <c r="X430">
        <v>193.42586387919783</v>
      </c>
      <c r="Y430">
        <v>0</v>
      </c>
      <c r="Z430">
        <v>16.553322650931996</v>
      </c>
      <c r="AA430">
        <v>50.174522055074064</v>
      </c>
      <c r="AB430">
        <v>582.36679939405826</v>
      </c>
      <c r="AC430">
        <v>0</v>
      </c>
      <c r="AD430">
        <v>0</v>
      </c>
      <c r="AE430">
        <v>842.52050797926222</v>
      </c>
    </row>
    <row r="431" spans="1:31" x14ac:dyDescent="0.3">
      <c r="A431">
        <v>2688739</v>
      </c>
      <c r="B431">
        <v>1</v>
      </c>
      <c r="C431" t="s">
        <v>81</v>
      </c>
      <c r="D431" t="s">
        <v>112</v>
      </c>
      <c r="E431" t="s">
        <v>145</v>
      </c>
      <c r="F431" t="s">
        <v>1406</v>
      </c>
      <c r="G431" t="s">
        <v>346</v>
      </c>
      <c r="H431" t="s">
        <v>135</v>
      </c>
      <c r="I431" t="s">
        <v>136</v>
      </c>
      <c r="J431" t="s">
        <v>137</v>
      </c>
      <c r="K431" t="s">
        <v>166</v>
      </c>
      <c r="L431" t="s">
        <v>1407</v>
      </c>
      <c r="M431" t="s">
        <v>1408</v>
      </c>
      <c r="N431">
        <v>7.5594444440000004</v>
      </c>
      <c r="O431">
        <v>0</v>
      </c>
      <c r="P431">
        <v>77</v>
      </c>
      <c r="Q431">
        <v>57</v>
      </c>
      <c r="R431">
        <v>84</v>
      </c>
      <c r="S431">
        <v>9</v>
      </c>
      <c r="T431">
        <v>1</v>
      </c>
      <c r="U431">
        <v>1</v>
      </c>
      <c r="V431">
        <v>0</v>
      </c>
      <c r="W431">
        <v>0</v>
      </c>
      <c r="X431">
        <v>225.2882397479344</v>
      </c>
      <c r="Y431">
        <v>1099.0001174161753</v>
      </c>
      <c r="Z431">
        <v>675.19183870682343</v>
      </c>
      <c r="AA431">
        <v>91.811247189320071</v>
      </c>
      <c r="AB431">
        <v>5.7902316195969012</v>
      </c>
      <c r="AC431">
        <v>262.97774588099583</v>
      </c>
      <c r="AD431">
        <v>0</v>
      </c>
      <c r="AE431">
        <v>2360.0594205608459</v>
      </c>
    </row>
    <row r="432" spans="1:31" x14ac:dyDescent="0.3">
      <c r="A432">
        <v>2688745</v>
      </c>
      <c r="B432">
        <v>1</v>
      </c>
      <c r="C432" t="s">
        <v>81</v>
      </c>
      <c r="D432" t="s">
        <v>116</v>
      </c>
      <c r="E432" t="s">
        <v>145</v>
      </c>
      <c r="F432" t="s">
        <v>1409</v>
      </c>
      <c r="G432" t="s">
        <v>165</v>
      </c>
      <c r="H432" t="s">
        <v>135</v>
      </c>
      <c r="I432" t="s">
        <v>136</v>
      </c>
      <c r="J432" t="s">
        <v>137</v>
      </c>
      <c r="K432" t="s">
        <v>166</v>
      </c>
      <c r="L432" t="s">
        <v>1410</v>
      </c>
      <c r="M432" t="s">
        <v>1411</v>
      </c>
      <c r="N432">
        <v>9.5269444439999997</v>
      </c>
      <c r="O432">
        <v>0</v>
      </c>
      <c r="P432">
        <v>245</v>
      </c>
      <c r="Q432">
        <v>0</v>
      </c>
      <c r="R432">
        <v>8</v>
      </c>
      <c r="S432">
        <v>1</v>
      </c>
      <c r="T432">
        <v>14</v>
      </c>
      <c r="U432">
        <v>0</v>
      </c>
      <c r="V432">
        <v>0</v>
      </c>
      <c r="W432">
        <v>0</v>
      </c>
      <c r="X432">
        <v>264.00780428531959</v>
      </c>
      <c r="Y432">
        <v>0</v>
      </c>
      <c r="Z432">
        <v>2.0332938101032516</v>
      </c>
      <c r="AA432">
        <v>43.914034032875499</v>
      </c>
      <c r="AB432">
        <v>12.116586482343049</v>
      </c>
      <c r="AC432">
        <v>0</v>
      </c>
      <c r="AD432">
        <v>0</v>
      </c>
      <c r="AE432">
        <v>322.07171861064143</v>
      </c>
    </row>
    <row r="433" spans="1:31" x14ac:dyDescent="0.3">
      <c r="A433">
        <v>2688797</v>
      </c>
      <c r="B433">
        <v>1</v>
      </c>
      <c r="C433" t="s">
        <v>81</v>
      </c>
      <c r="D433" t="s">
        <v>117</v>
      </c>
      <c r="E433" t="s">
        <v>145</v>
      </c>
      <c r="F433" t="s">
        <v>1412</v>
      </c>
      <c r="G433" t="s">
        <v>176</v>
      </c>
      <c r="H433" t="s">
        <v>135</v>
      </c>
      <c r="I433" t="s">
        <v>136</v>
      </c>
      <c r="J433" t="s">
        <v>137</v>
      </c>
      <c r="K433" t="s">
        <v>138</v>
      </c>
      <c r="L433" t="s">
        <v>1413</v>
      </c>
      <c r="M433" t="s">
        <v>1414</v>
      </c>
      <c r="N433">
        <v>1.845277777</v>
      </c>
      <c r="O433">
        <v>2</v>
      </c>
      <c r="P433">
        <v>113</v>
      </c>
      <c r="Q433">
        <v>16</v>
      </c>
      <c r="R433">
        <v>27</v>
      </c>
      <c r="S433">
        <v>1</v>
      </c>
      <c r="T433">
        <v>10</v>
      </c>
      <c r="U433">
        <v>0</v>
      </c>
      <c r="V433">
        <v>0</v>
      </c>
      <c r="W433">
        <v>0.79798860120333326</v>
      </c>
      <c r="X433">
        <v>31.57184370027483</v>
      </c>
      <c r="Y433">
        <v>35.676955088022559</v>
      </c>
      <c r="Z433">
        <v>19.077452933772552</v>
      </c>
      <c r="AA433">
        <v>6.4766440343604268</v>
      </c>
      <c r="AB433">
        <v>16.431004073533845</v>
      </c>
      <c r="AC433">
        <v>0</v>
      </c>
      <c r="AD433">
        <v>0</v>
      </c>
      <c r="AE433">
        <v>110.03188843116754</v>
      </c>
    </row>
    <row r="434" spans="1:31" x14ac:dyDescent="0.3">
      <c r="A434">
        <v>2688870</v>
      </c>
      <c r="B434">
        <v>1</v>
      </c>
      <c r="C434" t="s">
        <v>80</v>
      </c>
      <c r="D434" t="s">
        <v>95</v>
      </c>
      <c r="E434" t="s">
        <v>145</v>
      </c>
      <c r="F434" t="s">
        <v>1415</v>
      </c>
      <c r="G434" t="s">
        <v>176</v>
      </c>
      <c r="H434" t="s">
        <v>135</v>
      </c>
      <c r="I434" t="s">
        <v>136</v>
      </c>
      <c r="J434" t="s">
        <v>137</v>
      </c>
      <c r="K434" t="s">
        <v>138</v>
      </c>
      <c r="L434" t="s">
        <v>1416</v>
      </c>
      <c r="M434" t="s">
        <v>1417</v>
      </c>
      <c r="N434">
        <v>1.9375</v>
      </c>
      <c r="O434">
        <v>2</v>
      </c>
      <c r="P434">
        <v>0</v>
      </c>
      <c r="Q434">
        <v>9</v>
      </c>
      <c r="R434">
        <v>0</v>
      </c>
      <c r="S434">
        <v>11</v>
      </c>
      <c r="T434">
        <v>0</v>
      </c>
      <c r="U434">
        <v>0</v>
      </c>
      <c r="V434">
        <v>0</v>
      </c>
      <c r="W434">
        <v>7.9038322804792527</v>
      </c>
      <c r="X434">
        <v>0</v>
      </c>
      <c r="Y434">
        <v>7.0647838559913927</v>
      </c>
      <c r="Z434">
        <v>0</v>
      </c>
      <c r="AA434">
        <v>214.16719174572535</v>
      </c>
      <c r="AB434">
        <v>0</v>
      </c>
      <c r="AC434">
        <v>0</v>
      </c>
      <c r="AD434">
        <v>0</v>
      </c>
      <c r="AE434">
        <v>229.13580788219599</v>
      </c>
    </row>
    <row r="435" spans="1:31" x14ac:dyDescent="0.3">
      <c r="A435">
        <v>2689074</v>
      </c>
      <c r="B435">
        <v>1</v>
      </c>
      <c r="C435" t="s">
        <v>81</v>
      </c>
      <c r="D435" t="s">
        <v>121</v>
      </c>
      <c r="E435" t="s">
        <v>145</v>
      </c>
      <c r="F435" t="s">
        <v>1418</v>
      </c>
      <c r="G435" t="s">
        <v>176</v>
      </c>
      <c r="H435" t="s">
        <v>135</v>
      </c>
      <c r="I435" t="s">
        <v>136</v>
      </c>
      <c r="J435" t="s">
        <v>137</v>
      </c>
      <c r="K435" t="s">
        <v>138</v>
      </c>
      <c r="L435" t="s">
        <v>1419</v>
      </c>
      <c r="M435" t="s">
        <v>1420</v>
      </c>
      <c r="N435">
        <v>0.98722222199999998</v>
      </c>
      <c r="O435">
        <v>0</v>
      </c>
      <c r="P435">
        <v>71</v>
      </c>
      <c r="Q435">
        <v>0</v>
      </c>
      <c r="R435">
        <v>6</v>
      </c>
      <c r="S435">
        <v>1</v>
      </c>
      <c r="T435">
        <v>0</v>
      </c>
      <c r="U435">
        <v>0</v>
      </c>
      <c r="V435">
        <v>0</v>
      </c>
      <c r="W435">
        <v>0</v>
      </c>
      <c r="X435">
        <v>11.197821476471752</v>
      </c>
      <c r="Y435">
        <v>0</v>
      </c>
      <c r="Z435">
        <v>6.5301080857642511</v>
      </c>
      <c r="AA435">
        <v>2.0140455808078364</v>
      </c>
      <c r="AB435">
        <v>0</v>
      </c>
      <c r="AC435">
        <v>0</v>
      </c>
      <c r="AD435">
        <v>0</v>
      </c>
      <c r="AE435">
        <v>19.741975143043838</v>
      </c>
    </row>
    <row r="436" spans="1:31" x14ac:dyDescent="0.3">
      <c r="A436">
        <v>2687364</v>
      </c>
      <c r="B436">
        <v>1</v>
      </c>
      <c r="C436" t="s">
        <v>80</v>
      </c>
      <c r="D436" t="s">
        <v>98</v>
      </c>
      <c r="E436" t="s">
        <v>132</v>
      </c>
      <c r="F436" t="s">
        <v>1421</v>
      </c>
      <c r="G436" t="s">
        <v>165</v>
      </c>
      <c r="H436" t="s">
        <v>135</v>
      </c>
      <c r="I436" t="s">
        <v>136</v>
      </c>
      <c r="J436" t="s">
        <v>137</v>
      </c>
      <c r="K436" t="s">
        <v>166</v>
      </c>
      <c r="L436" t="s">
        <v>1422</v>
      </c>
      <c r="M436" t="s">
        <v>748</v>
      </c>
      <c r="N436">
        <v>0.97750000000000004</v>
      </c>
      <c r="O436">
        <v>0</v>
      </c>
      <c r="P436">
        <v>1097</v>
      </c>
      <c r="Q436">
        <v>2</v>
      </c>
      <c r="R436">
        <v>200</v>
      </c>
      <c r="S436">
        <v>7</v>
      </c>
      <c r="T436">
        <v>353</v>
      </c>
      <c r="U436">
        <v>0</v>
      </c>
      <c r="V436">
        <v>0</v>
      </c>
      <c r="W436">
        <v>0</v>
      </c>
      <c r="X436">
        <v>125.62551478909067</v>
      </c>
      <c r="Y436">
        <v>1.9376807850928359</v>
      </c>
      <c r="Z436">
        <v>56.892269781043154</v>
      </c>
      <c r="AA436">
        <v>80.293201382785583</v>
      </c>
      <c r="AB436">
        <v>140.36616179859183</v>
      </c>
      <c r="AC436">
        <v>0</v>
      </c>
      <c r="AD436">
        <v>0</v>
      </c>
      <c r="AE436">
        <v>405.11482853660414</v>
      </c>
    </row>
    <row r="437" spans="1:31" x14ac:dyDescent="0.3">
      <c r="A437">
        <v>2687454</v>
      </c>
      <c r="B437">
        <v>1</v>
      </c>
      <c r="C437" t="s">
        <v>80</v>
      </c>
      <c r="D437" t="s">
        <v>98</v>
      </c>
      <c r="E437" t="s">
        <v>145</v>
      </c>
      <c r="F437" t="s">
        <v>1423</v>
      </c>
      <c r="G437" t="s">
        <v>165</v>
      </c>
      <c r="H437" t="s">
        <v>135</v>
      </c>
      <c r="I437" t="s">
        <v>136</v>
      </c>
      <c r="J437" t="s">
        <v>137</v>
      </c>
      <c r="K437" t="s">
        <v>166</v>
      </c>
      <c r="L437" t="s">
        <v>1424</v>
      </c>
      <c r="M437" t="s">
        <v>1425</v>
      </c>
      <c r="N437">
        <v>7.96</v>
      </c>
      <c r="O437">
        <v>0</v>
      </c>
      <c r="P437">
        <v>189</v>
      </c>
      <c r="Q437">
        <v>0</v>
      </c>
      <c r="R437">
        <v>0</v>
      </c>
      <c r="S437">
        <v>0</v>
      </c>
      <c r="T437">
        <v>14</v>
      </c>
      <c r="U437">
        <v>0</v>
      </c>
      <c r="V437">
        <v>0</v>
      </c>
      <c r="W437">
        <v>0</v>
      </c>
      <c r="X437">
        <v>137.68852873561409</v>
      </c>
      <c r="Y437">
        <v>0</v>
      </c>
      <c r="Z437">
        <v>0</v>
      </c>
      <c r="AA437">
        <v>0</v>
      </c>
      <c r="AB437">
        <v>32.051488625561248</v>
      </c>
      <c r="AC437">
        <v>0</v>
      </c>
      <c r="AD437">
        <v>0</v>
      </c>
      <c r="AE437">
        <v>169.74001736117532</v>
      </c>
    </row>
    <row r="438" spans="1:31" x14ac:dyDescent="0.3">
      <c r="A438">
        <v>2687866</v>
      </c>
      <c r="B438">
        <v>1</v>
      </c>
      <c r="C438" t="s">
        <v>80</v>
      </c>
      <c r="D438" t="s">
        <v>98</v>
      </c>
      <c r="E438" t="s">
        <v>132</v>
      </c>
      <c r="F438" t="s">
        <v>1421</v>
      </c>
      <c r="G438" t="s">
        <v>442</v>
      </c>
      <c r="H438" t="s">
        <v>135</v>
      </c>
      <c r="I438" t="s">
        <v>136</v>
      </c>
      <c r="J438" t="s">
        <v>137</v>
      </c>
      <c r="K438" t="s">
        <v>166</v>
      </c>
      <c r="L438" t="s">
        <v>1426</v>
      </c>
      <c r="M438" t="s">
        <v>1427</v>
      </c>
      <c r="N438">
        <v>1.4058333329999999</v>
      </c>
      <c r="O438">
        <v>0</v>
      </c>
      <c r="P438">
        <v>1286</v>
      </c>
      <c r="Q438">
        <v>2</v>
      </c>
      <c r="R438">
        <v>200</v>
      </c>
      <c r="S438">
        <v>7</v>
      </c>
      <c r="T438">
        <v>367</v>
      </c>
      <c r="U438">
        <v>0</v>
      </c>
      <c r="V438">
        <v>0</v>
      </c>
      <c r="W438">
        <v>0</v>
      </c>
      <c r="X438">
        <v>211.55576633370092</v>
      </c>
      <c r="Y438">
        <v>2.9556728173947486</v>
      </c>
      <c r="Z438">
        <v>97.081406866040524</v>
      </c>
      <c r="AA438">
        <v>109.2067091514332</v>
      </c>
      <c r="AB438">
        <v>205.80535509120571</v>
      </c>
      <c r="AC438">
        <v>0</v>
      </c>
      <c r="AD438">
        <v>0</v>
      </c>
      <c r="AE438">
        <v>626.60491025977512</v>
      </c>
    </row>
    <row r="439" spans="1:31" x14ac:dyDescent="0.3">
      <c r="A439">
        <v>2688731</v>
      </c>
      <c r="B439">
        <v>1</v>
      </c>
      <c r="C439" t="s">
        <v>80</v>
      </c>
      <c r="D439" t="s">
        <v>98</v>
      </c>
      <c r="E439" t="s">
        <v>132</v>
      </c>
      <c r="F439" t="s">
        <v>1421</v>
      </c>
      <c r="G439" t="s">
        <v>165</v>
      </c>
      <c r="H439" t="s">
        <v>135</v>
      </c>
      <c r="I439" t="s">
        <v>136</v>
      </c>
      <c r="J439" t="s">
        <v>137</v>
      </c>
      <c r="K439" t="s">
        <v>166</v>
      </c>
      <c r="L439" t="s">
        <v>1428</v>
      </c>
      <c r="M439" t="s">
        <v>1429</v>
      </c>
      <c r="N439">
        <v>6.3338888879999997</v>
      </c>
      <c r="O439">
        <v>0</v>
      </c>
      <c r="P439">
        <v>1286</v>
      </c>
      <c r="Q439">
        <v>2</v>
      </c>
      <c r="R439">
        <v>201</v>
      </c>
      <c r="S439">
        <v>7</v>
      </c>
      <c r="T439">
        <v>366</v>
      </c>
      <c r="U439">
        <v>0</v>
      </c>
      <c r="V439">
        <v>0</v>
      </c>
      <c r="W439">
        <v>0</v>
      </c>
      <c r="X439">
        <v>951.6652834455391</v>
      </c>
      <c r="Y439">
        <v>12.899607840026604</v>
      </c>
      <c r="Z439">
        <v>435.83305654813091</v>
      </c>
      <c r="AA439">
        <v>438.60162947052532</v>
      </c>
      <c r="AB439">
        <v>863.87813218505562</v>
      </c>
      <c r="AC439">
        <v>0</v>
      </c>
      <c r="AD439">
        <v>0</v>
      </c>
      <c r="AE439">
        <v>2702.8777094892775</v>
      </c>
    </row>
    <row r="440" spans="1:31" x14ac:dyDescent="0.3">
      <c r="A440">
        <v>2692162</v>
      </c>
      <c r="B440">
        <v>1</v>
      </c>
      <c r="C440" t="s">
        <v>80</v>
      </c>
      <c r="D440" t="s">
        <v>82</v>
      </c>
      <c r="E440" t="s">
        <v>184</v>
      </c>
      <c r="F440" t="s">
        <v>1430</v>
      </c>
      <c r="G440" t="s">
        <v>165</v>
      </c>
      <c r="H440" t="s">
        <v>187</v>
      </c>
      <c r="I440" t="s">
        <v>136</v>
      </c>
      <c r="J440" t="s">
        <v>137</v>
      </c>
      <c r="K440" t="s">
        <v>166</v>
      </c>
      <c r="L440" t="s">
        <v>1431</v>
      </c>
      <c r="M440" t="s">
        <v>1432</v>
      </c>
      <c r="N440">
        <v>3.5916666660000001</v>
      </c>
      <c r="O440">
        <v>0</v>
      </c>
      <c r="P440">
        <v>107</v>
      </c>
      <c r="Q440">
        <v>0</v>
      </c>
      <c r="R440">
        <v>0</v>
      </c>
      <c r="S440">
        <v>0</v>
      </c>
      <c r="T440">
        <v>12</v>
      </c>
      <c r="U440">
        <v>0</v>
      </c>
      <c r="V440">
        <v>0</v>
      </c>
      <c r="W440">
        <v>0</v>
      </c>
      <c r="X440">
        <v>67.463849349257671</v>
      </c>
      <c r="Y440">
        <v>0</v>
      </c>
      <c r="Z440">
        <v>0</v>
      </c>
      <c r="AA440">
        <v>0</v>
      </c>
      <c r="AB440">
        <v>14.817783031897442</v>
      </c>
      <c r="AC440">
        <v>0</v>
      </c>
      <c r="AD440">
        <v>0</v>
      </c>
      <c r="AE440">
        <v>82.281632381155106</v>
      </c>
    </row>
    <row r="441" spans="1:31" x14ac:dyDescent="0.3">
      <c r="A441">
        <v>2692417</v>
      </c>
      <c r="B441">
        <v>1</v>
      </c>
      <c r="C441" t="s">
        <v>81</v>
      </c>
      <c r="D441" t="s">
        <v>120</v>
      </c>
      <c r="E441" t="s">
        <v>160</v>
      </c>
      <c r="F441" t="s">
        <v>1433</v>
      </c>
      <c r="G441" t="s">
        <v>134</v>
      </c>
      <c r="H441" t="s">
        <v>135</v>
      </c>
      <c r="I441" t="s">
        <v>136</v>
      </c>
      <c r="J441" t="s">
        <v>137</v>
      </c>
      <c r="K441" t="s">
        <v>138</v>
      </c>
      <c r="L441" t="s">
        <v>1434</v>
      </c>
      <c r="M441" t="s">
        <v>1435</v>
      </c>
      <c r="N441">
        <v>0.106944444</v>
      </c>
      <c r="O441">
        <v>5</v>
      </c>
      <c r="P441">
        <v>1838</v>
      </c>
      <c r="Q441">
        <v>79</v>
      </c>
      <c r="R441">
        <v>104</v>
      </c>
      <c r="S441">
        <v>15</v>
      </c>
      <c r="T441">
        <v>204</v>
      </c>
      <c r="U441">
        <v>4</v>
      </c>
      <c r="V441">
        <v>1</v>
      </c>
      <c r="W441">
        <v>1.1123435971867877</v>
      </c>
      <c r="X441">
        <v>29.296437567537303</v>
      </c>
      <c r="Y441">
        <v>6.593041832871025</v>
      </c>
      <c r="Z441">
        <v>5.5977644402924254</v>
      </c>
      <c r="AA441">
        <v>7.1778419740438517</v>
      </c>
      <c r="AB441">
        <v>13.255957970246264</v>
      </c>
      <c r="AC441">
        <v>42.793723970982477</v>
      </c>
      <c r="AD441">
        <v>0.15470500792459999</v>
      </c>
      <c r="AE441">
        <v>105.98181636108473</v>
      </c>
    </row>
    <row r="442" spans="1:31" x14ac:dyDescent="0.3">
      <c r="A442">
        <v>2692429</v>
      </c>
      <c r="B442">
        <v>1</v>
      </c>
      <c r="C442" t="s">
        <v>81</v>
      </c>
      <c r="D442" t="s">
        <v>118</v>
      </c>
      <c r="E442" t="s">
        <v>145</v>
      </c>
      <c r="F442" t="s">
        <v>1436</v>
      </c>
      <c r="G442" t="s">
        <v>176</v>
      </c>
      <c r="H442" t="s">
        <v>135</v>
      </c>
      <c r="I442" t="s">
        <v>136</v>
      </c>
      <c r="J442" t="s">
        <v>137</v>
      </c>
      <c r="K442" t="s">
        <v>138</v>
      </c>
      <c r="L442" t="s">
        <v>1437</v>
      </c>
      <c r="M442" t="s">
        <v>1438</v>
      </c>
      <c r="N442">
        <v>4.813055555</v>
      </c>
      <c r="O442">
        <v>0</v>
      </c>
      <c r="P442">
        <v>0</v>
      </c>
      <c r="Q442">
        <v>1</v>
      </c>
      <c r="R442">
        <v>10</v>
      </c>
      <c r="S442">
        <v>2</v>
      </c>
      <c r="T442">
        <v>1</v>
      </c>
      <c r="U442">
        <v>0</v>
      </c>
      <c r="V442">
        <v>0</v>
      </c>
      <c r="W442">
        <v>0</v>
      </c>
      <c r="X442">
        <v>0</v>
      </c>
      <c r="Y442">
        <v>35.25578470118537</v>
      </c>
      <c r="Z442">
        <v>132.46066336124528</v>
      </c>
      <c r="AA442">
        <v>48.840141222338907</v>
      </c>
      <c r="AB442">
        <v>10.309013430872319</v>
      </c>
      <c r="AC442">
        <v>0</v>
      </c>
      <c r="AD442">
        <v>0</v>
      </c>
      <c r="AE442">
        <v>226.86560271564187</v>
      </c>
    </row>
    <row r="443" spans="1:31" x14ac:dyDescent="0.3">
      <c r="A443">
        <v>2692477</v>
      </c>
      <c r="B443">
        <v>1</v>
      </c>
      <c r="C443" t="s">
        <v>80</v>
      </c>
      <c r="D443" t="s">
        <v>104</v>
      </c>
      <c r="E443" t="s">
        <v>160</v>
      </c>
      <c r="F443" t="s">
        <v>1439</v>
      </c>
      <c r="G443" t="s">
        <v>134</v>
      </c>
      <c r="H443" t="s">
        <v>135</v>
      </c>
      <c r="I443" t="s">
        <v>136</v>
      </c>
      <c r="J443" t="s">
        <v>137</v>
      </c>
      <c r="K443" t="s">
        <v>138</v>
      </c>
      <c r="L443" t="s">
        <v>1440</v>
      </c>
      <c r="M443" t="s">
        <v>1441</v>
      </c>
      <c r="N443">
        <v>4.0955555549999998</v>
      </c>
      <c r="O443">
        <v>11</v>
      </c>
      <c r="P443">
        <v>210</v>
      </c>
      <c r="Q443">
        <v>9</v>
      </c>
      <c r="R443">
        <v>33</v>
      </c>
      <c r="S443">
        <v>18</v>
      </c>
      <c r="T443">
        <v>65</v>
      </c>
      <c r="U443">
        <v>1</v>
      </c>
      <c r="V443">
        <v>0</v>
      </c>
      <c r="W443">
        <v>106.57496180500331</v>
      </c>
      <c r="X443">
        <v>299.6814852262587</v>
      </c>
      <c r="Y443">
        <v>48.969935809985699</v>
      </c>
      <c r="Z443">
        <v>97.112977766495703</v>
      </c>
      <c r="AA443">
        <v>616.14994448154414</v>
      </c>
      <c r="AB443">
        <v>642.91709012183344</v>
      </c>
      <c r="AC443">
        <v>79.588379811667508</v>
      </c>
      <c r="AD443">
        <v>0</v>
      </c>
      <c r="AE443">
        <v>1890.9947750227884</v>
      </c>
    </row>
    <row r="444" spans="1:31" x14ac:dyDescent="0.3">
      <c r="A444">
        <v>2692600</v>
      </c>
      <c r="B444">
        <v>1</v>
      </c>
      <c r="C444" t="s">
        <v>81</v>
      </c>
      <c r="D444" t="s">
        <v>127</v>
      </c>
      <c r="E444" t="s">
        <v>132</v>
      </c>
      <c r="F444" t="s">
        <v>1442</v>
      </c>
      <c r="G444" t="s">
        <v>134</v>
      </c>
      <c r="H444" t="s">
        <v>135</v>
      </c>
      <c r="I444" t="s">
        <v>136</v>
      </c>
      <c r="J444" t="s">
        <v>137</v>
      </c>
      <c r="K444" t="s">
        <v>138</v>
      </c>
      <c r="L444" t="s">
        <v>1443</v>
      </c>
      <c r="M444" t="s">
        <v>1444</v>
      </c>
      <c r="N444">
        <v>3.7055555550000001</v>
      </c>
      <c r="O444">
        <v>1</v>
      </c>
      <c r="P444">
        <v>525</v>
      </c>
      <c r="Q444">
        <v>9</v>
      </c>
      <c r="R444">
        <v>26</v>
      </c>
      <c r="S444">
        <v>4</v>
      </c>
      <c r="T444">
        <v>99</v>
      </c>
      <c r="U444">
        <v>7</v>
      </c>
      <c r="V444">
        <v>1</v>
      </c>
      <c r="W444">
        <v>0.83328507096500004</v>
      </c>
      <c r="X444">
        <v>365.42603598519918</v>
      </c>
      <c r="Y444">
        <v>11.402214364662985</v>
      </c>
      <c r="Z444">
        <v>79.0484791070336</v>
      </c>
      <c r="AA444">
        <v>379.74838743986851</v>
      </c>
      <c r="AB444">
        <v>205.91071500495664</v>
      </c>
      <c r="AC444">
        <v>1253.3957146262278</v>
      </c>
      <c r="AD444">
        <v>3.3053195031337612</v>
      </c>
      <c r="AE444">
        <v>2299.0701511020475</v>
      </c>
    </row>
    <row r="445" spans="1:31" x14ac:dyDescent="0.3">
      <c r="A445">
        <v>2692616</v>
      </c>
      <c r="B445">
        <v>1</v>
      </c>
      <c r="C445" t="s">
        <v>81</v>
      </c>
      <c r="D445" t="s">
        <v>127</v>
      </c>
      <c r="E445" t="s">
        <v>145</v>
      </c>
      <c r="F445" t="s">
        <v>1445</v>
      </c>
      <c r="G445" t="s">
        <v>134</v>
      </c>
      <c r="H445" t="s">
        <v>135</v>
      </c>
      <c r="I445" t="s">
        <v>136</v>
      </c>
      <c r="J445" t="s">
        <v>137</v>
      </c>
      <c r="K445" t="s">
        <v>138</v>
      </c>
      <c r="L445" t="s">
        <v>1446</v>
      </c>
      <c r="M445" t="s">
        <v>1447</v>
      </c>
      <c r="N445">
        <v>1.5333333330000001</v>
      </c>
      <c r="O445">
        <v>0</v>
      </c>
      <c r="P445">
        <v>188</v>
      </c>
      <c r="Q445">
        <v>11</v>
      </c>
      <c r="R445">
        <v>11</v>
      </c>
      <c r="S445">
        <v>2</v>
      </c>
      <c r="T445">
        <v>19</v>
      </c>
      <c r="U445">
        <v>0</v>
      </c>
      <c r="V445">
        <v>0</v>
      </c>
      <c r="W445">
        <v>0</v>
      </c>
      <c r="X445">
        <v>61.648750032442088</v>
      </c>
      <c r="Y445">
        <v>15.250002069996336</v>
      </c>
      <c r="Z445">
        <v>7.0675423252246219</v>
      </c>
      <c r="AA445">
        <v>16.033887354393354</v>
      </c>
      <c r="AB445">
        <v>14.385627020853864</v>
      </c>
      <c r="AC445">
        <v>0</v>
      </c>
      <c r="AD445">
        <v>0</v>
      </c>
      <c r="AE445">
        <v>114.38580880291026</v>
      </c>
    </row>
    <row r="446" spans="1:31" x14ac:dyDescent="0.3">
      <c r="A446">
        <v>2692702</v>
      </c>
      <c r="B446">
        <v>1</v>
      </c>
      <c r="C446" t="s">
        <v>81</v>
      </c>
      <c r="D446" t="s">
        <v>128</v>
      </c>
      <c r="E446" t="s">
        <v>213</v>
      </c>
      <c r="F446" t="s">
        <v>1448</v>
      </c>
      <c r="G446" t="s">
        <v>688</v>
      </c>
      <c r="H446" t="s">
        <v>187</v>
      </c>
      <c r="I446" t="s">
        <v>136</v>
      </c>
      <c r="J446" t="s">
        <v>137</v>
      </c>
      <c r="K446" t="s">
        <v>138</v>
      </c>
      <c r="L446" t="s">
        <v>1449</v>
      </c>
      <c r="M446" t="s">
        <v>1450</v>
      </c>
      <c r="N446">
        <v>3.7119444439999998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2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1.8233946451077499E-3</v>
      </c>
      <c r="AC446">
        <v>0</v>
      </c>
      <c r="AD446">
        <v>0</v>
      </c>
      <c r="AE446">
        <v>1.8233946451077499E-3</v>
      </c>
    </row>
    <row r="447" spans="1:31" x14ac:dyDescent="0.3">
      <c r="A447">
        <v>2692313</v>
      </c>
      <c r="B447">
        <v>1</v>
      </c>
      <c r="C447" t="s">
        <v>81</v>
      </c>
      <c r="D447" t="s">
        <v>113</v>
      </c>
      <c r="E447" t="s">
        <v>132</v>
      </c>
      <c r="F447" t="s">
        <v>1048</v>
      </c>
      <c r="G447" t="s">
        <v>165</v>
      </c>
      <c r="H447" t="s">
        <v>135</v>
      </c>
      <c r="I447" t="s">
        <v>136</v>
      </c>
      <c r="J447" t="s">
        <v>137</v>
      </c>
      <c r="K447" t="s">
        <v>166</v>
      </c>
      <c r="L447" t="s">
        <v>1451</v>
      </c>
      <c r="M447" t="s">
        <v>1452</v>
      </c>
      <c r="N447">
        <v>4.6958333330000004</v>
      </c>
      <c r="O447">
        <v>1</v>
      </c>
      <c r="P447">
        <v>508</v>
      </c>
      <c r="Q447">
        <v>0</v>
      </c>
      <c r="R447">
        <v>82</v>
      </c>
      <c r="S447">
        <v>2</v>
      </c>
      <c r="T447">
        <v>8</v>
      </c>
      <c r="U447">
        <v>0</v>
      </c>
      <c r="V447">
        <v>0</v>
      </c>
      <c r="W447">
        <v>0.89301208593249992</v>
      </c>
      <c r="X447">
        <v>347.56646390055852</v>
      </c>
      <c r="Y447">
        <v>0</v>
      </c>
      <c r="Z447">
        <v>287.22350540653974</v>
      </c>
      <c r="AA447">
        <v>27.050775327017107</v>
      </c>
      <c r="AB447">
        <v>10.389354203198817</v>
      </c>
      <c r="AC447">
        <v>0</v>
      </c>
      <c r="AD447">
        <v>0</v>
      </c>
      <c r="AE447">
        <v>673.12311092324671</v>
      </c>
    </row>
    <row r="448" spans="1:31" x14ac:dyDescent="0.3">
      <c r="A448">
        <v>2692437</v>
      </c>
      <c r="B448">
        <v>1</v>
      </c>
      <c r="C448" t="s">
        <v>80</v>
      </c>
      <c r="D448" t="s">
        <v>83</v>
      </c>
      <c r="E448" t="s">
        <v>184</v>
      </c>
      <c r="F448" t="s">
        <v>1453</v>
      </c>
      <c r="G448" t="s">
        <v>147</v>
      </c>
      <c r="H448" t="s">
        <v>187</v>
      </c>
      <c r="I448" t="s">
        <v>136</v>
      </c>
      <c r="J448" t="s">
        <v>3</v>
      </c>
      <c r="K448" t="s">
        <v>138</v>
      </c>
      <c r="L448" t="s">
        <v>1454</v>
      </c>
      <c r="M448" t="s">
        <v>1455</v>
      </c>
      <c r="N448">
        <v>2.3030555549999998</v>
      </c>
      <c r="O448">
        <v>0</v>
      </c>
      <c r="P448">
        <v>1</v>
      </c>
      <c r="Q448">
        <v>0</v>
      </c>
      <c r="R448">
        <v>0</v>
      </c>
      <c r="S448">
        <v>0</v>
      </c>
      <c r="T448">
        <v>16</v>
      </c>
      <c r="U448">
        <v>0</v>
      </c>
      <c r="V448">
        <v>0</v>
      </c>
      <c r="W448">
        <v>0</v>
      </c>
      <c r="X448">
        <v>0.50877017697729943</v>
      </c>
      <c r="Y448">
        <v>0</v>
      </c>
      <c r="Z448">
        <v>0</v>
      </c>
      <c r="AA448">
        <v>0</v>
      </c>
      <c r="AB448">
        <v>54.201208572451335</v>
      </c>
      <c r="AC448">
        <v>0</v>
      </c>
      <c r="AD448">
        <v>0</v>
      </c>
      <c r="AE448">
        <v>54.709978749428636</v>
      </c>
    </row>
    <row r="449" spans="1:31" x14ac:dyDescent="0.3">
      <c r="A449">
        <v>2692626</v>
      </c>
      <c r="B449">
        <v>1</v>
      </c>
      <c r="C449" t="s">
        <v>80</v>
      </c>
      <c r="D449" t="s">
        <v>104</v>
      </c>
      <c r="E449" t="s">
        <v>160</v>
      </c>
      <c r="F449" t="s">
        <v>1456</v>
      </c>
      <c r="G449" t="s">
        <v>409</v>
      </c>
      <c r="H449" t="s">
        <v>135</v>
      </c>
      <c r="I449" t="s">
        <v>136</v>
      </c>
      <c r="J449" t="s">
        <v>137</v>
      </c>
      <c r="K449" t="s">
        <v>138</v>
      </c>
      <c r="L449" t="s">
        <v>1457</v>
      </c>
      <c r="M449" t="s">
        <v>1458</v>
      </c>
      <c r="N449">
        <v>1.5744444440000001</v>
      </c>
      <c r="O449">
        <v>25</v>
      </c>
      <c r="P449">
        <v>484</v>
      </c>
      <c r="Q449">
        <v>6</v>
      </c>
      <c r="R449">
        <v>19</v>
      </c>
      <c r="S449">
        <v>11</v>
      </c>
      <c r="T449">
        <v>40</v>
      </c>
      <c r="U449">
        <v>0</v>
      </c>
      <c r="V449">
        <v>0</v>
      </c>
      <c r="W449">
        <v>67.166475126607139</v>
      </c>
      <c r="X449">
        <v>241.75326846596954</v>
      </c>
      <c r="Y449">
        <v>15.055263562068559</v>
      </c>
      <c r="Z449">
        <v>13.542500468173008</v>
      </c>
      <c r="AA449">
        <v>97.719307981672031</v>
      </c>
      <c r="AB449">
        <v>117.49623129885826</v>
      </c>
      <c r="AC449">
        <v>0</v>
      </c>
      <c r="AD449">
        <v>0</v>
      </c>
      <c r="AE449">
        <v>552.73304690334851</v>
      </c>
    </row>
    <row r="450" spans="1:31" x14ac:dyDescent="0.3">
      <c r="A450">
        <v>2692685</v>
      </c>
      <c r="B450">
        <v>1</v>
      </c>
      <c r="C450" t="s">
        <v>80</v>
      </c>
      <c r="D450" t="s">
        <v>101</v>
      </c>
      <c r="E450" t="s">
        <v>160</v>
      </c>
      <c r="F450" t="s">
        <v>1459</v>
      </c>
      <c r="G450" t="s">
        <v>1460</v>
      </c>
      <c r="H450" t="s">
        <v>135</v>
      </c>
      <c r="I450" t="s">
        <v>136</v>
      </c>
      <c r="J450" t="s">
        <v>137</v>
      </c>
      <c r="K450" t="s">
        <v>138</v>
      </c>
      <c r="L450" t="s">
        <v>1461</v>
      </c>
      <c r="M450" t="s">
        <v>1462</v>
      </c>
      <c r="N450">
        <v>3.3316666659999998</v>
      </c>
      <c r="O450">
        <v>0</v>
      </c>
      <c r="P450">
        <v>277</v>
      </c>
      <c r="Q450">
        <v>0</v>
      </c>
      <c r="R450">
        <v>0</v>
      </c>
      <c r="S450">
        <v>2</v>
      </c>
      <c r="T450">
        <v>112</v>
      </c>
      <c r="U450">
        <v>0</v>
      </c>
      <c r="V450">
        <v>0</v>
      </c>
      <c r="W450">
        <v>0</v>
      </c>
      <c r="X450">
        <v>89.581464444045167</v>
      </c>
      <c r="Y450">
        <v>0</v>
      </c>
      <c r="Z450">
        <v>0</v>
      </c>
      <c r="AA450">
        <v>15.143652525009307</v>
      </c>
      <c r="AB450">
        <v>128.91892031701926</v>
      </c>
      <c r="AC450">
        <v>0</v>
      </c>
      <c r="AD450">
        <v>0</v>
      </c>
      <c r="AE450">
        <v>233.64403728607374</v>
      </c>
    </row>
    <row r="451" spans="1:31" x14ac:dyDescent="0.3">
      <c r="A451">
        <v>2692699</v>
      </c>
      <c r="B451">
        <v>1</v>
      </c>
      <c r="C451" t="s">
        <v>81</v>
      </c>
      <c r="D451" t="s">
        <v>118</v>
      </c>
      <c r="E451" t="s">
        <v>145</v>
      </c>
      <c r="F451" t="s">
        <v>1463</v>
      </c>
      <c r="G451" t="s">
        <v>134</v>
      </c>
      <c r="H451" t="s">
        <v>135</v>
      </c>
      <c r="I451" t="s">
        <v>136</v>
      </c>
      <c r="J451" t="s">
        <v>137</v>
      </c>
      <c r="K451" t="s">
        <v>138</v>
      </c>
      <c r="L451" t="s">
        <v>1464</v>
      </c>
      <c r="M451" t="s">
        <v>1465</v>
      </c>
      <c r="N451">
        <v>0.204444444</v>
      </c>
      <c r="O451">
        <v>1</v>
      </c>
      <c r="P451">
        <v>162</v>
      </c>
      <c r="Q451">
        <v>10</v>
      </c>
      <c r="R451">
        <v>13</v>
      </c>
      <c r="S451">
        <v>7</v>
      </c>
      <c r="T451">
        <v>22</v>
      </c>
      <c r="U451">
        <v>0</v>
      </c>
      <c r="V451">
        <v>0</v>
      </c>
      <c r="W451">
        <v>7.6896049746560009E-3</v>
      </c>
      <c r="X451">
        <v>8.2262047104931373</v>
      </c>
      <c r="Y451">
        <v>4.3571277932766987</v>
      </c>
      <c r="Z451">
        <v>5.199726084849873</v>
      </c>
      <c r="AA451">
        <v>0.76808306317787123</v>
      </c>
      <c r="AB451">
        <v>2.6019412764932937</v>
      </c>
      <c r="AC451">
        <v>0</v>
      </c>
      <c r="AD451">
        <v>0</v>
      </c>
      <c r="AE451">
        <v>21.160772533265533</v>
      </c>
    </row>
    <row r="452" spans="1:31" x14ac:dyDescent="0.3">
      <c r="A452">
        <v>2692714</v>
      </c>
      <c r="B452">
        <v>1</v>
      </c>
      <c r="C452" t="s">
        <v>80</v>
      </c>
      <c r="D452" t="s">
        <v>82</v>
      </c>
      <c r="E452" t="s">
        <v>145</v>
      </c>
      <c r="F452" t="s">
        <v>1466</v>
      </c>
      <c r="G452" t="s">
        <v>442</v>
      </c>
      <c r="H452" t="s">
        <v>135</v>
      </c>
      <c r="I452" t="s">
        <v>169</v>
      </c>
      <c r="J452" t="s">
        <v>137</v>
      </c>
      <c r="K452" t="s">
        <v>166</v>
      </c>
      <c r="L452" t="s">
        <v>1467</v>
      </c>
      <c r="M452" t="s">
        <v>1468</v>
      </c>
      <c r="N452">
        <v>6.6666659999999999E-3</v>
      </c>
      <c r="O452">
        <v>0</v>
      </c>
      <c r="P452">
        <v>641</v>
      </c>
      <c r="Q452">
        <v>0</v>
      </c>
      <c r="R452">
        <v>0</v>
      </c>
      <c r="S452">
        <v>0</v>
      </c>
      <c r="T452">
        <v>43</v>
      </c>
      <c r="U452">
        <v>0</v>
      </c>
      <c r="V452">
        <v>0</v>
      </c>
      <c r="W452">
        <v>0</v>
      </c>
      <c r="X452">
        <v>0.85333447478880253</v>
      </c>
      <c r="Y452">
        <v>0</v>
      </c>
      <c r="Z452">
        <v>0</v>
      </c>
      <c r="AA452">
        <v>0</v>
      </c>
      <c r="AB452">
        <v>9.6646400895653337E-2</v>
      </c>
      <c r="AC452">
        <v>0</v>
      </c>
      <c r="AD452">
        <v>0</v>
      </c>
      <c r="AE452">
        <v>0.94998087568445588</v>
      </c>
    </row>
    <row r="453" spans="1:31" x14ac:dyDescent="0.3">
      <c r="A453">
        <v>2692717</v>
      </c>
      <c r="B453">
        <v>1</v>
      </c>
      <c r="C453" t="s">
        <v>80</v>
      </c>
      <c r="D453" t="s">
        <v>99</v>
      </c>
      <c r="E453" t="s">
        <v>160</v>
      </c>
      <c r="F453" t="s">
        <v>1469</v>
      </c>
      <c r="G453" t="s">
        <v>165</v>
      </c>
      <c r="H453" t="s">
        <v>135</v>
      </c>
      <c r="I453" t="s">
        <v>136</v>
      </c>
      <c r="J453" t="s">
        <v>137</v>
      </c>
      <c r="K453" t="s">
        <v>166</v>
      </c>
      <c r="L453" t="s">
        <v>1470</v>
      </c>
      <c r="M453" t="s">
        <v>1471</v>
      </c>
      <c r="N453">
        <v>0.185</v>
      </c>
      <c r="O453">
        <v>5</v>
      </c>
      <c r="P453">
        <v>6146</v>
      </c>
      <c r="Q453">
        <v>0</v>
      </c>
      <c r="R453">
        <v>102</v>
      </c>
      <c r="S453">
        <v>16</v>
      </c>
      <c r="T453">
        <v>696</v>
      </c>
      <c r="U453">
        <v>1</v>
      </c>
      <c r="V453">
        <v>2</v>
      </c>
      <c r="W453">
        <v>3.4699032102885869</v>
      </c>
      <c r="X453">
        <v>172.1907695206539</v>
      </c>
      <c r="Y453">
        <v>0</v>
      </c>
      <c r="Z453">
        <v>3.9199970505392288</v>
      </c>
      <c r="AA453">
        <v>32.242748730946552</v>
      </c>
      <c r="AB453">
        <v>72.024189009059327</v>
      </c>
      <c r="AC453">
        <v>8.3598271078873641</v>
      </c>
      <c r="AD453">
        <v>3.3122873840795999E-2</v>
      </c>
      <c r="AE453">
        <v>292.24055750321577</v>
      </c>
    </row>
    <row r="454" spans="1:31" x14ac:dyDescent="0.3">
      <c r="A454">
        <v>2692729</v>
      </c>
      <c r="B454">
        <v>1</v>
      </c>
      <c r="C454" t="s">
        <v>81</v>
      </c>
      <c r="D454" t="s">
        <v>123</v>
      </c>
      <c r="E454" t="s">
        <v>428</v>
      </c>
      <c r="F454" t="s">
        <v>1472</v>
      </c>
      <c r="G454" t="s">
        <v>186</v>
      </c>
      <c r="H454" t="s">
        <v>187</v>
      </c>
      <c r="I454" t="s">
        <v>136</v>
      </c>
      <c r="J454" t="s">
        <v>137</v>
      </c>
      <c r="K454" t="s">
        <v>138</v>
      </c>
      <c r="L454" t="s">
        <v>1473</v>
      </c>
      <c r="M454" t="s">
        <v>1474</v>
      </c>
      <c r="N454">
        <v>2.2083333330000001</v>
      </c>
      <c r="O454">
        <v>0</v>
      </c>
      <c r="P454">
        <v>122</v>
      </c>
      <c r="Q454">
        <v>0</v>
      </c>
      <c r="R454">
        <v>0</v>
      </c>
      <c r="S454">
        <v>0</v>
      </c>
      <c r="T454">
        <v>5</v>
      </c>
      <c r="U454">
        <v>0</v>
      </c>
      <c r="V454">
        <v>0</v>
      </c>
      <c r="W454">
        <v>0</v>
      </c>
      <c r="X454">
        <v>35.037150446502523</v>
      </c>
      <c r="Y454">
        <v>0</v>
      </c>
      <c r="Z454">
        <v>0</v>
      </c>
      <c r="AA454">
        <v>0</v>
      </c>
      <c r="AB454">
        <v>2.4239645049529646</v>
      </c>
      <c r="AC454">
        <v>0</v>
      </c>
      <c r="AD454">
        <v>0</v>
      </c>
      <c r="AE454">
        <v>37.461114951455485</v>
      </c>
    </row>
    <row r="455" spans="1:31" x14ac:dyDescent="0.3">
      <c r="A455">
        <v>2692731</v>
      </c>
      <c r="B455">
        <v>1</v>
      </c>
      <c r="C455" t="s">
        <v>80</v>
      </c>
      <c r="D455" t="s">
        <v>92</v>
      </c>
      <c r="E455" t="s">
        <v>145</v>
      </c>
      <c r="F455" t="s">
        <v>1475</v>
      </c>
      <c r="G455" t="s">
        <v>134</v>
      </c>
      <c r="H455" t="s">
        <v>135</v>
      </c>
      <c r="I455" t="s">
        <v>136</v>
      </c>
      <c r="J455" t="s">
        <v>137</v>
      </c>
      <c r="K455" t="s">
        <v>138</v>
      </c>
      <c r="L455" t="s">
        <v>1476</v>
      </c>
      <c r="M455" t="s">
        <v>1477</v>
      </c>
      <c r="N455">
        <v>1.153888888</v>
      </c>
      <c r="O455">
        <v>3</v>
      </c>
      <c r="P455">
        <v>744</v>
      </c>
      <c r="Q455">
        <v>1</v>
      </c>
      <c r="R455">
        <v>0</v>
      </c>
      <c r="S455">
        <v>0</v>
      </c>
      <c r="T455">
        <v>7</v>
      </c>
      <c r="U455">
        <v>0</v>
      </c>
      <c r="V455">
        <v>0</v>
      </c>
      <c r="W455">
        <v>2.6135397660582487</v>
      </c>
      <c r="X455">
        <v>109.00272202886242</v>
      </c>
      <c r="Y455">
        <v>1.5246091664157408</v>
      </c>
      <c r="Z455">
        <v>0</v>
      </c>
      <c r="AA455">
        <v>0</v>
      </c>
      <c r="AB455">
        <v>5.8590627551683321</v>
      </c>
      <c r="AC455">
        <v>0</v>
      </c>
      <c r="AD455">
        <v>0</v>
      </c>
      <c r="AE455">
        <v>118.99993371650476</v>
      </c>
    </row>
    <row r="456" spans="1:31" x14ac:dyDescent="0.3">
      <c r="A456">
        <v>2686145</v>
      </c>
      <c r="B456">
        <v>1</v>
      </c>
      <c r="C456" t="s">
        <v>80</v>
      </c>
      <c r="D456" t="s">
        <v>84</v>
      </c>
      <c r="E456" t="s">
        <v>145</v>
      </c>
      <c r="F456" t="s">
        <v>1478</v>
      </c>
      <c r="G456" t="s">
        <v>165</v>
      </c>
      <c r="H456" t="s">
        <v>135</v>
      </c>
      <c r="I456" t="s">
        <v>136</v>
      </c>
      <c r="J456" t="s">
        <v>137</v>
      </c>
      <c r="K456" t="s">
        <v>166</v>
      </c>
      <c r="L456" t="s">
        <v>1479</v>
      </c>
      <c r="M456" t="s">
        <v>1480</v>
      </c>
      <c r="N456">
        <v>4.2183333330000004</v>
      </c>
      <c r="O456">
        <v>0</v>
      </c>
      <c r="P456">
        <v>714</v>
      </c>
      <c r="Q456">
        <v>0</v>
      </c>
      <c r="R456">
        <v>0</v>
      </c>
      <c r="S456">
        <v>0</v>
      </c>
      <c r="T456">
        <v>27</v>
      </c>
      <c r="U456">
        <v>0</v>
      </c>
      <c r="V456">
        <v>0</v>
      </c>
      <c r="W456">
        <v>0</v>
      </c>
      <c r="X456">
        <v>524.64419770996051</v>
      </c>
      <c r="Y456">
        <v>0</v>
      </c>
      <c r="Z456">
        <v>0</v>
      </c>
      <c r="AA456">
        <v>0</v>
      </c>
      <c r="AB456">
        <v>91.588863832106313</v>
      </c>
      <c r="AC456">
        <v>0</v>
      </c>
      <c r="AD456">
        <v>0</v>
      </c>
      <c r="AE456">
        <v>616.23306154206682</v>
      </c>
    </row>
    <row r="457" spans="1:31" x14ac:dyDescent="0.3">
      <c r="A457">
        <v>2686276</v>
      </c>
      <c r="B457">
        <v>1</v>
      </c>
      <c r="C457" t="s">
        <v>81</v>
      </c>
      <c r="D457" t="s">
        <v>116</v>
      </c>
      <c r="E457" t="s">
        <v>145</v>
      </c>
      <c r="F457" t="s">
        <v>1481</v>
      </c>
      <c r="G457" t="s">
        <v>1482</v>
      </c>
      <c r="H457" t="s">
        <v>135</v>
      </c>
      <c r="I457" t="s">
        <v>136</v>
      </c>
      <c r="J457" t="s">
        <v>137</v>
      </c>
      <c r="K457" t="s">
        <v>138</v>
      </c>
      <c r="L457" t="s">
        <v>1483</v>
      </c>
      <c r="M457" t="s">
        <v>1484</v>
      </c>
      <c r="N457">
        <v>4.6808333329999998</v>
      </c>
      <c r="O457">
        <v>8</v>
      </c>
      <c r="P457">
        <v>0</v>
      </c>
      <c r="Q457">
        <v>34</v>
      </c>
      <c r="R457">
        <v>0</v>
      </c>
      <c r="S457">
        <v>2</v>
      </c>
      <c r="T457">
        <v>0</v>
      </c>
      <c r="U457">
        <v>0</v>
      </c>
      <c r="V457">
        <v>0</v>
      </c>
      <c r="W457">
        <v>4.359418192616924</v>
      </c>
      <c r="X457">
        <v>0</v>
      </c>
      <c r="Y457">
        <v>59.210812518762289</v>
      </c>
      <c r="Z457">
        <v>0</v>
      </c>
      <c r="AA457">
        <v>4.7920277187862359</v>
      </c>
      <c r="AB457">
        <v>0</v>
      </c>
      <c r="AC457">
        <v>0</v>
      </c>
      <c r="AD457">
        <v>0</v>
      </c>
      <c r="AE457">
        <v>68.36225843016544</v>
      </c>
    </row>
    <row r="458" spans="1:31" x14ac:dyDescent="0.3">
      <c r="A458">
        <v>2686426</v>
      </c>
      <c r="B458">
        <v>1</v>
      </c>
      <c r="C458" t="s">
        <v>80</v>
      </c>
      <c r="D458" t="s">
        <v>84</v>
      </c>
      <c r="E458" t="s">
        <v>145</v>
      </c>
      <c r="F458" t="s">
        <v>1485</v>
      </c>
      <c r="G458" t="s">
        <v>165</v>
      </c>
      <c r="H458" t="s">
        <v>135</v>
      </c>
      <c r="I458" t="s">
        <v>136</v>
      </c>
      <c r="J458" t="s">
        <v>137</v>
      </c>
      <c r="K458" t="s">
        <v>166</v>
      </c>
      <c r="L458" t="s">
        <v>1486</v>
      </c>
      <c r="M458" t="s">
        <v>1487</v>
      </c>
      <c r="N458">
        <v>2.7777777769999998</v>
      </c>
      <c r="O458">
        <v>0</v>
      </c>
      <c r="P458">
        <v>4239</v>
      </c>
      <c r="Q458">
        <v>0</v>
      </c>
      <c r="R458">
        <v>0</v>
      </c>
      <c r="S458">
        <v>0</v>
      </c>
      <c r="T458">
        <v>294</v>
      </c>
      <c r="U458">
        <v>0</v>
      </c>
      <c r="V458">
        <v>0</v>
      </c>
      <c r="W458">
        <v>0</v>
      </c>
      <c r="X458">
        <v>1957.7658013940247</v>
      </c>
      <c r="Y458">
        <v>0</v>
      </c>
      <c r="Z458">
        <v>0</v>
      </c>
      <c r="AA458">
        <v>0</v>
      </c>
      <c r="AB458">
        <v>635.29588091960375</v>
      </c>
      <c r="AC458">
        <v>0</v>
      </c>
      <c r="AD458">
        <v>0</v>
      </c>
      <c r="AE458">
        <v>2593.0616823136284</v>
      </c>
    </row>
    <row r="459" spans="1:31" x14ac:dyDescent="0.3">
      <c r="A459">
        <v>2686517</v>
      </c>
      <c r="B459">
        <v>1</v>
      </c>
      <c r="C459" t="s">
        <v>81</v>
      </c>
      <c r="D459" t="s">
        <v>123</v>
      </c>
      <c r="E459" t="s">
        <v>132</v>
      </c>
      <c r="F459" t="s">
        <v>1488</v>
      </c>
      <c r="G459" t="s">
        <v>134</v>
      </c>
      <c r="H459" t="s">
        <v>135</v>
      </c>
      <c r="I459" t="s">
        <v>136</v>
      </c>
      <c r="J459" t="s">
        <v>137</v>
      </c>
      <c r="K459" t="s">
        <v>138</v>
      </c>
      <c r="L459" t="s">
        <v>1489</v>
      </c>
      <c r="M459" t="s">
        <v>1490</v>
      </c>
      <c r="N459">
        <v>0.59722222199999997</v>
      </c>
      <c r="O459">
        <v>3</v>
      </c>
      <c r="P459">
        <v>217</v>
      </c>
      <c r="Q459">
        <v>39</v>
      </c>
      <c r="R459">
        <v>55</v>
      </c>
      <c r="S459">
        <v>4</v>
      </c>
      <c r="T459">
        <v>18</v>
      </c>
      <c r="U459">
        <v>2</v>
      </c>
      <c r="V459">
        <v>0</v>
      </c>
      <c r="W459">
        <v>18.153086052366053</v>
      </c>
      <c r="X459">
        <v>35.234629772192456</v>
      </c>
      <c r="Y459">
        <v>127.58196513166583</v>
      </c>
      <c r="Z459">
        <v>62.129126865712983</v>
      </c>
      <c r="AA459">
        <v>2.3865456499532725</v>
      </c>
      <c r="AB459">
        <v>8.8361678715851131</v>
      </c>
      <c r="AC459">
        <v>59.541658114008129</v>
      </c>
      <c r="AD459">
        <v>0</v>
      </c>
      <c r="AE459">
        <v>313.86317945748385</v>
      </c>
    </row>
    <row r="460" spans="1:31" x14ac:dyDescent="0.3">
      <c r="A460">
        <v>2686590</v>
      </c>
      <c r="B460">
        <v>1</v>
      </c>
      <c r="C460" t="s">
        <v>80</v>
      </c>
      <c r="D460" t="s">
        <v>84</v>
      </c>
      <c r="E460" t="s">
        <v>145</v>
      </c>
      <c r="F460" t="s">
        <v>1491</v>
      </c>
      <c r="G460" t="s">
        <v>165</v>
      </c>
      <c r="H460" t="s">
        <v>135</v>
      </c>
      <c r="I460" t="s">
        <v>136</v>
      </c>
      <c r="J460" t="s">
        <v>137</v>
      </c>
      <c r="K460" t="s">
        <v>166</v>
      </c>
      <c r="L460" t="s">
        <v>1492</v>
      </c>
      <c r="M460" t="s">
        <v>1493</v>
      </c>
      <c r="N460">
        <v>1.915277777</v>
      </c>
      <c r="O460">
        <v>0</v>
      </c>
      <c r="P460">
        <v>1143</v>
      </c>
      <c r="Q460">
        <v>0</v>
      </c>
      <c r="R460">
        <v>0</v>
      </c>
      <c r="S460">
        <v>1</v>
      </c>
      <c r="T460">
        <v>97</v>
      </c>
      <c r="U460">
        <v>0</v>
      </c>
      <c r="V460">
        <v>0</v>
      </c>
      <c r="W460">
        <v>0</v>
      </c>
      <c r="X460">
        <v>393.3214510758288</v>
      </c>
      <c r="Y460">
        <v>0</v>
      </c>
      <c r="Z460">
        <v>0</v>
      </c>
      <c r="AA460">
        <v>26.866002743812402</v>
      </c>
      <c r="AB460">
        <v>271.09290852241628</v>
      </c>
      <c r="AC460">
        <v>0</v>
      </c>
      <c r="AD460">
        <v>0</v>
      </c>
      <c r="AE460">
        <v>691.28036234205751</v>
      </c>
    </row>
    <row r="461" spans="1:31" x14ac:dyDescent="0.3">
      <c r="A461">
        <v>2686795</v>
      </c>
      <c r="B461">
        <v>1</v>
      </c>
      <c r="C461" t="s">
        <v>80</v>
      </c>
      <c r="D461" t="s">
        <v>84</v>
      </c>
      <c r="E461" t="s">
        <v>145</v>
      </c>
      <c r="F461" t="s">
        <v>1494</v>
      </c>
      <c r="G461" t="s">
        <v>165</v>
      </c>
      <c r="H461" t="s">
        <v>135</v>
      </c>
      <c r="I461" t="s">
        <v>136</v>
      </c>
      <c r="J461" t="s">
        <v>137</v>
      </c>
      <c r="K461" t="s">
        <v>166</v>
      </c>
      <c r="L461" t="s">
        <v>1495</v>
      </c>
      <c r="M461" t="s">
        <v>1496</v>
      </c>
      <c r="N461">
        <v>3.0983333329999998</v>
      </c>
      <c r="O461">
        <v>0</v>
      </c>
      <c r="P461">
        <v>2027</v>
      </c>
      <c r="Q461">
        <v>0</v>
      </c>
      <c r="R461">
        <v>0</v>
      </c>
      <c r="S461">
        <v>0</v>
      </c>
      <c r="T461">
        <v>165</v>
      </c>
      <c r="U461">
        <v>0</v>
      </c>
      <c r="V461">
        <v>1</v>
      </c>
      <c r="W461">
        <v>0</v>
      </c>
      <c r="X461">
        <v>1170.8138650536096</v>
      </c>
      <c r="Y461">
        <v>0</v>
      </c>
      <c r="Z461">
        <v>0</v>
      </c>
      <c r="AA461">
        <v>0</v>
      </c>
      <c r="AB461">
        <v>755.57299101804881</v>
      </c>
      <c r="AC461">
        <v>0</v>
      </c>
      <c r="AD461">
        <v>101.19003828161799</v>
      </c>
      <c r="AE461">
        <v>2027.5768943532762</v>
      </c>
    </row>
    <row r="462" spans="1:31" x14ac:dyDescent="0.3">
      <c r="A462">
        <v>2686836</v>
      </c>
      <c r="B462">
        <v>1</v>
      </c>
      <c r="C462" t="s">
        <v>80</v>
      </c>
      <c r="D462" t="s">
        <v>86</v>
      </c>
      <c r="E462" t="s">
        <v>145</v>
      </c>
      <c r="F462" t="s">
        <v>1497</v>
      </c>
      <c r="G462" t="s">
        <v>346</v>
      </c>
      <c r="H462" t="s">
        <v>135</v>
      </c>
      <c r="I462" t="s">
        <v>136</v>
      </c>
      <c r="J462" t="s">
        <v>137</v>
      </c>
      <c r="K462" t="s">
        <v>166</v>
      </c>
      <c r="L462" t="s">
        <v>1498</v>
      </c>
      <c r="M462" t="s">
        <v>1499</v>
      </c>
      <c r="N462">
        <v>2.8333333330000001</v>
      </c>
      <c r="O462">
        <v>1</v>
      </c>
      <c r="P462">
        <v>744</v>
      </c>
      <c r="Q462">
        <v>0</v>
      </c>
      <c r="R462">
        <v>93</v>
      </c>
      <c r="S462">
        <v>0</v>
      </c>
      <c r="T462">
        <v>170</v>
      </c>
      <c r="U462">
        <v>0</v>
      </c>
      <c r="V462">
        <v>0</v>
      </c>
      <c r="W462">
        <v>24.880034757094261</v>
      </c>
      <c r="X462">
        <v>986.68166108108187</v>
      </c>
      <c r="Y462">
        <v>0</v>
      </c>
      <c r="Z462">
        <v>169.33636658425488</v>
      </c>
      <c r="AA462">
        <v>0</v>
      </c>
      <c r="AB462">
        <v>738.70534266934123</v>
      </c>
      <c r="AC462">
        <v>0</v>
      </c>
      <c r="AD462">
        <v>0</v>
      </c>
      <c r="AE462">
        <v>1919.6034050917722</v>
      </c>
    </row>
    <row r="463" spans="1:31" x14ac:dyDescent="0.3">
      <c r="A463">
        <v>2686913</v>
      </c>
      <c r="B463">
        <v>1</v>
      </c>
      <c r="C463" t="s">
        <v>80</v>
      </c>
      <c r="D463" t="s">
        <v>111</v>
      </c>
      <c r="E463" t="s">
        <v>145</v>
      </c>
      <c r="F463" t="s">
        <v>1500</v>
      </c>
      <c r="G463" t="s">
        <v>165</v>
      </c>
      <c r="H463" t="s">
        <v>135</v>
      </c>
      <c r="I463" t="s">
        <v>136</v>
      </c>
      <c r="J463" t="s">
        <v>137</v>
      </c>
      <c r="K463" t="s">
        <v>166</v>
      </c>
      <c r="L463" t="s">
        <v>1501</v>
      </c>
      <c r="M463" t="s">
        <v>1502</v>
      </c>
      <c r="N463">
        <v>2.8444444440000001</v>
      </c>
      <c r="O463">
        <v>0</v>
      </c>
      <c r="P463">
        <v>589</v>
      </c>
      <c r="Q463">
        <v>0</v>
      </c>
      <c r="R463">
        <v>19</v>
      </c>
      <c r="S463">
        <v>0</v>
      </c>
      <c r="T463">
        <v>106</v>
      </c>
      <c r="U463">
        <v>0</v>
      </c>
      <c r="V463">
        <v>0</v>
      </c>
      <c r="W463">
        <v>0</v>
      </c>
      <c r="X463">
        <v>433.58090945178031</v>
      </c>
      <c r="Y463">
        <v>0</v>
      </c>
      <c r="Z463">
        <v>50.971648695535514</v>
      </c>
      <c r="AA463">
        <v>0</v>
      </c>
      <c r="AB463">
        <v>521.37684637299594</v>
      </c>
      <c r="AC463">
        <v>0</v>
      </c>
      <c r="AD463">
        <v>0</v>
      </c>
      <c r="AE463">
        <v>1005.9294045203118</v>
      </c>
    </row>
    <row r="464" spans="1:31" x14ac:dyDescent="0.3">
      <c r="A464">
        <v>2686963</v>
      </c>
      <c r="B464">
        <v>1</v>
      </c>
      <c r="C464" t="s">
        <v>81</v>
      </c>
      <c r="D464" t="s">
        <v>123</v>
      </c>
      <c r="E464" t="s">
        <v>160</v>
      </c>
      <c r="F464" t="s">
        <v>1503</v>
      </c>
      <c r="G464" t="s">
        <v>346</v>
      </c>
      <c r="H464" t="s">
        <v>135</v>
      </c>
      <c r="I464" t="s">
        <v>136</v>
      </c>
      <c r="J464" t="s">
        <v>137</v>
      </c>
      <c r="K464" t="s">
        <v>166</v>
      </c>
      <c r="L464" t="s">
        <v>1504</v>
      </c>
      <c r="M464" t="s">
        <v>1505</v>
      </c>
      <c r="N464">
        <v>4.2688888880000002</v>
      </c>
      <c r="O464">
        <v>4</v>
      </c>
      <c r="P464">
        <v>10</v>
      </c>
      <c r="Q464">
        <v>81</v>
      </c>
      <c r="R464">
        <v>93</v>
      </c>
      <c r="S464">
        <v>12</v>
      </c>
      <c r="T464">
        <v>12</v>
      </c>
      <c r="U464">
        <v>0</v>
      </c>
      <c r="V464">
        <v>0</v>
      </c>
      <c r="W464">
        <v>5.5369688431463144</v>
      </c>
      <c r="X464">
        <v>3.6410149674621848</v>
      </c>
      <c r="Y464">
        <v>252.13277601832354</v>
      </c>
      <c r="Z464">
        <v>597.86401905718753</v>
      </c>
      <c r="AA464">
        <v>92.245143255653957</v>
      </c>
      <c r="AB464">
        <v>68.753387956610098</v>
      </c>
      <c r="AC464">
        <v>0</v>
      </c>
      <c r="AD464">
        <v>0</v>
      </c>
      <c r="AE464">
        <v>1020.1733100983837</v>
      </c>
    </row>
    <row r="465" spans="1:31" x14ac:dyDescent="0.3">
      <c r="A465">
        <v>2686974</v>
      </c>
      <c r="B465">
        <v>1</v>
      </c>
      <c r="C465" t="s">
        <v>81</v>
      </c>
      <c r="D465" t="s">
        <v>123</v>
      </c>
      <c r="E465" t="s">
        <v>160</v>
      </c>
      <c r="F465" t="s">
        <v>1506</v>
      </c>
      <c r="G465" t="s">
        <v>346</v>
      </c>
      <c r="H465" t="s">
        <v>135</v>
      </c>
      <c r="I465" t="s">
        <v>136</v>
      </c>
      <c r="J465" t="s">
        <v>137</v>
      </c>
      <c r="K465" t="s">
        <v>166</v>
      </c>
      <c r="L465" t="s">
        <v>1507</v>
      </c>
      <c r="M465" t="s">
        <v>1508</v>
      </c>
      <c r="N465">
        <v>4.1047222220000004</v>
      </c>
      <c r="O465">
        <v>0</v>
      </c>
      <c r="P465">
        <v>549</v>
      </c>
      <c r="Q465">
        <v>0</v>
      </c>
      <c r="R465">
        <v>5</v>
      </c>
      <c r="S465">
        <v>0</v>
      </c>
      <c r="T465">
        <v>65</v>
      </c>
      <c r="U465">
        <v>0</v>
      </c>
      <c r="V465">
        <v>0</v>
      </c>
      <c r="W465">
        <v>0</v>
      </c>
      <c r="X465">
        <v>317.22169517886311</v>
      </c>
      <c r="Y465">
        <v>0</v>
      </c>
      <c r="Z465">
        <v>17.585089936719225</v>
      </c>
      <c r="AA465">
        <v>0</v>
      </c>
      <c r="AB465">
        <v>259.086727335673</v>
      </c>
      <c r="AC465">
        <v>0</v>
      </c>
      <c r="AD465">
        <v>0</v>
      </c>
      <c r="AE465">
        <v>593.89351245125533</v>
      </c>
    </row>
    <row r="466" spans="1:31" x14ac:dyDescent="0.3">
      <c r="A466">
        <v>2686997</v>
      </c>
      <c r="B466">
        <v>1</v>
      </c>
      <c r="C466" t="s">
        <v>80</v>
      </c>
      <c r="D466" t="s">
        <v>86</v>
      </c>
      <c r="E466" t="s">
        <v>141</v>
      </c>
      <c r="F466" t="s">
        <v>663</v>
      </c>
      <c r="G466" t="s">
        <v>442</v>
      </c>
      <c r="H466" t="s">
        <v>135</v>
      </c>
      <c r="I466" t="s">
        <v>169</v>
      </c>
      <c r="J466" t="s">
        <v>137</v>
      </c>
      <c r="K466" t="s">
        <v>138</v>
      </c>
      <c r="L466" t="s">
        <v>1509</v>
      </c>
      <c r="M466" t="s">
        <v>1499</v>
      </c>
      <c r="N466">
        <v>4.4444444E-2</v>
      </c>
      <c r="O466">
        <v>1</v>
      </c>
      <c r="P466">
        <v>1201</v>
      </c>
      <c r="Q466">
        <v>0</v>
      </c>
      <c r="R466">
        <v>127</v>
      </c>
      <c r="S466">
        <v>0</v>
      </c>
      <c r="T466">
        <v>188</v>
      </c>
      <c r="U466">
        <v>0</v>
      </c>
      <c r="V466">
        <v>0</v>
      </c>
      <c r="W466">
        <v>0.38101865030016452</v>
      </c>
      <c r="X466">
        <v>21.73270486865589</v>
      </c>
      <c r="Y466">
        <v>0</v>
      </c>
      <c r="Z466">
        <v>3.301848899910373</v>
      </c>
      <c r="AA466">
        <v>0</v>
      </c>
      <c r="AB466">
        <v>13.977540796837614</v>
      </c>
      <c r="AC466">
        <v>0</v>
      </c>
      <c r="AD466">
        <v>0</v>
      </c>
      <c r="AE466">
        <v>39.393113215704041</v>
      </c>
    </row>
    <row r="467" spans="1:31" x14ac:dyDescent="0.3">
      <c r="A467">
        <v>2687021</v>
      </c>
      <c r="B467">
        <v>1</v>
      </c>
      <c r="C467" t="s">
        <v>80</v>
      </c>
      <c r="D467" t="s">
        <v>84</v>
      </c>
      <c r="E467" t="s">
        <v>145</v>
      </c>
      <c r="F467" t="s">
        <v>1510</v>
      </c>
      <c r="G467" t="s">
        <v>165</v>
      </c>
      <c r="H467" t="s">
        <v>135</v>
      </c>
      <c r="I467" t="s">
        <v>136</v>
      </c>
      <c r="J467" t="s">
        <v>137</v>
      </c>
      <c r="K467" t="s">
        <v>166</v>
      </c>
      <c r="L467" t="s">
        <v>1511</v>
      </c>
      <c r="M467" t="s">
        <v>1512</v>
      </c>
      <c r="N467">
        <v>3.378333333</v>
      </c>
      <c r="O467">
        <v>0</v>
      </c>
      <c r="P467">
        <v>1513</v>
      </c>
      <c r="Q467">
        <v>0</v>
      </c>
      <c r="R467">
        <v>0</v>
      </c>
      <c r="S467">
        <v>0</v>
      </c>
      <c r="T467">
        <v>157</v>
      </c>
      <c r="U467">
        <v>0</v>
      </c>
      <c r="V467">
        <v>0</v>
      </c>
      <c r="W467">
        <v>0</v>
      </c>
      <c r="X467">
        <v>944.72075214155188</v>
      </c>
      <c r="Y467">
        <v>0</v>
      </c>
      <c r="Z467">
        <v>0</v>
      </c>
      <c r="AA467">
        <v>0</v>
      </c>
      <c r="AB467">
        <v>507.20761576294791</v>
      </c>
      <c r="AC467">
        <v>0</v>
      </c>
      <c r="AD467">
        <v>0</v>
      </c>
      <c r="AE467">
        <v>1451.9283679044997</v>
      </c>
    </row>
    <row r="468" spans="1:31" x14ac:dyDescent="0.3">
      <c r="A468">
        <v>2687059</v>
      </c>
      <c r="B468">
        <v>1</v>
      </c>
      <c r="C468" t="s">
        <v>80</v>
      </c>
      <c r="D468" t="s">
        <v>86</v>
      </c>
      <c r="E468" t="s">
        <v>141</v>
      </c>
      <c r="F468" t="s">
        <v>663</v>
      </c>
      <c r="G468" t="s">
        <v>442</v>
      </c>
      <c r="H468" t="s">
        <v>135</v>
      </c>
      <c r="I468" t="s">
        <v>136</v>
      </c>
      <c r="J468" t="s">
        <v>137</v>
      </c>
      <c r="K468" t="s">
        <v>138</v>
      </c>
      <c r="L468" t="s">
        <v>1513</v>
      </c>
      <c r="M468" t="s">
        <v>1514</v>
      </c>
      <c r="N468">
        <v>0.11083333300000001</v>
      </c>
      <c r="O468">
        <v>1</v>
      </c>
      <c r="P468">
        <v>1201</v>
      </c>
      <c r="Q468">
        <v>0</v>
      </c>
      <c r="R468">
        <v>127</v>
      </c>
      <c r="S468">
        <v>0</v>
      </c>
      <c r="T468">
        <v>188</v>
      </c>
      <c r="U468">
        <v>0</v>
      </c>
      <c r="V468">
        <v>0</v>
      </c>
      <c r="W468">
        <v>0.88581054148806171</v>
      </c>
      <c r="X468">
        <v>54.114321410627852</v>
      </c>
      <c r="Y468">
        <v>0</v>
      </c>
      <c r="Z468">
        <v>7.837057626564806</v>
      </c>
      <c r="AA468">
        <v>0</v>
      </c>
      <c r="AB468">
        <v>35.18057881905694</v>
      </c>
      <c r="AC468">
        <v>0</v>
      </c>
      <c r="AD468">
        <v>0</v>
      </c>
      <c r="AE468">
        <v>98.017768397737655</v>
      </c>
    </row>
    <row r="469" spans="1:31" x14ac:dyDescent="0.3">
      <c r="A469">
        <v>2687073</v>
      </c>
      <c r="B469">
        <v>1</v>
      </c>
      <c r="C469" t="s">
        <v>80</v>
      </c>
      <c r="D469" t="s">
        <v>111</v>
      </c>
      <c r="E469" t="s">
        <v>145</v>
      </c>
      <c r="F469" t="s">
        <v>1500</v>
      </c>
      <c r="G469" t="s">
        <v>409</v>
      </c>
      <c r="H469" t="s">
        <v>135</v>
      </c>
      <c r="I469" t="s">
        <v>136</v>
      </c>
      <c r="J469" t="s">
        <v>137</v>
      </c>
      <c r="K469" t="s">
        <v>138</v>
      </c>
      <c r="L469" t="s">
        <v>1515</v>
      </c>
      <c r="M469" t="s">
        <v>1516</v>
      </c>
      <c r="N469">
        <v>0.703333333</v>
      </c>
      <c r="O469">
        <v>0</v>
      </c>
      <c r="P469">
        <v>589</v>
      </c>
      <c r="Q469">
        <v>0</v>
      </c>
      <c r="R469">
        <v>19</v>
      </c>
      <c r="S469">
        <v>0</v>
      </c>
      <c r="T469">
        <v>106</v>
      </c>
      <c r="U469">
        <v>0</v>
      </c>
      <c r="V469">
        <v>0</v>
      </c>
      <c r="W469">
        <v>0</v>
      </c>
      <c r="X469">
        <v>105.07567653935632</v>
      </c>
      <c r="Y469">
        <v>0</v>
      </c>
      <c r="Z469">
        <v>12.408760587574479</v>
      </c>
      <c r="AA469">
        <v>0</v>
      </c>
      <c r="AB469">
        <v>128.56301798299199</v>
      </c>
      <c r="AC469">
        <v>0</v>
      </c>
      <c r="AD469">
        <v>0</v>
      </c>
      <c r="AE469">
        <v>246.04745510992279</v>
      </c>
    </row>
    <row r="470" spans="1:31" x14ac:dyDescent="0.3">
      <c r="A470">
        <v>2687118</v>
      </c>
      <c r="B470">
        <v>1</v>
      </c>
      <c r="C470" t="s">
        <v>81</v>
      </c>
      <c r="D470" t="s">
        <v>118</v>
      </c>
      <c r="E470" t="s">
        <v>132</v>
      </c>
      <c r="F470" t="s">
        <v>1517</v>
      </c>
      <c r="G470" t="s">
        <v>134</v>
      </c>
      <c r="H470" t="s">
        <v>135</v>
      </c>
      <c r="I470" t="s">
        <v>136</v>
      </c>
      <c r="J470" t="s">
        <v>137</v>
      </c>
      <c r="K470" t="s">
        <v>138</v>
      </c>
      <c r="L470" t="s">
        <v>1518</v>
      </c>
      <c r="M470" t="s">
        <v>1519</v>
      </c>
      <c r="N470">
        <v>0.92861111100000004</v>
      </c>
      <c r="O470">
        <v>4</v>
      </c>
      <c r="P470">
        <v>796</v>
      </c>
      <c r="Q470">
        <v>7</v>
      </c>
      <c r="R470">
        <v>27</v>
      </c>
      <c r="S470">
        <v>0</v>
      </c>
      <c r="T470">
        <v>28</v>
      </c>
      <c r="U470">
        <v>0</v>
      </c>
      <c r="V470">
        <v>0</v>
      </c>
      <c r="W470">
        <v>0.65352916714333331</v>
      </c>
      <c r="X470">
        <v>93.570777765638923</v>
      </c>
      <c r="Y470">
        <v>16.417771730221776</v>
      </c>
      <c r="Z470">
        <v>7.6372658552780193</v>
      </c>
      <c r="AA470">
        <v>0</v>
      </c>
      <c r="AB470">
        <v>15.359208421439877</v>
      </c>
      <c r="AC470">
        <v>0</v>
      </c>
      <c r="AD470">
        <v>0</v>
      </c>
      <c r="AE470">
        <v>133.63855293972193</v>
      </c>
    </row>
    <row r="471" spans="1:31" x14ac:dyDescent="0.3">
      <c r="A471">
        <v>2687134</v>
      </c>
      <c r="B471">
        <v>1</v>
      </c>
      <c r="C471" t="s">
        <v>81</v>
      </c>
      <c r="D471" t="s">
        <v>118</v>
      </c>
      <c r="E471" t="s">
        <v>145</v>
      </c>
      <c r="F471" t="s">
        <v>1520</v>
      </c>
      <c r="G471" t="s">
        <v>232</v>
      </c>
      <c r="H471" t="s">
        <v>135</v>
      </c>
      <c r="I471" t="s">
        <v>136</v>
      </c>
      <c r="J471" t="s">
        <v>137</v>
      </c>
      <c r="K471" t="s">
        <v>138</v>
      </c>
      <c r="L471" t="s">
        <v>1521</v>
      </c>
      <c r="M471" t="s">
        <v>1522</v>
      </c>
      <c r="N471">
        <v>2.801388888</v>
      </c>
      <c r="O471">
        <v>0</v>
      </c>
      <c r="P471">
        <v>0</v>
      </c>
      <c r="Q471">
        <v>2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2.946322164192118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2.946322164192118</v>
      </c>
    </row>
    <row r="472" spans="1:31" x14ac:dyDescent="0.3">
      <c r="A472">
        <v>2687284</v>
      </c>
      <c r="B472">
        <v>1</v>
      </c>
      <c r="C472" t="s">
        <v>81</v>
      </c>
      <c r="D472" t="s">
        <v>123</v>
      </c>
      <c r="E472" t="s">
        <v>145</v>
      </c>
      <c r="F472" t="s">
        <v>1523</v>
      </c>
      <c r="G472" t="s">
        <v>232</v>
      </c>
      <c r="H472" t="s">
        <v>135</v>
      </c>
      <c r="I472" t="s">
        <v>136</v>
      </c>
      <c r="J472" t="s">
        <v>137</v>
      </c>
      <c r="K472" t="s">
        <v>138</v>
      </c>
      <c r="L472" t="s">
        <v>1524</v>
      </c>
      <c r="M472" t="s">
        <v>1525</v>
      </c>
      <c r="N472">
        <v>1.2375</v>
      </c>
      <c r="O472">
        <v>0</v>
      </c>
      <c r="P472">
        <v>0</v>
      </c>
      <c r="Q472">
        <v>0</v>
      </c>
      <c r="R472">
        <v>18</v>
      </c>
      <c r="S472">
        <v>0</v>
      </c>
      <c r="T472">
        <v>1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6.1249569026019941</v>
      </c>
      <c r="AA472">
        <v>0</v>
      </c>
      <c r="AB472">
        <v>0.9278293511089919</v>
      </c>
      <c r="AC472">
        <v>0</v>
      </c>
      <c r="AD472">
        <v>0</v>
      </c>
      <c r="AE472">
        <v>7.0527862537109858</v>
      </c>
    </row>
    <row r="473" spans="1:31" x14ac:dyDescent="0.3">
      <c r="A473">
        <v>2687286</v>
      </c>
      <c r="B473">
        <v>1</v>
      </c>
      <c r="C473" t="s">
        <v>81</v>
      </c>
      <c r="D473" t="s">
        <v>123</v>
      </c>
      <c r="E473" t="s">
        <v>132</v>
      </c>
      <c r="F473" t="s">
        <v>1526</v>
      </c>
      <c r="G473" t="s">
        <v>409</v>
      </c>
      <c r="H473" t="s">
        <v>135</v>
      </c>
      <c r="I473" t="s">
        <v>136</v>
      </c>
      <c r="J473" t="s">
        <v>137</v>
      </c>
      <c r="K473" t="s">
        <v>138</v>
      </c>
      <c r="L473" t="s">
        <v>1527</v>
      </c>
      <c r="M473" t="s">
        <v>1528</v>
      </c>
      <c r="N473">
        <v>0.46083333300000001</v>
      </c>
      <c r="O473">
        <v>3</v>
      </c>
      <c r="P473">
        <v>217</v>
      </c>
      <c r="Q473">
        <v>39</v>
      </c>
      <c r="R473">
        <v>55</v>
      </c>
      <c r="S473">
        <v>4</v>
      </c>
      <c r="T473">
        <v>18</v>
      </c>
      <c r="U473">
        <v>2</v>
      </c>
      <c r="V473">
        <v>0</v>
      </c>
      <c r="W473">
        <v>16.313114643955178</v>
      </c>
      <c r="X473">
        <v>30.032089726697276</v>
      </c>
      <c r="Y473">
        <v>74.811970464189102</v>
      </c>
      <c r="Z473">
        <v>33.409657722065688</v>
      </c>
      <c r="AA473">
        <v>1.3439754770094536</v>
      </c>
      <c r="AB473">
        <v>4.0384805940732589</v>
      </c>
      <c r="AC473">
        <v>19.071169506036746</v>
      </c>
      <c r="AD473">
        <v>0</v>
      </c>
      <c r="AE473">
        <v>179.02045813402668</v>
      </c>
    </row>
    <row r="474" spans="1:31" x14ac:dyDescent="0.3">
      <c r="A474">
        <v>2687294</v>
      </c>
      <c r="B474">
        <v>1</v>
      </c>
      <c r="C474" t="s">
        <v>80</v>
      </c>
      <c r="D474" t="s">
        <v>108</v>
      </c>
      <c r="E474" t="s">
        <v>132</v>
      </c>
      <c r="F474" t="s">
        <v>1529</v>
      </c>
      <c r="G474" t="s">
        <v>409</v>
      </c>
      <c r="H474" t="s">
        <v>135</v>
      </c>
      <c r="I474" t="s">
        <v>136</v>
      </c>
      <c r="J474" t="s">
        <v>137</v>
      </c>
      <c r="K474" t="s">
        <v>138</v>
      </c>
      <c r="L474" t="s">
        <v>1530</v>
      </c>
      <c r="M474" t="s">
        <v>1531</v>
      </c>
      <c r="N474">
        <v>0.61499999999999999</v>
      </c>
      <c r="O474">
        <v>0</v>
      </c>
      <c r="P474">
        <v>2418</v>
      </c>
      <c r="Q474">
        <v>5</v>
      </c>
      <c r="R474">
        <v>388</v>
      </c>
      <c r="S474">
        <v>8</v>
      </c>
      <c r="T474">
        <v>440</v>
      </c>
      <c r="U474">
        <v>1</v>
      </c>
      <c r="V474">
        <v>0</v>
      </c>
      <c r="W474">
        <v>0</v>
      </c>
      <c r="X474">
        <v>220.87355751811032</v>
      </c>
      <c r="Y474">
        <v>13.117083960073197</v>
      </c>
      <c r="Z474">
        <v>118.43256139851715</v>
      </c>
      <c r="AA474">
        <v>21.851590620743483</v>
      </c>
      <c r="AB474">
        <v>141.8084563780493</v>
      </c>
      <c r="AC474">
        <v>5.8651982787344545</v>
      </c>
      <c r="AD474">
        <v>0</v>
      </c>
      <c r="AE474">
        <v>521.948448154228</v>
      </c>
    </row>
    <row r="475" spans="1:31" x14ac:dyDescent="0.3">
      <c r="A475">
        <v>2687296</v>
      </c>
      <c r="B475">
        <v>1</v>
      </c>
      <c r="C475" t="s">
        <v>80</v>
      </c>
      <c r="D475" t="s">
        <v>83</v>
      </c>
      <c r="E475" t="s">
        <v>145</v>
      </c>
      <c r="F475" t="s">
        <v>1532</v>
      </c>
      <c r="G475" t="s">
        <v>134</v>
      </c>
      <c r="H475" t="s">
        <v>135</v>
      </c>
      <c r="I475" t="s">
        <v>169</v>
      </c>
      <c r="J475" t="s">
        <v>137</v>
      </c>
      <c r="K475" t="s">
        <v>138</v>
      </c>
      <c r="L475" t="s">
        <v>1533</v>
      </c>
      <c r="M475" t="s">
        <v>1534</v>
      </c>
      <c r="N475">
        <v>1.2777777000000001E-2</v>
      </c>
      <c r="O475">
        <v>0</v>
      </c>
      <c r="P475">
        <v>2584</v>
      </c>
      <c r="Q475">
        <v>0</v>
      </c>
      <c r="R475">
        <v>0</v>
      </c>
      <c r="S475">
        <v>0</v>
      </c>
      <c r="T475">
        <v>440</v>
      </c>
      <c r="U475">
        <v>0</v>
      </c>
      <c r="V475">
        <v>0</v>
      </c>
      <c r="W475">
        <v>0</v>
      </c>
      <c r="X475">
        <v>5.9132941233113128</v>
      </c>
      <c r="Y475">
        <v>0</v>
      </c>
      <c r="Z475">
        <v>0</v>
      </c>
      <c r="AA475">
        <v>0</v>
      </c>
      <c r="AB475">
        <v>2.962764657840864</v>
      </c>
      <c r="AC475">
        <v>0</v>
      </c>
      <c r="AD475">
        <v>0</v>
      </c>
      <c r="AE475">
        <v>8.8760587811521763</v>
      </c>
    </row>
    <row r="476" spans="1:31" x14ac:dyDescent="0.3">
      <c r="A476">
        <v>2687301</v>
      </c>
      <c r="B476">
        <v>1</v>
      </c>
      <c r="C476" t="s">
        <v>80</v>
      </c>
      <c r="D476" t="s">
        <v>83</v>
      </c>
      <c r="E476" t="s">
        <v>145</v>
      </c>
      <c r="F476" t="s">
        <v>1535</v>
      </c>
      <c r="G476" t="s">
        <v>442</v>
      </c>
      <c r="H476" t="s">
        <v>135</v>
      </c>
      <c r="I476" t="s">
        <v>136</v>
      </c>
      <c r="J476" t="s">
        <v>137</v>
      </c>
      <c r="K476" t="s">
        <v>138</v>
      </c>
      <c r="L476" t="s">
        <v>1536</v>
      </c>
      <c r="M476" t="s">
        <v>1537</v>
      </c>
      <c r="N476">
        <v>0.28000000000000003</v>
      </c>
      <c r="O476">
        <v>0</v>
      </c>
      <c r="P476">
        <v>1656</v>
      </c>
      <c r="Q476">
        <v>0</v>
      </c>
      <c r="R476">
        <v>0</v>
      </c>
      <c r="S476">
        <v>0</v>
      </c>
      <c r="T476">
        <v>154</v>
      </c>
      <c r="U476">
        <v>0</v>
      </c>
      <c r="V476">
        <v>0</v>
      </c>
      <c r="W476">
        <v>0</v>
      </c>
      <c r="X476">
        <v>76.632110550681574</v>
      </c>
      <c r="Y476">
        <v>0</v>
      </c>
      <c r="Z476">
        <v>0</v>
      </c>
      <c r="AA476">
        <v>0</v>
      </c>
      <c r="AB476">
        <v>19.31294794832122</v>
      </c>
      <c r="AC476">
        <v>0</v>
      </c>
      <c r="AD476">
        <v>0</v>
      </c>
      <c r="AE476">
        <v>95.945058499002798</v>
      </c>
    </row>
    <row r="477" spans="1:31" x14ac:dyDescent="0.3">
      <c r="A477">
        <v>2692658</v>
      </c>
      <c r="B477">
        <v>1</v>
      </c>
      <c r="C477" t="s">
        <v>80</v>
      </c>
      <c r="D477" t="s">
        <v>101</v>
      </c>
      <c r="E477" t="s">
        <v>244</v>
      </c>
      <c r="F477" t="s">
        <v>1538</v>
      </c>
      <c r="G477" t="s">
        <v>409</v>
      </c>
      <c r="H477" t="s">
        <v>187</v>
      </c>
      <c r="I477" t="s">
        <v>136</v>
      </c>
      <c r="J477" t="s">
        <v>137</v>
      </c>
      <c r="K477" t="s">
        <v>138</v>
      </c>
      <c r="L477" t="s">
        <v>1539</v>
      </c>
      <c r="M477" t="s">
        <v>1540</v>
      </c>
      <c r="N477">
        <v>0.85111111100000003</v>
      </c>
      <c r="O477">
        <v>0</v>
      </c>
      <c r="P477">
        <v>194</v>
      </c>
      <c r="Q477">
        <v>0</v>
      </c>
      <c r="R477">
        <v>0</v>
      </c>
      <c r="S477">
        <v>0</v>
      </c>
      <c r="T477">
        <v>9</v>
      </c>
      <c r="U477">
        <v>0</v>
      </c>
      <c r="V477">
        <v>0</v>
      </c>
      <c r="W477">
        <v>0</v>
      </c>
      <c r="X477">
        <v>28.220179900158559</v>
      </c>
      <c r="Y477">
        <v>0</v>
      </c>
      <c r="Z477">
        <v>0</v>
      </c>
      <c r="AA477">
        <v>0</v>
      </c>
      <c r="AB477">
        <v>29.931320380522759</v>
      </c>
      <c r="AC477">
        <v>0</v>
      </c>
      <c r="AD477">
        <v>0</v>
      </c>
      <c r="AE477">
        <v>58.151500280681319</v>
      </c>
    </row>
    <row r="478" spans="1:31" x14ac:dyDescent="0.3">
      <c r="A478">
        <v>2692745</v>
      </c>
      <c r="B478">
        <v>1</v>
      </c>
      <c r="C478" t="s">
        <v>80</v>
      </c>
      <c r="D478" t="s">
        <v>82</v>
      </c>
      <c r="E478" t="s">
        <v>428</v>
      </c>
      <c r="F478" t="s">
        <v>1541</v>
      </c>
      <c r="G478" t="s">
        <v>1177</v>
      </c>
      <c r="H478" t="s">
        <v>187</v>
      </c>
      <c r="I478" t="s">
        <v>136</v>
      </c>
      <c r="J478" t="s">
        <v>137</v>
      </c>
      <c r="K478" t="s">
        <v>138</v>
      </c>
      <c r="L478" t="s">
        <v>1542</v>
      </c>
      <c r="M478" t="s">
        <v>1543</v>
      </c>
      <c r="N478">
        <v>0.84027777699999995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17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6.1710975514974633</v>
      </c>
      <c r="AC478">
        <v>0</v>
      </c>
      <c r="AD478">
        <v>0</v>
      </c>
      <c r="AE478">
        <v>6.1710975514974633</v>
      </c>
    </row>
    <row r="479" spans="1:31" x14ac:dyDescent="0.3">
      <c r="A479">
        <v>2687366</v>
      </c>
      <c r="B479">
        <v>1</v>
      </c>
      <c r="C479" t="s">
        <v>81</v>
      </c>
      <c r="D479" t="s">
        <v>118</v>
      </c>
      <c r="E479" t="s">
        <v>132</v>
      </c>
      <c r="F479" t="s">
        <v>1544</v>
      </c>
      <c r="G479" t="s">
        <v>346</v>
      </c>
      <c r="H479" t="s">
        <v>135</v>
      </c>
      <c r="I479" t="s">
        <v>136</v>
      </c>
      <c r="J479" t="s">
        <v>137</v>
      </c>
      <c r="K479" t="s">
        <v>166</v>
      </c>
      <c r="L479" t="s">
        <v>1545</v>
      </c>
      <c r="M479" t="s">
        <v>1546</v>
      </c>
      <c r="N479">
        <v>7.8541666660000002</v>
      </c>
      <c r="O479">
        <v>4</v>
      </c>
      <c r="P479">
        <v>980</v>
      </c>
      <c r="Q479">
        <v>53</v>
      </c>
      <c r="R479">
        <v>152</v>
      </c>
      <c r="S479">
        <v>7</v>
      </c>
      <c r="T479">
        <v>80</v>
      </c>
      <c r="U479">
        <v>0</v>
      </c>
      <c r="V479">
        <v>0</v>
      </c>
      <c r="W479">
        <v>101.46855007566406</v>
      </c>
      <c r="X479">
        <v>791.52758065342755</v>
      </c>
      <c r="Y479">
        <v>771.49762697479855</v>
      </c>
      <c r="Z479">
        <v>822.54387563741329</v>
      </c>
      <c r="AA479">
        <v>61.604716418897539</v>
      </c>
      <c r="AB479">
        <v>371.86495175525965</v>
      </c>
      <c r="AC479">
        <v>0</v>
      </c>
      <c r="AD479">
        <v>0</v>
      </c>
      <c r="AE479">
        <v>2920.5073015154603</v>
      </c>
    </row>
    <row r="480" spans="1:31" x14ac:dyDescent="0.3">
      <c r="A480">
        <v>2687380</v>
      </c>
      <c r="B480">
        <v>1</v>
      </c>
      <c r="C480" t="s">
        <v>80</v>
      </c>
      <c r="D480" t="s">
        <v>100</v>
      </c>
      <c r="E480" t="s">
        <v>160</v>
      </c>
      <c r="F480" t="s">
        <v>1547</v>
      </c>
      <c r="G480" t="s">
        <v>165</v>
      </c>
      <c r="H480" t="s">
        <v>135</v>
      </c>
      <c r="I480" t="s">
        <v>136</v>
      </c>
      <c r="J480" t="s">
        <v>137</v>
      </c>
      <c r="K480" t="s">
        <v>166</v>
      </c>
      <c r="L480" t="s">
        <v>1548</v>
      </c>
      <c r="M480" t="s">
        <v>1549</v>
      </c>
      <c r="N480">
        <v>6.6113888879999996</v>
      </c>
      <c r="O480">
        <v>6</v>
      </c>
      <c r="P480">
        <v>11307</v>
      </c>
      <c r="Q480">
        <v>4</v>
      </c>
      <c r="R480">
        <v>206</v>
      </c>
      <c r="S480">
        <v>16</v>
      </c>
      <c r="T480">
        <v>910</v>
      </c>
      <c r="U480">
        <v>0</v>
      </c>
      <c r="V480">
        <v>1</v>
      </c>
      <c r="W480">
        <v>302.41419915708383</v>
      </c>
      <c r="X480">
        <v>10071.819017084941</v>
      </c>
      <c r="Y480">
        <v>473.45305427824115</v>
      </c>
      <c r="Z480">
        <v>1391.0140615328335</v>
      </c>
      <c r="AA480">
        <v>14449.01192533549</v>
      </c>
      <c r="AB480">
        <v>6553.2509702386606</v>
      </c>
      <c r="AC480">
        <v>0</v>
      </c>
      <c r="AD480">
        <v>0</v>
      </c>
      <c r="AE480">
        <v>33240.963227627246</v>
      </c>
    </row>
    <row r="481" spans="1:31" x14ac:dyDescent="0.3">
      <c r="A481">
        <v>2687387</v>
      </c>
      <c r="B481">
        <v>1</v>
      </c>
      <c r="C481" t="s">
        <v>80</v>
      </c>
      <c r="D481" t="s">
        <v>110</v>
      </c>
      <c r="E481" t="s">
        <v>141</v>
      </c>
      <c r="F481" t="s">
        <v>1550</v>
      </c>
      <c r="G481" t="s">
        <v>165</v>
      </c>
      <c r="H481" t="s">
        <v>135</v>
      </c>
      <c r="I481" t="s">
        <v>136</v>
      </c>
      <c r="J481" t="s">
        <v>137</v>
      </c>
      <c r="K481" t="s">
        <v>166</v>
      </c>
      <c r="L481" t="s">
        <v>1551</v>
      </c>
      <c r="M481" t="s">
        <v>1552</v>
      </c>
      <c r="N481">
        <v>3.8313888880000002</v>
      </c>
      <c r="O481">
        <v>0</v>
      </c>
      <c r="P481">
        <v>4654</v>
      </c>
      <c r="Q481">
        <v>0</v>
      </c>
      <c r="R481">
        <v>0</v>
      </c>
      <c r="S481">
        <v>0</v>
      </c>
      <c r="T481">
        <v>542</v>
      </c>
      <c r="U481">
        <v>0</v>
      </c>
      <c r="V481">
        <v>2</v>
      </c>
      <c r="W481">
        <v>0</v>
      </c>
      <c r="X481">
        <v>3492.5069640362121</v>
      </c>
      <c r="Y481">
        <v>0</v>
      </c>
      <c r="Z481">
        <v>0</v>
      </c>
      <c r="AA481">
        <v>0</v>
      </c>
      <c r="AB481">
        <v>2707.518417939415</v>
      </c>
      <c r="AC481">
        <v>0</v>
      </c>
      <c r="AD481">
        <v>257.92897186979803</v>
      </c>
      <c r="AE481">
        <v>6457.9543538454254</v>
      </c>
    </row>
    <row r="482" spans="1:31" x14ac:dyDescent="0.3">
      <c r="A482">
        <v>2687735</v>
      </c>
      <c r="B482">
        <v>1</v>
      </c>
      <c r="C482" t="s">
        <v>80</v>
      </c>
      <c r="D482" t="s">
        <v>106</v>
      </c>
      <c r="E482" t="s">
        <v>160</v>
      </c>
      <c r="F482" t="s">
        <v>1553</v>
      </c>
      <c r="G482" t="s">
        <v>134</v>
      </c>
      <c r="H482" t="s">
        <v>135</v>
      </c>
      <c r="I482" t="s">
        <v>136</v>
      </c>
      <c r="J482" t="s">
        <v>137</v>
      </c>
      <c r="K482" t="s">
        <v>138</v>
      </c>
      <c r="L482" t="s">
        <v>1554</v>
      </c>
      <c r="M482" t="s">
        <v>1555</v>
      </c>
      <c r="N482">
        <v>0.56944444400000005</v>
      </c>
      <c r="O482">
        <v>3</v>
      </c>
      <c r="P482">
        <v>49</v>
      </c>
      <c r="Q482">
        <v>40</v>
      </c>
      <c r="R482">
        <v>174</v>
      </c>
      <c r="S482">
        <v>7</v>
      </c>
      <c r="T482">
        <v>30</v>
      </c>
      <c r="U482">
        <v>0</v>
      </c>
      <c r="V482">
        <v>0</v>
      </c>
      <c r="W482">
        <v>0.63671237462604202</v>
      </c>
      <c r="X482">
        <v>16.707018767063392</v>
      </c>
      <c r="Y482">
        <v>163.78121645819536</v>
      </c>
      <c r="Z482">
        <v>281.59048350469874</v>
      </c>
      <c r="AA482">
        <v>169.13991020795993</v>
      </c>
      <c r="AB482">
        <v>37.062216510728121</v>
      </c>
      <c r="AC482">
        <v>0</v>
      </c>
      <c r="AD482">
        <v>0</v>
      </c>
      <c r="AE482">
        <v>668.91755782327164</v>
      </c>
    </row>
    <row r="483" spans="1:31" x14ac:dyDescent="0.3">
      <c r="A483">
        <v>2687764</v>
      </c>
      <c r="B483">
        <v>1</v>
      </c>
      <c r="C483" t="s">
        <v>81</v>
      </c>
      <c r="D483" t="s">
        <v>120</v>
      </c>
      <c r="E483" t="s">
        <v>160</v>
      </c>
      <c r="F483" t="s">
        <v>1433</v>
      </c>
      <c r="G483" t="s">
        <v>134</v>
      </c>
      <c r="H483" t="s">
        <v>135</v>
      </c>
      <c r="I483" t="s">
        <v>136</v>
      </c>
      <c r="J483" t="s">
        <v>137</v>
      </c>
      <c r="K483" t="s">
        <v>138</v>
      </c>
      <c r="L483" t="s">
        <v>1556</v>
      </c>
      <c r="M483" t="s">
        <v>1557</v>
      </c>
      <c r="N483">
        <v>5.0277777000000003E-2</v>
      </c>
      <c r="O483">
        <v>5</v>
      </c>
      <c r="P483">
        <v>1835</v>
      </c>
      <c r="Q483">
        <v>79</v>
      </c>
      <c r="R483">
        <v>104</v>
      </c>
      <c r="S483">
        <v>15</v>
      </c>
      <c r="T483">
        <v>204</v>
      </c>
      <c r="U483">
        <v>4</v>
      </c>
      <c r="V483">
        <v>1</v>
      </c>
      <c r="W483">
        <v>0.47757870814014436</v>
      </c>
      <c r="X483">
        <v>13.5463222769176</v>
      </c>
      <c r="Y483">
        <v>2.8868174938945428</v>
      </c>
      <c r="Z483">
        <v>2.3414848504191705</v>
      </c>
      <c r="AA483">
        <v>3.4231792215816688</v>
      </c>
      <c r="AB483">
        <v>6.162530216369781</v>
      </c>
      <c r="AC483">
        <v>19.953884501141573</v>
      </c>
      <c r="AD483">
        <v>7.3735408900164653E-2</v>
      </c>
      <c r="AE483">
        <v>48.865532677364641</v>
      </c>
    </row>
    <row r="484" spans="1:31" x14ac:dyDescent="0.3">
      <c r="A484">
        <v>2687793</v>
      </c>
      <c r="B484">
        <v>1</v>
      </c>
      <c r="C484" t="s">
        <v>81</v>
      </c>
      <c r="D484" t="s">
        <v>120</v>
      </c>
      <c r="E484" t="s">
        <v>160</v>
      </c>
      <c r="F484" t="s">
        <v>1558</v>
      </c>
      <c r="G484" t="s">
        <v>134</v>
      </c>
      <c r="H484" t="s">
        <v>135</v>
      </c>
      <c r="I484" t="s">
        <v>136</v>
      </c>
      <c r="J484" t="s">
        <v>137</v>
      </c>
      <c r="K484" t="s">
        <v>138</v>
      </c>
      <c r="L484" t="s">
        <v>1559</v>
      </c>
      <c r="M484" t="s">
        <v>1560</v>
      </c>
      <c r="N484">
        <v>2.1833333330000002</v>
      </c>
      <c r="O484">
        <v>2</v>
      </c>
      <c r="P484">
        <v>320</v>
      </c>
      <c r="Q484">
        <v>97</v>
      </c>
      <c r="R484">
        <v>4</v>
      </c>
      <c r="S484">
        <v>16</v>
      </c>
      <c r="T484">
        <v>42</v>
      </c>
      <c r="U484">
        <v>2</v>
      </c>
      <c r="V484">
        <v>0</v>
      </c>
      <c r="W484">
        <v>3.3394846342620701</v>
      </c>
      <c r="X484">
        <v>125.71043678386609</v>
      </c>
      <c r="Y484">
        <v>596.33897900445686</v>
      </c>
      <c r="Z484">
        <v>11.165923514655899</v>
      </c>
      <c r="AA484">
        <v>62.899285677421034</v>
      </c>
      <c r="AB484">
        <v>26.670962960396373</v>
      </c>
      <c r="AC484">
        <v>81.180811570370054</v>
      </c>
      <c r="AD484">
        <v>0</v>
      </c>
      <c r="AE484">
        <v>907.30588414542854</v>
      </c>
    </row>
    <row r="485" spans="1:31" x14ac:dyDescent="0.3">
      <c r="A485">
        <v>2687817</v>
      </c>
      <c r="B485">
        <v>1</v>
      </c>
      <c r="C485" t="s">
        <v>81</v>
      </c>
      <c r="D485" t="s">
        <v>120</v>
      </c>
      <c r="E485" t="s">
        <v>132</v>
      </c>
      <c r="F485" t="s">
        <v>1561</v>
      </c>
      <c r="G485" t="s">
        <v>134</v>
      </c>
      <c r="H485" t="s">
        <v>135</v>
      </c>
      <c r="I485" t="s">
        <v>136</v>
      </c>
      <c r="J485" t="s">
        <v>137</v>
      </c>
      <c r="K485" t="s">
        <v>138</v>
      </c>
      <c r="L485" t="s">
        <v>1562</v>
      </c>
      <c r="M485" t="s">
        <v>1563</v>
      </c>
      <c r="N485">
        <v>2.6972222220000002</v>
      </c>
      <c r="O485">
        <v>0</v>
      </c>
      <c r="P485">
        <v>305</v>
      </c>
      <c r="Q485">
        <v>20</v>
      </c>
      <c r="R485">
        <v>20</v>
      </c>
      <c r="S485">
        <v>4</v>
      </c>
      <c r="T485">
        <v>34</v>
      </c>
      <c r="U485">
        <v>0</v>
      </c>
      <c r="V485">
        <v>0</v>
      </c>
      <c r="W485">
        <v>0</v>
      </c>
      <c r="X485">
        <v>180.7103981704179</v>
      </c>
      <c r="Y485">
        <v>328.87212515603011</v>
      </c>
      <c r="Z485">
        <v>144.9348340518097</v>
      </c>
      <c r="AA485">
        <v>25.180158349311025</v>
      </c>
      <c r="AB485">
        <v>55.747592444848188</v>
      </c>
      <c r="AC485">
        <v>0</v>
      </c>
      <c r="AD485">
        <v>0</v>
      </c>
      <c r="AE485">
        <v>735.44510817241701</v>
      </c>
    </row>
    <row r="486" spans="1:31" x14ac:dyDescent="0.3">
      <c r="A486">
        <v>2687831</v>
      </c>
      <c r="B486">
        <v>1</v>
      </c>
      <c r="C486" t="s">
        <v>80</v>
      </c>
      <c r="D486" t="s">
        <v>89</v>
      </c>
      <c r="E486" t="s">
        <v>160</v>
      </c>
      <c r="F486" t="s">
        <v>1564</v>
      </c>
      <c r="G486" t="s">
        <v>134</v>
      </c>
      <c r="H486" t="s">
        <v>135</v>
      </c>
      <c r="I486" t="s">
        <v>136</v>
      </c>
      <c r="J486" t="s">
        <v>137</v>
      </c>
      <c r="K486" t="s">
        <v>138</v>
      </c>
      <c r="L486" t="s">
        <v>1565</v>
      </c>
      <c r="M486" t="s">
        <v>1566</v>
      </c>
      <c r="N486">
        <v>0.516666666</v>
      </c>
      <c r="O486">
        <v>2</v>
      </c>
      <c r="P486">
        <v>5294</v>
      </c>
      <c r="Q486">
        <v>4</v>
      </c>
      <c r="R486">
        <v>116</v>
      </c>
      <c r="S486">
        <v>14</v>
      </c>
      <c r="T486">
        <v>556</v>
      </c>
      <c r="U486">
        <v>2</v>
      </c>
      <c r="V486">
        <v>2</v>
      </c>
      <c r="W486">
        <v>8.1034995591925068</v>
      </c>
      <c r="X486">
        <v>1008.0196205949877</v>
      </c>
      <c r="Y486">
        <v>0.84849066994099021</v>
      </c>
      <c r="Z486">
        <v>24.397117571766938</v>
      </c>
      <c r="AA486">
        <v>84.12111995846351</v>
      </c>
      <c r="AB486">
        <v>519.41460235535749</v>
      </c>
      <c r="AC486">
        <v>4899.1806061735633</v>
      </c>
      <c r="AD486">
        <v>61.613681903862556</v>
      </c>
      <c r="AE486">
        <v>6605.698738787135</v>
      </c>
    </row>
    <row r="487" spans="1:31" x14ac:dyDescent="0.3">
      <c r="A487">
        <v>2687844</v>
      </c>
      <c r="B487">
        <v>1</v>
      </c>
      <c r="C487" t="s">
        <v>80</v>
      </c>
      <c r="D487" t="s">
        <v>89</v>
      </c>
      <c r="E487" t="s">
        <v>132</v>
      </c>
      <c r="F487" t="s">
        <v>1567</v>
      </c>
      <c r="G487" t="s">
        <v>134</v>
      </c>
      <c r="H487" t="s">
        <v>135</v>
      </c>
      <c r="I487" t="s">
        <v>136</v>
      </c>
      <c r="J487" t="s">
        <v>137</v>
      </c>
      <c r="K487" t="s">
        <v>138</v>
      </c>
      <c r="L487" t="s">
        <v>1568</v>
      </c>
      <c r="M487" t="s">
        <v>1569</v>
      </c>
      <c r="N487">
        <v>0.41638888800000001</v>
      </c>
      <c r="O487">
        <v>1</v>
      </c>
      <c r="P487">
        <v>338</v>
      </c>
      <c r="Q487">
        <v>1</v>
      </c>
      <c r="R487">
        <v>11</v>
      </c>
      <c r="S487">
        <v>2</v>
      </c>
      <c r="T487">
        <v>17</v>
      </c>
      <c r="U487">
        <v>1</v>
      </c>
      <c r="V487">
        <v>0</v>
      </c>
      <c r="W487">
        <v>7.4468412687499985E-2</v>
      </c>
      <c r="X487">
        <v>68.084290509444187</v>
      </c>
      <c r="Y487">
        <v>0.25172316618101132</v>
      </c>
      <c r="Z487">
        <v>1.8838918637855377</v>
      </c>
      <c r="AA487">
        <v>1.1999746714469945</v>
      </c>
      <c r="AB487">
        <v>13.125725790900949</v>
      </c>
      <c r="AC487">
        <v>4.7479362140009229</v>
      </c>
      <c r="AD487">
        <v>0</v>
      </c>
      <c r="AE487">
        <v>89.368010628447081</v>
      </c>
    </row>
    <row r="488" spans="1:31" x14ac:dyDescent="0.3">
      <c r="A488">
        <v>2687950</v>
      </c>
      <c r="B488">
        <v>1</v>
      </c>
      <c r="C488" t="s">
        <v>81</v>
      </c>
      <c r="D488" t="s">
        <v>127</v>
      </c>
      <c r="E488" t="s">
        <v>132</v>
      </c>
      <c r="F488" t="s">
        <v>1570</v>
      </c>
      <c r="G488" t="s">
        <v>134</v>
      </c>
      <c r="H488" t="s">
        <v>135</v>
      </c>
      <c r="I488" t="s">
        <v>136</v>
      </c>
      <c r="J488" t="s">
        <v>137</v>
      </c>
      <c r="K488" t="s">
        <v>138</v>
      </c>
      <c r="L488" t="s">
        <v>1571</v>
      </c>
      <c r="M488" t="s">
        <v>1572</v>
      </c>
      <c r="N488">
        <v>1.243055555</v>
      </c>
      <c r="O488">
        <v>5</v>
      </c>
      <c r="P488">
        <v>531</v>
      </c>
      <c r="Q488">
        <v>10</v>
      </c>
      <c r="R488">
        <v>8</v>
      </c>
      <c r="S488">
        <v>2</v>
      </c>
      <c r="T488">
        <v>26</v>
      </c>
      <c r="U488">
        <v>1</v>
      </c>
      <c r="V488">
        <v>0</v>
      </c>
      <c r="W488">
        <v>1.4463201451762449</v>
      </c>
      <c r="X488">
        <v>74.680351761165056</v>
      </c>
      <c r="Y488">
        <v>8.1676100433408063</v>
      </c>
      <c r="Z488">
        <v>7.1878994727051522</v>
      </c>
      <c r="AA488">
        <v>6.6784123019214956</v>
      </c>
      <c r="AB488">
        <v>8.4294599353318294</v>
      </c>
      <c r="AC488">
        <v>8.5419158220200782</v>
      </c>
      <c r="AD488">
        <v>0</v>
      </c>
      <c r="AE488">
        <v>115.13196948166066</v>
      </c>
    </row>
    <row r="489" spans="1:31" x14ac:dyDescent="0.3">
      <c r="A489">
        <v>2687958</v>
      </c>
      <c r="B489">
        <v>1</v>
      </c>
      <c r="C489" t="s">
        <v>80</v>
      </c>
      <c r="D489" t="s">
        <v>99</v>
      </c>
      <c r="E489" t="s">
        <v>160</v>
      </c>
      <c r="F489" t="s">
        <v>1469</v>
      </c>
      <c r="G489" t="s">
        <v>442</v>
      </c>
      <c r="H489" t="s">
        <v>135</v>
      </c>
      <c r="I489" t="s">
        <v>169</v>
      </c>
      <c r="J489" t="s">
        <v>137</v>
      </c>
      <c r="K489" t="s">
        <v>166</v>
      </c>
      <c r="L489" t="s">
        <v>1573</v>
      </c>
      <c r="M489" t="s">
        <v>1574</v>
      </c>
      <c r="N489">
        <v>1.9444444000000002E-2</v>
      </c>
      <c r="O489">
        <v>5</v>
      </c>
      <c r="P489">
        <v>6133</v>
      </c>
      <c r="Q489">
        <v>0</v>
      </c>
      <c r="R489">
        <v>102</v>
      </c>
      <c r="S489">
        <v>16</v>
      </c>
      <c r="T489">
        <v>701</v>
      </c>
      <c r="U489">
        <v>1</v>
      </c>
      <c r="V489">
        <v>2</v>
      </c>
      <c r="W489">
        <v>0.31682420383352478</v>
      </c>
      <c r="X489">
        <v>16.985820576795742</v>
      </c>
      <c r="Y489">
        <v>0</v>
      </c>
      <c r="Z489">
        <v>0.41743145761845113</v>
      </c>
      <c r="AA489">
        <v>3.2822773114296377</v>
      </c>
      <c r="AB489">
        <v>7.54979983892364</v>
      </c>
      <c r="AC489">
        <v>0.91601546669185974</v>
      </c>
      <c r="AD489">
        <v>3.6447791937627774E-3</v>
      </c>
      <c r="AE489">
        <v>29.471813634486622</v>
      </c>
    </row>
    <row r="490" spans="1:31" x14ac:dyDescent="0.3">
      <c r="A490">
        <v>2692740</v>
      </c>
      <c r="B490">
        <v>1</v>
      </c>
      <c r="C490" t="s">
        <v>80</v>
      </c>
      <c r="D490" t="s">
        <v>109</v>
      </c>
      <c r="E490" t="s">
        <v>184</v>
      </c>
      <c r="F490" t="s">
        <v>1575</v>
      </c>
      <c r="G490" t="s">
        <v>186</v>
      </c>
      <c r="H490" t="s">
        <v>187</v>
      </c>
      <c r="I490" t="s">
        <v>136</v>
      </c>
      <c r="J490" t="s">
        <v>137</v>
      </c>
      <c r="K490" t="s">
        <v>138</v>
      </c>
      <c r="L490" t="s">
        <v>1576</v>
      </c>
      <c r="M490" t="s">
        <v>1577</v>
      </c>
      <c r="N490">
        <v>1.2594444440000001</v>
      </c>
      <c r="O490">
        <v>0</v>
      </c>
      <c r="P490">
        <v>85</v>
      </c>
      <c r="Q490">
        <v>0</v>
      </c>
      <c r="R490">
        <v>0</v>
      </c>
      <c r="S490">
        <v>0</v>
      </c>
      <c r="T490">
        <v>14</v>
      </c>
      <c r="U490">
        <v>0</v>
      </c>
      <c r="V490">
        <v>0</v>
      </c>
      <c r="W490">
        <v>0</v>
      </c>
      <c r="X490">
        <v>12.448113659117597</v>
      </c>
      <c r="Y490">
        <v>0</v>
      </c>
      <c r="Z490">
        <v>0</v>
      </c>
      <c r="AA490">
        <v>0</v>
      </c>
      <c r="AB490">
        <v>4.8457323686519702</v>
      </c>
      <c r="AC490">
        <v>0</v>
      </c>
      <c r="AD490">
        <v>0</v>
      </c>
      <c r="AE490">
        <v>17.293846027769568</v>
      </c>
    </row>
    <row r="491" spans="1:31" x14ac:dyDescent="0.3">
      <c r="A491">
        <v>2692771</v>
      </c>
      <c r="B491">
        <v>1</v>
      </c>
      <c r="C491" t="s">
        <v>80</v>
      </c>
      <c r="D491" t="s">
        <v>87</v>
      </c>
      <c r="E491" t="s">
        <v>244</v>
      </c>
      <c r="F491" t="s">
        <v>1578</v>
      </c>
      <c r="G491" t="s">
        <v>346</v>
      </c>
      <c r="H491" t="s">
        <v>187</v>
      </c>
      <c r="I491" t="s">
        <v>136</v>
      </c>
      <c r="J491" t="s">
        <v>137</v>
      </c>
      <c r="K491" t="s">
        <v>166</v>
      </c>
      <c r="L491" t="s">
        <v>1579</v>
      </c>
      <c r="M491" t="s">
        <v>1580</v>
      </c>
      <c r="N491">
        <v>1.072777777</v>
      </c>
      <c r="O491">
        <v>0</v>
      </c>
      <c r="P491">
        <v>210</v>
      </c>
      <c r="Q491">
        <v>0</v>
      </c>
      <c r="R491">
        <v>0</v>
      </c>
      <c r="S491">
        <v>0</v>
      </c>
      <c r="T491">
        <v>34</v>
      </c>
      <c r="U491">
        <v>0</v>
      </c>
      <c r="V491">
        <v>0</v>
      </c>
      <c r="W491">
        <v>0</v>
      </c>
      <c r="X491">
        <v>51.708290511526684</v>
      </c>
      <c r="Y491">
        <v>0</v>
      </c>
      <c r="Z491">
        <v>0</v>
      </c>
      <c r="AA491">
        <v>0</v>
      </c>
      <c r="AB491">
        <v>49.944506649701459</v>
      </c>
      <c r="AC491">
        <v>0</v>
      </c>
      <c r="AD491">
        <v>0</v>
      </c>
      <c r="AE491">
        <v>101.65279716122814</v>
      </c>
    </row>
    <row r="492" spans="1:31" x14ac:dyDescent="0.3">
      <c r="A492">
        <v>2694611</v>
      </c>
      <c r="B492">
        <v>1</v>
      </c>
      <c r="C492" t="s">
        <v>80</v>
      </c>
      <c r="D492" t="s">
        <v>97</v>
      </c>
      <c r="E492" t="s">
        <v>160</v>
      </c>
      <c r="F492" t="s">
        <v>1581</v>
      </c>
      <c r="G492" t="s">
        <v>134</v>
      </c>
      <c r="H492" t="s">
        <v>135</v>
      </c>
      <c r="I492" t="s">
        <v>136</v>
      </c>
      <c r="J492" t="s">
        <v>137</v>
      </c>
      <c r="K492" t="s">
        <v>138</v>
      </c>
      <c r="L492" t="s">
        <v>1582</v>
      </c>
      <c r="M492" t="s">
        <v>1583</v>
      </c>
      <c r="N492">
        <v>0.76694444399999995</v>
      </c>
      <c r="O492">
        <v>2</v>
      </c>
      <c r="P492">
        <v>997</v>
      </c>
      <c r="Q492">
        <v>1</v>
      </c>
      <c r="R492">
        <v>32</v>
      </c>
      <c r="S492">
        <v>5</v>
      </c>
      <c r="T492">
        <v>71</v>
      </c>
      <c r="U492">
        <v>0</v>
      </c>
      <c r="V492">
        <v>0</v>
      </c>
      <c r="W492">
        <v>15.320674953651926</v>
      </c>
      <c r="X492">
        <v>112.57893488582033</v>
      </c>
      <c r="Y492">
        <v>9.194388790935884E-2</v>
      </c>
      <c r="Z492">
        <v>5.5053912378447105</v>
      </c>
      <c r="AA492">
        <v>7.77743653458755</v>
      </c>
      <c r="AB492">
        <v>83.908967213130722</v>
      </c>
      <c r="AC492">
        <v>0</v>
      </c>
      <c r="AD492">
        <v>0</v>
      </c>
      <c r="AE492">
        <v>225.18334871294459</v>
      </c>
    </row>
    <row r="493" spans="1:31" x14ac:dyDescent="0.3">
      <c r="A493">
        <v>2694626</v>
      </c>
      <c r="B493">
        <v>1</v>
      </c>
      <c r="C493" t="s">
        <v>81</v>
      </c>
      <c r="D493" t="s">
        <v>117</v>
      </c>
      <c r="E493" t="s">
        <v>160</v>
      </c>
      <c r="F493" t="s">
        <v>1584</v>
      </c>
      <c r="G493" t="s">
        <v>134</v>
      </c>
      <c r="H493" t="s">
        <v>135</v>
      </c>
      <c r="I493" t="s">
        <v>136</v>
      </c>
      <c r="J493" t="s">
        <v>137</v>
      </c>
      <c r="K493" t="s">
        <v>138</v>
      </c>
      <c r="L493" t="s">
        <v>1585</v>
      </c>
      <c r="M493" t="s">
        <v>1586</v>
      </c>
      <c r="N493">
        <v>0.24444444400000001</v>
      </c>
      <c r="O493">
        <v>4</v>
      </c>
      <c r="P493">
        <v>2474</v>
      </c>
      <c r="Q493">
        <v>41</v>
      </c>
      <c r="R493">
        <v>87</v>
      </c>
      <c r="S493">
        <v>26</v>
      </c>
      <c r="T493">
        <v>240</v>
      </c>
      <c r="U493">
        <v>4</v>
      </c>
      <c r="V493">
        <v>0</v>
      </c>
      <c r="W493">
        <v>0.21942493062585333</v>
      </c>
      <c r="X493">
        <v>70.036737843179367</v>
      </c>
      <c r="Y493">
        <v>49.583776824822188</v>
      </c>
      <c r="Z493">
        <v>8.4470925380389073</v>
      </c>
      <c r="AA493">
        <v>77.685473082987002</v>
      </c>
      <c r="AB493">
        <v>31.340759277445922</v>
      </c>
      <c r="AC493">
        <v>157.65367882089757</v>
      </c>
      <c r="AD493">
        <v>0</v>
      </c>
      <c r="AE493">
        <v>394.96694331799682</v>
      </c>
    </row>
    <row r="494" spans="1:31" x14ac:dyDescent="0.3">
      <c r="A494">
        <v>2694633</v>
      </c>
      <c r="B494">
        <v>1</v>
      </c>
      <c r="C494" t="s">
        <v>81</v>
      </c>
      <c r="D494" t="s">
        <v>112</v>
      </c>
      <c r="E494" t="s">
        <v>184</v>
      </c>
      <c r="F494" t="s">
        <v>1587</v>
      </c>
      <c r="G494" t="s">
        <v>186</v>
      </c>
      <c r="H494" t="s">
        <v>187</v>
      </c>
      <c r="I494" t="s">
        <v>136</v>
      </c>
      <c r="J494" t="s">
        <v>137</v>
      </c>
      <c r="K494" t="s">
        <v>138</v>
      </c>
      <c r="L494" t="s">
        <v>1588</v>
      </c>
      <c r="M494" t="s">
        <v>1589</v>
      </c>
      <c r="N494">
        <v>0.62972222200000005</v>
      </c>
      <c r="O494">
        <v>0</v>
      </c>
      <c r="P494">
        <v>138</v>
      </c>
      <c r="Q494">
        <v>0</v>
      </c>
      <c r="R494">
        <v>0</v>
      </c>
      <c r="S494">
        <v>0</v>
      </c>
      <c r="T494">
        <v>19</v>
      </c>
      <c r="U494">
        <v>0</v>
      </c>
      <c r="V494">
        <v>0</v>
      </c>
      <c r="W494">
        <v>0</v>
      </c>
      <c r="X494">
        <v>11.571635498076859</v>
      </c>
      <c r="Y494">
        <v>0</v>
      </c>
      <c r="Z494">
        <v>0</v>
      </c>
      <c r="AA494">
        <v>0</v>
      </c>
      <c r="AB494">
        <v>4.4768391706810542</v>
      </c>
      <c r="AC494">
        <v>0</v>
      </c>
      <c r="AD494">
        <v>0</v>
      </c>
      <c r="AE494">
        <v>16.048474668757912</v>
      </c>
    </row>
    <row r="495" spans="1:31" x14ac:dyDescent="0.3">
      <c r="A495">
        <v>2694496</v>
      </c>
      <c r="B495">
        <v>1</v>
      </c>
      <c r="C495" t="s">
        <v>81</v>
      </c>
      <c r="D495" t="s">
        <v>112</v>
      </c>
      <c r="E495" t="s">
        <v>244</v>
      </c>
      <c r="F495" t="s">
        <v>1590</v>
      </c>
      <c r="G495" t="s">
        <v>165</v>
      </c>
      <c r="H495" t="s">
        <v>187</v>
      </c>
      <c r="I495" t="s">
        <v>136</v>
      </c>
      <c r="J495" t="s">
        <v>137</v>
      </c>
      <c r="K495" t="s">
        <v>166</v>
      </c>
      <c r="L495" t="s">
        <v>1591</v>
      </c>
      <c r="M495" t="s">
        <v>1592</v>
      </c>
      <c r="N495">
        <v>3.6838888879999998</v>
      </c>
      <c r="O495">
        <v>0</v>
      </c>
      <c r="P495">
        <v>84</v>
      </c>
      <c r="Q495">
        <v>0</v>
      </c>
      <c r="R495">
        <v>2</v>
      </c>
      <c r="S495">
        <v>0</v>
      </c>
      <c r="T495">
        <v>13</v>
      </c>
      <c r="U495">
        <v>0</v>
      </c>
      <c r="V495">
        <v>0</v>
      </c>
      <c r="W495">
        <v>0</v>
      </c>
      <c r="X495">
        <v>45.263688417647842</v>
      </c>
      <c r="Y495">
        <v>0</v>
      </c>
      <c r="Z495">
        <v>4.6896283030566668</v>
      </c>
      <c r="AA495">
        <v>0</v>
      </c>
      <c r="AB495">
        <v>39.231193254992775</v>
      </c>
      <c r="AC495">
        <v>0</v>
      </c>
      <c r="AD495">
        <v>0</v>
      </c>
      <c r="AE495">
        <v>89.184509975697281</v>
      </c>
    </row>
    <row r="496" spans="1:31" x14ac:dyDescent="0.3">
      <c r="A496">
        <v>2694563</v>
      </c>
      <c r="B496">
        <v>1</v>
      </c>
      <c r="C496" t="s">
        <v>80</v>
      </c>
      <c r="D496" t="s">
        <v>102</v>
      </c>
      <c r="E496" t="s">
        <v>244</v>
      </c>
      <c r="F496" t="s">
        <v>1593</v>
      </c>
      <c r="G496" t="s">
        <v>165</v>
      </c>
      <c r="H496" t="s">
        <v>187</v>
      </c>
      <c r="I496" t="s">
        <v>136</v>
      </c>
      <c r="J496" t="s">
        <v>137</v>
      </c>
      <c r="K496" t="s">
        <v>166</v>
      </c>
      <c r="L496" t="s">
        <v>1594</v>
      </c>
      <c r="M496" t="s">
        <v>1595</v>
      </c>
      <c r="N496">
        <v>2.4877777769999998</v>
      </c>
      <c r="O496">
        <v>0</v>
      </c>
      <c r="P496">
        <v>237</v>
      </c>
      <c r="Q496">
        <v>0</v>
      </c>
      <c r="R496">
        <v>0</v>
      </c>
      <c r="S496">
        <v>0</v>
      </c>
      <c r="T496">
        <v>220</v>
      </c>
      <c r="U496">
        <v>0</v>
      </c>
      <c r="V496">
        <v>0</v>
      </c>
      <c r="W496">
        <v>0</v>
      </c>
      <c r="X496">
        <v>89.834936014227409</v>
      </c>
      <c r="Y496">
        <v>0</v>
      </c>
      <c r="Z496">
        <v>0</v>
      </c>
      <c r="AA496">
        <v>0</v>
      </c>
      <c r="AB496">
        <v>363.78066787019577</v>
      </c>
      <c r="AC496">
        <v>0</v>
      </c>
      <c r="AD496">
        <v>0</v>
      </c>
      <c r="AE496">
        <v>453.61560388442319</v>
      </c>
    </row>
    <row r="497" spans="1:31" x14ac:dyDescent="0.3">
      <c r="A497">
        <v>2694575</v>
      </c>
      <c r="B497">
        <v>1</v>
      </c>
      <c r="C497" t="s">
        <v>80</v>
      </c>
      <c r="D497" t="s">
        <v>103</v>
      </c>
      <c r="E497" t="s">
        <v>213</v>
      </c>
      <c r="F497" t="s">
        <v>1596</v>
      </c>
      <c r="G497" t="s">
        <v>688</v>
      </c>
      <c r="H497" t="s">
        <v>187</v>
      </c>
      <c r="I497" t="s">
        <v>136</v>
      </c>
      <c r="J497" t="s">
        <v>137</v>
      </c>
      <c r="K497" t="s">
        <v>138</v>
      </c>
      <c r="L497" t="s">
        <v>1597</v>
      </c>
      <c r="M497" t="s">
        <v>1598</v>
      </c>
      <c r="N497">
        <v>2.8077777770000001</v>
      </c>
      <c r="O497">
        <v>0</v>
      </c>
      <c r="P497">
        <v>0</v>
      </c>
      <c r="Q497">
        <v>0</v>
      </c>
      <c r="R497">
        <v>1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3.5919964947931304</v>
      </c>
      <c r="AA497">
        <v>0</v>
      </c>
      <c r="AB497">
        <v>0</v>
      </c>
      <c r="AC497">
        <v>0</v>
      </c>
      <c r="AD497">
        <v>0</v>
      </c>
      <c r="AE497">
        <v>3.5919964947931304</v>
      </c>
    </row>
    <row r="498" spans="1:31" x14ac:dyDescent="0.3">
      <c r="A498">
        <v>2694619</v>
      </c>
      <c r="B498">
        <v>1</v>
      </c>
      <c r="C498" t="s">
        <v>80</v>
      </c>
      <c r="D498" t="s">
        <v>107</v>
      </c>
      <c r="E498" t="s">
        <v>184</v>
      </c>
      <c r="F498" t="s">
        <v>1599</v>
      </c>
      <c r="G498" t="s">
        <v>409</v>
      </c>
      <c r="H498" t="s">
        <v>187</v>
      </c>
      <c r="I498" t="s">
        <v>136</v>
      </c>
      <c r="J498" t="s">
        <v>137</v>
      </c>
      <c r="K498" t="s">
        <v>138</v>
      </c>
      <c r="L498" t="s">
        <v>1600</v>
      </c>
      <c r="M498" t="s">
        <v>1601</v>
      </c>
      <c r="N498">
        <v>2.184722222</v>
      </c>
      <c r="O498">
        <v>0</v>
      </c>
      <c r="P498">
        <v>133</v>
      </c>
      <c r="Q498">
        <v>0</v>
      </c>
      <c r="R498">
        <v>0</v>
      </c>
      <c r="S498">
        <v>0</v>
      </c>
      <c r="T498">
        <v>17</v>
      </c>
      <c r="U498">
        <v>0</v>
      </c>
      <c r="V498">
        <v>0</v>
      </c>
      <c r="W498">
        <v>0</v>
      </c>
      <c r="X498">
        <v>70.73799573142054</v>
      </c>
      <c r="Y498">
        <v>0</v>
      </c>
      <c r="Z498">
        <v>0</v>
      </c>
      <c r="AA498">
        <v>0</v>
      </c>
      <c r="AB498">
        <v>59.846931335965124</v>
      </c>
      <c r="AC498">
        <v>0</v>
      </c>
      <c r="AD498">
        <v>0</v>
      </c>
      <c r="AE498">
        <v>130.58492706738565</v>
      </c>
    </row>
    <row r="499" spans="1:31" x14ac:dyDescent="0.3">
      <c r="A499">
        <v>2694631</v>
      </c>
      <c r="B499">
        <v>1</v>
      </c>
      <c r="C499" t="s">
        <v>80</v>
      </c>
      <c r="D499" t="s">
        <v>89</v>
      </c>
      <c r="E499" t="s">
        <v>244</v>
      </c>
      <c r="F499" t="s">
        <v>1602</v>
      </c>
      <c r="G499" t="s">
        <v>165</v>
      </c>
      <c r="H499" t="s">
        <v>187</v>
      </c>
      <c r="I499" t="s">
        <v>136</v>
      </c>
      <c r="J499" t="s">
        <v>137</v>
      </c>
      <c r="K499" t="s">
        <v>166</v>
      </c>
      <c r="L499" t="s">
        <v>1603</v>
      </c>
      <c r="M499" t="s">
        <v>1604</v>
      </c>
      <c r="N499">
        <v>1.228888888</v>
      </c>
      <c r="O499">
        <v>0</v>
      </c>
      <c r="P499">
        <v>11</v>
      </c>
      <c r="Q499">
        <v>0</v>
      </c>
      <c r="R499">
        <v>6</v>
      </c>
      <c r="S499">
        <v>0</v>
      </c>
      <c r="T499">
        <v>1</v>
      </c>
      <c r="U499">
        <v>0</v>
      </c>
      <c r="V499">
        <v>0</v>
      </c>
      <c r="W499">
        <v>0</v>
      </c>
      <c r="X499">
        <v>7.1744118645336599</v>
      </c>
      <c r="Y499">
        <v>0</v>
      </c>
      <c r="Z499">
        <v>3.7353869334394663</v>
      </c>
      <c r="AA499">
        <v>0</v>
      </c>
      <c r="AB499">
        <v>7.9241339899455383</v>
      </c>
      <c r="AC499">
        <v>0</v>
      </c>
      <c r="AD499">
        <v>0</v>
      </c>
      <c r="AE499">
        <v>18.833932787918663</v>
      </c>
    </row>
    <row r="500" spans="1:31" x14ac:dyDescent="0.3">
      <c r="A500">
        <v>2694634</v>
      </c>
      <c r="B500">
        <v>1</v>
      </c>
      <c r="C500" t="s">
        <v>80</v>
      </c>
      <c r="D500" t="s">
        <v>98</v>
      </c>
      <c r="E500" t="s">
        <v>244</v>
      </c>
      <c r="F500" t="s">
        <v>1605</v>
      </c>
      <c r="G500" t="s">
        <v>409</v>
      </c>
      <c r="H500" t="s">
        <v>187</v>
      </c>
      <c r="I500" t="s">
        <v>136</v>
      </c>
      <c r="J500" t="s">
        <v>137</v>
      </c>
      <c r="K500" t="s">
        <v>138</v>
      </c>
      <c r="L500" t="s">
        <v>1606</v>
      </c>
      <c r="M500" t="s">
        <v>1607</v>
      </c>
      <c r="N500">
        <v>7.4999999999999997E-2</v>
      </c>
      <c r="O500">
        <v>0</v>
      </c>
      <c r="P500">
        <v>4</v>
      </c>
      <c r="Q500">
        <v>0</v>
      </c>
      <c r="R500">
        <v>15</v>
      </c>
      <c r="S500">
        <v>0</v>
      </c>
      <c r="T500">
        <v>50</v>
      </c>
      <c r="U500">
        <v>0</v>
      </c>
      <c r="V500">
        <v>0</v>
      </c>
      <c r="W500">
        <v>0</v>
      </c>
      <c r="X500">
        <v>0.10932467957118751</v>
      </c>
      <c r="Y500">
        <v>0</v>
      </c>
      <c r="Z500">
        <v>1.33461428738274</v>
      </c>
      <c r="AA500">
        <v>0</v>
      </c>
      <c r="AB500">
        <v>4.4789294237986885</v>
      </c>
      <c r="AC500">
        <v>0</v>
      </c>
      <c r="AD500">
        <v>0</v>
      </c>
      <c r="AE500">
        <v>5.9228683907526163</v>
      </c>
    </row>
    <row r="501" spans="1:31" x14ac:dyDescent="0.3">
      <c r="A501">
        <v>2694650</v>
      </c>
      <c r="B501">
        <v>1</v>
      </c>
      <c r="C501" t="s">
        <v>80</v>
      </c>
      <c r="D501" t="s">
        <v>82</v>
      </c>
      <c r="E501" t="s">
        <v>428</v>
      </c>
      <c r="F501" t="s">
        <v>1608</v>
      </c>
      <c r="G501" t="s">
        <v>1177</v>
      </c>
      <c r="H501" t="s">
        <v>187</v>
      </c>
      <c r="I501" t="s">
        <v>136</v>
      </c>
      <c r="J501" t="s">
        <v>137</v>
      </c>
      <c r="K501" t="s">
        <v>138</v>
      </c>
      <c r="L501" t="s">
        <v>1609</v>
      </c>
      <c r="M501" t="s">
        <v>1610</v>
      </c>
      <c r="N501">
        <v>0.85444444399999997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70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47.48030753351474</v>
      </c>
      <c r="AC501">
        <v>0</v>
      </c>
      <c r="AD501">
        <v>0</v>
      </c>
      <c r="AE501">
        <v>47.48030753351474</v>
      </c>
    </row>
    <row r="502" spans="1:31" x14ac:dyDescent="0.3">
      <c r="A502">
        <v>2694663</v>
      </c>
      <c r="B502">
        <v>1</v>
      </c>
      <c r="C502" t="s">
        <v>80</v>
      </c>
      <c r="D502" t="s">
        <v>95</v>
      </c>
      <c r="E502" t="s">
        <v>184</v>
      </c>
      <c r="F502" t="s">
        <v>1611</v>
      </c>
      <c r="G502" t="s">
        <v>409</v>
      </c>
      <c r="H502" t="s">
        <v>187</v>
      </c>
      <c r="I502" t="s">
        <v>136</v>
      </c>
      <c r="J502" t="s">
        <v>137</v>
      </c>
      <c r="K502" t="s">
        <v>138</v>
      </c>
      <c r="L502" t="s">
        <v>1612</v>
      </c>
      <c r="M502" t="s">
        <v>1613</v>
      </c>
      <c r="N502">
        <v>1.025833333</v>
      </c>
      <c r="O502">
        <v>0</v>
      </c>
      <c r="P502">
        <v>51</v>
      </c>
      <c r="Q502">
        <v>0</v>
      </c>
      <c r="R502">
        <v>1</v>
      </c>
      <c r="S502">
        <v>0</v>
      </c>
      <c r="T502">
        <v>4</v>
      </c>
      <c r="U502">
        <v>0</v>
      </c>
      <c r="V502">
        <v>0</v>
      </c>
      <c r="W502">
        <v>0</v>
      </c>
      <c r="X502">
        <v>5.7129552449952632</v>
      </c>
      <c r="Y502">
        <v>0</v>
      </c>
      <c r="Z502">
        <v>1.2269385841102223E-2</v>
      </c>
      <c r="AA502">
        <v>0</v>
      </c>
      <c r="AB502">
        <v>3.5038748665586503</v>
      </c>
      <c r="AC502">
        <v>0</v>
      </c>
      <c r="AD502">
        <v>0</v>
      </c>
      <c r="AE502">
        <v>9.2290994973950156</v>
      </c>
    </row>
    <row r="503" spans="1:31" x14ac:dyDescent="0.3">
      <c r="A503">
        <v>2694228</v>
      </c>
      <c r="B503">
        <v>1</v>
      </c>
      <c r="C503" t="s">
        <v>80</v>
      </c>
      <c r="D503" t="s">
        <v>96</v>
      </c>
      <c r="E503" t="s">
        <v>213</v>
      </c>
      <c r="F503" t="s">
        <v>1614</v>
      </c>
      <c r="G503" t="s">
        <v>147</v>
      </c>
      <c r="H503" t="s">
        <v>187</v>
      </c>
      <c r="I503" t="s">
        <v>136</v>
      </c>
      <c r="J503" t="s">
        <v>3</v>
      </c>
      <c r="K503" t="s">
        <v>138</v>
      </c>
      <c r="L503" t="s">
        <v>1615</v>
      </c>
      <c r="M503" t="s">
        <v>1616</v>
      </c>
      <c r="N503">
        <v>2.4705555549999998</v>
      </c>
      <c r="O503">
        <v>0</v>
      </c>
      <c r="P503">
        <v>1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</row>
    <row r="504" spans="1:31" x14ac:dyDescent="0.3">
      <c r="A504">
        <v>2694234</v>
      </c>
      <c r="B504">
        <v>1</v>
      </c>
      <c r="C504" t="s">
        <v>81</v>
      </c>
      <c r="D504" t="s">
        <v>112</v>
      </c>
      <c r="E504" t="s">
        <v>184</v>
      </c>
      <c r="F504" t="s">
        <v>1617</v>
      </c>
      <c r="G504" t="s">
        <v>273</v>
      </c>
      <c r="H504" t="s">
        <v>187</v>
      </c>
      <c r="I504" t="s">
        <v>136</v>
      </c>
      <c r="J504" t="s">
        <v>137</v>
      </c>
      <c r="K504" t="s">
        <v>138</v>
      </c>
      <c r="L504" t="s">
        <v>1618</v>
      </c>
      <c r="M504" t="s">
        <v>1619</v>
      </c>
      <c r="N504">
        <v>0.52138888800000005</v>
      </c>
      <c r="O504">
        <v>0</v>
      </c>
      <c r="P504">
        <v>135</v>
      </c>
      <c r="Q504">
        <v>0</v>
      </c>
      <c r="R504">
        <v>2</v>
      </c>
      <c r="S504">
        <v>0</v>
      </c>
      <c r="T504">
        <v>7</v>
      </c>
      <c r="U504">
        <v>0</v>
      </c>
      <c r="V504">
        <v>0</v>
      </c>
      <c r="W504">
        <v>0</v>
      </c>
      <c r="X504">
        <v>11.076181956582007</v>
      </c>
      <c r="Y504">
        <v>0</v>
      </c>
      <c r="Z504">
        <v>0</v>
      </c>
      <c r="AA504">
        <v>0</v>
      </c>
      <c r="AB504">
        <v>3.6888621538761535</v>
      </c>
      <c r="AC504">
        <v>0</v>
      </c>
      <c r="AD504">
        <v>0</v>
      </c>
      <c r="AE504">
        <v>14.76504411045816</v>
      </c>
    </row>
    <row r="505" spans="1:31" x14ac:dyDescent="0.3">
      <c r="A505">
        <v>2694294</v>
      </c>
      <c r="B505">
        <v>1</v>
      </c>
      <c r="C505" t="s">
        <v>81</v>
      </c>
      <c r="D505" t="s">
        <v>116</v>
      </c>
      <c r="E505" t="s">
        <v>184</v>
      </c>
      <c r="F505" t="s">
        <v>1620</v>
      </c>
      <c r="G505" t="s">
        <v>273</v>
      </c>
      <c r="H505" t="s">
        <v>187</v>
      </c>
      <c r="I505" t="s">
        <v>136</v>
      </c>
      <c r="J505" t="s">
        <v>137</v>
      </c>
      <c r="K505" t="s">
        <v>138</v>
      </c>
      <c r="L505" t="s">
        <v>1621</v>
      </c>
      <c r="M505" t="s">
        <v>1622</v>
      </c>
      <c r="N505">
        <v>1.181944444</v>
      </c>
      <c r="O505">
        <v>0</v>
      </c>
      <c r="P505">
        <v>105</v>
      </c>
      <c r="Q505">
        <v>0</v>
      </c>
      <c r="R505">
        <v>0</v>
      </c>
      <c r="S505">
        <v>0</v>
      </c>
      <c r="T505">
        <v>1</v>
      </c>
      <c r="U505">
        <v>0</v>
      </c>
      <c r="V505">
        <v>0</v>
      </c>
      <c r="W505">
        <v>0</v>
      </c>
      <c r="X505">
        <v>22.793339698380457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22.793339698380457</v>
      </c>
    </row>
    <row r="506" spans="1:31" x14ac:dyDescent="0.3">
      <c r="A506">
        <v>2694228</v>
      </c>
      <c r="B506">
        <v>2</v>
      </c>
      <c r="C506" t="s">
        <v>80</v>
      </c>
      <c r="D506" t="s">
        <v>96</v>
      </c>
      <c r="E506" t="s">
        <v>428</v>
      </c>
      <c r="F506" t="s">
        <v>1623</v>
      </c>
      <c r="G506" t="s">
        <v>147</v>
      </c>
      <c r="H506" t="s">
        <v>187</v>
      </c>
      <c r="I506" t="s">
        <v>136</v>
      </c>
      <c r="J506" t="s">
        <v>3</v>
      </c>
      <c r="K506" t="s">
        <v>138</v>
      </c>
      <c r="L506" t="s">
        <v>1616</v>
      </c>
      <c r="M506" t="s">
        <v>1624</v>
      </c>
      <c r="N506">
        <v>2.8863888879999999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1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3.9851494485399996</v>
      </c>
      <c r="AC506">
        <v>0</v>
      </c>
      <c r="AD506">
        <v>0</v>
      </c>
      <c r="AE506">
        <v>3.9851494485399996</v>
      </c>
    </row>
    <row r="507" spans="1:31" x14ac:dyDescent="0.3">
      <c r="A507">
        <v>2694477</v>
      </c>
      <c r="B507">
        <v>1</v>
      </c>
      <c r="C507" t="s">
        <v>81</v>
      </c>
      <c r="D507" t="s">
        <v>112</v>
      </c>
      <c r="E507" t="s">
        <v>145</v>
      </c>
      <c r="F507" t="s">
        <v>1625</v>
      </c>
      <c r="G507" t="s">
        <v>346</v>
      </c>
      <c r="H507" t="s">
        <v>135</v>
      </c>
      <c r="I507" t="s">
        <v>136</v>
      </c>
      <c r="J507" t="s">
        <v>137</v>
      </c>
      <c r="K507" t="s">
        <v>166</v>
      </c>
      <c r="L507" t="s">
        <v>1626</v>
      </c>
      <c r="M507" t="s">
        <v>1627</v>
      </c>
      <c r="N507">
        <v>3.4611111110000001</v>
      </c>
      <c r="O507">
        <v>0</v>
      </c>
      <c r="P507">
        <v>3729</v>
      </c>
      <c r="Q507">
        <v>0</v>
      </c>
      <c r="R507">
        <v>104</v>
      </c>
      <c r="S507">
        <v>2</v>
      </c>
      <c r="T507">
        <v>225</v>
      </c>
      <c r="U507">
        <v>2</v>
      </c>
      <c r="V507">
        <v>3</v>
      </c>
      <c r="W507">
        <v>0</v>
      </c>
      <c r="X507">
        <v>2240.5330829818004</v>
      </c>
      <c r="Y507">
        <v>0</v>
      </c>
      <c r="Z507">
        <v>55.061675472902905</v>
      </c>
      <c r="AA507">
        <v>64.203732904614228</v>
      </c>
      <c r="AB507">
        <v>847.11659013229394</v>
      </c>
      <c r="AC507">
        <v>1532.2978153439199</v>
      </c>
      <c r="AD507">
        <v>723.94833319117174</v>
      </c>
      <c r="AE507">
        <v>5463.1612300267034</v>
      </c>
    </row>
    <row r="508" spans="1:31" x14ac:dyDescent="0.3">
      <c r="A508">
        <v>2694478</v>
      </c>
      <c r="B508">
        <v>1</v>
      </c>
      <c r="C508" t="s">
        <v>80</v>
      </c>
      <c r="D508" t="s">
        <v>91</v>
      </c>
      <c r="E508" t="s">
        <v>184</v>
      </c>
      <c r="F508" t="s">
        <v>1628</v>
      </c>
      <c r="G508" t="s">
        <v>165</v>
      </c>
      <c r="H508" t="s">
        <v>187</v>
      </c>
      <c r="I508" t="s">
        <v>136</v>
      </c>
      <c r="J508" t="s">
        <v>137</v>
      </c>
      <c r="K508" t="s">
        <v>166</v>
      </c>
      <c r="L508" t="s">
        <v>1629</v>
      </c>
      <c r="M508" t="s">
        <v>1630</v>
      </c>
      <c r="N508">
        <v>5.0380555549999997</v>
      </c>
      <c r="O508">
        <v>0</v>
      </c>
      <c r="P508">
        <v>35</v>
      </c>
      <c r="Q508">
        <v>0</v>
      </c>
      <c r="R508">
        <v>0</v>
      </c>
      <c r="S508">
        <v>0</v>
      </c>
      <c r="T508">
        <v>2</v>
      </c>
      <c r="U508">
        <v>0</v>
      </c>
      <c r="V508">
        <v>0</v>
      </c>
      <c r="W508">
        <v>0</v>
      </c>
      <c r="X508">
        <v>32.452923906588808</v>
      </c>
      <c r="Y508">
        <v>0</v>
      </c>
      <c r="Z508">
        <v>0</v>
      </c>
      <c r="AA508">
        <v>0</v>
      </c>
      <c r="AB508">
        <v>9.3511965862098378</v>
      </c>
      <c r="AC508">
        <v>0</v>
      </c>
      <c r="AD508">
        <v>0</v>
      </c>
      <c r="AE508">
        <v>41.804120492798646</v>
      </c>
    </row>
    <row r="509" spans="1:31" x14ac:dyDescent="0.3">
      <c r="A509">
        <v>2694532</v>
      </c>
      <c r="B509">
        <v>1</v>
      </c>
      <c r="C509" t="s">
        <v>80</v>
      </c>
      <c r="D509" t="s">
        <v>94</v>
      </c>
      <c r="E509" t="s">
        <v>160</v>
      </c>
      <c r="F509" t="s">
        <v>1631</v>
      </c>
      <c r="G509" t="s">
        <v>346</v>
      </c>
      <c r="H509" t="s">
        <v>135</v>
      </c>
      <c r="I509" t="s">
        <v>136</v>
      </c>
      <c r="J509" t="s">
        <v>137</v>
      </c>
      <c r="K509" t="s">
        <v>166</v>
      </c>
      <c r="L509" t="s">
        <v>1632</v>
      </c>
      <c r="M509" t="s">
        <v>1633</v>
      </c>
      <c r="N509">
        <v>3.5038888880000001</v>
      </c>
      <c r="O509">
        <v>0</v>
      </c>
      <c r="P509">
        <v>203</v>
      </c>
      <c r="Q509">
        <v>1</v>
      </c>
      <c r="R509">
        <v>5</v>
      </c>
      <c r="S509">
        <v>0</v>
      </c>
      <c r="T509">
        <v>7</v>
      </c>
      <c r="U509">
        <v>0</v>
      </c>
      <c r="V509">
        <v>0</v>
      </c>
      <c r="W509">
        <v>0</v>
      </c>
      <c r="X509">
        <v>53.091276609573853</v>
      </c>
      <c r="Y509">
        <v>1.14870205788285</v>
      </c>
      <c r="Z509">
        <v>5.2381231336830067</v>
      </c>
      <c r="AA509">
        <v>0</v>
      </c>
      <c r="AB509">
        <v>7.5865635749637983</v>
      </c>
      <c r="AC509">
        <v>0</v>
      </c>
      <c r="AD509">
        <v>0</v>
      </c>
      <c r="AE509">
        <v>67.064665376103505</v>
      </c>
    </row>
    <row r="510" spans="1:31" x14ac:dyDescent="0.3">
      <c r="A510">
        <v>2694561</v>
      </c>
      <c r="B510">
        <v>1</v>
      </c>
      <c r="C510" t="s">
        <v>80</v>
      </c>
      <c r="D510" t="s">
        <v>93</v>
      </c>
      <c r="E510" t="s">
        <v>184</v>
      </c>
      <c r="F510" t="s">
        <v>1634</v>
      </c>
      <c r="G510" t="s">
        <v>186</v>
      </c>
      <c r="H510" t="s">
        <v>187</v>
      </c>
      <c r="I510" t="s">
        <v>136</v>
      </c>
      <c r="J510" t="s">
        <v>137</v>
      </c>
      <c r="K510" t="s">
        <v>138</v>
      </c>
      <c r="L510" t="s">
        <v>1635</v>
      </c>
      <c r="M510" t="s">
        <v>1636</v>
      </c>
      <c r="N510">
        <v>4.0438888879999997</v>
      </c>
      <c r="O510">
        <v>0</v>
      </c>
      <c r="P510">
        <v>0</v>
      </c>
      <c r="Q510">
        <v>0</v>
      </c>
      <c r="R510">
        <v>11</v>
      </c>
      <c r="S510">
        <v>0</v>
      </c>
      <c r="T510">
        <v>2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140.19698591733055</v>
      </c>
      <c r="AA510">
        <v>0</v>
      </c>
      <c r="AB510">
        <v>0</v>
      </c>
      <c r="AC510">
        <v>0</v>
      </c>
      <c r="AD510">
        <v>0</v>
      </c>
      <c r="AE510">
        <v>140.19698591733055</v>
      </c>
    </row>
    <row r="511" spans="1:31" x14ac:dyDescent="0.3">
      <c r="A511">
        <v>2694565</v>
      </c>
      <c r="B511">
        <v>1</v>
      </c>
      <c r="C511" t="s">
        <v>80</v>
      </c>
      <c r="D511" t="s">
        <v>102</v>
      </c>
      <c r="E511" t="s">
        <v>145</v>
      </c>
      <c r="F511" t="s">
        <v>718</v>
      </c>
      <c r="G511" t="s">
        <v>176</v>
      </c>
      <c r="H511" t="s">
        <v>135</v>
      </c>
      <c r="I511" t="s">
        <v>136</v>
      </c>
      <c r="J511" t="s">
        <v>137</v>
      </c>
      <c r="K511" t="s">
        <v>138</v>
      </c>
      <c r="L511" t="s">
        <v>1637</v>
      </c>
      <c r="M511" t="s">
        <v>1638</v>
      </c>
      <c r="N511">
        <v>3.9813888880000001</v>
      </c>
      <c r="O511">
        <v>0</v>
      </c>
      <c r="P511">
        <v>39</v>
      </c>
      <c r="Q511">
        <v>0</v>
      </c>
      <c r="R511">
        <v>131</v>
      </c>
      <c r="S511">
        <v>0</v>
      </c>
      <c r="T511">
        <v>51</v>
      </c>
      <c r="U511">
        <v>0</v>
      </c>
      <c r="V511">
        <v>0</v>
      </c>
      <c r="W511">
        <v>0</v>
      </c>
      <c r="X511">
        <v>22.842985600408724</v>
      </c>
      <c r="Y511">
        <v>0</v>
      </c>
      <c r="Z511">
        <v>267.16458481537751</v>
      </c>
      <c r="AA511">
        <v>0</v>
      </c>
      <c r="AB511">
        <v>299.21333197000729</v>
      </c>
      <c r="AC511">
        <v>0</v>
      </c>
      <c r="AD511">
        <v>0</v>
      </c>
      <c r="AE511">
        <v>589.22090238579358</v>
      </c>
    </row>
    <row r="512" spans="1:31" x14ac:dyDescent="0.3">
      <c r="A512">
        <v>2694571</v>
      </c>
      <c r="B512">
        <v>1</v>
      </c>
      <c r="C512" t="s">
        <v>80</v>
      </c>
      <c r="D512" t="s">
        <v>102</v>
      </c>
      <c r="E512" t="s">
        <v>145</v>
      </c>
      <c r="F512" t="s">
        <v>1639</v>
      </c>
      <c r="G512" t="s">
        <v>134</v>
      </c>
      <c r="H512" t="s">
        <v>135</v>
      </c>
      <c r="I512" t="s">
        <v>136</v>
      </c>
      <c r="J512" t="s">
        <v>137</v>
      </c>
      <c r="K512" t="s">
        <v>138</v>
      </c>
      <c r="L512" t="s">
        <v>1640</v>
      </c>
      <c r="M512" t="s">
        <v>1641</v>
      </c>
      <c r="N512">
        <v>2.7413888879999999</v>
      </c>
      <c r="O512">
        <v>0</v>
      </c>
      <c r="P512">
        <v>18</v>
      </c>
      <c r="Q512">
        <v>2</v>
      </c>
      <c r="R512">
        <v>160</v>
      </c>
      <c r="S512">
        <v>0</v>
      </c>
      <c r="T512">
        <v>47</v>
      </c>
      <c r="U512">
        <v>0</v>
      </c>
      <c r="V512">
        <v>0</v>
      </c>
      <c r="W512">
        <v>0</v>
      </c>
      <c r="X512">
        <v>76.119908642585997</v>
      </c>
      <c r="Y512">
        <v>1.1908624801537298</v>
      </c>
      <c r="Z512">
        <v>162.81670922057188</v>
      </c>
      <c r="AA512">
        <v>0</v>
      </c>
      <c r="AB512">
        <v>59.90398452438248</v>
      </c>
      <c r="AC512">
        <v>0</v>
      </c>
      <c r="AD512">
        <v>0</v>
      </c>
      <c r="AE512">
        <v>300.03146486769413</v>
      </c>
    </row>
    <row r="513" spans="1:31" x14ac:dyDescent="0.3">
      <c r="A513">
        <v>2694572</v>
      </c>
      <c r="B513">
        <v>1</v>
      </c>
      <c r="C513" t="s">
        <v>80</v>
      </c>
      <c r="D513" t="s">
        <v>104</v>
      </c>
      <c r="E513" t="s">
        <v>145</v>
      </c>
      <c r="F513" t="s">
        <v>1642</v>
      </c>
      <c r="G513" t="s">
        <v>134</v>
      </c>
      <c r="H513" t="s">
        <v>135</v>
      </c>
      <c r="I513" t="s">
        <v>169</v>
      </c>
      <c r="J513" t="s">
        <v>137</v>
      </c>
      <c r="K513" t="s">
        <v>138</v>
      </c>
      <c r="L513" t="s">
        <v>1643</v>
      </c>
      <c r="M513" t="s">
        <v>1644</v>
      </c>
      <c r="N513">
        <v>8.3333330000000001E-3</v>
      </c>
      <c r="O513">
        <v>0</v>
      </c>
      <c r="P513">
        <v>0</v>
      </c>
      <c r="Q513">
        <v>7</v>
      </c>
      <c r="R513">
        <v>0</v>
      </c>
      <c r="S513">
        <v>6</v>
      </c>
      <c r="T513">
        <v>0</v>
      </c>
      <c r="U513">
        <v>2</v>
      </c>
      <c r="V513">
        <v>0</v>
      </c>
      <c r="W513">
        <v>0</v>
      </c>
      <c r="X513">
        <v>0</v>
      </c>
      <c r="Y513">
        <v>4.1810384803682502E-2</v>
      </c>
      <c r="Z513">
        <v>0</v>
      </c>
      <c r="AA513">
        <v>0.38376943628887494</v>
      </c>
      <c r="AB513">
        <v>0</v>
      </c>
      <c r="AC513">
        <v>8.7208617762030011E-2</v>
      </c>
      <c r="AD513">
        <v>0</v>
      </c>
      <c r="AE513">
        <v>0.51278843885458747</v>
      </c>
    </row>
    <row r="514" spans="1:31" x14ac:dyDescent="0.3">
      <c r="A514">
        <v>2694591</v>
      </c>
      <c r="B514">
        <v>1</v>
      </c>
      <c r="C514" t="s">
        <v>80</v>
      </c>
      <c r="D514" t="s">
        <v>96</v>
      </c>
      <c r="E514" t="s">
        <v>184</v>
      </c>
      <c r="F514" t="s">
        <v>1645</v>
      </c>
      <c r="G514" t="s">
        <v>147</v>
      </c>
      <c r="H514" t="s">
        <v>187</v>
      </c>
      <c r="I514" t="s">
        <v>136</v>
      </c>
      <c r="J514" t="s">
        <v>3</v>
      </c>
      <c r="K514" t="s">
        <v>138</v>
      </c>
      <c r="L514" t="s">
        <v>1646</v>
      </c>
      <c r="M514" t="s">
        <v>1647</v>
      </c>
      <c r="N514">
        <v>2.227222222</v>
      </c>
      <c r="O514">
        <v>0</v>
      </c>
      <c r="P514">
        <v>192</v>
      </c>
      <c r="Q514">
        <v>0</v>
      </c>
      <c r="R514">
        <v>1</v>
      </c>
      <c r="S514">
        <v>0</v>
      </c>
      <c r="T514">
        <v>21</v>
      </c>
      <c r="U514">
        <v>0</v>
      </c>
      <c r="V514">
        <v>0</v>
      </c>
      <c r="W514">
        <v>0</v>
      </c>
      <c r="X514">
        <v>58.178618593958305</v>
      </c>
      <c r="Y514">
        <v>0</v>
      </c>
      <c r="Z514">
        <v>0</v>
      </c>
      <c r="AA514">
        <v>0</v>
      </c>
      <c r="AB514">
        <v>30.69646627476186</v>
      </c>
      <c r="AC514">
        <v>0</v>
      </c>
      <c r="AD514">
        <v>0</v>
      </c>
      <c r="AE514">
        <v>88.875084868720165</v>
      </c>
    </row>
    <row r="515" spans="1:31" x14ac:dyDescent="0.3">
      <c r="A515">
        <v>2694636</v>
      </c>
      <c r="B515">
        <v>1</v>
      </c>
      <c r="C515" t="s">
        <v>81</v>
      </c>
      <c r="D515" t="s">
        <v>120</v>
      </c>
      <c r="E515" t="s">
        <v>244</v>
      </c>
      <c r="F515" t="s">
        <v>1648</v>
      </c>
      <c r="G515" t="s">
        <v>1143</v>
      </c>
      <c r="H515" t="s">
        <v>187</v>
      </c>
      <c r="I515" t="s">
        <v>136</v>
      </c>
      <c r="J515" t="s">
        <v>137</v>
      </c>
      <c r="K515" t="s">
        <v>138</v>
      </c>
      <c r="L515" t="s">
        <v>1649</v>
      </c>
      <c r="M515" t="s">
        <v>1650</v>
      </c>
      <c r="N515">
        <v>1.925277777</v>
      </c>
      <c r="O515">
        <v>0</v>
      </c>
      <c r="P515">
        <v>195</v>
      </c>
      <c r="Q515">
        <v>0</v>
      </c>
      <c r="R515">
        <v>4</v>
      </c>
      <c r="S515">
        <v>0</v>
      </c>
      <c r="T515">
        <v>22</v>
      </c>
      <c r="U515">
        <v>0</v>
      </c>
      <c r="V515">
        <v>0</v>
      </c>
      <c r="W515">
        <v>0</v>
      </c>
      <c r="X515">
        <v>50.014537534804859</v>
      </c>
      <c r="Y515">
        <v>0</v>
      </c>
      <c r="Z515">
        <v>0</v>
      </c>
      <c r="AA515">
        <v>0</v>
      </c>
      <c r="AB515">
        <v>23.989617429976786</v>
      </c>
      <c r="AC515">
        <v>0</v>
      </c>
      <c r="AD515">
        <v>0</v>
      </c>
      <c r="AE515">
        <v>74.004154964781648</v>
      </c>
    </row>
    <row r="516" spans="1:31" x14ac:dyDescent="0.3">
      <c r="A516">
        <v>2694649</v>
      </c>
      <c r="B516">
        <v>1</v>
      </c>
      <c r="C516" t="s">
        <v>81</v>
      </c>
      <c r="D516" t="s">
        <v>112</v>
      </c>
      <c r="E516" t="s">
        <v>213</v>
      </c>
      <c r="F516" t="s">
        <v>1651</v>
      </c>
      <c r="G516" t="s">
        <v>688</v>
      </c>
      <c r="H516" t="s">
        <v>187</v>
      </c>
      <c r="I516" t="s">
        <v>136</v>
      </c>
      <c r="J516" t="s">
        <v>137</v>
      </c>
      <c r="K516" t="s">
        <v>138</v>
      </c>
      <c r="L516" t="s">
        <v>1652</v>
      </c>
      <c r="M516" t="s">
        <v>1653</v>
      </c>
      <c r="N516">
        <v>2.3475000000000001</v>
      </c>
      <c r="O516">
        <v>0</v>
      </c>
      <c r="P516">
        <v>1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0.24128388540441803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0.24128388540441803</v>
      </c>
    </row>
    <row r="517" spans="1:31" x14ac:dyDescent="0.3">
      <c r="A517">
        <v>2694659</v>
      </c>
      <c r="B517">
        <v>1</v>
      </c>
      <c r="C517" t="s">
        <v>80</v>
      </c>
      <c r="D517" t="s">
        <v>90</v>
      </c>
      <c r="E517" t="s">
        <v>244</v>
      </c>
      <c r="F517" t="s">
        <v>1654</v>
      </c>
      <c r="G517" t="s">
        <v>165</v>
      </c>
      <c r="H517" t="s">
        <v>187</v>
      </c>
      <c r="I517" t="s">
        <v>136</v>
      </c>
      <c r="J517" t="s">
        <v>137</v>
      </c>
      <c r="K517" t="s">
        <v>166</v>
      </c>
      <c r="L517" t="s">
        <v>1655</v>
      </c>
      <c r="M517" t="s">
        <v>1656</v>
      </c>
      <c r="N517">
        <v>4.8652777770000002</v>
      </c>
      <c r="O517">
        <v>0</v>
      </c>
      <c r="P517">
        <v>242</v>
      </c>
      <c r="Q517">
        <v>0</v>
      </c>
      <c r="R517">
        <v>0</v>
      </c>
      <c r="S517">
        <v>0</v>
      </c>
      <c r="T517">
        <v>8</v>
      </c>
      <c r="U517">
        <v>0</v>
      </c>
      <c r="V517">
        <v>0</v>
      </c>
      <c r="W517">
        <v>0</v>
      </c>
      <c r="X517">
        <v>238.72869573967196</v>
      </c>
      <c r="Y517">
        <v>0</v>
      </c>
      <c r="Z517">
        <v>0</v>
      </c>
      <c r="AA517">
        <v>0</v>
      </c>
      <c r="AB517">
        <v>52.753287904363624</v>
      </c>
      <c r="AC517">
        <v>0</v>
      </c>
      <c r="AD517">
        <v>0</v>
      </c>
      <c r="AE517">
        <v>291.48198364403561</v>
      </c>
    </row>
    <row r="518" spans="1:31" x14ac:dyDescent="0.3">
      <c r="A518">
        <v>2694660</v>
      </c>
      <c r="B518">
        <v>1</v>
      </c>
      <c r="C518" t="s">
        <v>81</v>
      </c>
      <c r="D518" t="s">
        <v>121</v>
      </c>
      <c r="E518" t="s">
        <v>132</v>
      </c>
      <c r="F518" t="s">
        <v>1657</v>
      </c>
      <c r="G518" t="s">
        <v>134</v>
      </c>
      <c r="H518" t="s">
        <v>135</v>
      </c>
      <c r="I518" t="s">
        <v>136</v>
      </c>
      <c r="J518" t="s">
        <v>137</v>
      </c>
      <c r="K518" t="s">
        <v>138</v>
      </c>
      <c r="L518" t="s">
        <v>1658</v>
      </c>
      <c r="M518" t="s">
        <v>1659</v>
      </c>
      <c r="N518">
        <v>8.7777777000000001E-2</v>
      </c>
      <c r="O518">
        <v>2</v>
      </c>
      <c r="P518">
        <v>523</v>
      </c>
      <c r="Q518">
        <v>1</v>
      </c>
      <c r="R518">
        <v>45</v>
      </c>
      <c r="S518">
        <v>1</v>
      </c>
      <c r="T518">
        <v>13</v>
      </c>
      <c r="U518">
        <v>0</v>
      </c>
      <c r="V518">
        <v>0</v>
      </c>
      <c r="W518">
        <v>3.3128945460000003E-2</v>
      </c>
      <c r="X518">
        <v>5.1824597521219991</v>
      </c>
      <c r="Y518">
        <v>0.34083330530775302</v>
      </c>
      <c r="Z518">
        <v>0.9817647628098799</v>
      </c>
      <c r="AA518">
        <v>7.8618495148666659E-2</v>
      </c>
      <c r="AB518">
        <v>0.63324407902503999</v>
      </c>
      <c r="AC518">
        <v>0</v>
      </c>
      <c r="AD518">
        <v>0</v>
      </c>
      <c r="AE518">
        <v>7.250049339873339</v>
      </c>
    </row>
    <row r="519" spans="1:31" x14ac:dyDescent="0.3">
      <c r="A519">
        <v>2694688</v>
      </c>
      <c r="B519">
        <v>1</v>
      </c>
      <c r="C519" t="s">
        <v>80</v>
      </c>
      <c r="D519" t="s">
        <v>109</v>
      </c>
      <c r="E519" t="s">
        <v>184</v>
      </c>
      <c r="F519" t="s">
        <v>1660</v>
      </c>
      <c r="G519" t="s">
        <v>186</v>
      </c>
      <c r="H519" t="s">
        <v>187</v>
      </c>
      <c r="I519" t="s">
        <v>136</v>
      </c>
      <c r="J519" t="s">
        <v>137</v>
      </c>
      <c r="K519" t="s">
        <v>138</v>
      </c>
      <c r="L519" t="s">
        <v>1661</v>
      </c>
      <c r="M519" t="s">
        <v>1662</v>
      </c>
      <c r="N519">
        <v>1.433333333</v>
      </c>
      <c r="O519">
        <v>0</v>
      </c>
      <c r="P519">
        <v>37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8.2171880029872622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8.2171880029872622</v>
      </c>
    </row>
    <row r="520" spans="1:31" x14ac:dyDescent="0.3">
      <c r="A520">
        <v>2694591</v>
      </c>
      <c r="B520">
        <v>2</v>
      </c>
      <c r="C520" t="s">
        <v>80</v>
      </c>
      <c r="D520" t="s">
        <v>96</v>
      </c>
      <c r="E520" t="s">
        <v>244</v>
      </c>
      <c r="F520" t="s">
        <v>1663</v>
      </c>
      <c r="G520" t="s">
        <v>147</v>
      </c>
      <c r="H520" t="s">
        <v>187</v>
      </c>
      <c r="I520" t="s">
        <v>136</v>
      </c>
      <c r="J520" t="s">
        <v>3</v>
      </c>
      <c r="K520" t="s">
        <v>138</v>
      </c>
      <c r="L520" t="s">
        <v>1647</v>
      </c>
      <c r="M520" t="s">
        <v>1664</v>
      </c>
      <c r="N520">
        <v>0.79861111100000004</v>
      </c>
      <c r="O520">
        <v>0</v>
      </c>
      <c r="P520">
        <v>293</v>
      </c>
      <c r="Q520">
        <v>0</v>
      </c>
      <c r="R520">
        <v>1</v>
      </c>
      <c r="S520">
        <v>0</v>
      </c>
      <c r="T520">
        <v>34</v>
      </c>
      <c r="U520">
        <v>0</v>
      </c>
      <c r="V520">
        <v>0</v>
      </c>
      <c r="W520">
        <v>0</v>
      </c>
      <c r="X520">
        <v>28.575286348220867</v>
      </c>
      <c r="Y520">
        <v>0</v>
      </c>
      <c r="Z520">
        <v>0</v>
      </c>
      <c r="AA520">
        <v>0</v>
      </c>
      <c r="AB520">
        <v>16.813950844697047</v>
      </c>
      <c r="AC520">
        <v>0</v>
      </c>
      <c r="AD520">
        <v>0</v>
      </c>
      <c r="AE520">
        <v>45.389237192917918</v>
      </c>
    </row>
    <row r="521" spans="1:31" x14ac:dyDescent="0.3">
      <c r="A521">
        <v>2693807</v>
      </c>
      <c r="B521">
        <v>1</v>
      </c>
      <c r="C521" t="s">
        <v>80</v>
      </c>
      <c r="D521" t="s">
        <v>83</v>
      </c>
      <c r="E521" t="s">
        <v>160</v>
      </c>
      <c r="F521" t="s">
        <v>1665</v>
      </c>
      <c r="G521" t="s">
        <v>346</v>
      </c>
      <c r="H521" t="s">
        <v>135</v>
      </c>
      <c r="I521" t="s">
        <v>136</v>
      </c>
      <c r="J521" t="s">
        <v>137</v>
      </c>
      <c r="K521" t="s">
        <v>166</v>
      </c>
      <c r="L521" t="s">
        <v>1666</v>
      </c>
      <c r="M521" t="s">
        <v>1667</v>
      </c>
      <c r="N521">
        <v>2.3491666659999999</v>
      </c>
      <c r="O521">
        <v>0</v>
      </c>
      <c r="P521">
        <v>1616</v>
      </c>
      <c r="Q521">
        <v>0</v>
      </c>
      <c r="R521">
        <v>0</v>
      </c>
      <c r="S521">
        <v>3</v>
      </c>
      <c r="T521">
        <v>189</v>
      </c>
      <c r="U521">
        <v>0</v>
      </c>
      <c r="V521">
        <v>0</v>
      </c>
      <c r="W521">
        <v>0</v>
      </c>
      <c r="X521">
        <v>705.72168678645414</v>
      </c>
      <c r="Y521">
        <v>0</v>
      </c>
      <c r="Z521">
        <v>0</v>
      </c>
      <c r="AA521">
        <v>1577.8377503943018</v>
      </c>
      <c r="AB521">
        <v>348.91245463346678</v>
      </c>
      <c r="AC521">
        <v>0</v>
      </c>
      <c r="AD521">
        <v>0</v>
      </c>
      <c r="AE521">
        <v>2632.471891814223</v>
      </c>
    </row>
    <row r="522" spans="1:31" x14ac:dyDescent="0.3">
      <c r="A522">
        <v>2694117</v>
      </c>
      <c r="B522">
        <v>1</v>
      </c>
      <c r="C522" t="s">
        <v>81</v>
      </c>
      <c r="D522" t="s">
        <v>118</v>
      </c>
      <c r="E522" t="s">
        <v>244</v>
      </c>
      <c r="F522" t="s">
        <v>1668</v>
      </c>
      <c r="G522" t="s">
        <v>165</v>
      </c>
      <c r="H522" t="s">
        <v>187</v>
      </c>
      <c r="I522" t="s">
        <v>136</v>
      </c>
      <c r="J522" t="s">
        <v>137</v>
      </c>
      <c r="K522" t="s">
        <v>166</v>
      </c>
      <c r="L522" t="s">
        <v>1669</v>
      </c>
      <c r="M522" t="s">
        <v>1670</v>
      </c>
      <c r="N522">
        <v>2.9219444440000002</v>
      </c>
      <c r="O522">
        <v>0</v>
      </c>
      <c r="P522">
        <v>26</v>
      </c>
      <c r="Q522">
        <v>0</v>
      </c>
      <c r="R522">
        <v>9</v>
      </c>
      <c r="S522">
        <v>0</v>
      </c>
      <c r="T522">
        <v>1</v>
      </c>
      <c r="U522">
        <v>0</v>
      </c>
      <c r="V522">
        <v>0</v>
      </c>
      <c r="W522">
        <v>0</v>
      </c>
      <c r="X522">
        <v>13.681392799934386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13.681392799934386</v>
      </c>
    </row>
    <row r="523" spans="1:31" x14ac:dyDescent="0.3">
      <c r="A523">
        <v>2694657</v>
      </c>
      <c r="B523">
        <v>1</v>
      </c>
      <c r="C523" t="s">
        <v>80</v>
      </c>
      <c r="D523" t="s">
        <v>110</v>
      </c>
      <c r="E523" t="s">
        <v>213</v>
      </c>
      <c r="F523" t="s">
        <v>1671</v>
      </c>
      <c r="G523" t="s">
        <v>147</v>
      </c>
      <c r="H523" t="s">
        <v>187</v>
      </c>
      <c r="I523" t="s">
        <v>136</v>
      </c>
      <c r="J523" t="s">
        <v>3</v>
      </c>
      <c r="K523" t="s">
        <v>138</v>
      </c>
      <c r="L523" t="s">
        <v>1672</v>
      </c>
      <c r="M523" t="s">
        <v>1673</v>
      </c>
      <c r="N523">
        <v>2.6813888879999999</v>
      </c>
      <c r="O523">
        <v>0</v>
      </c>
      <c r="P523">
        <v>3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1.8895085396380202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1.8895085396380202</v>
      </c>
    </row>
    <row r="524" spans="1:31" x14ac:dyDescent="0.3">
      <c r="A524">
        <v>2694662</v>
      </c>
      <c r="B524">
        <v>1</v>
      </c>
      <c r="C524" t="s">
        <v>81</v>
      </c>
      <c r="D524" t="s">
        <v>117</v>
      </c>
      <c r="E524" t="s">
        <v>184</v>
      </c>
      <c r="F524" t="s">
        <v>1674</v>
      </c>
      <c r="G524" t="s">
        <v>1675</v>
      </c>
      <c r="H524" t="s">
        <v>187</v>
      </c>
      <c r="I524" t="s">
        <v>136</v>
      </c>
      <c r="J524" t="s">
        <v>137</v>
      </c>
      <c r="K524" t="s">
        <v>138</v>
      </c>
      <c r="L524" t="s">
        <v>1676</v>
      </c>
      <c r="M524" t="s">
        <v>1677</v>
      </c>
      <c r="N524">
        <v>2.4841666660000001</v>
      </c>
      <c r="O524">
        <v>0</v>
      </c>
      <c r="P524">
        <v>45</v>
      </c>
      <c r="Q524">
        <v>0</v>
      </c>
      <c r="R524">
        <v>6</v>
      </c>
      <c r="S524">
        <v>0</v>
      </c>
      <c r="T524">
        <v>4</v>
      </c>
      <c r="U524">
        <v>0</v>
      </c>
      <c r="V524">
        <v>0</v>
      </c>
      <c r="W524">
        <v>0</v>
      </c>
      <c r="X524">
        <v>13.450583521358677</v>
      </c>
      <c r="Y524">
        <v>0</v>
      </c>
      <c r="Z524">
        <v>1.3940965692919887</v>
      </c>
      <c r="AA524">
        <v>0</v>
      </c>
      <c r="AB524">
        <v>3.4774307681581478</v>
      </c>
      <c r="AC524">
        <v>0</v>
      </c>
      <c r="AD524">
        <v>0</v>
      </c>
      <c r="AE524">
        <v>18.322110858808813</v>
      </c>
    </row>
    <row r="525" spans="1:31" x14ac:dyDescent="0.3">
      <c r="A525">
        <v>2694716</v>
      </c>
      <c r="B525">
        <v>1</v>
      </c>
      <c r="C525" t="s">
        <v>80</v>
      </c>
      <c r="D525" t="s">
        <v>83</v>
      </c>
      <c r="E525" t="s">
        <v>184</v>
      </c>
      <c r="F525" t="s">
        <v>1678</v>
      </c>
      <c r="G525" t="s">
        <v>253</v>
      </c>
      <c r="H525" t="s">
        <v>187</v>
      </c>
      <c r="I525" t="s">
        <v>136</v>
      </c>
      <c r="J525" t="s">
        <v>137</v>
      </c>
      <c r="K525" t="s">
        <v>138</v>
      </c>
      <c r="L525" t="s">
        <v>1679</v>
      </c>
      <c r="M525" t="s">
        <v>1680</v>
      </c>
      <c r="N525">
        <v>0.95250000000000001</v>
      </c>
      <c r="O525">
        <v>0</v>
      </c>
      <c r="P525">
        <v>244</v>
      </c>
      <c r="Q525">
        <v>0</v>
      </c>
      <c r="R525">
        <v>0</v>
      </c>
      <c r="S525">
        <v>0</v>
      </c>
      <c r="T525">
        <v>22</v>
      </c>
      <c r="U525">
        <v>0</v>
      </c>
      <c r="V525">
        <v>0</v>
      </c>
      <c r="W525">
        <v>0</v>
      </c>
      <c r="X525">
        <v>43.753376976973641</v>
      </c>
      <c r="Y525">
        <v>0</v>
      </c>
      <c r="Z525">
        <v>0</v>
      </c>
      <c r="AA525">
        <v>0</v>
      </c>
      <c r="AB525">
        <v>11.091147799181893</v>
      </c>
      <c r="AC525">
        <v>0</v>
      </c>
      <c r="AD525">
        <v>0</v>
      </c>
      <c r="AE525">
        <v>54.844524776155538</v>
      </c>
    </row>
    <row r="526" spans="1:31" x14ac:dyDescent="0.3">
      <c r="A526">
        <v>2694739</v>
      </c>
      <c r="B526">
        <v>1</v>
      </c>
      <c r="C526" t="s">
        <v>80</v>
      </c>
      <c r="D526" t="s">
        <v>84</v>
      </c>
      <c r="E526" t="s">
        <v>244</v>
      </c>
      <c r="F526" t="s">
        <v>1681</v>
      </c>
      <c r="G526" t="s">
        <v>409</v>
      </c>
      <c r="H526" t="s">
        <v>187</v>
      </c>
      <c r="I526" t="s">
        <v>136</v>
      </c>
      <c r="J526" t="s">
        <v>137</v>
      </c>
      <c r="K526" t="s">
        <v>138</v>
      </c>
      <c r="L526" t="s">
        <v>1682</v>
      </c>
      <c r="M526" t="s">
        <v>1683</v>
      </c>
      <c r="N526">
        <v>0.98527777699999997</v>
      </c>
      <c r="O526">
        <v>0</v>
      </c>
      <c r="P526">
        <v>660</v>
      </c>
      <c r="Q526">
        <v>0</v>
      </c>
      <c r="R526">
        <v>0</v>
      </c>
      <c r="S526">
        <v>0</v>
      </c>
      <c r="T526">
        <v>56</v>
      </c>
      <c r="U526">
        <v>0</v>
      </c>
      <c r="V526">
        <v>0</v>
      </c>
      <c r="W526">
        <v>0</v>
      </c>
      <c r="X526">
        <v>115.75910868893456</v>
      </c>
      <c r="Y526">
        <v>0</v>
      </c>
      <c r="Z526">
        <v>0</v>
      </c>
      <c r="AA526">
        <v>0</v>
      </c>
      <c r="AB526">
        <v>44.838484797279122</v>
      </c>
      <c r="AC526">
        <v>0</v>
      </c>
      <c r="AD526">
        <v>0</v>
      </c>
      <c r="AE526">
        <v>160.59759348621367</v>
      </c>
    </row>
    <row r="527" spans="1:31" x14ac:dyDescent="0.3">
      <c r="A527">
        <v>2694755</v>
      </c>
      <c r="B527">
        <v>1</v>
      </c>
      <c r="C527" t="s">
        <v>80</v>
      </c>
      <c r="D527" t="s">
        <v>107</v>
      </c>
      <c r="E527" t="s">
        <v>244</v>
      </c>
      <c r="F527" t="s">
        <v>1684</v>
      </c>
      <c r="G527" t="s">
        <v>409</v>
      </c>
      <c r="H527" t="s">
        <v>187</v>
      </c>
      <c r="I527" t="s">
        <v>136</v>
      </c>
      <c r="J527" t="s">
        <v>137</v>
      </c>
      <c r="K527" t="s">
        <v>138</v>
      </c>
      <c r="L527" t="s">
        <v>1685</v>
      </c>
      <c r="M527" t="s">
        <v>1686</v>
      </c>
      <c r="N527">
        <v>0.59916666600000001</v>
      </c>
      <c r="O527">
        <v>0</v>
      </c>
      <c r="P527">
        <v>64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1</v>
      </c>
      <c r="W527">
        <v>0</v>
      </c>
      <c r="X527">
        <v>4.2383370188307827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3.2587532111636013</v>
      </c>
      <c r="AE527">
        <v>7.4970902299943845</v>
      </c>
    </row>
    <row r="528" spans="1:31" x14ac:dyDescent="0.3">
      <c r="A528">
        <v>2694716</v>
      </c>
      <c r="B528">
        <v>2</v>
      </c>
      <c r="C528" t="s">
        <v>80</v>
      </c>
      <c r="D528" t="s">
        <v>83</v>
      </c>
      <c r="E528" t="s">
        <v>244</v>
      </c>
      <c r="F528" t="s">
        <v>1687</v>
      </c>
      <c r="G528" t="s">
        <v>253</v>
      </c>
      <c r="H528" t="s">
        <v>187</v>
      </c>
      <c r="I528" t="s">
        <v>136</v>
      </c>
      <c r="J528" t="s">
        <v>137</v>
      </c>
      <c r="K528" t="s">
        <v>138</v>
      </c>
      <c r="L528" t="s">
        <v>1680</v>
      </c>
      <c r="M528" t="s">
        <v>1688</v>
      </c>
      <c r="N528">
        <v>0.44527777699999999</v>
      </c>
      <c r="O528">
        <v>0</v>
      </c>
      <c r="P528">
        <v>902</v>
      </c>
      <c r="Q528">
        <v>0</v>
      </c>
      <c r="R528">
        <v>0</v>
      </c>
      <c r="S528">
        <v>0</v>
      </c>
      <c r="T528">
        <v>57</v>
      </c>
      <c r="U528">
        <v>0</v>
      </c>
      <c r="V528">
        <v>0</v>
      </c>
      <c r="W528">
        <v>0</v>
      </c>
      <c r="X528">
        <v>71.885158330080728</v>
      </c>
      <c r="Y528">
        <v>0</v>
      </c>
      <c r="Z528">
        <v>0</v>
      </c>
      <c r="AA528">
        <v>0</v>
      </c>
      <c r="AB528">
        <v>12.243521663106401</v>
      </c>
      <c r="AC528">
        <v>0</v>
      </c>
      <c r="AD528">
        <v>0</v>
      </c>
      <c r="AE528">
        <v>84.128679993187134</v>
      </c>
    </row>
    <row r="529" spans="1:31" x14ac:dyDescent="0.3">
      <c r="A529">
        <v>2694797</v>
      </c>
      <c r="B529">
        <v>1</v>
      </c>
      <c r="C529" t="s">
        <v>81</v>
      </c>
      <c r="D529" t="s">
        <v>128</v>
      </c>
      <c r="E529" t="s">
        <v>132</v>
      </c>
      <c r="F529" t="s">
        <v>1689</v>
      </c>
      <c r="G529" t="s">
        <v>176</v>
      </c>
      <c r="H529" t="s">
        <v>135</v>
      </c>
      <c r="I529" t="s">
        <v>136</v>
      </c>
      <c r="J529" t="s">
        <v>137</v>
      </c>
      <c r="K529" t="s">
        <v>138</v>
      </c>
      <c r="L529" t="s">
        <v>1690</v>
      </c>
      <c r="M529" t="s">
        <v>1691</v>
      </c>
      <c r="N529">
        <v>1.73</v>
      </c>
      <c r="O529">
        <v>6</v>
      </c>
      <c r="P529">
        <v>620</v>
      </c>
      <c r="Q529">
        <v>4</v>
      </c>
      <c r="R529">
        <v>4</v>
      </c>
      <c r="S529">
        <v>2</v>
      </c>
      <c r="T529">
        <v>56</v>
      </c>
      <c r="U529">
        <v>0</v>
      </c>
      <c r="V529">
        <v>0</v>
      </c>
      <c r="W529">
        <v>1.6959040667500003</v>
      </c>
      <c r="X529">
        <v>99.146153123090812</v>
      </c>
      <c r="Y529">
        <v>19.468263951181729</v>
      </c>
      <c r="Z529">
        <v>5.9320767662007761</v>
      </c>
      <c r="AA529">
        <v>14.311248373850127</v>
      </c>
      <c r="AB529">
        <v>41.74627042868471</v>
      </c>
      <c r="AC529">
        <v>0</v>
      </c>
      <c r="AD529">
        <v>0</v>
      </c>
      <c r="AE529">
        <v>182.29991670975815</v>
      </c>
    </row>
    <row r="530" spans="1:31" x14ac:dyDescent="0.3">
      <c r="A530">
        <v>2694041</v>
      </c>
      <c r="B530">
        <v>1</v>
      </c>
      <c r="C530" t="s">
        <v>80</v>
      </c>
      <c r="D530" t="s">
        <v>104</v>
      </c>
      <c r="E530" t="s">
        <v>213</v>
      </c>
      <c r="F530" t="s">
        <v>1692</v>
      </c>
      <c r="G530" t="s">
        <v>147</v>
      </c>
      <c r="H530" t="s">
        <v>187</v>
      </c>
      <c r="I530" t="s">
        <v>136</v>
      </c>
      <c r="J530" t="s">
        <v>3</v>
      </c>
      <c r="K530" t="s">
        <v>138</v>
      </c>
      <c r="L530" t="s">
        <v>1693</v>
      </c>
      <c r="M530" t="s">
        <v>1694</v>
      </c>
      <c r="N530">
        <v>6.2533333329999996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1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</row>
    <row r="531" spans="1:31" x14ac:dyDescent="0.3">
      <c r="A531">
        <v>2694479</v>
      </c>
      <c r="B531">
        <v>1</v>
      </c>
      <c r="C531" t="s">
        <v>81</v>
      </c>
      <c r="D531" t="s">
        <v>118</v>
      </c>
      <c r="E531" t="s">
        <v>244</v>
      </c>
      <c r="F531" t="s">
        <v>1695</v>
      </c>
      <c r="G531" t="s">
        <v>346</v>
      </c>
      <c r="H531" t="s">
        <v>187</v>
      </c>
      <c r="I531" t="s">
        <v>136</v>
      </c>
      <c r="J531" t="s">
        <v>137</v>
      </c>
      <c r="K531" t="s">
        <v>166</v>
      </c>
      <c r="L531" t="s">
        <v>1696</v>
      </c>
      <c r="M531" t="s">
        <v>1697</v>
      </c>
      <c r="N531">
        <v>6.7572222220000002</v>
      </c>
      <c r="O531">
        <v>0</v>
      </c>
      <c r="P531">
        <v>104</v>
      </c>
      <c r="Q531">
        <v>0</v>
      </c>
      <c r="R531">
        <v>0</v>
      </c>
      <c r="S531">
        <v>0</v>
      </c>
      <c r="T531">
        <v>38</v>
      </c>
      <c r="U531">
        <v>0</v>
      </c>
      <c r="V531">
        <v>0</v>
      </c>
      <c r="W531">
        <v>0</v>
      </c>
      <c r="X531">
        <v>104.8147112647744</v>
      </c>
      <c r="Y531">
        <v>0</v>
      </c>
      <c r="Z531">
        <v>0</v>
      </c>
      <c r="AA531">
        <v>0</v>
      </c>
      <c r="AB531">
        <v>260.78959210844533</v>
      </c>
      <c r="AC531">
        <v>0</v>
      </c>
      <c r="AD531">
        <v>0</v>
      </c>
      <c r="AE531">
        <v>365.60430337321975</v>
      </c>
    </row>
    <row r="532" spans="1:31" x14ac:dyDescent="0.3">
      <c r="A532">
        <v>2694596</v>
      </c>
      <c r="B532">
        <v>1</v>
      </c>
      <c r="C532" t="s">
        <v>80</v>
      </c>
      <c r="D532" t="s">
        <v>90</v>
      </c>
      <c r="E532" t="s">
        <v>244</v>
      </c>
      <c r="F532" t="s">
        <v>1698</v>
      </c>
      <c r="G532" t="s">
        <v>346</v>
      </c>
      <c r="H532" t="s">
        <v>187</v>
      </c>
      <c r="I532" t="s">
        <v>136</v>
      </c>
      <c r="J532" t="s">
        <v>137</v>
      </c>
      <c r="K532" t="s">
        <v>166</v>
      </c>
      <c r="L532" t="s">
        <v>1699</v>
      </c>
      <c r="M532" t="s">
        <v>1700</v>
      </c>
      <c r="N532">
        <v>5.4922222219999997</v>
      </c>
      <c r="O532">
        <v>0</v>
      </c>
      <c r="P532">
        <v>809</v>
      </c>
      <c r="Q532">
        <v>0</v>
      </c>
      <c r="R532">
        <v>0</v>
      </c>
      <c r="S532">
        <v>0</v>
      </c>
      <c r="T532">
        <v>87</v>
      </c>
      <c r="U532">
        <v>0</v>
      </c>
      <c r="V532">
        <v>0</v>
      </c>
      <c r="W532">
        <v>0</v>
      </c>
      <c r="X532">
        <v>810.67463512489905</v>
      </c>
      <c r="Y532">
        <v>0</v>
      </c>
      <c r="Z532">
        <v>0</v>
      </c>
      <c r="AA532">
        <v>0</v>
      </c>
      <c r="AB532">
        <v>312.87551698708819</v>
      </c>
      <c r="AC532">
        <v>0</v>
      </c>
      <c r="AD532">
        <v>0</v>
      </c>
      <c r="AE532">
        <v>1123.5501521119872</v>
      </c>
    </row>
    <row r="533" spans="1:31" x14ac:dyDescent="0.3">
      <c r="A533">
        <v>2694598</v>
      </c>
      <c r="B533">
        <v>1</v>
      </c>
      <c r="C533" t="s">
        <v>80</v>
      </c>
      <c r="D533" t="s">
        <v>93</v>
      </c>
      <c r="E533" t="s">
        <v>244</v>
      </c>
      <c r="F533" t="s">
        <v>1701</v>
      </c>
      <c r="G533" t="s">
        <v>346</v>
      </c>
      <c r="H533" t="s">
        <v>187</v>
      </c>
      <c r="I533" t="s">
        <v>136</v>
      </c>
      <c r="J533" t="s">
        <v>137</v>
      </c>
      <c r="K533" t="s">
        <v>166</v>
      </c>
      <c r="L533" t="s">
        <v>1702</v>
      </c>
      <c r="M533" t="s">
        <v>1703</v>
      </c>
      <c r="N533">
        <v>5.9097222220000001</v>
      </c>
      <c r="O533">
        <v>0</v>
      </c>
      <c r="P533">
        <v>37</v>
      </c>
      <c r="Q533">
        <v>0</v>
      </c>
      <c r="R533">
        <v>57</v>
      </c>
      <c r="S533">
        <v>0</v>
      </c>
      <c r="T533">
        <v>14</v>
      </c>
      <c r="U533">
        <v>0</v>
      </c>
      <c r="V533">
        <v>0</v>
      </c>
      <c r="W533">
        <v>0</v>
      </c>
      <c r="X533">
        <v>48.635539182923409</v>
      </c>
      <c r="Y533">
        <v>0</v>
      </c>
      <c r="Z533">
        <v>279.84479505176887</v>
      </c>
      <c r="AA533">
        <v>0</v>
      </c>
      <c r="AB533">
        <v>58.935518597858568</v>
      </c>
      <c r="AC533">
        <v>0</v>
      </c>
      <c r="AD533">
        <v>0</v>
      </c>
      <c r="AE533">
        <v>387.41585283255085</v>
      </c>
    </row>
    <row r="534" spans="1:31" x14ac:dyDescent="0.3">
      <c r="A534">
        <v>2694730</v>
      </c>
      <c r="B534">
        <v>1</v>
      </c>
      <c r="C534" t="s">
        <v>80</v>
      </c>
      <c r="D534" t="s">
        <v>87</v>
      </c>
      <c r="E534" t="s">
        <v>213</v>
      </c>
      <c r="F534" t="s">
        <v>1704</v>
      </c>
      <c r="G534" t="s">
        <v>215</v>
      </c>
      <c r="H534" t="s">
        <v>187</v>
      </c>
      <c r="I534" t="s">
        <v>136</v>
      </c>
      <c r="J534" t="s">
        <v>137</v>
      </c>
      <c r="K534" t="s">
        <v>138</v>
      </c>
      <c r="L534" t="s">
        <v>1705</v>
      </c>
      <c r="M534" t="s">
        <v>1706</v>
      </c>
      <c r="N534">
        <v>1.996111111</v>
      </c>
      <c r="O534">
        <v>0</v>
      </c>
      <c r="P534">
        <v>1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0.35953785668833332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0.35953785668833332</v>
      </c>
    </row>
    <row r="535" spans="1:31" x14ac:dyDescent="0.3">
      <c r="A535">
        <v>2694732</v>
      </c>
      <c r="B535">
        <v>1</v>
      </c>
      <c r="C535" t="s">
        <v>80</v>
      </c>
      <c r="D535" t="s">
        <v>97</v>
      </c>
      <c r="E535" t="s">
        <v>213</v>
      </c>
      <c r="F535" t="s">
        <v>1707</v>
      </c>
      <c r="G535" t="s">
        <v>688</v>
      </c>
      <c r="H535" t="s">
        <v>187</v>
      </c>
      <c r="I535" t="s">
        <v>136</v>
      </c>
      <c r="J535" t="s">
        <v>137</v>
      </c>
      <c r="K535" t="s">
        <v>138</v>
      </c>
      <c r="L535" t="s">
        <v>1708</v>
      </c>
      <c r="M535" t="s">
        <v>1709</v>
      </c>
      <c r="N535">
        <v>1.937777777</v>
      </c>
      <c r="O535">
        <v>0</v>
      </c>
      <c r="P535">
        <v>0</v>
      </c>
      <c r="Q535">
        <v>0</v>
      </c>
      <c r="R535">
        <v>1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</row>
    <row r="536" spans="1:31" x14ac:dyDescent="0.3">
      <c r="A536">
        <v>2694754</v>
      </c>
      <c r="B536">
        <v>1</v>
      </c>
      <c r="C536" t="s">
        <v>81</v>
      </c>
      <c r="D536" t="s">
        <v>115</v>
      </c>
      <c r="E536" t="s">
        <v>213</v>
      </c>
      <c r="F536" t="s">
        <v>1710</v>
      </c>
      <c r="G536" t="s">
        <v>688</v>
      </c>
      <c r="H536" t="s">
        <v>187</v>
      </c>
      <c r="I536" t="s">
        <v>136</v>
      </c>
      <c r="J536" t="s">
        <v>137</v>
      </c>
      <c r="K536" t="s">
        <v>138</v>
      </c>
      <c r="L536" t="s">
        <v>1711</v>
      </c>
      <c r="M536" t="s">
        <v>1712</v>
      </c>
      <c r="N536">
        <v>1.358055555</v>
      </c>
      <c r="O536">
        <v>0</v>
      </c>
      <c r="P536">
        <v>1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</row>
    <row r="537" spans="1:31" x14ac:dyDescent="0.3">
      <c r="A537">
        <v>2695485</v>
      </c>
      <c r="B537">
        <v>1</v>
      </c>
      <c r="C537" t="s">
        <v>81</v>
      </c>
      <c r="D537" t="s">
        <v>123</v>
      </c>
      <c r="E537" t="s">
        <v>160</v>
      </c>
      <c r="F537" t="s">
        <v>1713</v>
      </c>
      <c r="G537" t="s">
        <v>134</v>
      </c>
      <c r="H537" t="s">
        <v>135</v>
      </c>
      <c r="I537" t="s">
        <v>136</v>
      </c>
      <c r="J537" t="s">
        <v>137</v>
      </c>
      <c r="K537" t="s">
        <v>138</v>
      </c>
      <c r="L537" t="s">
        <v>1714</v>
      </c>
      <c r="M537" t="s">
        <v>1715</v>
      </c>
      <c r="N537">
        <v>4.863888888</v>
      </c>
      <c r="O537">
        <v>1</v>
      </c>
      <c r="P537">
        <v>960</v>
      </c>
      <c r="Q537">
        <v>25</v>
      </c>
      <c r="R537">
        <v>135</v>
      </c>
      <c r="S537">
        <v>3</v>
      </c>
      <c r="T537">
        <v>103</v>
      </c>
      <c r="U537">
        <v>0</v>
      </c>
      <c r="V537">
        <v>0</v>
      </c>
      <c r="W537">
        <v>0.89169337571666674</v>
      </c>
      <c r="X537">
        <v>500.67758215917979</v>
      </c>
      <c r="Y537">
        <v>70.905620016580059</v>
      </c>
      <c r="Z537">
        <v>261.74431792668958</v>
      </c>
      <c r="AA537">
        <v>28.429544871281074</v>
      </c>
      <c r="AB537">
        <v>184.73697033823515</v>
      </c>
      <c r="AC537">
        <v>0</v>
      </c>
      <c r="AD537">
        <v>0</v>
      </c>
      <c r="AE537">
        <v>1047.3857286876823</v>
      </c>
    </row>
    <row r="538" spans="1:31" x14ac:dyDescent="0.3">
      <c r="A538">
        <v>2695727</v>
      </c>
      <c r="B538">
        <v>1</v>
      </c>
      <c r="C538" t="s">
        <v>81</v>
      </c>
      <c r="D538" t="s">
        <v>122</v>
      </c>
      <c r="E538" t="s">
        <v>132</v>
      </c>
      <c r="F538" t="s">
        <v>1716</v>
      </c>
      <c r="G538" t="s">
        <v>134</v>
      </c>
      <c r="H538" t="s">
        <v>135</v>
      </c>
      <c r="I538" t="s">
        <v>136</v>
      </c>
      <c r="J538" t="s">
        <v>137</v>
      </c>
      <c r="K538" t="s">
        <v>138</v>
      </c>
      <c r="L538" t="s">
        <v>1717</v>
      </c>
      <c r="M538" t="s">
        <v>1718</v>
      </c>
      <c r="N538">
        <v>0.382222222</v>
      </c>
      <c r="O538">
        <v>0</v>
      </c>
      <c r="P538">
        <v>138</v>
      </c>
      <c r="Q538">
        <v>0</v>
      </c>
      <c r="R538">
        <v>0</v>
      </c>
      <c r="S538">
        <v>14</v>
      </c>
      <c r="T538">
        <v>12</v>
      </c>
      <c r="U538">
        <v>1</v>
      </c>
      <c r="V538">
        <v>0</v>
      </c>
      <c r="W538">
        <v>0</v>
      </c>
      <c r="X538">
        <v>5.1598476327194582</v>
      </c>
      <c r="Y538">
        <v>0</v>
      </c>
      <c r="Z538">
        <v>0</v>
      </c>
      <c r="AA538">
        <v>3.4075158203893157</v>
      </c>
      <c r="AB538">
        <v>3.0574906602295466</v>
      </c>
      <c r="AC538">
        <v>0</v>
      </c>
      <c r="AD538">
        <v>0</v>
      </c>
      <c r="AE538">
        <v>11.624854113338321</v>
      </c>
    </row>
    <row r="539" spans="1:31" x14ac:dyDescent="0.3">
      <c r="A539">
        <v>2695731</v>
      </c>
      <c r="B539">
        <v>1</v>
      </c>
      <c r="C539" t="s">
        <v>80</v>
      </c>
      <c r="D539" t="s">
        <v>98</v>
      </c>
      <c r="E539" t="s">
        <v>160</v>
      </c>
      <c r="F539" t="s">
        <v>1719</v>
      </c>
      <c r="G539" t="s">
        <v>134</v>
      </c>
      <c r="H539" t="s">
        <v>135</v>
      </c>
      <c r="I539" t="s">
        <v>136</v>
      </c>
      <c r="J539" t="s">
        <v>137</v>
      </c>
      <c r="K539" t="s">
        <v>138</v>
      </c>
      <c r="L539" t="s">
        <v>1720</v>
      </c>
      <c r="M539" t="s">
        <v>1721</v>
      </c>
      <c r="N539">
        <v>8.5000000000000006E-2</v>
      </c>
      <c r="O539">
        <v>0</v>
      </c>
      <c r="P539">
        <v>0</v>
      </c>
      <c r="Q539">
        <v>9</v>
      </c>
      <c r="R539">
        <v>100</v>
      </c>
      <c r="S539">
        <v>3</v>
      </c>
      <c r="T539">
        <v>20</v>
      </c>
      <c r="U539">
        <v>1</v>
      </c>
      <c r="V539">
        <v>0</v>
      </c>
      <c r="W539">
        <v>0</v>
      </c>
      <c r="X539">
        <v>0</v>
      </c>
      <c r="Y539">
        <v>3.8705948489441471</v>
      </c>
      <c r="Z539">
        <v>19.826149085031673</v>
      </c>
      <c r="AA539">
        <v>0.91363318509386959</v>
      </c>
      <c r="AB539">
        <v>1.5532148543813302</v>
      </c>
      <c r="AC539">
        <v>4.5876729007677213</v>
      </c>
      <c r="AD539">
        <v>0</v>
      </c>
      <c r="AE539">
        <v>30.751264874218741</v>
      </c>
    </row>
    <row r="540" spans="1:31" x14ac:dyDescent="0.3">
      <c r="A540">
        <v>2695732</v>
      </c>
      <c r="B540">
        <v>1</v>
      </c>
      <c r="C540" t="s">
        <v>80</v>
      </c>
      <c r="D540" t="s">
        <v>100</v>
      </c>
      <c r="E540" t="s">
        <v>160</v>
      </c>
      <c r="F540" t="s">
        <v>1722</v>
      </c>
      <c r="G540" t="s">
        <v>134</v>
      </c>
      <c r="H540" t="s">
        <v>135</v>
      </c>
      <c r="I540" t="s">
        <v>136</v>
      </c>
      <c r="J540" t="s">
        <v>137</v>
      </c>
      <c r="K540" t="s">
        <v>138</v>
      </c>
      <c r="L540" t="s">
        <v>1723</v>
      </c>
      <c r="M540" t="s">
        <v>1724</v>
      </c>
      <c r="N540">
        <v>0.50111111100000005</v>
      </c>
      <c r="O540">
        <v>1</v>
      </c>
      <c r="P540">
        <v>926</v>
      </c>
      <c r="Q540">
        <v>4</v>
      </c>
      <c r="R540">
        <v>74</v>
      </c>
      <c r="S540">
        <v>2</v>
      </c>
      <c r="T540">
        <v>102</v>
      </c>
      <c r="U540">
        <v>0</v>
      </c>
      <c r="V540">
        <v>0</v>
      </c>
      <c r="W540">
        <v>8.8068801003333322E-2</v>
      </c>
      <c r="X540">
        <v>104.14503050855573</v>
      </c>
      <c r="Y540">
        <v>1.2913677355841715</v>
      </c>
      <c r="Z540">
        <v>31.508371182629539</v>
      </c>
      <c r="AA540">
        <v>3.051612530627613</v>
      </c>
      <c r="AB540">
        <v>39.598632772518066</v>
      </c>
      <c r="AC540">
        <v>0</v>
      </c>
      <c r="AD540">
        <v>0</v>
      </c>
      <c r="AE540">
        <v>179.68308353091845</v>
      </c>
    </row>
    <row r="541" spans="1:31" x14ac:dyDescent="0.3">
      <c r="A541">
        <v>2695741</v>
      </c>
      <c r="B541">
        <v>1</v>
      </c>
      <c r="C541" t="s">
        <v>80</v>
      </c>
      <c r="D541" t="s">
        <v>105</v>
      </c>
      <c r="E541" t="s">
        <v>132</v>
      </c>
      <c r="F541" t="s">
        <v>1725</v>
      </c>
      <c r="G541" t="s">
        <v>134</v>
      </c>
      <c r="H541" t="s">
        <v>135</v>
      </c>
      <c r="I541" t="s">
        <v>136</v>
      </c>
      <c r="J541" t="s">
        <v>137</v>
      </c>
      <c r="K541" t="s">
        <v>138</v>
      </c>
      <c r="L541" t="s">
        <v>1726</v>
      </c>
      <c r="M541" t="s">
        <v>1727</v>
      </c>
      <c r="N541">
        <v>0.278888888</v>
      </c>
      <c r="O541">
        <v>2</v>
      </c>
      <c r="P541">
        <v>1537</v>
      </c>
      <c r="Q541">
        <v>4</v>
      </c>
      <c r="R541">
        <v>116</v>
      </c>
      <c r="S541">
        <v>9</v>
      </c>
      <c r="T541">
        <v>159</v>
      </c>
      <c r="U541">
        <v>0</v>
      </c>
      <c r="V541">
        <v>0</v>
      </c>
      <c r="W541">
        <v>0.61442229903162038</v>
      </c>
      <c r="X541">
        <v>73.05670723985574</v>
      </c>
      <c r="Y541">
        <v>25.397516635896391</v>
      </c>
      <c r="Z541">
        <v>6.38855138193491</v>
      </c>
      <c r="AA541">
        <v>20.797562234128542</v>
      </c>
      <c r="AB541">
        <v>37.520899820930957</v>
      </c>
      <c r="AC541">
        <v>0</v>
      </c>
      <c r="AD541">
        <v>0</v>
      </c>
      <c r="AE541">
        <v>163.77565961177817</v>
      </c>
    </row>
    <row r="542" spans="1:31" x14ac:dyDescent="0.3">
      <c r="A542">
        <v>2695764</v>
      </c>
      <c r="B542">
        <v>1</v>
      </c>
      <c r="C542" t="s">
        <v>80</v>
      </c>
      <c r="D542" t="s">
        <v>94</v>
      </c>
      <c r="E542" t="s">
        <v>160</v>
      </c>
      <c r="F542" t="s">
        <v>1728</v>
      </c>
      <c r="G542" t="s">
        <v>134</v>
      </c>
      <c r="H542" t="s">
        <v>135</v>
      </c>
      <c r="I542" t="s">
        <v>136</v>
      </c>
      <c r="J542" t="s">
        <v>137</v>
      </c>
      <c r="K542" t="s">
        <v>138</v>
      </c>
      <c r="L542" t="s">
        <v>1729</v>
      </c>
      <c r="M542" t="s">
        <v>1730</v>
      </c>
      <c r="N542">
        <v>0.67888888800000002</v>
      </c>
      <c r="O542">
        <v>0</v>
      </c>
      <c r="P542">
        <v>333</v>
      </c>
      <c r="Q542">
        <v>8</v>
      </c>
      <c r="R542">
        <v>80</v>
      </c>
      <c r="S542">
        <v>1</v>
      </c>
      <c r="T542">
        <v>48</v>
      </c>
      <c r="U542">
        <v>0</v>
      </c>
      <c r="V542">
        <v>0</v>
      </c>
      <c r="W542">
        <v>0</v>
      </c>
      <c r="X542">
        <v>35.176852282021557</v>
      </c>
      <c r="Y542">
        <v>1.8460376179215825</v>
      </c>
      <c r="Z542">
        <v>5.6828817362273023</v>
      </c>
      <c r="AA542">
        <v>1.320680855906984</v>
      </c>
      <c r="AB542">
        <v>22.790978330231429</v>
      </c>
      <c r="AC542">
        <v>0</v>
      </c>
      <c r="AD542">
        <v>0</v>
      </c>
      <c r="AE542">
        <v>66.81743082230885</v>
      </c>
    </row>
    <row r="543" spans="1:31" x14ac:dyDescent="0.3">
      <c r="A543">
        <v>2695770</v>
      </c>
      <c r="B543">
        <v>1</v>
      </c>
      <c r="C543" t="s">
        <v>81</v>
      </c>
      <c r="D543" t="s">
        <v>123</v>
      </c>
      <c r="E543" t="s">
        <v>160</v>
      </c>
      <c r="F543" t="s">
        <v>1731</v>
      </c>
      <c r="G543" t="s">
        <v>134</v>
      </c>
      <c r="H543" t="s">
        <v>135</v>
      </c>
      <c r="I543" t="s">
        <v>136</v>
      </c>
      <c r="J543" t="s">
        <v>137</v>
      </c>
      <c r="K543" t="s">
        <v>138</v>
      </c>
      <c r="L543" t="s">
        <v>1732</v>
      </c>
      <c r="M543" t="s">
        <v>1733</v>
      </c>
      <c r="N543">
        <v>0.37333333299999999</v>
      </c>
      <c r="O543">
        <v>1</v>
      </c>
      <c r="P543">
        <v>128</v>
      </c>
      <c r="Q543">
        <v>3</v>
      </c>
      <c r="R543">
        <v>47</v>
      </c>
      <c r="S543">
        <v>2</v>
      </c>
      <c r="T543">
        <v>16</v>
      </c>
      <c r="U543">
        <v>0</v>
      </c>
      <c r="V543">
        <v>0</v>
      </c>
      <c r="W543">
        <v>6.5720724159999994E-2</v>
      </c>
      <c r="X543">
        <v>5.6654498618006235</v>
      </c>
      <c r="Y543">
        <v>0.71164419552075731</v>
      </c>
      <c r="Z543">
        <v>8.411862388922831</v>
      </c>
      <c r="AA543">
        <v>1.3275416817555199</v>
      </c>
      <c r="AB543">
        <v>4.0177765382348909</v>
      </c>
      <c r="AC543">
        <v>0</v>
      </c>
      <c r="AD543">
        <v>0</v>
      </c>
      <c r="AE543">
        <v>20.199995390394623</v>
      </c>
    </row>
    <row r="544" spans="1:31" x14ac:dyDescent="0.3">
      <c r="A544">
        <v>2695794</v>
      </c>
      <c r="B544">
        <v>1</v>
      </c>
      <c r="C544" t="s">
        <v>81</v>
      </c>
      <c r="D544" t="s">
        <v>123</v>
      </c>
      <c r="E544" t="s">
        <v>132</v>
      </c>
      <c r="F544" t="s">
        <v>1734</v>
      </c>
      <c r="G544" t="s">
        <v>134</v>
      </c>
      <c r="H544" t="s">
        <v>135</v>
      </c>
      <c r="I544" t="s">
        <v>136</v>
      </c>
      <c r="J544" t="s">
        <v>137</v>
      </c>
      <c r="K544" t="s">
        <v>138</v>
      </c>
      <c r="L544" t="s">
        <v>1735</v>
      </c>
      <c r="M544" t="s">
        <v>1736</v>
      </c>
      <c r="N544">
        <v>1.4738888880000001</v>
      </c>
      <c r="O544">
        <v>3</v>
      </c>
      <c r="P544">
        <v>216</v>
      </c>
      <c r="Q544">
        <v>25</v>
      </c>
      <c r="R544">
        <v>53</v>
      </c>
      <c r="S544">
        <v>0</v>
      </c>
      <c r="T544">
        <v>18</v>
      </c>
      <c r="U544">
        <v>1</v>
      </c>
      <c r="V544">
        <v>0</v>
      </c>
      <c r="W544">
        <v>48.447481953954025</v>
      </c>
      <c r="X544">
        <v>89.675528843552087</v>
      </c>
      <c r="Y544">
        <v>130.84939749278408</v>
      </c>
      <c r="Z544">
        <v>152.21953360031617</v>
      </c>
      <c r="AA544">
        <v>0</v>
      </c>
      <c r="AB544">
        <v>19.704386442323923</v>
      </c>
      <c r="AC544">
        <v>96.71273223502277</v>
      </c>
      <c r="AD544">
        <v>0</v>
      </c>
      <c r="AE544">
        <v>537.60906056795307</v>
      </c>
    </row>
    <row r="545" spans="1:31" x14ac:dyDescent="0.3">
      <c r="A545">
        <v>2695842</v>
      </c>
      <c r="B545">
        <v>1</v>
      </c>
      <c r="C545" t="s">
        <v>80</v>
      </c>
      <c r="D545" t="s">
        <v>100</v>
      </c>
      <c r="E545" t="s">
        <v>160</v>
      </c>
      <c r="F545" t="s">
        <v>1737</v>
      </c>
      <c r="G545" t="s">
        <v>134</v>
      </c>
      <c r="H545" t="s">
        <v>135</v>
      </c>
      <c r="I545" t="s">
        <v>136</v>
      </c>
      <c r="J545" t="s">
        <v>137</v>
      </c>
      <c r="K545" t="s">
        <v>138</v>
      </c>
      <c r="L545" t="s">
        <v>1738</v>
      </c>
      <c r="M545" t="s">
        <v>1739</v>
      </c>
      <c r="N545">
        <v>6.8333332999999996E-2</v>
      </c>
      <c r="O545">
        <v>1</v>
      </c>
      <c r="P545">
        <v>20</v>
      </c>
      <c r="Q545">
        <v>1</v>
      </c>
      <c r="R545">
        <v>35</v>
      </c>
      <c r="S545">
        <v>4</v>
      </c>
      <c r="T545">
        <v>7</v>
      </c>
      <c r="U545">
        <v>1</v>
      </c>
      <c r="V545">
        <v>0</v>
      </c>
      <c r="W545">
        <v>0.80676060922518245</v>
      </c>
      <c r="X545">
        <v>0.31492363301180004</v>
      </c>
      <c r="Y545">
        <v>0.22539481349057999</v>
      </c>
      <c r="Z545">
        <v>2.7847466905920286</v>
      </c>
      <c r="AA545">
        <v>0.61353039814533861</v>
      </c>
      <c r="AB545">
        <v>0.36780251610355646</v>
      </c>
      <c r="AC545">
        <v>3.1554778143468956</v>
      </c>
      <c r="AD545">
        <v>0</v>
      </c>
      <c r="AE545">
        <v>8.2686364749153825</v>
      </c>
    </row>
    <row r="546" spans="1:31" x14ac:dyDescent="0.3">
      <c r="A546">
        <v>2696056</v>
      </c>
      <c r="B546">
        <v>1</v>
      </c>
      <c r="C546" t="s">
        <v>80</v>
      </c>
      <c r="D546" t="s">
        <v>101</v>
      </c>
      <c r="E546" t="s">
        <v>132</v>
      </c>
      <c r="F546" t="s">
        <v>1740</v>
      </c>
      <c r="G546" t="s">
        <v>134</v>
      </c>
      <c r="H546" t="s">
        <v>135</v>
      </c>
      <c r="I546" t="s">
        <v>136</v>
      </c>
      <c r="J546" t="s">
        <v>137</v>
      </c>
      <c r="K546" t="s">
        <v>138</v>
      </c>
      <c r="L546" t="s">
        <v>1741</v>
      </c>
      <c r="M546" t="s">
        <v>1742</v>
      </c>
      <c r="N546">
        <v>0.75749999999999995</v>
      </c>
      <c r="O546">
        <v>7</v>
      </c>
      <c r="P546">
        <v>2812</v>
      </c>
      <c r="Q546">
        <v>4</v>
      </c>
      <c r="R546">
        <v>79</v>
      </c>
      <c r="S546">
        <v>26</v>
      </c>
      <c r="T546">
        <v>277</v>
      </c>
      <c r="U546">
        <v>2</v>
      </c>
      <c r="V546">
        <v>1</v>
      </c>
      <c r="W546">
        <v>0.78730450681695507</v>
      </c>
      <c r="X546">
        <v>449.83848179779528</v>
      </c>
      <c r="Y546">
        <v>4.2383279629481203</v>
      </c>
      <c r="Z546">
        <v>16.739614332479352</v>
      </c>
      <c r="AA546">
        <v>77.211798816553198</v>
      </c>
      <c r="AB546">
        <v>244.71309100717241</v>
      </c>
      <c r="AC546">
        <v>18.200030385593593</v>
      </c>
      <c r="AD546">
        <v>0</v>
      </c>
      <c r="AE546">
        <v>811.72864880935879</v>
      </c>
    </row>
    <row r="547" spans="1:31" x14ac:dyDescent="0.3">
      <c r="A547">
        <v>2696058</v>
      </c>
      <c r="B547">
        <v>1</v>
      </c>
      <c r="C547" t="s">
        <v>80</v>
      </c>
      <c r="D547" t="s">
        <v>96</v>
      </c>
      <c r="E547" t="s">
        <v>213</v>
      </c>
      <c r="F547" t="s">
        <v>1743</v>
      </c>
      <c r="G547" t="s">
        <v>831</v>
      </c>
      <c r="H547" t="s">
        <v>187</v>
      </c>
      <c r="I547" t="s">
        <v>136</v>
      </c>
      <c r="J547" t="s">
        <v>137</v>
      </c>
      <c r="K547" t="s">
        <v>138</v>
      </c>
      <c r="L547" t="s">
        <v>1744</v>
      </c>
      <c r="M547" t="s">
        <v>1745</v>
      </c>
      <c r="N547">
        <v>1.8883333330000001</v>
      </c>
      <c r="O547">
        <v>0</v>
      </c>
      <c r="P547">
        <v>1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</row>
    <row r="548" spans="1:31" x14ac:dyDescent="0.3">
      <c r="A548">
        <v>2696060</v>
      </c>
      <c r="B548">
        <v>1</v>
      </c>
      <c r="C548" t="s">
        <v>80</v>
      </c>
      <c r="D548" t="s">
        <v>103</v>
      </c>
      <c r="E548" t="s">
        <v>213</v>
      </c>
      <c r="F548" t="s">
        <v>1746</v>
      </c>
      <c r="G548" t="s">
        <v>688</v>
      </c>
      <c r="H548" t="s">
        <v>187</v>
      </c>
      <c r="I548" t="s">
        <v>136</v>
      </c>
      <c r="J548" t="s">
        <v>137</v>
      </c>
      <c r="K548" t="s">
        <v>138</v>
      </c>
      <c r="L548" t="s">
        <v>1747</v>
      </c>
      <c r="M548" t="s">
        <v>1748</v>
      </c>
      <c r="N548">
        <v>1.430833333</v>
      </c>
      <c r="O548">
        <v>0</v>
      </c>
      <c r="P548">
        <v>3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1.1099314910886873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1.1099314910886873</v>
      </c>
    </row>
    <row r="549" spans="1:31" x14ac:dyDescent="0.3">
      <c r="A549">
        <v>2696061</v>
      </c>
      <c r="B549">
        <v>1</v>
      </c>
      <c r="C549" t="s">
        <v>81</v>
      </c>
      <c r="D549" t="s">
        <v>128</v>
      </c>
      <c r="E549" t="s">
        <v>213</v>
      </c>
      <c r="F549" t="s">
        <v>1749</v>
      </c>
      <c r="G549" t="s">
        <v>831</v>
      </c>
      <c r="H549" t="s">
        <v>187</v>
      </c>
      <c r="I549" t="s">
        <v>136</v>
      </c>
      <c r="J549" t="s">
        <v>137</v>
      </c>
      <c r="K549" t="s">
        <v>138</v>
      </c>
      <c r="L549" t="s">
        <v>1750</v>
      </c>
      <c r="M549" t="s">
        <v>1751</v>
      </c>
      <c r="N549">
        <v>2.3955555550000001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2</v>
      </c>
      <c r="U549">
        <v>0</v>
      </c>
      <c r="V549">
        <v>1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8.4400304668297963</v>
      </c>
      <c r="AC549">
        <v>0</v>
      </c>
      <c r="AD549">
        <v>62.283286235453403</v>
      </c>
      <c r="AE549">
        <v>70.723316702283199</v>
      </c>
    </row>
    <row r="550" spans="1:31" x14ac:dyDescent="0.3">
      <c r="A550">
        <v>2696065</v>
      </c>
      <c r="B550">
        <v>1</v>
      </c>
      <c r="C550" t="s">
        <v>81</v>
      </c>
      <c r="D550" t="s">
        <v>127</v>
      </c>
      <c r="E550" t="s">
        <v>213</v>
      </c>
      <c r="F550" t="s">
        <v>1752</v>
      </c>
      <c r="G550" t="s">
        <v>215</v>
      </c>
      <c r="H550" t="s">
        <v>187</v>
      </c>
      <c r="I550" t="s">
        <v>136</v>
      </c>
      <c r="J550" t="s">
        <v>137</v>
      </c>
      <c r="K550" t="s">
        <v>138</v>
      </c>
      <c r="L550" t="s">
        <v>1753</v>
      </c>
      <c r="M550" t="s">
        <v>1754</v>
      </c>
      <c r="N550">
        <v>1.8325</v>
      </c>
      <c r="O550">
        <v>0</v>
      </c>
      <c r="P550">
        <v>6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2.0326173631800004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2.0326173631800004</v>
      </c>
    </row>
    <row r="551" spans="1:31" x14ac:dyDescent="0.3">
      <c r="A551">
        <v>2696076</v>
      </c>
      <c r="B551">
        <v>1</v>
      </c>
      <c r="C551" t="s">
        <v>80</v>
      </c>
      <c r="D551" t="s">
        <v>84</v>
      </c>
      <c r="E551" t="s">
        <v>244</v>
      </c>
      <c r="F551" t="s">
        <v>1755</v>
      </c>
      <c r="G551" t="s">
        <v>165</v>
      </c>
      <c r="H551" t="s">
        <v>187</v>
      </c>
      <c r="I551" t="s">
        <v>136</v>
      </c>
      <c r="J551" t="s">
        <v>137</v>
      </c>
      <c r="K551" t="s">
        <v>166</v>
      </c>
      <c r="L551" t="s">
        <v>1756</v>
      </c>
      <c r="M551" t="s">
        <v>1757</v>
      </c>
      <c r="N551">
        <v>1.682222222</v>
      </c>
      <c r="O551">
        <v>0</v>
      </c>
      <c r="P551">
        <v>835</v>
      </c>
      <c r="Q551">
        <v>0</v>
      </c>
      <c r="R551">
        <v>0</v>
      </c>
      <c r="S551">
        <v>0</v>
      </c>
      <c r="T551">
        <v>37</v>
      </c>
      <c r="U551">
        <v>0</v>
      </c>
      <c r="V551">
        <v>0</v>
      </c>
      <c r="W551">
        <v>0</v>
      </c>
      <c r="X551">
        <v>246.41103728585864</v>
      </c>
      <c r="Y551">
        <v>0</v>
      </c>
      <c r="Z551">
        <v>0</v>
      </c>
      <c r="AA551">
        <v>0</v>
      </c>
      <c r="AB551">
        <v>128.49095276033836</v>
      </c>
      <c r="AC551">
        <v>0</v>
      </c>
      <c r="AD551">
        <v>0</v>
      </c>
      <c r="AE551">
        <v>374.901990046197</v>
      </c>
    </row>
    <row r="552" spans="1:31" x14ac:dyDescent="0.3">
      <c r="A552">
        <v>2696077</v>
      </c>
      <c r="B552">
        <v>1</v>
      </c>
      <c r="C552" t="s">
        <v>80</v>
      </c>
      <c r="D552" t="s">
        <v>82</v>
      </c>
      <c r="E552" t="s">
        <v>213</v>
      </c>
      <c r="F552" t="s">
        <v>1758</v>
      </c>
      <c r="G552" t="s">
        <v>215</v>
      </c>
      <c r="H552" t="s">
        <v>187</v>
      </c>
      <c r="I552" t="s">
        <v>136</v>
      </c>
      <c r="J552" t="s">
        <v>137</v>
      </c>
      <c r="K552" t="s">
        <v>138</v>
      </c>
      <c r="L552" t="s">
        <v>1759</v>
      </c>
      <c r="M552" t="s">
        <v>1760</v>
      </c>
      <c r="N552">
        <v>1.1086111110000001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2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2.0033106526417725</v>
      </c>
      <c r="AC552">
        <v>0</v>
      </c>
      <c r="AD552">
        <v>0</v>
      </c>
      <c r="AE552">
        <v>2.0033106526417725</v>
      </c>
    </row>
    <row r="553" spans="1:31" x14ac:dyDescent="0.3">
      <c r="A553">
        <v>2696090</v>
      </c>
      <c r="B553">
        <v>1</v>
      </c>
      <c r="C553" t="s">
        <v>81</v>
      </c>
      <c r="D553" t="s">
        <v>113</v>
      </c>
      <c r="E553" t="s">
        <v>141</v>
      </c>
      <c r="F553" t="s">
        <v>1761</v>
      </c>
      <c r="G553" t="s">
        <v>134</v>
      </c>
      <c r="H553" t="s">
        <v>135</v>
      </c>
      <c r="I553" t="s">
        <v>169</v>
      </c>
      <c r="J553" t="s">
        <v>137</v>
      </c>
      <c r="K553" t="s">
        <v>138</v>
      </c>
      <c r="L553" t="s">
        <v>1762</v>
      </c>
      <c r="M553" t="s">
        <v>1763</v>
      </c>
      <c r="N553">
        <v>3.1989721999999998E-2</v>
      </c>
      <c r="O553">
        <v>11</v>
      </c>
      <c r="P553">
        <v>2565</v>
      </c>
      <c r="Q553">
        <v>117</v>
      </c>
      <c r="R553">
        <v>335</v>
      </c>
      <c r="S553">
        <v>18</v>
      </c>
      <c r="T553">
        <v>372</v>
      </c>
      <c r="U553">
        <v>3</v>
      </c>
      <c r="V553">
        <v>1</v>
      </c>
      <c r="W553">
        <v>6.0734680173212784E-2</v>
      </c>
      <c r="X553">
        <v>13.590429335098188</v>
      </c>
      <c r="Y553">
        <v>2.3556477217458762</v>
      </c>
      <c r="Z553">
        <v>4.2216932554220117</v>
      </c>
      <c r="AA553">
        <v>5.0250039717408166</v>
      </c>
      <c r="AB553">
        <v>6.1844266245219774</v>
      </c>
      <c r="AC553">
        <v>4.7454780386148503</v>
      </c>
      <c r="AD553">
        <v>1.1381501901831386E-2</v>
      </c>
      <c r="AE553">
        <v>36.194795129218761</v>
      </c>
    </row>
    <row r="554" spans="1:31" x14ac:dyDescent="0.3">
      <c r="A554">
        <v>2696102</v>
      </c>
      <c r="B554">
        <v>1</v>
      </c>
      <c r="C554" t="s">
        <v>80</v>
      </c>
      <c r="D554" t="s">
        <v>85</v>
      </c>
      <c r="E554" t="s">
        <v>184</v>
      </c>
      <c r="F554" t="s">
        <v>1764</v>
      </c>
      <c r="G554" t="s">
        <v>246</v>
      </c>
      <c r="H554" t="s">
        <v>187</v>
      </c>
      <c r="I554" t="s">
        <v>136</v>
      </c>
      <c r="J554" t="s">
        <v>137</v>
      </c>
      <c r="K554" t="s">
        <v>138</v>
      </c>
      <c r="L554" t="s">
        <v>1765</v>
      </c>
      <c r="M554" t="s">
        <v>1766</v>
      </c>
      <c r="N554">
        <v>1.9897222219999999</v>
      </c>
      <c r="O554">
        <v>0</v>
      </c>
      <c r="P554">
        <v>254</v>
      </c>
      <c r="Q554">
        <v>0</v>
      </c>
      <c r="R554">
        <v>0</v>
      </c>
      <c r="S554">
        <v>0</v>
      </c>
      <c r="T554">
        <v>10</v>
      </c>
      <c r="U554">
        <v>0</v>
      </c>
      <c r="V554">
        <v>0</v>
      </c>
      <c r="W554">
        <v>0</v>
      </c>
      <c r="X554">
        <v>96.957281482886444</v>
      </c>
      <c r="Y554">
        <v>0</v>
      </c>
      <c r="Z554">
        <v>0</v>
      </c>
      <c r="AA554">
        <v>0</v>
      </c>
      <c r="AB554">
        <v>7.8388231889867894</v>
      </c>
      <c r="AC554">
        <v>0</v>
      </c>
      <c r="AD554">
        <v>0</v>
      </c>
      <c r="AE554">
        <v>104.79610467187324</v>
      </c>
    </row>
    <row r="555" spans="1:31" x14ac:dyDescent="0.3">
      <c r="A555">
        <v>2696114</v>
      </c>
      <c r="B555">
        <v>1</v>
      </c>
      <c r="C555" t="s">
        <v>80</v>
      </c>
      <c r="D555" t="s">
        <v>84</v>
      </c>
      <c r="E555" t="s">
        <v>244</v>
      </c>
      <c r="F555" t="s">
        <v>1767</v>
      </c>
      <c r="G555" t="s">
        <v>165</v>
      </c>
      <c r="H555" t="s">
        <v>187</v>
      </c>
      <c r="I555" t="s">
        <v>136</v>
      </c>
      <c r="J555" t="s">
        <v>137</v>
      </c>
      <c r="K555" t="s">
        <v>166</v>
      </c>
      <c r="L555" t="s">
        <v>1768</v>
      </c>
      <c r="M555" t="s">
        <v>1769</v>
      </c>
      <c r="N555">
        <v>1.1416666660000001</v>
      </c>
      <c r="O555">
        <v>0</v>
      </c>
      <c r="P555">
        <v>368</v>
      </c>
      <c r="Q555">
        <v>0</v>
      </c>
      <c r="R555">
        <v>0</v>
      </c>
      <c r="S555">
        <v>0</v>
      </c>
      <c r="T555">
        <v>6</v>
      </c>
      <c r="U555">
        <v>0</v>
      </c>
      <c r="V555">
        <v>0</v>
      </c>
      <c r="W555">
        <v>0</v>
      </c>
      <c r="X555">
        <v>71.270933145035087</v>
      </c>
      <c r="Y555">
        <v>0</v>
      </c>
      <c r="Z555">
        <v>0</v>
      </c>
      <c r="AA555">
        <v>0</v>
      </c>
      <c r="AB555">
        <v>5.340546735780741</v>
      </c>
      <c r="AC555">
        <v>0</v>
      </c>
      <c r="AD555">
        <v>0</v>
      </c>
      <c r="AE555">
        <v>76.611479880815835</v>
      </c>
    </row>
    <row r="556" spans="1:31" x14ac:dyDescent="0.3">
      <c r="A556">
        <v>2696118</v>
      </c>
      <c r="B556">
        <v>1</v>
      </c>
      <c r="C556" t="s">
        <v>80</v>
      </c>
      <c r="D556" t="s">
        <v>88</v>
      </c>
      <c r="E556" t="s">
        <v>213</v>
      </c>
      <c r="F556" t="s">
        <v>1770</v>
      </c>
      <c r="G556" t="s">
        <v>688</v>
      </c>
      <c r="H556" t="s">
        <v>187</v>
      </c>
      <c r="I556" t="s">
        <v>136</v>
      </c>
      <c r="J556" t="s">
        <v>137</v>
      </c>
      <c r="K556" t="s">
        <v>138</v>
      </c>
      <c r="L556" t="s">
        <v>1771</v>
      </c>
      <c r="M556" t="s">
        <v>1772</v>
      </c>
      <c r="N556">
        <v>1.3558333330000001</v>
      </c>
      <c r="O556">
        <v>0</v>
      </c>
      <c r="P556">
        <v>1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0.25346781215699754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0.25346781215699754</v>
      </c>
    </row>
    <row r="557" spans="1:31" x14ac:dyDescent="0.3">
      <c r="A557">
        <v>2696163</v>
      </c>
      <c r="B557">
        <v>1</v>
      </c>
      <c r="C557" t="s">
        <v>80</v>
      </c>
      <c r="D557" t="s">
        <v>97</v>
      </c>
      <c r="E557" t="s">
        <v>244</v>
      </c>
      <c r="F557" t="s">
        <v>1773</v>
      </c>
      <c r="G557" t="s">
        <v>409</v>
      </c>
      <c r="H557" t="s">
        <v>187</v>
      </c>
      <c r="I557" t="s">
        <v>169</v>
      </c>
      <c r="J557" t="s">
        <v>137</v>
      </c>
      <c r="K557" t="s">
        <v>138</v>
      </c>
      <c r="L557" t="s">
        <v>1774</v>
      </c>
      <c r="M557" t="s">
        <v>1775</v>
      </c>
      <c r="N557">
        <v>4.3333333000000002E-2</v>
      </c>
      <c r="O557">
        <v>0</v>
      </c>
      <c r="P557">
        <v>130</v>
      </c>
      <c r="Q557">
        <v>0</v>
      </c>
      <c r="R557">
        <v>2</v>
      </c>
      <c r="S557">
        <v>0</v>
      </c>
      <c r="T557">
        <v>17</v>
      </c>
      <c r="U557">
        <v>0</v>
      </c>
      <c r="V557">
        <v>0</v>
      </c>
      <c r="W557">
        <v>0</v>
      </c>
      <c r="X557">
        <v>0.79700825891892801</v>
      </c>
      <c r="Y557">
        <v>0</v>
      </c>
      <c r="Z557">
        <v>1.2326543731987332E-2</v>
      </c>
      <c r="AA557">
        <v>0</v>
      </c>
      <c r="AB557">
        <v>0.29207775833558836</v>
      </c>
      <c r="AC557">
        <v>0</v>
      </c>
      <c r="AD557">
        <v>0</v>
      </c>
      <c r="AE557">
        <v>1.1014125609865038</v>
      </c>
    </row>
    <row r="558" spans="1:31" x14ac:dyDescent="0.3">
      <c r="A558">
        <v>2696184</v>
      </c>
      <c r="B558">
        <v>1</v>
      </c>
      <c r="C558" t="s">
        <v>80</v>
      </c>
      <c r="D558" t="s">
        <v>90</v>
      </c>
      <c r="E558" t="s">
        <v>244</v>
      </c>
      <c r="F558" t="s">
        <v>1776</v>
      </c>
      <c r="G558" t="s">
        <v>165</v>
      </c>
      <c r="H558" t="s">
        <v>187</v>
      </c>
      <c r="I558" t="s">
        <v>136</v>
      </c>
      <c r="J558" t="s">
        <v>137</v>
      </c>
      <c r="K558" t="s">
        <v>166</v>
      </c>
      <c r="L558" t="s">
        <v>1777</v>
      </c>
      <c r="M558" t="s">
        <v>1778</v>
      </c>
      <c r="N558">
        <v>0.36638888800000002</v>
      </c>
      <c r="O558">
        <v>0</v>
      </c>
      <c r="P558">
        <v>877</v>
      </c>
      <c r="Q558">
        <v>0</v>
      </c>
      <c r="R558">
        <v>0</v>
      </c>
      <c r="S558">
        <v>0</v>
      </c>
      <c r="T558">
        <v>63</v>
      </c>
      <c r="U558">
        <v>0</v>
      </c>
      <c r="V558">
        <v>0</v>
      </c>
      <c r="W558">
        <v>0</v>
      </c>
      <c r="X558">
        <v>58.625369123513011</v>
      </c>
      <c r="Y558">
        <v>0</v>
      </c>
      <c r="Z558">
        <v>0</v>
      </c>
      <c r="AA558">
        <v>0</v>
      </c>
      <c r="AB558">
        <v>8.2123124805024901</v>
      </c>
      <c r="AC558">
        <v>0</v>
      </c>
      <c r="AD558">
        <v>0</v>
      </c>
      <c r="AE558">
        <v>66.837681604015501</v>
      </c>
    </row>
    <row r="559" spans="1:31" x14ac:dyDescent="0.3">
      <c r="A559">
        <v>2696216</v>
      </c>
      <c r="B559">
        <v>1</v>
      </c>
      <c r="C559" t="s">
        <v>80</v>
      </c>
      <c r="D559" t="s">
        <v>93</v>
      </c>
      <c r="E559" t="s">
        <v>160</v>
      </c>
      <c r="F559" t="s">
        <v>1779</v>
      </c>
      <c r="G559" t="s">
        <v>134</v>
      </c>
      <c r="H559" t="s">
        <v>135</v>
      </c>
      <c r="I559" t="s">
        <v>136</v>
      </c>
      <c r="J559" t="s">
        <v>137</v>
      </c>
      <c r="K559" t="s">
        <v>138</v>
      </c>
      <c r="L559" t="s">
        <v>1780</v>
      </c>
      <c r="M559" t="s">
        <v>1781</v>
      </c>
      <c r="N559">
        <v>0.33333333300000001</v>
      </c>
      <c r="O559">
        <v>0</v>
      </c>
      <c r="P559">
        <v>699</v>
      </c>
      <c r="Q559">
        <v>16</v>
      </c>
      <c r="R559">
        <v>218</v>
      </c>
      <c r="S559">
        <v>8</v>
      </c>
      <c r="T559">
        <v>202</v>
      </c>
      <c r="U559">
        <v>0</v>
      </c>
      <c r="V559">
        <v>0</v>
      </c>
      <c r="W559">
        <v>0</v>
      </c>
      <c r="X559">
        <v>57.786370496762025</v>
      </c>
      <c r="Y559">
        <v>22.824503664359536</v>
      </c>
      <c r="Z559">
        <v>115.18733893270345</v>
      </c>
      <c r="AA559">
        <v>33.3564702932252</v>
      </c>
      <c r="AB559">
        <v>86.550740327049724</v>
      </c>
      <c r="AC559">
        <v>0</v>
      </c>
      <c r="AD559">
        <v>0</v>
      </c>
      <c r="AE559">
        <v>315.70542371409994</v>
      </c>
    </row>
    <row r="560" spans="1:31" x14ac:dyDescent="0.3">
      <c r="A560">
        <v>2696118</v>
      </c>
      <c r="B560">
        <v>2</v>
      </c>
      <c r="C560" t="s">
        <v>80</v>
      </c>
      <c r="D560" t="s">
        <v>88</v>
      </c>
      <c r="E560" t="s">
        <v>184</v>
      </c>
      <c r="F560" t="s">
        <v>1782</v>
      </c>
      <c r="G560" t="s">
        <v>688</v>
      </c>
      <c r="H560" t="s">
        <v>187</v>
      </c>
      <c r="I560" t="s">
        <v>136</v>
      </c>
      <c r="J560" t="s">
        <v>137</v>
      </c>
      <c r="K560" t="s">
        <v>138</v>
      </c>
      <c r="L560" t="s">
        <v>1772</v>
      </c>
      <c r="M560" t="s">
        <v>1783</v>
      </c>
      <c r="N560">
        <v>0.21611111099999999</v>
      </c>
      <c r="O560">
        <v>0</v>
      </c>
      <c r="P560">
        <v>8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0.19805178389735537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0.19805178389735537</v>
      </c>
    </row>
    <row r="561" spans="1:31" x14ac:dyDescent="0.3">
      <c r="A561">
        <v>2695215</v>
      </c>
      <c r="B561">
        <v>1</v>
      </c>
      <c r="C561" t="s">
        <v>81</v>
      </c>
      <c r="D561" t="s">
        <v>112</v>
      </c>
      <c r="E561" t="s">
        <v>160</v>
      </c>
      <c r="F561" t="s">
        <v>1784</v>
      </c>
      <c r="G561" t="s">
        <v>165</v>
      </c>
      <c r="H561" t="s">
        <v>135</v>
      </c>
      <c r="I561" t="s">
        <v>136</v>
      </c>
      <c r="J561" t="s">
        <v>137</v>
      </c>
      <c r="K561" t="s">
        <v>166</v>
      </c>
      <c r="L561" t="s">
        <v>1785</v>
      </c>
      <c r="M561" t="s">
        <v>1786</v>
      </c>
      <c r="N561">
        <v>5.6886111110000002</v>
      </c>
      <c r="O561">
        <v>5</v>
      </c>
      <c r="P561">
        <v>1646</v>
      </c>
      <c r="Q561">
        <v>206</v>
      </c>
      <c r="R561">
        <v>139</v>
      </c>
      <c r="S561">
        <v>14</v>
      </c>
      <c r="T561">
        <v>443</v>
      </c>
      <c r="U561">
        <v>3</v>
      </c>
      <c r="V561">
        <v>3</v>
      </c>
      <c r="W561">
        <v>5.4687480091791656</v>
      </c>
      <c r="X561">
        <v>1337.9751848078263</v>
      </c>
      <c r="Y561">
        <v>2255.1468898576613</v>
      </c>
      <c r="Z561">
        <v>1352.6148850709496</v>
      </c>
      <c r="AA561">
        <v>475.03666149302927</v>
      </c>
      <c r="AB561">
        <v>1127.6278181335877</v>
      </c>
      <c r="AC561">
        <v>292.40646857753234</v>
      </c>
      <c r="AD561">
        <v>82.496309189628676</v>
      </c>
      <c r="AE561">
        <v>6928.7729651393938</v>
      </c>
    </row>
    <row r="562" spans="1:31" x14ac:dyDescent="0.3">
      <c r="A562">
        <v>2695220</v>
      </c>
      <c r="B562">
        <v>1</v>
      </c>
      <c r="C562" t="s">
        <v>81</v>
      </c>
      <c r="D562" t="s">
        <v>128</v>
      </c>
      <c r="E562" t="s">
        <v>132</v>
      </c>
      <c r="F562" t="s">
        <v>210</v>
      </c>
      <c r="G562" t="s">
        <v>346</v>
      </c>
      <c r="H562" t="s">
        <v>135</v>
      </c>
      <c r="I562" t="s">
        <v>136</v>
      </c>
      <c r="J562" t="s">
        <v>137</v>
      </c>
      <c r="K562" t="s">
        <v>166</v>
      </c>
      <c r="L562" t="s">
        <v>1787</v>
      </c>
      <c r="M562" t="s">
        <v>1788</v>
      </c>
      <c r="N562">
        <v>6.4119444440000004</v>
      </c>
      <c r="O562">
        <v>18</v>
      </c>
      <c r="P562">
        <v>1488</v>
      </c>
      <c r="Q562">
        <v>28</v>
      </c>
      <c r="R562">
        <v>21</v>
      </c>
      <c r="S562">
        <v>13</v>
      </c>
      <c r="T562">
        <v>125</v>
      </c>
      <c r="U562">
        <v>1</v>
      </c>
      <c r="V562">
        <v>0</v>
      </c>
      <c r="W562">
        <v>27.322092686117951</v>
      </c>
      <c r="X562">
        <v>1156.8153777577397</v>
      </c>
      <c r="Y562">
        <v>1193.7964748277966</v>
      </c>
      <c r="Z562">
        <v>98.243630970834076</v>
      </c>
      <c r="AA562">
        <v>563.31100803055597</v>
      </c>
      <c r="AB562">
        <v>373.6572075272482</v>
      </c>
      <c r="AC562">
        <v>1774.186780236565</v>
      </c>
      <c r="AD562">
        <v>0</v>
      </c>
      <c r="AE562">
        <v>5187.3325720368575</v>
      </c>
    </row>
    <row r="563" spans="1:31" x14ac:dyDescent="0.3">
      <c r="A563">
        <v>2695340</v>
      </c>
      <c r="B563">
        <v>1</v>
      </c>
      <c r="C563" t="s">
        <v>81</v>
      </c>
      <c r="D563" t="s">
        <v>127</v>
      </c>
      <c r="E563" t="s">
        <v>132</v>
      </c>
      <c r="F563" t="s">
        <v>1789</v>
      </c>
      <c r="G563" t="s">
        <v>134</v>
      </c>
      <c r="H563" t="s">
        <v>135</v>
      </c>
      <c r="I563" t="s">
        <v>136</v>
      </c>
      <c r="J563" t="s">
        <v>137</v>
      </c>
      <c r="K563" t="s">
        <v>138</v>
      </c>
      <c r="L563" t="s">
        <v>1790</v>
      </c>
      <c r="M563" t="s">
        <v>1791</v>
      </c>
      <c r="N563">
        <v>4.3447222219999997</v>
      </c>
      <c r="O563">
        <v>1</v>
      </c>
      <c r="P563">
        <v>0</v>
      </c>
      <c r="Q563">
        <v>137</v>
      </c>
      <c r="R563">
        <v>6</v>
      </c>
      <c r="S563">
        <v>5</v>
      </c>
      <c r="T563">
        <v>0</v>
      </c>
      <c r="U563">
        <v>0</v>
      </c>
      <c r="V563">
        <v>0</v>
      </c>
      <c r="W563">
        <v>4.4632705926803391</v>
      </c>
      <c r="X563">
        <v>0</v>
      </c>
      <c r="Y563">
        <v>336.53686611001291</v>
      </c>
      <c r="Z563">
        <v>5.0638757150511111</v>
      </c>
      <c r="AA563">
        <v>19.334924856967174</v>
      </c>
      <c r="AB563">
        <v>0</v>
      </c>
      <c r="AC563">
        <v>0</v>
      </c>
      <c r="AD563">
        <v>0</v>
      </c>
      <c r="AE563">
        <v>365.3989372747115</v>
      </c>
    </row>
    <row r="564" spans="1:31" x14ac:dyDescent="0.3">
      <c r="A564">
        <v>2695561</v>
      </c>
      <c r="B564">
        <v>1</v>
      </c>
      <c r="C564" t="s">
        <v>81</v>
      </c>
      <c r="D564" t="s">
        <v>128</v>
      </c>
      <c r="E564" t="s">
        <v>160</v>
      </c>
      <c r="F564" t="s">
        <v>1792</v>
      </c>
      <c r="G564" t="s">
        <v>134</v>
      </c>
      <c r="H564" t="s">
        <v>135</v>
      </c>
      <c r="I564" t="s">
        <v>136</v>
      </c>
      <c r="J564" t="s">
        <v>137</v>
      </c>
      <c r="K564" t="s">
        <v>138</v>
      </c>
      <c r="L564" t="s">
        <v>1793</v>
      </c>
      <c r="M564" t="s">
        <v>1794</v>
      </c>
      <c r="N564">
        <v>1.619444444</v>
      </c>
      <c r="O564">
        <v>0</v>
      </c>
      <c r="P564">
        <v>0</v>
      </c>
      <c r="Q564">
        <v>6</v>
      </c>
      <c r="R564">
        <v>0</v>
      </c>
      <c r="S564">
        <v>1</v>
      </c>
      <c r="T564">
        <v>1</v>
      </c>
      <c r="U564">
        <v>0</v>
      </c>
      <c r="V564">
        <v>0</v>
      </c>
      <c r="W564">
        <v>0</v>
      </c>
      <c r="X564">
        <v>0</v>
      </c>
      <c r="Y564">
        <v>41.538171272815035</v>
      </c>
      <c r="Z564">
        <v>0</v>
      </c>
      <c r="AA564">
        <v>8.6784693280928558</v>
      </c>
      <c r="AB564">
        <v>5.467726528653583</v>
      </c>
      <c r="AC564">
        <v>0</v>
      </c>
      <c r="AD564">
        <v>0</v>
      </c>
      <c r="AE564">
        <v>55.68436712956148</v>
      </c>
    </row>
    <row r="565" spans="1:31" x14ac:dyDescent="0.3">
      <c r="A565">
        <v>2695575</v>
      </c>
      <c r="B565">
        <v>1</v>
      </c>
      <c r="C565" t="s">
        <v>80</v>
      </c>
      <c r="D565" t="s">
        <v>96</v>
      </c>
      <c r="E565" t="s">
        <v>160</v>
      </c>
      <c r="F565" t="s">
        <v>1795</v>
      </c>
      <c r="G565" t="s">
        <v>165</v>
      </c>
      <c r="H565" t="s">
        <v>135</v>
      </c>
      <c r="I565" t="s">
        <v>136</v>
      </c>
      <c r="J565" t="s">
        <v>137</v>
      </c>
      <c r="K565" t="s">
        <v>166</v>
      </c>
      <c r="L565" t="s">
        <v>1796</v>
      </c>
      <c r="M565" t="s">
        <v>1727</v>
      </c>
      <c r="N565">
        <v>2.8336111110000002</v>
      </c>
      <c r="O565">
        <v>0</v>
      </c>
      <c r="P565">
        <v>1966</v>
      </c>
      <c r="Q565">
        <v>0</v>
      </c>
      <c r="R565">
        <v>2</v>
      </c>
      <c r="S565">
        <v>1</v>
      </c>
      <c r="T565">
        <v>650</v>
      </c>
      <c r="U565">
        <v>1</v>
      </c>
      <c r="V565">
        <v>0</v>
      </c>
      <c r="W565">
        <v>0</v>
      </c>
      <c r="X565">
        <v>1210.2499313122264</v>
      </c>
      <c r="Y565">
        <v>0</v>
      </c>
      <c r="Z565">
        <v>0.20389557713986445</v>
      </c>
      <c r="AA565">
        <v>444.39948575591109</v>
      </c>
      <c r="AB565">
        <v>3291.9315187424754</v>
      </c>
      <c r="AC565">
        <v>417.86758943954459</v>
      </c>
      <c r="AD565">
        <v>0</v>
      </c>
      <c r="AE565">
        <v>5364.6524208272976</v>
      </c>
    </row>
    <row r="566" spans="1:31" x14ac:dyDescent="0.3">
      <c r="A566">
        <v>2695589</v>
      </c>
      <c r="B566">
        <v>1</v>
      </c>
      <c r="C566" t="s">
        <v>81</v>
      </c>
      <c r="D566" t="s">
        <v>112</v>
      </c>
      <c r="E566" t="s">
        <v>132</v>
      </c>
      <c r="F566" t="s">
        <v>1797</v>
      </c>
      <c r="G566" t="s">
        <v>134</v>
      </c>
      <c r="H566" t="s">
        <v>135</v>
      </c>
      <c r="I566" t="s">
        <v>136</v>
      </c>
      <c r="J566" t="s">
        <v>137</v>
      </c>
      <c r="K566" t="s">
        <v>138</v>
      </c>
      <c r="L566" t="s">
        <v>1798</v>
      </c>
      <c r="M566" t="s">
        <v>1799</v>
      </c>
      <c r="N566">
        <v>1.2</v>
      </c>
      <c r="O566">
        <v>5</v>
      </c>
      <c r="P566">
        <v>1120</v>
      </c>
      <c r="Q566">
        <v>16</v>
      </c>
      <c r="R566">
        <v>145</v>
      </c>
      <c r="S566">
        <v>5</v>
      </c>
      <c r="T566">
        <v>71</v>
      </c>
      <c r="U566">
        <v>0</v>
      </c>
      <c r="V566">
        <v>0</v>
      </c>
      <c r="W566">
        <v>1.1017201546458333</v>
      </c>
      <c r="X566">
        <v>123.47367781021391</v>
      </c>
      <c r="Y566">
        <v>90.190909372294925</v>
      </c>
      <c r="Z566">
        <v>60.202163530741224</v>
      </c>
      <c r="AA566">
        <v>15.306784067161407</v>
      </c>
      <c r="AB566">
        <v>29.445346767843926</v>
      </c>
      <c r="AC566">
        <v>0</v>
      </c>
      <c r="AD566">
        <v>0</v>
      </c>
      <c r="AE566">
        <v>319.72060170290126</v>
      </c>
    </row>
    <row r="567" spans="1:31" x14ac:dyDescent="0.3">
      <c r="A567">
        <v>2695632</v>
      </c>
      <c r="B567">
        <v>1</v>
      </c>
      <c r="C567" t="s">
        <v>80</v>
      </c>
      <c r="D567" t="s">
        <v>83</v>
      </c>
      <c r="E567" t="s">
        <v>145</v>
      </c>
      <c r="F567" t="s">
        <v>1800</v>
      </c>
      <c r="G567" t="s">
        <v>134</v>
      </c>
      <c r="H567" t="s">
        <v>135</v>
      </c>
      <c r="I567" t="s">
        <v>136</v>
      </c>
      <c r="J567" t="s">
        <v>137</v>
      </c>
      <c r="K567" t="s">
        <v>138</v>
      </c>
      <c r="L567" t="s">
        <v>1801</v>
      </c>
      <c r="M567" t="s">
        <v>1802</v>
      </c>
      <c r="N567">
        <v>0.76777777700000005</v>
      </c>
      <c r="O567">
        <v>0</v>
      </c>
      <c r="P567">
        <v>3176</v>
      </c>
      <c r="Q567">
        <v>1</v>
      </c>
      <c r="R567">
        <v>3</v>
      </c>
      <c r="S567">
        <v>14</v>
      </c>
      <c r="T567">
        <v>1374</v>
      </c>
      <c r="U567">
        <v>6</v>
      </c>
      <c r="V567">
        <v>44</v>
      </c>
      <c r="W567">
        <v>0</v>
      </c>
      <c r="X567">
        <v>453.41425123595508</v>
      </c>
      <c r="Y567">
        <v>142.57498909178739</v>
      </c>
      <c r="Z567">
        <v>2.3659918001257729</v>
      </c>
      <c r="AA567">
        <v>85.078501065347524</v>
      </c>
      <c r="AB567">
        <v>1138.1531623609005</v>
      </c>
      <c r="AC567">
        <v>248.07558033543688</v>
      </c>
      <c r="AD567">
        <v>1268.9400504003538</v>
      </c>
      <c r="AE567">
        <v>3338.602526289907</v>
      </c>
    </row>
    <row r="568" spans="1:31" x14ac:dyDescent="0.3">
      <c r="A568">
        <v>2695680</v>
      </c>
      <c r="B568">
        <v>1</v>
      </c>
      <c r="C568" t="s">
        <v>81</v>
      </c>
      <c r="D568" t="s">
        <v>127</v>
      </c>
      <c r="E568" t="s">
        <v>132</v>
      </c>
      <c r="F568" t="s">
        <v>1803</v>
      </c>
      <c r="G568" t="s">
        <v>134</v>
      </c>
      <c r="H568" t="s">
        <v>135</v>
      </c>
      <c r="I568" t="s">
        <v>136</v>
      </c>
      <c r="J568" t="s">
        <v>137</v>
      </c>
      <c r="K568" t="s">
        <v>138</v>
      </c>
      <c r="L568" t="s">
        <v>1804</v>
      </c>
      <c r="M568" t="s">
        <v>1805</v>
      </c>
      <c r="N568">
        <v>0.92277777699999997</v>
      </c>
      <c r="O568">
        <v>0</v>
      </c>
      <c r="P568">
        <v>0</v>
      </c>
      <c r="Q568">
        <v>10</v>
      </c>
      <c r="R568">
        <v>25</v>
      </c>
      <c r="S568">
        <v>12</v>
      </c>
      <c r="T568">
        <v>1</v>
      </c>
      <c r="U568">
        <v>2</v>
      </c>
      <c r="V568">
        <v>0</v>
      </c>
      <c r="W568">
        <v>0</v>
      </c>
      <c r="X568">
        <v>0</v>
      </c>
      <c r="Y568">
        <v>2.8518947354176944</v>
      </c>
      <c r="Z568">
        <v>3.4280972480912526</v>
      </c>
      <c r="AA568">
        <v>188.27147050349348</v>
      </c>
      <c r="AB568">
        <v>6.1408647519876265</v>
      </c>
      <c r="AC568">
        <v>50.971904133612007</v>
      </c>
      <c r="AD568">
        <v>0</v>
      </c>
      <c r="AE568">
        <v>251.66423137260207</v>
      </c>
    </row>
    <row r="569" spans="1:31" x14ac:dyDescent="0.3">
      <c r="A569">
        <v>2695709</v>
      </c>
      <c r="B569">
        <v>1</v>
      </c>
      <c r="C569" t="s">
        <v>81</v>
      </c>
      <c r="D569" t="s">
        <v>113</v>
      </c>
      <c r="E569" t="s">
        <v>160</v>
      </c>
      <c r="F569" t="s">
        <v>1806</v>
      </c>
      <c r="G569" t="s">
        <v>134</v>
      </c>
      <c r="H569" t="s">
        <v>135</v>
      </c>
      <c r="I569" t="s">
        <v>169</v>
      </c>
      <c r="J569" t="s">
        <v>137</v>
      </c>
      <c r="K569" t="s">
        <v>138</v>
      </c>
      <c r="L569" t="s">
        <v>1807</v>
      </c>
      <c r="M569" t="s">
        <v>1808</v>
      </c>
      <c r="N569">
        <v>9.4444439999999998E-3</v>
      </c>
      <c r="O569">
        <v>0</v>
      </c>
      <c r="P569">
        <v>629</v>
      </c>
      <c r="Q569">
        <v>0</v>
      </c>
      <c r="R569">
        <v>142</v>
      </c>
      <c r="S569">
        <v>2</v>
      </c>
      <c r="T569">
        <v>26</v>
      </c>
      <c r="U569">
        <v>0</v>
      </c>
      <c r="V569">
        <v>0</v>
      </c>
      <c r="W569">
        <v>0</v>
      </c>
      <c r="X569">
        <v>0.59239766103178726</v>
      </c>
      <c r="Y569">
        <v>0</v>
      </c>
      <c r="Z569">
        <v>1.0717141924880529</v>
      </c>
      <c r="AA569">
        <v>1.840835195653278E-2</v>
      </c>
      <c r="AB569">
        <v>0.12391566191577891</v>
      </c>
      <c r="AC569">
        <v>0</v>
      </c>
      <c r="AD569">
        <v>0</v>
      </c>
      <c r="AE569">
        <v>1.8064358673921519</v>
      </c>
    </row>
    <row r="570" spans="1:31" x14ac:dyDescent="0.3">
      <c r="A570">
        <v>2695710</v>
      </c>
      <c r="B570">
        <v>1</v>
      </c>
      <c r="C570" t="s">
        <v>80</v>
      </c>
      <c r="D570" t="s">
        <v>93</v>
      </c>
      <c r="E570" t="s">
        <v>132</v>
      </c>
      <c r="F570" t="s">
        <v>1809</v>
      </c>
      <c r="G570" t="s">
        <v>134</v>
      </c>
      <c r="H570" t="s">
        <v>135</v>
      </c>
      <c r="I570" t="s">
        <v>136</v>
      </c>
      <c r="J570" t="s">
        <v>137</v>
      </c>
      <c r="K570" t="s">
        <v>138</v>
      </c>
      <c r="L570" t="s">
        <v>1808</v>
      </c>
      <c r="M570" t="s">
        <v>1810</v>
      </c>
      <c r="N570">
        <v>0.382222222</v>
      </c>
      <c r="O570">
        <v>1</v>
      </c>
      <c r="P570">
        <v>288</v>
      </c>
      <c r="Q570">
        <v>21</v>
      </c>
      <c r="R570">
        <v>132</v>
      </c>
      <c r="S570">
        <v>6</v>
      </c>
      <c r="T570">
        <v>70</v>
      </c>
      <c r="U570">
        <v>0</v>
      </c>
      <c r="V570">
        <v>0</v>
      </c>
      <c r="W570">
        <v>0.61639994627287553</v>
      </c>
      <c r="X570">
        <v>23.152704722898523</v>
      </c>
      <c r="Y570">
        <v>106.3860971866423</v>
      </c>
      <c r="Z570">
        <v>123.46879662023461</v>
      </c>
      <c r="AA570">
        <v>36.465287600441798</v>
      </c>
      <c r="AB570">
        <v>40.087873030389204</v>
      </c>
      <c r="AC570">
        <v>0</v>
      </c>
      <c r="AD570">
        <v>0</v>
      </c>
      <c r="AE570">
        <v>330.17715910687934</v>
      </c>
    </row>
    <row r="571" spans="1:31" x14ac:dyDescent="0.3">
      <c r="A571">
        <v>2695711</v>
      </c>
      <c r="B571">
        <v>1</v>
      </c>
      <c r="C571" t="s">
        <v>81</v>
      </c>
      <c r="D571" t="s">
        <v>116</v>
      </c>
      <c r="E571" t="s">
        <v>132</v>
      </c>
      <c r="F571" t="s">
        <v>1811</v>
      </c>
      <c r="G571" t="s">
        <v>134</v>
      </c>
      <c r="H571" t="s">
        <v>135</v>
      </c>
      <c r="I571" t="s">
        <v>136</v>
      </c>
      <c r="J571" t="s">
        <v>137</v>
      </c>
      <c r="K571" t="s">
        <v>138</v>
      </c>
      <c r="L571" t="s">
        <v>1812</v>
      </c>
      <c r="M571" t="s">
        <v>1813</v>
      </c>
      <c r="N571">
        <v>0.44777777699999999</v>
      </c>
      <c r="O571">
        <v>4</v>
      </c>
      <c r="P571">
        <v>901</v>
      </c>
      <c r="Q571">
        <v>8</v>
      </c>
      <c r="R571">
        <v>111</v>
      </c>
      <c r="S571">
        <v>3</v>
      </c>
      <c r="T571">
        <v>53</v>
      </c>
      <c r="U571">
        <v>1</v>
      </c>
      <c r="V571">
        <v>0</v>
      </c>
      <c r="W571">
        <v>0.3147824993733333</v>
      </c>
      <c r="X571">
        <v>53.871622984467692</v>
      </c>
      <c r="Y571">
        <v>1.4743586798157995</v>
      </c>
      <c r="Z571">
        <v>34.045712738637405</v>
      </c>
      <c r="AA571">
        <v>3.7440345194458935</v>
      </c>
      <c r="AB571">
        <v>12.502569437606013</v>
      </c>
      <c r="AC571">
        <v>9.297009426714709</v>
      </c>
      <c r="AD571">
        <v>0</v>
      </c>
      <c r="AE571">
        <v>115.25009028606085</v>
      </c>
    </row>
    <row r="572" spans="1:31" x14ac:dyDescent="0.3">
      <c r="A572">
        <v>2695743</v>
      </c>
      <c r="B572">
        <v>1</v>
      </c>
      <c r="C572" t="s">
        <v>81</v>
      </c>
      <c r="D572" t="s">
        <v>115</v>
      </c>
      <c r="E572" t="s">
        <v>132</v>
      </c>
      <c r="F572" t="s">
        <v>1814</v>
      </c>
      <c r="G572" t="s">
        <v>134</v>
      </c>
      <c r="H572" t="s">
        <v>135</v>
      </c>
      <c r="I572" t="s">
        <v>136</v>
      </c>
      <c r="J572" t="s">
        <v>137</v>
      </c>
      <c r="K572" t="s">
        <v>138</v>
      </c>
      <c r="L572" t="s">
        <v>1815</v>
      </c>
      <c r="M572" t="s">
        <v>1816</v>
      </c>
      <c r="N572">
        <v>0.21555555500000001</v>
      </c>
      <c r="O572">
        <v>4</v>
      </c>
      <c r="P572">
        <v>1203</v>
      </c>
      <c r="Q572">
        <v>3</v>
      </c>
      <c r="R572">
        <v>143</v>
      </c>
      <c r="S572">
        <v>3</v>
      </c>
      <c r="T572">
        <v>70</v>
      </c>
      <c r="U572">
        <v>0</v>
      </c>
      <c r="V572">
        <v>0</v>
      </c>
      <c r="W572">
        <v>0.9495848868815957</v>
      </c>
      <c r="X572">
        <v>24.650083538878043</v>
      </c>
      <c r="Y572">
        <v>4.3459975337456855</v>
      </c>
      <c r="Z572">
        <v>8.5689858835464658</v>
      </c>
      <c r="AA572">
        <v>1.6399337743011111</v>
      </c>
      <c r="AB572">
        <v>4.8778588486004271</v>
      </c>
      <c r="AC572">
        <v>0</v>
      </c>
      <c r="AD572">
        <v>0</v>
      </c>
      <c r="AE572">
        <v>45.032444465953326</v>
      </c>
    </row>
    <row r="573" spans="1:31" x14ac:dyDescent="0.3">
      <c r="A573">
        <v>2696033</v>
      </c>
      <c r="B573">
        <v>1</v>
      </c>
      <c r="C573" t="s">
        <v>80</v>
      </c>
      <c r="D573" t="s">
        <v>93</v>
      </c>
      <c r="E573" t="s">
        <v>213</v>
      </c>
      <c r="F573" t="s">
        <v>1817</v>
      </c>
      <c r="G573" t="s">
        <v>215</v>
      </c>
      <c r="H573" t="s">
        <v>187</v>
      </c>
      <c r="I573" t="s">
        <v>136</v>
      </c>
      <c r="J573" t="s">
        <v>137</v>
      </c>
      <c r="K573" t="s">
        <v>138</v>
      </c>
      <c r="L573" t="s">
        <v>1818</v>
      </c>
      <c r="M573" t="s">
        <v>1819</v>
      </c>
      <c r="N573">
        <v>4.0380555549999997</v>
      </c>
      <c r="O573">
        <v>0</v>
      </c>
      <c r="P573">
        <v>8</v>
      </c>
      <c r="Q573">
        <v>0</v>
      </c>
      <c r="R573">
        <v>0</v>
      </c>
      <c r="S573">
        <v>0</v>
      </c>
      <c r="T573">
        <v>2</v>
      </c>
      <c r="U573">
        <v>0</v>
      </c>
      <c r="V573">
        <v>0</v>
      </c>
      <c r="W573">
        <v>0</v>
      </c>
      <c r="X573">
        <v>4.3618966450300105</v>
      </c>
      <c r="Y573">
        <v>0</v>
      </c>
      <c r="Z573">
        <v>0</v>
      </c>
      <c r="AA573">
        <v>0</v>
      </c>
      <c r="AB573">
        <v>1.4299409104141245</v>
      </c>
      <c r="AC573">
        <v>0</v>
      </c>
      <c r="AD573">
        <v>0</v>
      </c>
      <c r="AE573">
        <v>5.7918375554441353</v>
      </c>
    </row>
    <row r="574" spans="1:31" x14ac:dyDescent="0.3">
      <c r="A574">
        <v>2696041</v>
      </c>
      <c r="B574">
        <v>1</v>
      </c>
      <c r="C574" t="s">
        <v>81</v>
      </c>
      <c r="D574" t="s">
        <v>115</v>
      </c>
      <c r="E574" t="s">
        <v>145</v>
      </c>
      <c r="F574" t="s">
        <v>1820</v>
      </c>
      <c r="G574" t="s">
        <v>176</v>
      </c>
      <c r="H574" t="s">
        <v>135</v>
      </c>
      <c r="I574" t="s">
        <v>136</v>
      </c>
      <c r="J574" t="s">
        <v>137</v>
      </c>
      <c r="K574" t="s">
        <v>138</v>
      </c>
      <c r="L574" t="s">
        <v>1821</v>
      </c>
      <c r="M574" t="s">
        <v>1822</v>
      </c>
      <c r="N574">
        <v>1.8672222220000001</v>
      </c>
      <c r="O574">
        <v>0</v>
      </c>
      <c r="P574">
        <v>22</v>
      </c>
      <c r="Q574">
        <v>2</v>
      </c>
      <c r="R574">
        <v>14</v>
      </c>
      <c r="S574">
        <v>0</v>
      </c>
      <c r="T574">
        <v>2</v>
      </c>
      <c r="U574">
        <v>0</v>
      </c>
      <c r="V574">
        <v>0</v>
      </c>
      <c r="W574">
        <v>0</v>
      </c>
      <c r="X574">
        <v>3.3076916951396358</v>
      </c>
      <c r="Y574">
        <v>94.106583988995666</v>
      </c>
      <c r="Z574">
        <v>16.148327926326097</v>
      </c>
      <c r="AA574">
        <v>0</v>
      </c>
      <c r="AB574">
        <v>0.15119719554572514</v>
      </c>
      <c r="AC574">
        <v>0</v>
      </c>
      <c r="AD574">
        <v>0</v>
      </c>
      <c r="AE574">
        <v>113.71380080600711</v>
      </c>
    </row>
    <row r="575" spans="1:31" x14ac:dyDescent="0.3">
      <c r="A575">
        <v>2696080</v>
      </c>
      <c r="B575">
        <v>1</v>
      </c>
      <c r="C575" t="s">
        <v>81</v>
      </c>
      <c r="D575" t="s">
        <v>113</v>
      </c>
      <c r="E575" t="s">
        <v>145</v>
      </c>
      <c r="F575" t="s">
        <v>1823</v>
      </c>
      <c r="G575" t="s">
        <v>134</v>
      </c>
      <c r="H575" t="s">
        <v>135</v>
      </c>
      <c r="I575" t="s">
        <v>169</v>
      </c>
      <c r="J575" t="s">
        <v>137</v>
      </c>
      <c r="K575" t="s">
        <v>138</v>
      </c>
      <c r="L575" t="s">
        <v>1824</v>
      </c>
      <c r="M575" t="s">
        <v>1825</v>
      </c>
      <c r="N575">
        <v>9.1666660000000004E-3</v>
      </c>
      <c r="O575">
        <v>2</v>
      </c>
      <c r="P575">
        <v>253</v>
      </c>
      <c r="Q575">
        <v>8</v>
      </c>
      <c r="R575">
        <v>2</v>
      </c>
      <c r="S575">
        <v>5</v>
      </c>
      <c r="T575">
        <v>4</v>
      </c>
      <c r="U575">
        <v>2</v>
      </c>
      <c r="V575">
        <v>0</v>
      </c>
      <c r="W575">
        <v>3.1738319800000002E-3</v>
      </c>
      <c r="X575">
        <v>0.32748861737993762</v>
      </c>
      <c r="Y575">
        <v>0.15980806911888501</v>
      </c>
      <c r="Z575">
        <v>4.2071846327133332E-3</v>
      </c>
      <c r="AA575">
        <v>1.5594009838784667E-2</v>
      </c>
      <c r="AB575">
        <v>3.9287361903579163E-2</v>
      </c>
      <c r="AC575">
        <v>1.3195597714601803</v>
      </c>
      <c r="AD575">
        <v>0</v>
      </c>
      <c r="AE575">
        <v>1.86911884631408</v>
      </c>
    </row>
    <row r="576" spans="1:31" x14ac:dyDescent="0.3">
      <c r="A576">
        <v>2696119</v>
      </c>
      <c r="B576">
        <v>1</v>
      </c>
      <c r="C576" t="s">
        <v>81</v>
      </c>
      <c r="D576" t="s">
        <v>128</v>
      </c>
      <c r="E576" t="s">
        <v>145</v>
      </c>
      <c r="F576" t="s">
        <v>1826</v>
      </c>
      <c r="G576" t="s">
        <v>134</v>
      </c>
      <c r="H576" t="s">
        <v>135</v>
      </c>
      <c r="I576" t="s">
        <v>136</v>
      </c>
      <c r="J576" t="s">
        <v>137</v>
      </c>
      <c r="K576" t="s">
        <v>138</v>
      </c>
      <c r="L576" t="s">
        <v>1827</v>
      </c>
      <c r="M576" t="s">
        <v>1828</v>
      </c>
      <c r="N576">
        <v>2.298333333</v>
      </c>
      <c r="O576">
        <v>0</v>
      </c>
      <c r="P576">
        <v>153</v>
      </c>
      <c r="Q576">
        <v>0</v>
      </c>
      <c r="R576">
        <v>23</v>
      </c>
      <c r="S576">
        <v>0</v>
      </c>
      <c r="T576">
        <v>17</v>
      </c>
      <c r="U576">
        <v>0</v>
      </c>
      <c r="V576">
        <v>0</v>
      </c>
      <c r="W576">
        <v>0</v>
      </c>
      <c r="X576">
        <v>46.53452159703091</v>
      </c>
      <c r="Y576">
        <v>0</v>
      </c>
      <c r="Z576">
        <v>13.968900609076066</v>
      </c>
      <c r="AA576">
        <v>0</v>
      </c>
      <c r="AB576">
        <v>21.58819411232858</v>
      </c>
      <c r="AC576">
        <v>0</v>
      </c>
      <c r="AD576">
        <v>0</v>
      </c>
      <c r="AE576">
        <v>82.091616318435555</v>
      </c>
    </row>
    <row r="577" spans="1:31" x14ac:dyDescent="0.3">
      <c r="A577">
        <v>2696146</v>
      </c>
      <c r="B577">
        <v>1</v>
      </c>
      <c r="C577" t="s">
        <v>80</v>
      </c>
      <c r="D577" t="s">
        <v>93</v>
      </c>
      <c r="E577" t="s">
        <v>160</v>
      </c>
      <c r="F577" t="s">
        <v>1829</v>
      </c>
      <c r="G577" t="s">
        <v>134</v>
      </c>
      <c r="H577" t="s">
        <v>135</v>
      </c>
      <c r="I577" t="s">
        <v>136</v>
      </c>
      <c r="J577" t="s">
        <v>137</v>
      </c>
      <c r="K577" t="s">
        <v>138</v>
      </c>
      <c r="L577" t="s">
        <v>1830</v>
      </c>
      <c r="M577" t="s">
        <v>1831</v>
      </c>
      <c r="N577">
        <v>0.29888888800000002</v>
      </c>
      <c r="O577">
        <v>0</v>
      </c>
      <c r="P577">
        <v>637</v>
      </c>
      <c r="Q577">
        <v>10</v>
      </c>
      <c r="R577">
        <v>164</v>
      </c>
      <c r="S577">
        <v>2</v>
      </c>
      <c r="T577">
        <v>117</v>
      </c>
      <c r="U577">
        <v>1</v>
      </c>
      <c r="V577">
        <v>0</v>
      </c>
      <c r="W577">
        <v>0</v>
      </c>
      <c r="X577">
        <v>40.604168657998628</v>
      </c>
      <c r="Y577">
        <v>19.445177452274748</v>
      </c>
      <c r="Z577">
        <v>139.54956814881157</v>
      </c>
      <c r="AA577">
        <v>5.2066513344045102</v>
      </c>
      <c r="AB577">
        <v>50.641350359025424</v>
      </c>
      <c r="AC577">
        <v>48.532304205048888</v>
      </c>
      <c r="AD577">
        <v>0</v>
      </c>
      <c r="AE577">
        <v>303.97922015756376</v>
      </c>
    </row>
    <row r="578" spans="1:31" x14ac:dyDescent="0.3">
      <c r="A578">
        <v>2696147</v>
      </c>
      <c r="B578">
        <v>1</v>
      </c>
      <c r="C578" t="s">
        <v>80</v>
      </c>
      <c r="D578" t="s">
        <v>105</v>
      </c>
      <c r="E578" t="s">
        <v>160</v>
      </c>
      <c r="F578" t="s">
        <v>1832</v>
      </c>
      <c r="G578" t="s">
        <v>409</v>
      </c>
      <c r="H578" t="s">
        <v>135</v>
      </c>
      <c r="I578" t="s">
        <v>169</v>
      </c>
      <c r="J578" t="s">
        <v>137</v>
      </c>
      <c r="K578" t="s">
        <v>138</v>
      </c>
      <c r="L578" t="s">
        <v>1833</v>
      </c>
      <c r="M578" t="s">
        <v>1834</v>
      </c>
      <c r="N578">
        <v>1.5833333000000002E-2</v>
      </c>
      <c r="O578">
        <v>3</v>
      </c>
      <c r="P578">
        <v>306</v>
      </c>
      <c r="Q578">
        <v>5</v>
      </c>
      <c r="R578">
        <v>2</v>
      </c>
      <c r="S578">
        <v>35</v>
      </c>
      <c r="T578">
        <v>170</v>
      </c>
      <c r="U578">
        <v>22</v>
      </c>
      <c r="V578">
        <v>33</v>
      </c>
      <c r="W578">
        <v>7.9763095142203339E-2</v>
      </c>
      <c r="X578">
        <v>1.1919146153093065</v>
      </c>
      <c r="Y578">
        <v>0.13507790148773985</v>
      </c>
      <c r="Z578">
        <v>7.701902143667335E-3</v>
      </c>
      <c r="AA578">
        <v>5.3691827313218283</v>
      </c>
      <c r="AB578">
        <v>7.5563855252739556</v>
      </c>
      <c r="AC578">
        <v>47.807108238272299</v>
      </c>
      <c r="AD578">
        <v>19.935589434419068</v>
      </c>
      <c r="AE578">
        <v>82.082723443370071</v>
      </c>
    </row>
    <row r="579" spans="1:31" x14ac:dyDescent="0.3">
      <c r="A579">
        <v>2696148</v>
      </c>
      <c r="B579">
        <v>1</v>
      </c>
      <c r="C579" t="s">
        <v>80</v>
      </c>
      <c r="D579" t="s">
        <v>105</v>
      </c>
      <c r="E579" t="s">
        <v>132</v>
      </c>
      <c r="F579" t="s">
        <v>1835</v>
      </c>
      <c r="G579" t="s">
        <v>134</v>
      </c>
      <c r="H579" t="s">
        <v>135</v>
      </c>
      <c r="I579" t="s">
        <v>169</v>
      </c>
      <c r="J579" t="s">
        <v>137</v>
      </c>
      <c r="K579" t="s">
        <v>138</v>
      </c>
      <c r="L579" t="s">
        <v>1836</v>
      </c>
      <c r="M579" t="s">
        <v>1837</v>
      </c>
      <c r="N579">
        <v>6.6666659999999999E-3</v>
      </c>
      <c r="O579">
        <v>3</v>
      </c>
      <c r="P579">
        <v>306</v>
      </c>
      <c r="Q579">
        <v>5</v>
      </c>
      <c r="R579">
        <v>2</v>
      </c>
      <c r="S579">
        <v>35</v>
      </c>
      <c r="T579">
        <v>170</v>
      </c>
      <c r="U579">
        <v>22</v>
      </c>
      <c r="V579">
        <v>33</v>
      </c>
      <c r="W579">
        <v>3.3584461112506674E-2</v>
      </c>
      <c r="X579">
        <v>0.50185878539339124</v>
      </c>
      <c r="Y579">
        <v>5.6874905889574674E-2</v>
      </c>
      <c r="Z579">
        <v>3.2429061657546668E-3</v>
      </c>
      <c r="AA579">
        <v>2.2607085184512958</v>
      </c>
      <c r="AB579">
        <v>3.1816360106416668</v>
      </c>
      <c r="AC579">
        <v>20.129308731904128</v>
      </c>
      <c r="AD579">
        <v>8.3939323934396111</v>
      </c>
      <c r="AE579">
        <v>34.561146712997932</v>
      </c>
    </row>
    <row r="580" spans="1:31" x14ac:dyDescent="0.3">
      <c r="A580">
        <v>2696149</v>
      </c>
      <c r="B580">
        <v>1</v>
      </c>
      <c r="C580" t="s">
        <v>81</v>
      </c>
      <c r="D580" t="s">
        <v>112</v>
      </c>
      <c r="E580" t="s">
        <v>160</v>
      </c>
      <c r="F580" t="s">
        <v>1151</v>
      </c>
      <c r="G580" t="s">
        <v>346</v>
      </c>
      <c r="H580" t="s">
        <v>135</v>
      </c>
      <c r="I580" t="s">
        <v>136</v>
      </c>
      <c r="J580" t="s">
        <v>137</v>
      </c>
      <c r="K580" t="s">
        <v>166</v>
      </c>
      <c r="L580" t="s">
        <v>1838</v>
      </c>
      <c r="M580" t="s">
        <v>1839</v>
      </c>
      <c r="N580">
        <v>0.26833333300000001</v>
      </c>
      <c r="O580">
        <v>3</v>
      </c>
      <c r="P580">
        <v>1290</v>
      </c>
      <c r="Q580">
        <v>5</v>
      </c>
      <c r="R580">
        <v>38</v>
      </c>
      <c r="S580">
        <v>7</v>
      </c>
      <c r="T580">
        <v>69</v>
      </c>
      <c r="U580">
        <v>0</v>
      </c>
      <c r="V580">
        <v>0</v>
      </c>
      <c r="W580">
        <v>0.15640761989999996</v>
      </c>
      <c r="X580">
        <v>24.170025471294903</v>
      </c>
      <c r="Y580">
        <v>7.7726805370971039</v>
      </c>
      <c r="Z580">
        <v>2.7624677107621478</v>
      </c>
      <c r="AA580">
        <v>7.7954827081788078</v>
      </c>
      <c r="AB580">
        <v>5.5811480610035211</v>
      </c>
      <c r="AC580">
        <v>0</v>
      </c>
      <c r="AD580">
        <v>0</v>
      </c>
      <c r="AE580">
        <v>48.238212108236482</v>
      </c>
    </row>
    <row r="581" spans="1:31" x14ac:dyDescent="0.3">
      <c r="A581">
        <v>2696160</v>
      </c>
      <c r="B581">
        <v>1</v>
      </c>
      <c r="C581" t="s">
        <v>81</v>
      </c>
      <c r="D581" t="s">
        <v>123</v>
      </c>
      <c r="E581" t="s">
        <v>213</v>
      </c>
      <c r="F581" t="s">
        <v>1840</v>
      </c>
      <c r="G581" t="s">
        <v>688</v>
      </c>
      <c r="H581" t="s">
        <v>187</v>
      </c>
      <c r="I581" t="s">
        <v>136</v>
      </c>
      <c r="J581" t="s">
        <v>137</v>
      </c>
      <c r="K581" t="s">
        <v>138</v>
      </c>
      <c r="L581" t="s">
        <v>1841</v>
      </c>
      <c r="M581" t="s">
        <v>1842</v>
      </c>
      <c r="N581">
        <v>2.236388888</v>
      </c>
      <c r="O581">
        <v>0</v>
      </c>
      <c r="P581">
        <v>0</v>
      </c>
      <c r="Q581">
        <v>0</v>
      </c>
      <c r="R581">
        <v>1</v>
      </c>
      <c r="S581">
        <v>0</v>
      </c>
      <c r="T581">
        <v>1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3.6494435324800802</v>
      </c>
      <c r="AA581">
        <v>0</v>
      </c>
      <c r="AB581">
        <v>4.3119270225976933</v>
      </c>
      <c r="AC581">
        <v>0</v>
      </c>
      <c r="AD581">
        <v>0</v>
      </c>
      <c r="AE581">
        <v>7.9613705550777736</v>
      </c>
    </row>
    <row r="582" spans="1:31" x14ac:dyDescent="0.3">
      <c r="A582">
        <v>2696173</v>
      </c>
      <c r="B582">
        <v>1</v>
      </c>
      <c r="C582" t="s">
        <v>80</v>
      </c>
      <c r="D582" t="s">
        <v>92</v>
      </c>
      <c r="E582" t="s">
        <v>160</v>
      </c>
      <c r="F582" t="s">
        <v>1843</v>
      </c>
      <c r="G582" t="s">
        <v>134</v>
      </c>
      <c r="H582" t="s">
        <v>135</v>
      </c>
      <c r="I582" t="s">
        <v>136</v>
      </c>
      <c r="J582" t="s">
        <v>137</v>
      </c>
      <c r="K582" t="s">
        <v>138</v>
      </c>
      <c r="L582" t="s">
        <v>1844</v>
      </c>
      <c r="M582" t="s">
        <v>1845</v>
      </c>
      <c r="N582">
        <v>0.36749999999999999</v>
      </c>
      <c r="O582">
        <v>1</v>
      </c>
      <c r="P582">
        <v>603</v>
      </c>
      <c r="Q582">
        <v>0</v>
      </c>
      <c r="R582">
        <v>20</v>
      </c>
      <c r="S582">
        <v>1</v>
      </c>
      <c r="T582">
        <v>38</v>
      </c>
      <c r="U582">
        <v>0</v>
      </c>
      <c r="V582">
        <v>0</v>
      </c>
      <c r="W582">
        <v>0</v>
      </c>
      <c r="X582">
        <v>49.601877704411507</v>
      </c>
      <c r="Y582">
        <v>0</v>
      </c>
      <c r="Z582">
        <v>1.3152002079401728</v>
      </c>
      <c r="AA582">
        <v>11.753045909581578</v>
      </c>
      <c r="AB582">
        <v>15.799499100121556</v>
      </c>
      <c r="AC582">
        <v>0</v>
      </c>
      <c r="AD582">
        <v>0</v>
      </c>
      <c r="AE582">
        <v>78.46962292205481</v>
      </c>
    </row>
    <row r="583" spans="1:31" x14ac:dyDescent="0.3">
      <c r="A583">
        <v>2696178</v>
      </c>
      <c r="B583">
        <v>1</v>
      </c>
      <c r="C583" t="s">
        <v>80</v>
      </c>
      <c r="D583" t="s">
        <v>82</v>
      </c>
      <c r="E583" t="s">
        <v>428</v>
      </c>
      <c r="F583" t="s">
        <v>1846</v>
      </c>
      <c r="G583" t="s">
        <v>903</v>
      </c>
      <c r="H583" t="s">
        <v>187</v>
      </c>
      <c r="I583" t="s">
        <v>136</v>
      </c>
      <c r="J583" t="s">
        <v>137</v>
      </c>
      <c r="K583" t="s">
        <v>138</v>
      </c>
      <c r="L583" t="s">
        <v>1847</v>
      </c>
      <c r="M583" t="s">
        <v>1848</v>
      </c>
      <c r="N583">
        <v>1.1333333329999999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9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51.235326906863598</v>
      </c>
      <c r="AC583">
        <v>0</v>
      </c>
      <c r="AD583">
        <v>0</v>
      </c>
      <c r="AE583">
        <v>51.235326906863598</v>
      </c>
    </row>
    <row r="584" spans="1:31" x14ac:dyDescent="0.3">
      <c r="A584">
        <v>2696194</v>
      </c>
      <c r="B584">
        <v>1</v>
      </c>
      <c r="C584" t="s">
        <v>81</v>
      </c>
      <c r="D584" t="s">
        <v>128</v>
      </c>
      <c r="E584" t="s">
        <v>132</v>
      </c>
      <c r="F584" t="s">
        <v>1849</v>
      </c>
      <c r="G584" t="s">
        <v>134</v>
      </c>
      <c r="H584" t="s">
        <v>135</v>
      </c>
      <c r="I584" t="s">
        <v>136</v>
      </c>
      <c r="J584" t="s">
        <v>137</v>
      </c>
      <c r="K584" t="s">
        <v>138</v>
      </c>
      <c r="L584" t="s">
        <v>1850</v>
      </c>
      <c r="M584" t="s">
        <v>1851</v>
      </c>
      <c r="N584">
        <v>0.59555555500000001</v>
      </c>
      <c r="O584">
        <v>3</v>
      </c>
      <c r="P584">
        <v>220</v>
      </c>
      <c r="Q584">
        <v>1</v>
      </c>
      <c r="R584">
        <v>3</v>
      </c>
      <c r="S584">
        <v>3</v>
      </c>
      <c r="T584">
        <v>23</v>
      </c>
      <c r="U584">
        <v>2</v>
      </c>
      <c r="V584">
        <v>0</v>
      </c>
      <c r="W584">
        <v>0.35057853777499992</v>
      </c>
      <c r="X584">
        <v>28.41777624011517</v>
      </c>
      <c r="Y584">
        <v>7.6340952328433326E-2</v>
      </c>
      <c r="Z584">
        <v>1.0883127668277877</v>
      </c>
      <c r="AA584">
        <v>42.635286916443874</v>
      </c>
      <c r="AB584">
        <v>9.5680688851502236</v>
      </c>
      <c r="AC584">
        <v>39.825773039601515</v>
      </c>
      <c r="AD584">
        <v>0</v>
      </c>
      <c r="AE584">
        <v>121.962137338242</v>
      </c>
    </row>
    <row r="585" spans="1:31" x14ac:dyDescent="0.3">
      <c r="A585">
        <v>2696213</v>
      </c>
      <c r="B585">
        <v>1</v>
      </c>
      <c r="C585" t="s">
        <v>80</v>
      </c>
      <c r="D585" t="s">
        <v>88</v>
      </c>
      <c r="E585" t="s">
        <v>244</v>
      </c>
      <c r="F585" t="s">
        <v>1852</v>
      </c>
      <c r="G585" t="s">
        <v>165</v>
      </c>
      <c r="H585" t="s">
        <v>187</v>
      </c>
      <c r="I585" t="s">
        <v>136</v>
      </c>
      <c r="J585" t="s">
        <v>137</v>
      </c>
      <c r="K585" t="s">
        <v>166</v>
      </c>
      <c r="L585" t="s">
        <v>1853</v>
      </c>
      <c r="M585" t="s">
        <v>1854</v>
      </c>
      <c r="N585">
        <v>2.9569444439999999</v>
      </c>
      <c r="O585">
        <v>0</v>
      </c>
      <c r="P585">
        <v>2</v>
      </c>
      <c r="Q585">
        <v>0</v>
      </c>
      <c r="R585">
        <v>0</v>
      </c>
      <c r="S585">
        <v>0</v>
      </c>
      <c r="T585">
        <v>7</v>
      </c>
      <c r="U585">
        <v>0</v>
      </c>
      <c r="V585">
        <v>0</v>
      </c>
      <c r="W585">
        <v>0</v>
      </c>
      <c r="X585">
        <v>2.0249126414824339</v>
      </c>
      <c r="Y585">
        <v>0</v>
      </c>
      <c r="Z585">
        <v>0</v>
      </c>
      <c r="AA585">
        <v>0</v>
      </c>
      <c r="AB585">
        <v>57.451641869768466</v>
      </c>
      <c r="AC585">
        <v>0</v>
      </c>
      <c r="AD585">
        <v>0</v>
      </c>
      <c r="AE585">
        <v>59.476554511250896</v>
      </c>
    </row>
    <row r="586" spans="1:31" x14ac:dyDescent="0.3">
      <c r="A586">
        <v>2696215</v>
      </c>
      <c r="B586">
        <v>1</v>
      </c>
      <c r="C586" t="s">
        <v>80</v>
      </c>
      <c r="D586" t="s">
        <v>82</v>
      </c>
      <c r="E586" t="s">
        <v>184</v>
      </c>
      <c r="F586" t="s">
        <v>1855</v>
      </c>
      <c r="G586" t="s">
        <v>1143</v>
      </c>
      <c r="H586" t="s">
        <v>187</v>
      </c>
      <c r="I586" t="s">
        <v>136</v>
      </c>
      <c r="J586" t="s">
        <v>137</v>
      </c>
      <c r="K586" t="s">
        <v>138</v>
      </c>
      <c r="L586" t="s">
        <v>1778</v>
      </c>
      <c r="M586" t="s">
        <v>1856</v>
      </c>
      <c r="N586">
        <v>0.68916666599999998</v>
      </c>
      <c r="O586">
        <v>0</v>
      </c>
      <c r="P586">
        <v>221</v>
      </c>
      <c r="Q586">
        <v>0</v>
      </c>
      <c r="R586">
        <v>0</v>
      </c>
      <c r="S586">
        <v>0</v>
      </c>
      <c r="T586">
        <v>24</v>
      </c>
      <c r="U586">
        <v>0</v>
      </c>
      <c r="V586">
        <v>0</v>
      </c>
      <c r="W586">
        <v>0</v>
      </c>
      <c r="X586">
        <v>27.795248289255756</v>
      </c>
      <c r="Y586">
        <v>0</v>
      </c>
      <c r="Z586">
        <v>0</v>
      </c>
      <c r="AA586">
        <v>0</v>
      </c>
      <c r="AB586">
        <v>8.2474059845279406</v>
      </c>
      <c r="AC586">
        <v>0</v>
      </c>
      <c r="AD586">
        <v>0</v>
      </c>
      <c r="AE586">
        <v>36.042654273783697</v>
      </c>
    </row>
    <row r="587" spans="1:31" x14ac:dyDescent="0.3">
      <c r="A587">
        <v>2696217</v>
      </c>
      <c r="B587">
        <v>1</v>
      </c>
      <c r="C587" t="s">
        <v>80</v>
      </c>
      <c r="D587" t="s">
        <v>82</v>
      </c>
      <c r="E587" t="s">
        <v>213</v>
      </c>
      <c r="F587" t="s">
        <v>1857</v>
      </c>
      <c r="G587" t="s">
        <v>688</v>
      </c>
      <c r="H587" t="s">
        <v>187</v>
      </c>
      <c r="I587" t="s">
        <v>136</v>
      </c>
      <c r="J587" t="s">
        <v>137</v>
      </c>
      <c r="K587" t="s">
        <v>138</v>
      </c>
      <c r="L587" t="s">
        <v>1858</v>
      </c>
      <c r="M587" t="s">
        <v>1859</v>
      </c>
      <c r="N587">
        <v>1.5905555549999999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3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0.85107123141921925</v>
      </c>
      <c r="AC587">
        <v>0</v>
      </c>
      <c r="AD587">
        <v>0</v>
      </c>
      <c r="AE587">
        <v>0.85107123141921925</v>
      </c>
    </row>
    <row r="588" spans="1:31" x14ac:dyDescent="0.3">
      <c r="A588">
        <v>2696228</v>
      </c>
      <c r="B588">
        <v>1</v>
      </c>
      <c r="C588" t="s">
        <v>80</v>
      </c>
      <c r="D588" t="s">
        <v>110</v>
      </c>
      <c r="E588" t="s">
        <v>213</v>
      </c>
      <c r="F588" t="s">
        <v>1860</v>
      </c>
      <c r="G588" t="s">
        <v>831</v>
      </c>
      <c r="H588" t="s">
        <v>187</v>
      </c>
      <c r="I588" t="s">
        <v>136</v>
      </c>
      <c r="J588" t="s">
        <v>137</v>
      </c>
      <c r="K588" t="s">
        <v>138</v>
      </c>
      <c r="L588" t="s">
        <v>1861</v>
      </c>
      <c r="M588" t="s">
        <v>1862</v>
      </c>
      <c r="N588">
        <v>1.8416666660000001</v>
      </c>
      <c r="O588">
        <v>0</v>
      </c>
      <c r="P588">
        <v>1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0.30092252129331604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0.30092252129331604</v>
      </c>
    </row>
    <row r="589" spans="1:31" x14ac:dyDescent="0.3">
      <c r="A589">
        <v>2696232</v>
      </c>
      <c r="B589">
        <v>1</v>
      </c>
      <c r="C589" t="s">
        <v>80</v>
      </c>
      <c r="D589" t="s">
        <v>96</v>
      </c>
      <c r="E589" t="s">
        <v>244</v>
      </c>
      <c r="F589" t="s">
        <v>1863</v>
      </c>
      <c r="G589" t="s">
        <v>165</v>
      </c>
      <c r="H589" t="s">
        <v>187</v>
      </c>
      <c r="I589" t="s">
        <v>136</v>
      </c>
      <c r="J589" t="s">
        <v>137</v>
      </c>
      <c r="K589" t="s">
        <v>166</v>
      </c>
      <c r="L589" t="s">
        <v>1864</v>
      </c>
      <c r="M589" t="s">
        <v>1865</v>
      </c>
      <c r="N589">
        <v>0.18111111099999999</v>
      </c>
      <c r="O589">
        <v>0</v>
      </c>
      <c r="P589">
        <v>98</v>
      </c>
      <c r="Q589">
        <v>0</v>
      </c>
      <c r="R589">
        <v>0</v>
      </c>
      <c r="S589">
        <v>0</v>
      </c>
      <c r="T589">
        <v>1</v>
      </c>
      <c r="U589">
        <v>0</v>
      </c>
      <c r="V589">
        <v>0</v>
      </c>
      <c r="W589">
        <v>0</v>
      </c>
      <c r="X589">
        <v>1.3029675275079886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1.3029675275079886</v>
      </c>
    </row>
    <row r="590" spans="1:31" x14ac:dyDescent="0.3">
      <c r="A590">
        <v>2696252</v>
      </c>
      <c r="B590">
        <v>1</v>
      </c>
      <c r="C590" t="s">
        <v>80</v>
      </c>
      <c r="D590" t="s">
        <v>102</v>
      </c>
      <c r="E590" t="s">
        <v>145</v>
      </c>
      <c r="F590" t="s">
        <v>1639</v>
      </c>
      <c r="G590" t="s">
        <v>134</v>
      </c>
      <c r="H590" t="s">
        <v>135</v>
      </c>
      <c r="I590" t="s">
        <v>136</v>
      </c>
      <c r="J590" t="s">
        <v>137</v>
      </c>
      <c r="K590" t="s">
        <v>138</v>
      </c>
      <c r="L590" t="s">
        <v>1866</v>
      </c>
      <c r="M590" t="s">
        <v>1867</v>
      </c>
      <c r="N590">
        <v>0.49361111099999999</v>
      </c>
      <c r="O590">
        <v>0</v>
      </c>
      <c r="P590">
        <v>18</v>
      </c>
      <c r="Q590">
        <v>2</v>
      </c>
      <c r="R590">
        <v>160</v>
      </c>
      <c r="S590">
        <v>0</v>
      </c>
      <c r="T590">
        <v>47</v>
      </c>
      <c r="U590">
        <v>0</v>
      </c>
      <c r="V590">
        <v>0</v>
      </c>
      <c r="W590">
        <v>0</v>
      </c>
      <c r="X590">
        <v>13.536846602647332</v>
      </c>
      <c r="Y590">
        <v>0.21313953702146979</v>
      </c>
      <c r="Z590">
        <v>27.277607445212336</v>
      </c>
      <c r="AA590">
        <v>0</v>
      </c>
      <c r="AB590">
        <v>10.524282388128571</v>
      </c>
      <c r="AC590">
        <v>0</v>
      </c>
      <c r="AD590">
        <v>0</v>
      </c>
      <c r="AE590">
        <v>51.551875973009707</v>
      </c>
    </row>
    <row r="591" spans="1:31" x14ac:dyDescent="0.3">
      <c r="A591">
        <v>2696274</v>
      </c>
      <c r="B591">
        <v>1</v>
      </c>
      <c r="C591" t="s">
        <v>80</v>
      </c>
      <c r="D591" t="s">
        <v>94</v>
      </c>
      <c r="E591" t="s">
        <v>184</v>
      </c>
      <c r="F591" t="s">
        <v>1868</v>
      </c>
      <c r="G591" t="s">
        <v>409</v>
      </c>
      <c r="H591" t="s">
        <v>187</v>
      </c>
      <c r="I591" t="s">
        <v>136</v>
      </c>
      <c r="J591" t="s">
        <v>137</v>
      </c>
      <c r="K591" t="s">
        <v>138</v>
      </c>
      <c r="L591" t="s">
        <v>1869</v>
      </c>
      <c r="M591" t="s">
        <v>1870</v>
      </c>
      <c r="N591">
        <v>0.49583333299999999</v>
      </c>
      <c r="O591">
        <v>0</v>
      </c>
      <c r="P591">
        <v>73</v>
      </c>
      <c r="Q591">
        <v>0</v>
      </c>
      <c r="R591">
        <v>0</v>
      </c>
      <c r="S591">
        <v>0</v>
      </c>
      <c r="T591">
        <v>2</v>
      </c>
      <c r="U591">
        <v>0</v>
      </c>
      <c r="V591">
        <v>0</v>
      </c>
      <c r="W591">
        <v>0</v>
      </c>
      <c r="X591">
        <v>6.7916408630929279</v>
      </c>
      <c r="Y591">
        <v>0</v>
      </c>
      <c r="Z591">
        <v>0</v>
      </c>
      <c r="AA591">
        <v>0</v>
      </c>
      <c r="AB591">
        <v>0.84690681868897133</v>
      </c>
      <c r="AC591">
        <v>0</v>
      </c>
      <c r="AD591">
        <v>0</v>
      </c>
      <c r="AE591">
        <v>7.6385476817818994</v>
      </c>
    </row>
    <row r="592" spans="1:31" x14ac:dyDescent="0.3">
      <c r="A592">
        <v>2696281</v>
      </c>
      <c r="B592">
        <v>1</v>
      </c>
      <c r="C592" t="s">
        <v>80</v>
      </c>
      <c r="D592" t="s">
        <v>84</v>
      </c>
      <c r="E592" t="s">
        <v>244</v>
      </c>
      <c r="F592" t="s">
        <v>1871</v>
      </c>
      <c r="G592" t="s">
        <v>165</v>
      </c>
      <c r="H592" t="s">
        <v>187</v>
      </c>
      <c r="I592" t="s">
        <v>136</v>
      </c>
      <c r="J592" t="s">
        <v>137</v>
      </c>
      <c r="K592" t="s">
        <v>166</v>
      </c>
      <c r="L592" t="s">
        <v>1872</v>
      </c>
      <c r="M592" t="s">
        <v>1873</v>
      </c>
      <c r="N592">
        <v>0.32305555499999999</v>
      </c>
      <c r="O592">
        <v>0</v>
      </c>
      <c r="P592">
        <v>220</v>
      </c>
      <c r="Q592">
        <v>0</v>
      </c>
      <c r="R592">
        <v>0</v>
      </c>
      <c r="S592">
        <v>0</v>
      </c>
      <c r="T592">
        <v>14</v>
      </c>
      <c r="U592">
        <v>0</v>
      </c>
      <c r="V592">
        <v>0</v>
      </c>
      <c r="W592">
        <v>0</v>
      </c>
      <c r="X592">
        <v>16.233162006544539</v>
      </c>
      <c r="Y592">
        <v>0</v>
      </c>
      <c r="Z592">
        <v>0</v>
      </c>
      <c r="AA592">
        <v>0</v>
      </c>
      <c r="AB592">
        <v>6.7157148346452455</v>
      </c>
      <c r="AC592">
        <v>0</v>
      </c>
      <c r="AD592">
        <v>0</v>
      </c>
      <c r="AE592">
        <v>22.948876841189787</v>
      </c>
    </row>
    <row r="593" spans="1:31" x14ac:dyDescent="0.3">
      <c r="A593">
        <v>2696307</v>
      </c>
      <c r="B593">
        <v>1</v>
      </c>
      <c r="C593" t="s">
        <v>80</v>
      </c>
      <c r="D593" t="s">
        <v>104</v>
      </c>
      <c r="E593" t="s">
        <v>132</v>
      </c>
      <c r="F593" t="s">
        <v>1874</v>
      </c>
      <c r="G593" t="s">
        <v>134</v>
      </c>
      <c r="H593" t="s">
        <v>135</v>
      </c>
      <c r="I593" t="s">
        <v>169</v>
      </c>
      <c r="J593" t="s">
        <v>137</v>
      </c>
      <c r="K593" t="s">
        <v>138</v>
      </c>
      <c r="L593" t="s">
        <v>1875</v>
      </c>
      <c r="M593" t="s">
        <v>1876</v>
      </c>
      <c r="N593">
        <v>0.05</v>
      </c>
      <c r="O593">
        <v>0</v>
      </c>
      <c r="P593">
        <v>3</v>
      </c>
      <c r="Q593">
        <v>3</v>
      </c>
      <c r="R593">
        <v>40</v>
      </c>
      <c r="S593">
        <v>11</v>
      </c>
      <c r="T593">
        <v>15</v>
      </c>
      <c r="U593">
        <v>1</v>
      </c>
      <c r="V593">
        <v>0</v>
      </c>
      <c r="W593">
        <v>0</v>
      </c>
      <c r="X593">
        <v>4.4099347129090007E-2</v>
      </c>
      <c r="Y593">
        <v>0.20383598533360003</v>
      </c>
      <c r="Z593">
        <v>1.9222221465254501</v>
      </c>
      <c r="AA593">
        <v>2.7701661136714955</v>
      </c>
      <c r="AB593">
        <v>0.81975145907728031</v>
      </c>
      <c r="AC593">
        <v>0</v>
      </c>
      <c r="AD593">
        <v>0</v>
      </c>
      <c r="AE593">
        <v>5.7600750517369157</v>
      </c>
    </row>
    <row r="594" spans="1:31" x14ac:dyDescent="0.3">
      <c r="A594">
        <v>2696344</v>
      </c>
      <c r="B594">
        <v>1</v>
      </c>
      <c r="C594" t="s">
        <v>80</v>
      </c>
      <c r="D594" t="s">
        <v>109</v>
      </c>
      <c r="E594" t="s">
        <v>184</v>
      </c>
      <c r="F594" t="s">
        <v>1877</v>
      </c>
      <c r="G594" t="s">
        <v>186</v>
      </c>
      <c r="H594" t="s">
        <v>187</v>
      </c>
      <c r="I594" t="s">
        <v>136</v>
      </c>
      <c r="J594" t="s">
        <v>137</v>
      </c>
      <c r="K594" t="s">
        <v>138</v>
      </c>
      <c r="L594" t="s">
        <v>1878</v>
      </c>
      <c r="M594" t="s">
        <v>1879</v>
      </c>
      <c r="N594">
        <v>0.61305555499999997</v>
      </c>
      <c r="O594">
        <v>0</v>
      </c>
      <c r="P594">
        <v>4</v>
      </c>
      <c r="Q594">
        <v>0</v>
      </c>
      <c r="R594">
        <v>3</v>
      </c>
      <c r="S594">
        <v>0</v>
      </c>
      <c r="T594">
        <v>5</v>
      </c>
      <c r="U594">
        <v>0</v>
      </c>
      <c r="V594">
        <v>0</v>
      </c>
      <c r="W594">
        <v>0</v>
      </c>
      <c r="X594">
        <v>0.36978268238413037</v>
      </c>
      <c r="Y594">
        <v>0</v>
      </c>
      <c r="Z594">
        <v>1.2874021165807632</v>
      </c>
      <c r="AA594">
        <v>0</v>
      </c>
      <c r="AB594">
        <v>2.7155219796237904</v>
      </c>
      <c r="AC594">
        <v>0</v>
      </c>
      <c r="AD594">
        <v>0</v>
      </c>
      <c r="AE594">
        <v>4.3727067785886842</v>
      </c>
    </row>
    <row r="595" spans="1:31" x14ac:dyDescent="0.3">
      <c r="A595">
        <v>2695146</v>
      </c>
      <c r="B595">
        <v>1</v>
      </c>
      <c r="C595" t="s">
        <v>81</v>
      </c>
      <c r="D595" t="s">
        <v>128</v>
      </c>
      <c r="E595" t="s">
        <v>145</v>
      </c>
      <c r="F595" t="s">
        <v>1880</v>
      </c>
      <c r="G595" t="s">
        <v>134</v>
      </c>
      <c r="H595" t="s">
        <v>135</v>
      </c>
      <c r="I595" t="s">
        <v>136</v>
      </c>
      <c r="J595" t="s">
        <v>137</v>
      </c>
      <c r="K595" t="s">
        <v>138</v>
      </c>
      <c r="L595" t="s">
        <v>1881</v>
      </c>
      <c r="M595" t="s">
        <v>1882</v>
      </c>
      <c r="N595">
        <v>1.2894444439999999</v>
      </c>
      <c r="O595">
        <v>0</v>
      </c>
      <c r="P595">
        <v>15</v>
      </c>
      <c r="Q595">
        <v>0</v>
      </c>
      <c r="R595">
        <v>21</v>
      </c>
      <c r="S595">
        <v>9</v>
      </c>
      <c r="T595">
        <v>8</v>
      </c>
      <c r="U595">
        <v>4</v>
      </c>
      <c r="V595">
        <v>0</v>
      </c>
      <c r="W595">
        <v>0</v>
      </c>
      <c r="X595">
        <v>3.7600935727848888</v>
      </c>
      <c r="Y595">
        <v>0</v>
      </c>
      <c r="Z595">
        <v>15.167744622167749</v>
      </c>
      <c r="AA595">
        <v>115.1856894920419</v>
      </c>
      <c r="AB595">
        <v>21.716080242507406</v>
      </c>
      <c r="AC595">
        <v>2264.6957139791571</v>
      </c>
      <c r="AD595">
        <v>0</v>
      </c>
      <c r="AE595">
        <v>2420.525321908659</v>
      </c>
    </row>
    <row r="596" spans="1:31" x14ac:dyDescent="0.3">
      <c r="A596">
        <v>2695183</v>
      </c>
      <c r="B596">
        <v>1</v>
      </c>
      <c r="C596" t="s">
        <v>81</v>
      </c>
      <c r="D596" t="s">
        <v>116</v>
      </c>
      <c r="E596" t="s">
        <v>132</v>
      </c>
      <c r="F596" t="s">
        <v>1883</v>
      </c>
      <c r="G596" t="s">
        <v>134</v>
      </c>
      <c r="H596" t="s">
        <v>135</v>
      </c>
      <c r="I596" t="s">
        <v>136</v>
      </c>
      <c r="J596" t="s">
        <v>137</v>
      </c>
      <c r="K596" t="s">
        <v>138</v>
      </c>
      <c r="L596" t="s">
        <v>151</v>
      </c>
      <c r="M596" t="s">
        <v>1884</v>
      </c>
      <c r="N596">
        <v>1.187777777</v>
      </c>
      <c r="O596">
        <v>2</v>
      </c>
      <c r="P596">
        <v>321</v>
      </c>
      <c r="Q596">
        <v>5</v>
      </c>
      <c r="R596">
        <v>62</v>
      </c>
      <c r="S596">
        <v>1</v>
      </c>
      <c r="T596">
        <v>21</v>
      </c>
      <c r="U596">
        <v>0</v>
      </c>
      <c r="V596">
        <v>0</v>
      </c>
      <c r="W596">
        <v>0.47024922721333334</v>
      </c>
      <c r="X596">
        <v>61.993542903225467</v>
      </c>
      <c r="Y596">
        <v>0.68551069255591512</v>
      </c>
      <c r="Z596">
        <v>69.009787528998118</v>
      </c>
      <c r="AA596">
        <v>6.8452275524508224</v>
      </c>
      <c r="AB596">
        <v>15.598894427140621</v>
      </c>
      <c r="AC596">
        <v>0</v>
      </c>
      <c r="AD596">
        <v>0</v>
      </c>
      <c r="AE596">
        <v>154.6032123315843</v>
      </c>
    </row>
    <row r="597" spans="1:31" x14ac:dyDescent="0.3">
      <c r="A597">
        <v>2695259</v>
      </c>
      <c r="B597">
        <v>1</v>
      </c>
      <c r="C597" t="s">
        <v>81</v>
      </c>
      <c r="D597" t="s">
        <v>113</v>
      </c>
      <c r="E597" t="s">
        <v>145</v>
      </c>
      <c r="F597" t="s">
        <v>1885</v>
      </c>
      <c r="G597" t="s">
        <v>134</v>
      </c>
      <c r="H597" t="s">
        <v>135</v>
      </c>
      <c r="I597" t="s">
        <v>136</v>
      </c>
      <c r="J597" t="s">
        <v>137</v>
      </c>
      <c r="K597" t="s">
        <v>138</v>
      </c>
      <c r="L597" t="s">
        <v>1886</v>
      </c>
      <c r="M597" t="s">
        <v>1887</v>
      </c>
      <c r="N597">
        <v>0.76</v>
      </c>
      <c r="O597">
        <v>5</v>
      </c>
      <c r="P597">
        <v>126</v>
      </c>
      <c r="Q597">
        <v>18</v>
      </c>
      <c r="R597">
        <v>39</v>
      </c>
      <c r="S597">
        <v>3</v>
      </c>
      <c r="T597">
        <v>50</v>
      </c>
      <c r="U597">
        <v>0</v>
      </c>
      <c r="V597">
        <v>0</v>
      </c>
      <c r="W597">
        <v>4.5562698218045039</v>
      </c>
      <c r="X597">
        <v>16.517788866674373</v>
      </c>
      <c r="Y597">
        <v>31.274916982988845</v>
      </c>
      <c r="Z597">
        <v>34.062450389375293</v>
      </c>
      <c r="AA597">
        <v>20.566430080522014</v>
      </c>
      <c r="AB597">
        <v>18.571811946872533</v>
      </c>
      <c r="AC597">
        <v>0</v>
      </c>
      <c r="AD597">
        <v>0</v>
      </c>
      <c r="AE597">
        <v>125.54966808823755</v>
      </c>
    </row>
    <row r="598" spans="1:31" x14ac:dyDescent="0.3">
      <c r="A598">
        <v>2695274</v>
      </c>
      <c r="B598">
        <v>1</v>
      </c>
      <c r="C598" t="s">
        <v>81</v>
      </c>
      <c r="D598" t="s">
        <v>118</v>
      </c>
      <c r="E598" t="s">
        <v>145</v>
      </c>
      <c r="F598" t="s">
        <v>1888</v>
      </c>
      <c r="G598" t="s">
        <v>134</v>
      </c>
      <c r="H598" t="s">
        <v>135</v>
      </c>
      <c r="I598" t="s">
        <v>169</v>
      </c>
      <c r="J598" t="s">
        <v>137</v>
      </c>
      <c r="K598" t="s">
        <v>138</v>
      </c>
      <c r="L598" t="s">
        <v>1889</v>
      </c>
      <c r="M598" t="s">
        <v>1890</v>
      </c>
      <c r="N598">
        <v>1.1111111E-2</v>
      </c>
      <c r="O598">
        <v>4</v>
      </c>
      <c r="P598">
        <v>267</v>
      </c>
      <c r="Q598">
        <v>87</v>
      </c>
      <c r="R598">
        <v>112</v>
      </c>
      <c r="S598">
        <v>5</v>
      </c>
      <c r="T598">
        <v>17</v>
      </c>
      <c r="U598">
        <v>2</v>
      </c>
      <c r="V598">
        <v>0</v>
      </c>
      <c r="W598">
        <v>5.5498198391533329E-3</v>
      </c>
      <c r="X598">
        <v>0.50247182186655015</v>
      </c>
      <c r="Y598">
        <v>3.0925890248583379</v>
      </c>
      <c r="Z598">
        <v>0.9965190035535112</v>
      </c>
      <c r="AA598">
        <v>0.16044461999585002</v>
      </c>
      <c r="AB598">
        <v>5.6531819848533338E-2</v>
      </c>
      <c r="AC598">
        <v>2.1340239494063935</v>
      </c>
      <c r="AD598">
        <v>0</v>
      </c>
      <c r="AE598">
        <v>6.9481300593683297</v>
      </c>
    </row>
    <row r="599" spans="1:31" x14ac:dyDescent="0.3">
      <c r="A599">
        <v>2695335</v>
      </c>
      <c r="B599">
        <v>1</v>
      </c>
      <c r="C599" t="s">
        <v>81</v>
      </c>
      <c r="D599" t="s">
        <v>121</v>
      </c>
      <c r="E599" t="s">
        <v>145</v>
      </c>
      <c r="F599" t="s">
        <v>1891</v>
      </c>
      <c r="G599" t="s">
        <v>134</v>
      </c>
      <c r="H599" t="s">
        <v>135</v>
      </c>
      <c r="I599" t="s">
        <v>136</v>
      </c>
      <c r="J599" t="s">
        <v>137</v>
      </c>
      <c r="K599" t="s">
        <v>138</v>
      </c>
      <c r="L599" t="s">
        <v>1892</v>
      </c>
      <c r="M599" t="s">
        <v>1893</v>
      </c>
      <c r="N599">
        <v>0.59055555500000001</v>
      </c>
      <c r="O599">
        <v>1</v>
      </c>
      <c r="P599">
        <v>375</v>
      </c>
      <c r="Q599">
        <v>0</v>
      </c>
      <c r="R599">
        <v>14</v>
      </c>
      <c r="S599">
        <v>3</v>
      </c>
      <c r="T599">
        <v>115</v>
      </c>
      <c r="U599">
        <v>0</v>
      </c>
      <c r="V599">
        <v>0</v>
      </c>
      <c r="W599">
        <v>0.11934633719</v>
      </c>
      <c r="X599">
        <v>31.216476190429969</v>
      </c>
      <c r="Y599">
        <v>0</v>
      </c>
      <c r="Z599">
        <v>3.9565684726967896</v>
      </c>
      <c r="AA599">
        <v>11.788339429894068</v>
      </c>
      <c r="AB599">
        <v>17.83079523999465</v>
      </c>
      <c r="AC599">
        <v>0</v>
      </c>
      <c r="AD599">
        <v>0</v>
      </c>
      <c r="AE599">
        <v>64.911525670205464</v>
      </c>
    </row>
    <row r="600" spans="1:31" x14ac:dyDescent="0.3">
      <c r="A600">
        <v>2695351</v>
      </c>
      <c r="B600">
        <v>1</v>
      </c>
      <c r="C600" t="s">
        <v>81</v>
      </c>
      <c r="D600" t="s">
        <v>118</v>
      </c>
      <c r="E600" t="s">
        <v>132</v>
      </c>
      <c r="F600" t="s">
        <v>1894</v>
      </c>
      <c r="G600" t="s">
        <v>134</v>
      </c>
      <c r="H600" t="s">
        <v>135</v>
      </c>
      <c r="I600" t="s">
        <v>136</v>
      </c>
      <c r="J600" t="s">
        <v>137</v>
      </c>
      <c r="K600" t="s">
        <v>138</v>
      </c>
      <c r="L600" t="s">
        <v>1895</v>
      </c>
      <c r="M600" t="s">
        <v>1896</v>
      </c>
      <c r="N600">
        <v>0.76166666599999999</v>
      </c>
      <c r="O600">
        <v>0</v>
      </c>
      <c r="P600">
        <v>1</v>
      </c>
      <c r="Q600">
        <v>0</v>
      </c>
      <c r="R600">
        <v>89</v>
      </c>
      <c r="S600">
        <v>0</v>
      </c>
      <c r="T600">
        <v>5</v>
      </c>
      <c r="U600">
        <v>0</v>
      </c>
      <c r="V600">
        <v>0</v>
      </c>
      <c r="W600">
        <v>0</v>
      </c>
      <c r="X600">
        <v>0.16978848243893069</v>
      </c>
      <c r="Y600">
        <v>0</v>
      </c>
      <c r="Z600">
        <v>104.79403465841511</v>
      </c>
      <c r="AA600">
        <v>0</v>
      </c>
      <c r="AB600">
        <v>1.0490466325053764</v>
      </c>
      <c r="AC600">
        <v>0</v>
      </c>
      <c r="AD600">
        <v>0</v>
      </c>
      <c r="AE600">
        <v>106.01286977335943</v>
      </c>
    </row>
    <row r="601" spans="1:31" x14ac:dyDescent="0.3">
      <c r="A601">
        <v>2684776</v>
      </c>
      <c r="B601">
        <v>1</v>
      </c>
      <c r="C601" t="s">
        <v>80</v>
      </c>
      <c r="D601" t="s">
        <v>95</v>
      </c>
      <c r="E601" t="s">
        <v>184</v>
      </c>
      <c r="F601" t="s">
        <v>1897</v>
      </c>
      <c r="G601" t="s">
        <v>273</v>
      </c>
      <c r="H601" t="s">
        <v>187</v>
      </c>
      <c r="I601" t="s">
        <v>136</v>
      </c>
      <c r="J601" t="s">
        <v>137</v>
      </c>
      <c r="K601" t="s">
        <v>138</v>
      </c>
      <c r="L601" t="s">
        <v>1898</v>
      </c>
      <c r="M601" t="s">
        <v>1899</v>
      </c>
      <c r="N601">
        <v>0.88861111100000001</v>
      </c>
      <c r="O601">
        <v>0</v>
      </c>
      <c r="P601">
        <v>8</v>
      </c>
      <c r="Q601">
        <v>0</v>
      </c>
      <c r="R601">
        <v>0</v>
      </c>
      <c r="S601">
        <v>0</v>
      </c>
      <c r="T601">
        <v>2</v>
      </c>
      <c r="U601">
        <v>0</v>
      </c>
      <c r="V601">
        <v>0</v>
      </c>
      <c r="W601">
        <v>0</v>
      </c>
      <c r="X601">
        <v>0.77183101071770588</v>
      </c>
      <c r="Y601">
        <v>0</v>
      </c>
      <c r="Z601">
        <v>0</v>
      </c>
      <c r="AA601">
        <v>0</v>
      </c>
      <c r="AB601">
        <v>1.3940796006089626</v>
      </c>
      <c r="AC601">
        <v>0</v>
      </c>
      <c r="AD601">
        <v>0</v>
      </c>
      <c r="AE601">
        <v>2.1659106113266686</v>
      </c>
    </row>
    <row r="602" spans="1:31" x14ac:dyDescent="0.3">
      <c r="A602">
        <v>2684778</v>
      </c>
      <c r="B602">
        <v>1</v>
      </c>
      <c r="C602" t="s">
        <v>81</v>
      </c>
      <c r="D602" t="s">
        <v>112</v>
      </c>
      <c r="E602" t="s">
        <v>184</v>
      </c>
      <c r="F602" t="s">
        <v>1900</v>
      </c>
      <c r="G602" t="s">
        <v>186</v>
      </c>
      <c r="H602" t="s">
        <v>187</v>
      </c>
      <c r="I602" t="s">
        <v>136</v>
      </c>
      <c r="J602" t="s">
        <v>137</v>
      </c>
      <c r="K602" t="s">
        <v>138</v>
      </c>
      <c r="L602" t="s">
        <v>1901</v>
      </c>
      <c r="M602" t="s">
        <v>1902</v>
      </c>
      <c r="N602">
        <v>0.84083333299999996</v>
      </c>
      <c r="O602">
        <v>0</v>
      </c>
      <c r="P602">
        <v>57</v>
      </c>
      <c r="Q602">
        <v>0</v>
      </c>
      <c r="R602">
        <v>0</v>
      </c>
      <c r="S602">
        <v>0</v>
      </c>
      <c r="T602">
        <v>8</v>
      </c>
      <c r="U602">
        <v>0</v>
      </c>
      <c r="V602">
        <v>0</v>
      </c>
      <c r="W602">
        <v>0</v>
      </c>
      <c r="X602">
        <v>7.0136839786034058</v>
      </c>
      <c r="Y602">
        <v>0</v>
      </c>
      <c r="Z602">
        <v>0</v>
      </c>
      <c r="AA602">
        <v>0</v>
      </c>
      <c r="AB602">
        <v>1.056348057754404</v>
      </c>
      <c r="AC602">
        <v>0</v>
      </c>
      <c r="AD602">
        <v>0</v>
      </c>
      <c r="AE602">
        <v>8.0700320363578104</v>
      </c>
    </row>
    <row r="603" spans="1:31" x14ac:dyDescent="0.3">
      <c r="A603">
        <v>2684780</v>
      </c>
      <c r="B603">
        <v>1</v>
      </c>
      <c r="C603" t="s">
        <v>80</v>
      </c>
      <c r="D603" t="s">
        <v>90</v>
      </c>
      <c r="E603" t="s">
        <v>213</v>
      </c>
      <c r="F603" t="s">
        <v>1903</v>
      </c>
      <c r="G603" t="s">
        <v>688</v>
      </c>
      <c r="H603" t="s">
        <v>187</v>
      </c>
      <c r="I603" t="s">
        <v>136</v>
      </c>
      <c r="J603" t="s">
        <v>137</v>
      </c>
      <c r="K603" t="s">
        <v>138</v>
      </c>
      <c r="L603" t="s">
        <v>1904</v>
      </c>
      <c r="M603" t="s">
        <v>1905</v>
      </c>
      <c r="N603">
        <v>1.438055555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1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</row>
    <row r="604" spans="1:31" x14ac:dyDescent="0.3">
      <c r="A604">
        <v>2684784</v>
      </c>
      <c r="B604">
        <v>1</v>
      </c>
      <c r="C604" t="s">
        <v>80</v>
      </c>
      <c r="D604" t="s">
        <v>108</v>
      </c>
      <c r="E604" t="s">
        <v>244</v>
      </c>
      <c r="F604" t="s">
        <v>1906</v>
      </c>
      <c r="G604" t="s">
        <v>409</v>
      </c>
      <c r="H604" t="s">
        <v>187</v>
      </c>
      <c r="I604" t="s">
        <v>136</v>
      </c>
      <c r="J604" t="s">
        <v>137</v>
      </c>
      <c r="K604" t="s">
        <v>138</v>
      </c>
      <c r="L604" t="s">
        <v>1907</v>
      </c>
      <c r="M604" t="s">
        <v>1908</v>
      </c>
      <c r="N604">
        <v>2.3180555549999999</v>
      </c>
      <c r="O604">
        <v>0</v>
      </c>
      <c r="P604">
        <v>62</v>
      </c>
      <c r="Q604">
        <v>0</v>
      </c>
      <c r="R604">
        <v>5</v>
      </c>
      <c r="S604">
        <v>0</v>
      </c>
      <c r="T604">
        <v>8</v>
      </c>
      <c r="U604">
        <v>0</v>
      </c>
      <c r="V604">
        <v>0</v>
      </c>
      <c r="W604">
        <v>0</v>
      </c>
      <c r="X604">
        <v>21.852650464236262</v>
      </c>
      <c r="Y604">
        <v>0</v>
      </c>
      <c r="Z604">
        <v>1.4164010128344442</v>
      </c>
      <c r="AA604">
        <v>0</v>
      </c>
      <c r="AB604">
        <v>5.2363927815721496</v>
      </c>
      <c r="AC604">
        <v>0</v>
      </c>
      <c r="AD604">
        <v>0</v>
      </c>
      <c r="AE604">
        <v>28.505444258642857</v>
      </c>
    </row>
    <row r="605" spans="1:31" x14ac:dyDescent="0.3">
      <c r="A605">
        <v>2684785</v>
      </c>
      <c r="B605">
        <v>1</v>
      </c>
      <c r="C605" t="s">
        <v>80</v>
      </c>
      <c r="D605" t="s">
        <v>106</v>
      </c>
      <c r="E605" t="s">
        <v>132</v>
      </c>
      <c r="F605" t="s">
        <v>1909</v>
      </c>
      <c r="G605" t="s">
        <v>134</v>
      </c>
      <c r="H605" t="s">
        <v>135</v>
      </c>
      <c r="I605" t="s">
        <v>136</v>
      </c>
      <c r="J605" t="s">
        <v>137</v>
      </c>
      <c r="K605" t="s">
        <v>138</v>
      </c>
      <c r="L605" t="s">
        <v>1910</v>
      </c>
      <c r="M605" t="s">
        <v>1911</v>
      </c>
      <c r="N605">
        <v>1.153888888</v>
      </c>
      <c r="O605">
        <v>0</v>
      </c>
      <c r="P605">
        <v>590</v>
      </c>
      <c r="Q605">
        <v>0</v>
      </c>
      <c r="R605">
        <v>15</v>
      </c>
      <c r="S605">
        <v>3</v>
      </c>
      <c r="T605">
        <v>73</v>
      </c>
      <c r="U605">
        <v>0</v>
      </c>
      <c r="V605">
        <v>0</v>
      </c>
      <c r="W605">
        <v>0</v>
      </c>
      <c r="X605">
        <v>67.736207766399218</v>
      </c>
      <c r="Y605">
        <v>0</v>
      </c>
      <c r="Z605">
        <v>6.7842642666872148</v>
      </c>
      <c r="AA605">
        <v>19.315693793649508</v>
      </c>
      <c r="AB605">
        <v>33.575646669684389</v>
      </c>
      <c r="AC605">
        <v>0</v>
      </c>
      <c r="AD605">
        <v>0</v>
      </c>
      <c r="AE605">
        <v>127.41181249642032</v>
      </c>
    </row>
    <row r="606" spans="1:31" x14ac:dyDescent="0.3">
      <c r="A606">
        <v>2684786</v>
      </c>
      <c r="B606">
        <v>1</v>
      </c>
      <c r="C606" t="s">
        <v>80</v>
      </c>
      <c r="D606" t="s">
        <v>105</v>
      </c>
      <c r="E606" t="s">
        <v>160</v>
      </c>
      <c r="F606" t="s">
        <v>1912</v>
      </c>
      <c r="G606" t="s">
        <v>134</v>
      </c>
      <c r="H606" t="s">
        <v>135</v>
      </c>
      <c r="I606" t="s">
        <v>136</v>
      </c>
      <c r="J606" t="s">
        <v>137</v>
      </c>
      <c r="K606" t="s">
        <v>138</v>
      </c>
      <c r="L606" t="s">
        <v>1913</v>
      </c>
      <c r="M606" t="s">
        <v>1914</v>
      </c>
      <c r="N606">
        <v>1.0947222219999999</v>
      </c>
      <c r="O606">
        <v>1</v>
      </c>
      <c r="P606">
        <v>5421</v>
      </c>
      <c r="Q606">
        <v>0</v>
      </c>
      <c r="R606">
        <v>20</v>
      </c>
      <c r="S606">
        <v>4</v>
      </c>
      <c r="T606">
        <v>1366</v>
      </c>
      <c r="U606">
        <v>1</v>
      </c>
      <c r="V606">
        <v>3</v>
      </c>
      <c r="W606">
        <v>1.0163655897632826</v>
      </c>
      <c r="X606">
        <v>1022.5726039517093</v>
      </c>
      <c r="Y606">
        <v>0</v>
      </c>
      <c r="Z606">
        <v>6.512528931657835</v>
      </c>
      <c r="AA606">
        <v>121.63841782007863</v>
      </c>
      <c r="AB606">
        <v>831.73897859045519</v>
      </c>
      <c r="AC606">
        <v>177.54090017264838</v>
      </c>
      <c r="AD606">
        <v>10.675400278987359</v>
      </c>
      <c r="AE606">
        <v>2171.6951953353</v>
      </c>
    </row>
    <row r="607" spans="1:31" x14ac:dyDescent="0.3">
      <c r="A607">
        <v>2684788</v>
      </c>
      <c r="B607">
        <v>1</v>
      </c>
      <c r="C607" t="s">
        <v>80</v>
      </c>
      <c r="D607" t="s">
        <v>93</v>
      </c>
      <c r="E607" t="s">
        <v>160</v>
      </c>
      <c r="F607" t="s">
        <v>1915</v>
      </c>
      <c r="G607" t="s">
        <v>1482</v>
      </c>
      <c r="H607" t="s">
        <v>135</v>
      </c>
      <c r="I607" t="s">
        <v>136</v>
      </c>
      <c r="J607" t="s">
        <v>137</v>
      </c>
      <c r="K607" t="s">
        <v>138</v>
      </c>
      <c r="L607" t="s">
        <v>1916</v>
      </c>
      <c r="M607" t="s">
        <v>1917</v>
      </c>
      <c r="N607">
        <v>4.2063888880000002</v>
      </c>
      <c r="O607">
        <v>1</v>
      </c>
      <c r="P607">
        <v>337</v>
      </c>
      <c r="Q607">
        <v>39</v>
      </c>
      <c r="R607">
        <v>201</v>
      </c>
      <c r="S607">
        <v>7</v>
      </c>
      <c r="T607">
        <v>94</v>
      </c>
      <c r="U607">
        <v>0</v>
      </c>
      <c r="V607">
        <v>0</v>
      </c>
      <c r="W607">
        <v>5.7557584616847013</v>
      </c>
      <c r="X607">
        <v>317.0379933985846</v>
      </c>
      <c r="Y607">
        <v>1357.2791291029228</v>
      </c>
      <c r="Z607">
        <v>1862.622907411052</v>
      </c>
      <c r="AA607">
        <v>264.63467410577692</v>
      </c>
      <c r="AB607">
        <v>408.45675809527631</v>
      </c>
      <c r="AC607">
        <v>0</v>
      </c>
      <c r="AD607">
        <v>0</v>
      </c>
      <c r="AE607">
        <v>4215.7872205752974</v>
      </c>
    </row>
    <row r="608" spans="1:31" x14ac:dyDescent="0.3">
      <c r="A608">
        <v>2684790</v>
      </c>
      <c r="B608">
        <v>1</v>
      </c>
      <c r="C608" t="s">
        <v>81</v>
      </c>
      <c r="D608" t="s">
        <v>126</v>
      </c>
      <c r="E608" t="s">
        <v>132</v>
      </c>
      <c r="F608" t="s">
        <v>1918</v>
      </c>
      <c r="G608" t="s">
        <v>134</v>
      </c>
      <c r="H608" t="s">
        <v>135</v>
      </c>
      <c r="I608" t="s">
        <v>136</v>
      </c>
      <c r="J608" t="s">
        <v>137</v>
      </c>
      <c r="K608" t="s">
        <v>138</v>
      </c>
      <c r="L608" t="s">
        <v>1919</v>
      </c>
      <c r="M608" t="s">
        <v>1920</v>
      </c>
      <c r="N608">
        <v>1.5652777769999999</v>
      </c>
      <c r="O608">
        <v>7</v>
      </c>
      <c r="P608">
        <v>305</v>
      </c>
      <c r="Q608">
        <v>36</v>
      </c>
      <c r="R608">
        <v>133</v>
      </c>
      <c r="S608">
        <v>7</v>
      </c>
      <c r="T608">
        <v>20</v>
      </c>
      <c r="U608">
        <v>1</v>
      </c>
      <c r="V608">
        <v>0</v>
      </c>
      <c r="W608">
        <v>1.5752578262628554</v>
      </c>
      <c r="X608">
        <v>49.731327244749728</v>
      </c>
      <c r="Y608">
        <v>360.64851369396223</v>
      </c>
      <c r="Z608">
        <v>189.95508314759135</v>
      </c>
      <c r="AA608">
        <v>121.01395536816784</v>
      </c>
      <c r="AB608">
        <v>15.253466455092786</v>
      </c>
      <c r="AC608">
        <v>71.718702520959994</v>
      </c>
      <c r="AD608">
        <v>0</v>
      </c>
      <c r="AE608">
        <v>809.8963062567866</v>
      </c>
    </row>
    <row r="609" spans="1:31" x14ac:dyDescent="0.3">
      <c r="A609">
        <v>2684792</v>
      </c>
      <c r="B609">
        <v>1</v>
      </c>
      <c r="C609" t="s">
        <v>81</v>
      </c>
      <c r="D609" t="s">
        <v>126</v>
      </c>
      <c r="E609" t="s">
        <v>132</v>
      </c>
      <c r="F609" t="s">
        <v>1921</v>
      </c>
      <c r="G609" t="s">
        <v>134</v>
      </c>
      <c r="H609" t="s">
        <v>135</v>
      </c>
      <c r="I609" t="s">
        <v>136</v>
      </c>
      <c r="J609" t="s">
        <v>137</v>
      </c>
      <c r="K609" t="s">
        <v>138</v>
      </c>
      <c r="L609" t="s">
        <v>1922</v>
      </c>
      <c r="M609" t="s">
        <v>1923</v>
      </c>
      <c r="N609">
        <v>1.4097222220000001</v>
      </c>
      <c r="O609">
        <v>3</v>
      </c>
      <c r="P609">
        <v>654</v>
      </c>
      <c r="Q609">
        <v>23</v>
      </c>
      <c r="R609">
        <v>201</v>
      </c>
      <c r="S609">
        <v>8</v>
      </c>
      <c r="T609">
        <v>47</v>
      </c>
      <c r="U609">
        <v>0</v>
      </c>
      <c r="V609">
        <v>0</v>
      </c>
      <c r="W609">
        <v>0.62912893517500001</v>
      </c>
      <c r="X609">
        <v>75.601460805167505</v>
      </c>
      <c r="Y609">
        <v>185.45318526785766</v>
      </c>
      <c r="Z609">
        <v>58.410879900217324</v>
      </c>
      <c r="AA609">
        <v>43.840799390879731</v>
      </c>
      <c r="AB609">
        <v>14.716401844997133</v>
      </c>
      <c r="AC609">
        <v>0</v>
      </c>
      <c r="AD609">
        <v>0</v>
      </c>
      <c r="AE609">
        <v>378.65185614429436</v>
      </c>
    </row>
    <row r="610" spans="1:31" x14ac:dyDescent="0.3">
      <c r="A610">
        <v>2684796</v>
      </c>
      <c r="B610">
        <v>1</v>
      </c>
      <c r="C610" t="s">
        <v>81</v>
      </c>
      <c r="D610" t="s">
        <v>115</v>
      </c>
      <c r="E610" t="s">
        <v>244</v>
      </c>
      <c r="F610" t="s">
        <v>1924</v>
      </c>
      <c r="G610" t="s">
        <v>968</v>
      </c>
      <c r="H610" t="s">
        <v>187</v>
      </c>
      <c r="I610" t="s">
        <v>136</v>
      </c>
      <c r="J610" t="s">
        <v>137</v>
      </c>
      <c r="K610" t="s">
        <v>138</v>
      </c>
      <c r="L610" t="s">
        <v>1925</v>
      </c>
      <c r="M610" t="s">
        <v>1926</v>
      </c>
      <c r="N610">
        <v>2.7569444440000002</v>
      </c>
      <c r="O610">
        <v>0</v>
      </c>
      <c r="P610">
        <v>21</v>
      </c>
      <c r="Q610">
        <v>0</v>
      </c>
      <c r="R610">
        <v>2</v>
      </c>
      <c r="S610">
        <v>0</v>
      </c>
      <c r="T610">
        <v>2</v>
      </c>
      <c r="U610">
        <v>0</v>
      </c>
      <c r="V610">
        <v>0</v>
      </c>
      <c r="W610">
        <v>0</v>
      </c>
      <c r="X610">
        <v>4.6500029973324466</v>
      </c>
      <c r="Y610">
        <v>0</v>
      </c>
      <c r="Z610">
        <v>4.9960909429561227</v>
      </c>
      <c r="AA610">
        <v>0</v>
      </c>
      <c r="AB610">
        <v>3.2260557226374327</v>
      </c>
      <c r="AC610">
        <v>0</v>
      </c>
      <c r="AD610">
        <v>0</v>
      </c>
      <c r="AE610">
        <v>12.872149662926002</v>
      </c>
    </row>
    <row r="611" spans="1:31" x14ac:dyDescent="0.3">
      <c r="A611">
        <v>2684798</v>
      </c>
      <c r="B611">
        <v>1</v>
      </c>
      <c r="C611" t="s">
        <v>80</v>
      </c>
      <c r="D611" t="s">
        <v>100</v>
      </c>
      <c r="E611" t="s">
        <v>184</v>
      </c>
      <c r="F611" t="s">
        <v>1927</v>
      </c>
      <c r="G611" t="s">
        <v>186</v>
      </c>
      <c r="H611" t="s">
        <v>187</v>
      </c>
      <c r="I611" t="s">
        <v>136</v>
      </c>
      <c r="J611" t="s">
        <v>137</v>
      </c>
      <c r="K611" t="s">
        <v>138</v>
      </c>
      <c r="L611" t="s">
        <v>1928</v>
      </c>
      <c r="M611" t="s">
        <v>1929</v>
      </c>
      <c r="N611">
        <v>3.0466666660000001</v>
      </c>
      <c r="O611">
        <v>0</v>
      </c>
      <c r="P611">
        <v>1</v>
      </c>
      <c r="Q611">
        <v>0</v>
      </c>
      <c r="R611">
        <v>2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1.8703847376533929</v>
      </c>
      <c r="Y611">
        <v>0</v>
      </c>
      <c r="Z611">
        <v>2.808215134899112</v>
      </c>
      <c r="AA611">
        <v>0</v>
      </c>
      <c r="AB611">
        <v>0</v>
      </c>
      <c r="AC611">
        <v>0</v>
      </c>
      <c r="AD611">
        <v>0</v>
      </c>
      <c r="AE611">
        <v>4.6785998725525051</v>
      </c>
    </row>
    <row r="612" spans="1:31" x14ac:dyDescent="0.3">
      <c r="A612">
        <v>2684840</v>
      </c>
      <c r="B612">
        <v>1</v>
      </c>
      <c r="C612" t="s">
        <v>81</v>
      </c>
      <c r="D612" t="s">
        <v>115</v>
      </c>
      <c r="E612" t="s">
        <v>244</v>
      </c>
      <c r="F612" t="s">
        <v>1930</v>
      </c>
      <c r="G612" t="s">
        <v>968</v>
      </c>
      <c r="H612" t="s">
        <v>187</v>
      </c>
      <c r="I612" t="s">
        <v>136</v>
      </c>
      <c r="J612" t="s">
        <v>137</v>
      </c>
      <c r="K612" t="s">
        <v>138</v>
      </c>
      <c r="L612" t="s">
        <v>1931</v>
      </c>
      <c r="M612" t="s">
        <v>1932</v>
      </c>
      <c r="N612">
        <v>1.213333333</v>
      </c>
      <c r="O612">
        <v>0</v>
      </c>
      <c r="P612">
        <v>33</v>
      </c>
      <c r="Q612">
        <v>0</v>
      </c>
      <c r="R612">
        <v>3</v>
      </c>
      <c r="S612">
        <v>0</v>
      </c>
      <c r="T612">
        <v>1</v>
      </c>
      <c r="U612">
        <v>0</v>
      </c>
      <c r="V612">
        <v>0</v>
      </c>
      <c r="W612">
        <v>0</v>
      </c>
      <c r="X612">
        <v>2.1163192388158527</v>
      </c>
      <c r="Y612">
        <v>0</v>
      </c>
      <c r="Z612">
        <v>4.1971830401246787E-2</v>
      </c>
      <c r="AA612">
        <v>0</v>
      </c>
      <c r="AB612">
        <v>0</v>
      </c>
      <c r="AC612">
        <v>0</v>
      </c>
      <c r="AD612">
        <v>0</v>
      </c>
      <c r="AE612">
        <v>2.1582910692170993</v>
      </c>
    </row>
    <row r="613" spans="1:31" x14ac:dyDescent="0.3">
      <c r="A613">
        <v>2684940</v>
      </c>
      <c r="B613">
        <v>1</v>
      </c>
      <c r="C613" t="s">
        <v>80</v>
      </c>
      <c r="D613" t="s">
        <v>106</v>
      </c>
      <c r="E613" t="s">
        <v>244</v>
      </c>
      <c r="F613" t="s">
        <v>1933</v>
      </c>
      <c r="G613" t="s">
        <v>409</v>
      </c>
      <c r="H613" t="s">
        <v>187</v>
      </c>
      <c r="I613" t="s">
        <v>136</v>
      </c>
      <c r="J613" t="s">
        <v>137</v>
      </c>
      <c r="K613" t="s">
        <v>138</v>
      </c>
      <c r="L613" t="s">
        <v>1934</v>
      </c>
      <c r="M613" t="s">
        <v>1935</v>
      </c>
      <c r="N613">
        <v>7.4999999999999997E-2</v>
      </c>
      <c r="O613">
        <v>0</v>
      </c>
      <c r="P613">
        <v>13</v>
      </c>
      <c r="Q613">
        <v>0</v>
      </c>
      <c r="R613">
        <v>11</v>
      </c>
      <c r="S613">
        <v>0</v>
      </c>
      <c r="T613">
        <v>7</v>
      </c>
      <c r="U613">
        <v>0</v>
      </c>
      <c r="V613">
        <v>0</v>
      </c>
      <c r="W613">
        <v>0</v>
      </c>
      <c r="X613">
        <v>0.42070338656403</v>
      </c>
      <c r="Y613">
        <v>0</v>
      </c>
      <c r="Z613">
        <v>1.4985102743473799</v>
      </c>
      <c r="AA613">
        <v>0</v>
      </c>
      <c r="AB613">
        <v>0.84112472697872998</v>
      </c>
      <c r="AC613">
        <v>0</v>
      </c>
      <c r="AD613">
        <v>0</v>
      </c>
      <c r="AE613">
        <v>2.76033838789014</v>
      </c>
    </row>
    <row r="614" spans="1:31" x14ac:dyDescent="0.3">
      <c r="A614">
        <v>2684797</v>
      </c>
      <c r="B614">
        <v>1</v>
      </c>
      <c r="C614" t="s">
        <v>80</v>
      </c>
      <c r="D614" t="s">
        <v>96</v>
      </c>
      <c r="E614" t="s">
        <v>184</v>
      </c>
      <c r="F614" t="s">
        <v>1936</v>
      </c>
      <c r="G614" t="s">
        <v>273</v>
      </c>
      <c r="H614" t="s">
        <v>187</v>
      </c>
      <c r="I614" t="s">
        <v>136</v>
      </c>
      <c r="J614" t="s">
        <v>137</v>
      </c>
      <c r="K614" t="s">
        <v>138</v>
      </c>
      <c r="L614" t="s">
        <v>1937</v>
      </c>
      <c r="M614" t="s">
        <v>1938</v>
      </c>
      <c r="N614">
        <v>3.9936111109999999</v>
      </c>
      <c r="O614">
        <v>0</v>
      </c>
      <c r="P614">
        <v>33</v>
      </c>
      <c r="Q614">
        <v>0</v>
      </c>
      <c r="R614">
        <v>0</v>
      </c>
      <c r="S614">
        <v>0</v>
      </c>
      <c r="T614">
        <v>1</v>
      </c>
      <c r="U614">
        <v>0</v>
      </c>
      <c r="V614">
        <v>0</v>
      </c>
      <c r="W614">
        <v>0</v>
      </c>
      <c r="X614">
        <v>21.625444961385448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21.625444961385448</v>
      </c>
    </row>
    <row r="615" spans="1:31" x14ac:dyDescent="0.3">
      <c r="A615">
        <v>2684837</v>
      </c>
      <c r="B615">
        <v>1</v>
      </c>
      <c r="C615" t="s">
        <v>80</v>
      </c>
      <c r="D615" t="s">
        <v>87</v>
      </c>
      <c r="E615" t="s">
        <v>244</v>
      </c>
      <c r="F615" t="s">
        <v>1939</v>
      </c>
      <c r="G615" t="s">
        <v>165</v>
      </c>
      <c r="H615" t="s">
        <v>187</v>
      </c>
      <c r="I615" t="s">
        <v>136</v>
      </c>
      <c r="J615" t="s">
        <v>137</v>
      </c>
      <c r="K615" t="s">
        <v>166</v>
      </c>
      <c r="L615" t="s">
        <v>1940</v>
      </c>
      <c r="M615" t="s">
        <v>1941</v>
      </c>
      <c r="N615">
        <v>1.3433333329999999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1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1.5728962961399999</v>
      </c>
      <c r="AC615">
        <v>0</v>
      </c>
      <c r="AD615">
        <v>0</v>
      </c>
      <c r="AE615">
        <v>1.5728962961399999</v>
      </c>
    </row>
    <row r="616" spans="1:31" x14ac:dyDescent="0.3">
      <c r="A616">
        <v>2684806</v>
      </c>
      <c r="B616">
        <v>2</v>
      </c>
      <c r="C616" t="s">
        <v>81</v>
      </c>
      <c r="D616" t="s">
        <v>114</v>
      </c>
      <c r="E616" t="s">
        <v>244</v>
      </c>
      <c r="F616" t="s">
        <v>1942</v>
      </c>
      <c r="G616" t="s">
        <v>968</v>
      </c>
      <c r="H616" t="s">
        <v>187</v>
      </c>
      <c r="I616" t="s">
        <v>136</v>
      </c>
      <c r="J616" t="s">
        <v>137</v>
      </c>
      <c r="K616" t="s">
        <v>138</v>
      </c>
      <c r="L616" t="s">
        <v>1943</v>
      </c>
      <c r="M616" t="s">
        <v>1944</v>
      </c>
      <c r="N616">
        <v>0.62138888800000003</v>
      </c>
      <c r="O616">
        <v>0</v>
      </c>
      <c r="P616">
        <v>41</v>
      </c>
      <c r="Q616">
        <v>0</v>
      </c>
      <c r="R616">
        <v>0</v>
      </c>
      <c r="S616">
        <v>0</v>
      </c>
      <c r="T616">
        <v>3</v>
      </c>
      <c r="U616">
        <v>0</v>
      </c>
      <c r="V616">
        <v>0</v>
      </c>
      <c r="W616">
        <v>0</v>
      </c>
      <c r="X616">
        <v>1.6833726518612206</v>
      </c>
      <c r="Y616">
        <v>0</v>
      </c>
      <c r="Z616">
        <v>0</v>
      </c>
      <c r="AA616">
        <v>0</v>
      </c>
      <c r="AB616">
        <v>1.5250393738784331</v>
      </c>
      <c r="AC616">
        <v>0</v>
      </c>
      <c r="AD616">
        <v>0</v>
      </c>
      <c r="AE616">
        <v>3.208412025739654</v>
      </c>
    </row>
    <row r="617" spans="1:31" x14ac:dyDescent="0.3">
      <c r="A617">
        <v>2684902</v>
      </c>
      <c r="B617">
        <v>1</v>
      </c>
      <c r="C617" t="s">
        <v>81</v>
      </c>
      <c r="D617" t="s">
        <v>113</v>
      </c>
      <c r="E617" t="s">
        <v>132</v>
      </c>
      <c r="F617" t="s">
        <v>1945</v>
      </c>
      <c r="G617" t="s">
        <v>1946</v>
      </c>
      <c r="H617" t="s">
        <v>135</v>
      </c>
      <c r="I617" t="s">
        <v>136</v>
      </c>
      <c r="J617" t="s">
        <v>137</v>
      </c>
      <c r="K617" t="s">
        <v>138</v>
      </c>
      <c r="L617" t="s">
        <v>1947</v>
      </c>
      <c r="M617" t="s">
        <v>1948</v>
      </c>
      <c r="N617">
        <v>0.91055555499999996</v>
      </c>
      <c r="O617">
        <v>1</v>
      </c>
      <c r="P617">
        <v>243</v>
      </c>
      <c r="Q617">
        <v>2</v>
      </c>
      <c r="R617">
        <v>41</v>
      </c>
      <c r="S617">
        <v>0</v>
      </c>
      <c r="T617">
        <v>10</v>
      </c>
      <c r="U617">
        <v>0</v>
      </c>
      <c r="V617">
        <v>0</v>
      </c>
      <c r="W617">
        <v>0.19486994472333333</v>
      </c>
      <c r="X617">
        <v>39.376204543121922</v>
      </c>
      <c r="Y617">
        <v>1.3310427000806579</v>
      </c>
      <c r="Z617">
        <v>16.171350050185019</v>
      </c>
      <c r="AA617">
        <v>0</v>
      </c>
      <c r="AB617">
        <v>2.8305997188476217</v>
      </c>
      <c r="AC617">
        <v>0</v>
      </c>
      <c r="AD617">
        <v>0</v>
      </c>
      <c r="AE617">
        <v>59.904066956958559</v>
      </c>
    </row>
    <row r="618" spans="1:31" x14ac:dyDescent="0.3">
      <c r="A618">
        <v>2684913</v>
      </c>
      <c r="B618">
        <v>1</v>
      </c>
      <c r="C618" t="s">
        <v>80</v>
      </c>
      <c r="D618" t="s">
        <v>88</v>
      </c>
      <c r="E618" t="s">
        <v>213</v>
      </c>
      <c r="F618" t="s">
        <v>909</v>
      </c>
      <c r="G618" t="s">
        <v>215</v>
      </c>
      <c r="H618" t="s">
        <v>187</v>
      </c>
      <c r="I618" t="s">
        <v>136</v>
      </c>
      <c r="J618" t="s">
        <v>137</v>
      </c>
      <c r="K618" t="s">
        <v>138</v>
      </c>
      <c r="L618" t="s">
        <v>1949</v>
      </c>
      <c r="M618" t="s">
        <v>1950</v>
      </c>
      <c r="N618">
        <v>1.45</v>
      </c>
      <c r="O618">
        <v>0</v>
      </c>
      <c r="P618">
        <v>13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4.2691783043705609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4.2691783043705609</v>
      </c>
    </row>
    <row r="619" spans="1:31" x14ac:dyDescent="0.3">
      <c r="A619">
        <v>2684947</v>
      </c>
      <c r="B619">
        <v>1</v>
      </c>
      <c r="C619" t="s">
        <v>80</v>
      </c>
      <c r="D619" t="s">
        <v>83</v>
      </c>
      <c r="E619" t="s">
        <v>145</v>
      </c>
      <c r="F619" t="s">
        <v>1951</v>
      </c>
      <c r="G619" t="s">
        <v>176</v>
      </c>
      <c r="H619" t="s">
        <v>135</v>
      </c>
      <c r="I619" t="s">
        <v>136</v>
      </c>
      <c r="J619" t="s">
        <v>137</v>
      </c>
      <c r="K619" t="s">
        <v>138</v>
      </c>
      <c r="L619" t="s">
        <v>1952</v>
      </c>
      <c r="M619" t="s">
        <v>1953</v>
      </c>
      <c r="N619">
        <v>1.345555555</v>
      </c>
      <c r="O619">
        <v>0</v>
      </c>
      <c r="P619">
        <v>82</v>
      </c>
      <c r="Q619">
        <v>0</v>
      </c>
      <c r="R619">
        <v>0</v>
      </c>
      <c r="S619">
        <v>0</v>
      </c>
      <c r="T619">
        <v>38</v>
      </c>
      <c r="U619">
        <v>0</v>
      </c>
      <c r="V619">
        <v>0</v>
      </c>
      <c r="W619">
        <v>0</v>
      </c>
      <c r="X619">
        <v>28.34102065907749</v>
      </c>
      <c r="Y619">
        <v>0</v>
      </c>
      <c r="Z619">
        <v>0</v>
      </c>
      <c r="AA619">
        <v>0</v>
      </c>
      <c r="AB619">
        <v>36.447960439832485</v>
      </c>
      <c r="AC619">
        <v>0</v>
      </c>
      <c r="AD619">
        <v>0</v>
      </c>
      <c r="AE619">
        <v>64.788981098909971</v>
      </c>
    </row>
    <row r="620" spans="1:31" x14ac:dyDescent="0.3">
      <c r="A620">
        <v>2684958</v>
      </c>
      <c r="B620">
        <v>1</v>
      </c>
      <c r="C620" t="s">
        <v>81</v>
      </c>
      <c r="D620" t="s">
        <v>120</v>
      </c>
      <c r="E620" t="s">
        <v>132</v>
      </c>
      <c r="F620" t="s">
        <v>1954</v>
      </c>
      <c r="G620" t="s">
        <v>134</v>
      </c>
      <c r="H620" t="s">
        <v>135</v>
      </c>
      <c r="I620" t="s">
        <v>136</v>
      </c>
      <c r="J620" t="s">
        <v>137</v>
      </c>
      <c r="K620" t="s">
        <v>138</v>
      </c>
      <c r="L620" t="s">
        <v>1955</v>
      </c>
      <c r="M620" t="s">
        <v>1956</v>
      </c>
      <c r="N620">
        <v>0.38138888799999998</v>
      </c>
      <c r="O620">
        <v>0</v>
      </c>
      <c r="P620">
        <v>640</v>
      </c>
      <c r="Q620">
        <v>9</v>
      </c>
      <c r="R620">
        <v>15</v>
      </c>
      <c r="S620">
        <v>4</v>
      </c>
      <c r="T620">
        <v>76</v>
      </c>
      <c r="U620">
        <v>2</v>
      </c>
      <c r="V620">
        <v>0</v>
      </c>
      <c r="W620">
        <v>0</v>
      </c>
      <c r="X620">
        <v>36.184565323054279</v>
      </c>
      <c r="Y620">
        <v>1.176566200097378</v>
      </c>
      <c r="Z620">
        <v>0.87718509780239828</v>
      </c>
      <c r="AA620">
        <v>5.0793122469584011</v>
      </c>
      <c r="AB620">
        <v>17.941265099213854</v>
      </c>
      <c r="AC620">
        <v>36.656977834703952</v>
      </c>
      <c r="AD620">
        <v>0</v>
      </c>
      <c r="AE620">
        <v>97.915871801830264</v>
      </c>
    </row>
    <row r="621" spans="1:31" x14ac:dyDescent="0.3">
      <c r="A621">
        <v>2684868</v>
      </c>
      <c r="B621">
        <v>1</v>
      </c>
      <c r="C621" t="s">
        <v>81</v>
      </c>
      <c r="D621" t="s">
        <v>124</v>
      </c>
      <c r="E621" t="s">
        <v>428</v>
      </c>
      <c r="F621" t="s">
        <v>1957</v>
      </c>
      <c r="G621" t="s">
        <v>346</v>
      </c>
      <c r="H621" t="s">
        <v>187</v>
      </c>
      <c r="I621" t="s">
        <v>136</v>
      </c>
      <c r="J621" t="s">
        <v>137</v>
      </c>
      <c r="K621" t="s">
        <v>166</v>
      </c>
      <c r="L621" t="s">
        <v>1958</v>
      </c>
      <c r="M621" t="s">
        <v>1959</v>
      </c>
      <c r="N621">
        <v>2.52</v>
      </c>
      <c r="O621">
        <v>0</v>
      </c>
      <c r="P621">
        <v>9</v>
      </c>
      <c r="Q621">
        <v>0</v>
      </c>
      <c r="R621">
        <v>0</v>
      </c>
      <c r="S621">
        <v>0</v>
      </c>
      <c r="T621">
        <v>2</v>
      </c>
      <c r="U621">
        <v>0</v>
      </c>
      <c r="V621">
        <v>0</v>
      </c>
      <c r="W621">
        <v>0</v>
      </c>
      <c r="X621">
        <v>2.9985414935681507</v>
      </c>
      <c r="Y621">
        <v>0</v>
      </c>
      <c r="Z621">
        <v>0</v>
      </c>
      <c r="AA621">
        <v>0</v>
      </c>
      <c r="AB621">
        <v>21.56733496818012</v>
      </c>
      <c r="AC621">
        <v>0</v>
      </c>
      <c r="AD621">
        <v>0</v>
      </c>
      <c r="AE621">
        <v>24.565876461748271</v>
      </c>
    </row>
    <row r="622" spans="1:31" x14ac:dyDescent="0.3">
      <c r="A622">
        <v>2684870</v>
      </c>
      <c r="B622">
        <v>1</v>
      </c>
      <c r="C622" t="s">
        <v>80</v>
      </c>
      <c r="D622" t="s">
        <v>108</v>
      </c>
      <c r="E622" t="s">
        <v>132</v>
      </c>
      <c r="F622" t="s">
        <v>1960</v>
      </c>
      <c r="G622" t="s">
        <v>165</v>
      </c>
      <c r="H622" t="s">
        <v>135</v>
      </c>
      <c r="I622" t="s">
        <v>136</v>
      </c>
      <c r="J622" t="s">
        <v>137</v>
      </c>
      <c r="K622" t="s">
        <v>166</v>
      </c>
      <c r="L622" t="s">
        <v>1961</v>
      </c>
      <c r="M622" t="s">
        <v>1962</v>
      </c>
      <c r="N622">
        <v>3.486388888</v>
      </c>
      <c r="O622">
        <v>0</v>
      </c>
      <c r="P622">
        <v>974</v>
      </c>
      <c r="Q622">
        <v>0</v>
      </c>
      <c r="R622">
        <v>43</v>
      </c>
      <c r="S622">
        <v>0</v>
      </c>
      <c r="T622">
        <v>116</v>
      </c>
      <c r="U622">
        <v>1</v>
      </c>
      <c r="V622">
        <v>0</v>
      </c>
      <c r="W622">
        <v>0</v>
      </c>
      <c r="X622">
        <v>470.76073347436056</v>
      </c>
      <c r="Y622">
        <v>0</v>
      </c>
      <c r="Z622">
        <v>63.797809935322142</v>
      </c>
      <c r="AA622">
        <v>0</v>
      </c>
      <c r="AB622">
        <v>330.77422982839596</v>
      </c>
      <c r="AC622">
        <v>42.111933430328136</v>
      </c>
      <c r="AD622">
        <v>0</v>
      </c>
      <c r="AE622">
        <v>907.44470666840675</v>
      </c>
    </row>
    <row r="623" spans="1:31" x14ac:dyDescent="0.3">
      <c r="A623">
        <v>2684933</v>
      </c>
      <c r="B623">
        <v>1</v>
      </c>
      <c r="C623" t="s">
        <v>80</v>
      </c>
      <c r="D623" t="s">
        <v>93</v>
      </c>
      <c r="E623" t="s">
        <v>184</v>
      </c>
      <c r="F623" t="s">
        <v>1963</v>
      </c>
      <c r="G623" t="s">
        <v>273</v>
      </c>
      <c r="H623" t="s">
        <v>187</v>
      </c>
      <c r="I623" t="s">
        <v>136</v>
      </c>
      <c r="J623" t="s">
        <v>137</v>
      </c>
      <c r="K623" t="s">
        <v>138</v>
      </c>
      <c r="L623" t="s">
        <v>1964</v>
      </c>
      <c r="M623" t="s">
        <v>1965</v>
      </c>
      <c r="N623">
        <v>1.179444444</v>
      </c>
      <c r="O623">
        <v>0</v>
      </c>
      <c r="P623">
        <v>3</v>
      </c>
      <c r="Q623">
        <v>0</v>
      </c>
      <c r="R623">
        <v>2</v>
      </c>
      <c r="S623">
        <v>0</v>
      </c>
      <c r="T623">
        <v>10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0.21762432399800666</v>
      </c>
      <c r="AA623">
        <v>0</v>
      </c>
      <c r="AB623">
        <v>3.0341013778400003</v>
      </c>
      <c r="AC623">
        <v>0</v>
      </c>
      <c r="AD623">
        <v>0</v>
      </c>
      <c r="AE623">
        <v>3.2517257018380068</v>
      </c>
    </row>
    <row r="624" spans="1:31" x14ac:dyDescent="0.3">
      <c r="A624">
        <v>2684941</v>
      </c>
      <c r="B624">
        <v>1</v>
      </c>
      <c r="C624" t="s">
        <v>80</v>
      </c>
      <c r="D624" t="s">
        <v>83</v>
      </c>
      <c r="E624" t="s">
        <v>244</v>
      </c>
      <c r="F624" t="s">
        <v>1966</v>
      </c>
      <c r="G624" t="s">
        <v>165</v>
      </c>
      <c r="H624" t="s">
        <v>187</v>
      </c>
      <c r="I624" t="s">
        <v>136</v>
      </c>
      <c r="J624" t="s">
        <v>137</v>
      </c>
      <c r="K624" t="s">
        <v>166</v>
      </c>
      <c r="L624" t="s">
        <v>1967</v>
      </c>
      <c r="M624" t="s">
        <v>1968</v>
      </c>
      <c r="N624">
        <v>1.4588888879999999</v>
      </c>
      <c r="O624">
        <v>0</v>
      </c>
      <c r="P624">
        <v>214</v>
      </c>
      <c r="Q624">
        <v>0</v>
      </c>
      <c r="R624">
        <v>0</v>
      </c>
      <c r="S624">
        <v>0</v>
      </c>
      <c r="T624">
        <v>7</v>
      </c>
      <c r="U624">
        <v>0</v>
      </c>
      <c r="V624">
        <v>0</v>
      </c>
      <c r="W624">
        <v>0</v>
      </c>
      <c r="X624">
        <v>74.461299838467198</v>
      </c>
      <c r="Y624">
        <v>0</v>
      </c>
      <c r="Z624">
        <v>0</v>
      </c>
      <c r="AA624">
        <v>0</v>
      </c>
      <c r="AB624">
        <v>8.605295402758756</v>
      </c>
      <c r="AC624">
        <v>0</v>
      </c>
      <c r="AD624">
        <v>0</v>
      </c>
      <c r="AE624">
        <v>83.066595241225954</v>
      </c>
    </row>
    <row r="625" spans="1:31" x14ac:dyDescent="0.3">
      <c r="A625">
        <v>2684951</v>
      </c>
      <c r="B625">
        <v>1</v>
      </c>
      <c r="C625" t="s">
        <v>80</v>
      </c>
      <c r="D625" t="s">
        <v>87</v>
      </c>
      <c r="E625" t="s">
        <v>244</v>
      </c>
      <c r="F625" t="s">
        <v>1969</v>
      </c>
      <c r="G625" t="s">
        <v>165</v>
      </c>
      <c r="H625" t="s">
        <v>187</v>
      </c>
      <c r="I625" t="s">
        <v>136</v>
      </c>
      <c r="J625" t="s">
        <v>137</v>
      </c>
      <c r="K625" t="s">
        <v>166</v>
      </c>
      <c r="L625" t="s">
        <v>1970</v>
      </c>
      <c r="M625" t="s">
        <v>1971</v>
      </c>
      <c r="N625">
        <v>1.566944444</v>
      </c>
      <c r="O625">
        <v>0</v>
      </c>
      <c r="P625">
        <v>113</v>
      </c>
      <c r="Q625">
        <v>0</v>
      </c>
      <c r="R625">
        <v>0</v>
      </c>
      <c r="S625">
        <v>0</v>
      </c>
      <c r="T625">
        <v>2</v>
      </c>
      <c r="U625">
        <v>0</v>
      </c>
      <c r="V625">
        <v>0</v>
      </c>
      <c r="W625">
        <v>0</v>
      </c>
      <c r="X625">
        <v>54.352343963076784</v>
      </c>
      <c r="Y625">
        <v>0</v>
      </c>
      <c r="Z625">
        <v>0</v>
      </c>
      <c r="AA625">
        <v>0</v>
      </c>
      <c r="AB625">
        <v>4.0992263499199995</v>
      </c>
      <c r="AC625">
        <v>0</v>
      </c>
      <c r="AD625">
        <v>0</v>
      </c>
      <c r="AE625">
        <v>58.451570312996786</v>
      </c>
    </row>
    <row r="626" spans="1:31" x14ac:dyDescent="0.3">
      <c r="A626">
        <v>2684933</v>
      </c>
      <c r="B626">
        <v>2</v>
      </c>
      <c r="C626" t="s">
        <v>80</v>
      </c>
      <c r="D626" t="s">
        <v>93</v>
      </c>
      <c r="E626" t="s">
        <v>244</v>
      </c>
      <c r="F626" t="s">
        <v>1972</v>
      </c>
      <c r="G626" t="s">
        <v>273</v>
      </c>
      <c r="H626" t="s">
        <v>187</v>
      </c>
      <c r="I626" t="s">
        <v>136</v>
      </c>
      <c r="J626" t="s">
        <v>137</v>
      </c>
      <c r="K626" t="s">
        <v>138</v>
      </c>
      <c r="L626" t="s">
        <v>1965</v>
      </c>
      <c r="M626" t="s">
        <v>1973</v>
      </c>
      <c r="N626">
        <v>1.2194444440000001</v>
      </c>
      <c r="O626">
        <v>0</v>
      </c>
      <c r="P626">
        <v>8</v>
      </c>
      <c r="Q626">
        <v>0</v>
      </c>
      <c r="R626">
        <v>8</v>
      </c>
      <c r="S626">
        <v>0</v>
      </c>
      <c r="T626">
        <v>24</v>
      </c>
      <c r="U626">
        <v>0</v>
      </c>
      <c r="V626">
        <v>0</v>
      </c>
      <c r="W626">
        <v>0</v>
      </c>
      <c r="X626">
        <v>0.2270448320916667</v>
      </c>
      <c r="Y626">
        <v>0</v>
      </c>
      <c r="Z626">
        <v>2.260820330383452</v>
      </c>
      <c r="AA626">
        <v>0</v>
      </c>
      <c r="AB626">
        <v>6.457110106720001</v>
      </c>
      <c r="AC626">
        <v>0</v>
      </c>
      <c r="AD626">
        <v>0</v>
      </c>
      <c r="AE626">
        <v>8.944975269195119</v>
      </c>
    </row>
    <row r="627" spans="1:31" x14ac:dyDescent="0.3">
      <c r="A627">
        <v>2684931</v>
      </c>
      <c r="B627">
        <v>1</v>
      </c>
      <c r="C627" t="s">
        <v>81</v>
      </c>
      <c r="D627" t="s">
        <v>123</v>
      </c>
      <c r="E627" t="s">
        <v>145</v>
      </c>
      <c r="F627" t="s">
        <v>1974</v>
      </c>
      <c r="G627" t="s">
        <v>134</v>
      </c>
      <c r="H627" t="s">
        <v>135</v>
      </c>
      <c r="I627" t="s">
        <v>136</v>
      </c>
      <c r="J627" t="s">
        <v>137</v>
      </c>
      <c r="K627" t="s">
        <v>138</v>
      </c>
      <c r="L627" t="s">
        <v>1975</v>
      </c>
      <c r="M627" t="s">
        <v>1976</v>
      </c>
      <c r="N627">
        <v>3.6611111109999999</v>
      </c>
      <c r="O627">
        <v>2</v>
      </c>
      <c r="P627">
        <v>378</v>
      </c>
      <c r="Q627">
        <v>8</v>
      </c>
      <c r="R627">
        <v>13</v>
      </c>
      <c r="S627">
        <v>5</v>
      </c>
      <c r="T627">
        <v>17</v>
      </c>
      <c r="U627">
        <v>1</v>
      </c>
      <c r="V627">
        <v>0</v>
      </c>
      <c r="W627">
        <v>0.860520224009655</v>
      </c>
      <c r="X627">
        <v>273.85280355808533</v>
      </c>
      <c r="Y627">
        <v>138.40442513523149</v>
      </c>
      <c r="Z627">
        <v>14.375912115242093</v>
      </c>
      <c r="AA627">
        <v>91.337885025599448</v>
      </c>
      <c r="AB627">
        <v>40.563281926678215</v>
      </c>
      <c r="AC627">
        <v>20.972440128816</v>
      </c>
      <c r="AD627">
        <v>0</v>
      </c>
      <c r="AE627">
        <v>580.36726811366213</v>
      </c>
    </row>
    <row r="628" spans="1:31" x14ac:dyDescent="0.3">
      <c r="A628">
        <v>2685010</v>
      </c>
      <c r="B628">
        <v>1</v>
      </c>
      <c r="C628" t="s">
        <v>80</v>
      </c>
      <c r="D628" t="s">
        <v>97</v>
      </c>
      <c r="E628" t="s">
        <v>213</v>
      </c>
      <c r="F628" t="s">
        <v>1977</v>
      </c>
      <c r="G628" t="s">
        <v>215</v>
      </c>
      <c r="H628" t="s">
        <v>187</v>
      </c>
      <c r="I628" t="s">
        <v>136</v>
      </c>
      <c r="J628" t="s">
        <v>137</v>
      </c>
      <c r="K628" t="s">
        <v>138</v>
      </c>
      <c r="L628" t="s">
        <v>1978</v>
      </c>
      <c r="M628" t="s">
        <v>1979</v>
      </c>
      <c r="N628">
        <v>0.54638888799999996</v>
      </c>
      <c r="O628">
        <v>0</v>
      </c>
      <c r="P628">
        <v>1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0.12869529858631484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0.12869529858631484</v>
      </c>
    </row>
    <row r="629" spans="1:31" x14ac:dyDescent="0.3">
      <c r="A629">
        <v>2684878</v>
      </c>
      <c r="B629">
        <v>1</v>
      </c>
      <c r="C629" t="s">
        <v>80</v>
      </c>
      <c r="D629" t="s">
        <v>101</v>
      </c>
      <c r="E629" t="s">
        <v>244</v>
      </c>
      <c r="F629" t="s">
        <v>1980</v>
      </c>
      <c r="G629" t="s">
        <v>409</v>
      </c>
      <c r="H629" t="s">
        <v>187</v>
      </c>
      <c r="I629" t="s">
        <v>136</v>
      </c>
      <c r="J629" t="s">
        <v>137</v>
      </c>
      <c r="K629" t="s">
        <v>138</v>
      </c>
      <c r="L629" t="s">
        <v>1981</v>
      </c>
      <c r="M629" t="s">
        <v>1982</v>
      </c>
      <c r="N629">
        <v>4.7383333329999999</v>
      </c>
      <c r="O629">
        <v>0</v>
      </c>
      <c r="P629">
        <v>164</v>
      </c>
      <c r="Q629">
        <v>0</v>
      </c>
      <c r="R629">
        <v>0</v>
      </c>
      <c r="S629">
        <v>0</v>
      </c>
      <c r="T629">
        <v>13</v>
      </c>
      <c r="U629">
        <v>0</v>
      </c>
      <c r="V629">
        <v>0</v>
      </c>
      <c r="W629">
        <v>0</v>
      </c>
      <c r="X629">
        <v>109.75106555958222</v>
      </c>
      <c r="Y629">
        <v>0</v>
      </c>
      <c r="Z629">
        <v>0</v>
      </c>
      <c r="AA629">
        <v>0</v>
      </c>
      <c r="AB629">
        <v>72.887020583258803</v>
      </c>
      <c r="AC629">
        <v>0</v>
      </c>
      <c r="AD629">
        <v>0</v>
      </c>
      <c r="AE629">
        <v>182.63808614284102</v>
      </c>
    </row>
    <row r="630" spans="1:31" x14ac:dyDescent="0.3">
      <c r="A630">
        <v>2684891</v>
      </c>
      <c r="B630">
        <v>1</v>
      </c>
      <c r="C630" t="s">
        <v>80</v>
      </c>
      <c r="D630" t="s">
        <v>95</v>
      </c>
      <c r="E630" t="s">
        <v>244</v>
      </c>
      <c r="F630" t="s">
        <v>1983</v>
      </c>
      <c r="G630" t="s">
        <v>165</v>
      </c>
      <c r="H630" t="s">
        <v>187</v>
      </c>
      <c r="I630" t="s">
        <v>136</v>
      </c>
      <c r="J630" t="s">
        <v>137</v>
      </c>
      <c r="K630" t="s">
        <v>166</v>
      </c>
      <c r="L630" t="s">
        <v>1984</v>
      </c>
      <c r="M630" t="s">
        <v>1985</v>
      </c>
      <c r="N630">
        <v>2.5305555549999998</v>
      </c>
      <c r="O630">
        <v>0</v>
      </c>
      <c r="P630">
        <v>402</v>
      </c>
      <c r="Q630">
        <v>0</v>
      </c>
      <c r="R630">
        <v>0</v>
      </c>
      <c r="S630">
        <v>0</v>
      </c>
      <c r="T630">
        <v>22</v>
      </c>
      <c r="U630">
        <v>0</v>
      </c>
      <c r="V630">
        <v>0</v>
      </c>
      <c r="W630">
        <v>0</v>
      </c>
      <c r="X630">
        <v>182.57717468839846</v>
      </c>
      <c r="Y630">
        <v>0</v>
      </c>
      <c r="Z630">
        <v>0</v>
      </c>
      <c r="AA630">
        <v>0</v>
      </c>
      <c r="AB630">
        <v>27.017661484921291</v>
      </c>
      <c r="AC630">
        <v>0</v>
      </c>
      <c r="AD630">
        <v>0</v>
      </c>
      <c r="AE630">
        <v>209.59483617331975</v>
      </c>
    </row>
    <row r="631" spans="1:31" x14ac:dyDescent="0.3">
      <c r="A631">
        <v>2684899</v>
      </c>
      <c r="B631">
        <v>1</v>
      </c>
      <c r="C631" t="s">
        <v>80</v>
      </c>
      <c r="D631" t="s">
        <v>101</v>
      </c>
      <c r="E631" t="s">
        <v>244</v>
      </c>
      <c r="F631" t="s">
        <v>1986</v>
      </c>
      <c r="G631" t="s">
        <v>346</v>
      </c>
      <c r="H631" t="s">
        <v>187</v>
      </c>
      <c r="I631" t="s">
        <v>136</v>
      </c>
      <c r="J631" t="s">
        <v>137</v>
      </c>
      <c r="K631" t="s">
        <v>166</v>
      </c>
      <c r="L631" t="s">
        <v>1987</v>
      </c>
      <c r="M631" t="s">
        <v>1988</v>
      </c>
      <c r="N631">
        <v>4.5547222219999997</v>
      </c>
      <c r="O631">
        <v>0</v>
      </c>
      <c r="P631">
        <v>440</v>
      </c>
      <c r="Q631">
        <v>0</v>
      </c>
      <c r="R631">
        <v>1</v>
      </c>
      <c r="S631">
        <v>0</v>
      </c>
      <c r="T631">
        <v>7</v>
      </c>
      <c r="U631">
        <v>0</v>
      </c>
      <c r="V631">
        <v>0</v>
      </c>
      <c r="W631">
        <v>0</v>
      </c>
      <c r="X631">
        <v>428.38576184541472</v>
      </c>
      <c r="Y631">
        <v>0</v>
      </c>
      <c r="Z631">
        <v>0.18253578240696255</v>
      </c>
      <c r="AA631">
        <v>0</v>
      </c>
      <c r="AB631">
        <v>43.644835979646345</v>
      </c>
      <c r="AC631">
        <v>0</v>
      </c>
      <c r="AD631">
        <v>0</v>
      </c>
      <c r="AE631">
        <v>472.21313360746802</v>
      </c>
    </row>
    <row r="632" spans="1:31" x14ac:dyDescent="0.3">
      <c r="A632">
        <v>2684907</v>
      </c>
      <c r="B632">
        <v>1</v>
      </c>
      <c r="C632" t="s">
        <v>81</v>
      </c>
      <c r="D632" t="s">
        <v>123</v>
      </c>
      <c r="E632" t="s">
        <v>213</v>
      </c>
      <c r="F632" t="s">
        <v>1989</v>
      </c>
      <c r="G632" t="s">
        <v>147</v>
      </c>
      <c r="H632" t="s">
        <v>187</v>
      </c>
      <c r="I632" t="s">
        <v>136</v>
      </c>
      <c r="J632" t="s">
        <v>3</v>
      </c>
      <c r="K632" t="s">
        <v>138</v>
      </c>
      <c r="L632" t="s">
        <v>1990</v>
      </c>
      <c r="M632" t="s">
        <v>1991</v>
      </c>
      <c r="N632">
        <v>3.1922222219999998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1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0.75952392520590906</v>
      </c>
      <c r="AC632">
        <v>0</v>
      </c>
      <c r="AD632">
        <v>0</v>
      </c>
      <c r="AE632">
        <v>0.75952392520590906</v>
      </c>
    </row>
    <row r="633" spans="1:31" x14ac:dyDescent="0.3">
      <c r="A633">
        <v>2684927</v>
      </c>
      <c r="B633">
        <v>1</v>
      </c>
      <c r="C633" t="s">
        <v>80</v>
      </c>
      <c r="D633" t="s">
        <v>99</v>
      </c>
      <c r="E633" t="s">
        <v>184</v>
      </c>
      <c r="F633" t="s">
        <v>1992</v>
      </c>
      <c r="G633" t="s">
        <v>246</v>
      </c>
      <c r="H633" t="s">
        <v>187</v>
      </c>
      <c r="I633" t="s">
        <v>136</v>
      </c>
      <c r="J633" t="s">
        <v>137</v>
      </c>
      <c r="K633" t="s">
        <v>138</v>
      </c>
      <c r="L633" t="s">
        <v>1993</v>
      </c>
      <c r="M633" t="s">
        <v>1994</v>
      </c>
      <c r="N633">
        <v>3.210555555</v>
      </c>
      <c r="O633">
        <v>0</v>
      </c>
      <c r="P633">
        <v>2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2.2801073321079196E-2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2.2801073321079196E-2</v>
      </c>
    </row>
    <row r="634" spans="1:31" x14ac:dyDescent="0.3">
      <c r="A634">
        <v>2684936</v>
      </c>
      <c r="B634">
        <v>1</v>
      </c>
      <c r="C634" t="s">
        <v>80</v>
      </c>
      <c r="D634" t="s">
        <v>102</v>
      </c>
      <c r="E634" t="s">
        <v>184</v>
      </c>
      <c r="F634" t="s">
        <v>1995</v>
      </c>
      <c r="G634" t="s">
        <v>165</v>
      </c>
      <c r="H634" t="s">
        <v>187</v>
      </c>
      <c r="I634" t="s">
        <v>136</v>
      </c>
      <c r="J634" t="s">
        <v>137</v>
      </c>
      <c r="K634" t="s">
        <v>166</v>
      </c>
      <c r="L634" t="s">
        <v>1996</v>
      </c>
      <c r="M634" t="s">
        <v>1997</v>
      </c>
      <c r="N634">
        <v>2.3125</v>
      </c>
      <c r="O634">
        <v>0</v>
      </c>
      <c r="P634">
        <v>56</v>
      </c>
      <c r="Q634">
        <v>0</v>
      </c>
      <c r="R634">
        <v>0</v>
      </c>
      <c r="S634">
        <v>0</v>
      </c>
      <c r="T634">
        <v>5</v>
      </c>
      <c r="U634">
        <v>0</v>
      </c>
      <c r="V634">
        <v>0</v>
      </c>
      <c r="W634">
        <v>0</v>
      </c>
      <c r="X634">
        <v>20.9270409999889</v>
      </c>
      <c r="Y634">
        <v>0</v>
      </c>
      <c r="Z634">
        <v>0</v>
      </c>
      <c r="AA634">
        <v>0</v>
      </c>
      <c r="AB634">
        <v>20.721633844273651</v>
      </c>
      <c r="AC634">
        <v>0</v>
      </c>
      <c r="AD634">
        <v>0</v>
      </c>
      <c r="AE634">
        <v>41.648674844262551</v>
      </c>
    </row>
    <row r="635" spans="1:31" x14ac:dyDescent="0.3">
      <c r="A635">
        <v>2684937</v>
      </c>
      <c r="B635">
        <v>1</v>
      </c>
      <c r="C635" t="s">
        <v>81</v>
      </c>
      <c r="D635" t="s">
        <v>121</v>
      </c>
      <c r="E635" t="s">
        <v>184</v>
      </c>
      <c r="F635" t="s">
        <v>1998</v>
      </c>
      <c r="G635" t="s">
        <v>1999</v>
      </c>
      <c r="H635" t="s">
        <v>187</v>
      </c>
      <c r="I635" t="s">
        <v>136</v>
      </c>
      <c r="J635" t="s">
        <v>137</v>
      </c>
      <c r="K635" t="s">
        <v>138</v>
      </c>
      <c r="L635" t="s">
        <v>2000</v>
      </c>
      <c r="M635" t="s">
        <v>2001</v>
      </c>
      <c r="N635">
        <v>2.2283333330000001</v>
      </c>
      <c r="O635">
        <v>0</v>
      </c>
      <c r="P635">
        <v>1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0.28000969734474351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0.28000969734474351</v>
      </c>
    </row>
    <row r="636" spans="1:31" x14ac:dyDescent="0.3">
      <c r="A636">
        <v>2684975</v>
      </c>
      <c r="B636">
        <v>1</v>
      </c>
      <c r="C636" t="s">
        <v>80</v>
      </c>
      <c r="D636" t="s">
        <v>105</v>
      </c>
      <c r="E636" t="s">
        <v>244</v>
      </c>
      <c r="F636" t="s">
        <v>2002</v>
      </c>
      <c r="G636" t="s">
        <v>968</v>
      </c>
      <c r="H636" t="s">
        <v>187</v>
      </c>
      <c r="I636" t="s">
        <v>136</v>
      </c>
      <c r="J636" t="s">
        <v>137</v>
      </c>
      <c r="K636" t="s">
        <v>138</v>
      </c>
      <c r="L636" t="s">
        <v>2003</v>
      </c>
      <c r="M636" t="s">
        <v>2004</v>
      </c>
      <c r="N636">
        <v>0.52583333300000001</v>
      </c>
      <c r="O636">
        <v>0</v>
      </c>
      <c r="P636">
        <v>3</v>
      </c>
      <c r="Q636">
        <v>0</v>
      </c>
      <c r="R636">
        <v>2</v>
      </c>
      <c r="S636">
        <v>0</v>
      </c>
      <c r="T636">
        <v>6</v>
      </c>
      <c r="U636">
        <v>0</v>
      </c>
      <c r="V636">
        <v>0</v>
      </c>
      <c r="W636">
        <v>0</v>
      </c>
      <c r="X636">
        <v>0.49665281922697319</v>
      </c>
      <c r="Y636">
        <v>0</v>
      </c>
      <c r="Z636">
        <v>0.27946146387561133</v>
      </c>
      <c r="AA636">
        <v>0</v>
      </c>
      <c r="AB636">
        <v>3.2151433185529887</v>
      </c>
      <c r="AC636">
        <v>0</v>
      </c>
      <c r="AD636">
        <v>0</v>
      </c>
      <c r="AE636">
        <v>3.9912576016555734</v>
      </c>
    </row>
    <row r="637" spans="1:31" x14ac:dyDescent="0.3">
      <c r="A637">
        <v>2685018</v>
      </c>
      <c r="B637">
        <v>1</v>
      </c>
      <c r="C637" t="s">
        <v>81</v>
      </c>
      <c r="D637" t="s">
        <v>116</v>
      </c>
      <c r="E637" t="s">
        <v>213</v>
      </c>
      <c r="F637" t="s">
        <v>2005</v>
      </c>
      <c r="G637" t="s">
        <v>688</v>
      </c>
      <c r="H637" t="s">
        <v>187</v>
      </c>
      <c r="I637" t="s">
        <v>136</v>
      </c>
      <c r="J637" t="s">
        <v>137</v>
      </c>
      <c r="K637" t="s">
        <v>138</v>
      </c>
      <c r="L637" t="s">
        <v>2006</v>
      </c>
      <c r="M637" t="s">
        <v>2007</v>
      </c>
      <c r="N637">
        <v>2.0175000000000001</v>
      </c>
      <c r="O637">
        <v>0</v>
      </c>
      <c r="P637">
        <v>1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0.64628088687107221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0.64628088687107221</v>
      </c>
    </row>
    <row r="638" spans="1:31" x14ac:dyDescent="0.3">
      <c r="A638">
        <v>2685024</v>
      </c>
      <c r="B638">
        <v>1</v>
      </c>
      <c r="C638" t="s">
        <v>80</v>
      </c>
      <c r="D638" t="s">
        <v>93</v>
      </c>
      <c r="E638" t="s">
        <v>184</v>
      </c>
      <c r="F638" t="s">
        <v>2008</v>
      </c>
      <c r="G638" t="s">
        <v>186</v>
      </c>
      <c r="H638" t="s">
        <v>187</v>
      </c>
      <c r="I638" t="s">
        <v>136</v>
      </c>
      <c r="J638" t="s">
        <v>137</v>
      </c>
      <c r="K638" t="s">
        <v>138</v>
      </c>
      <c r="L638" t="s">
        <v>2009</v>
      </c>
      <c r="M638" t="s">
        <v>2010</v>
      </c>
      <c r="N638">
        <v>2.2791666660000001</v>
      </c>
      <c r="O638">
        <v>0</v>
      </c>
      <c r="P638">
        <v>3</v>
      </c>
      <c r="Q638">
        <v>0</v>
      </c>
      <c r="R638">
        <v>3</v>
      </c>
      <c r="S638">
        <v>0</v>
      </c>
      <c r="T638">
        <v>1</v>
      </c>
      <c r="U638">
        <v>0</v>
      </c>
      <c r="V638">
        <v>0</v>
      </c>
      <c r="W638">
        <v>0</v>
      </c>
      <c r="X638">
        <v>0.88101953222977281</v>
      </c>
      <c r="Y638">
        <v>0</v>
      </c>
      <c r="Z638">
        <v>3.4617720567222028</v>
      </c>
      <c r="AA638">
        <v>0</v>
      </c>
      <c r="AB638">
        <v>1.4282534385319856</v>
      </c>
      <c r="AC638">
        <v>0</v>
      </c>
      <c r="AD638">
        <v>0</v>
      </c>
      <c r="AE638">
        <v>5.7710450274839609</v>
      </c>
    </row>
    <row r="639" spans="1:31" x14ac:dyDescent="0.3">
      <c r="A639">
        <v>2685045</v>
      </c>
      <c r="B639">
        <v>1</v>
      </c>
      <c r="C639" t="s">
        <v>80</v>
      </c>
      <c r="D639" t="s">
        <v>107</v>
      </c>
      <c r="E639" t="s">
        <v>428</v>
      </c>
      <c r="F639" t="s">
        <v>2011</v>
      </c>
      <c r="G639" t="s">
        <v>409</v>
      </c>
      <c r="H639" t="s">
        <v>187</v>
      </c>
      <c r="I639" t="s">
        <v>136</v>
      </c>
      <c r="J639" t="s">
        <v>137</v>
      </c>
      <c r="K639" t="s">
        <v>138</v>
      </c>
      <c r="L639" t="s">
        <v>2012</v>
      </c>
      <c r="M639" t="s">
        <v>2013</v>
      </c>
      <c r="N639">
        <v>1.2036111110000001</v>
      </c>
      <c r="O639">
        <v>0</v>
      </c>
      <c r="P639">
        <v>14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1.9000828941187011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1.9000828941187011</v>
      </c>
    </row>
    <row r="640" spans="1:31" x14ac:dyDescent="0.3">
      <c r="A640">
        <v>2685052</v>
      </c>
      <c r="B640">
        <v>1</v>
      </c>
      <c r="C640" t="s">
        <v>80</v>
      </c>
      <c r="D640" t="s">
        <v>94</v>
      </c>
      <c r="E640" t="s">
        <v>244</v>
      </c>
      <c r="F640" t="s">
        <v>2014</v>
      </c>
      <c r="G640" t="s">
        <v>409</v>
      </c>
      <c r="H640" t="s">
        <v>187</v>
      </c>
      <c r="I640" t="s">
        <v>136</v>
      </c>
      <c r="J640" t="s">
        <v>137</v>
      </c>
      <c r="K640" t="s">
        <v>138</v>
      </c>
      <c r="L640" t="s">
        <v>2015</v>
      </c>
      <c r="M640" t="s">
        <v>2016</v>
      </c>
      <c r="N640">
        <v>0.50388888799999998</v>
      </c>
      <c r="O640">
        <v>0</v>
      </c>
      <c r="P640">
        <v>24</v>
      </c>
      <c r="Q640">
        <v>0</v>
      </c>
      <c r="R640">
        <v>0</v>
      </c>
      <c r="S640">
        <v>0</v>
      </c>
      <c r="T640">
        <v>2</v>
      </c>
      <c r="U640">
        <v>0</v>
      </c>
      <c r="V640">
        <v>0</v>
      </c>
      <c r="W640">
        <v>0</v>
      </c>
      <c r="X640">
        <v>1.0174444066769208</v>
      </c>
      <c r="Y640">
        <v>0</v>
      </c>
      <c r="Z640">
        <v>0</v>
      </c>
      <c r="AA640">
        <v>0</v>
      </c>
      <c r="AB640">
        <v>8.8041535354490885E-2</v>
      </c>
      <c r="AC640">
        <v>0</v>
      </c>
      <c r="AD640">
        <v>0</v>
      </c>
      <c r="AE640">
        <v>1.1054859420314118</v>
      </c>
    </row>
    <row r="641" spans="1:31" x14ac:dyDescent="0.3">
      <c r="A641">
        <v>2685056</v>
      </c>
      <c r="B641">
        <v>1</v>
      </c>
      <c r="C641" t="s">
        <v>80</v>
      </c>
      <c r="D641" t="s">
        <v>82</v>
      </c>
      <c r="E641" t="s">
        <v>213</v>
      </c>
      <c r="F641" t="s">
        <v>2017</v>
      </c>
      <c r="G641" t="s">
        <v>688</v>
      </c>
      <c r="H641" t="s">
        <v>187</v>
      </c>
      <c r="I641" t="s">
        <v>136</v>
      </c>
      <c r="J641" t="s">
        <v>137</v>
      </c>
      <c r="K641" t="s">
        <v>138</v>
      </c>
      <c r="L641" t="s">
        <v>2018</v>
      </c>
      <c r="M641" t="s">
        <v>2019</v>
      </c>
      <c r="N641">
        <v>1.623888888</v>
      </c>
      <c r="O641">
        <v>0</v>
      </c>
      <c r="P641">
        <v>2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0.42929732050778124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0.42929732050778124</v>
      </c>
    </row>
    <row r="642" spans="1:31" x14ac:dyDescent="0.3">
      <c r="A642">
        <v>2685059</v>
      </c>
      <c r="B642">
        <v>1</v>
      </c>
      <c r="C642" t="s">
        <v>81</v>
      </c>
      <c r="D642" t="s">
        <v>113</v>
      </c>
      <c r="E642" t="s">
        <v>244</v>
      </c>
      <c r="F642" t="s">
        <v>2020</v>
      </c>
      <c r="G642" t="s">
        <v>165</v>
      </c>
      <c r="H642" t="s">
        <v>187</v>
      </c>
      <c r="I642" t="s">
        <v>136</v>
      </c>
      <c r="J642" t="s">
        <v>137</v>
      </c>
      <c r="K642" t="s">
        <v>166</v>
      </c>
      <c r="L642" t="s">
        <v>2021</v>
      </c>
      <c r="M642" t="s">
        <v>2022</v>
      </c>
      <c r="N642">
        <v>1.5580555549999999</v>
      </c>
      <c r="O642">
        <v>0</v>
      </c>
      <c r="P642">
        <v>473</v>
      </c>
      <c r="Q642">
        <v>0</v>
      </c>
      <c r="R642">
        <v>0</v>
      </c>
      <c r="S642">
        <v>0</v>
      </c>
      <c r="T642">
        <v>78</v>
      </c>
      <c r="U642">
        <v>0</v>
      </c>
      <c r="V642">
        <v>0</v>
      </c>
      <c r="W642">
        <v>0</v>
      </c>
      <c r="X642">
        <v>124.34744771184364</v>
      </c>
      <c r="Y642">
        <v>0</v>
      </c>
      <c r="Z642">
        <v>0</v>
      </c>
      <c r="AA642">
        <v>0</v>
      </c>
      <c r="AB642">
        <v>59.508987721699128</v>
      </c>
      <c r="AC642">
        <v>0</v>
      </c>
      <c r="AD642">
        <v>0</v>
      </c>
      <c r="AE642">
        <v>183.85643543354277</v>
      </c>
    </row>
    <row r="643" spans="1:31" x14ac:dyDescent="0.3">
      <c r="A643">
        <v>2685071</v>
      </c>
      <c r="B643">
        <v>1</v>
      </c>
      <c r="C643" t="s">
        <v>80</v>
      </c>
      <c r="D643" t="s">
        <v>107</v>
      </c>
      <c r="E643" t="s">
        <v>244</v>
      </c>
      <c r="F643" t="s">
        <v>2023</v>
      </c>
      <c r="G643" t="s">
        <v>165</v>
      </c>
      <c r="H643" t="s">
        <v>187</v>
      </c>
      <c r="I643" t="s">
        <v>136</v>
      </c>
      <c r="J643" t="s">
        <v>137</v>
      </c>
      <c r="K643" t="s">
        <v>166</v>
      </c>
      <c r="L643" t="s">
        <v>2024</v>
      </c>
      <c r="M643" t="s">
        <v>2025</v>
      </c>
      <c r="N643">
        <v>0.20638888799999999</v>
      </c>
      <c r="O643">
        <v>0</v>
      </c>
      <c r="P643">
        <v>383</v>
      </c>
      <c r="Q643">
        <v>0</v>
      </c>
      <c r="R643">
        <v>0</v>
      </c>
      <c r="S643">
        <v>0</v>
      </c>
      <c r="T643">
        <v>159</v>
      </c>
      <c r="U643">
        <v>0</v>
      </c>
      <c r="V643">
        <v>0</v>
      </c>
      <c r="W643">
        <v>0</v>
      </c>
      <c r="X643">
        <v>11.342039239474561</v>
      </c>
      <c r="Y643">
        <v>0</v>
      </c>
      <c r="Z643">
        <v>0</v>
      </c>
      <c r="AA643">
        <v>0</v>
      </c>
      <c r="AB643">
        <v>22.84829573377311</v>
      </c>
      <c r="AC643">
        <v>0</v>
      </c>
      <c r="AD643">
        <v>0</v>
      </c>
      <c r="AE643">
        <v>34.190334973247673</v>
      </c>
    </row>
    <row r="644" spans="1:31" x14ac:dyDescent="0.3">
      <c r="A644">
        <v>2685077</v>
      </c>
      <c r="B644">
        <v>1</v>
      </c>
      <c r="C644" t="s">
        <v>80</v>
      </c>
      <c r="D644" t="s">
        <v>107</v>
      </c>
      <c r="E644" t="s">
        <v>184</v>
      </c>
      <c r="F644" t="s">
        <v>2026</v>
      </c>
      <c r="G644" t="s">
        <v>409</v>
      </c>
      <c r="H644" t="s">
        <v>187</v>
      </c>
      <c r="I644" t="s">
        <v>136</v>
      </c>
      <c r="J644" t="s">
        <v>137</v>
      </c>
      <c r="K644" t="s">
        <v>138</v>
      </c>
      <c r="L644" t="s">
        <v>2027</v>
      </c>
      <c r="M644" t="s">
        <v>2028</v>
      </c>
      <c r="N644">
        <v>0.43944444399999999</v>
      </c>
      <c r="O644">
        <v>0</v>
      </c>
      <c r="P644">
        <v>65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3.2781158952349925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3.2781158952349925</v>
      </c>
    </row>
    <row r="645" spans="1:31" x14ac:dyDescent="0.3">
      <c r="A645">
        <v>2684800</v>
      </c>
      <c r="B645">
        <v>1</v>
      </c>
      <c r="C645" t="s">
        <v>81</v>
      </c>
      <c r="D645" t="s">
        <v>123</v>
      </c>
      <c r="E645" t="s">
        <v>160</v>
      </c>
      <c r="F645" t="s">
        <v>2029</v>
      </c>
      <c r="G645" t="s">
        <v>134</v>
      </c>
      <c r="H645" t="s">
        <v>135</v>
      </c>
      <c r="I645" t="s">
        <v>136</v>
      </c>
      <c r="J645" t="s">
        <v>137</v>
      </c>
      <c r="K645" t="s">
        <v>138</v>
      </c>
      <c r="L645" t="s">
        <v>2030</v>
      </c>
      <c r="M645" t="s">
        <v>2031</v>
      </c>
      <c r="N645">
        <v>2.068333333</v>
      </c>
      <c r="O645">
        <v>1</v>
      </c>
      <c r="P645">
        <v>958</v>
      </c>
      <c r="Q645">
        <v>25</v>
      </c>
      <c r="R645">
        <v>135</v>
      </c>
      <c r="S645">
        <v>3</v>
      </c>
      <c r="T645">
        <v>103</v>
      </c>
      <c r="U645">
        <v>0</v>
      </c>
      <c r="V645">
        <v>0</v>
      </c>
      <c r="W645">
        <v>0.35475891164999995</v>
      </c>
      <c r="X645">
        <v>192.78694171623869</v>
      </c>
      <c r="Y645">
        <v>27.046302897699405</v>
      </c>
      <c r="Z645">
        <v>101.98906007526237</v>
      </c>
      <c r="AA645">
        <v>7.8819393653311662</v>
      </c>
      <c r="AB645">
        <v>50.504547868196077</v>
      </c>
      <c r="AC645">
        <v>0</v>
      </c>
      <c r="AD645">
        <v>0</v>
      </c>
      <c r="AE645">
        <v>380.56355083437774</v>
      </c>
    </row>
    <row r="646" spans="1:31" x14ac:dyDescent="0.3">
      <c r="A646">
        <v>2685026</v>
      </c>
      <c r="B646">
        <v>1</v>
      </c>
      <c r="C646" t="s">
        <v>80</v>
      </c>
      <c r="D646" t="s">
        <v>92</v>
      </c>
      <c r="E646" t="s">
        <v>160</v>
      </c>
      <c r="F646" t="s">
        <v>2032</v>
      </c>
      <c r="G646" t="s">
        <v>134</v>
      </c>
      <c r="H646" t="s">
        <v>135</v>
      </c>
      <c r="I646" t="s">
        <v>136</v>
      </c>
      <c r="J646" t="s">
        <v>137</v>
      </c>
      <c r="K646" t="s">
        <v>138</v>
      </c>
      <c r="L646" t="s">
        <v>2033</v>
      </c>
      <c r="M646" t="s">
        <v>2034</v>
      </c>
      <c r="N646">
        <v>5.3888888000000003E-2</v>
      </c>
      <c r="O646">
        <v>0</v>
      </c>
      <c r="P646">
        <v>3502</v>
      </c>
      <c r="Q646">
        <v>0</v>
      </c>
      <c r="R646">
        <v>7</v>
      </c>
      <c r="S646">
        <v>19</v>
      </c>
      <c r="T646">
        <v>635</v>
      </c>
      <c r="U646">
        <v>1</v>
      </c>
      <c r="V646">
        <v>0</v>
      </c>
      <c r="W646">
        <v>0</v>
      </c>
      <c r="X646">
        <v>35.014689942699455</v>
      </c>
      <c r="Y646">
        <v>0</v>
      </c>
      <c r="Z646">
        <v>0.10218920850069249</v>
      </c>
      <c r="AA646">
        <v>1.0794520144151099</v>
      </c>
      <c r="AB646">
        <v>32.528968382533265</v>
      </c>
      <c r="AC646">
        <v>0.1604124850987893</v>
      </c>
      <c r="AD646">
        <v>0</v>
      </c>
      <c r="AE646">
        <v>68.885712033247302</v>
      </c>
    </row>
    <row r="647" spans="1:31" x14ac:dyDescent="0.3">
      <c r="A647">
        <v>2685036</v>
      </c>
      <c r="B647">
        <v>1</v>
      </c>
      <c r="C647" t="s">
        <v>80</v>
      </c>
      <c r="D647" t="s">
        <v>90</v>
      </c>
      <c r="E647" t="s">
        <v>213</v>
      </c>
      <c r="F647" t="s">
        <v>2035</v>
      </c>
      <c r="G647" t="s">
        <v>688</v>
      </c>
      <c r="H647" t="s">
        <v>187</v>
      </c>
      <c r="I647" t="s">
        <v>136</v>
      </c>
      <c r="J647" t="s">
        <v>137</v>
      </c>
      <c r="K647" t="s">
        <v>138</v>
      </c>
      <c r="L647" t="s">
        <v>2036</v>
      </c>
      <c r="M647" t="s">
        <v>2037</v>
      </c>
      <c r="N647">
        <v>2.4383333330000001</v>
      </c>
      <c r="O647">
        <v>0</v>
      </c>
      <c r="P647">
        <v>5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1.6826328102966102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1.6826328102966102</v>
      </c>
    </row>
    <row r="648" spans="1:31" x14ac:dyDescent="0.3">
      <c r="A648">
        <v>2685049</v>
      </c>
      <c r="B648">
        <v>1</v>
      </c>
      <c r="C648" t="s">
        <v>80</v>
      </c>
      <c r="D648" t="s">
        <v>106</v>
      </c>
      <c r="E648" t="s">
        <v>184</v>
      </c>
      <c r="F648" t="s">
        <v>2038</v>
      </c>
      <c r="G648" t="s">
        <v>186</v>
      </c>
      <c r="H648" t="s">
        <v>187</v>
      </c>
      <c r="I648" t="s">
        <v>136</v>
      </c>
      <c r="J648" t="s">
        <v>137</v>
      </c>
      <c r="K648" t="s">
        <v>138</v>
      </c>
      <c r="L648" t="s">
        <v>2039</v>
      </c>
      <c r="M648" t="s">
        <v>2040</v>
      </c>
      <c r="N648">
        <v>2.0708333329999999</v>
      </c>
      <c r="O648">
        <v>0</v>
      </c>
      <c r="P648">
        <v>5</v>
      </c>
      <c r="Q648">
        <v>0</v>
      </c>
      <c r="R648">
        <v>12</v>
      </c>
      <c r="S648">
        <v>0</v>
      </c>
      <c r="T648">
        <v>1</v>
      </c>
      <c r="U648">
        <v>0</v>
      </c>
      <c r="V648">
        <v>0</v>
      </c>
      <c r="W648">
        <v>0</v>
      </c>
      <c r="X648">
        <v>17.268024213749964</v>
      </c>
      <c r="Y648">
        <v>0</v>
      </c>
      <c r="Z648">
        <v>26.323925504850799</v>
      </c>
      <c r="AA648">
        <v>0</v>
      </c>
      <c r="AB648">
        <v>1.1500650035451465</v>
      </c>
      <c r="AC648">
        <v>0</v>
      </c>
      <c r="AD648">
        <v>0</v>
      </c>
      <c r="AE648">
        <v>44.742014722145903</v>
      </c>
    </row>
    <row r="649" spans="1:31" x14ac:dyDescent="0.3">
      <c r="A649">
        <v>2685069</v>
      </c>
      <c r="B649">
        <v>1</v>
      </c>
      <c r="C649" t="s">
        <v>80</v>
      </c>
      <c r="D649" t="s">
        <v>104</v>
      </c>
      <c r="E649" t="s">
        <v>160</v>
      </c>
      <c r="F649" t="s">
        <v>2041</v>
      </c>
      <c r="G649" t="s">
        <v>134</v>
      </c>
      <c r="H649" t="s">
        <v>135</v>
      </c>
      <c r="I649" t="s">
        <v>136</v>
      </c>
      <c r="J649" t="s">
        <v>137</v>
      </c>
      <c r="K649" t="s">
        <v>138</v>
      </c>
      <c r="L649" t="s">
        <v>2042</v>
      </c>
      <c r="M649" t="s">
        <v>2043</v>
      </c>
      <c r="N649">
        <v>0.13972222200000001</v>
      </c>
      <c r="O649">
        <v>10</v>
      </c>
      <c r="P649">
        <v>0</v>
      </c>
      <c r="Q649">
        <v>74</v>
      </c>
      <c r="R649">
        <v>0</v>
      </c>
      <c r="S649">
        <v>25</v>
      </c>
      <c r="T649">
        <v>2</v>
      </c>
      <c r="U649">
        <v>0</v>
      </c>
      <c r="V649">
        <v>0</v>
      </c>
      <c r="W649">
        <v>1.4576028120971012</v>
      </c>
      <c r="X649">
        <v>0</v>
      </c>
      <c r="Y649">
        <v>42.333526183795442</v>
      </c>
      <c r="Z649">
        <v>0</v>
      </c>
      <c r="AA649">
        <v>18.112903196466696</v>
      </c>
      <c r="AB649">
        <v>1.5282466753577932</v>
      </c>
      <c r="AC649">
        <v>0</v>
      </c>
      <c r="AD649">
        <v>0</v>
      </c>
      <c r="AE649">
        <v>63.432278867717031</v>
      </c>
    </row>
    <row r="650" spans="1:31" x14ac:dyDescent="0.3">
      <c r="A650">
        <v>2685127</v>
      </c>
      <c r="B650">
        <v>1</v>
      </c>
      <c r="C650" t="s">
        <v>80</v>
      </c>
      <c r="D650" t="s">
        <v>93</v>
      </c>
      <c r="E650" t="s">
        <v>160</v>
      </c>
      <c r="F650" t="s">
        <v>2044</v>
      </c>
      <c r="G650" t="s">
        <v>134</v>
      </c>
      <c r="H650" t="s">
        <v>135</v>
      </c>
      <c r="I650" t="s">
        <v>136</v>
      </c>
      <c r="J650" t="s">
        <v>137</v>
      </c>
      <c r="K650" t="s">
        <v>138</v>
      </c>
      <c r="L650" t="s">
        <v>2045</v>
      </c>
      <c r="M650" t="s">
        <v>2046</v>
      </c>
      <c r="N650">
        <v>0.13500000000000001</v>
      </c>
      <c r="O650">
        <v>0</v>
      </c>
      <c r="P650">
        <v>429</v>
      </c>
      <c r="Q650">
        <v>48</v>
      </c>
      <c r="R650">
        <v>364</v>
      </c>
      <c r="S650">
        <v>18</v>
      </c>
      <c r="T650">
        <v>239</v>
      </c>
      <c r="U650">
        <v>0</v>
      </c>
      <c r="V650">
        <v>1</v>
      </c>
      <c r="W650">
        <v>0</v>
      </c>
      <c r="X650">
        <v>11.807470623898976</v>
      </c>
      <c r="Y650">
        <v>20.130627631674955</v>
      </c>
      <c r="Z650">
        <v>70.835606832917094</v>
      </c>
      <c r="AA650">
        <v>9.4869538646091289</v>
      </c>
      <c r="AB650">
        <v>40.843999996355237</v>
      </c>
      <c r="AC650">
        <v>0</v>
      </c>
      <c r="AD650">
        <v>0</v>
      </c>
      <c r="AE650">
        <v>153.1046589494554</v>
      </c>
    </row>
    <row r="651" spans="1:31" x14ac:dyDescent="0.3">
      <c r="A651">
        <v>2684965</v>
      </c>
      <c r="B651">
        <v>1</v>
      </c>
      <c r="C651" t="s">
        <v>80</v>
      </c>
      <c r="D651" t="s">
        <v>96</v>
      </c>
      <c r="E651" t="s">
        <v>213</v>
      </c>
      <c r="F651" t="s">
        <v>2047</v>
      </c>
      <c r="G651" t="s">
        <v>215</v>
      </c>
      <c r="H651" t="s">
        <v>187</v>
      </c>
      <c r="I651" t="s">
        <v>136</v>
      </c>
      <c r="J651" t="s">
        <v>137</v>
      </c>
      <c r="K651" t="s">
        <v>138</v>
      </c>
      <c r="L651" t="s">
        <v>2048</v>
      </c>
      <c r="M651" t="s">
        <v>2049</v>
      </c>
      <c r="N651">
        <v>5.2308333329999996</v>
      </c>
      <c r="O651">
        <v>0</v>
      </c>
      <c r="P651">
        <v>1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1.5634558182519229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1.5634558182519229</v>
      </c>
    </row>
    <row r="652" spans="1:31" x14ac:dyDescent="0.3">
      <c r="A652">
        <v>2685080</v>
      </c>
      <c r="B652">
        <v>1</v>
      </c>
      <c r="C652" t="s">
        <v>80</v>
      </c>
      <c r="D652" t="s">
        <v>83</v>
      </c>
      <c r="E652" t="s">
        <v>213</v>
      </c>
      <c r="F652" t="s">
        <v>2050</v>
      </c>
      <c r="G652" t="s">
        <v>215</v>
      </c>
      <c r="H652" t="s">
        <v>187</v>
      </c>
      <c r="I652" t="s">
        <v>136</v>
      </c>
      <c r="J652" t="s">
        <v>137</v>
      </c>
      <c r="K652" t="s">
        <v>138</v>
      </c>
      <c r="L652" t="s">
        <v>2051</v>
      </c>
      <c r="M652" t="s">
        <v>2052</v>
      </c>
      <c r="N652">
        <v>2.148055555</v>
      </c>
      <c r="O652">
        <v>0</v>
      </c>
      <c r="P652">
        <v>13</v>
      </c>
      <c r="Q652">
        <v>0</v>
      </c>
      <c r="R652">
        <v>0</v>
      </c>
      <c r="S652">
        <v>0</v>
      </c>
      <c r="T652">
        <v>1</v>
      </c>
      <c r="U652">
        <v>0</v>
      </c>
      <c r="V652">
        <v>0</v>
      </c>
      <c r="W652">
        <v>0</v>
      </c>
      <c r="X652">
        <v>7.3277814374796373</v>
      </c>
      <c r="Y652">
        <v>0</v>
      </c>
      <c r="Z652">
        <v>0</v>
      </c>
      <c r="AA652">
        <v>0</v>
      </c>
      <c r="AB652">
        <v>11.09054553814471</v>
      </c>
      <c r="AC652">
        <v>0</v>
      </c>
      <c r="AD652">
        <v>0</v>
      </c>
      <c r="AE652">
        <v>18.418326975624346</v>
      </c>
    </row>
    <row r="653" spans="1:31" x14ac:dyDescent="0.3">
      <c r="A653">
        <v>2685107</v>
      </c>
      <c r="B653">
        <v>1</v>
      </c>
      <c r="C653" t="s">
        <v>80</v>
      </c>
      <c r="D653" t="s">
        <v>88</v>
      </c>
      <c r="E653" t="s">
        <v>213</v>
      </c>
      <c r="F653" t="s">
        <v>2053</v>
      </c>
      <c r="G653" t="s">
        <v>688</v>
      </c>
      <c r="H653" t="s">
        <v>187</v>
      </c>
      <c r="I653" t="s">
        <v>136</v>
      </c>
      <c r="J653" t="s">
        <v>137</v>
      </c>
      <c r="K653" t="s">
        <v>138</v>
      </c>
      <c r="L653" t="s">
        <v>2054</v>
      </c>
      <c r="M653" t="s">
        <v>2055</v>
      </c>
      <c r="N653">
        <v>2.6955555549999999</v>
      </c>
      <c r="O653">
        <v>0</v>
      </c>
      <c r="P653">
        <v>1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0.48659547673614445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0.48659547673614445</v>
      </c>
    </row>
    <row r="654" spans="1:31" x14ac:dyDescent="0.3">
      <c r="A654">
        <v>2685119</v>
      </c>
      <c r="B654">
        <v>1</v>
      </c>
      <c r="C654" t="s">
        <v>80</v>
      </c>
      <c r="D654" t="s">
        <v>99</v>
      </c>
      <c r="E654" t="s">
        <v>184</v>
      </c>
      <c r="F654" t="s">
        <v>2056</v>
      </c>
      <c r="G654" t="s">
        <v>903</v>
      </c>
      <c r="H654" t="s">
        <v>187</v>
      </c>
      <c r="I654" t="s">
        <v>136</v>
      </c>
      <c r="J654" t="s">
        <v>137</v>
      </c>
      <c r="K654" t="s">
        <v>138</v>
      </c>
      <c r="L654" t="s">
        <v>2057</v>
      </c>
      <c r="M654" t="s">
        <v>2058</v>
      </c>
      <c r="N654">
        <v>3.0772222220000001</v>
      </c>
      <c r="O654">
        <v>0</v>
      </c>
      <c r="P654">
        <v>9</v>
      </c>
      <c r="Q654">
        <v>0</v>
      </c>
      <c r="R654">
        <v>5</v>
      </c>
      <c r="S654">
        <v>0</v>
      </c>
      <c r="T654">
        <v>11</v>
      </c>
      <c r="U654">
        <v>0</v>
      </c>
      <c r="V654">
        <v>0</v>
      </c>
      <c r="W654">
        <v>0</v>
      </c>
      <c r="X654">
        <v>4.1011522331167871</v>
      </c>
      <c r="Y654">
        <v>0</v>
      </c>
      <c r="Z654">
        <v>1.7581970571032493</v>
      </c>
      <c r="AA654">
        <v>0</v>
      </c>
      <c r="AB654">
        <v>50.124527648029137</v>
      </c>
      <c r="AC654">
        <v>0</v>
      </c>
      <c r="AD654">
        <v>0</v>
      </c>
      <c r="AE654">
        <v>55.983876938249175</v>
      </c>
    </row>
    <row r="655" spans="1:31" x14ac:dyDescent="0.3">
      <c r="A655">
        <v>2685138</v>
      </c>
      <c r="B655">
        <v>1</v>
      </c>
      <c r="C655" t="s">
        <v>80</v>
      </c>
      <c r="D655" t="s">
        <v>90</v>
      </c>
      <c r="E655" t="s">
        <v>184</v>
      </c>
      <c r="F655" t="s">
        <v>2059</v>
      </c>
      <c r="G655" t="s">
        <v>186</v>
      </c>
      <c r="H655" t="s">
        <v>187</v>
      </c>
      <c r="I655" t="s">
        <v>136</v>
      </c>
      <c r="J655" t="s">
        <v>137</v>
      </c>
      <c r="K655" t="s">
        <v>138</v>
      </c>
      <c r="L655" t="s">
        <v>2060</v>
      </c>
      <c r="M655" t="s">
        <v>2061</v>
      </c>
      <c r="N655">
        <v>1.3133333330000001</v>
      </c>
      <c r="O655">
        <v>0</v>
      </c>
      <c r="P655">
        <v>1</v>
      </c>
      <c r="Q655">
        <v>0</v>
      </c>
      <c r="R655">
        <v>0</v>
      </c>
      <c r="S655">
        <v>0</v>
      </c>
      <c r="T655">
        <v>32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65.70753550150657</v>
      </c>
      <c r="AC655">
        <v>0</v>
      </c>
      <c r="AD655">
        <v>0</v>
      </c>
      <c r="AE655">
        <v>65.70753550150657</v>
      </c>
    </row>
    <row r="656" spans="1:31" x14ac:dyDescent="0.3">
      <c r="A656">
        <v>2685162</v>
      </c>
      <c r="B656">
        <v>1</v>
      </c>
      <c r="C656" t="s">
        <v>80</v>
      </c>
      <c r="D656" t="s">
        <v>93</v>
      </c>
      <c r="E656" t="s">
        <v>184</v>
      </c>
      <c r="F656" t="s">
        <v>2062</v>
      </c>
      <c r="G656" t="s">
        <v>186</v>
      </c>
      <c r="H656" t="s">
        <v>187</v>
      </c>
      <c r="I656" t="s">
        <v>136</v>
      </c>
      <c r="J656" t="s">
        <v>137</v>
      </c>
      <c r="K656" t="s">
        <v>138</v>
      </c>
      <c r="L656" t="s">
        <v>2063</v>
      </c>
      <c r="M656" t="s">
        <v>2064</v>
      </c>
      <c r="N656">
        <v>1.5227777769999999</v>
      </c>
      <c r="O656">
        <v>0</v>
      </c>
      <c r="P656">
        <v>0</v>
      </c>
      <c r="Q656">
        <v>0</v>
      </c>
      <c r="R656">
        <v>5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13.354117827478069</v>
      </c>
      <c r="AA656">
        <v>0</v>
      </c>
      <c r="AB656">
        <v>0</v>
      </c>
      <c r="AC656">
        <v>0</v>
      </c>
      <c r="AD656">
        <v>0</v>
      </c>
      <c r="AE656">
        <v>13.354117827478069</v>
      </c>
    </row>
    <row r="657" spans="1:31" x14ac:dyDescent="0.3">
      <c r="A657">
        <v>2685138</v>
      </c>
      <c r="B657">
        <v>2</v>
      </c>
      <c r="C657" t="s">
        <v>80</v>
      </c>
      <c r="D657" t="s">
        <v>90</v>
      </c>
      <c r="E657" t="s">
        <v>244</v>
      </c>
      <c r="F657" t="s">
        <v>2065</v>
      </c>
      <c r="G657" t="s">
        <v>186</v>
      </c>
      <c r="H657" t="s">
        <v>187</v>
      </c>
      <c r="I657" t="s">
        <v>136</v>
      </c>
      <c r="J657" t="s">
        <v>137</v>
      </c>
      <c r="K657" t="s">
        <v>138</v>
      </c>
      <c r="L657" t="s">
        <v>2061</v>
      </c>
      <c r="M657" t="s">
        <v>2066</v>
      </c>
      <c r="N657">
        <v>0.18555555500000001</v>
      </c>
      <c r="O657">
        <v>0</v>
      </c>
      <c r="P657">
        <v>3</v>
      </c>
      <c r="Q657">
        <v>0</v>
      </c>
      <c r="R657">
        <v>0</v>
      </c>
      <c r="S657">
        <v>0</v>
      </c>
      <c r="T657">
        <v>204</v>
      </c>
      <c r="U657">
        <v>0</v>
      </c>
      <c r="V657">
        <v>1</v>
      </c>
      <c r="W657">
        <v>0</v>
      </c>
      <c r="X657">
        <v>4.8141991839746004E-2</v>
      </c>
      <c r="Y657">
        <v>0</v>
      </c>
      <c r="Z657">
        <v>0</v>
      </c>
      <c r="AA657">
        <v>0</v>
      </c>
      <c r="AB657">
        <v>34.619410410091049</v>
      </c>
      <c r="AC657">
        <v>0</v>
      </c>
      <c r="AD657">
        <v>1.9387127567411999</v>
      </c>
      <c r="AE657">
        <v>36.606265158671995</v>
      </c>
    </row>
    <row r="658" spans="1:31" x14ac:dyDescent="0.3">
      <c r="A658">
        <v>2684923</v>
      </c>
      <c r="B658">
        <v>1</v>
      </c>
      <c r="C658" t="s">
        <v>80</v>
      </c>
      <c r="D658" t="s">
        <v>101</v>
      </c>
      <c r="E658" t="s">
        <v>244</v>
      </c>
      <c r="F658" t="s">
        <v>2067</v>
      </c>
      <c r="G658" t="s">
        <v>165</v>
      </c>
      <c r="H658" t="s">
        <v>187</v>
      </c>
      <c r="I658" t="s">
        <v>136</v>
      </c>
      <c r="J658" t="s">
        <v>137</v>
      </c>
      <c r="K658" t="s">
        <v>166</v>
      </c>
      <c r="L658" t="s">
        <v>2068</v>
      </c>
      <c r="M658" t="s">
        <v>2069</v>
      </c>
      <c r="N658">
        <v>7.3150000000000004</v>
      </c>
      <c r="O658">
        <v>0</v>
      </c>
      <c r="P658">
        <v>138</v>
      </c>
      <c r="Q658">
        <v>0</v>
      </c>
      <c r="R658">
        <v>0</v>
      </c>
      <c r="S658">
        <v>0</v>
      </c>
      <c r="T658">
        <v>18</v>
      </c>
      <c r="U658">
        <v>0</v>
      </c>
      <c r="V658">
        <v>0</v>
      </c>
      <c r="W658">
        <v>0</v>
      </c>
      <c r="X658">
        <v>194.67034342733174</v>
      </c>
      <c r="Y658">
        <v>0</v>
      </c>
      <c r="Z658">
        <v>0</v>
      </c>
      <c r="AA658">
        <v>0</v>
      </c>
      <c r="AB658">
        <v>74.279087365151383</v>
      </c>
      <c r="AC658">
        <v>0</v>
      </c>
      <c r="AD658">
        <v>0</v>
      </c>
      <c r="AE658">
        <v>268.9494307924831</v>
      </c>
    </row>
    <row r="659" spans="1:31" x14ac:dyDescent="0.3">
      <c r="A659">
        <v>2685099</v>
      </c>
      <c r="B659">
        <v>1</v>
      </c>
      <c r="C659" t="s">
        <v>80</v>
      </c>
      <c r="D659" t="s">
        <v>106</v>
      </c>
      <c r="E659" t="s">
        <v>184</v>
      </c>
      <c r="F659" t="s">
        <v>2070</v>
      </c>
      <c r="G659" t="s">
        <v>186</v>
      </c>
      <c r="H659" t="s">
        <v>187</v>
      </c>
      <c r="I659" t="s">
        <v>136</v>
      </c>
      <c r="J659" t="s">
        <v>137</v>
      </c>
      <c r="K659" t="s">
        <v>138</v>
      </c>
      <c r="L659" t="s">
        <v>2071</v>
      </c>
      <c r="M659" t="s">
        <v>2072</v>
      </c>
      <c r="N659">
        <v>4.6916666659999997</v>
      </c>
      <c r="O659">
        <v>0</v>
      </c>
      <c r="P659">
        <v>7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3.7536296004203105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3.7536296004203105</v>
      </c>
    </row>
    <row r="660" spans="1:31" x14ac:dyDescent="0.3">
      <c r="A660">
        <v>2685104</v>
      </c>
      <c r="B660">
        <v>1</v>
      </c>
      <c r="C660" t="s">
        <v>80</v>
      </c>
      <c r="D660" t="s">
        <v>106</v>
      </c>
      <c r="E660" t="s">
        <v>244</v>
      </c>
      <c r="F660" t="s">
        <v>2073</v>
      </c>
      <c r="G660" t="s">
        <v>968</v>
      </c>
      <c r="H660" t="s">
        <v>187</v>
      </c>
      <c r="I660" t="s">
        <v>136</v>
      </c>
      <c r="J660" t="s">
        <v>137</v>
      </c>
      <c r="K660" t="s">
        <v>138</v>
      </c>
      <c r="L660" t="s">
        <v>2074</v>
      </c>
      <c r="M660" t="s">
        <v>2075</v>
      </c>
      <c r="N660">
        <v>3.6</v>
      </c>
      <c r="O660">
        <v>0</v>
      </c>
      <c r="P660">
        <v>28</v>
      </c>
      <c r="Q660">
        <v>0</v>
      </c>
      <c r="R660">
        <v>3</v>
      </c>
      <c r="S660">
        <v>0</v>
      </c>
      <c r="T660">
        <v>3</v>
      </c>
      <c r="U660">
        <v>0</v>
      </c>
      <c r="V660">
        <v>0</v>
      </c>
      <c r="W660">
        <v>0</v>
      </c>
      <c r="X660">
        <v>8.5138775017476043</v>
      </c>
      <c r="Y660">
        <v>0</v>
      </c>
      <c r="Z660">
        <v>3.6371769970064465</v>
      </c>
      <c r="AA660">
        <v>0</v>
      </c>
      <c r="AB660">
        <v>1.3688527542965441</v>
      </c>
      <c r="AC660">
        <v>0</v>
      </c>
      <c r="AD660">
        <v>0</v>
      </c>
      <c r="AE660">
        <v>13.519907253050594</v>
      </c>
    </row>
    <row r="661" spans="1:31" x14ac:dyDescent="0.3">
      <c r="A661">
        <v>2685135</v>
      </c>
      <c r="B661">
        <v>1</v>
      </c>
      <c r="C661" t="s">
        <v>80</v>
      </c>
      <c r="D661" t="s">
        <v>89</v>
      </c>
      <c r="E661" t="s">
        <v>244</v>
      </c>
      <c r="F661" t="s">
        <v>2076</v>
      </c>
      <c r="G661" t="s">
        <v>968</v>
      </c>
      <c r="H661" t="s">
        <v>187</v>
      </c>
      <c r="I661" t="s">
        <v>136</v>
      </c>
      <c r="J661" t="s">
        <v>137</v>
      </c>
      <c r="K661" t="s">
        <v>138</v>
      </c>
      <c r="L661" t="s">
        <v>2077</v>
      </c>
      <c r="M661" t="s">
        <v>2078</v>
      </c>
      <c r="N661">
        <v>2.4930555550000002</v>
      </c>
      <c r="O661">
        <v>0</v>
      </c>
      <c r="P661">
        <v>8</v>
      </c>
      <c r="Q661">
        <v>0</v>
      </c>
      <c r="R661">
        <v>12</v>
      </c>
      <c r="S661">
        <v>0</v>
      </c>
      <c r="T661">
        <v>7</v>
      </c>
      <c r="U661">
        <v>0</v>
      </c>
      <c r="V661">
        <v>0</v>
      </c>
      <c r="W661">
        <v>0</v>
      </c>
      <c r="X661">
        <v>36.3801195434541</v>
      </c>
      <c r="Y661">
        <v>0</v>
      </c>
      <c r="Z661">
        <v>11.635263270031862</v>
      </c>
      <c r="AA661">
        <v>0</v>
      </c>
      <c r="AB661">
        <v>33.595558360960425</v>
      </c>
      <c r="AC661">
        <v>0</v>
      </c>
      <c r="AD661">
        <v>0</v>
      </c>
      <c r="AE661">
        <v>81.610941174446396</v>
      </c>
    </row>
    <row r="662" spans="1:31" x14ac:dyDescent="0.3">
      <c r="A662">
        <v>2685167</v>
      </c>
      <c r="B662">
        <v>1</v>
      </c>
      <c r="C662" t="s">
        <v>80</v>
      </c>
      <c r="D662" t="s">
        <v>82</v>
      </c>
      <c r="E662" t="s">
        <v>213</v>
      </c>
      <c r="F662" t="s">
        <v>2079</v>
      </c>
      <c r="G662" t="s">
        <v>688</v>
      </c>
      <c r="H662" t="s">
        <v>187</v>
      </c>
      <c r="I662" t="s">
        <v>136</v>
      </c>
      <c r="J662" t="s">
        <v>137</v>
      </c>
      <c r="K662" t="s">
        <v>138</v>
      </c>
      <c r="L662" t="s">
        <v>2080</v>
      </c>
      <c r="M662" t="s">
        <v>2081</v>
      </c>
      <c r="N662">
        <v>1.9711111109999999</v>
      </c>
      <c r="O662">
        <v>0</v>
      </c>
      <c r="P662">
        <v>3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1.6005079493952359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1.6005079493952359</v>
      </c>
    </row>
    <row r="663" spans="1:31" x14ac:dyDescent="0.3">
      <c r="A663">
        <v>2685182</v>
      </c>
      <c r="B663">
        <v>1</v>
      </c>
      <c r="C663" t="s">
        <v>80</v>
      </c>
      <c r="D663" t="s">
        <v>90</v>
      </c>
      <c r="E663" t="s">
        <v>184</v>
      </c>
      <c r="F663" t="s">
        <v>2082</v>
      </c>
      <c r="G663" t="s">
        <v>1143</v>
      </c>
      <c r="H663" t="s">
        <v>187</v>
      </c>
      <c r="I663" t="s">
        <v>136</v>
      </c>
      <c r="J663" t="s">
        <v>137</v>
      </c>
      <c r="K663" t="s">
        <v>138</v>
      </c>
      <c r="L663" t="s">
        <v>2083</v>
      </c>
      <c r="M663" t="s">
        <v>2084</v>
      </c>
      <c r="N663">
        <v>1.078888888</v>
      </c>
      <c r="O663">
        <v>0</v>
      </c>
      <c r="P663">
        <v>51</v>
      </c>
      <c r="Q663">
        <v>0</v>
      </c>
      <c r="R663">
        <v>0</v>
      </c>
      <c r="S663">
        <v>0</v>
      </c>
      <c r="T663">
        <v>19</v>
      </c>
      <c r="U663">
        <v>0</v>
      </c>
      <c r="V663">
        <v>0</v>
      </c>
      <c r="W663">
        <v>0</v>
      </c>
      <c r="X663">
        <v>11.633556695261824</v>
      </c>
      <c r="Y663">
        <v>0</v>
      </c>
      <c r="Z663">
        <v>0</v>
      </c>
      <c r="AA663">
        <v>0</v>
      </c>
      <c r="AB663">
        <v>29.596148398030067</v>
      </c>
      <c r="AC663">
        <v>0</v>
      </c>
      <c r="AD663">
        <v>0</v>
      </c>
      <c r="AE663">
        <v>41.229705093291891</v>
      </c>
    </row>
    <row r="664" spans="1:31" x14ac:dyDescent="0.3">
      <c r="A664">
        <v>2685197</v>
      </c>
      <c r="B664">
        <v>1</v>
      </c>
      <c r="C664" t="s">
        <v>80</v>
      </c>
      <c r="D664" t="s">
        <v>93</v>
      </c>
      <c r="E664" t="s">
        <v>184</v>
      </c>
      <c r="F664" t="s">
        <v>2085</v>
      </c>
      <c r="G664" t="s">
        <v>186</v>
      </c>
      <c r="H664" t="s">
        <v>187</v>
      </c>
      <c r="I664" t="s">
        <v>136</v>
      </c>
      <c r="J664" t="s">
        <v>137</v>
      </c>
      <c r="K664" t="s">
        <v>138</v>
      </c>
      <c r="L664" t="s">
        <v>2086</v>
      </c>
      <c r="M664" t="s">
        <v>2087</v>
      </c>
      <c r="N664">
        <v>1.0777777770000001</v>
      </c>
      <c r="O664">
        <v>0</v>
      </c>
      <c r="P664">
        <v>39</v>
      </c>
      <c r="Q664">
        <v>0</v>
      </c>
      <c r="R664">
        <v>1</v>
      </c>
      <c r="S664">
        <v>0</v>
      </c>
      <c r="T664">
        <v>3</v>
      </c>
      <c r="U664">
        <v>0</v>
      </c>
      <c r="V664">
        <v>0</v>
      </c>
      <c r="W664">
        <v>0</v>
      </c>
      <c r="X664">
        <v>6.1801890839908875</v>
      </c>
      <c r="Y664">
        <v>0</v>
      </c>
      <c r="Z664">
        <v>1.3623725587622222</v>
      </c>
      <c r="AA664">
        <v>0</v>
      </c>
      <c r="AB664">
        <v>0.81015763492206727</v>
      </c>
      <c r="AC664">
        <v>0</v>
      </c>
      <c r="AD664">
        <v>0</v>
      </c>
      <c r="AE664">
        <v>8.3527192776751775</v>
      </c>
    </row>
    <row r="665" spans="1:31" x14ac:dyDescent="0.3">
      <c r="A665">
        <v>2685204</v>
      </c>
      <c r="B665">
        <v>1</v>
      </c>
      <c r="C665" t="s">
        <v>80</v>
      </c>
      <c r="D665" t="s">
        <v>93</v>
      </c>
      <c r="E665" t="s">
        <v>244</v>
      </c>
      <c r="F665" t="s">
        <v>2088</v>
      </c>
      <c r="G665" t="s">
        <v>968</v>
      </c>
      <c r="H665" t="s">
        <v>187</v>
      </c>
      <c r="I665" t="s">
        <v>136</v>
      </c>
      <c r="J665" t="s">
        <v>137</v>
      </c>
      <c r="K665" t="s">
        <v>138</v>
      </c>
      <c r="L665" t="s">
        <v>2089</v>
      </c>
      <c r="M665" t="s">
        <v>2090</v>
      </c>
      <c r="N665">
        <v>1.0752777769999999</v>
      </c>
      <c r="O665">
        <v>0</v>
      </c>
      <c r="P665">
        <v>5</v>
      </c>
      <c r="Q665">
        <v>0</v>
      </c>
      <c r="R665">
        <v>15</v>
      </c>
      <c r="S665">
        <v>0</v>
      </c>
      <c r="T665">
        <v>9</v>
      </c>
      <c r="U665">
        <v>0</v>
      </c>
      <c r="V665">
        <v>0</v>
      </c>
      <c r="W665">
        <v>0</v>
      </c>
      <c r="X665">
        <v>1.6109757961666038</v>
      </c>
      <c r="Y665">
        <v>0</v>
      </c>
      <c r="Z665">
        <v>26.059609787848743</v>
      </c>
      <c r="AA665">
        <v>0</v>
      </c>
      <c r="AB665">
        <v>11.862630385708272</v>
      </c>
      <c r="AC665">
        <v>0</v>
      </c>
      <c r="AD665">
        <v>0</v>
      </c>
      <c r="AE665">
        <v>39.533215969723614</v>
      </c>
    </row>
    <row r="666" spans="1:31" x14ac:dyDescent="0.3">
      <c r="A666">
        <v>2684862</v>
      </c>
      <c r="B666">
        <v>1</v>
      </c>
      <c r="C666" t="s">
        <v>80</v>
      </c>
      <c r="D666" t="s">
        <v>105</v>
      </c>
      <c r="E666" t="s">
        <v>141</v>
      </c>
      <c r="F666" t="s">
        <v>777</v>
      </c>
      <c r="G666" t="s">
        <v>346</v>
      </c>
      <c r="H666" t="s">
        <v>135</v>
      </c>
      <c r="I666" t="s">
        <v>136</v>
      </c>
      <c r="J666" t="s">
        <v>137</v>
      </c>
      <c r="K666" t="s">
        <v>166</v>
      </c>
      <c r="L666" t="s">
        <v>2091</v>
      </c>
      <c r="M666" t="s">
        <v>2092</v>
      </c>
      <c r="N666">
        <v>7.8294444439999999</v>
      </c>
      <c r="O666">
        <v>1</v>
      </c>
      <c r="P666">
        <v>1811</v>
      </c>
      <c r="Q666">
        <v>8</v>
      </c>
      <c r="R666">
        <v>12</v>
      </c>
      <c r="S666">
        <v>33</v>
      </c>
      <c r="T666">
        <v>228</v>
      </c>
      <c r="U666">
        <v>10</v>
      </c>
      <c r="V666">
        <v>11</v>
      </c>
      <c r="W666">
        <v>5.2855387803669514</v>
      </c>
      <c r="X666">
        <v>2662.0530145959833</v>
      </c>
      <c r="Y666">
        <v>417.42344102589925</v>
      </c>
      <c r="Z666">
        <v>29.672590869379295</v>
      </c>
      <c r="AA666">
        <v>2803.6407515244714</v>
      </c>
      <c r="AB666">
        <v>2507.3873369528528</v>
      </c>
      <c r="AC666">
        <v>9009.8101504033439</v>
      </c>
      <c r="AD666">
        <v>770.97672645305329</v>
      </c>
      <c r="AE666">
        <v>18206.249550605349</v>
      </c>
    </row>
    <row r="667" spans="1:31" x14ac:dyDescent="0.3">
      <c r="A667">
        <v>2684869</v>
      </c>
      <c r="B667">
        <v>1</v>
      </c>
      <c r="C667" t="s">
        <v>80</v>
      </c>
      <c r="D667" t="s">
        <v>100</v>
      </c>
      <c r="E667" t="s">
        <v>160</v>
      </c>
      <c r="F667" t="s">
        <v>2093</v>
      </c>
      <c r="G667" t="s">
        <v>165</v>
      </c>
      <c r="H667" t="s">
        <v>135</v>
      </c>
      <c r="I667" t="s">
        <v>136</v>
      </c>
      <c r="J667" t="s">
        <v>137</v>
      </c>
      <c r="K667" t="s">
        <v>166</v>
      </c>
      <c r="L667" t="s">
        <v>2094</v>
      </c>
      <c r="M667" t="s">
        <v>2095</v>
      </c>
      <c r="N667">
        <v>5.108055555</v>
      </c>
      <c r="O667">
        <v>0</v>
      </c>
      <c r="P667">
        <v>564</v>
      </c>
      <c r="Q667">
        <v>0</v>
      </c>
      <c r="R667">
        <v>86</v>
      </c>
      <c r="S667">
        <v>4</v>
      </c>
      <c r="T667">
        <v>148</v>
      </c>
      <c r="U667">
        <v>1</v>
      </c>
      <c r="V667">
        <v>2</v>
      </c>
      <c r="W667">
        <v>0</v>
      </c>
      <c r="X667">
        <v>511.37456021048007</v>
      </c>
      <c r="Y667">
        <v>0</v>
      </c>
      <c r="Z667">
        <v>249.63669347159058</v>
      </c>
      <c r="AA667">
        <v>104.41466703944135</v>
      </c>
      <c r="AB667">
        <v>435.85711017603575</v>
      </c>
      <c r="AC667">
        <v>246.33610200885948</v>
      </c>
      <c r="AD667">
        <v>75.272388159083192</v>
      </c>
      <c r="AE667">
        <v>1622.8915210654905</v>
      </c>
    </row>
    <row r="668" spans="1:31" x14ac:dyDescent="0.3">
      <c r="A668">
        <v>2684925</v>
      </c>
      <c r="B668">
        <v>1</v>
      </c>
      <c r="C668" t="s">
        <v>81</v>
      </c>
      <c r="D668" t="s">
        <v>119</v>
      </c>
      <c r="E668" t="s">
        <v>145</v>
      </c>
      <c r="F668" t="s">
        <v>2096</v>
      </c>
      <c r="G668" t="s">
        <v>165</v>
      </c>
      <c r="H668" t="s">
        <v>135</v>
      </c>
      <c r="I668" t="s">
        <v>136</v>
      </c>
      <c r="J668" t="s">
        <v>137</v>
      </c>
      <c r="K668" t="s">
        <v>166</v>
      </c>
      <c r="L668" t="s">
        <v>2097</v>
      </c>
      <c r="M668" t="s">
        <v>2098</v>
      </c>
      <c r="N668">
        <v>4.1372222220000001</v>
      </c>
      <c r="O668">
        <v>0</v>
      </c>
      <c r="P668">
        <v>1</v>
      </c>
      <c r="Q668">
        <v>0</v>
      </c>
      <c r="R668">
        <v>9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</row>
    <row r="669" spans="1:31" x14ac:dyDescent="0.3">
      <c r="A669">
        <v>2684930</v>
      </c>
      <c r="B669">
        <v>1</v>
      </c>
      <c r="C669" t="s">
        <v>81</v>
      </c>
      <c r="D669" t="s">
        <v>118</v>
      </c>
      <c r="E669" t="s">
        <v>132</v>
      </c>
      <c r="F669" t="s">
        <v>1544</v>
      </c>
      <c r="G669" t="s">
        <v>346</v>
      </c>
      <c r="H669" t="s">
        <v>135</v>
      </c>
      <c r="I669" t="s">
        <v>136</v>
      </c>
      <c r="J669" t="s">
        <v>137</v>
      </c>
      <c r="K669" t="s">
        <v>166</v>
      </c>
      <c r="L669" t="s">
        <v>2099</v>
      </c>
      <c r="M669" t="s">
        <v>2100</v>
      </c>
      <c r="N669">
        <v>6.5997222219999996</v>
      </c>
      <c r="O669">
        <v>4</v>
      </c>
      <c r="P669">
        <v>980</v>
      </c>
      <c r="Q669">
        <v>53</v>
      </c>
      <c r="R669">
        <v>152</v>
      </c>
      <c r="S669">
        <v>7</v>
      </c>
      <c r="T669">
        <v>80</v>
      </c>
      <c r="U669">
        <v>0</v>
      </c>
      <c r="V669">
        <v>0</v>
      </c>
      <c r="W669">
        <v>99.990433700153275</v>
      </c>
      <c r="X669">
        <v>681.04088631253205</v>
      </c>
      <c r="Y669">
        <v>601.48698730774549</v>
      </c>
      <c r="Z669">
        <v>646.06470849980337</v>
      </c>
      <c r="AA669">
        <v>37.659248767709201</v>
      </c>
      <c r="AB669">
        <v>251.95699139555353</v>
      </c>
      <c r="AC669">
        <v>0</v>
      </c>
      <c r="AD669">
        <v>0</v>
      </c>
      <c r="AE669">
        <v>2318.1992559834966</v>
      </c>
    </row>
    <row r="670" spans="1:31" x14ac:dyDescent="0.3">
      <c r="A670">
        <v>2684949</v>
      </c>
      <c r="B670">
        <v>1</v>
      </c>
      <c r="C670" t="s">
        <v>81</v>
      </c>
      <c r="D670" t="s">
        <v>123</v>
      </c>
      <c r="E670" t="s">
        <v>184</v>
      </c>
      <c r="F670" t="s">
        <v>2101</v>
      </c>
      <c r="G670" t="s">
        <v>346</v>
      </c>
      <c r="H670" t="s">
        <v>187</v>
      </c>
      <c r="I670" t="s">
        <v>136</v>
      </c>
      <c r="J670" t="s">
        <v>137</v>
      </c>
      <c r="K670" t="s">
        <v>166</v>
      </c>
      <c r="L670" t="s">
        <v>2102</v>
      </c>
      <c r="M670" t="s">
        <v>2103</v>
      </c>
      <c r="N670">
        <v>8.2430555549999998</v>
      </c>
      <c r="O670">
        <v>0</v>
      </c>
      <c r="P670">
        <v>69</v>
      </c>
      <c r="Q670">
        <v>0</v>
      </c>
      <c r="R670">
        <v>10</v>
      </c>
      <c r="S670">
        <v>0</v>
      </c>
      <c r="T670">
        <v>4</v>
      </c>
      <c r="U670">
        <v>0</v>
      </c>
      <c r="V670">
        <v>0</v>
      </c>
      <c r="W670">
        <v>0</v>
      </c>
      <c r="X670">
        <v>83.969599729397416</v>
      </c>
      <c r="Y670">
        <v>0</v>
      </c>
      <c r="Z670">
        <v>40.109767354697169</v>
      </c>
      <c r="AA670">
        <v>0</v>
      </c>
      <c r="AB670">
        <v>9.5316713115502374</v>
      </c>
      <c r="AC670">
        <v>0</v>
      </c>
      <c r="AD670">
        <v>0</v>
      </c>
      <c r="AE670">
        <v>133.61103839564481</v>
      </c>
    </row>
    <row r="671" spans="1:31" x14ac:dyDescent="0.3">
      <c r="A671">
        <v>2685125</v>
      </c>
      <c r="B671">
        <v>1</v>
      </c>
      <c r="C671" t="s">
        <v>80</v>
      </c>
      <c r="D671" t="s">
        <v>104</v>
      </c>
      <c r="E671" t="s">
        <v>160</v>
      </c>
      <c r="F671" t="s">
        <v>2104</v>
      </c>
      <c r="G671" t="s">
        <v>346</v>
      </c>
      <c r="H671" t="s">
        <v>135</v>
      </c>
      <c r="I671" t="s">
        <v>136</v>
      </c>
      <c r="J671" t="s">
        <v>137</v>
      </c>
      <c r="K671" t="s">
        <v>166</v>
      </c>
      <c r="L671" t="s">
        <v>2105</v>
      </c>
      <c r="M671" t="s">
        <v>2106</v>
      </c>
      <c r="N671">
        <v>4.0927777770000002</v>
      </c>
      <c r="O671">
        <v>0</v>
      </c>
      <c r="P671">
        <v>21</v>
      </c>
      <c r="Q671">
        <v>1</v>
      </c>
      <c r="R671">
        <v>0</v>
      </c>
      <c r="S671">
        <v>31</v>
      </c>
      <c r="T671">
        <v>21</v>
      </c>
      <c r="U671">
        <v>17</v>
      </c>
      <c r="V671">
        <v>0</v>
      </c>
      <c r="W671">
        <v>0</v>
      </c>
      <c r="X671">
        <v>9.6891501899473624</v>
      </c>
      <c r="Y671">
        <v>0.20283627618449068</v>
      </c>
      <c r="Z671">
        <v>0</v>
      </c>
      <c r="AA671">
        <v>693.05815527747302</v>
      </c>
      <c r="AB671">
        <v>38.190823326419455</v>
      </c>
      <c r="AC671">
        <v>1716.9135420458258</v>
      </c>
      <c r="AD671">
        <v>0</v>
      </c>
      <c r="AE671">
        <v>2458.0545071158504</v>
      </c>
    </row>
    <row r="672" spans="1:31" x14ac:dyDescent="0.3">
      <c r="A672">
        <v>2685136</v>
      </c>
      <c r="B672">
        <v>1</v>
      </c>
      <c r="C672" t="s">
        <v>80</v>
      </c>
      <c r="D672" t="s">
        <v>100</v>
      </c>
      <c r="E672" t="s">
        <v>213</v>
      </c>
      <c r="F672" t="s">
        <v>2107</v>
      </c>
      <c r="G672" t="s">
        <v>688</v>
      </c>
      <c r="H672" t="s">
        <v>187</v>
      </c>
      <c r="I672" t="s">
        <v>136</v>
      </c>
      <c r="J672" t="s">
        <v>137</v>
      </c>
      <c r="K672" t="s">
        <v>138</v>
      </c>
      <c r="L672" t="s">
        <v>2108</v>
      </c>
      <c r="M672" t="s">
        <v>2109</v>
      </c>
      <c r="N672">
        <v>3.8177777769999999</v>
      </c>
      <c r="O672">
        <v>0</v>
      </c>
      <c r="P672">
        <v>2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0.63401980051451035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0.63401980051451035</v>
      </c>
    </row>
    <row r="673" spans="1:31" x14ac:dyDescent="0.3">
      <c r="A673">
        <v>2685147</v>
      </c>
      <c r="B673">
        <v>1</v>
      </c>
      <c r="C673" t="s">
        <v>81</v>
      </c>
      <c r="D673" t="s">
        <v>127</v>
      </c>
      <c r="E673" t="s">
        <v>132</v>
      </c>
      <c r="F673" t="s">
        <v>2110</v>
      </c>
      <c r="G673" t="s">
        <v>134</v>
      </c>
      <c r="H673" t="s">
        <v>135</v>
      </c>
      <c r="I673" t="s">
        <v>136</v>
      </c>
      <c r="J673" t="s">
        <v>137</v>
      </c>
      <c r="K673" t="s">
        <v>138</v>
      </c>
      <c r="L673" t="s">
        <v>2111</v>
      </c>
      <c r="M673" t="s">
        <v>2112</v>
      </c>
      <c r="N673">
        <v>3.181944444</v>
      </c>
      <c r="O673">
        <v>0</v>
      </c>
      <c r="P673">
        <v>0</v>
      </c>
      <c r="Q673">
        <v>31</v>
      </c>
      <c r="R673">
        <v>8</v>
      </c>
      <c r="S673">
        <v>2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92.833458582967978</v>
      </c>
      <c r="Z673">
        <v>3.8655660478149056</v>
      </c>
      <c r="AA673">
        <v>2.2253410473867419</v>
      </c>
      <c r="AB673">
        <v>0</v>
      </c>
      <c r="AC673">
        <v>0</v>
      </c>
      <c r="AD673">
        <v>0</v>
      </c>
      <c r="AE673">
        <v>98.924365678169636</v>
      </c>
    </row>
    <row r="674" spans="1:31" x14ac:dyDescent="0.3">
      <c r="A674">
        <v>2685176</v>
      </c>
      <c r="B674">
        <v>1</v>
      </c>
      <c r="C674" t="s">
        <v>81</v>
      </c>
      <c r="D674" t="s">
        <v>127</v>
      </c>
      <c r="E674" t="s">
        <v>145</v>
      </c>
      <c r="F674" t="s">
        <v>2113</v>
      </c>
      <c r="G674" t="s">
        <v>409</v>
      </c>
      <c r="H674" t="s">
        <v>135</v>
      </c>
      <c r="I674" t="s">
        <v>136</v>
      </c>
      <c r="J674" t="s">
        <v>137</v>
      </c>
      <c r="K674" t="s">
        <v>138</v>
      </c>
      <c r="L674" t="s">
        <v>2114</v>
      </c>
      <c r="M674" t="s">
        <v>2115</v>
      </c>
      <c r="N674">
        <v>1.323611111</v>
      </c>
      <c r="O674">
        <v>0</v>
      </c>
      <c r="P674">
        <v>154</v>
      </c>
      <c r="Q674">
        <v>0</v>
      </c>
      <c r="R674">
        <v>6</v>
      </c>
      <c r="S674">
        <v>0</v>
      </c>
      <c r="T674">
        <v>10</v>
      </c>
      <c r="U674">
        <v>0</v>
      </c>
      <c r="V674">
        <v>0</v>
      </c>
      <c r="W674">
        <v>0</v>
      </c>
      <c r="X674">
        <v>39.29307436021265</v>
      </c>
      <c r="Y674">
        <v>0</v>
      </c>
      <c r="Z674">
        <v>1.5254858492975298</v>
      </c>
      <c r="AA674">
        <v>0</v>
      </c>
      <c r="AB674">
        <v>0.94681954429400539</v>
      </c>
      <c r="AC674">
        <v>0</v>
      </c>
      <c r="AD674">
        <v>0</v>
      </c>
      <c r="AE674">
        <v>41.76537975380419</v>
      </c>
    </row>
    <row r="675" spans="1:31" x14ac:dyDescent="0.3">
      <c r="A675">
        <v>2685183</v>
      </c>
      <c r="B675">
        <v>1</v>
      </c>
      <c r="C675" t="s">
        <v>81</v>
      </c>
      <c r="D675" t="s">
        <v>128</v>
      </c>
      <c r="E675" t="s">
        <v>145</v>
      </c>
      <c r="F675" t="s">
        <v>2116</v>
      </c>
      <c r="G675" t="s">
        <v>134</v>
      </c>
      <c r="H675" t="s">
        <v>135</v>
      </c>
      <c r="I675" t="s">
        <v>136</v>
      </c>
      <c r="J675" t="s">
        <v>137</v>
      </c>
      <c r="K675" t="s">
        <v>138</v>
      </c>
      <c r="L675" t="s">
        <v>2117</v>
      </c>
      <c r="M675" t="s">
        <v>2118</v>
      </c>
      <c r="N675">
        <v>0.48416666600000002</v>
      </c>
      <c r="O675">
        <v>4</v>
      </c>
      <c r="P675">
        <v>90</v>
      </c>
      <c r="Q675">
        <v>10</v>
      </c>
      <c r="R675">
        <v>103</v>
      </c>
      <c r="S675">
        <v>9</v>
      </c>
      <c r="T675">
        <v>13</v>
      </c>
      <c r="U675">
        <v>1</v>
      </c>
      <c r="V675">
        <v>0</v>
      </c>
      <c r="W675">
        <v>0.77803951391752113</v>
      </c>
      <c r="X675">
        <v>9.0459418665715088</v>
      </c>
      <c r="Y675">
        <v>5.6689663308111715</v>
      </c>
      <c r="Z675">
        <v>16.455481312145057</v>
      </c>
      <c r="AA675">
        <v>28.060876922905845</v>
      </c>
      <c r="AB675">
        <v>4.8429552179131843</v>
      </c>
      <c r="AC675">
        <v>4.6460557869544825</v>
      </c>
      <c r="AD675">
        <v>0</v>
      </c>
      <c r="AE675">
        <v>69.498316951218769</v>
      </c>
    </row>
    <row r="676" spans="1:31" x14ac:dyDescent="0.3">
      <c r="A676">
        <v>2685185</v>
      </c>
      <c r="B676">
        <v>1</v>
      </c>
      <c r="C676" t="s">
        <v>80</v>
      </c>
      <c r="D676" t="s">
        <v>93</v>
      </c>
      <c r="E676" t="s">
        <v>160</v>
      </c>
      <c r="F676" t="s">
        <v>2044</v>
      </c>
      <c r="G676" t="s">
        <v>134</v>
      </c>
      <c r="H676" t="s">
        <v>135</v>
      </c>
      <c r="I676" t="s">
        <v>136</v>
      </c>
      <c r="J676" t="s">
        <v>137</v>
      </c>
      <c r="K676" t="s">
        <v>138</v>
      </c>
      <c r="L676" t="s">
        <v>2119</v>
      </c>
      <c r="M676" t="s">
        <v>2120</v>
      </c>
      <c r="N676">
        <v>0.11861111100000001</v>
      </c>
      <c r="O676">
        <v>0</v>
      </c>
      <c r="P676">
        <v>429</v>
      </c>
      <c r="Q676">
        <v>48</v>
      </c>
      <c r="R676">
        <v>364</v>
      </c>
      <c r="S676">
        <v>18</v>
      </c>
      <c r="T676">
        <v>239</v>
      </c>
      <c r="U676">
        <v>0</v>
      </c>
      <c r="V676">
        <v>1</v>
      </c>
      <c r="W676">
        <v>0</v>
      </c>
      <c r="X676">
        <v>10.601466290664835</v>
      </c>
      <c r="Y676">
        <v>17.381085602218956</v>
      </c>
      <c r="Z676">
        <v>65.219756848185412</v>
      </c>
      <c r="AA676">
        <v>8.4152330438459195</v>
      </c>
      <c r="AB676">
        <v>35.843090963425766</v>
      </c>
      <c r="AC676">
        <v>0</v>
      </c>
      <c r="AD676">
        <v>0</v>
      </c>
      <c r="AE676">
        <v>137.46063274834088</v>
      </c>
    </row>
    <row r="677" spans="1:31" x14ac:dyDescent="0.3">
      <c r="A677">
        <v>2685207</v>
      </c>
      <c r="B677">
        <v>1</v>
      </c>
      <c r="C677" t="s">
        <v>81</v>
      </c>
      <c r="D677" t="s">
        <v>128</v>
      </c>
      <c r="E677" t="s">
        <v>160</v>
      </c>
      <c r="F677" t="s">
        <v>2121</v>
      </c>
      <c r="G677" t="s">
        <v>134</v>
      </c>
      <c r="H677" t="s">
        <v>135</v>
      </c>
      <c r="I677" t="s">
        <v>136</v>
      </c>
      <c r="J677" t="s">
        <v>137</v>
      </c>
      <c r="K677" t="s">
        <v>138</v>
      </c>
      <c r="L677" t="s">
        <v>2122</v>
      </c>
      <c r="M677" t="s">
        <v>2123</v>
      </c>
      <c r="N677">
        <v>0.145555555</v>
      </c>
      <c r="O677">
        <v>20</v>
      </c>
      <c r="P677">
        <v>177</v>
      </c>
      <c r="Q677">
        <v>315</v>
      </c>
      <c r="R677">
        <v>105</v>
      </c>
      <c r="S677">
        <v>10</v>
      </c>
      <c r="T677">
        <v>10</v>
      </c>
      <c r="U677">
        <v>0</v>
      </c>
      <c r="V677">
        <v>0</v>
      </c>
      <c r="W677">
        <v>0.68391610150073112</v>
      </c>
      <c r="X677">
        <v>6.0221340143171931</v>
      </c>
      <c r="Y677">
        <v>17.695198897577111</v>
      </c>
      <c r="Z677">
        <v>5.6701967366735619</v>
      </c>
      <c r="AA677">
        <v>0.63082900908332318</v>
      </c>
      <c r="AB677">
        <v>0.873609677030871</v>
      </c>
      <c r="AC677">
        <v>0</v>
      </c>
      <c r="AD677">
        <v>0</v>
      </c>
      <c r="AE677">
        <v>31.575884436182793</v>
      </c>
    </row>
    <row r="678" spans="1:31" x14ac:dyDescent="0.3">
      <c r="A678">
        <v>2685228</v>
      </c>
      <c r="B678">
        <v>1</v>
      </c>
      <c r="C678" t="s">
        <v>80</v>
      </c>
      <c r="D678" t="s">
        <v>108</v>
      </c>
      <c r="E678" t="s">
        <v>184</v>
      </c>
      <c r="F678" t="s">
        <v>2124</v>
      </c>
      <c r="G678" t="s">
        <v>186</v>
      </c>
      <c r="H678" t="s">
        <v>187</v>
      </c>
      <c r="I678" t="s">
        <v>136</v>
      </c>
      <c r="J678" t="s">
        <v>137</v>
      </c>
      <c r="K678" t="s">
        <v>138</v>
      </c>
      <c r="L678" t="s">
        <v>2125</v>
      </c>
      <c r="M678" t="s">
        <v>2126</v>
      </c>
      <c r="N678">
        <v>0.77555555499999995</v>
      </c>
      <c r="O678">
        <v>0</v>
      </c>
      <c r="P678">
        <v>21</v>
      </c>
      <c r="Q678">
        <v>0</v>
      </c>
      <c r="R678">
        <v>11</v>
      </c>
      <c r="S678">
        <v>0</v>
      </c>
      <c r="T678">
        <v>12</v>
      </c>
      <c r="U678">
        <v>0</v>
      </c>
      <c r="V678">
        <v>0</v>
      </c>
      <c r="W678">
        <v>0</v>
      </c>
      <c r="X678">
        <v>2.7525522094815029</v>
      </c>
      <c r="Y678">
        <v>0</v>
      </c>
      <c r="Z678">
        <v>5.4763711535201125</v>
      </c>
      <c r="AA678">
        <v>0</v>
      </c>
      <c r="AB678">
        <v>8.3868041006440084</v>
      </c>
      <c r="AC678">
        <v>0</v>
      </c>
      <c r="AD678">
        <v>0</v>
      </c>
      <c r="AE678">
        <v>16.615727463645626</v>
      </c>
    </row>
    <row r="679" spans="1:31" x14ac:dyDescent="0.3">
      <c r="A679">
        <v>2685230</v>
      </c>
      <c r="B679">
        <v>1</v>
      </c>
      <c r="C679" t="s">
        <v>81</v>
      </c>
      <c r="D679" t="s">
        <v>123</v>
      </c>
      <c r="E679" t="s">
        <v>184</v>
      </c>
      <c r="F679" t="s">
        <v>2127</v>
      </c>
      <c r="G679" t="s">
        <v>186</v>
      </c>
      <c r="H679" t="s">
        <v>187</v>
      </c>
      <c r="I679" t="s">
        <v>136</v>
      </c>
      <c r="J679" t="s">
        <v>137</v>
      </c>
      <c r="K679" t="s">
        <v>138</v>
      </c>
      <c r="L679" t="s">
        <v>2128</v>
      </c>
      <c r="M679" t="s">
        <v>2129</v>
      </c>
      <c r="N679">
        <v>1.047222222</v>
      </c>
      <c r="O679">
        <v>0</v>
      </c>
      <c r="P679">
        <v>453</v>
      </c>
      <c r="Q679">
        <v>0</v>
      </c>
      <c r="R679">
        <v>0</v>
      </c>
      <c r="S679">
        <v>0</v>
      </c>
      <c r="T679">
        <v>12</v>
      </c>
      <c r="U679">
        <v>0</v>
      </c>
      <c r="V679">
        <v>0</v>
      </c>
      <c r="W679">
        <v>0</v>
      </c>
      <c r="X679">
        <v>84.358806650925231</v>
      </c>
      <c r="Y679">
        <v>0</v>
      </c>
      <c r="Z679">
        <v>0</v>
      </c>
      <c r="AA679">
        <v>0</v>
      </c>
      <c r="AB679">
        <v>4.2390451250972347</v>
      </c>
      <c r="AC679">
        <v>0</v>
      </c>
      <c r="AD679">
        <v>0</v>
      </c>
      <c r="AE679">
        <v>88.597851776022466</v>
      </c>
    </row>
    <row r="680" spans="1:31" x14ac:dyDescent="0.3">
      <c r="A680">
        <v>2685242</v>
      </c>
      <c r="B680">
        <v>1</v>
      </c>
      <c r="C680" t="s">
        <v>81</v>
      </c>
      <c r="D680" t="s">
        <v>126</v>
      </c>
      <c r="E680" t="s">
        <v>244</v>
      </c>
      <c r="F680" t="s">
        <v>2130</v>
      </c>
      <c r="G680" t="s">
        <v>409</v>
      </c>
      <c r="H680" t="s">
        <v>187</v>
      </c>
      <c r="I680" t="s">
        <v>136</v>
      </c>
      <c r="J680" t="s">
        <v>137</v>
      </c>
      <c r="K680" t="s">
        <v>138</v>
      </c>
      <c r="L680" t="s">
        <v>2131</v>
      </c>
      <c r="M680" t="s">
        <v>2132</v>
      </c>
      <c r="N680">
        <v>0.29166666600000002</v>
      </c>
      <c r="O680">
        <v>0</v>
      </c>
      <c r="P680">
        <v>36</v>
      </c>
      <c r="Q680">
        <v>0</v>
      </c>
      <c r="R680">
        <v>7</v>
      </c>
      <c r="S680">
        <v>0</v>
      </c>
      <c r="T680">
        <v>4</v>
      </c>
      <c r="U680">
        <v>0</v>
      </c>
      <c r="V680">
        <v>0</v>
      </c>
      <c r="W680">
        <v>0</v>
      </c>
      <c r="X680">
        <v>2.079806592537333</v>
      </c>
      <c r="Y680">
        <v>0</v>
      </c>
      <c r="Z680">
        <v>3.911283569451621</v>
      </c>
      <c r="AA680">
        <v>0</v>
      </c>
      <c r="AB680">
        <v>0.74119468095965835</v>
      </c>
      <c r="AC680">
        <v>0</v>
      </c>
      <c r="AD680">
        <v>0</v>
      </c>
      <c r="AE680">
        <v>6.7322848429486122</v>
      </c>
    </row>
    <row r="681" spans="1:31" x14ac:dyDescent="0.3">
      <c r="A681">
        <v>2684787</v>
      </c>
      <c r="B681">
        <v>1</v>
      </c>
      <c r="C681" t="s">
        <v>81</v>
      </c>
      <c r="D681" t="s">
        <v>113</v>
      </c>
      <c r="E681" t="s">
        <v>145</v>
      </c>
      <c r="F681" t="s">
        <v>2133</v>
      </c>
      <c r="G681" t="s">
        <v>165</v>
      </c>
      <c r="H681" t="s">
        <v>135</v>
      </c>
      <c r="I681" t="s">
        <v>136</v>
      </c>
      <c r="J681" t="s">
        <v>137</v>
      </c>
      <c r="K681" t="s">
        <v>166</v>
      </c>
      <c r="L681" t="s">
        <v>2134</v>
      </c>
      <c r="M681" t="s">
        <v>2135</v>
      </c>
      <c r="N681">
        <v>0.31666666599999999</v>
      </c>
      <c r="O681">
        <v>0</v>
      </c>
      <c r="P681">
        <v>1406</v>
      </c>
      <c r="Q681">
        <v>0</v>
      </c>
      <c r="R681">
        <v>0</v>
      </c>
      <c r="S681">
        <v>1</v>
      </c>
      <c r="T681">
        <v>498</v>
      </c>
      <c r="U681">
        <v>0</v>
      </c>
      <c r="V681">
        <v>0</v>
      </c>
      <c r="W681">
        <v>0</v>
      </c>
      <c r="X681">
        <v>73.777487583820843</v>
      </c>
      <c r="Y681">
        <v>0</v>
      </c>
      <c r="Z681">
        <v>0</v>
      </c>
      <c r="AA681">
        <v>3.1544397904652732</v>
      </c>
      <c r="AB681">
        <v>67.940251708140465</v>
      </c>
      <c r="AC681">
        <v>0</v>
      </c>
      <c r="AD681">
        <v>0</v>
      </c>
      <c r="AE681">
        <v>144.87217908242658</v>
      </c>
    </row>
    <row r="682" spans="1:31" x14ac:dyDescent="0.3">
      <c r="A682">
        <v>2684838</v>
      </c>
      <c r="B682">
        <v>1</v>
      </c>
      <c r="C682" t="s">
        <v>81</v>
      </c>
      <c r="D682" t="s">
        <v>128</v>
      </c>
      <c r="E682" t="s">
        <v>132</v>
      </c>
      <c r="F682" t="s">
        <v>2136</v>
      </c>
      <c r="G682" t="s">
        <v>134</v>
      </c>
      <c r="H682" t="s">
        <v>135</v>
      </c>
      <c r="I682" t="s">
        <v>136</v>
      </c>
      <c r="J682" t="s">
        <v>137</v>
      </c>
      <c r="K682" t="s">
        <v>138</v>
      </c>
      <c r="L682" t="s">
        <v>2137</v>
      </c>
      <c r="M682" t="s">
        <v>2138</v>
      </c>
      <c r="N682">
        <v>1.7527777769999999</v>
      </c>
      <c r="O682">
        <v>3</v>
      </c>
      <c r="P682">
        <v>304</v>
      </c>
      <c r="Q682">
        <v>4</v>
      </c>
      <c r="R682">
        <v>7</v>
      </c>
      <c r="S682">
        <v>13</v>
      </c>
      <c r="T682">
        <v>35</v>
      </c>
      <c r="U682">
        <v>3</v>
      </c>
      <c r="V682">
        <v>0</v>
      </c>
      <c r="W682">
        <v>1.0773638057550001</v>
      </c>
      <c r="X682">
        <v>101.01695100947661</v>
      </c>
      <c r="Y682">
        <v>7.1797817246209039</v>
      </c>
      <c r="Z682">
        <v>4.4215010017429242</v>
      </c>
      <c r="AA682">
        <v>122.57646418866419</v>
      </c>
      <c r="AB682">
        <v>33.563548580614551</v>
      </c>
      <c r="AC682">
        <v>393.26429551698368</v>
      </c>
      <c r="AD682">
        <v>0</v>
      </c>
      <c r="AE682">
        <v>663.09990582785781</v>
      </c>
    </row>
    <row r="683" spans="1:31" x14ac:dyDescent="0.3">
      <c r="A683">
        <v>2684875</v>
      </c>
      <c r="B683">
        <v>1</v>
      </c>
      <c r="C683" t="s">
        <v>80</v>
      </c>
      <c r="D683" t="s">
        <v>94</v>
      </c>
      <c r="E683" t="s">
        <v>160</v>
      </c>
      <c r="F683" t="s">
        <v>2139</v>
      </c>
      <c r="G683" t="s">
        <v>165</v>
      </c>
      <c r="H683" t="s">
        <v>135</v>
      </c>
      <c r="I683" t="s">
        <v>136</v>
      </c>
      <c r="J683" t="s">
        <v>137</v>
      </c>
      <c r="K683" t="s">
        <v>166</v>
      </c>
      <c r="L683" t="s">
        <v>2140</v>
      </c>
      <c r="M683" t="s">
        <v>2141</v>
      </c>
      <c r="N683">
        <v>2.1883333330000001</v>
      </c>
      <c r="O683">
        <v>0</v>
      </c>
      <c r="P683">
        <v>1063</v>
      </c>
      <c r="Q683">
        <v>0</v>
      </c>
      <c r="R683">
        <v>2</v>
      </c>
      <c r="S683">
        <v>1</v>
      </c>
      <c r="T683">
        <v>112</v>
      </c>
      <c r="U683">
        <v>1</v>
      </c>
      <c r="V683">
        <v>0</v>
      </c>
      <c r="W683">
        <v>0</v>
      </c>
      <c r="X683">
        <v>327.14895550691244</v>
      </c>
      <c r="Y683">
        <v>0</v>
      </c>
      <c r="Z683">
        <v>0.36079551204929605</v>
      </c>
      <c r="AA683">
        <v>48.165297392098047</v>
      </c>
      <c r="AB683">
        <v>86.495563791081693</v>
      </c>
      <c r="AC683">
        <v>198.01089822380919</v>
      </c>
      <c r="AD683">
        <v>0</v>
      </c>
      <c r="AE683">
        <v>660.18151042595071</v>
      </c>
    </row>
    <row r="684" spans="1:31" x14ac:dyDescent="0.3">
      <c r="A684">
        <v>2684911</v>
      </c>
      <c r="B684">
        <v>1</v>
      </c>
      <c r="C684" t="s">
        <v>81</v>
      </c>
      <c r="D684" t="s">
        <v>117</v>
      </c>
      <c r="E684" t="s">
        <v>160</v>
      </c>
      <c r="F684" t="s">
        <v>2142</v>
      </c>
      <c r="G684" t="s">
        <v>134</v>
      </c>
      <c r="H684" t="s">
        <v>135</v>
      </c>
      <c r="I684" t="s">
        <v>136</v>
      </c>
      <c r="J684" t="s">
        <v>137</v>
      </c>
      <c r="K684" t="s">
        <v>138</v>
      </c>
      <c r="L684" t="s">
        <v>2143</v>
      </c>
      <c r="M684" t="s">
        <v>2144</v>
      </c>
      <c r="N684">
        <v>0.106944444</v>
      </c>
      <c r="O684">
        <v>10</v>
      </c>
      <c r="P684">
        <v>579</v>
      </c>
      <c r="Q684">
        <v>11</v>
      </c>
      <c r="R684">
        <v>50</v>
      </c>
      <c r="S684">
        <v>4</v>
      </c>
      <c r="T684">
        <v>21</v>
      </c>
      <c r="U684">
        <v>0</v>
      </c>
      <c r="V684">
        <v>0</v>
      </c>
      <c r="W684">
        <v>0.32453402804898923</v>
      </c>
      <c r="X684">
        <v>6.5156893071094766</v>
      </c>
      <c r="Y684">
        <v>0.72570100721520114</v>
      </c>
      <c r="Z684">
        <v>0.850231912775673</v>
      </c>
      <c r="AA684">
        <v>0.21860493147775334</v>
      </c>
      <c r="AB684">
        <v>0.28495018724542026</v>
      </c>
      <c r="AC684">
        <v>0</v>
      </c>
      <c r="AD684">
        <v>0</v>
      </c>
      <c r="AE684">
        <v>8.9197113738725129</v>
      </c>
    </row>
    <row r="685" spans="1:31" x14ac:dyDescent="0.3">
      <c r="A685">
        <v>2685021</v>
      </c>
      <c r="B685">
        <v>1</v>
      </c>
      <c r="C685" t="s">
        <v>81</v>
      </c>
      <c r="D685" t="s">
        <v>127</v>
      </c>
      <c r="E685" t="s">
        <v>145</v>
      </c>
      <c r="F685" t="s">
        <v>2145</v>
      </c>
      <c r="G685" t="s">
        <v>346</v>
      </c>
      <c r="H685" t="s">
        <v>135</v>
      </c>
      <c r="I685" t="s">
        <v>136</v>
      </c>
      <c r="J685" t="s">
        <v>137</v>
      </c>
      <c r="K685" t="s">
        <v>166</v>
      </c>
      <c r="L685" t="s">
        <v>2146</v>
      </c>
      <c r="M685" t="s">
        <v>2147</v>
      </c>
      <c r="N685">
        <v>7.937777777</v>
      </c>
      <c r="O685">
        <v>8</v>
      </c>
      <c r="P685">
        <v>612</v>
      </c>
      <c r="Q685">
        <v>110</v>
      </c>
      <c r="R685">
        <v>52</v>
      </c>
      <c r="S685">
        <v>10</v>
      </c>
      <c r="T685">
        <v>70</v>
      </c>
      <c r="U685">
        <v>1</v>
      </c>
      <c r="V685">
        <v>0</v>
      </c>
      <c r="W685">
        <v>17.117207879970351</v>
      </c>
      <c r="X685">
        <v>731.7776637270714</v>
      </c>
      <c r="Y685">
        <v>1319.1695311303024</v>
      </c>
      <c r="Z685">
        <v>617.49052190531575</v>
      </c>
      <c r="AA685">
        <v>36.376391857860753</v>
      </c>
      <c r="AB685">
        <v>239.77359959871296</v>
      </c>
      <c r="AC685">
        <v>166.49168778740056</v>
      </c>
      <c r="AD685">
        <v>0</v>
      </c>
      <c r="AE685">
        <v>3128.1966038866344</v>
      </c>
    </row>
    <row r="686" spans="1:31" x14ac:dyDescent="0.3">
      <c r="A686">
        <v>2685027</v>
      </c>
      <c r="B686">
        <v>1</v>
      </c>
      <c r="C686" t="s">
        <v>81</v>
      </c>
      <c r="D686" t="s">
        <v>113</v>
      </c>
      <c r="E686" t="s">
        <v>213</v>
      </c>
      <c r="F686" t="s">
        <v>2148</v>
      </c>
      <c r="G686" t="s">
        <v>688</v>
      </c>
      <c r="H686" t="s">
        <v>187</v>
      </c>
      <c r="I686" t="s">
        <v>136</v>
      </c>
      <c r="J686" t="s">
        <v>137</v>
      </c>
      <c r="K686" t="s">
        <v>138</v>
      </c>
      <c r="L686" t="s">
        <v>2149</v>
      </c>
      <c r="M686" t="s">
        <v>2150</v>
      </c>
      <c r="N686">
        <v>4.2116666660000002</v>
      </c>
      <c r="O686">
        <v>0</v>
      </c>
      <c r="P686">
        <v>1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0.79244918578583323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0.79244918578583323</v>
      </c>
    </row>
    <row r="687" spans="1:31" x14ac:dyDescent="0.3">
      <c r="A687">
        <v>2685078</v>
      </c>
      <c r="B687">
        <v>1</v>
      </c>
      <c r="C687" t="s">
        <v>81</v>
      </c>
      <c r="D687" t="s">
        <v>122</v>
      </c>
      <c r="E687" t="s">
        <v>244</v>
      </c>
      <c r="F687" t="s">
        <v>2151</v>
      </c>
      <c r="G687" t="s">
        <v>968</v>
      </c>
      <c r="H687" t="s">
        <v>187</v>
      </c>
      <c r="I687" t="s">
        <v>136</v>
      </c>
      <c r="J687" t="s">
        <v>137</v>
      </c>
      <c r="K687" t="s">
        <v>138</v>
      </c>
      <c r="L687" t="s">
        <v>2152</v>
      </c>
      <c r="M687" t="s">
        <v>2153</v>
      </c>
      <c r="N687">
        <v>1.996111111</v>
      </c>
      <c r="O687">
        <v>0</v>
      </c>
      <c r="P687">
        <v>49</v>
      </c>
      <c r="Q687">
        <v>0</v>
      </c>
      <c r="R687">
        <v>0</v>
      </c>
      <c r="S687">
        <v>0</v>
      </c>
      <c r="T687">
        <v>1</v>
      </c>
      <c r="U687">
        <v>0</v>
      </c>
      <c r="V687">
        <v>0</v>
      </c>
      <c r="W687">
        <v>0</v>
      </c>
      <c r="X687">
        <v>9.5911972063081148</v>
      </c>
      <c r="Y687">
        <v>0</v>
      </c>
      <c r="Z687">
        <v>0</v>
      </c>
      <c r="AA687">
        <v>0</v>
      </c>
      <c r="AB687">
        <v>4.2678540963849453E-2</v>
      </c>
      <c r="AC687">
        <v>0</v>
      </c>
      <c r="AD687">
        <v>0</v>
      </c>
      <c r="AE687">
        <v>9.6338757472719649</v>
      </c>
    </row>
    <row r="688" spans="1:31" x14ac:dyDescent="0.3">
      <c r="A688">
        <v>2685094</v>
      </c>
      <c r="B688">
        <v>1</v>
      </c>
      <c r="C688" t="s">
        <v>80</v>
      </c>
      <c r="D688" t="s">
        <v>106</v>
      </c>
      <c r="E688" t="s">
        <v>184</v>
      </c>
      <c r="F688" t="s">
        <v>2154</v>
      </c>
      <c r="G688" t="s">
        <v>186</v>
      </c>
      <c r="H688" t="s">
        <v>187</v>
      </c>
      <c r="I688" t="s">
        <v>136</v>
      </c>
      <c r="J688" t="s">
        <v>137</v>
      </c>
      <c r="K688" t="s">
        <v>138</v>
      </c>
      <c r="L688" t="s">
        <v>2155</v>
      </c>
      <c r="M688" t="s">
        <v>2156</v>
      </c>
      <c r="N688">
        <v>5.4755555549999997</v>
      </c>
      <c r="O688">
        <v>0</v>
      </c>
      <c r="P688">
        <v>1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</row>
    <row r="689" spans="1:31" x14ac:dyDescent="0.3">
      <c r="A689">
        <v>2685208</v>
      </c>
      <c r="B689">
        <v>1</v>
      </c>
      <c r="C689" t="s">
        <v>80</v>
      </c>
      <c r="D689" t="s">
        <v>105</v>
      </c>
      <c r="E689" t="s">
        <v>184</v>
      </c>
      <c r="F689" t="s">
        <v>2157</v>
      </c>
      <c r="G689" t="s">
        <v>409</v>
      </c>
      <c r="H689" t="s">
        <v>187</v>
      </c>
      <c r="I689" t="s">
        <v>136</v>
      </c>
      <c r="J689" t="s">
        <v>137</v>
      </c>
      <c r="K689" t="s">
        <v>138</v>
      </c>
      <c r="L689" t="s">
        <v>2158</v>
      </c>
      <c r="M689" t="s">
        <v>2159</v>
      </c>
      <c r="N689">
        <v>1.4875</v>
      </c>
      <c r="O689">
        <v>0</v>
      </c>
      <c r="P689">
        <v>107</v>
      </c>
      <c r="Q689">
        <v>0</v>
      </c>
      <c r="R689">
        <v>0</v>
      </c>
      <c r="S689">
        <v>0</v>
      </c>
      <c r="T689">
        <v>32</v>
      </c>
      <c r="U689">
        <v>0</v>
      </c>
      <c r="V689">
        <v>0</v>
      </c>
      <c r="W689">
        <v>0</v>
      </c>
      <c r="X689">
        <v>27.248763221125916</v>
      </c>
      <c r="Y689">
        <v>0</v>
      </c>
      <c r="Z689">
        <v>0</v>
      </c>
      <c r="AA689">
        <v>0</v>
      </c>
      <c r="AB689">
        <v>30.688100759581545</v>
      </c>
      <c r="AC689">
        <v>0</v>
      </c>
      <c r="AD689">
        <v>0</v>
      </c>
      <c r="AE689">
        <v>57.936863980707457</v>
      </c>
    </row>
    <row r="690" spans="1:31" x14ac:dyDescent="0.3">
      <c r="A690">
        <v>2685210</v>
      </c>
      <c r="B690">
        <v>1</v>
      </c>
      <c r="C690" t="s">
        <v>81</v>
      </c>
      <c r="D690" t="s">
        <v>117</v>
      </c>
      <c r="E690" t="s">
        <v>184</v>
      </c>
      <c r="F690" t="s">
        <v>2160</v>
      </c>
      <c r="G690" t="s">
        <v>186</v>
      </c>
      <c r="H690" t="s">
        <v>187</v>
      </c>
      <c r="I690" t="s">
        <v>136</v>
      </c>
      <c r="J690" t="s">
        <v>137</v>
      </c>
      <c r="K690" t="s">
        <v>138</v>
      </c>
      <c r="L690" t="s">
        <v>2161</v>
      </c>
      <c r="M690" t="s">
        <v>2162</v>
      </c>
      <c r="N690">
        <v>1.988888888</v>
      </c>
      <c r="O690">
        <v>0</v>
      </c>
      <c r="P690">
        <v>3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0.89004341096496464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0.89004341096496464</v>
      </c>
    </row>
    <row r="691" spans="1:31" x14ac:dyDescent="0.3">
      <c r="A691">
        <v>2685225</v>
      </c>
      <c r="B691">
        <v>1</v>
      </c>
      <c r="C691" t="s">
        <v>81</v>
      </c>
      <c r="D691" t="s">
        <v>113</v>
      </c>
      <c r="E691" t="s">
        <v>244</v>
      </c>
      <c r="F691" t="s">
        <v>2163</v>
      </c>
      <c r="G691" t="s">
        <v>968</v>
      </c>
      <c r="H691" t="s">
        <v>187</v>
      </c>
      <c r="I691" t="s">
        <v>136</v>
      </c>
      <c r="J691" t="s">
        <v>137</v>
      </c>
      <c r="K691" t="s">
        <v>138</v>
      </c>
      <c r="L691" t="s">
        <v>2164</v>
      </c>
      <c r="M691" t="s">
        <v>2165</v>
      </c>
      <c r="N691">
        <v>1.6841666660000001</v>
      </c>
      <c r="O691">
        <v>0</v>
      </c>
      <c r="P691">
        <v>20</v>
      </c>
      <c r="Q691">
        <v>0</v>
      </c>
      <c r="R691">
        <v>8</v>
      </c>
      <c r="S691">
        <v>0</v>
      </c>
      <c r="T691">
        <v>1</v>
      </c>
      <c r="U691">
        <v>0</v>
      </c>
      <c r="V691">
        <v>0</v>
      </c>
      <c r="W691">
        <v>0</v>
      </c>
      <c r="X691">
        <v>3.4974131138140723</v>
      </c>
      <c r="Y691">
        <v>0</v>
      </c>
      <c r="Z691">
        <v>9.2370674669357378</v>
      </c>
      <c r="AA691">
        <v>0</v>
      </c>
      <c r="AB691">
        <v>3.7606242412772918E-2</v>
      </c>
      <c r="AC691">
        <v>0</v>
      </c>
      <c r="AD691">
        <v>0</v>
      </c>
      <c r="AE691">
        <v>12.772086823162583</v>
      </c>
    </row>
    <row r="692" spans="1:31" x14ac:dyDescent="0.3">
      <c r="A692">
        <v>2685285</v>
      </c>
      <c r="B692">
        <v>1</v>
      </c>
      <c r="C692" t="s">
        <v>81</v>
      </c>
      <c r="D692" t="s">
        <v>114</v>
      </c>
      <c r="E692" t="s">
        <v>145</v>
      </c>
      <c r="F692" t="s">
        <v>2166</v>
      </c>
      <c r="G692" t="s">
        <v>176</v>
      </c>
      <c r="H692" t="s">
        <v>135</v>
      </c>
      <c r="I692" t="s">
        <v>136</v>
      </c>
      <c r="J692" t="s">
        <v>137</v>
      </c>
      <c r="K692" t="s">
        <v>138</v>
      </c>
      <c r="L692" t="s">
        <v>2167</v>
      </c>
      <c r="M692" t="s">
        <v>2168</v>
      </c>
      <c r="N692">
        <v>1.744444444</v>
      </c>
      <c r="O692">
        <v>0</v>
      </c>
      <c r="P692">
        <v>107</v>
      </c>
      <c r="Q692">
        <v>0</v>
      </c>
      <c r="R692">
        <v>0</v>
      </c>
      <c r="S692">
        <v>0</v>
      </c>
      <c r="T692">
        <v>8</v>
      </c>
      <c r="U692">
        <v>0</v>
      </c>
      <c r="V692">
        <v>0</v>
      </c>
      <c r="W692">
        <v>0</v>
      </c>
      <c r="X692">
        <v>20.708029146761533</v>
      </c>
      <c r="Y692">
        <v>0</v>
      </c>
      <c r="Z692">
        <v>0</v>
      </c>
      <c r="AA692">
        <v>0</v>
      </c>
      <c r="AB692">
        <v>0.83573114320099107</v>
      </c>
      <c r="AC692">
        <v>0</v>
      </c>
      <c r="AD692">
        <v>0</v>
      </c>
      <c r="AE692">
        <v>21.543760289962524</v>
      </c>
    </row>
    <row r="693" spans="1:31" x14ac:dyDescent="0.3">
      <c r="A693">
        <v>2684794</v>
      </c>
      <c r="B693">
        <v>1</v>
      </c>
      <c r="C693" t="s">
        <v>81</v>
      </c>
      <c r="D693" t="s">
        <v>112</v>
      </c>
      <c r="E693" t="s">
        <v>160</v>
      </c>
      <c r="F693" t="s">
        <v>2169</v>
      </c>
      <c r="G693" t="s">
        <v>134</v>
      </c>
      <c r="H693" t="s">
        <v>135</v>
      </c>
      <c r="I693" t="s">
        <v>136</v>
      </c>
      <c r="J693" t="s">
        <v>137</v>
      </c>
      <c r="K693" t="s">
        <v>138</v>
      </c>
      <c r="L693" t="s">
        <v>2170</v>
      </c>
      <c r="M693" t="s">
        <v>2171</v>
      </c>
      <c r="N693">
        <v>1.0961111109999999</v>
      </c>
      <c r="O693">
        <v>0</v>
      </c>
      <c r="P693">
        <v>0</v>
      </c>
      <c r="Q693">
        <v>7</v>
      </c>
      <c r="R693">
        <v>74</v>
      </c>
      <c r="S693">
        <v>4</v>
      </c>
      <c r="T693">
        <v>1</v>
      </c>
      <c r="U693">
        <v>0</v>
      </c>
      <c r="V693">
        <v>0</v>
      </c>
      <c r="W693">
        <v>0</v>
      </c>
      <c r="X693">
        <v>0</v>
      </c>
      <c r="Y693">
        <v>4.3474007845702198</v>
      </c>
      <c r="Z693">
        <v>67.059818891829948</v>
      </c>
      <c r="AA693">
        <v>9.4828177338663124</v>
      </c>
      <c r="AB693">
        <v>0</v>
      </c>
      <c r="AC693">
        <v>0</v>
      </c>
      <c r="AD693">
        <v>0</v>
      </c>
      <c r="AE693">
        <v>80.890037410266487</v>
      </c>
    </row>
    <row r="694" spans="1:31" x14ac:dyDescent="0.3">
      <c r="A694">
        <v>2684799</v>
      </c>
      <c r="B694">
        <v>1</v>
      </c>
      <c r="C694" t="s">
        <v>81</v>
      </c>
      <c r="D694" t="s">
        <v>127</v>
      </c>
      <c r="E694" t="s">
        <v>160</v>
      </c>
      <c r="F694" t="s">
        <v>2172</v>
      </c>
      <c r="G694" t="s">
        <v>134</v>
      </c>
      <c r="H694" t="s">
        <v>135</v>
      </c>
      <c r="I694" t="s">
        <v>136</v>
      </c>
      <c r="J694" t="s">
        <v>137</v>
      </c>
      <c r="K694" t="s">
        <v>138</v>
      </c>
      <c r="L694" t="s">
        <v>2173</v>
      </c>
      <c r="M694" t="s">
        <v>2174</v>
      </c>
      <c r="N694">
        <v>2.3227777770000002</v>
      </c>
      <c r="O694">
        <v>1</v>
      </c>
      <c r="P694">
        <v>407</v>
      </c>
      <c r="Q694">
        <v>31</v>
      </c>
      <c r="R694">
        <v>70</v>
      </c>
      <c r="S694">
        <v>2</v>
      </c>
      <c r="T694">
        <v>54</v>
      </c>
      <c r="U694">
        <v>0</v>
      </c>
      <c r="V694">
        <v>0</v>
      </c>
      <c r="W694">
        <v>5.814334441312047</v>
      </c>
      <c r="X694">
        <v>151.53006483890451</v>
      </c>
      <c r="Y694">
        <v>61.405326668278533</v>
      </c>
      <c r="Z694">
        <v>78.567676047392894</v>
      </c>
      <c r="AA694">
        <v>1.4001343356589335</v>
      </c>
      <c r="AB694">
        <v>44.619484529465645</v>
      </c>
      <c r="AC694">
        <v>0</v>
      </c>
      <c r="AD694">
        <v>0</v>
      </c>
      <c r="AE694">
        <v>343.33702086101255</v>
      </c>
    </row>
    <row r="695" spans="1:31" x14ac:dyDescent="0.3">
      <c r="A695">
        <v>2684801</v>
      </c>
      <c r="B695">
        <v>1</v>
      </c>
      <c r="C695" t="s">
        <v>81</v>
      </c>
      <c r="D695" t="s">
        <v>123</v>
      </c>
      <c r="E695" t="s">
        <v>132</v>
      </c>
      <c r="F695" t="s">
        <v>2175</v>
      </c>
      <c r="G695" t="s">
        <v>134</v>
      </c>
      <c r="H695" t="s">
        <v>135</v>
      </c>
      <c r="I695" t="s">
        <v>136</v>
      </c>
      <c r="J695" t="s">
        <v>137</v>
      </c>
      <c r="K695" t="s">
        <v>138</v>
      </c>
      <c r="L695" t="s">
        <v>2176</v>
      </c>
      <c r="M695" t="s">
        <v>2177</v>
      </c>
      <c r="N695">
        <v>1.794444444</v>
      </c>
      <c r="O695">
        <v>0</v>
      </c>
      <c r="P695">
        <v>9</v>
      </c>
      <c r="Q695">
        <v>0</v>
      </c>
      <c r="R695">
        <v>115</v>
      </c>
      <c r="S695">
        <v>0</v>
      </c>
      <c r="T695">
        <v>11</v>
      </c>
      <c r="U695">
        <v>0</v>
      </c>
      <c r="V695">
        <v>0</v>
      </c>
      <c r="W695">
        <v>0</v>
      </c>
      <c r="X695">
        <v>13.281311338200124</v>
      </c>
      <c r="Y695">
        <v>0</v>
      </c>
      <c r="Z695">
        <v>123.17735988455065</v>
      </c>
      <c r="AA695">
        <v>0</v>
      </c>
      <c r="AB695">
        <v>6.1960912486693838</v>
      </c>
      <c r="AC695">
        <v>0</v>
      </c>
      <c r="AD695">
        <v>0</v>
      </c>
      <c r="AE695">
        <v>142.65476247142016</v>
      </c>
    </row>
    <row r="696" spans="1:31" x14ac:dyDescent="0.3">
      <c r="A696">
        <v>2684808</v>
      </c>
      <c r="B696">
        <v>1</v>
      </c>
      <c r="C696" t="s">
        <v>81</v>
      </c>
      <c r="D696" t="s">
        <v>119</v>
      </c>
      <c r="E696" t="s">
        <v>132</v>
      </c>
      <c r="F696" t="s">
        <v>2178</v>
      </c>
      <c r="G696" t="s">
        <v>134</v>
      </c>
      <c r="H696" t="s">
        <v>135</v>
      </c>
      <c r="I696" t="s">
        <v>136</v>
      </c>
      <c r="J696" t="s">
        <v>137</v>
      </c>
      <c r="K696" t="s">
        <v>138</v>
      </c>
      <c r="L696" t="s">
        <v>2179</v>
      </c>
      <c r="M696" t="s">
        <v>2180</v>
      </c>
      <c r="N696">
        <v>1.229166666</v>
      </c>
      <c r="O696">
        <v>2</v>
      </c>
      <c r="P696">
        <v>1008</v>
      </c>
      <c r="Q696">
        <v>58</v>
      </c>
      <c r="R696">
        <v>68</v>
      </c>
      <c r="S696">
        <v>3</v>
      </c>
      <c r="T696">
        <v>66</v>
      </c>
      <c r="U696">
        <v>0</v>
      </c>
      <c r="V696">
        <v>0</v>
      </c>
      <c r="W696">
        <v>0.42213017577833339</v>
      </c>
      <c r="X696">
        <v>175.83381062639197</v>
      </c>
      <c r="Y696">
        <v>104.72718662243825</v>
      </c>
      <c r="Z696">
        <v>71.639544939080849</v>
      </c>
      <c r="AA696">
        <v>3.7901124646372746</v>
      </c>
      <c r="AB696">
        <v>17.201670522713489</v>
      </c>
      <c r="AC696">
        <v>0</v>
      </c>
      <c r="AD696">
        <v>0</v>
      </c>
      <c r="AE696">
        <v>373.61445535104014</v>
      </c>
    </row>
    <row r="697" spans="1:31" x14ac:dyDescent="0.3">
      <c r="A697">
        <v>2684812</v>
      </c>
      <c r="B697">
        <v>1</v>
      </c>
      <c r="C697" t="s">
        <v>81</v>
      </c>
      <c r="D697" t="s">
        <v>126</v>
      </c>
      <c r="E697" t="s">
        <v>132</v>
      </c>
      <c r="F697" t="s">
        <v>2181</v>
      </c>
      <c r="G697" t="s">
        <v>134</v>
      </c>
      <c r="H697" t="s">
        <v>135</v>
      </c>
      <c r="I697" t="s">
        <v>136</v>
      </c>
      <c r="J697" t="s">
        <v>137</v>
      </c>
      <c r="K697" t="s">
        <v>138</v>
      </c>
      <c r="L697" t="s">
        <v>2182</v>
      </c>
      <c r="M697" t="s">
        <v>2183</v>
      </c>
      <c r="N697">
        <v>0.650277777</v>
      </c>
      <c r="O697">
        <v>7</v>
      </c>
      <c r="P697">
        <v>305</v>
      </c>
      <c r="Q697">
        <v>36</v>
      </c>
      <c r="R697">
        <v>133</v>
      </c>
      <c r="S697">
        <v>7</v>
      </c>
      <c r="T697">
        <v>20</v>
      </c>
      <c r="U697">
        <v>1</v>
      </c>
      <c r="V697">
        <v>0</v>
      </c>
      <c r="W697">
        <v>0.84743208339524567</v>
      </c>
      <c r="X697">
        <v>19.364808061169402</v>
      </c>
      <c r="Y697">
        <v>190.48320914011359</v>
      </c>
      <c r="Z697">
        <v>81.615218334247928</v>
      </c>
      <c r="AA697">
        <v>50.256867822796622</v>
      </c>
      <c r="AB697">
        <v>7.6615120312697993</v>
      </c>
      <c r="AC697">
        <v>31.471878971720002</v>
      </c>
      <c r="AD697">
        <v>0</v>
      </c>
      <c r="AE697">
        <v>381.70092644471259</v>
      </c>
    </row>
    <row r="698" spans="1:31" x14ac:dyDescent="0.3">
      <c r="A698">
        <v>2684814</v>
      </c>
      <c r="B698">
        <v>1</v>
      </c>
      <c r="C698" t="s">
        <v>80</v>
      </c>
      <c r="D698" t="s">
        <v>103</v>
      </c>
      <c r="E698" t="s">
        <v>132</v>
      </c>
      <c r="F698" t="s">
        <v>2184</v>
      </c>
      <c r="G698" t="s">
        <v>134</v>
      </c>
      <c r="H698" t="s">
        <v>135</v>
      </c>
      <c r="I698" t="s">
        <v>136</v>
      </c>
      <c r="J698" t="s">
        <v>137</v>
      </c>
      <c r="K698" t="s">
        <v>138</v>
      </c>
      <c r="L698" t="s">
        <v>2185</v>
      </c>
      <c r="M698" t="s">
        <v>2186</v>
      </c>
      <c r="N698">
        <v>1.3433333329999999</v>
      </c>
      <c r="O698">
        <v>0</v>
      </c>
      <c r="P698">
        <v>1324</v>
      </c>
      <c r="Q698">
        <v>9</v>
      </c>
      <c r="R698">
        <v>18</v>
      </c>
      <c r="S698">
        <v>3</v>
      </c>
      <c r="T698">
        <v>199</v>
      </c>
      <c r="U698">
        <v>0</v>
      </c>
      <c r="V698">
        <v>1</v>
      </c>
      <c r="W698">
        <v>0</v>
      </c>
      <c r="X698">
        <v>321.04336690887516</v>
      </c>
      <c r="Y698">
        <v>7.2209468741693765</v>
      </c>
      <c r="Z698">
        <v>20.380840510987525</v>
      </c>
      <c r="AA698">
        <v>14.480759791649902</v>
      </c>
      <c r="AB698">
        <v>193.09359643514358</v>
      </c>
      <c r="AC698">
        <v>0</v>
      </c>
      <c r="AD698">
        <v>0.28984162692852</v>
      </c>
      <c r="AE698">
        <v>556.50935214775404</v>
      </c>
    </row>
    <row r="699" spans="1:31" x14ac:dyDescent="0.3">
      <c r="A699">
        <v>2684851</v>
      </c>
      <c r="B699">
        <v>1</v>
      </c>
      <c r="C699" t="s">
        <v>81</v>
      </c>
      <c r="D699" t="s">
        <v>127</v>
      </c>
      <c r="E699" t="s">
        <v>132</v>
      </c>
      <c r="F699" t="s">
        <v>1803</v>
      </c>
      <c r="G699" t="s">
        <v>134</v>
      </c>
      <c r="H699" t="s">
        <v>135</v>
      </c>
      <c r="I699" t="s">
        <v>136</v>
      </c>
      <c r="J699" t="s">
        <v>137</v>
      </c>
      <c r="K699" t="s">
        <v>138</v>
      </c>
      <c r="L699" t="s">
        <v>2187</v>
      </c>
      <c r="M699" t="s">
        <v>2188</v>
      </c>
      <c r="N699">
        <v>0.43194444399999998</v>
      </c>
      <c r="O699">
        <v>0</v>
      </c>
      <c r="P699">
        <v>0</v>
      </c>
      <c r="Q699">
        <v>10</v>
      </c>
      <c r="R699">
        <v>25</v>
      </c>
      <c r="S699">
        <v>12</v>
      </c>
      <c r="T699">
        <v>1</v>
      </c>
      <c r="U699">
        <v>2</v>
      </c>
      <c r="V699">
        <v>0</v>
      </c>
      <c r="W699">
        <v>0</v>
      </c>
      <c r="X699">
        <v>0</v>
      </c>
      <c r="Y699">
        <v>1.1873260191726027</v>
      </c>
      <c r="Z699">
        <v>1.4860839991596413</v>
      </c>
      <c r="AA699">
        <v>58.831678289533201</v>
      </c>
      <c r="AB699">
        <v>2.0056520655087384</v>
      </c>
      <c r="AC699">
        <v>7.2490875406080004</v>
      </c>
      <c r="AD699">
        <v>0</v>
      </c>
      <c r="AE699">
        <v>70.759827913982178</v>
      </c>
    </row>
    <row r="700" spans="1:31" x14ac:dyDescent="0.3">
      <c r="A700">
        <v>2684860</v>
      </c>
      <c r="B700">
        <v>1</v>
      </c>
      <c r="C700" t="s">
        <v>81</v>
      </c>
      <c r="D700" t="s">
        <v>113</v>
      </c>
      <c r="E700" t="s">
        <v>145</v>
      </c>
      <c r="F700" t="s">
        <v>2189</v>
      </c>
      <c r="G700" t="s">
        <v>165</v>
      </c>
      <c r="H700" t="s">
        <v>135</v>
      </c>
      <c r="I700" t="s">
        <v>136</v>
      </c>
      <c r="J700" t="s">
        <v>137</v>
      </c>
      <c r="K700" t="s">
        <v>166</v>
      </c>
      <c r="L700" t="s">
        <v>2190</v>
      </c>
      <c r="M700" t="s">
        <v>2191</v>
      </c>
      <c r="N700">
        <v>2.7691666659999998</v>
      </c>
      <c r="O700">
        <v>0</v>
      </c>
      <c r="P700">
        <v>1438</v>
      </c>
      <c r="Q700">
        <v>0</v>
      </c>
      <c r="R700">
        <v>0</v>
      </c>
      <c r="S700">
        <v>1</v>
      </c>
      <c r="T700">
        <v>914</v>
      </c>
      <c r="U700">
        <v>0</v>
      </c>
      <c r="V700">
        <v>0</v>
      </c>
      <c r="W700">
        <v>0</v>
      </c>
      <c r="X700">
        <v>639.05580499511154</v>
      </c>
      <c r="Y700">
        <v>0</v>
      </c>
      <c r="Z700">
        <v>0</v>
      </c>
      <c r="AA700">
        <v>28.741686539937554</v>
      </c>
      <c r="AB700">
        <v>1270.4050253752098</v>
      </c>
      <c r="AC700">
        <v>0</v>
      </c>
      <c r="AD700">
        <v>0</v>
      </c>
      <c r="AE700">
        <v>1938.202516910259</v>
      </c>
    </row>
    <row r="701" spans="1:31" x14ac:dyDescent="0.3">
      <c r="A701">
        <v>2684901</v>
      </c>
      <c r="B701">
        <v>1</v>
      </c>
      <c r="C701" t="s">
        <v>80</v>
      </c>
      <c r="D701" t="s">
        <v>104</v>
      </c>
      <c r="E701" t="s">
        <v>145</v>
      </c>
      <c r="F701" t="s">
        <v>2192</v>
      </c>
      <c r="G701" t="s">
        <v>134</v>
      </c>
      <c r="H701" t="s">
        <v>135</v>
      </c>
      <c r="I701" t="s">
        <v>136</v>
      </c>
      <c r="J701" t="s">
        <v>137</v>
      </c>
      <c r="K701" t="s">
        <v>138</v>
      </c>
      <c r="L701" t="s">
        <v>2193</v>
      </c>
      <c r="M701" t="s">
        <v>2194</v>
      </c>
      <c r="N701">
        <v>7.9722221999999995E-2</v>
      </c>
      <c r="O701">
        <v>0</v>
      </c>
      <c r="P701">
        <v>2</v>
      </c>
      <c r="Q701">
        <v>0</v>
      </c>
      <c r="R701">
        <v>4</v>
      </c>
      <c r="S701">
        <v>1</v>
      </c>
      <c r="T701">
        <v>9</v>
      </c>
      <c r="U701">
        <v>4</v>
      </c>
      <c r="V701">
        <v>1</v>
      </c>
      <c r="W701">
        <v>0</v>
      </c>
      <c r="X701">
        <v>4.1348143413091669E-2</v>
      </c>
      <c r="Y701">
        <v>0</v>
      </c>
      <c r="Z701">
        <v>3.6453502236955225E-2</v>
      </c>
      <c r="AA701">
        <v>0.26146419421924205</v>
      </c>
      <c r="AB701">
        <v>0.11981990370429452</v>
      </c>
      <c r="AC701">
        <v>7.5608823412340271</v>
      </c>
      <c r="AD701">
        <v>3.1160347617218753E-2</v>
      </c>
      <c r="AE701">
        <v>8.0511284324248287</v>
      </c>
    </row>
    <row r="702" spans="1:31" x14ac:dyDescent="0.3">
      <c r="A702">
        <v>2685081</v>
      </c>
      <c r="B702">
        <v>1</v>
      </c>
      <c r="C702" t="s">
        <v>80</v>
      </c>
      <c r="D702" t="s">
        <v>109</v>
      </c>
      <c r="E702" t="s">
        <v>160</v>
      </c>
      <c r="F702" t="s">
        <v>2195</v>
      </c>
      <c r="G702" t="s">
        <v>2196</v>
      </c>
      <c r="H702" t="s">
        <v>135</v>
      </c>
      <c r="I702" t="s">
        <v>136</v>
      </c>
      <c r="J702" t="s">
        <v>137</v>
      </c>
      <c r="K702" t="s">
        <v>138</v>
      </c>
      <c r="L702" t="s">
        <v>2197</v>
      </c>
      <c r="M702" t="s">
        <v>2198</v>
      </c>
      <c r="N702">
        <v>4.1891666660000002</v>
      </c>
      <c r="O702">
        <v>0</v>
      </c>
      <c r="P702">
        <v>541</v>
      </c>
      <c r="Q702">
        <v>0</v>
      </c>
      <c r="R702">
        <v>34</v>
      </c>
      <c r="S702">
        <v>1</v>
      </c>
      <c r="T702">
        <v>69</v>
      </c>
      <c r="U702">
        <v>0</v>
      </c>
      <c r="V702">
        <v>0</v>
      </c>
      <c r="W702">
        <v>0</v>
      </c>
      <c r="X702">
        <v>257.58426650956932</v>
      </c>
      <c r="Y702">
        <v>0</v>
      </c>
      <c r="Z702">
        <v>45.205638948695395</v>
      </c>
      <c r="AA702">
        <v>2.8526736067079947</v>
      </c>
      <c r="AB702">
        <v>105.86530907030011</v>
      </c>
      <c r="AC702">
        <v>0</v>
      </c>
      <c r="AD702">
        <v>0</v>
      </c>
      <c r="AE702">
        <v>411.50788813527276</v>
      </c>
    </row>
    <row r="703" spans="1:31" x14ac:dyDescent="0.3">
      <c r="A703">
        <v>2685195</v>
      </c>
      <c r="B703">
        <v>1</v>
      </c>
      <c r="C703" t="s">
        <v>81</v>
      </c>
      <c r="D703" t="s">
        <v>118</v>
      </c>
      <c r="E703" t="s">
        <v>132</v>
      </c>
      <c r="F703" t="s">
        <v>2199</v>
      </c>
      <c r="G703" t="s">
        <v>134</v>
      </c>
      <c r="H703" t="s">
        <v>135</v>
      </c>
      <c r="I703" t="s">
        <v>136</v>
      </c>
      <c r="J703" t="s">
        <v>137</v>
      </c>
      <c r="K703" t="s">
        <v>138</v>
      </c>
      <c r="L703" t="s">
        <v>2200</v>
      </c>
      <c r="M703" t="s">
        <v>2201</v>
      </c>
      <c r="N703">
        <v>1.7705555550000001</v>
      </c>
      <c r="O703">
        <v>0</v>
      </c>
      <c r="P703">
        <v>0</v>
      </c>
      <c r="Q703">
        <v>15</v>
      </c>
      <c r="R703">
        <v>0</v>
      </c>
      <c r="S703">
        <v>8</v>
      </c>
      <c r="T703">
        <v>0</v>
      </c>
      <c r="U703">
        <v>2</v>
      </c>
      <c r="V703">
        <v>0</v>
      </c>
      <c r="W703">
        <v>0</v>
      </c>
      <c r="X703">
        <v>0</v>
      </c>
      <c r="Y703">
        <v>48.967925560643657</v>
      </c>
      <c r="Z703">
        <v>0</v>
      </c>
      <c r="AA703">
        <v>88.253485309945006</v>
      </c>
      <c r="AB703">
        <v>0</v>
      </c>
      <c r="AC703">
        <v>215.61184251644335</v>
      </c>
      <c r="AD703">
        <v>0</v>
      </c>
      <c r="AE703">
        <v>352.83325338703202</v>
      </c>
    </row>
    <row r="704" spans="1:31" x14ac:dyDescent="0.3">
      <c r="A704">
        <v>2685246</v>
      </c>
      <c r="B704">
        <v>1</v>
      </c>
      <c r="C704" t="s">
        <v>80</v>
      </c>
      <c r="D704" t="s">
        <v>93</v>
      </c>
      <c r="E704" t="s">
        <v>184</v>
      </c>
      <c r="F704" t="s">
        <v>2202</v>
      </c>
      <c r="G704" t="s">
        <v>186</v>
      </c>
      <c r="H704" t="s">
        <v>187</v>
      </c>
      <c r="I704" t="s">
        <v>136</v>
      </c>
      <c r="J704" t="s">
        <v>137</v>
      </c>
      <c r="K704" t="s">
        <v>138</v>
      </c>
      <c r="L704" t="s">
        <v>2203</v>
      </c>
      <c r="M704" t="s">
        <v>2204</v>
      </c>
      <c r="N704">
        <v>1.731944444</v>
      </c>
      <c r="O704">
        <v>0</v>
      </c>
      <c r="P704">
        <v>28</v>
      </c>
      <c r="Q704">
        <v>0</v>
      </c>
      <c r="R704">
        <v>4</v>
      </c>
      <c r="S704">
        <v>0</v>
      </c>
      <c r="T704">
        <v>10</v>
      </c>
      <c r="U704">
        <v>0</v>
      </c>
      <c r="V704">
        <v>0</v>
      </c>
      <c r="W704">
        <v>0</v>
      </c>
      <c r="X704">
        <v>6.3783207192564904</v>
      </c>
      <c r="Y704">
        <v>0</v>
      </c>
      <c r="Z704">
        <v>2.9769430548094484</v>
      </c>
      <c r="AA704">
        <v>0</v>
      </c>
      <c r="AB704">
        <v>3.8889181289867167</v>
      </c>
      <c r="AC704">
        <v>0</v>
      </c>
      <c r="AD704">
        <v>0</v>
      </c>
      <c r="AE704">
        <v>13.244181903052656</v>
      </c>
    </row>
    <row r="705" spans="1:31" x14ac:dyDescent="0.3">
      <c r="A705">
        <v>2685266</v>
      </c>
      <c r="B705">
        <v>1</v>
      </c>
      <c r="C705" t="s">
        <v>80</v>
      </c>
      <c r="D705" t="s">
        <v>98</v>
      </c>
      <c r="E705" t="s">
        <v>213</v>
      </c>
      <c r="F705" t="s">
        <v>2205</v>
      </c>
      <c r="G705" t="s">
        <v>688</v>
      </c>
      <c r="H705" t="s">
        <v>187</v>
      </c>
      <c r="I705" t="s">
        <v>136</v>
      </c>
      <c r="J705" t="s">
        <v>137</v>
      </c>
      <c r="K705" t="s">
        <v>138</v>
      </c>
      <c r="L705" t="s">
        <v>2206</v>
      </c>
      <c r="M705" t="s">
        <v>2207</v>
      </c>
      <c r="N705">
        <v>1.341111111</v>
      </c>
      <c r="O705">
        <v>0</v>
      </c>
      <c r="P705">
        <v>0</v>
      </c>
      <c r="Q705">
        <v>0</v>
      </c>
      <c r="R705">
        <v>1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</row>
    <row r="706" spans="1:31" x14ac:dyDescent="0.3">
      <c r="A706">
        <v>2685267</v>
      </c>
      <c r="B706">
        <v>1</v>
      </c>
      <c r="C706" t="s">
        <v>81</v>
      </c>
      <c r="D706" t="s">
        <v>113</v>
      </c>
      <c r="E706" t="s">
        <v>244</v>
      </c>
      <c r="F706" t="s">
        <v>2208</v>
      </c>
      <c r="G706" t="s">
        <v>968</v>
      </c>
      <c r="H706" t="s">
        <v>187</v>
      </c>
      <c r="I706" t="s">
        <v>136</v>
      </c>
      <c r="J706" t="s">
        <v>137</v>
      </c>
      <c r="K706" t="s">
        <v>138</v>
      </c>
      <c r="L706" t="s">
        <v>2209</v>
      </c>
      <c r="M706" t="s">
        <v>2210</v>
      </c>
      <c r="N706">
        <v>1.9255555550000001</v>
      </c>
      <c r="O706">
        <v>0</v>
      </c>
      <c r="P706">
        <v>21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4.6676008043411752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4.6676008043411752</v>
      </c>
    </row>
    <row r="707" spans="1:31" x14ac:dyDescent="0.3">
      <c r="A707">
        <v>2685270</v>
      </c>
      <c r="B707">
        <v>1</v>
      </c>
      <c r="C707" t="s">
        <v>81</v>
      </c>
      <c r="D707" t="s">
        <v>112</v>
      </c>
      <c r="E707" t="s">
        <v>184</v>
      </c>
      <c r="F707" t="s">
        <v>2211</v>
      </c>
      <c r="G707" t="s">
        <v>186</v>
      </c>
      <c r="H707" t="s">
        <v>187</v>
      </c>
      <c r="I707" t="s">
        <v>136</v>
      </c>
      <c r="J707" t="s">
        <v>137</v>
      </c>
      <c r="K707" t="s">
        <v>138</v>
      </c>
      <c r="L707" t="s">
        <v>2212</v>
      </c>
      <c r="M707" t="s">
        <v>2213</v>
      </c>
      <c r="N707">
        <v>1.2336111110000001</v>
      </c>
      <c r="O707">
        <v>0</v>
      </c>
      <c r="P707">
        <v>26</v>
      </c>
      <c r="Q707">
        <v>0</v>
      </c>
      <c r="R707">
        <v>7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6.5692809344804859</v>
      </c>
      <c r="Y707">
        <v>0</v>
      </c>
      <c r="Z707">
        <v>1.1248925725614001</v>
      </c>
      <c r="AA707">
        <v>0</v>
      </c>
      <c r="AB707">
        <v>0</v>
      </c>
      <c r="AC707">
        <v>0</v>
      </c>
      <c r="AD707">
        <v>0</v>
      </c>
      <c r="AE707">
        <v>7.694173507041886</v>
      </c>
    </row>
    <row r="708" spans="1:31" x14ac:dyDescent="0.3">
      <c r="A708">
        <v>2685292</v>
      </c>
      <c r="B708">
        <v>1</v>
      </c>
      <c r="C708" t="s">
        <v>80</v>
      </c>
      <c r="D708" t="s">
        <v>97</v>
      </c>
      <c r="E708" t="s">
        <v>160</v>
      </c>
      <c r="F708" t="s">
        <v>2214</v>
      </c>
      <c r="G708" t="s">
        <v>134</v>
      </c>
      <c r="H708" t="s">
        <v>135</v>
      </c>
      <c r="I708" t="s">
        <v>169</v>
      </c>
      <c r="J708" t="s">
        <v>137</v>
      </c>
      <c r="K708" t="s">
        <v>138</v>
      </c>
      <c r="L708" t="s">
        <v>2215</v>
      </c>
      <c r="M708" t="s">
        <v>2216</v>
      </c>
      <c r="N708">
        <v>4.4999999999999998E-2</v>
      </c>
      <c r="O708">
        <v>5</v>
      </c>
      <c r="P708">
        <v>1610</v>
      </c>
      <c r="Q708">
        <v>5</v>
      </c>
      <c r="R708">
        <v>69</v>
      </c>
      <c r="S708">
        <v>15</v>
      </c>
      <c r="T708">
        <v>147</v>
      </c>
      <c r="U708">
        <v>1</v>
      </c>
      <c r="V708">
        <v>0</v>
      </c>
      <c r="W708">
        <v>1.3765223369653921</v>
      </c>
      <c r="X708">
        <v>14.732013629546437</v>
      </c>
      <c r="Y708">
        <v>8.6941690297280994E-2</v>
      </c>
      <c r="Z708">
        <v>0.75007566036954887</v>
      </c>
      <c r="AA708">
        <v>1.791969019054515</v>
      </c>
      <c r="AB708">
        <v>5.8312611160011594</v>
      </c>
      <c r="AC708">
        <v>4.2990390819356401</v>
      </c>
      <c r="AD708">
        <v>0</v>
      </c>
      <c r="AE708">
        <v>28.867822534169974</v>
      </c>
    </row>
    <row r="709" spans="1:31" x14ac:dyDescent="0.3">
      <c r="A709">
        <v>2685297</v>
      </c>
      <c r="B709">
        <v>1</v>
      </c>
      <c r="C709" t="s">
        <v>80</v>
      </c>
      <c r="D709" t="s">
        <v>94</v>
      </c>
      <c r="E709" t="s">
        <v>184</v>
      </c>
      <c r="F709" t="s">
        <v>2217</v>
      </c>
      <c r="G709" t="s">
        <v>186</v>
      </c>
      <c r="H709" t="s">
        <v>187</v>
      </c>
      <c r="I709" t="s">
        <v>136</v>
      </c>
      <c r="J709" t="s">
        <v>137</v>
      </c>
      <c r="K709" t="s">
        <v>138</v>
      </c>
      <c r="L709" t="s">
        <v>2218</v>
      </c>
      <c r="M709" t="s">
        <v>2219</v>
      </c>
      <c r="N709">
        <v>1.048611111</v>
      </c>
      <c r="O709">
        <v>0</v>
      </c>
      <c r="P709">
        <v>130</v>
      </c>
      <c r="Q709">
        <v>0</v>
      </c>
      <c r="R709">
        <v>0</v>
      </c>
      <c r="S709">
        <v>0</v>
      </c>
      <c r="T709">
        <v>4</v>
      </c>
      <c r="U709">
        <v>0</v>
      </c>
      <c r="V709">
        <v>0</v>
      </c>
      <c r="W709">
        <v>0</v>
      </c>
      <c r="X709">
        <v>25.742896300909901</v>
      </c>
      <c r="Y709">
        <v>0</v>
      </c>
      <c r="Z709">
        <v>0</v>
      </c>
      <c r="AA709">
        <v>0</v>
      </c>
      <c r="AB709">
        <v>2.7741740881745014</v>
      </c>
      <c r="AC709">
        <v>0</v>
      </c>
      <c r="AD709">
        <v>0</v>
      </c>
      <c r="AE709">
        <v>28.517070389084402</v>
      </c>
    </row>
    <row r="710" spans="1:31" x14ac:dyDescent="0.3">
      <c r="A710">
        <v>2684977</v>
      </c>
      <c r="B710">
        <v>1</v>
      </c>
      <c r="C710" t="s">
        <v>81</v>
      </c>
      <c r="D710" t="s">
        <v>123</v>
      </c>
      <c r="E710" t="s">
        <v>160</v>
      </c>
      <c r="F710" t="s">
        <v>2220</v>
      </c>
      <c r="G710" t="s">
        <v>346</v>
      </c>
      <c r="H710" t="s">
        <v>135</v>
      </c>
      <c r="I710" t="s">
        <v>136</v>
      </c>
      <c r="J710" t="s">
        <v>137</v>
      </c>
      <c r="K710" t="s">
        <v>166</v>
      </c>
      <c r="L710" t="s">
        <v>2221</v>
      </c>
      <c r="M710" t="s">
        <v>2222</v>
      </c>
      <c r="N710">
        <v>1.9086111109999999</v>
      </c>
      <c r="O710">
        <v>9</v>
      </c>
      <c r="P710">
        <v>2</v>
      </c>
      <c r="Q710">
        <v>185</v>
      </c>
      <c r="R710">
        <v>1</v>
      </c>
      <c r="S710">
        <v>32</v>
      </c>
      <c r="T710">
        <v>0</v>
      </c>
      <c r="U710">
        <v>0</v>
      </c>
      <c r="V710">
        <v>0</v>
      </c>
      <c r="W710">
        <v>6.3324215427163164</v>
      </c>
      <c r="X710">
        <v>2.9742878942823774</v>
      </c>
      <c r="Y710">
        <v>150.05247350753643</v>
      </c>
      <c r="Z710">
        <v>0</v>
      </c>
      <c r="AA710">
        <v>22.222935656013583</v>
      </c>
      <c r="AB710">
        <v>0</v>
      </c>
      <c r="AC710">
        <v>0</v>
      </c>
      <c r="AD710">
        <v>0</v>
      </c>
      <c r="AE710">
        <v>181.58211860054871</v>
      </c>
    </row>
    <row r="711" spans="1:31" x14ac:dyDescent="0.3">
      <c r="A711">
        <v>2685088</v>
      </c>
      <c r="B711">
        <v>1</v>
      </c>
      <c r="C711" t="s">
        <v>81</v>
      </c>
      <c r="D711" t="s">
        <v>117</v>
      </c>
      <c r="E711" t="s">
        <v>160</v>
      </c>
      <c r="F711" t="s">
        <v>1584</v>
      </c>
      <c r="G711" t="s">
        <v>134</v>
      </c>
      <c r="H711" t="s">
        <v>135</v>
      </c>
      <c r="I711" t="s">
        <v>136</v>
      </c>
      <c r="J711" t="s">
        <v>137</v>
      </c>
      <c r="K711" t="s">
        <v>138</v>
      </c>
      <c r="L711" t="s">
        <v>2223</v>
      </c>
      <c r="M711" t="s">
        <v>2224</v>
      </c>
      <c r="N711">
        <v>0.30333333299999998</v>
      </c>
      <c r="O711">
        <v>4</v>
      </c>
      <c r="P711">
        <v>2471</v>
      </c>
      <c r="Q711">
        <v>41</v>
      </c>
      <c r="R711">
        <v>87</v>
      </c>
      <c r="S711">
        <v>26</v>
      </c>
      <c r="T711">
        <v>240</v>
      </c>
      <c r="U711">
        <v>4</v>
      </c>
      <c r="V711">
        <v>0</v>
      </c>
      <c r="W711">
        <v>0.29864335454116797</v>
      </c>
      <c r="X711">
        <v>87.736582213748576</v>
      </c>
      <c r="Y711">
        <v>58.519633135432294</v>
      </c>
      <c r="Z711">
        <v>9.4575059496865208</v>
      </c>
      <c r="AA711">
        <v>67.135187284348376</v>
      </c>
      <c r="AB711">
        <v>31.219859169974068</v>
      </c>
      <c r="AC711">
        <v>58.949503479013053</v>
      </c>
      <c r="AD711">
        <v>0</v>
      </c>
      <c r="AE711">
        <v>313.31691458674402</v>
      </c>
    </row>
    <row r="712" spans="1:31" x14ac:dyDescent="0.3">
      <c r="A712">
        <v>2685102</v>
      </c>
      <c r="B712">
        <v>1</v>
      </c>
      <c r="C712" t="s">
        <v>80</v>
      </c>
      <c r="D712" t="s">
        <v>83</v>
      </c>
      <c r="E712" t="s">
        <v>132</v>
      </c>
      <c r="F712" t="s">
        <v>2225</v>
      </c>
      <c r="G712" t="s">
        <v>134</v>
      </c>
      <c r="H712" t="s">
        <v>135</v>
      </c>
      <c r="I712" t="s">
        <v>169</v>
      </c>
      <c r="J712" t="s">
        <v>137</v>
      </c>
      <c r="K712" t="s">
        <v>138</v>
      </c>
      <c r="L712" t="s">
        <v>2226</v>
      </c>
      <c r="M712" t="s">
        <v>2227</v>
      </c>
      <c r="N712">
        <v>4.5833332999999997E-2</v>
      </c>
      <c r="O712">
        <v>0</v>
      </c>
      <c r="P712">
        <v>615</v>
      </c>
      <c r="Q712">
        <v>0</v>
      </c>
      <c r="R712">
        <v>25</v>
      </c>
      <c r="S712">
        <v>0</v>
      </c>
      <c r="T712">
        <v>64</v>
      </c>
      <c r="U712">
        <v>0</v>
      </c>
      <c r="V712">
        <v>0</v>
      </c>
      <c r="W712">
        <v>0</v>
      </c>
      <c r="X712">
        <v>6.5414986205334511</v>
      </c>
      <c r="Y712">
        <v>0</v>
      </c>
      <c r="Z712">
        <v>0.65375580145745815</v>
      </c>
      <c r="AA712">
        <v>0</v>
      </c>
      <c r="AB712">
        <v>2.2600852114927616</v>
      </c>
      <c r="AC712">
        <v>0</v>
      </c>
      <c r="AD712">
        <v>0</v>
      </c>
      <c r="AE712">
        <v>9.4553396334836712</v>
      </c>
    </row>
    <row r="713" spans="1:31" x14ac:dyDescent="0.3">
      <c r="A713">
        <v>2685146</v>
      </c>
      <c r="B713">
        <v>1</v>
      </c>
      <c r="C713" t="s">
        <v>80</v>
      </c>
      <c r="D713" t="s">
        <v>88</v>
      </c>
      <c r="E713" t="s">
        <v>428</v>
      </c>
      <c r="F713" t="s">
        <v>2228</v>
      </c>
      <c r="G713" t="s">
        <v>903</v>
      </c>
      <c r="H713" t="s">
        <v>187</v>
      </c>
      <c r="I713" t="s">
        <v>136</v>
      </c>
      <c r="J713" t="s">
        <v>137</v>
      </c>
      <c r="K713" t="s">
        <v>138</v>
      </c>
      <c r="L713" t="s">
        <v>2229</v>
      </c>
      <c r="M713" t="s">
        <v>2230</v>
      </c>
      <c r="N713">
        <v>6.6269444440000003</v>
      </c>
      <c r="O713">
        <v>0</v>
      </c>
      <c r="P713">
        <v>99</v>
      </c>
      <c r="Q713">
        <v>0</v>
      </c>
      <c r="R713">
        <v>0</v>
      </c>
      <c r="S713">
        <v>0</v>
      </c>
      <c r="T713">
        <v>1</v>
      </c>
      <c r="U713">
        <v>0</v>
      </c>
      <c r="V713">
        <v>0</v>
      </c>
      <c r="W713">
        <v>0</v>
      </c>
      <c r="X713">
        <v>145.59670335462653</v>
      </c>
      <c r="Y713">
        <v>0</v>
      </c>
      <c r="Z713">
        <v>0</v>
      </c>
      <c r="AA713">
        <v>0</v>
      </c>
      <c r="AB713">
        <v>6.0730894274514506</v>
      </c>
      <c r="AC713">
        <v>0</v>
      </c>
      <c r="AD713">
        <v>0</v>
      </c>
      <c r="AE713">
        <v>151.66979278207799</v>
      </c>
    </row>
    <row r="714" spans="1:31" x14ac:dyDescent="0.3">
      <c r="A714">
        <v>2685226</v>
      </c>
      <c r="B714">
        <v>1</v>
      </c>
      <c r="C714" t="s">
        <v>81</v>
      </c>
      <c r="D714" t="s">
        <v>113</v>
      </c>
      <c r="E714" t="s">
        <v>184</v>
      </c>
      <c r="F714" t="s">
        <v>2231</v>
      </c>
      <c r="G714" t="s">
        <v>147</v>
      </c>
      <c r="H714" t="s">
        <v>187</v>
      </c>
      <c r="I714" t="s">
        <v>136</v>
      </c>
      <c r="J714" t="s">
        <v>3</v>
      </c>
      <c r="K714" t="s">
        <v>138</v>
      </c>
      <c r="L714" t="s">
        <v>2232</v>
      </c>
      <c r="M714" t="s">
        <v>2233</v>
      </c>
      <c r="N714">
        <v>2.255833333</v>
      </c>
      <c r="O714">
        <v>0</v>
      </c>
      <c r="P714">
        <v>2</v>
      </c>
      <c r="Q714">
        <v>0</v>
      </c>
      <c r="R714">
        <v>1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0.50114864671583337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0.50114864671583337</v>
      </c>
    </row>
    <row r="715" spans="1:31" x14ac:dyDescent="0.3">
      <c r="A715">
        <v>2685261</v>
      </c>
      <c r="B715">
        <v>1</v>
      </c>
      <c r="C715" t="s">
        <v>81</v>
      </c>
      <c r="D715" t="s">
        <v>113</v>
      </c>
      <c r="E715" t="s">
        <v>244</v>
      </c>
      <c r="F715" t="s">
        <v>2234</v>
      </c>
      <c r="G715" t="s">
        <v>968</v>
      </c>
      <c r="H715" t="s">
        <v>187</v>
      </c>
      <c r="I715" t="s">
        <v>136</v>
      </c>
      <c r="J715" t="s">
        <v>137</v>
      </c>
      <c r="K715" t="s">
        <v>138</v>
      </c>
      <c r="L715" t="s">
        <v>2235</v>
      </c>
      <c r="M715" t="s">
        <v>2236</v>
      </c>
      <c r="N715">
        <v>2.6616666659999999</v>
      </c>
      <c r="O715">
        <v>0</v>
      </c>
      <c r="P715">
        <v>19</v>
      </c>
      <c r="Q715">
        <v>0</v>
      </c>
      <c r="R715">
        <v>5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9.62566975700115</v>
      </c>
      <c r="Y715">
        <v>0</v>
      </c>
      <c r="Z715">
        <v>2.7764147774225454</v>
      </c>
      <c r="AA715">
        <v>0</v>
      </c>
      <c r="AB715">
        <v>0</v>
      </c>
      <c r="AC715">
        <v>0</v>
      </c>
      <c r="AD715">
        <v>0</v>
      </c>
      <c r="AE715">
        <v>12.402084534423695</v>
      </c>
    </row>
    <row r="716" spans="1:31" x14ac:dyDescent="0.3">
      <c r="A716">
        <v>2685300</v>
      </c>
      <c r="B716">
        <v>1</v>
      </c>
      <c r="C716" t="s">
        <v>81</v>
      </c>
      <c r="D716" t="s">
        <v>113</v>
      </c>
      <c r="E716" t="s">
        <v>213</v>
      </c>
      <c r="F716" t="s">
        <v>2237</v>
      </c>
      <c r="G716" t="s">
        <v>688</v>
      </c>
      <c r="H716" t="s">
        <v>187</v>
      </c>
      <c r="I716" t="s">
        <v>136</v>
      </c>
      <c r="J716" t="s">
        <v>137</v>
      </c>
      <c r="K716" t="s">
        <v>138</v>
      </c>
      <c r="L716" t="s">
        <v>2238</v>
      </c>
      <c r="M716" t="s">
        <v>2239</v>
      </c>
      <c r="N716">
        <v>0.59277777700000001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1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</row>
    <row r="717" spans="1:31" x14ac:dyDescent="0.3">
      <c r="A717">
        <v>2685304</v>
      </c>
      <c r="B717">
        <v>1</v>
      </c>
      <c r="C717" t="s">
        <v>81</v>
      </c>
      <c r="D717" t="s">
        <v>119</v>
      </c>
      <c r="E717" t="s">
        <v>184</v>
      </c>
      <c r="F717" t="s">
        <v>2240</v>
      </c>
      <c r="G717" t="s">
        <v>186</v>
      </c>
      <c r="H717" t="s">
        <v>187</v>
      </c>
      <c r="I717" t="s">
        <v>136</v>
      </c>
      <c r="J717" t="s">
        <v>137</v>
      </c>
      <c r="K717" t="s">
        <v>138</v>
      </c>
      <c r="L717" t="s">
        <v>2241</v>
      </c>
      <c r="M717" t="s">
        <v>2242</v>
      </c>
      <c r="N717">
        <v>1.510277777</v>
      </c>
      <c r="O717">
        <v>0</v>
      </c>
      <c r="P717">
        <v>5</v>
      </c>
      <c r="Q717">
        <v>0</v>
      </c>
      <c r="R717">
        <v>2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2.4573143080401754</v>
      </c>
      <c r="Y717">
        <v>0</v>
      </c>
      <c r="Z717">
        <v>2.9201915578250577</v>
      </c>
      <c r="AA717">
        <v>0</v>
      </c>
      <c r="AB717">
        <v>0</v>
      </c>
      <c r="AC717">
        <v>0</v>
      </c>
      <c r="AD717">
        <v>0</v>
      </c>
      <c r="AE717">
        <v>5.377505865865233</v>
      </c>
    </row>
    <row r="718" spans="1:31" x14ac:dyDescent="0.3">
      <c r="A718">
        <v>2685311</v>
      </c>
      <c r="B718">
        <v>1</v>
      </c>
      <c r="C718" t="s">
        <v>81</v>
      </c>
      <c r="D718" t="s">
        <v>118</v>
      </c>
      <c r="E718" t="s">
        <v>213</v>
      </c>
      <c r="F718" t="s">
        <v>2243</v>
      </c>
      <c r="G718" t="s">
        <v>688</v>
      </c>
      <c r="H718" t="s">
        <v>187</v>
      </c>
      <c r="I718" t="s">
        <v>136</v>
      </c>
      <c r="J718" t="s">
        <v>137</v>
      </c>
      <c r="K718" t="s">
        <v>138</v>
      </c>
      <c r="L718" t="s">
        <v>2244</v>
      </c>
      <c r="M718" t="s">
        <v>2245</v>
      </c>
      <c r="N718">
        <v>1.170555555</v>
      </c>
      <c r="O718">
        <v>0</v>
      </c>
      <c r="P718">
        <v>1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0.35775306737437051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0.35775306737437051</v>
      </c>
    </row>
    <row r="719" spans="1:31" x14ac:dyDescent="0.3">
      <c r="A719">
        <v>2685315</v>
      </c>
      <c r="B719">
        <v>1</v>
      </c>
      <c r="C719" t="s">
        <v>80</v>
      </c>
      <c r="D719" t="s">
        <v>106</v>
      </c>
      <c r="E719" t="s">
        <v>132</v>
      </c>
      <c r="F719" t="s">
        <v>1909</v>
      </c>
      <c r="G719" t="s">
        <v>134</v>
      </c>
      <c r="H719" t="s">
        <v>135</v>
      </c>
      <c r="I719" t="s">
        <v>136</v>
      </c>
      <c r="J719" t="s">
        <v>137</v>
      </c>
      <c r="K719" t="s">
        <v>138</v>
      </c>
      <c r="L719" t="s">
        <v>2246</v>
      </c>
      <c r="M719" t="s">
        <v>2247</v>
      </c>
      <c r="N719">
        <v>0.257222222</v>
      </c>
      <c r="O719">
        <v>0</v>
      </c>
      <c r="P719">
        <v>590</v>
      </c>
      <c r="Q719">
        <v>0</v>
      </c>
      <c r="R719">
        <v>15</v>
      </c>
      <c r="S719">
        <v>3</v>
      </c>
      <c r="T719">
        <v>73</v>
      </c>
      <c r="U719">
        <v>0</v>
      </c>
      <c r="V719">
        <v>0</v>
      </c>
      <c r="W719">
        <v>0</v>
      </c>
      <c r="X719">
        <v>17.572616872828679</v>
      </c>
      <c r="Y719">
        <v>0</v>
      </c>
      <c r="Z719">
        <v>1.8142462143657863</v>
      </c>
      <c r="AA719">
        <v>4.8510827497489402</v>
      </c>
      <c r="AB719">
        <v>9.466455767709137</v>
      </c>
      <c r="AC719">
        <v>0</v>
      </c>
      <c r="AD719">
        <v>0</v>
      </c>
      <c r="AE719">
        <v>33.704401604652539</v>
      </c>
    </row>
    <row r="720" spans="1:31" x14ac:dyDescent="0.3">
      <c r="A720">
        <v>2685328</v>
      </c>
      <c r="B720">
        <v>1</v>
      </c>
      <c r="C720" t="s">
        <v>80</v>
      </c>
      <c r="D720" t="s">
        <v>90</v>
      </c>
      <c r="E720" t="s">
        <v>428</v>
      </c>
      <c r="F720" t="s">
        <v>2248</v>
      </c>
      <c r="G720" t="s">
        <v>1177</v>
      </c>
      <c r="H720" t="s">
        <v>187</v>
      </c>
      <c r="I720" t="s">
        <v>136</v>
      </c>
      <c r="J720" t="s">
        <v>137</v>
      </c>
      <c r="K720" t="s">
        <v>138</v>
      </c>
      <c r="L720" t="s">
        <v>2249</v>
      </c>
      <c r="M720" t="s">
        <v>2250</v>
      </c>
      <c r="N720">
        <v>0.73277777700000002</v>
      </c>
      <c r="O720">
        <v>0</v>
      </c>
      <c r="P720">
        <v>85</v>
      </c>
      <c r="Q720">
        <v>0</v>
      </c>
      <c r="R720">
        <v>0</v>
      </c>
      <c r="S720">
        <v>0</v>
      </c>
      <c r="T720">
        <v>7</v>
      </c>
      <c r="U720">
        <v>0</v>
      </c>
      <c r="V720">
        <v>0</v>
      </c>
      <c r="W720">
        <v>0</v>
      </c>
      <c r="X720">
        <v>15.511065994560775</v>
      </c>
      <c r="Y720">
        <v>0</v>
      </c>
      <c r="Z720">
        <v>0</v>
      </c>
      <c r="AA720">
        <v>0</v>
      </c>
      <c r="AB720">
        <v>1.2439091796349251</v>
      </c>
      <c r="AC720">
        <v>0</v>
      </c>
      <c r="AD720">
        <v>0</v>
      </c>
      <c r="AE720">
        <v>16.7549751741957</v>
      </c>
    </row>
    <row r="721" spans="1:31" x14ac:dyDescent="0.3">
      <c r="A721">
        <v>2685317</v>
      </c>
      <c r="B721">
        <v>1</v>
      </c>
      <c r="C721" t="s">
        <v>80</v>
      </c>
      <c r="D721" t="s">
        <v>99</v>
      </c>
      <c r="E721" t="s">
        <v>213</v>
      </c>
      <c r="F721" t="s">
        <v>2251</v>
      </c>
      <c r="G721" t="s">
        <v>215</v>
      </c>
      <c r="H721" t="s">
        <v>187</v>
      </c>
      <c r="I721" t="s">
        <v>136</v>
      </c>
      <c r="J721" t="s">
        <v>137</v>
      </c>
      <c r="K721" t="s">
        <v>138</v>
      </c>
      <c r="L721" t="s">
        <v>2252</v>
      </c>
      <c r="M721" t="s">
        <v>2253</v>
      </c>
      <c r="N721">
        <v>1.689166666</v>
      </c>
      <c r="O721">
        <v>0</v>
      </c>
      <c r="P721">
        <v>1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</row>
    <row r="722" spans="1:31" x14ac:dyDescent="0.3">
      <c r="A722">
        <v>2685298</v>
      </c>
      <c r="B722">
        <v>1</v>
      </c>
      <c r="C722" t="s">
        <v>80</v>
      </c>
      <c r="D722" t="s">
        <v>108</v>
      </c>
      <c r="E722" t="s">
        <v>184</v>
      </c>
      <c r="F722" t="s">
        <v>2254</v>
      </c>
      <c r="G722" t="s">
        <v>186</v>
      </c>
      <c r="H722" t="s">
        <v>187</v>
      </c>
      <c r="I722" t="s">
        <v>136</v>
      </c>
      <c r="J722" t="s">
        <v>137</v>
      </c>
      <c r="K722" t="s">
        <v>138</v>
      </c>
      <c r="L722" t="s">
        <v>2255</v>
      </c>
      <c r="M722" t="s">
        <v>2256</v>
      </c>
      <c r="N722">
        <v>2.5561111109999999</v>
      </c>
      <c r="O722">
        <v>0</v>
      </c>
      <c r="P722">
        <v>6</v>
      </c>
      <c r="Q722">
        <v>0</v>
      </c>
      <c r="R722">
        <v>3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1.7738881016527095</v>
      </c>
      <c r="Y722">
        <v>0</v>
      </c>
      <c r="Z722">
        <v>0.41316122815569284</v>
      </c>
      <c r="AA722">
        <v>0</v>
      </c>
      <c r="AB722">
        <v>0</v>
      </c>
      <c r="AC722">
        <v>0</v>
      </c>
      <c r="AD722">
        <v>0</v>
      </c>
      <c r="AE722">
        <v>2.1870493298084024</v>
      </c>
    </row>
    <row r="723" spans="1:31" x14ac:dyDescent="0.3">
      <c r="A723">
        <v>2685302</v>
      </c>
      <c r="B723">
        <v>1</v>
      </c>
      <c r="C723" t="s">
        <v>80</v>
      </c>
      <c r="D723" t="s">
        <v>108</v>
      </c>
      <c r="E723" t="s">
        <v>184</v>
      </c>
      <c r="F723" t="s">
        <v>2257</v>
      </c>
      <c r="G723" t="s">
        <v>186</v>
      </c>
      <c r="H723" t="s">
        <v>187</v>
      </c>
      <c r="I723" t="s">
        <v>136</v>
      </c>
      <c r="J723" t="s">
        <v>137</v>
      </c>
      <c r="K723" t="s">
        <v>138</v>
      </c>
      <c r="L723" t="s">
        <v>2258</v>
      </c>
      <c r="M723" t="s">
        <v>2259</v>
      </c>
      <c r="N723">
        <v>1.7838888879999999</v>
      </c>
      <c r="O723">
        <v>0</v>
      </c>
      <c r="P723">
        <v>9</v>
      </c>
      <c r="Q723">
        <v>0</v>
      </c>
      <c r="R723">
        <v>0</v>
      </c>
      <c r="S723">
        <v>0</v>
      </c>
      <c r="T723">
        <v>1</v>
      </c>
      <c r="U723">
        <v>0</v>
      </c>
      <c r="V723">
        <v>0</v>
      </c>
      <c r="W723">
        <v>0</v>
      </c>
      <c r="X723">
        <v>1.9381943598304596</v>
      </c>
      <c r="Y723">
        <v>0</v>
      </c>
      <c r="Z723">
        <v>0</v>
      </c>
      <c r="AA723">
        <v>0</v>
      </c>
      <c r="AB723">
        <v>4.7066941333203334E-2</v>
      </c>
      <c r="AC723">
        <v>0</v>
      </c>
      <c r="AD723">
        <v>0</v>
      </c>
      <c r="AE723">
        <v>1.9852613011636631</v>
      </c>
    </row>
    <row r="724" spans="1:31" x14ac:dyDescent="0.3">
      <c r="A724">
        <v>2685344</v>
      </c>
      <c r="B724">
        <v>1</v>
      </c>
      <c r="C724" t="s">
        <v>80</v>
      </c>
      <c r="D724" t="s">
        <v>96</v>
      </c>
      <c r="E724" t="s">
        <v>213</v>
      </c>
      <c r="F724" t="s">
        <v>2260</v>
      </c>
      <c r="G724" t="s">
        <v>831</v>
      </c>
      <c r="H724" t="s">
        <v>187</v>
      </c>
      <c r="I724" t="s">
        <v>136</v>
      </c>
      <c r="J724" t="s">
        <v>137</v>
      </c>
      <c r="K724" t="s">
        <v>138</v>
      </c>
      <c r="L724" t="s">
        <v>2261</v>
      </c>
      <c r="M724" t="s">
        <v>2262</v>
      </c>
      <c r="N724">
        <v>0.98916666600000003</v>
      </c>
      <c r="O724">
        <v>0</v>
      </c>
      <c r="P724">
        <v>1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5.9047373298919507E-2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5.9047373298919507E-2</v>
      </c>
    </row>
    <row r="725" spans="1:31" x14ac:dyDescent="0.3">
      <c r="A725">
        <v>2685346</v>
      </c>
      <c r="B725">
        <v>1</v>
      </c>
      <c r="C725" t="s">
        <v>80</v>
      </c>
      <c r="D725" t="s">
        <v>95</v>
      </c>
      <c r="E725" t="s">
        <v>213</v>
      </c>
      <c r="F725" t="s">
        <v>2263</v>
      </c>
      <c r="G725" t="s">
        <v>215</v>
      </c>
      <c r="H725" t="s">
        <v>187</v>
      </c>
      <c r="I725" t="s">
        <v>136</v>
      </c>
      <c r="J725" t="s">
        <v>137</v>
      </c>
      <c r="K725" t="s">
        <v>138</v>
      </c>
      <c r="L725" t="s">
        <v>2264</v>
      </c>
      <c r="M725" t="s">
        <v>2265</v>
      </c>
      <c r="N725">
        <v>0.78138888799999995</v>
      </c>
      <c r="O725">
        <v>0</v>
      </c>
      <c r="P725">
        <v>12</v>
      </c>
      <c r="Q725">
        <v>0</v>
      </c>
      <c r="R725">
        <v>0</v>
      </c>
      <c r="S725">
        <v>0</v>
      </c>
      <c r="T725">
        <v>2</v>
      </c>
      <c r="U725">
        <v>0</v>
      </c>
      <c r="V725">
        <v>0</v>
      </c>
      <c r="W725">
        <v>0</v>
      </c>
      <c r="X725">
        <v>1.1832593197083279</v>
      </c>
      <c r="Y725">
        <v>0</v>
      </c>
      <c r="Z725">
        <v>0</v>
      </c>
      <c r="AA725">
        <v>0</v>
      </c>
      <c r="AB725">
        <v>1.5216140342680788</v>
      </c>
      <c r="AC725">
        <v>0</v>
      </c>
      <c r="AD725">
        <v>0</v>
      </c>
      <c r="AE725">
        <v>2.7048733539764065</v>
      </c>
    </row>
    <row r="726" spans="1:31" x14ac:dyDescent="0.3">
      <c r="A726">
        <v>2685172</v>
      </c>
      <c r="B726">
        <v>1</v>
      </c>
      <c r="C726" t="s">
        <v>80</v>
      </c>
      <c r="D726" t="s">
        <v>100</v>
      </c>
      <c r="E726" t="s">
        <v>184</v>
      </c>
      <c r="F726" t="s">
        <v>2266</v>
      </c>
      <c r="G726" t="s">
        <v>273</v>
      </c>
      <c r="H726" t="s">
        <v>187</v>
      </c>
      <c r="I726" t="s">
        <v>136</v>
      </c>
      <c r="J726" t="s">
        <v>137</v>
      </c>
      <c r="K726" t="s">
        <v>138</v>
      </c>
      <c r="L726" t="s">
        <v>2267</v>
      </c>
      <c r="M726" t="s">
        <v>2268</v>
      </c>
      <c r="N726">
        <v>3.0805555550000001</v>
      </c>
      <c r="O726">
        <v>0</v>
      </c>
      <c r="P726">
        <v>5</v>
      </c>
      <c r="Q726">
        <v>0</v>
      </c>
      <c r="R726">
        <v>15</v>
      </c>
      <c r="S726">
        <v>0</v>
      </c>
      <c r="T726">
        <v>3</v>
      </c>
      <c r="U726">
        <v>0</v>
      </c>
      <c r="V726">
        <v>0</v>
      </c>
      <c r="W726">
        <v>0</v>
      </c>
      <c r="X726">
        <v>4.4789259788642237</v>
      </c>
      <c r="Y726">
        <v>0</v>
      </c>
      <c r="Z726">
        <v>47.025549893948842</v>
      </c>
      <c r="AA726">
        <v>0</v>
      </c>
      <c r="AB726">
        <v>1.2866089976987383</v>
      </c>
      <c r="AC726">
        <v>0</v>
      </c>
      <c r="AD726">
        <v>0</v>
      </c>
      <c r="AE726">
        <v>52.791084870511803</v>
      </c>
    </row>
    <row r="727" spans="1:31" x14ac:dyDescent="0.3">
      <c r="A727">
        <v>2685237</v>
      </c>
      <c r="B727">
        <v>1</v>
      </c>
      <c r="C727" t="s">
        <v>80</v>
      </c>
      <c r="D727" t="s">
        <v>98</v>
      </c>
      <c r="E727" t="s">
        <v>244</v>
      </c>
      <c r="F727" t="s">
        <v>2269</v>
      </c>
      <c r="G727" t="s">
        <v>409</v>
      </c>
      <c r="H727" t="s">
        <v>187</v>
      </c>
      <c r="I727" t="s">
        <v>136</v>
      </c>
      <c r="J727" t="s">
        <v>137</v>
      </c>
      <c r="K727" t="s">
        <v>138</v>
      </c>
      <c r="L727" t="s">
        <v>2270</v>
      </c>
      <c r="M727" t="s">
        <v>2271</v>
      </c>
      <c r="N727">
        <v>0.14000000000000001</v>
      </c>
      <c r="O727">
        <v>0</v>
      </c>
      <c r="P727">
        <v>189</v>
      </c>
      <c r="Q727">
        <v>0</v>
      </c>
      <c r="R727">
        <v>0</v>
      </c>
      <c r="S727">
        <v>0</v>
      </c>
      <c r="T727">
        <v>14</v>
      </c>
      <c r="U727">
        <v>0</v>
      </c>
      <c r="V727">
        <v>0</v>
      </c>
      <c r="W727">
        <v>0</v>
      </c>
      <c r="X727">
        <v>2.8064974952676778</v>
      </c>
      <c r="Y727">
        <v>0</v>
      </c>
      <c r="Z727">
        <v>0</v>
      </c>
      <c r="AA727">
        <v>0</v>
      </c>
      <c r="AB727">
        <v>0.46312989221167195</v>
      </c>
      <c r="AC727">
        <v>0</v>
      </c>
      <c r="AD727">
        <v>0</v>
      </c>
      <c r="AE727">
        <v>3.2696273874793498</v>
      </c>
    </row>
    <row r="728" spans="1:31" x14ac:dyDescent="0.3">
      <c r="A728">
        <v>2685257</v>
      </c>
      <c r="B728">
        <v>1</v>
      </c>
      <c r="C728" t="s">
        <v>80</v>
      </c>
      <c r="D728" t="s">
        <v>106</v>
      </c>
      <c r="E728" t="s">
        <v>184</v>
      </c>
      <c r="F728" t="s">
        <v>2272</v>
      </c>
      <c r="G728" t="s">
        <v>186</v>
      </c>
      <c r="H728" t="s">
        <v>187</v>
      </c>
      <c r="I728" t="s">
        <v>136</v>
      </c>
      <c r="J728" t="s">
        <v>137</v>
      </c>
      <c r="K728" t="s">
        <v>138</v>
      </c>
      <c r="L728" t="s">
        <v>2273</v>
      </c>
      <c r="M728" t="s">
        <v>2274</v>
      </c>
      <c r="N728">
        <v>0.832777777</v>
      </c>
      <c r="O728">
        <v>0</v>
      </c>
      <c r="P728">
        <v>12</v>
      </c>
      <c r="Q728">
        <v>0</v>
      </c>
      <c r="R728">
        <v>2</v>
      </c>
      <c r="S728">
        <v>0</v>
      </c>
      <c r="T728">
        <v>14</v>
      </c>
      <c r="U728">
        <v>0</v>
      </c>
      <c r="V728">
        <v>0</v>
      </c>
      <c r="W728">
        <v>0</v>
      </c>
      <c r="X728">
        <v>1.4281367405935934</v>
      </c>
      <c r="Y728">
        <v>0</v>
      </c>
      <c r="Z728">
        <v>0.61942984665019118</v>
      </c>
      <c r="AA728">
        <v>0</v>
      </c>
      <c r="AB728">
        <v>6.9852721059953264</v>
      </c>
      <c r="AC728">
        <v>0</v>
      </c>
      <c r="AD728">
        <v>0</v>
      </c>
      <c r="AE728">
        <v>9.0328386932391105</v>
      </c>
    </row>
    <row r="729" spans="1:31" x14ac:dyDescent="0.3">
      <c r="A729">
        <v>2685284</v>
      </c>
      <c r="B729">
        <v>1</v>
      </c>
      <c r="C729" t="s">
        <v>81</v>
      </c>
      <c r="D729" t="s">
        <v>115</v>
      </c>
      <c r="E729" t="s">
        <v>184</v>
      </c>
      <c r="F729" t="s">
        <v>2275</v>
      </c>
      <c r="G729" t="s">
        <v>186</v>
      </c>
      <c r="H729" t="s">
        <v>187</v>
      </c>
      <c r="I729" t="s">
        <v>136</v>
      </c>
      <c r="J729" t="s">
        <v>137</v>
      </c>
      <c r="K729" t="s">
        <v>138</v>
      </c>
      <c r="L729" t="s">
        <v>2276</v>
      </c>
      <c r="M729" t="s">
        <v>2277</v>
      </c>
      <c r="N729">
        <v>3.6311111110000001</v>
      </c>
      <c r="O729">
        <v>0</v>
      </c>
      <c r="P729">
        <v>4</v>
      </c>
      <c r="Q729">
        <v>0</v>
      </c>
      <c r="R729">
        <v>1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</row>
    <row r="730" spans="1:31" x14ac:dyDescent="0.3">
      <c r="A730">
        <v>2685257</v>
      </c>
      <c r="B730">
        <v>2</v>
      </c>
      <c r="C730" t="s">
        <v>80</v>
      </c>
      <c r="D730" t="s">
        <v>106</v>
      </c>
      <c r="E730" t="s">
        <v>244</v>
      </c>
      <c r="F730" t="s">
        <v>2278</v>
      </c>
      <c r="G730" t="s">
        <v>186</v>
      </c>
      <c r="H730" t="s">
        <v>187</v>
      </c>
      <c r="I730" t="s">
        <v>136</v>
      </c>
      <c r="J730" t="s">
        <v>137</v>
      </c>
      <c r="K730" t="s">
        <v>138</v>
      </c>
      <c r="L730" t="s">
        <v>2274</v>
      </c>
      <c r="M730" t="s">
        <v>2279</v>
      </c>
      <c r="N730">
        <v>2.8658333329999999</v>
      </c>
      <c r="O730">
        <v>0</v>
      </c>
      <c r="P730">
        <v>37</v>
      </c>
      <c r="Q730">
        <v>0</v>
      </c>
      <c r="R730">
        <v>3</v>
      </c>
      <c r="S730">
        <v>0</v>
      </c>
      <c r="T730">
        <v>27</v>
      </c>
      <c r="U730">
        <v>0</v>
      </c>
      <c r="V730">
        <v>0</v>
      </c>
      <c r="W730">
        <v>0</v>
      </c>
      <c r="X730">
        <v>12.233070256327144</v>
      </c>
      <c r="Y730">
        <v>0</v>
      </c>
      <c r="Z730">
        <v>1.9757126788133537</v>
      </c>
      <c r="AA730">
        <v>0</v>
      </c>
      <c r="AB730">
        <v>81.629164328070871</v>
      </c>
      <c r="AC730">
        <v>0</v>
      </c>
      <c r="AD730">
        <v>0</v>
      </c>
      <c r="AE730">
        <v>95.837947263211362</v>
      </c>
    </row>
    <row r="731" spans="1:31" x14ac:dyDescent="0.3">
      <c r="A731">
        <v>2685296</v>
      </c>
      <c r="B731">
        <v>1</v>
      </c>
      <c r="C731" t="s">
        <v>80</v>
      </c>
      <c r="D731" t="s">
        <v>93</v>
      </c>
      <c r="E731" t="s">
        <v>184</v>
      </c>
      <c r="F731" t="s">
        <v>2280</v>
      </c>
      <c r="G731" t="s">
        <v>186</v>
      </c>
      <c r="H731" t="s">
        <v>187</v>
      </c>
      <c r="I731" t="s">
        <v>136</v>
      </c>
      <c r="J731" t="s">
        <v>137</v>
      </c>
      <c r="K731" t="s">
        <v>138</v>
      </c>
      <c r="L731" t="s">
        <v>2281</v>
      </c>
      <c r="M731" t="s">
        <v>2282</v>
      </c>
      <c r="N731">
        <v>1.1911111109999999</v>
      </c>
      <c r="O731">
        <v>0</v>
      </c>
      <c r="P731">
        <v>1</v>
      </c>
      <c r="Q731">
        <v>0</v>
      </c>
      <c r="R731">
        <v>10</v>
      </c>
      <c r="S731">
        <v>0</v>
      </c>
      <c r="T731">
        <v>3</v>
      </c>
      <c r="U731">
        <v>0</v>
      </c>
      <c r="V731">
        <v>0</v>
      </c>
      <c r="W731">
        <v>0</v>
      </c>
      <c r="X731">
        <v>0.50341271918933972</v>
      </c>
      <c r="Y731">
        <v>0</v>
      </c>
      <c r="Z731">
        <v>12.672429945160264</v>
      </c>
      <c r="AA731">
        <v>0</v>
      </c>
      <c r="AB731">
        <v>1.6643422773021577</v>
      </c>
      <c r="AC731">
        <v>0</v>
      </c>
      <c r="AD731">
        <v>0</v>
      </c>
      <c r="AE731">
        <v>14.840184941651762</v>
      </c>
    </row>
    <row r="732" spans="1:31" x14ac:dyDescent="0.3">
      <c r="A732">
        <v>2685299</v>
      </c>
      <c r="B732">
        <v>1</v>
      </c>
      <c r="C732" t="s">
        <v>80</v>
      </c>
      <c r="D732" t="s">
        <v>93</v>
      </c>
      <c r="E732" t="s">
        <v>213</v>
      </c>
      <c r="F732" t="s">
        <v>2283</v>
      </c>
      <c r="G732" t="s">
        <v>688</v>
      </c>
      <c r="H732" t="s">
        <v>187</v>
      </c>
      <c r="I732" t="s">
        <v>136</v>
      </c>
      <c r="J732" t="s">
        <v>137</v>
      </c>
      <c r="K732" t="s">
        <v>138</v>
      </c>
      <c r="L732" t="s">
        <v>2284</v>
      </c>
      <c r="M732" t="s">
        <v>2285</v>
      </c>
      <c r="N732">
        <v>1.6983333329999999</v>
      </c>
      <c r="O732">
        <v>0</v>
      </c>
      <c r="P732">
        <v>1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0.11063884376363993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0.11063884376363993</v>
      </c>
    </row>
    <row r="733" spans="1:31" x14ac:dyDescent="0.3">
      <c r="A733">
        <v>2685318</v>
      </c>
      <c r="B733">
        <v>1</v>
      </c>
      <c r="C733" t="s">
        <v>80</v>
      </c>
      <c r="D733" t="s">
        <v>87</v>
      </c>
      <c r="E733" t="s">
        <v>213</v>
      </c>
      <c r="F733" t="s">
        <v>2286</v>
      </c>
      <c r="G733" t="s">
        <v>831</v>
      </c>
      <c r="H733" t="s">
        <v>187</v>
      </c>
      <c r="I733" t="s">
        <v>136</v>
      </c>
      <c r="J733" t="s">
        <v>137</v>
      </c>
      <c r="K733" t="s">
        <v>138</v>
      </c>
      <c r="L733" t="s">
        <v>2287</v>
      </c>
      <c r="M733" t="s">
        <v>2288</v>
      </c>
      <c r="N733">
        <v>3.09</v>
      </c>
      <c r="O733">
        <v>0</v>
      </c>
      <c r="P733">
        <v>9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5.7964590794570006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5.7964590794570006</v>
      </c>
    </row>
    <row r="734" spans="1:31" x14ac:dyDescent="0.3">
      <c r="A734">
        <v>2685330</v>
      </c>
      <c r="B734">
        <v>1</v>
      </c>
      <c r="C734" t="s">
        <v>80</v>
      </c>
      <c r="D734" t="s">
        <v>108</v>
      </c>
      <c r="E734" t="s">
        <v>244</v>
      </c>
      <c r="F734" t="s">
        <v>2289</v>
      </c>
      <c r="G734" t="s">
        <v>968</v>
      </c>
      <c r="H734" t="s">
        <v>187</v>
      </c>
      <c r="I734" t="s">
        <v>136</v>
      </c>
      <c r="J734" t="s">
        <v>137</v>
      </c>
      <c r="K734" t="s">
        <v>138</v>
      </c>
      <c r="L734" t="s">
        <v>2290</v>
      </c>
      <c r="M734" t="s">
        <v>2291</v>
      </c>
      <c r="N734">
        <v>3.6813888879999999</v>
      </c>
      <c r="O734">
        <v>0</v>
      </c>
      <c r="P734">
        <v>14</v>
      </c>
      <c r="Q734">
        <v>0</v>
      </c>
      <c r="R734">
        <v>3</v>
      </c>
      <c r="S734">
        <v>0</v>
      </c>
      <c r="T734">
        <v>1</v>
      </c>
      <c r="U734">
        <v>0</v>
      </c>
      <c r="V734">
        <v>0</v>
      </c>
      <c r="W734">
        <v>0</v>
      </c>
      <c r="X734">
        <v>7.4380652499459092</v>
      </c>
      <c r="Y734">
        <v>0</v>
      </c>
      <c r="Z734">
        <v>8.7997441282934279</v>
      </c>
      <c r="AA734">
        <v>0</v>
      </c>
      <c r="AB734">
        <v>0.64382040462594392</v>
      </c>
      <c r="AC734">
        <v>0</v>
      </c>
      <c r="AD734">
        <v>0</v>
      </c>
      <c r="AE734">
        <v>16.881629782865282</v>
      </c>
    </row>
    <row r="735" spans="1:31" x14ac:dyDescent="0.3">
      <c r="A735">
        <v>2685299</v>
      </c>
      <c r="B735">
        <v>2</v>
      </c>
      <c r="C735" t="s">
        <v>80</v>
      </c>
      <c r="D735" t="s">
        <v>93</v>
      </c>
      <c r="E735" t="s">
        <v>244</v>
      </c>
      <c r="F735" t="s">
        <v>2292</v>
      </c>
      <c r="G735" t="s">
        <v>688</v>
      </c>
      <c r="H735" t="s">
        <v>187</v>
      </c>
      <c r="I735" t="s">
        <v>136</v>
      </c>
      <c r="J735" t="s">
        <v>137</v>
      </c>
      <c r="K735" t="s">
        <v>138</v>
      </c>
      <c r="L735" t="s">
        <v>2285</v>
      </c>
      <c r="M735" t="s">
        <v>2293</v>
      </c>
      <c r="N735">
        <v>1.5308333329999999</v>
      </c>
      <c r="O735">
        <v>0</v>
      </c>
      <c r="P735">
        <v>74</v>
      </c>
      <c r="Q735">
        <v>0</v>
      </c>
      <c r="R735">
        <v>0</v>
      </c>
      <c r="S735">
        <v>0</v>
      </c>
      <c r="T735">
        <v>4</v>
      </c>
      <c r="U735">
        <v>0</v>
      </c>
      <c r="V735">
        <v>0</v>
      </c>
      <c r="W735">
        <v>0</v>
      </c>
      <c r="X735">
        <v>7.0548675611310374</v>
      </c>
      <c r="Y735">
        <v>0</v>
      </c>
      <c r="Z735">
        <v>0</v>
      </c>
      <c r="AA735">
        <v>0</v>
      </c>
      <c r="AB735">
        <v>0.23497179121460102</v>
      </c>
      <c r="AC735">
        <v>0</v>
      </c>
      <c r="AD735">
        <v>0</v>
      </c>
      <c r="AE735">
        <v>7.2898393523456386</v>
      </c>
    </row>
    <row r="736" spans="1:31" x14ac:dyDescent="0.3">
      <c r="A736">
        <v>2685337</v>
      </c>
      <c r="B736">
        <v>1</v>
      </c>
      <c r="C736" t="s">
        <v>81</v>
      </c>
      <c r="D736" t="s">
        <v>122</v>
      </c>
      <c r="E736" t="s">
        <v>213</v>
      </c>
      <c r="F736" t="s">
        <v>2294</v>
      </c>
      <c r="G736" t="s">
        <v>688</v>
      </c>
      <c r="H736" t="s">
        <v>187</v>
      </c>
      <c r="I736" t="s">
        <v>136</v>
      </c>
      <c r="J736" t="s">
        <v>137</v>
      </c>
      <c r="K736" t="s">
        <v>138</v>
      </c>
      <c r="L736" t="s">
        <v>2295</v>
      </c>
      <c r="M736" t="s">
        <v>2296</v>
      </c>
      <c r="N736">
        <v>2.406111111</v>
      </c>
      <c r="O736">
        <v>0</v>
      </c>
      <c r="P736">
        <v>3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0.70428200992883339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0.70428200992883339</v>
      </c>
    </row>
    <row r="737" spans="1:31" x14ac:dyDescent="0.3">
      <c r="A737">
        <v>2685347</v>
      </c>
      <c r="B737">
        <v>1</v>
      </c>
      <c r="C737" t="s">
        <v>80</v>
      </c>
      <c r="D737" t="s">
        <v>108</v>
      </c>
      <c r="E737" t="s">
        <v>184</v>
      </c>
      <c r="F737" t="s">
        <v>2297</v>
      </c>
      <c r="G737" t="s">
        <v>186</v>
      </c>
      <c r="H737" t="s">
        <v>187</v>
      </c>
      <c r="I737" t="s">
        <v>136</v>
      </c>
      <c r="J737" t="s">
        <v>137</v>
      </c>
      <c r="K737" t="s">
        <v>138</v>
      </c>
      <c r="L737" t="s">
        <v>2298</v>
      </c>
      <c r="M737" t="s">
        <v>2299</v>
      </c>
      <c r="N737">
        <v>3.3647222220000002</v>
      </c>
      <c r="O737">
        <v>0</v>
      </c>
      <c r="P737">
        <v>34</v>
      </c>
      <c r="Q737">
        <v>0</v>
      </c>
      <c r="R737">
        <v>4</v>
      </c>
      <c r="S737">
        <v>0</v>
      </c>
      <c r="T737">
        <v>6</v>
      </c>
      <c r="U737">
        <v>0</v>
      </c>
      <c r="V737">
        <v>0</v>
      </c>
      <c r="W737">
        <v>0</v>
      </c>
      <c r="X737">
        <v>19.337430664326547</v>
      </c>
      <c r="Y737">
        <v>0</v>
      </c>
      <c r="Z737">
        <v>1.9620852664016453</v>
      </c>
      <c r="AA737">
        <v>0</v>
      </c>
      <c r="AB737">
        <v>10.564411829210638</v>
      </c>
      <c r="AC737">
        <v>0</v>
      </c>
      <c r="AD737">
        <v>0</v>
      </c>
      <c r="AE737">
        <v>31.863927759938829</v>
      </c>
    </row>
    <row r="738" spans="1:31" x14ac:dyDescent="0.3">
      <c r="A738">
        <v>2685352</v>
      </c>
      <c r="B738">
        <v>1</v>
      </c>
      <c r="C738" t="s">
        <v>80</v>
      </c>
      <c r="D738" t="s">
        <v>93</v>
      </c>
      <c r="E738" t="s">
        <v>244</v>
      </c>
      <c r="F738" t="s">
        <v>2300</v>
      </c>
      <c r="G738" t="s">
        <v>968</v>
      </c>
      <c r="H738" t="s">
        <v>187</v>
      </c>
      <c r="I738" t="s">
        <v>136</v>
      </c>
      <c r="J738" t="s">
        <v>137</v>
      </c>
      <c r="K738" t="s">
        <v>138</v>
      </c>
      <c r="L738" t="s">
        <v>2301</v>
      </c>
      <c r="M738" t="s">
        <v>2302</v>
      </c>
      <c r="N738">
        <v>2.025555555</v>
      </c>
      <c r="O738">
        <v>0</v>
      </c>
      <c r="P738">
        <v>47</v>
      </c>
      <c r="Q738">
        <v>0</v>
      </c>
      <c r="R738">
        <v>13</v>
      </c>
      <c r="S738">
        <v>0</v>
      </c>
      <c r="T738">
        <v>7</v>
      </c>
      <c r="U738">
        <v>0</v>
      </c>
      <c r="V738">
        <v>0</v>
      </c>
      <c r="W738">
        <v>0</v>
      </c>
      <c r="X738">
        <v>15.635398533946756</v>
      </c>
      <c r="Y738">
        <v>0</v>
      </c>
      <c r="Z738">
        <v>9.5707516871217244</v>
      </c>
      <c r="AA738">
        <v>0</v>
      </c>
      <c r="AB738">
        <v>2.4692151459029072</v>
      </c>
      <c r="AC738">
        <v>0</v>
      </c>
      <c r="AD738">
        <v>0</v>
      </c>
      <c r="AE738">
        <v>27.675365366971388</v>
      </c>
    </row>
    <row r="739" spans="1:31" x14ac:dyDescent="0.3">
      <c r="A739">
        <v>2685359</v>
      </c>
      <c r="B739">
        <v>1</v>
      </c>
      <c r="C739" t="s">
        <v>80</v>
      </c>
      <c r="D739" t="s">
        <v>93</v>
      </c>
      <c r="E739" t="s">
        <v>244</v>
      </c>
      <c r="F739" t="s">
        <v>2303</v>
      </c>
      <c r="G739" t="s">
        <v>968</v>
      </c>
      <c r="H739" t="s">
        <v>187</v>
      </c>
      <c r="I739" t="s">
        <v>136</v>
      </c>
      <c r="J739" t="s">
        <v>137</v>
      </c>
      <c r="K739" t="s">
        <v>138</v>
      </c>
      <c r="L739" t="s">
        <v>2304</v>
      </c>
      <c r="M739" t="s">
        <v>2305</v>
      </c>
      <c r="N739">
        <v>0.65722222200000002</v>
      </c>
      <c r="O739">
        <v>0</v>
      </c>
      <c r="P739">
        <v>13</v>
      </c>
      <c r="Q739">
        <v>0</v>
      </c>
      <c r="R739">
        <v>4</v>
      </c>
      <c r="S739">
        <v>0</v>
      </c>
      <c r="T739">
        <v>6</v>
      </c>
      <c r="U739">
        <v>0</v>
      </c>
      <c r="V739">
        <v>0</v>
      </c>
      <c r="W739">
        <v>0</v>
      </c>
      <c r="X739">
        <v>1.217466207562045</v>
      </c>
      <c r="Y739">
        <v>0</v>
      </c>
      <c r="Z739">
        <v>0.63229636027241454</v>
      </c>
      <c r="AA739">
        <v>0</v>
      </c>
      <c r="AB739">
        <v>1.7649057083208441</v>
      </c>
      <c r="AC739">
        <v>0</v>
      </c>
      <c r="AD739">
        <v>0</v>
      </c>
      <c r="AE739">
        <v>3.6146682761553039</v>
      </c>
    </row>
    <row r="740" spans="1:31" x14ac:dyDescent="0.3">
      <c r="A740">
        <v>2685350</v>
      </c>
      <c r="B740">
        <v>1</v>
      </c>
      <c r="C740" t="s">
        <v>80</v>
      </c>
      <c r="D740" t="s">
        <v>93</v>
      </c>
      <c r="E740" t="s">
        <v>184</v>
      </c>
      <c r="F740" t="s">
        <v>2306</v>
      </c>
      <c r="G740" t="s">
        <v>186</v>
      </c>
      <c r="H740" t="s">
        <v>187</v>
      </c>
      <c r="I740" t="s">
        <v>136</v>
      </c>
      <c r="J740" t="s">
        <v>137</v>
      </c>
      <c r="K740" t="s">
        <v>138</v>
      </c>
      <c r="L740" t="s">
        <v>2307</v>
      </c>
      <c r="M740" t="s">
        <v>2308</v>
      </c>
      <c r="N740">
        <v>3.8855555549999998</v>
      </c>
      <c r="O740">
        <v>0</v>
      </c>
      <c r="P740">
        <v>4</v>
      </c>
      <c r="Q740">
        <v>0</v>
      </c>
      <c r="R740">
        <v>7</v>
      </c>
      <c r="S740">
        <v>0</v>
      </c>
      <c r="T740">
        <v>3</v>
      </c>
      <c r="U740">
        <v>0</v>
      </c>
      <c r="V740">
        <v>0</v>
      </c>
      <c r="W740">
        <v>0</v>
      </c>
      <c r="X740">
        <v>3.1955825634339678</v>
      </c>
      <c r="Y740">
        <v>0</v>
      </c>
      <c r="Z740">
        <v>3.2166551719558929</v>
      </c>
      <c r="AA740">
        <v>0</v>
      </c>
      <c r="AB740">
        <v>7.9252792077251746</v>
      </c>
      <c r="AC740">
        <v>0</v>
      </c>
      <c r="AD740">
        <v>0</v>
      </c>
      <c r="AE740">
        <v>14.337516943115034</v>
      </c>
    </row>
    <row r="741" spans="1:31" x14ac:dyDescent="0.3">
      <c r="A741">
        <v>2685369</v>
      </c>
      <c r="B741">
        <v>1</v>
      </c>
      <c r="C741" t="s">
        <v>80</v>
      </c>
      <c r="D741" t="s">
        <v>101</v>
      </c>
      <c r="E741" t="s">
        <v>244</v>
      </c>
      <c r="F741" t="s">
        <v>1980</v>
      </c>
      <c r="G741" t="s">
        <v>409</v>
      </c>
      <c r="H741" t="s">
        <v>187</v>
      </c>
      <c r="I741" t="s">
        <v>136</v>
      </c>
      <c r="J741" t="s">
        <v>137</v>
      </c>
      <c r="K741" t="s">
        <v>138</v>
      </c>
      <c r="L741" t="s">
        <v>2309</v>
      </c>
      <c r="M741" t="s">
        <v>2310</v>
      </c>
      <c r="N741">
        <v>0.53944444400000002</v>
      </c>
      <c r="O741">
        <v>0</v>
      </c>
      <c r="P741">
        <v>164</v>
      </c>
      <c r="Q741">
        <v>0</v>
      </c>
      <c r="R741">
        <v>0</v>
      </c>
      <c r="S741">
        <v>0</v>
      </c>
      <c r="T741">
        <v>13</v>
      </c>
      <c r="U741">
        <v>0</v>
      </c>
      <c r="V741">
        <v>0</v>
      </c>
      <c r="W741">
        <v>0</v>
      </c>
      <c r="X741">
        <v>11.287796400420342</v>
      </c>
      <c r="Y741">
        <v>0</v>
      </c>
      <c r="Z741">
        <v>0</v>
      </c>
      <c r="AA741">
        <v>0</v>
      </c>
      <c r="AB741">
        <v>5.5625955659912716</v>
      </c>
      <c r="AC741">
        <v>0</v>
      </c>
      <c r="AD741">
        <v>0</v>
      </c>
      <c r="AE741">
        <v>16.850391966411614</v>
      </c>
    </row>
    <row r="742" spans="1:31" x14ac:dyDescent="0.3">
      <c r="A742">
        <v>2685353</v>
      </c>
      <c r="B742">
        <v>1</v>
      </c>
      <c r="C742" t="s">
        <v>80</v>
      </c>
      <c r="D742" t="s">
        <v>108</v>
      </c>
      <c r="E742" t="s">
        <v>184</v>
      </c>
      <c r="F742" t="s">
        <v>2311</v>
      </c>
      <c r="G742" t="s">
        <v>186</v>
      </c>
      <c r="H742" t="s">
        <v>187</v>
      </c>
      <c r="I742" t="s">
        <v>136</v>
      </c>
      <c r="J742" t="s">
        <v>137</v>
      </c>
      <c r="K742" t="s">
        <v>138</v>
      </c>
      <c r="L742" t="s">
        <v>2312</v>
      </c>
      <c r="M742" t="s">
        <v>2313</v>
      </c>
      <c r="N742">
        <v>4.9991666659999998</v>
      </c>
      <c r="O742">
        <v>0</v>
      </c>
      <c r="P742">
        <v>18</v>
      </c>
      <c r="Q742">
        <v>0</v>
      </c>
      <c r="R742">
        <v>9</v>
      </c>
      <c r="S742">
        <v>0</v>
      </c>
      <c r="T742">
        <v>4</v>
      </c>
      <c r="U742">
        <v>0</v>
      </c>
      <c r="V742">
        <v>0</v>
      </c>
      <c r="W742">
        <v>0</v>
      </c>
      <c r="X742">
        <v>8.7512593213742811</v>
      </c>
      <c r="Y742">
        <v>0</v>
      </c>
      <c r="Z742">
        <v>18.73531150423619</v>
      </c>
      <c r="AA742">
        <v>0</v>
      </c>
      <c r="AB742">
        <v>1.1230443928729037</v>
      </c>
      <c r="AC742">
        <v>0</v>
      </c>
      <c r="AD742">
        <v>0</v>
      </c>
      <c r="AE742">
        <v>28.609615218483373</v>
      </c>
    </row>
    <row r="743" spans="1:31" x14ac:dyDescent="0.3">
      <c r="A743">
        <v>2685355</v>
      </c>
      <c r="B743">
        <v>1</v>
      </c>
      <c r="C743" t="s">
        <v>81</v>
      </c>
      <c r="D743" t="s">
        <v>113</v>
      </c>
      <c r="E743" t="s">
        <v>145</v>
      </c>
      <c r="F743" t="s">
        <v>2133</v>
      </c>
      <c r="G743" t="s">
        <v>442</v>
      </c>
      <c r="H743" t="s">
        <v>135</v>
      </c>
      <c r="I743" t="s">
        <v>136</v>
      </c>
      <c r="J743" t="s">
        <v>137</v>
      </c>
      <c r="K743" t="s">
        <v>166</v>
      </c>
      <c r="L743" t="s">
        <v>2314</v>
      </c>
      <c r="M743" t="s">
        <v>2315</v>
      </c>
      <c r="N743">
        <v>0.229722222</v>
      </c>
      <c r="O743">
        <v>0</v>
      </c>
      <c r="P743">
        <v>1406</v>
      </c>
      <c r="Q743">
        <v>0</v>
      </c>
      <c r="R743">
        <v>0</v>
      </c>
      <c r="S743">
        <v>1</v>
      </c>
      <c r="T743">
        <v>498</v>
      </c>
      <c r="U743">
        <v>0</v>
      </c>
      <c r="V743">
        <v>0</v>
      </c>
      <c r="W743">
        <v>0</v>
      </c>
      <c r="X743">
        <v>50.179730023890706</v>
      </c>
      <c r="Y743">
        <v>0</v>
      </c>
      <c r="Z743">
        <v>0</v>
      </c>
      <c r="AA743">
        <v>2.1936228988679414</v>
      </c>
      <c r="AB743">
        <v>46.439928237972431</v>
      </c>
      <c r="AC743">
        <v>0</v>
      </c>
      <c r="AD743">
        <v>0</v>
      </c>
      <c r="AE743">
        <v>98.81328116073108</v>
      </c>
    </row>
    <row r="744" spans="1:31" x14ac:dyDescent="0.3">
      <c r="A744">
        <v>2685357</v>
      </c>
      <c r="B744">
        <v>1</v>
      </c>
      <c r="C744" t="s">
        <v>81</v>
      </c>
      <c r="D744" t="s">
        <v>112</v>
      </c>
      <c r="E744" t="s">
        <v>145</v>
      </c>
      <c r="F744" t="s">
        <v>2316</v>
      </c>
      <c r="G744" t="s">
        <v>176</v>
      </c>
      <c r="H744" t="s">
        <v>135</v>
      </c>
      <c r="I744" t="s">
        <v>136</v>
      </c>
      <c r="J744" t="s">
        <v>137</v>
      </c>
      <c r="K744" t="s">
        <v>138</v>
      </c>
      <c r="L744" t="s">
        <v>2317</v>
      </c>
      <c r="M744" t="s">
        <v>2318</v>
      </c>
      <c r="N744">
        <v>1.909166666</v>
      </c>
      <c r="O744">
        <v>0</v>
      </c>
      <c r="P744">
        <v>136</v>
      </c>
      <c r="Q744">
        <v>4</v>
      </c>
      <c r="R744">
        <v>142</v>
      </c>
      <c r="S744">
        <v>5</v>
      </c>
      <c r="T744">
        <v>12</v>
      </c>
      <c r="U744">
        <v>0</v>
      </c>
      <c r="V744">
        <v>0</v>
      </c>
      <c r="W744">
        <v>0</v>
      </c>
      <c r="X744">
        <v>24.587192005214913</v>
      </c>
      <c r="Y744">
        <v>87.637421299965638</v>
      </c>
      <c r="Z744">
        <v>134.42269900434562</v>
      </c>
      <c r="AA744">
        <v>16.960476632635203</v>
      </c>
      <c r="AB744">
        <v>26.041892078947193</v>
      </c>
      <c r="AC744">
        <v>0</v>
      </c>
      <c r="AD744">
        <v>0</v>
      </c>
      <c r="AE744">
        <v>289.64968102110856</v>
      </c>
    </row>
    <row r="745" spans="1:31" x14ac:dyDescent="0.3">
      <c r="A745">
        <v>2685358</v>
      </c>
      <c r="B745">
        <v>1</v>
      </c>
      <c r="C745" t="s">
        <v>81</v>
      </c>
      <c r="D745" t="s">
        <v>113</v>
      </c>
      <c r="E745" t="s">
        <v>160</v>
      </c>
      <c r="F745" t="s">
        <v>363</v>
      </c>
      <c r="G745" t="s">
        <v>134</v>
      </c>
      <c r="H745" t="s">
        <v>135</v>
      </c>
      <c r="I745" t="s">
        <v>169</v>
      </c>
      <c r="J745" t="s">
        <v>137</v>
      </c>
      <c r="K745" t="s">
        <v>138</v>
      </c>
      <c r="L745" t="s">
        <v>2319</v>
      </c>
      <c r="M745" t="s">
        <v>2320</v>
      </c>
      <c r="N745">
        <v>8.3333330000000001E-3</v>
      </c>
      <c r="O745">
        <v>0</v>
      </c>
      <c r="P745">
        <v>619</v>
      </c>
      <c r="Q745">
        <v>0</v>
      </c>
      <c r="R745">
        <v>24</v>
      </c>
      <c r="S745">
        <v>0</v>
      </c>
      <c r="T745">
        <v>21</v>
      </c>
      <c r="U745">
        <v>0</v>
      </c>
      <c r="V745">
        <v>0</v>
      </c>
      <c r="W745">
        <v>0</v>
      </c>
      <c r="X745">
        <v>0.48495680056241325</v>
      </c>
      <c r="Y745">
        <v>0</v>
      </c>
      <c r="Z745">
        <v>2.5531899511279165E-2</v>
      </c>
      <c r="AA745">
        <v>0</v>
      </c>
      <c r="AB745">
        <v>2.4848948114760003E-2</v>
      </c>
      <c r="AC745">
        <v>0</v>
      </c>
      <c r="AD745">
        <v>0</v>
      </c>
      <c r="AE745">
        <v>0.53533764818845242</v>
      </c>
    </row>
    <row r="746" spans="1:31" x14ac:dyDescent="0.3">
      <c r="A746">
        <v>2685361</v>
      </c>
      <c r="B746">
        <v>1</v>
      </c>
      <c r="C746" t="s">
        <v>81</v>
      </c>
      <c r="D746" t="s">
        <v>112</v>
      </c>
      <c r="E746" t="s">
        <v>160</v>
      </c>
      <c r="F746" t="s">
        <v>2321</v>
      </c>
      <c r="G746" t="s">
        <v>409</v>
      </c>
      <c r="H746" t="s">
        <v>135</v>
      </c>
      <c r="I746" t="s">
        <v>136</v>
      </c>
      <c r="J746" t="s">
        <v>137</v>
      </c>
      <c r="K746" t="s">
        <v>138</v>
      </c>
      <c r="L746" t="s">
        <v>2322</v>
      </c>
      <c r="M746" t="s">
        <v>2323</v>
      </c>
      <c r="N746">
        <v>0.265555555</v>
      </c>
      <c r="O746">
        <v>3</v>
      </c>
      <c r="P746">
        <v>257</v>
      </c>
      <c r="Q746">
        <v>124</v>
      </c>
      <c r="R746">
        <v>355</v>
      </c>
      <c r="S746">
        <v>10</v>
      </c>
      <c r="T746">
        <v>38</v>
      </c>
      <c r="U746">
        <v>4</v>
      </c>
      <c r="V746">
        <v>1</v>
      </c>
      <c r="W746">
        <v>4.5061838485989776E-2</v>
      </c>
      <c r="X746">
        <v>8.944209557919697</v>
      </c>
      <c r="Y746">
        <v>32.158721003611618</v>
      </c>
      <c r="Z746">
        <v>23.590536903191062</v>
      </c>
      <c r="AA746">
        <v>7.4585080578815033</v>
      </c>
      <c r="AB746">
        <v>5.4629376400719494</v>
      </c>
      <c r="AC746">
        <v>46.289011450397396</v>
      </c>
      <c r="AD746">
        <v>0.36171388125096643</v>
      </c>
      <c r="AE746">
        <v>124.31070033281019</v>
      </c>
    </row>
    <row r="747" spans="1:31" x14ac:dyDescent="0.3">
      <c r="A747">
        <v>2685364</v>
      </c>
      <c r="B747">
        <v>1</v>
      </c>
      <c r="C747" t="s">
        <v>81</v>
      </c>
      <c r="D747" t="s">
        <v>123</v>
      </c>
      <c r="E747" t="s">
        <v>141</v>
      </c>
      <c r="F747" t="s">
        <v>2324</v>
      </c>
      <c r="G747" t="s">
        <v>134</v>
      </c>
      <c r="H747" t="s">
        <v>135</v>
      </c>
      <c r="I747" t="s">
        <v>136</v>
      </c>
      <c r="J747" t="s">
        <v>137</v>
      </c>
      <c r="K747" t="s">
        <v>138</v>
      </c>
      <c r="L747" t="s">
        <v>2325</v>
      </c>
      <c r="M747" t="s">
        <v>2326</v>
      </c>
      <c r="N747">
        <v>0.77055555499999995</v>
      </c>
      <c r="O747">
        <v>26</v>
      </c>
      <c r="P747">
        <v>994</v>
      </c>
      <c r="Q747">
        <v>615</v>
      </c>
      <c r="R747">
        <v>555</v>
      </c>
      <c r="S747">
        <v>54</v>
      </c>
      <c r="T747">
        <v>144</v>
      </c>
      <c r="U747">
        <v>5</v>
      </c>
      <c r="V747">
        <v>0</v>
      </c>
      <c r="W747">
        <v>25.468761718619355</v>
      </c>
      <c r="X747">
        <v>141.27001270256079</v>
      </c>
      <c r="Y747">
        <v>650.13514765174943</v>
      </c>
      <c r="Z747">
        <v>268.91511681284265</v>
      </c>
      <c r="AA747">
        <v>53.403660791751449</v>
      </c>
      <c r="AB747">
        <v>30.404611307556156</v>
      </c>
      <c r="AC747">
        <v>436.38986487306676</v>
      </c>
      <c r="AD747">
        <v>0</v>
      </c>
      <c r="AE747">
        <v>1605.9871758581467</v>
      </c>
    </row>
    <row r="748" spans="1:31" x14ac:dyDescent="0.3">
      <c r="A748">
        <v>2685365</v>
      </c>
      <c r="B748">
        <v>1</v>
      </c>
      <c r="C748" t="s">
        <v>81</v>
      </c>
      <c r="D748" t="s">
        <v>112</v>
      </c>
      <c r="E748" t="s">
        <v>160</v>
      </c>
      <c r="F748" t="s">
        <v>2327</v>
      </c>
      <c r="G748" t="s">
        <v>409</v>
      </c>
      <c r="H748" t="s">
        <v>135</v>
      </c>
      <c r="I748" t="s">
        <v>136</v>
      </c>
      <c r="J748" t="s">
        <v>137</v>
      </c>
      <c r="K748" t="s">
        <v>138</v>
      </c>
      <c r="L748" t="s">
        <v>2328</v>
      </c>
      <c r="M748" t="s">
        <v>2329</v>
      </c>
      <c r="N748">
        <v>5.0833333000000001E-2</v>
      </c>
      <c r="O748">
        <v>1</v>
      </c>
      <c r="P748">
        <v>227</v>
      </c>
      <c r="Q748">
        <v>148</v>
      </c>
      <c r="R748">
        <v>246</v>
      </c>
      <c r="S748">
        <v>23</v>
      </c>
      <c r="T748">
        <v>27</v>
      </c>
      <c r="U748">
        <v>9</v>
      </c>
      <c r="V748">
        <v>0</v>
      </c>
      <c r="W748">
        <v>7.2425867300000002E-3</v>
      </c>
      <c r="X748">
        <v>1.2376200341382246</v>
      </c>
      <c r="Y748">
        <v>12.70664020560503</v>
      </c>
      <c r="Z748">
        <v>8.9943015838801248</v>
      </c>
      <c r="AA748">
        <v>4.1913305109372931</v>
      </c>
      <c r="AB748">
        <v>1.0160496666977579</v>
      </c>
      <c r="AC748">
        <v>10.825672709892325</v>
      </c>
      <c r="AD748">
        <v>0</v>
      </c>
      <c r="AE748">
        <v>38.978857297880758</v>
      </c>
    </row>
    <row r="749" spans="1:31" x14ac:dyDescent="0.3">
      <c r="A749">
        <v>2685366</v>
      </c>
      <c r="B749">
        <v>1</v>
      </c>
      <c r="C749" t="s">
        <v>80</v>
      </c>
      <c r="D749" t="s">
        <v>89</v>
      </c>
      <c r="E749" t="s">
        <v>160</v>
      </c>
      <c r="F749" t="s">
        <v>2330</v>
      </c>
      <c r="G749" t="s">
        <v>134</v>
      </c>
      <c r="H749" t="s">
        <v>135</v>
      </c>
      <c r="I749" t="s">
        <v>136</v>
      </c>
      <c r="J749" t="s">
        <v>137</v>
      </c>
      <c r="K749" t="s">
        <v>138</v>
      </c>
      <c r="L749" t="s">
        <v>2331</v>
      </c>
      <c r="M749" t="s">
        <v>2332</v>
      </c>
      <c r="N749">
        <v>1.9472222219999999</v>
      </c>
      <c r="O749">
        <v>0</v>
      </c>
      <c r="P749">
        <v>291</v>
      </c>
      <c r="Q749">
        <v>1</v>
      </c>
      <c r="R749">
        <v>59</v>
      </c>
      <c r="S749">
        <v>3</v>
      </c>
      <c r="T749">
        <v>176</v>
      </c>
      <c r="U749">
        <v>0</v>
      </c>
      <c r="V749">
        <v>0</v>
      </c>
      <c r="W749">
        <v>0</v>
      </c>
      <c r="X749">
        <v>173.79295556968751</v>
      </c>
      <c r="Y749">
        <v>3.9721409338384714</v>
      </c>
      <c r="Z749">
        <v>53.057067096598914</v>
      </c>
      <c r="AA749">
        <v>6.0599487343569134</v>
      </c>
      <c r="AB749">
        <v>160.42695942106062</v>
      </c>
      <c r="AC749">
        <v>0</v>
      </c>
      <c r="AD749">
        <v>0</v>
      </c>
      <c r="AE749">
        <v>397.30907175554239</v>
      </c>
    </row>
    <row r="750" spans="1:31" x14ac:dyDescent="0.3">
      <c r="A750">
        <v>2685371</v>
      </c>
      <c r="B750">
        <v>1</v>
      </c>
      <c r="C750" t="s">
        <v>80</v>
      </c>
      <c r="D750" t="s">
        <v>108</v>
      </c>
      <c r="E750" t="s">
        <v>184</v>
      </c>
      <c r="F750" t="s">
        <v>2333</v>
      </c>
      <c r="G750" t="s">
        <v>186</v>
      </c>
      <c r="H750" t="s">
        <v>187</v>
      </c>
      <c r="I750" t="s">
        <v>136</v>
      </c>
      <c r="J750" t="s">
        <v>137</v>
      </c>
      <c r="K750" t="s">
        <v>138</v>
      </c>
      <c r="L750" t="s">
        <v>2334</v>
      </c>
      <c r="M750" t="s">
        <v>2335</v>
      </c>
      <c r="N750">
        <v>1.528333333</v>
      </c>
      <c r="O750">
        <v>0</v>
      </c>
      <c r="P750">
        <v>9</v>
      </c>
      <c r="Q750">
        <v>0</v>
      </c>
      <c r="R750">
        <v>6</v>
      </c>
      <c r="S750">
        <v>0</v>
      </c>
      <c r="T750">
        <v>4</v>
      </c>
      <c r="U750">
        <v>0</v>
      </c>
      <c r="V750">
        <v>0</v>
      </c>
      <c r="W750">
        <v>0</v>
      </c>
      <c r="X750">
        <v>2.1898462880786047</v>
      </c>
      <c r="Y750">
        <v>0</v>
      </c>
      <c r="Z750">
        <v>6.4219720373765128</v>
      </c>
      <c r="AA750">
        <v>0</v>
      </c>
      <c r="AB750">
        <v>3.0001602454747083</v>
      </c>
      <c r="AC750">
        <v>0</v>
      </c>
      <c r="AD750">
        <v>0</v>
      </c>
      <c r="AE750">
        <v>11.611978570929827</v>
      </c>
    </row>
    <row r="751" spans="1:31" x14ac:dyDescent="0.3">
      <c r="A751">
        <v>2685173</v>
      </c>
      <c r="B751">
        <v>1</v>
      </c>
      <c r="C751" t="s">
        <v>80</v>
      </c>
      <c r="D751" t="s">
        <v>90</v>
      </c>
      <c r="E751" t="s">
        <v>428</v>
      </c>
      <c r="F751" t="s">
        <v>2248</v>
      </c>
      <c r="G751" t="s">
        <v>186</v>
      </c>
      <c r="H751" t="s">
        <v>187</v>
      </c>
      <c r="I751" t="s">
        <v>136</v>
      </c>
      <c r="J751" t="s">
        <v>137</v>
      </c>
      <c r="K751" t="s">
        <v>138</v>
      </c>
      <c r="L751" t="s">
        <v>2336</v>
      </c>
      <c r="M751" t="s">
        <v>2337</v>
      </c>
      <c r="N751">
        <v>1.008611111</v>
      </c>
      <c r="O751">
        <v>0</v>
      </c>
      <c r="P751">
        <v>85</v>
      </c>
      <c r="Q751">
        <v>0</v>
      </c>
      <c r="R751">
        <v>0</v>
      </c>
      <c r="S751">
        <v>0</v>
      </c>
      <c r="T751">
        <v>7</v>
      </c>
      <c r="U751">
        <v>0</v>
      </c>
      <c r="V751">
        <v>0</v>
      </c>
      <c r="W751">
        <v>0</v>
      </c>
      <c r="X751">
        <v>19.872516962991021</v>
      </c>
      <c r="Y751">
        <v>0</v>
      </c>
      <c r="Z751">
        <v>0</v>
      </c>
      <c r="AA751">
        <v>0</v>
      </c>
      <c r="AB751">
        <v>2.1217728913061173</v>
      </c>
      <c r="AC751">
        <v>0</v>
      </c>
      <c r="AD751">
        <v>0</v>
      </c>
      <c r="AE751">
        <v>21.99428985429714</v>
      </c>
    </row>
    <row r="752" spans="1:31" x14ac:dyDescent="0.3">
      <c r="A752">
        <v>2685378</v>
      </c>
      <c r="B752">
        <v>1</v>
      </c>
      <c r="C752" t="s">
        <v>80</v>
      </c>
      <c r="D752" t="s">
        <v>96</v>
      </c>
      <c r="E752" t="s">
        <v>160</v>
      </c>
      <c r="F752" t="s">
        <v>2338</v>
      </c>
      <c r="G752" t="s">
        <v>232</v>
      </c>
      <c r="H752" t="s">
        <v>135</v>
      </c>
      <c r="I752" t="s">
        <v>136</v>
      </c>
      <c r="J752" t="s">
        <v>137</v>
      </c>
      <c r="K752" t="s">
        <v>138</v>
      </c>
      <c r="L752" t="s">
        <v>2339</v>
      </c>
      <c r="M752" t="s">
        <v>2340</v>
      </c>
      <c r="N752">
        <v>0.49083333299999998</v>
      </c>
      <c r="O752">
        <v>3</v>
      </c>
      <c r="P752">
        <v>1646</v>
      </c>
      <c r="Q752">
        <v>0</v>
      </c>
      <c r="R752">
        <v>1</v>
      </c>
      <c r="S752">
        <v>4</v>
      </c>
      <c r="T752">
        <v>99</v>
      </c>
      <c r="U752">
        <v>0</v>
      </c>
      <c r="V752">
        <v>0</v>
      </c>
      <c r="W752">
        <v>22.113825628438196</v>
      </c>
      <c r="X752">
        <v>110.33212628664168</v>
      </c>
      <c r="Y752">
        <v>0</v>
      </c>
      <c r="Z752">
        <v>0.32179610554378812</v>
      </c>
      <c r="AA752">
        <v>10.121754214950199</v>
      </c>
      <c r="AB752">
        <v>27.980774293278074</v>
      </c>
      <c r="AC752">
        <v>0</v>
      </c>
      <c r="AD752">
        <v>0</v>
      </c>
      <c r="AE752">
        <v>170.87027652885195</v>
      </c>
    </row>
    <row r="753" spans="1:31" x14ac:dyDescent="0.3">
      <c r="A753">
        <v>2685382</v>
      </c>
      <c r="B753">
        <v>1</v>
      </c>
      <c r="C753" t="s">
        <v>80</v>
      </c>
      <c r="D753" t="s">
        <v>100</v>
      </c>
      <c r="E753" t="s">
        <v>160</v>
      </c>
      <c r="F753" t="s">
        <v>2341</v>
      </c>
      <c r="G753" t="s">
        <v>134</v>
      </c>
      <c r="H753" t="s">
        <v>135</v>
      </c>
      <c r="I753" t="s">
        <v>136</v>
      </c>
      <c r="J753" t="s">
        <v>137</v>
      </c>
      <c r="K753" t="s">
        <v>138</v>
      </c>
      <c r="L753" t="s">
        <v>2342</v>
      </c>
      <c r="M753" t="s">
        <v>2343</v>
      </c>
      <c r="N753">
        <v>9.2222222000000006E-2</v>
      </c>
      <c r="O753">
        <v>0</v>
      </c>
      <c r="P753">
        <v>316</v>
      </c>
      <c r="Q753">
        <v>1</v>
      </c>
      <c r="R753">
        <v>36</v>
      </c>
      <c r="S753">
        <v>26</v>
      </c>
      <c r="T753">
        <v>903</v>
      </c>
      <c r="U753">
        <v>18</v>
      </c>
      <c r="V753">
        <v>159</v>
      </c>
      <c r="W753">
        <v>0</v>
      </c>
      <c r="X753">
        <v>5.2596174692249393</v>
      </c>
      <c r="Y753">
        <v>8.1907878712111221E-2</v>
      </c>
      <c r="Z753">
        <v>4.2151165430856157</v>
      </c>
      <c r="AA753">
        <v>13.116050591186418</v>
      </c>
      <c r="AB753">
        <v>89.843773578808552</v>
      </c>
      <c r="AC753">
        <v>35.267520184424441</v>
      </c>
      <c r="AD753">
        <v>129.95220356485936</v>
      </c>
      <c r="AE753">
        <v>277.73618981030143</v>
      </c>
    </row>
    <row r="754" spans="1:31" x14ac:dyDescent="0.3">
      <c r="A754">
        <v>2685388</v>
      </c>
      <c r="B754">
        <v>1</v>
      </c>
      <c r="C754" t="s">
        <v>80</v>
      </c>
      <c r="D754" t="s">
        <v>108</v>
      </c>
      <c r="E754" t="s">
        <v>132</v>
      </c>
      <c r="F754" t="s">
        <v>2344</v>
      </c>
      <c r="G754" t="s">
        <v>134</v>
      </c>
      <c r="H754" t="s">
        <v>135</v>
      </c>
      <c r="I754" t="s">
        <v>136</v>
      </c>
      <c r="J754" t="s">
        <v>137</v>
      </c>
      <c r="K754" t="s">
        <v>138</v>
      </c>
      <c r="L754" t="s">
        <v>2345</v>
      </c>
      <c r="M754" t="s">
        <v>2346</v>
      </c>
      <c r="N754">
        <v>9.6111110999999999E-2</v>
      </c>
      <c r="O754">
        <v>1</v>
      </c>
      <c r="P754">
        <v>3446</v>
      </c>
      <c r="Q754">
        <v>3</v>
      </c>
      <c r="R754">
        <v>795</v>
      </c>
      <c r="S754">
        <v>22</v>
      </c>
      <c r="T754">
        <v>560</v>
      </c>
      <c r="U754">
        <v>0</v>
      </c>
      <c r="V754">
        <v>0</v>
      </c>
      <c r="W754">
        <v>1.4996616250533334E-2</v>
      </c>
      <c r="X754">
        <v>42.955164782811359</v>
      </c>
      <c r="Y754">
        <v>4.2519717669882322</v>
      </c>
      <c r="Z754">
        <v>62.9829334193184</v>
      </c>
      <c r="AA754">
        <v>9.1155000928140879</v>
      </c>
      <c r="AB754">
        <v>30.571119251650813</v>
      </c>
      <c r="AC754">
        <v>0</v>
      </c>
      <c r="AD754">
        <v>0</v>
      </c>
      <c r="AE754">
        <v>149.89168592983344</v>
      </c>
    </row>
    <row r="755" spans="1:31" x14ac:dyDescent="0.3">
      <c r="A755">
        <v>2685332</v>
      </c>
      <c r="B755">
        <v>1</v>
      </c>
      <c r="C755" t="s">
        <v>80</v>
      </c>
      <c r="D755" t="s">
        <v>108</v>
      </c>
      <c r="E755" t="s">
        <v>132</v>
      </c>
      <c r="F755" t="s">
        <v>2347</v>
      </c>
      <c r="G755" t="s">
        <v>134</v>
      </c>
      <c r="H755" t="s">
        <v>135</v>
      </c>
      <c r="I755" t="s">
        <v>136</v>
      </c>
      <c r="J755" t="s">
        <v>137</v>
      </c>
      <c r="K755" t="s">
        <v>138</v>
      </c>
      <c r="L755" t="s">
        <v>2348</v>
      </c>
      <c r="M755" t="s">
        <v>2349</v>
      </c>
      <c r="N755">
        <v>0.39250000000000002</v>
      </c>
      <c r="O755">
        <v>0</v>
      </c>
      <c r="P755">
        <v>184</v>
      </c>
      <c r="Q755">
        <v>0</v>
      </c>
      <c r="R755">
        <v>60</v>
      </c>
      <c r="S755">
        <v>1</v>
      </c>
      <c r="T755">
        <v>28</v>
      </c>
      <c r="U755">
        <v>0</v>
      </c>
      <c r="V755">
        <v>0</v>
      </c>
      <c r="W755">
        <v>0</v>
      </c>
      <c r="X755">
        <v>10.58379367929199</v>
      </c>
      <c r="Y755">
        <v>0</v>
      </c>
      <c r="Z755">
        <v>7.1337145378453153</v>
      </c>
      <c r="AA755">
        <v>2.7093905715883593</v>
      </c>
      <c r="AB755">
        <v>6.9107834006032913</v>
      </c>
      <c r="AC755">
        <v>0</v>
      </c>
      <c r="AD755">
        <v>0</v>
      </c>
      <c r="AE755">
        <v>27.337682189328952</v>
      </c>
    </row>
    <row r="756" spans="1:31" x14ac:dyDescent="0.3">
      <c r="A756">
        <v>2685381</v>
      </c>
      <c r="B756">
        <v>1</v>
      </c>
      <c r="C756" t="s">
        <v>81</v>
      </c>
      <c r="D756" t="s">
        <v>127</v>
      </c>
      <c r="E756" t="s">
        <v>145</v>
      </c>
      <c r="F756" t="s">
        <v>2350</v>
      </c>
      <c r="G756" t="s">
        <v>134</v>
      </c>
      <c r="H756" t="s">
        <v>135</v>
      </c>
      <c r="I756" t="s">
        <v>169</v>
      </c>
      <c r="J756" t="s">
        <v>137</v>
      </c>
      <c r="K756" t="s">
        <v>138</v>
      </c>
      <c r="L756" t="s">
        <v>2351</v>
      </c>
      <c r="M756" t="s">
        <v>2352</v>
      </c>
      <c r="N756">
        <v>2.7777769999999999E-3</v>
      </c>
      <c r="O756">
        <v>4</v>
      </c>
      <c r="P756">
        <v>473</v>
      </c>
      <c r="Q756">
        <v>14</v>
      </c>
      <c r="R756">
        <v>37</v>
      </c>
      <c r="S756">
        <v>3</v>
      </c>
      <c r="T756">
        <v>35</v>
      </c>
      <c r="U756">
        <v>3</v>
      </c>
      <c r="V756">
        <v>0</v>
      </c>
      <c r="W756">
        <v>1.7292976333333333E-3</v>
      </c>
      <c r="X756">
        <v>0.21123709322175246</v>
      </c>
      <c r="Y756">
        <v>3.184404642796973E-2</v>
      </c>
      <c r="Z756">
        <v>0.10390817879921695</v>
      </c>
      <c r="AA756">
        <v>7.1569101612116671E-3</v>
      </c>
      <c r="AB756">
        <v>2.5469988176735559E-2</v>
      </c>
      <c r="AC756">
        <v>0.14400406726448611</v>
      </c>
      <c r="AD756">
        <v>0</v>
      </c>
      <c r="AE756">
        <v>0.5253495816847058</v>
      </c>
    </row>
    <row r="757" spans="1:31" x14ac:dyDescent="0.3">
      <c r="A757">
        <v>2685384</v>
      </c>
      <c r="B757">
        <v>1</v>
      </c>
      <c r="C757" t="s">
        <v>80</v>
      </c>
      <c r="D757" t="s">
        <v>100</v>
      </c>
      <c r="E757" t="s">
        <v>160</v>
      </c>
      <c r="F757" t="s">
        <v>2353</v>
      </c>
      <c r="G757" t="s">
        <v>134</v>
      </c>
      <c r="H757" t="s">
        <v>135</v>
      </c>
      <c r="I757" t="s">
        <v>136</v>
      </c>
      <c r="J757" t="s">
        <v>137</v>
      </c>
      <c r="K757" t="s">
        <v>138</v>
      </c>
      <c r="L757" t="s">
        <v>2354</v>
      </c>
      <c r="M757" t="s">
        <v>2355</v>
      </c>
      <c r="N757">
        <v>1.447777777</v>
      </c>
      <c r="O757">
        <v>0</v>
      </c>
      <c r="P757">
        <v>0</v>
      </c>
      <c r="Q757">
        <v>0</v>
      </c>
      <c r="R757">
        <v>1</v>
      </c>
      <c r="S757">
        <v>5</v>
      </c>
      <c r="T757">
        <v>73</v>
      </c>
      <c r="U757">
        <v>4</v>
      </c>
      <c r="V757">
        <v>26</v>
      </c>
      <c r="W757">
        <v>0</v>
      </c>
      <c r="X757">
        <v>0</v>
      </c>
      <c r="Y757">
        <v>0</v>
      </c>
      <c r="Z757">
        <v>0</v>
      </c>
      <c r="AA757">
        <v>7.3784246411199987</v>
      </c>
      <c r="AB757">
        <v>275.79691884696729</v>
      </c>
      <c r="AC757">
        <v>95.531880813269566</v>
      </c>
      <c r="AD757">
        <v>783.92518672012466</v>
      </c>
      <c r="AE757">
        <v>1162.6324110214814</v>
      </c>
    </row>
    <row r="758" spans="1:31" x14ac:dyDescent="0.3">
      <c r="A758">
        <v>2685385</v>
      </c>
      <c r="B758">
        <v>1</v>
      </c>
      <c r="C758" t="s">
        <v>81</v>
      </c>
      <c r="D758" t="s">
        <v>118</v>
      </c>
      <c r="E758" t="s">
        <v>132</v>
      </c>
      <c r="F758" t="s">
        <v>2356</v>
      </c>
      <c r="G758" t="s">
        <v>134</v>
      </c>
      <c r="H758" t="s">
        <v>135</v>
      </c>
      <c r="I758" t="s">
        <v>136</v>
      </c>
      <c r="J758" t="s">
        <v>137</v>
      </c>
      <c r="K758" t="s">
        <v>138</v>
      </c>
      <c r="L758" t="s">
        <v>2357</v>
      </c>
      <c r="M758" t="s">
        <v>2358</v>
      </c>
      <c r="N758">
        <v>1.4613888880000001</v>
      </c>
      <c r="O758">
        <v>0</v>
      </c>
      <c r="P758">
        <v>0</v>
      </c>
      <c r="Q758">
        <v>0</v>
      </c>
      <c r="R758">
        <v>0</v>
      </c>
      <c r="S758">
        <v>1</v>
      </c>
      <c r="T758">
        <v>0</v>
      </c>
      <c r="U758">
        <v>3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4.160296992710637</v>
      </c>
      <c r="AB758">
        <v>0</v>
      </c>
      <c r="AC758">
        <v>936.93520412789121</v>
      </c>
      <c r="AD758">
        <v>0</v>
      </c>
      <c r="AE758">
        <v>941.09550112060185</v>
      </c>
    </row>
    <row r="759" spans="1:31" x14ac:dyDescent="0.3">
      <c r="A759">
        <v>2685389</v>
      </c>
      <c r="B759">
        <v>1</v>
      </c>
      <c r="C759" t="s">
        <v>80</v>
      </c>
      <c r="D759" t="s">
        <v>90</v>
      </c>
      <c r="E759" t="s">
        <v>184</v>
      </c>
      <c r="F759" t="s">
        <v>2359</v>
      </c>
      <c r="G759" t="s">
        <v>186</v>
      </c>
      <c r="H759" t="s">
        <v>187</v>
      </c>
      <c r="I759" t="s">
        <v>136</v>
      </c>
      <c r="J759" t="s">
        <v>137</v>
      </c>
      <c r="K759" t="s">
        <v>138</v>
      </c>
      <c r="L759" t="s">
        <v>2360</v>
      </c>
      <c r="M759" t="s">
        <v>2361</v>
      </c>
      <c r="N759">
        <v>1.585</v>
      </c>
      <c r="O759">
        <v>0</v>
      </c>
      <c r="P759">
        <v>38</v>
      </c>
      <c r="Q759">
        <v>0</v>
      </c>
      <c r="R759">
        <v>0</v>
      </c>
      <c r="S759">
        <v>0</v>
      </c>
      <c r="T759">
        <v>9</v>
      </c>
      <c r="U759">
        <v>0</v>
      </c>
      <c r="V759">
        <v>0</v>
      </c>
      <c r="W759">
        <v>0</v>
      </c>
      <c r="X759">
        <v>10.165064054970335</v>
      </c>
      <c r="Y759">
        <v>0</v>
      </c>
      <c r="Z759">
        <v>0</v>
      </c>
      <c r="AA759">
        <v>0</v>
      </c>
      <c r="AB759">
        <v>11.875264462376343</v>
      </c>
      <c r="AC759">
        <v>0</v>
      </c>
      <c r="AD759">
        <v>0</v>
      </c>
      <c r="AE759">
        <v>22.04032851734668</v>
      </c>
    </row>
    <row r="760" spans="1:31" x14ac:dyDescent="0.3">
      <c r="A760">
        <v>2685402</v>
      </c>
      <c r="B760">
        <v>1</v>
      </c>
      <c r="C760" t="s">
        <v>81</v>
      </c>
      <c r="D760" t="s">
        <v>115</v>
      </c>
      <c r="E760" t="s">
        <v>132</v>
      </c>
      <c r="F760" t="s">
        <v>2362</v>
      </c>
      <c r="G760" t="s">
        <v>134</v>
      </c>
      <c r="H760" t="s">
        <v>135</v>
      </c>
      <c r="I760" t="s">
        <v>136</v>
      </c>
      <c r="J760" t="s">
        <v>137</v>
      </c>
      <c r="K760" t="s">
        <v>138</v>
      </c>
      <c r="L760" t="s">
        <v>2363</v>
      </c>
      <c r="M760" t="s">
        <v>2364</v>
      </c>
      <c r="N760">
        <v>0.32166666599999999</v>
      </c>
      <c r="O760">
        <v>2</v>
      </c>
      <c r="P760">
        <v>597</v>
      </c>
      <c r="Q760">
        <v>3</v>
      </c>
      <c r="R760">
        <v>29</v>
      </c>
      <c r="S760">
        <v>3</v>
      </c>
      <c r="T760">
        <v>31</v>
      </c>
      <c r="U760">
        <v>0</v>
      </c>
      <c r="V760">
        <v>0</v>
      </c>
      <c r="W760">
        <v>0.11222976826999999</v>
      </c>
      <c r="X760">
        <v>13.725476302197814</v>
      </c>
      <c r="Y760">
        <v>2.4328362700116961</v>
      </c>
      <c r="Z760">
        <v>5.389913898931411</v>
      </c>
      <c r="AA760">
        <v>7.4323152780722683</v>
      </c>
      <c r="AB760">
        <v>3.5925654184488072</v>
      </c>
      <c r="AC760">
        <v>0</v>
      </c>
      <c r="AD760">
        <v>0</v>
      </c>
      <c r="AE760">
        <v>32.685336935931993</v>
      </c>
    </row>
    <row r="761" spans="1:31" x14ac:dyDescent="0.3">
      <c r="A761">
        <v>2685403</v>
      </c>
      <c r="B761">
        <v>1</v>
      </c>
      <c r="C761" t="s">
        <v>81</v>
      </c>
      <c r="D761" t="s">
        <v>124</v>
      </c>
      <c r="E761" t="s">
        <v>160</v>
      </c>
      <c r="F761" t="s">
        <v>2365</v>
      </c>
      <c r="G761" t="s">
        <v>134</v>
      </c>
      <c r="H761" t="s">
        <v>135</v>
      </c>
      <c r="I761" t="s">
        <v>136</v>
      </c>
      <c r="J761" t="s">
        <v>137</v>
      </c>
      <c r="K761" t="s">
        <v>138</v>
      </c>
      <c r="L761" t="s">
        <v>2366</v>
      </c>
      <c r="M761" t="s">
        <v>2367</v>
      </c>
      <c r="N761">
        <v>0.24833333299999999</v>
      </c>
      <c r="O761">
        <v>2</v>
      </c>
      <c r="P761">
        <v>185</v>
      </c>
      <c r="Q761">
        <v>39</v>
      </c>
      <c r="R761">
        <v>131</v>
      </c>
      <c r="S761">
        <v>14</v>
      </c>
      <c r="T761">
        <v>21</v>
      </c>
      <c r="U761">
        <v>1</v>
      </c>
      <c r="V761">
        <v>0</v>
      </c>
      <c r="W761">
        <v>0.17056004237860264</v>
      </c>
      <c r="X761">
        <v>6.5985851589859292</v>
      </c>
      <c r="Y761">
        <v>5.1767690448251038</v>
      </c>
      <c r="Z761">
        <v>13.341770902128482</v>
      </c>
      <c r="AA761">
        <v>9.4608610172448664</v>
      </c>
      <c r="AB761">
        <v>1.0757383298053111</v>
      </c>
      <c r="AC761">
        <v>0.71474081489229646</v>
      </c>
      <c r="AD761">
        <v>0</v>
      </c>
      <c r="AE761">
        <v>36.539025310260591</v>
      </c>
    </row>
    <row r="762" spans="1:31" x14ac:dyDescent="0.3">
      <c r="A762">
        <v>2685428</v>
      </c>
      <c r="B762">
        <v>1</v>
      </c>
      <c r="C762" t="s">
        <v>81</v>
      </c>
      <c r="D762" t="s">
        <v>112</v>
      </c>
      <c r="E762" t="s">
        <v>160</v>
      </c>
      <c r="F762" t="s">
        <v>2368</v>
      </c>
      <c r="G762" t="s">
        <v>134</v>
      </c>
      <c r="H762" t="s">
        <v>135</v>
      </c>
      <c r="I762" t="s">
        <v>136</v>
      </c>
      <c r="J762" t="s">
        <v>137</v>
      </c>
      <c r="K762" t="s">
        <v>138</v>
      </c>
      <c r="L762" t="s">
        <v>2369</v>
      </c>
      <c r="M762" t="s">
        <v>2370</v>
      </c>
      <c r="N762">
        <v>0.29666666600000002</v>
      </c>
      <c r="O762">
        <v>18</v>
      </c>
      <c r="P762">
        <v>4919</v>
      </c>
      <c r="Q762">
        <v>151</v>
      </c>
      <c r="R762">
        <v>646</v>
      </c>
      <c r="S762">
        <v>42</v>
      </c>
      <c r="T762">
        <v>334</v>
      </c>
      <c r="U762">
        <v>3</v>
      </c>
      <c r="V762">
        <v>0</v>
      </c>
      <c r="W762">
        <v>2.9144609518142648</v>
      </c>
      <c r="X762">
        <v>189.50054407758088</v>
      </c>
      <c r="Y762">
        <v>241.93288914155011</v>
      </c>
      <c r="Z762">
        <v>133.04564084817949</v>
      </c>
      <c r="AA762">
        <v>84.9953214082133</v>
      </c>
      <c r="AB762">
        <v>40.663033392199488</v>
      </c>
      <c r="AC762">
        <v>25.897380038462334</v>
      </c>
      <c r="AD762">
        <v>0</v>
      </c>
      <c r="AE762">
        <v>718.94926985799987</v>
      </c>
    </row>
    <row r="763" spans="1:31" x14ac:dyDescent="0.3">
      <c r="A763">
        <v>2685258</v>
      </c>
      <c r="B763">
        <v>1</v>
      </c>
      <c r="C763" t="s">
        <v>81</v>
      </c>
      <c r="D763" t="s">
        <v>128</v>
      </c>
      <c r="E763" t="s">
        <v>244</v>
      </c>
      <c r="F763" t="s">
        <v>2371</v>
      </c>
      <c r="G763" t="s">
        <v>409</v>
      </c>
      <c r="H763" t="s">
        <v>187</v>
      </c>
      <c r="I763" t="s">
        <v>136</v>
      </c>
      <c r="J763" t="s">
        <v>137</v>
      </c>
      <c r="K763" t="s">
        <v>138</v>
      </c>
      <c r="L763" t="s">
        <v>2372</v>
      </c>
      <c r="M763" t="s">
        <v>2373</v>
      </c>
      <c r="N763">
        <v>0.51500000000000001</v>
      </c>
      <c r="O763">
        <v>0</v>
      </c>
      <c r="P763">
        <v>383</v>
      </c>
      <c r="Q763">
        <v>0</v>
      </c>
      <c r="R763">
        <v>0</v>
      </c>
      <c r="S763">
        <v>0</v>
      </c>
      <c r="T763">
        <v>37</v>
      </c>
      <c r="U763">
        <v>0</v>
      </c>
      <c r="V763">
        <v>0</v>
      </c>
      <c r="W763">
        <v>0</v>
      </c>
      <c r="X763">
        <v>45.497128201394609</v>
      </c>
      <c r="Y763">
        <v>0</v>
      </c>
      <c r="Z763">
        <v>0</v>
      </c>
      <c r="AA763">
        <v>0</v>
      </c>
      <c r="AB763">
        <v>9.1055447124390785</v>
      </c>
      <c r="AC763">
        <v>0</v>
      </c>
      <c r="AD763">
        <v>0</v>
      </c>
      <c r="AE763">
        <v>54.602672913833686</v>
      </c>
    </row>
    <row r="764" spans="1:31" x14ac:dyDescent="0.3">
      <c r="A764">
        <v>2685392</v>
      </c>
      <c r="B764">
        <v>1</v>
      </c>
      <c r="C764" t="s">
        <v>81</v>
      </c>
      <c r="D764" t="s">
        <v>115</v>
      </c>
      <c r="E764" t="s">
        <v>184</v>
      </c>
      <c r="F764" t="s">
        <v>2374</v>
      </c>
      <c r="G764" t="s">
        <v>186</v>
      </c>
      <c r="H764" t="s">
        <v>187</v>
      </c>
      <c r="I764" t="s">
        <v>136</v>
      </c>
      <c r="J764" t="s">
        <v>137</v>
      </c>
      <c r="K764" t="s">
        <v>138</v>
      </c>
      <c r="L764" t="s">
        <v>2375</v>
      </c>
      <c r="M764" t="s">
        <v>2376</v>
      </c>
      <c r="N764">
        <v>1.5363888880000001</v>
      </c>
      <c r="O764">
        <v>0</v>
      </c>
      <c r="P764">
        <v>93</v>
      </c>
      <c r="Q764">
        <v>0</v>
      </c>
      <c r="R764">
        <v>2</v>
      </c>
      <c r="S764">
        <v>0</v>
      </c>
      <c r="T764">
        <v>11</v>
      </c>
      <c r="U764">
        <v>0</v>
      </c>
      <c r="V764">
        <v>0</v>
      </c>
      <c r="W764">
        <v>0</v>
      </c>
      <c r="X764">
        <v>8.9453851421462414</v>
      </c>
      <c r="Y764">
        <v>0</v>
      </c>
      <c r="Z764">
        <v>0</v>
      </c>
      <c r="AA764">
        <v>0</v>
      </c>
      <c r="AB764">
        <v>0.58689360171971094</v>
      </c>
      <c r="AC764">
        <v>0</v>
      </c>
      <c r="AD764">
        <v>0</v>
      </c>
      <c r="AE764">
        <v>9.5322787438659518</v>
      </c>
    </row>
    <row r="765" spans="1:31" x14ac:dyDescent="0.3">
      <c r="A765">
        <v>2685397</v>
      </c>
      <c r="B765">
        <v>1</v>
      </c>
      <c r="C765" t="s">
        <v>81</v>
      </c>
      <c r="D765" t="s">
        <v>112</v>
      </c>
      <c r="E765" t="s">
        <v>184</v>
      </c>
      <c r="F765" t="s">
        <v>2377</v>
      </c>
      <c r="G765" t="s">
        <v>186</v>
      </c>
      <c r="H765" t="s">
        <v>187</v>
      </c>
      <c r="I765" t="s">
        <v>136</v>
      </c>
      <c r="J765" t="s">
        <v>137</v>
      </c>
      <c r="K765" t="s">
        <v>138</v>
      </c>
      <c r="L765" t="s">
        <v>2378</v>
      </c>
      <c r="M765" t="s">
        <v>2379</v>
      </c>
      <c r="N765">
        <v>1.7036111110000001</v>
      </c>
      <c r="O765">
        <v>0</v>
      </c>
      <c r="P765">
        <v>45</v>
      </c>
      <c r="Q765">
        <v>0</v>
      </c>
      <c r="R765">
        <v>3</v>
      </c>
      <c r="S765">
        <v>0</v>
      </c>
      <c r="T765">
        <v>1</v>
      </c>
      <c r="U765">
        <v>0</v>
      </c>
      <c r="V765">
        <v>0</v>
      </c>
      <c r="W765">
        <v>0</v>
      </c>
      <c r="X765">
        <v>9.9474257830644586</v>
      </c>
      <c r="Y765">
        <v>0</v>
      </c>
      <c r="Z765">
        <v>0.75459441395254689</v>
      </c>
      <c r="AA765">
        <v>0</v>
      </c>
      <c r="AB765">
        <v>6.788425852943889E-3</v>
      </c>
      <c r="AC765">
        <v>0</v>
      </c>
      <c r="AD765">
        <v>0</v>
      </c>
      <c r="AE765">
        <v>10.708808622869951</v>
      </c>
    </row>
    <row r="766" spans="1:31" x14ac:dyDescent="0.3">
      <c r="A766">
        <v>2685416</v>
      </c>
      <c r="B766">
        <v>1</v>
      </c>
      <c r="C766" t="s">
        <v>81</v>
      </c>
      <c r="D766" t="s">
        <v>123</v>
      </c>
      <c r="E766" t="s">
        <v>160</v>
      </c>
      <c r="F766" t="s">
        <v>2380</v>
      </c>
      <c r="G766" t="s">
        <v>134</v>
      </c>
      <c r="H766" t="s">
        <v>135</v>
      </c>
      <c r="I766" t="s">
        <v>136</v>
      </c>
      <c r="J766" t="s">
        <v>137</v>
      </c>
      <c r="K766" t="s">
        <v>138</v>
      </c>
      <c r="L766" t="s">
        <v>2381</v>
      </c>
      <c r="M766" t="s">
        <v>2382</v>
      </c>
      <c r="N766">
        <v>0.189722222</v>
      </c>
      <c r="O766">
        <v>4</v>
      </c>
      <c r="P766">
        <v>10</v>
      </c>
      <c r="Q766">
        <v>81</v>
      </c>
      <c r="R766">
        <v>93</v>
      </c>
      <c r="S766">
        <v>12</v>
      </c>
      <c r="T766">
        <v>12</v>
      </c>
      <c r="U766">
        <v>0</v>
      </c>
      <c r="V766">
        <v>0</v>
      </c>
      <c r="W766">
        <v>0.23824000205201062</v>
      </c>
      <c r="X766">
        <v>0.1636759781495547</v>
      </c>
      <c r="Y766">
        <v>11.052572102861737</v>
      </c>
      <c r="Z766">
        <v>25.017531667541871</v>
      </c>
      <c r="AA766">
        <v>3.7416527172112439</v>
      </c>
      <c r="AB766">
        <v>2.5995238541361654</v>
      </c>
      <c r="AC766">
        <v>0</v>
      </c>
      <c r="AD766">
        <v>0</v>
      </c>
      <c r="AE766">
        <v>42.813196321952582</v>
      </c>
    </row>
    <row r="767" spans="1:31" x14ac:dyDescent="0.3">
      <c r="A767">
        <v>2685420</v>
      </c>
      <c r="B767">
        <v>1</v>
      </c>
      <c r="C767" t="s">
        <v>80</v>
      </c>
      <c r="D767" t="s">
        <v>110</v>
      </c>
      <c r="E767" t="s">
        <v>244</v>
      </c>
      <c r="F767" t="s">
        <v>2383</v>
      </c>
      <c r="G767" t="s">
        <v>346</v>
      </c>
      <c r="H767" t="s">
        <v>187</v>
      </c>
      <c r="I767" t="s">
        <v>136</v>
      </c>
      <c r="J767" t="s">
        <v>137</v>
      </c>
      <c r="K767" t="s">
        <v>166</v>
      </c>
      <c r="L767" t="s">
        <v>2384</v>
      </c>
      <c r="M767" t="s">
        <v>2385</v>
      </c>
      <c r="N767">
        <v>1.2524999999999999</v>
      </c>
      <c r="O767">
        <v>0</v>
      </c>
      <c r="P767">
        <v>353</v>
      </c>
      <c r="Q767">
        <v>0</v>
      </c>
      <c r="R767">
        <v>0</v>
      </c>
      <c r="S767">
        <v>0</v>
      </c>
      <c r="T767">
        <v>51</v>
      </c>
      <c r="U767">
        <v>0</v>
      </c>
      <c r="V767">
        <v>0</v>
      </c>
      <c r="W767">
        <v>0</v>
      </c>
      <c r="X767">
        <v>92.846779153008299</v>
      </c>
      <c r="Y767">
        <v>0</v>
      </c>
      <c r="Z767">
        <v>0</v>
      </c>
      <c r="AA767">
        <v>0</v>
      </c>
      <c r="AB767">
        <v>87.905782766245494</v>
      </c>
      <c r="AC767">
        <v>0</v>
      </c>
      <c r="AD767">
        <v>0</v>
      </c>
      <c r="AE767">
        <v>180.75256191925379</v>
      </c>
    </row>
    <row r="768" spans="1:31" x14ac:dyDescent="0.3">
      <c r="A768">
        <v>2685432</v>
      </c>
      <c r="B768">
        <v>1</v>
      </c>
      <c r="C768" t="s">
        <v>80</v>
      </c>
      <c r="D768" t="s">
        <v>83</v>
      </c>
      <c r="E768" t="s">
        <v>213</v>
      </c>
      <c r="F768" t="s">
        <v>1021</v>
      </c>
      <c r="G768" t="s">
        <v>215</v>
      </c>
      <c r="H768" t="s">
        <v>187</v>
      </c>
      <c r="I768" t="s">
        <v>136</v>
      </c>
      <c r="J768" t="s">
        <v>137</v>
      </c>
      <c r="K768" t="s">
        <v>138</v>
      </c>
      <c r="L768" t="s">
        <v>2386</v>
      </c>
      <c r="M768" t="s">
        <v>2387</v>
      </c>
      <c r="N768">
        <v>1.0180555549999999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1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</row>
    <row r="769" spans="1:31" x14ac:dyDescent="0.3">
      <c r="A769">
        <v>2685442</v>
      </c>
      <c r="B769">
        <v>1</v>
      </c>
      <c r="C769" t="s">
        <v>81</v>
      </c>
      <c r="D769" t="s">
        <v>112</v>
      </c>
      <c r="E769" t="s">
        <v>160</v>
      </c>
      <c r="F769" t="s">
        <v>2327</v>
      </c>
      <c r="G769" t="s">
        <v>134</v>
      </c>
      <c r="H769" t="s">
        <v>135</v>
      </c>
      <c r="I769" t="s">
        <v>136</v>
      </c>
      <c r="J769" t="s">
        <v>137</v>
      </c>
      <c r="K769" t="s">
        <v>138</v>
      </c>
      <c r="L769" t="s">
        <v>2388</v>
      </c>
      <c r="M769" t="s">
        <v>2389</v>
      </c>
      <c r="N769">
        <v>0.38777777699999999</v>
      </c>
      <c r="O769">
        <v>1</v>
      </c>
      <c r="P769">
        <v>227</v>
      </c>
      <c r="Q769">
        <v>148</v>
      </c>
      <c r="R769">
        <v>246</v>
      </c>
      <c r="S769">
        <v>23</v>
      </c>
      <c r="T769">
        <v>27</v>
      </c>
      <c r="U769">
        <v>9</v>
      </c>
      <c r="V769">
        <v>0</v>
      </c>
      <c r="W769">
        <v>7.5114914019999993E-2</v>
      </c>
      <c r="X769">
        <v>10.475248084969788</v>
      </c>
      <c r="Y769">
        <v>134.22515792078536</v>
      </c>
      <c r="Z769">
        <v>96.95031976616113</v>
      </c>
      <c r="AA769">
        <v>49.133873486375919</v>
      </c>
      <c r="AB769">
        <v>14.40535133781216</v>
      </c>
      <c r="AC769">
        <v>309.75146554480887</v>
      </c>
      <c r="AD769">
        <v>0</v>
      </c>
      <c r="AE769">
        <v>615.01653105493324</v>
      </c>
    </row>
    <row r="770" spans="1:31" x14ac:dyDescent="0.3">
      <c r="A770">
        <v>2685459</v>
      </c>
      <c r="B770">
        <v>1</v>
      </c>
      <c r="C770" t="s">
        <v>80</v>
      </c>
      <c r="D770" t="s">
        <v>105</v>
      </c>
      <c r="E770" t="s">
        <v>184</v>
      </c>
      <c r="F770" t="s">
        <v>2390</v>
      </c>
      <c r="G770" t="s">
        <v>186</v>
      </c>
      <c r="H770" t="s">
        <v>187</v>
      </c>
      <c r="I770" t="s">
        <v>136</v>
      </c>
      <c r="J770" t="s">
        <v>137</v>
      </c>
      <c r="K770" t="s">
        <v>138</v>
      </c>
      <c r="L770" t="s">
        <v>2391</v>
      </c>
      <c r="M770" t="s">
        <v>2392</v>
      </c>
      <c r="N770">
        <v>0.75777777700000004</v>
      </c>
      <c r="O770">
        <v>0</v>
      </c>
      <c r="P770">
        <v>1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0.14249567767083335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0.14249567767083335</v>
      </c>
    </row>
    <row r="771" spans="1:31" x14ac:dyDescent="0.3">
      <c r="A771">
        <v>2685472</v>
      </c>
      <c r="B771">
        <v>1</v>
      </c>
      <c r="C771" t="s">
        <v>81</v>
      </c>
      <c r="D771" t="s">
        <v>127</v>
      </c>
      <c r="E771" t="s">
        <v>132</v>
      </c>
      <c r="F771" t="s">
        <v>2393</v>
      </c>
      <c r="G771" t="s">
        <v>134</v>
      </c>
      <c r="H771" t="s">
        <v>135</v>
      </c>
      <c r="I771" t="s">
        <v>169</v>
      </c>
      <c r="J771" t="s">
        <v>137</v>
      </c>
      <c r="K771" t="s">
        <v>138</v>
      </c>
      <c r="L771" t="s">
        <v>2394</v>
      </c>
      <c r="M771" t="s">
        <v>2395</v>
      </c>
      <c r="N771">
        <v>6.6666659999999999E-3</v>
      </c>
      <c r="O771">
        <v>34</v>
      </c>
      <c r="P771">
        <v>2970</v>
      </c>
      <c r="Q771">
        <v>626</v>
      </c>
      <c r="R771">
        <v>351</v>
      </c>
      <c r="S771">
        <v>55</v>
      </c>
      <c r="T771">
        <v>323</v>
      </c>
      <c r="U771">
        <v>6</v>
      </c>
      <c r="V771">
        <v>0</v>
      </c>
      <c r="W771">
        <v>8.6035826629215981E-2</v>
      </c>
      <c r="X771">
        <v>2.9687992285577569</v>
      </c>
      <c r="Y771">
        <v>4.2915783511455112</v>
      </c>
      <c r="Z771">
        <v>2.2859127636996459</v>
      </c>
      <c r="AA771">
        <v>1.1296568133305833</v>
      </c>
      <c r="AB771">
        <v>1.2263545652764352</v>
      </c>
      <c r="AC771">
        <v>3.5722377569156367</v>
      </c>
      <c r="AD771">
        <v>0</v>
      </c>
      <c r="AE771">
        <v>15.560575305554785</v>
      </c>
    </row>
    <row r="772" spans="1:31" x14ac:dyDescent="0.3">
      <c r="A772">
        <v>2685492</v>
      </c>
      <c r="B772">
        <v>1</v>
      </c>
      <c r="C772" t="s">
        <v>81</v>
      </c>
      <c r="D772" t="s">
        <v>117</v>
      </c>
      <c r="E772" t="s">
        <v>145</v>
      </c>
      <c r="F772" t="s">
        <v>2396</v>
      </c>
      <c r="G772" t="s">
        <v>134</v>
      </c>
      <c r="H772" t="s">
        <v>135</v>
      </c>
      <c r="I772" t="s">
        <v>136</v>
      </c>
      <c r="J772" t="s">
        <v>137</v>
      </c>
      <c r="K772" t="s">
        <v>138</v>
      </c>
      <c r="L772" t="s">
        <v>2397</v>
      </c>
      <c r="M772" t="s">
        <v>2398</v>
      </c>
      <c r="N772">
        <v>0.36944444399999998</v>
      </c>
      <c r="O772">
        <v>11</v>
      </c>
      <c r="P772">
        <v>1029</v>
      </c>
      <c r="Q772">
        <v>105</v>
      </c>
      <c r="R772">
        <v>245</v>
      </c>
      <c r="S772">
        <v>17</v>
      </c>
      <c r="T772">
        <v>109</v>
      </c>
      <c r="U772">
        <v>3</v>
      </c>
      <c r="V772">
        <v>0</v>
      </c>
      <c r="W772">
        <v>1.448157027241465</v>
      </c>
      <c r="X772">
        <v>62.566103860813207</v>
      </c>
      <c r="Y772">
        <v>70.167064528946696</v>
      </c>
      <c r="Z772">
        <v>103.37550669558638</v>
      </c>
      <c r="AA772">
        <v>52.589567960800338</v>
      </c>
      <c r="AB772">
        <v>44.715105128276548</v>
      </c>
      <c r="AC772">
        <v>40.361995811149164</v>
      </c>
      <c r="AD772">
        <v>0</v>
      </c>
      <c r="AE772">
        <v>375.22350101281381</v>
      </c>
    </row>
    <row r="773" spans="1:31" x14ac:dyDescent="0.3">
      <c r="A773">
        <v>2685495</v>
      </c>
      <c r="B773">
        <v>1</v>
      </c>
      <c r="C773" t="s">
        <v>80</v>
      </c>
      <c r="D773" t="s">
        <v>103</v>
      </c>
      <c r="E773" t="s">
        <v>132</v>
      </c>
      <c r="F773" t="s">
        <v>2399</v>
      </c>
      <c r="G773" t="s">
        <v>134</v>
      </c>
      <c r="H773" t="s">
        <v>135</v>
      </c>
      <c r="I773" t="s">
        <v>136</v>
      </c>
      <c r="J773" t="s">
        <v>137</v>
      </c>
      <c r="K773" t="s">
        <v>138</v>
      </c>
      <c r="L773" t="s">
        <v>2400</v>
      </c>
      <c r="M773" t="s">
        <v>2401</v>
      </c>
      <c r="N773">
        <v>7.1111111000000005E-2</v>
      </c>
      <c r="O773">
        <v>6</v>
      </c>
      <c r="P773">
        <v>355</v>
      </c>
      <c r="Q773">
        <v>18</v>
      </c>
      <c r="R773">
        <v>46</v>
      </c>
      <c r="S773">
        <v>10</v>
      </c>
      <c r="T773">
        <v>62</v>
      </c>
      <c r="U773">
        <v>0</v>
      </c>
      <c r="V773">
        <v>0</v>
      </c>
      <c r="W773">
        <v>0.31704993814809607</v>
      </c>
      <c r="X773">
        <v>5.4753032388831357</v>
      </c>
      <c r="Y773">
        <v>2.520707965896007</v>
      </c>
      <c r="Z773">
        <v>1.0285065781239038</v>
      </c>
      <c r="AA773">
        <v>3.4553103770802984</v>
      </c>
      <c r="AB773">
        <v>2.4109921845111475</v>
      </c>
      <c r="AC773">
        <v>0</v>
      </c>
      <c r="AD773">
        <v>0</v>
      </c>
      <c r="AE773">
        <v>15.20787028264259</v>
      </c>
    </row>
    <row r="774" spans="1:31" x14ac:dyDescent="0.3">
      <c r="A774">
        <v>2685380</v>
      </c>
      <c r="B774">
        <v>1</v>
      </c>
      <c r="C774" t="s">
        <v>80</v>
      </c>
      <c r="D774" t="s">
        <v>82</v>
      </c>
      <c r="E774" t="s">
        <v>145</v>
      </c>
      <c r="F774" t="s">
        <v>2402</v>
      </c>
      <c r="G774" t="s">
        <v>2403</v>
      </c>
      <c r="H774" t="s">
        <v>135</v>
      </c>
      <c r="I774" t="s">
        <v>136</v>
      </c>
      <c r="J774" t="s">
        <v>137</v>
      </c>
      <c r="K774" t="s">
        <v>138</v>
      </c>
      <c r="L774" t="s">
        <v>2404</v>
      </c>
      <c r="M774" t="s">
        <v>2405</v>
      </c>
      <c r="N774">
        <v>3.8761111110000002</v>
      </c>
      <c r="O774">
        <v>0</v>
      </c>
      <c r="P774">
        <v>701</v>
      </c>
      <c r="Q774">
        <v>0</v>
      </c>
      <c r="R774">
        <v>0</v>
      </c>
      <c r="S774">
        <v>0</v>
      </c>
      <c r="T774">
        <v>58</v>
      </c>
      <c r="U774">
        <v>0</v>
      </c>
      <c r="V774">
        <v>0</v>
      </c>
      <c r="W774">
        <v>0</v>
      </c>
      <c r="X774">
        <v>546.3741464948713</v>
      </c>
      <c r="Y774">
        <v>0</v>
      </c>
      <c r="Z774">
        <v>0</v>
      </c>
      <c r="AA774">
        <v>0</v>
      </c>
      <c r="AB774">
        <v>123.28761447422768</v>
      </c>
      <c r="AC774">
        <v>0</v>
      </c>
      <c r="AD774">
        <v>0</v>
      </c>
      <c r="AE774">
        <v>669.66176096909896</v>
      </c>
    </row>
    <row r="775" spans="1:31" x14ac:dyDescent="0.3">
      <c r="A775">
        <v>2685426</v>
      </c>
      <c r="B775">
        <v>1</v>
      </c>
      <c r="C775" t="s">
        <v>80</v>
      </c>
      <c r="D775" t="s">
        <v>84</v>
      </c>
      <c r="E775" t="s">
        <v>244</v>
      </c>
      <c r="F775" t="s">
        <v>2406</v>
      </c>
      <c r="G775" t="s">
        <v>346</v>
      </c>
      <c r="H775" t="s">
        <v>187</v>
      </c>
      <c r="I775" t="s">
        <v>136</v>
      </c>
      <c r="J775" t="s">
        <v>137</v>
      </c>
      <c r="K775" t="s">
        <v>166</v>
      </c>
      <c r="L775" t="s">
        <v>2407</v>
      </c>
      <c r="M775" t="s">
        <v>2408</v>
      </c>
      <c r="N775">
        <v>2.1494444439999998</v>
      </c>
      <c r="O775">
        <v>0</v>
      </c>
      <c r="P775">
        <v>578</v>
      </c>
      <c r="Q775">
        <v>0</v>
      </c>
      <c r="R775">
        <v>0</v>
      </c>
      <c r="S775">
        <v>0</v>
      </c>
      <c r="T775">
        <v>5</v>
      </c>
      <c r="U775">
        <v>0</v>
      </c>
      <c r="V775">
        <v>0</v>
      </c>
      <c r="W775">
        <v>0</v>
      </c>
      <c r="X775">
        <v>218.52187381794818</v>
      </c>
      <c r="Y775">
        <v>0</v>
      </c>
      <c r="Z775">
        <v>0</v>
      </c>
      <c r="AA775">
        <v>0</v>
      </c>
      <c r="AB775">
        <v>6.7837199599503686</v>
      </c>
      <c r="AC775">
        <v>0</v>
      </c>
      <c r="AD775">
        <v>0</v>
      </c>
      <c r="AE775">
        <v>225.30559377789854</v>
      </c>
    </row>
    <row r="776" spans="1:31" x14ac:dyDescent="0.3">
      <c r="A776">
        <v>2685443</v>
      </c>
      <c r="B776">
        <v>1</v>
      </c>
      <c r="C776" t="s">
        <v>81</v>
      </c>
      <c r="D776" t="s">
        <v>113</v>
      </c>
      <c r="E776" t="s">
        <v>184</v>
      </c>
      <c r="F776" t="s">
        <v>2409</v>
      </c>
      <c r="G776" t="s">
        <v>186</v>
      </c>
      <c r="H776" t="s">
        <v>187</v>
      </c>
      <c r="I776" t="s">
        <v>136</v>
      </c>
      <c r="J776" t="s">
        <v>137</v>
      </c>
      <c r="K776" t="s">
        <v>138</v>
      </c>
      <c r="L776" t="s">
        <v>2410</v>
      </c>
      <c r="M776" t="s">
        <v>2411</v>
      </c>
      <c r="N776">
        <v>1.965833333</v>
      </c>
      <c r="O776">
        <v>0</v>
      </c>
      <c r="P776">
        <v>24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3.8125597257791894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3.8125597257791894</v>
      </c>
    </row>
    <row r="777" spans="1:31" x14ac:dyDescent="0.3">
      <c r="A777">
        <v>2685444</v>
      </c>
      <c r="B777">
        <v>1</v>
      </c>
      <c r="C777" t="s">
        <v>81</v>
      </c>
      <c r="D777" t="s">
        <v>112</v>
      </c>
      <c r="E777" t="s">
        <v>244</v>
      </c>
      <c r="F777" t="s">
        <v>2412</v>
      </c>
      <c r="G777" t="s">
        <v>165</v>
      </c>
      <c r="H777" t="s">
        <v>187</v>
      </c>
      <c r="I777" t="s">
        <v>136</v>
      </c>
      <c r="J777" t="s">
        <v>137</v>
      </c>
      <c r="K777" t="s">
        <v>166</v>
      </c>
      <c r="L777" t="s">
        <v>2413</v>
      </c>
      <c r="M777" t="s">
        <v>2414</v>
      </c>
      <c r="N777">
        <v>1.1988888879999999</v>
      </c>
      <c r="O777">
        <v>0</v>
      </c>
      <c r="P777">
        <v>52</v>
      </c>
      <c r="Q777">
        <v>0</v>
      </c>
      <c r="R777">
        <v>0</v>
      </c>
      <c r="S777">
        <v>0</v>
      </c>
      <c r="T777">
        <v>144</v>
      </c>
      <c r="U777">
        <v>0</v>
      </c>
      <c r="V777">
        <v>1</v>
      </c>
      <c r="W777">
        <v>0</v>
      </c>
      <c r="X777">
        <v>7.7451948400965147</v>
      </c>
      <c r="Y777">
        <v>0</v>
      </c>
      <c r="Z777">
        <v>0</v>
      </c>
      <c r="AA777">
        <v>0</v>
      </c>
      <c r="AB777">
        <v>105.07564298781941</v>
      </c>
      <c r="AC777">
        <v>0</v>
      </c>
      <c r="AD777">
        <v>23.474596127191429</v>
      </c>
      <c r="AE777">
        <v>136.29543395510734</v>
      </c>
    </row>
    <row r="778" spans="1:31" x14ac:dyDescent="0.3">
      <c r="A778">
        <v>2685449</v>
      </c>
      <c r="B778">
        <v>1</v>
      </c>
      <c r="C778" t="s">
        <v>80</v>
      </c>
      <c r="D778" t="s">
        <v>108</v>
      </c>
      <c r="E778" t="s">
        <v>184</v>
      </c>
      <c r="F778" t="s">
        <v>2415</v>
      </c>
      <c r="G778" t="s">
        <v>186</v>
      </c>
      <c r="H778" t="s">
        <v>187</v>
      </c>
      <c r="I778" t="s">
        <v>136</v>
      </c>
      <c r="J778" t="s">
        <v>137</v>
      </c>
      <c r="K778" t="s">
        <v>138</v>
      </c>
      <c r="L778" t="s">
        <v>2416</v>
      </c>
      <c r="M778" t="s">
        <v>2417</v>
      </c>
      <c r="N778">
        <v>2.4030555549999999</v>
      </c>
      <c r="O778">
        <v>0</v>
      </c>
      <c r="P778">
        <v>14</v>
      </c>
      <c r="Q778">
        <v>0</v>
      </c>
      <c r="R778">
        <v>3</v>
      </c>
      <c r="S778">
        <v>0</v>
      </c>
      <c r="T778">
        <v>3</v>
      </c>
      <c r="U778">
        <v>0</v>
      </c>
      <c r="V778">
        <v>0</v>
      </c>
      <c r="W778">
        <v>0</v>
      </c>
      <c r="X778">
        <v>6.6222738581175253</v>
      </c>
      <c r="Y778">
        <v>0</v>
      </c>
      <c r="Z778">
        <v>5.5040745771282626</v>
      </c>
      <c r="AA778">
        <v>0</v>
      </c>
      <c r="AB778">
        <v>4.9253460224172194</v>
      </c>
      <c r="AC778">
        <v>0</v>
      </c>
      <c r="AD778">
        <v>0</v>
      </c>
      <c r="AE778">
        <v>17.051694457663007</v>
      </c>
    </row>
    <row r="779" spans="1:31" x14ac:dyDescent="0.3">
      <c r="A779">
        <v>2685465</v>
      </c>
      <c r="B779">
        <v>1</v>
      </c>
      <c r="C779" t="s">
        <v>81</v>
      </c>
      <c r="D779" t="s">
        <v>113</v>
      </c>
      <c r="E779" t="s">
        <v>184</v>
      </c>
      <c r="F779" t="s">
        <v>2418</v>
      </c>
      <c r="G779" t="s">
        <v>186</v>
      </c>
      <c r="H779" t="s">
        <v>187</v>
      </c>
      <c r="I779" t="s">
        <v>136</v>
      </c>
      <c r="J779" t="s">
        <v>137</v>
      </c>
      <c r="K779" t="s">
        <v>138</v>
      </c>
      <c r="L779" t="s">
        <v>2419</v>
      </c>
      <c r="M779" t="s">
        <v>2420</v>
      </c>
      <c r="N779">
        <v>1.0061111110000001</v>
      </c>
      <c r="O779">
        <v>0</v>
      </c>
      <c r="P779">
        <v>3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0.6268046224402879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0.6268046224402879</v>
      </c>
    </row>
    <row r="780" spans="1:31" x14ac:dyDescent="0.3">
      <c r="A780">
        <v>2685487</v>
      </c>
      <c r="B780">
        <v>1</v>
      </c>
      <c r="C780" t="s">
        <v>80</v>
      </c>
      <c r="D780" t="s">
        <v>82</v>
      </c>
      <c r="E780" t="s">
        <v>184</v>
      </c>
      <c r="F780" t="s">
        <v>2421</v>
      </c>
      <c r="G780" t="s">
        <v>1143</v>
      </c>
      <c r="H780" t="s">
        <v>187</v>
      </c>
      <c r="I780" t="s">
        <v>136</v>
      </c>
      <c r="J780" t="s">
        <v>137</v>
      </c>
      <c r="K780" t="s">
        <v>138</v>
      </c>
      <c r="L780" t="s">
        <v>2422</v>
      </c>
      <c r="M780" t="s">
        <v>2423</v>
      </c>
      <c r="N780">
        <v>0.89638888800000005</v>
      </c>
      <c r="O780">
        <v>0</v>
      </c>
      <c r="P780">
        <v>182</v>
      </c>
      <c r="Q780">
        <v>0</v>
      </c>
      <c r="R780">
        <v>0</v>
      </c>
      <c r="S780">
        <v>0</v>
      </c>
      <c r="T780">
        <v>6</v>
      </c>
      <c r="U780">
        <v>0</v>
      </c>
      <c r="V780">
        <v>0</v>
      </c>
      <c r="W780">
        <v>0</v>
      </c>
      <c r="X780">
        <v>36.186951854120132</v>
      </c>
      <c r="Y780">
        <v>0</v>
      </c>
      <c r="Z780">
        <v>0</v>
      </c>
      <c r="AA780">
        <v>0</v>
      </c>
      <c r="AB780">
        <v>9.0857779233007214</v>
      </c>
      <c r="AC780">
        <v>0</v>
      </c>
      <c r="AD780">
        <v>0</v>
      </c>
      <c r="AE780">
        <v>45.272729777420849</v>
      </c>
    </row>
    <row r="781" spans="1:31" x14ac:dyDescent="0.3">
      <c r="A781">
        <v>2685491</v>
      </c>
      <c r="B781">
        <v>1</v>
      </c>
      <c r="C781" t="s">
        <v>80</v>
      </c>
      <c r="D781" t="s">
        <v>86</v>
      </c>
      <c r="E781" t="s">
        <v>244</v>
      </c>
      <c r="F781" t="s">
        <v>2424</v>
      </c>
      <c r="G781" t="s">
        <v>346</v>
      </c>
      <c r="H781" t="s">
        <v>187</v>
      </c>
      <c r="I781" t="s">
        <v>136</v>
      </c>
      <c r="J781" t="s">
        <v>137</v>
      </c>
      <c r="K781" t="s">
        <v>166</v>
      </c>
      <c r="L781" t="s">
        <v>2425</v>
      </c>
      <c r="M781" t="s">
        <v>2426</v>
      </c>
      <c r="N781">
        <v>0.92249999999999999</v>
      </c>
      <c r="O781">
        <v>0</v>
      </c>
      <c r="P781">
        <v>144</v>
      </c>
      <c r="Q781">
        <v>0</v>
      </c>
      <c r="R781">
        <v>3</v>
      </c>
      <c r="S781">
        <v>0</v>
      </c>
      <c r="T781">
        <v>17</v>
      </c>
      <c r="U781">
        <v>0</v>
      </c>
      <c r="V781">
        <v>0</v>
      </c>
      <c r="W781">
        <v>0</v>
      </c>
      <c r="X781">
        <v>117.69742162593151</v>
      </c>
      <c r="Y781">
        <v>0</v>
      </c>
      <c r="Z781">
        <v>1.6006574930123785</v>
      </c>
      <c r="AA781">
        <v>0</v>
      </c>
      <c r="AB781">
        <v>29.060813877427492</v>
      </c>
      <c r="AC781">
        <v>0</v>
      </c>
      <c r="AD781">
        <v>0</v>
      </c>
      <c r="AE781">
        <v>148.35889299637137</v>
      </c>
    </row>
    <row r="782" spans="1:31" x14ac:dyDescent="0.3">
      <c r="A782">
        <v>2685493</v>
      </c>
      <c r="B782">
        <v>1</v>
      </c>
      <c r="C782" t="s">
        <v>81</v>
      </c>
      <c r="D782" t="s">
        <v>122</v>
      </c>
      <c r="E782" t="s">
        <v>213</v>
      </c>
      <c r="F782" t="s">
        <v>2427</v>
      </c>
      <c r="G782" t="s">
        <v>831</v>
      </c>
      <c r="H782" t="s">
        <v>187</v>
      </c>
      <c r="I782" t="s">
        <v>136</v>
      </c>
      <c r="J782" t="s">
        <v>137</v>
      </c>
      <c r="K782" t="s">
        <v>138</v>
      </c>
      <c r="L782" t="s">
        <v>2428</v>
      </c>
      <c r="M782" t="s">
        <v>2429</v>
      </c>
      <c r="N782">
        <v>1.8863888879999999</v>
      </c>
      <c r="O782">
        <v>0</v>
      </c>
      <c r="P782">
        <v>3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0.48774576763556698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0.48774576763556698</v>
      </c>
    </row>
    <row r="783" spans="1:31" x14ac:dyDescent="0.3">
      <c r="A783">
        <v>2685494</v>
      </c>
      <c r="B783">
        <v>1</v>
      </c>
      <c r="C783" t="s">
        <v>80</v>
      </c>
      <c r="D783" t="s">
        <v>101</v>
      </c>
      <c r="E783" t="s">
        <v>184</v>
      </c>
      <c r="F783" t="s">
        <v>2430</v>
      </c>
      <c r="G783" t="s">
        <v>409</v>
      </c>
      <c r="H783" t="s">
        <v>187</v>
      </c>
      <c r="I783" t="s">
        <v>136</v>
      </c>
      <c r="J783" t="s">
        <v>137</v>
      </c>
      <c r="K783" t="s">
        <v>138</v>
      </c>
      <c r="L783" t="s">
        <v>2431</v>
      </c>
      <c r="M783" t="s">
        <v>2432</v>
      </c>
      <c r="N783">
        <v>1.3208333329999999</v>
      </c>
      <c r="O783">
        <v>0</v>
      </c>
      <c r="P783">
        <v>96</v>
      </c>
      <c r="Q783">
        <v>0</v>
      </c>
      <c r="R783">
        <v>0</v>
      </c>
      <c r="S783">
        <v>0</v>
      </c>
      <c r="T783">
        <v>2</v>
      </c>
      <c r="U783">
        <v>0</v>
      </c>
      <c r="V783">
        <v>0</v>
      </c>
      <c r="W783">
        <v>0</v>
      </c>
      <c r="X783">
        <v>14.000676298026667</v>
      </c>
      <c r="Y783">
        <v>0</v>
      </c>
      <c r="Z783">
        <v>0</v>
      </c>
      <c r="AA783">
        <v>0</v>
      </c>
      <c r="AB783">
        <v>0.44021723003788626</v>
      </c>
      <c r="AC783">
        <v>0</v>
      </c>
      <c r="AD783">
        <v>0</v>
      </c>
      <c r="AE783">
        <v>14.440893528064553</v>
      </c>
    </row>
    <row r="784" spans="1:31" x14ac:dyDescent="0.3">
      <c r="A784">
        <v>2685500</v>
      </c>
      <c r="B784">
        <v>1</v>
      </c>
      <c r="C784" t="s">
        <v>81</v>
      </c>
      <c r="D784" t="s">
        <v>112</v>
      </c>
      <c r="E784" t="s">
        <v>244</v>
      </c>
      <c r="F784" t="s">
        <v>2433</v>
      </c>
      <c r="G784" t="s">
        <v>165</v>
      </c>
      <c r="H784" t="s">
        <v>187</v>
      </c>
      <c r="I784" t="s">
        <v>136</v>
      </c>
      <c r="J784" t="s">
        <v>137</v>
      </c>
      <c r="K784" t="s">
        <v>166</v>
      </c>
      <c r="L784" t="s">
        <v>2434</v>
      </c>
      <c r="M784" t="s">
        <v>2435</v>
      </c>
      <c r="N784">
        <v>1.463333333</v>
      </c>
      <c r="O784">
        <v>0</v>
      </c>
      <c r="P784">
        <v>859</v>
      </c>
      <c r="Q784">
        <v>0</v>
      </c>
      <c r="R784">
        <v>5</v>
      </c>
      <c r="S784">
        <v>0</v>
      </c>
      <c r="T784">
        <v>12</v>
      </c>
      <c r="U784">
        <v>0</v>
      </c>
      <c r="V784">
        <v>0</v>
      </c>
      <c r="W784">
        <v>0</v>
      </c>
      <c r="X784">
        <v>177.47705130201888</v>
      </c>
      <c r="Y784">
        <v>0</v>
      </c>
      <c r="Z784">
        <v>0.37785504855906843</v>
      </c>
      <c r="AA784">
        <v>0</v>
      </c>
      <c r="AB784">
        <v>17.539512118507979</v>
      </c>
      <c r="AC784">
        <v>0</v>
      </c>
      <c r="AD784">
        <v>0</v>
      </c>
      <c r="AE784">
        <v>195.39441846908593</v>
      </c>
    </row>
    <row r="785" spans="1:31" x14ac:dyDescent="0.3">
      <c r="A785">
        <v>2685513</v>
      </c>
      <c r="B785">
        <v>1</v>
      </c>
      <c r="C785" t="s">
        <v>81</v>
      </c>
      <c r="D785" t="s">
        <v>123</v>
      </c>
      <c r="E785" t="s">
        <v>145</v>
      </c>
      <c r="F785" t="s">
        <v>2436</v>
      </c>
      <c r="G785" t="s">
        <v>165</v>
      </c>
      <c r="H785" t="s">
        <v>135</v>
      </c>
      <c r="I785" t="s">
        <v>136</v>
      </c>
      <c r="J785" t="s">
        <v>137</v>
      </c>
      <c r="K785" t="s">
        <v>166</v>
      </c>
      <c r="L785" t="s">
        <v>2437</v>
      </c>
      <c r="M785" t="s">
        <v>2438</v>
      </c>
      <c r="N785">
        <v>1.024444444</v>
      </c>
      <c r="O785">
        <v>0</v>
      </c>
      <c r="P785">
        <v>4706</v>
      </c>
      <c r="Q785">
        <v>0</v>
      </c>
      <c r="R785">
        <v>6</v>
      </c>
      <c r="S785">
        <v>1</v>
      </c>
      <c r="T785">
        <v>226</v>
      </c>
      <c r="U785">
        <v>0</v>
      </c>
      <c r="V785">
        <v>0</v>
      </c>
      <c r="W785">
        <v>0</v>
      </c>
      <c r="X785">
        <v>726.54094860743658</v>
      </c>
      <c r="Y785">
        <v>0</v>
      </c>
      <c r="Z785">
        <v>5.1123465764170746</v>
      </c>
      <c r="AA785">
        <v>6.8058955025686325</v>
      </c>
      <c r="AB785">
        <v>184.45748218252899</v>
      </c>
      <c r="AC785">
        <v>0</v>
      </c>
      <c r="AD785">
        <v>0</v>
      </c>
      <c r="AE785">
        <v>922.91667286895131</v>
      </c>
    </row>
    <row r="786" spans="1:31" x14ac:dyDescent="0.3">
      <c r="A786">
        <v>2685528</v>
      </c>
      <c r="B786">
        <v>1</v>
      </c>
      <c r="C786" t="s">
        <v>81</v>
      </c>
      <c r="D786" t="s">
        <v>120</v>
      </c>
      <c r="E786" t="s">
        <v>132</v>
      </c>
      <c r="F786" t="s">
        <v>2439</v>
      </c>
      <c r="G786" t="s">
        <v>134</v>
      </c>
      <c r="H786" t="s">
        <v>135</v>
      </c>
      <c r="I786" t="s">
        <v>136</v>
      </c>
      <c r="J786" t="s">
        <v>137</v>
      </c>
      <c r="K786" t="s">
        <v>138</v>
      </c>
      <c r="L786" t="s">
        <v>2440</v>
      </c>
      <c r="M786" t="s">
        <v>2441</v>
      </c>
      <c r="N786">
        <v>0.80722222200000004</v>
      </c>
      <c r="O786">
        <v>1</v>
      </c>
      <c r="P786">
        <v>961</v>
      </c>
      <c r="Q786">
        <v>40</v>
      </c>
      <c r="R786">
        <v>65</v>
      </c>
      <c r="S786">
        <v>5</v>
      </c>
      <c r="T786">
        <v>71</v>
      </c>
      <c r="U786">
        <v>1</v>
      </c>
      <c r="V786">
        <v>1</v>
      </c>
      <c r="W786">
        <v>18.927242250820363</v>
      </c>
      <c r="X786">
        <v>135.7569267219491</v>
      </c>
      <c r="Y786">
        <v>27.736437428449136</v>
      </c>
      <c r="Z786">
        <v>37.704189863525436</v>
      </c>
      <c r="AA786">
        <v>8.637540016854425</v>
      </c>
      <c r="AB786">
        <v>40.178604478568793</v>
      </c>
      <c r="AC786">
        <v>20.73503624684346</v>
      </c>
      <c r="AD786">
        <v>81.405646437116673</v>
      </c>
      <c r="AE786">
        <v>371.08162344412739</v>
      </c>
    </row>
    <row r="787" spans="1:31" x14ac:dyDescent="0.3">
      <c r="A787">
        <v>2685534</v>
      </c>
      <c r="B787">
        <v>1</v>
      </c>
      <c r="C787" t="s">
        <v>81</v>
      </c>
      <c r="D787" t="s">
        <v>119</v>
      </c>
      <c r="E787" t="s">
        <v>213</v>
      </c>
      <c r="F787" t="s">
        <v>2442</v>
      </c>
      <c r="G787" t="s">
        <v>688</v>
      </c>
      <c r="H787" t="s">
        <v>187</v>
      </c>
      <c r="I787" t="s">
        <v>136</v>
      </c>
      <c r="J787" t="s">
        <v>137</v>
      </c>
      <c r="K787" t="s">
        <v>138</v>
      </c>
      <c r="L787" t="s">
        <v>2443</v>
      </c>
      <c r="M787" t="s">
        <v>2444</v>
      </c>
      <c r="N787">
        <v>1.0705555550000001</v>
      </c>
      <c r="O787">
        <v>0</v>
      </c>
      <c r="P787">
        <v>1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</row>
    <row r="788" spans="1:31" x14ac:dyDescent="0.3">
      <c r="A788">
        <v>2685551</v>
      </c>
      <c r="B788">
        <v>1</v>
      </c>
      <c r="C788" t="s">
        <v>81</v>
      </c>
      <c r="D788" t="s">
        <v>118</v>
      </c>
      <c r="E788" t="s">
        <v>184</v>
      </c>
      <c r="F788" t="s">
        <v>2445</v>
      </c>
      <c r="G788" t="s">
        <v>186</v>
      </c>
      <c r="H788" t="s">
        <v>187</v>
      </c>
      <c r="I788" t="s">
        <v>136</v>
      </c>
      <c r="J788" t="s">
        <v>137</v>
      </c>
      <c r="K788" t="s">
        <v>138</v>
      </c>
      <c r="L788" t="s">
        <v>2446</v>
      </c>
      <c r="M788" t="s">
        <v>2447</v>
      </c>
      <c r="N788">
        <v>0.83361111099999996</v>
      </c>
      <c r="O788">
        <v>0</v>
      </c>
      <c r="P788">
        <v>6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1.1827350614483174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1.1827350614483174</v>
      </c>
    </row>
    <row r="789" spans="1:31" x14ac:dyDescent="0.3">
      <c r="A789">
        <v>2685424</v>
      </c>
      <c r="B789">
        <v>1</v>
      </c>
      <c r="C789" t="s">
        <v>80</v>
      </c>
      <c r="D789" t="s">
        <v>108</v>
      </c>
      <c r="E789" t="s">
        <v>184</v>
      </c>
      <c r="F789" t="s">
        <v>2448</v>
      </c>
      <c r="G789" t="s">
        <v>186</v>
      </c>
      <c r="H789" t="s">
        <v>187</v>
      </c>
      <c r="I789" t="s">
        <v>136</v>
      </c>
      <c r="J789" t="s">
        <v>137</v>
      </c>
      <c r="K789" t="s">
        <v>138</v>
      </c>
      <c r="L789" t="s">
        <v>2449</v>
      </c>
      <c r="M789" t="s">
        <v>2450</v>
      </c>
      <c r="N789">
        <v>3.4883333329999999</v>
      </c>
      <c r="O789">
        <v>0</v>
      </c>
      <c r="P789">
        <v>10</v>
      </c>
      <c r="Q789">
        <v>0</v>
      </c>
      <c r="R789">
        <v>3</v>
      </c>
      <c r="S789">
        <v>0</v>
      </c>
      <c r="T789">
        <v>3</v>
      </c>
      <c r="U789">
        <v>0</v>
      </c>
      <c r="V789">
        <v>0</v>
      </c>
      <c r="W789">
        <v>0</v>
      </c>
      <c r="X789">
        <v>5.2684940389864785</v>
      </c>
      <c r="Y789">
        <v>0</v>
      </c>
      <c r="Z789">
        <v>6.6524816789367058</v>
      </c>
      <c r="AA789">
        <v>0</v>
      </c>
      <c r="AB789">
        <v>3.5399501973584484</v>
      </c>
      <c r="AC789">
        <v>0</v>
      </c>
      <c r="AD789">
        <v>0</v>
      </c>
      <c r="AE789">
        <v>15.460925915281633</v>
      </c>
    </row>
    <row r="790" spans="1:31" x14ac:dyDescent="0.3">
      <c r="A790">
        <v>2685434</v>
      </c>
      <c r="B790">
        <v>1</v>
      </c>
      <c r="C790" t="s">
        <v>80</v>
      </c>
      <c r="D790" t="s">
        <v>82</v>
      </c>
      <c r="E790" t="s">
        <v>145</v>
      </c>
      <c r="F790" t="s">
        <v>2451</v>
      </c>
      <c r="G790" t="s">
        <v>165</v>
      </c>
      <c r="H790" t="s">
        <v>135</v>
      </c>
      <c r="I790" t="s">
        <v>136</v>
      </c>
      <c r="J790" t="s">
        <v>137</v>
      </c>
      <c r="K790" t="s">
        <v>166</v>
      </c>
      <c r="L790" t="s">
        <v>2452</v>
      </c>
      <c r="M790" t="s">
        <v>2453</v>
      </c>
      <c r="N790">
        <v>2.386111111</v>
      </c>
      <c r="O790">
        <v>1</v>
      </c>
      <c r="P790">
        <v>538</v>
      </c>
      <c r="Q790">
        <v>0</v>
      </c>
      <c r="R790">
        <v>0</v>
      </c>
      <c r="S790">
        <v>1</v>
      </c>
      <c r="T790">
        <v>961</v>
      </c>
      <c r="U790">
        <v>0</v>
      </c>
      <c r="V790">
        <v>1</v>
      </c>
      <c r="W790">
        <v>214.88109366916549</v>
      </c>
      <c r="X790">
        <v>468.07787213776061</v>
      </c>
      <c r="Y790">
        <v>0</v>
      </c>
      <c r="Z790">
        <v>0</v>
      </c>
      <c r="AA790">
        <v>211.64281791689575</v>
      </c>
      <c r="AB790">
        <v>3128.3762953714913</v>
      </c>
      <c r="AC790">
        <v>0</v>
      </c>
      <c r="AD790">
        <v>52.165693530883935</v>
      </c>
      <c r="AE790">
        <v>4075.143772626197</v>
      </c>
    </row>
    <row r="791" spans="1:31" x14ac:dyDescent="0.3">
      <c r="A791">
        <v>2685445</v>
      </c>
      <c r="B791">
        <v>1</v>
      </c>
      <c r="C791" t="s">
        <v>81</v>
      </c>
      <c r="D791" t="s">
        <v>124</v>
      </c>
      <c r="E791" t="s">
        <v>184</v>
      </c>
      <c r="F791" t="s">
        <v>2454</v>
      </c>
      <c r="G791" t="s">
        <v>165</v>
      </c>
      <c r="H791" t="s">
        <v>187</v>
      </c>
      <c r="I791" t="s">
        <v>136</v>
      </c>
      <c r="J791" t="s">
        <v>137</v>
      </c>
      <c r="K791" t="s">
        <v>166</v>
      </c>
      <c r="L791" t="s">
        <v>2455</v>
      </c>
      <c r="M791" t="s">
        <v>2456</v>
      </c>
      <c r="N791">
        <v>3.236388888</v>
      </c>
      <c r="O791">
        <v>0</v>
      </c>
      <c r="P791">
        <v>73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56.400404181418352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56.400404181418352</v>
      </c>
    </row>
    <row r="792" spans="1:31" x14ac:dyDescent="0.3">
      <c r="A792">
        <v>2685460</v>
      </c>
      <c r="B792">
        <v>1</v>
      </c>
      <c r="C792" t="s">
        <v>80</v>
      </c>
      <c r="D792" t="s">
        <v>96</v>
      </c>
      <c r="E792" t="s">
        <v>213</v>
      </c>
      <c r="F792" t="s">
        <v>2457</v>
      </c>
      <c r="G792" t="s">
        <v>831</v>
      </c>
      <c r="H792" t="s">
        <v>187</v>
      </c>
      <c r="I792" t="s">
        <v>136</v>
      </c>
      <c r="J792" t="s">
        <v>137</v>
      </c>
      <c r="K792" t="s">
        <v>138</v>
      </c>
      <c r="L792" t="s">
        <v>2458</v>
      </c>
      <c r="M792" t="s">
        <v>2459</v>
      </c>
      <c r="N792">
        <v>2.0719444440000001</v>
      </c>
      <c r="O792">
        <v>0</v>
      </c>
      <c r="P792">
        <v>1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0.50149555053932249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0.50149555053932249</v>
      </c>
    </row>
    <row r="793" spans="1:31" x14ac:dyDescent="0.3">
      <c r="A793">
        <v>2685470</v>
      </c>
      <c r="B793">
        <v>1</v>
      </c>
      <c r="C793" t="s">
        <v>81</v>
      </c>
      <c r="D793" t="s">
        <v>118</v>
      </c>
      <c r="E793" t="s">
        <v>244</v>
      </c>
      <c r="F793" t="s">
        <v>2460</v>
      </c>
      <c r="G793" t="s">
        <v>165</v>
      </c>
      <c r="H793" t="s">
        <v>187</v>
      </c>
      <c r="I793" t="s">
        <v>136</v>
      </c>
      <c r="J793" t="s">
        <v>137</v>
      </c>
      <c r="K793" t="s">
        <v>166</v>
      </c>
      <c r="L793" t="s">
        <v>2461</v>
      </c>
      <c r="M793" t="s">
        <v>2462</v>
      </c>
      <c r="N793">
        <v>2.4911111109999999</v>
      </c>
      <c r="O793">
        <v>0</v>
      </c>
      <c r="P793">
        <v>158</v>
      </c>
      <c r="Q793">
        <v>0</v>
      </c>
      <c r="R793">
        <v>2</v>
      </c>
      <c r="S793">
        <v>0</v>
      </c>
      <c r="T793">
        <v>29</v>
      </c>
      <c r="U793">
        <v>0</v>
      </c>
      <c r="V793">
        <v>0</v>
      </c>
      <c r="W793">
        <v>0</v>
      </c>
      <c r="X793">
        <v>54.231355225139019</v>
      </c>
      <c r="Y793">
        <v>0</v>
      </c>
      <c r="Z793">
        <v>0</v>
      </c>
      <c r="AA793">
        <v>0</v>
      </c>
      <c r="AB793">
        <v>44.9676511638039</v>
      </c>
      <c r="AC793">
        <v>0</v>
      </c>
      <c r="AD793">
        <v>0</v>
      </c>
      <c r="AE793">
        <v>99.199006388942919</v>
      </c>
    </row>
    <row r="794" spans="1:31" x14ac:dyDescent="0.3">
      <c r="A794">
        <v>2685519</v>
      </c>
      <c r="B794">
        <v>1</v>
      </c>
      <c r="C794" t="s">
        <v>80</v>
      </c>
      <c r="D794" t="s">
        <v>110</v>
      </c>
      <c r="E794" t="s">
        <v>244</v>
      </c>
      <c r="F794" t="s">
        <v>2463</v>
      </c>
      <c r="G794" t="s">
        <v>346</v>
      </c>
      <c r="H794" t="s">
        <v>187</v>
      </c>
      <c r="I794" t="s">
        <v>136</v>
      </c>
      <c r="J794" t="s">
        <v>137</v>
      </c>
      <c r="K794" t="s">
        <v>166</v>
      </c>
      <c r="L794" t="s">
        <v>2464</v>
      </c>
      <c r="M794" t="s">
        <v>2465</v>
      </c>
      <c r="N794">
        <v>1.7538888880000001</v>
      </c>
      <c r="O794">
        <v>0</v>
      </c>
      <c r="P794">
        <v>319</v>
      </c>
      <c r="Q794">
        <v>0</v>
      </c>
      <c r="R794">
        <v>0</v>
      </c>
      <c r="S794">
        <v>0</v>
      </c>
      <c r="T794">
        <v>48</v>
      </c>
      <c r="U794">
        <v>0</v>
      </c>
      <c r="V794">
        <v>1</v>
      </c>
      <c r="W794">
        <v>0</v>
      </c>
      <c r="X794">
        <v>146.46933009494896</v>
      </c>
      <c r="Y794">
        <v>0</v>
      </c>
      <c r="Z794">
        <v>0</v>
      </c>
      <c r="AA794">
        <v>0</v>
      </c>
      <c r="AB794">
        <v>129.90761345238019</v>
      </c>
      <c r="AC794">
        <v>0</v>
      </c>
      <c r="AD794">
        <v>59.955888744767798</v>
      </c>
      <c r="AE794">
        <v>336.3328322920969</v>
      </c>
    </row>
    <row r="795" spans="1:31" x14ac:dyDescent="0.3">
      <c r="A795">
        <v>2685537</v>
      </c>
      <c r="B795">
        <v>1</v>
      </c>
      <c r="C795" t="s">
        <v>81</v>
      </c>
      <c r="D795" t="s">
        <v>118</v>
      </c>
      <c r="E795" t="s">
        <v>145</v>
      </c>
      <c r="F795" t="s">
        <v>2466</v>
      </c>
      <c r="G795" t="s">
        <v>134</v>
      </c>
      <c r="H795" t="s">
        <v>135</v>
      </c>
      <c r="I795" t="s">
        <v>136</v>
      </c>
      <c r="J795" t="s">
        <v>137</v>
      </c>
      <c r="K795" t="s">
        <v>138</v>
      </c>
      <c r="L795" t="s">
        <v>2467</v>
      </c>
      <c r="M795" t="s">
        <v>2468</v>
      </c>
      <c r="N795">
        <v>2.0291666660000001</v>
      </c>
      <c r="O795">
        <v>0</v>
      </c>
      <c r="P795">
        <v>371</v>
      </c>
      <c r="Q795">
        <v>0</v>
      </c>
      <c r="R795">
        <v>1</v>
      </c>
      <c r="S795">
        <v>0</v>
      </c>
      <c r="T795">
        <v>22</v>
      </c>
      <c r="U795">
        <v>0</v>
      </c>
      <c r="V795">
        <v>0</v>
      </c>
      <c r="W795">
        <v>0</v>
      </c>
      <c r="X795">
        <v>125.35565305424039</v>
      </c>
      <c r="Y795">
        <v>0</v>
      </c>
      <c r="Z795">
        <v>0.48949759704393336</v>
      </c>
      <c r="AA795">
        <v>0</v>
      </c>
      <c r="AB795">
        <v>26.937213733562466</v>
      </c>
      <c r="AC795">
        <v>0</v>
      </c>
      <c r="AD795">
        <v>0</v>
      </c>
      <c r="AE795">
        <v>152.7823643848468</v>
      </c>
    </row>
    <row r="796" spans="1:31" x14ac:dyDescent="0.3">
      <c r="A796">
        <v>2685560</v>
      </c>
      <c r="B796">
        <v>1</v>
      </c>
      <c r="C796" t="s">
        <v>80</v>
      </c>
      <c r="D796" t="s">
        <v>96</v>
      </c>
      <c r="E796" t="s">
        <v>184</v>
      </c>
      <c r="F796" t="s">
        <v>2469</v>
      </c>
      <c r="G796" t="s">
        <v>273</v>
      </c>
      <c r="H796" t="s">
        <v>187</v>
      </c>
      <c r="I796" t="s">
        <v>136</v>
      </c>
      <c r="J796" t="s">
        <v>137</v>
      </c>
      <c r="K796" t="s">
        <v>138</v>
      </c>
      <c r="L796" t="s">
        <v>2470</v>
      </c>
      <c r="M796" t="s">
        <v>2471</v>
      </c>
      <c r="N796">
        <v>1.191944444</v>
      </c>
      <c r="O796">
        <v>0</v>
      </c>
      <c r="P796">
        <v>43</v>
      </c>
      <c r="Q796">
        <v>0</v>
      </c>
      <c r="R796">
        <v>1</v>
      </c>
      <c r="S796">
        <v>0</v>
      </c>
      <c r="T796">
        <v>10</v>
      </c>
      <c r="U796">
        <v>0</v>
      </c>
      <c r="V796">
        <v>0</v>
      </c>
      <c r="W796">
        <v>0</v>
      </c>
      <c r="X796">
        <v>17.026852521965754</v>
      </c>
      <c r="Y796">
        <v>0</v>
      </c>
      <c r="Z796">
        <v>0</v>
      </c>
      <c r="AA796">
        <v>0</v>
      </c>
      <c r="AB796">
        <v>30.897901322256804</v>
      </c>
      <c r="AC796">
        <v>0</v>
      </c>
      <c r="AD796">
        <v>0</v>
      </c>
      <c r="AE796">
        <v>47.924753844222558</v>
      </c>
    </row>
    <row r="797" spans="1:31" x14ac:dyDescent="0.3">
      <c r="A797">
        <v>2685377</v>
      </c>
      <c r="B797">
        <v>2</v>
      </c>
      <c r="C797" t="s">
        <v>80</v>
      </c>
      <c r="D797" t="s">
        <v>108</v>
      </c>
      <c r="E797" t="s">
        <v>244</v>
      </c>
      <c r="F797" t="s">
        <v>2472</v>
      </c>
      <c r="G797" t="s">
        <v>818</v>
      </c>
      <c r="H797" t="s">
        <v>187</v>
      </c>
      <c r="I797" t="s">
        <v>136</v>
      </c>
      <c r="J797" t="s">
        <v>137</v>
      </c>
      <c r="K797" t="s">
        <v>138</v>
      </c>
      <c r="L797" t="s">
        <v>2473</v>
      </c>
      <c r="M797" t="s">
        <v>2474</v>
      </c>
      <c r="N797">
        <v>0.40305555500000001</v>
      </c>
      <c r="O797">
        <v>0</v>
      </c>
      <c r="P797">
        <v>36</v>
      </c>
      <c r="Q797">
        <v>0</v>
      </c>
      <c r="R797">
        <v>16</v>
      </c>
      <c r="S797">
        <v>0</v>
      </c>
      <c r="T797">
        <v>6</v>
      </c>
      <c r="U797">
        <v>0</v>
      </c>
      <c r="V797">
        <v>0</v>
      </c>
      <c r="W797">
        <v>0</v>
      </c>
      <c r="X797">
        <v>1.6620117564425343</v>
      </c>
      <c r="Y797">
        <v>0</v>
      </c>
      <c r="Z797">
        <v>1.7398843788843898</v>
      </c>
      <c r="AA797">
        <v>0</v>
      </c>
      <c r="AB797">
        <v>6.0365246088172135</v>
      </c>
      <c r="AC797">
        <v>0</v>
      </c>
      <c r="AD797">
        <v>0</v>
      </c>
      <c r="AE797">
        <v>9.4384207441441372</v>
      </c>
    </row>
    <row r="798" spans="1:31" x14ac:dyDescent="0.3">
      <c r="A798">
        <v>2685613</v>
      </c>
      <c r="B798">
        <v>1</v>
      </c>
      <c r="C798" t="s">
        <v>81</v>
      </c>
      <c r="D798" t="s">
        <v>120</v>
      </c>
      <c r="E798" t="s">
        <v>160</v>
      </c>
      <c r="F798" t="s">
        <v>281</v>
      </c>
      <c r="G798" t="s">
        <v>134</v>
      </c>
      <c r="H798" t="s">
        <v>135</v>
      </c>
      <c r="I798" t="s">
        <v>169</v>
      </c>
      <c r="J798" t="s">
        <v>137</v>
      </c>
      <c r="K798" t="s">
        <v>138</v>
      </c>
      <c r="L798" t="s">
        <v>2475</v>
      </c>
      <c r="M798" t="s">
        <v>2476</v>
      </c>
      <c r="N798">
        <v>1.1388888E-2</v>
      </c>
      <c r="O798">
        <v>3</v>
      </c>
      <c r="P798">
        <v>2212</v>
      </c>
      <c r="Q798">
        <v>169</v>
      </c>
      <c r="R798">
        <v>139</v>
      </c>
      <c r="S798">
        <v>17</v>
      </c>
      <c r="T798">
        <v>263</v>
      </c>
      <c r="U798">
        <v>1</v>
      </c>
      <c r="V798">
        <v>0</v>
      </c>
      <c r="W798">
        <v>4.9020849572962669E-2</v>
      </c>
      <c r="X798">
        <v>3.3990200122221359</v>
      </c>
      <c r="Y798">
        <v>4.2718092370841347</v>
      </c>
      <c r="Z798">
        <v>2.3188357459152966</v>
      </c>
      <c r="AA798">
        <v>1.1586842866998666</v>
      </c>
      <c r="AB798">
        <v>1.333880591751851</v>
      </c>
      <c r="AC798">
        <v>0</v>
      </c>
      <c r="AD798">
        <v>0</v>
      </c>
      <c r="AE798">
        <v>12.531250723246247</v>
      </c>
    </row>
    <row r="799" spans="1:31" x14ac:dyDescent="0.3">
      <c r="A799">
        <v>2685395</v>
      </c>
      <c r="B799">
        <v>1</v>
      </c>
      <c r="C799" t="s">
        <v>81</v>
      </c>
      <c r="D799" t="s">
        <v>116</v>
      </c>
      <c r="E799" t="s">
        <v>145</v>
      </c>
      <c r="F799" t="s">
        <v>733</v>
      </c>
      <c r="G799" t="s">
        <v>176</v>
      </c>
      <c r="H799" t="s">
        <v>135</v>
      </c>
      <c r="I799" t="s">
        <v>136</v>
      </c>
      <c r="J799" t="s">
        <v>137</v>
      </c>
      <c r="K799" t="s">
        <v>138</v>
      </c>
      <c r="L799" t="s">
        <v>2477</v>
      </c>
      <c r="M799" t="s">
        <v>2478</v>
      </c>
      <c r="N799">
        <v>1.586944444</v>
      </c>
      <c r="O799">
        <v>0</v>
      </c>
      <c r="P799">
        <v>134</v>
      </c>
      <c r="Q799">
        <v>0</v>
      </c>
      <c r="R799">
        <v>0</v>
      </c>
      <c r="S799">
        <v>1</v>
      </c>
      <c r="T799">
        <v>0</v>
      </c>
      <c r="U799">
        <v>0</v>
      </c>
      <c r="V799">
        <v>0</v>
      </c>
      <c r="W799">
        <v>0</v>
      </c>
      <c r="X799">
        <v>16.736314708947365</v>
      </c>
      <c r="Y799">
        <v>0</v>
      </c>
      <c r="Z799">
        <v>0</v>
      </c>
      <c r="AA799">
        <v>2.3108696260000001</v>
      </c>
      <c r="AB799">
        <v>0</v>
      </c>
      <c r="AC799">
        <v>0</v>
      </c>
      <c r="AD799">
        <v>0</v>
      </c>
      <c r="AE799">
        <v>19.047184334947364</v>
      </c>
    </row>
    <row r="800" spans="1:31" x14ac:dyDescent="0.3">
      <c r="A800">
        <v>2685427</v>
      </c>
      <c r="B800">
        <v>1</v>
      </c>
      <c r="C800" t="s">
        <v>80</v>
      </c>
      <c r="D800" t="s">
        <v>83</v>
      </c>
      <c r="E800" t="s">
        <v>244</v>
      </c>
      <c r="F800" t="s">
        <v>930</v>
      </c>
      <c r="G800" t="s">
        <v>2479</v>
      </c>
      <c r="H800" t="s">
        <v>187</v>
      </c>
      <c r="I800" t="s">
        <v>136</v>
      </c>
      <c r="J800" t="s">
        <v>137</v>
      </c>
      <c r="K800" t="s">
        <v>138</v>
      </c>
      <c r="L800" t="s">
        <v>2480</v>
      </c>
      <c r="M800" t="s">
        <v>2481</v>
      </c>
      <c r="N800">
        <v>4.1127777769999998</v>
      </c>
      <c r="O800">
        <v>0</v>
      </c>
      <c r="P800">
        <v>525</v>
      </c>
      <c r="Q800">
        <v>0</v>
      </c>
      <c r="R800">
        <v>2</v>
      </c>
      <c r="S800">
        <v>0</v>
      </c>
      <c r="T800">
        <v>29</v>
      </c>
      <c r="U800">
        <v>0</v>
      </c>
      <c r="V800">
        <v>0</v>
      </c>
      <c r="W800">
        <v>0</v>
      </c>
      <c r="X800">
        <v>368.1297561139171</v>
      </c>
      <c r="Y800">
        <v>0</v>
      </c>
      <c r="Z800">
        <v>0.60487645423484493</v>
      </c>
      <c r="AA800">
        <v>0</v>
      </c>
      <c r="AB800">
        <v>50.399733978118725</v>
      </c>
      <c r="AC800">
        <v>0</v>
      </c>
      <c r="AD800">
        <v>0</v>
      </c>
      <c r="AE800">
        <v>419.13436654627066</v>
      </c>
    </row>
    <row r="801" spans="1:31" x14ac:dyDescent="0.3">
      <c r="A801">
        <v>2685486</v>
      </c>
      <c r="B801">
        <v>1</v>
      </c>
      <c r="C801" t="s">
        <v>80</v>
      </c>
      <c r="D801" t="s">
        <v>97</v>
      </c>
      <c r="E801" t="s">
        <v>213</v>
      </c>
      <c r="F801" t="s">
        <v>2482</v>
      </c>
      <c r="G801" t="s">
        <v>831</v>
      </c>
      <c r="H801" t="s">
        <v>187</v>
      </c>
      <c r="I801" t="s">
        <v>136</v>
      </c>
      <c r="J801" t="s">
        <v>137</v>
      </c>
      <c r="K801" t="s">
        <v>138</v>
      </c>
      <c r="L801" t="s">
        <v>2483</v>
      </c>
      <c r="M801" t="s">
        <v>2484</v>
      </c>
      <c r="N801">
        <v>3.8061111109999999</v>
      </c>
      <c r="O801">
        <v>0</v>
      </c>
      <c r="P801">
        <v>1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0.1654999822548967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0.1654999822548967</v>
      </c>
    </row>
    <row r="802" spans="1:31" x14ac:dyDescent="0.3">
      <c r="A802">
        <v>2685531</v>
      </c>
      <c r="B802">
        <v>1</v>
      </c>
      <c r="C802" t="s">
        <v>80</v>
      </c>
      <c r="D802" t="s">
        <v>105</v>
      </c>
      <c r="E802" t="s">
        <v>145</v>
      </c>
      <c r="F802" t="s">
        <v>2485</v>
      </c>
      <c r="G802" t="s">
        <v>165</v>
      </c>
      <c r="H802" t="s">
        <v>135</v>
      </c>
      <c r="I802" t="s">
        <v>136</v>
      </c>
      <c r="J802" t="s">
        <v>137</v>
      </c>
      <c r="K802" t="s">
        <v>166</v>
      </c>
      <c r="L802" t="s">
        <v>2486</v>
      </c>
      <c r="M802" t="s">
        <v>2487</v>
      </c>
      <c r="N802">
        <v>3.8266666659999999</v>
      </c>
      <c r="O802">
        <v>0</v>
      </c>
      <c r="P802">
        <v>105</v>
      </c>
      <c r="Q802">
        <v>0</v>
      </c>
      <c r="R802">
        <v>0</v>
      </c>
      <c r="S802">
        <v>1</v>
      </c>
      <c r="T802">
        <v>15</v>
      </c>
      <c r="U802">
        <v>0</v>
      </c>
      <c r="V802">
        <v>0</v>
      </c>
      <c r="W802">
        <v>0</v>
      </c>
      <c r="X802">
        <v>89.693596364984415</v>
      </c>
      <c r="Y802">
        <v>0</v>
      </c>
      <c r="Z802">
        <v>0</v>
      </c>
      <c r="AA802">
        <v>20.225754907225884</v>
      </c>
      <c r="AB802">
        <v>60.933034797573264</v>
      </c>
      <c r="AC802">
        <v>0</v>
      </c>
      <c r="AD802">
        <v>0</v>
      </c>
      <c r="AE802">
        <v>170.85238606978356</v>
      </c>
    </row>
    <row r="803" spans="1:31" x14ac:dyDescent="0.3">
      <c r="A803">
        <v>2685544</v>
      </c>
      <c r="B803">
        <v>1</v>
      </c>
      <c r="C803" t="s">
        <v>81</v>
      </c>
      <c r="D803" t="s">
        <v>127</v>
      </c>
      <c r="E803" t="s">
        <v>145</v>
      </c>
      <c r="F803" t="s">
        <v>2488</v>
      </c>
      <c r="G803" t="s">
        <v>134</v>
      </c>
      <c r="H803" t="s">
        <v>135</v>
      </c>
      <c r="I803" t="s">
        <v>136</v>
      </c>
      <c r="J803" t="s">
        <v>137</v>
      </c>
      <c r="K803" t="s">
        <v>138</v>
      </c>
      <c r="L803" t="s">
        <v>2489</v>
      </c>
      <c r="M803" t="s">
        <v>2490</v>
      </c>
      <c r="N803">
        <v>0.98611111100000004</v>
      </c>
      <c r="O803">
        <v>0</v>
      </c>
      <c r="P803">
        <v>243</v>
      </c>
      <c r="Q803">
        <v>0</v>
      </c>
      <c r="R803">
        <v>7</v>
      </c>
      <c r="S803">
        <v>0</v>
      </c>
      <c r="T803">
        <v>23</v>
      </c>
      <c r="U803">
        <v>0</v>
      </c>
      <c r="V803">
        <v>1</v>
      </c>
      <c r="W803">
        <v>0</v>
      </c>
      <c r="X803">
        <v>44.495066067739351</v>
      </c>
      <c r="Y803">
        <v>0</v>
      </c>
      <c r="Z803">
        <v>0.76098617380546207</v>
      </c>
      <c r="AA803">
        <v>0</v>
      </c>
      <c r="AB803">
        <v>8.703916164636313</v>
      </c>
      <c r="AC803">
        <v>0</v>
      </c>
      <c r="AD803">
        <v>29.25511480369077</v>
      </c>
      <c r="AE803">
        <v>83.215083209871892</v>
      </c>
    </row>
    <row r="804" spans="1:31" x14ac:dyDescent="0.3">
      <c r="A804">
        <v>2685572</v>
      </c>
      <c r="B804">
        <v>1</v>
      </c>
      <c r="C804" t="s">
        <v>81</v>
      </c>
      <c r="D804" t="s">
        <v>119</v>
      </c>
      <c r="E804" t="s">
        <v>132</v>
      </c>
      <c r="F804" t="s">
        <v>2491</v>
      </c>
      <c r="G804" t="s">
        <v>134</v>
      </c>
      <c r="H804" t="s">
        <v>135</v>
      </c>
      <c r="I804" t="s">
        <v>169</v>
      </c>
      <c r="J804" t="s">
        <v>137</v>
      </c>
      <c r="K804" t="s">
        <v>138</v>
      </c>
      <c r="L804" t="s">
        <v>2492</v>
      </c>
      <c r="M804" t="s">
        <v>2493</v>
      </c>
      <c r="N804">
        <v>2.3888888E-2</v>
      </c>
      <c r="O804">
        <v>4</v>
      </c>
      <c r="P804">
        <v>1683</v>
      </c>
      <c r="Q804">
        <v>128</v>
      </c>
      <c r="R804">
        <v>406</v>
      </c>
      <c r="S804">
        <v>6</v>
      </c>
      <c r="T804">
        <v>79</v>
      </c>
      <c r="U804">
        <v>0</v>
      </c>
      <c r="V804">
        <v>0</v>
      </c>
      <c r="W804">
        <v>1.9187306633333335E-2</v>
      </c>
      <c r="X804">
        <v>4.7240994118564972</v>
      </c>
      <c r="Y804">
        <v>13.464840922824669</v>
      </c>
      <c r="Z804">
        <v>22.026753449414038</v>
      </c>
      <c r="AA804">
        <v>0.8396502871385817</v>
      </c>
      <c r="AB804">
        <v>0.68652542679104178</v>
      </c>
      <c r="AC804">
        <v>0</v>
      </c>
      <c r="AD804">
        <v>0</v>
      </c>
      <c r="AE804">
        <v>41.761056804658161</v>
      </c>
    </row>
    <row r="805" spans="1:31" x14ac:dyDescent="0.3">
      <c r="A805">
        <v>2685583</v>
      </c>
      <c r="B805">
        <v>1</v>
      </c>
      <c r="C805" t="s">
        <v>81</v>
      </c>
      <c r="D805" t="s">
        <v>112</v>
      </c>
      <c r="E805" t="s">
        <v>244</v>
      </c>
      <c r="F805" t="s">
        <v>2494</v>
      </c>
      <c r="G805" t="s">
        <v>165</v>
      </c>
      <c r="H805" t="s">
        <v>187</v>
      </c>
      <c r="I805" t="s">
        <v>136</v>
      </c>
      <c r="J805" t="s">
        <v>137</v>
      </c>
      <c r="K805" t="s">
        <v>166</v>
      </c>
      <c r="L805" t="s">
        <v>2495</v>
      </c>
      <c r="M805" t="s">
        <v>2496</v>
      </c>
      <c r="N805">
        <v>1.341388888</v>
      </c>
      <c r="O805">
        <v>0</v>
      </c>
      <c r="P805">
        <v>736</v>
      </c>
      <c r="Q805">
        <v>0</v>
      </c>
      <c r="R805">
        <v>15</v>
      </c>
      <c r="S805">
        <v>0</v>
      </c>
      <c r="T805">
        <v>48</v>
      </c>
      <c r="U805">
        <v>0</v>
      </c>
      <c r="V805">
        <v>0</v>
      </c>
      <c r="W805">
        <v>0</v>
      </c>
      <c r="X805">
        <v>141.61152850828347</v>
      </c>
      <c r="Y805">
        <v>0</v>
      </c>
      <c r="Z805">
        <v>1.8799708998718074</v>
      </c>
      <c r="AA805">
        <v>0</v>
      </c>
      <c r="AB805">
        <v>39.843411493203199</v>
      </c>
      <c r="AC805">
        <v>0</v>
      </c>
      <c r="AD805">
        <v>0</v>
      </c>
      <c r="AE805">
        <v>183.33491090135848</v>
      </c>
    </row>
    <row r="806" spans="1:31" x14ac:dyDescent="0.3">
      <c r="A806">
        <v>2685597</v>
      </c>
      <c r="B806">
        <v>1</v>
      </c>
      <c r="C806" t="s">
        <v>80</v>
      </c>
      <c r="D806" t="s">
        <v>83</v>
      </c>
      <c r="E806" t="s">
        <v>213</v>
      </c>
      <c r="F806" t="s">
        <v>2497</v>
      </c>
      <c r="G806" t="s">
        <v>215</v>
      </c>
      <c r="H806" t="s">
        <v>187</v>
      </c>
      <c r="I806" t="s">
        <v>136</v>
      </c>
      <c r="J806" t="s">
        <v>137</v>
      </c>
      <c r="K806" t="s">
        <v>138</v>
      </c>
      <c r="L806" t="s">
        <v>2498</v>
      </c>
      <c r="M806" t="s">
        <v>2499</v>
      </c>
      <c r="N806">
        <v>1.268888888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9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4.0926204480285415</v>
      </c>
      <c r="AC806">
        <v>0</v>
      </c>
      <c r="AD806">
        <v>0</v>
      </c>
      <c r="AE806">
        <v>4.0926204480285415</v>
      </c>
    </row>
    <row r="807" spans="1:31" x14ac:dyDescent="0.3">
      <c r="A807">
        <v>2685605</v>
      </c>
      <c r="B807">
        <v>1</v>
      </c>
      <c r="C807" t="s">
        <v>80</v>
      </c>
      <c r="D807" t="s">
        <v>82</v>
      </c>
      <c r="E807" t="s">
        <v>244</v>
      </c>
      <c r="F807" t="s">
        <v>2500</v>
      </c>
      <c r="G807" t="s">
        <v>409</v>
      </c>
      <c r="H807" t="s">
        <v>187</v>
      </c>
      <c r="I807" t="s">
        <v>136</v>
      </c>
      <c r="J807" t="s">
        <v>137</v>
      </c>
      <c r="K807" t="s">
        <v>138</v>
      </c>
      <c r="L807" t="s">
        <v>2501</v>
      </c>
      <c r="M807" t="s">
        <v>2502</v>
      </c>
      <c r="N807">
        <v>0.79722222200000004</v>
      </c>
      <c r="O807">
        <v>0</v>
      </c>
      <c r="P807">
        <v>3</v>
      </c>
      <c r="Q807">
        <v>0</v>
      </c>
      <c r="R807">
        <v>0</v>
      </c>
      <c r="S807">
        <v>0</v>
      </c>
      <c r="T807">
        <v>285</v>
      </c>
      <c r="U807">
        <v>0</v>
      </c>
      <c r="V807">
        <v>0</v>
      </c>
      <c r="W807">
        <v>0</v>
      </c>
      <c r="X807">
        <v>10.656530157819002</v>
      </c>
      <c r="Y807">
        <v>0</v>
      </c>
      <c r="Z807">
        <v>0</v>
      </c>
      <c r="AA807">
        <v>0</v>
      </c>
      <c r="AB807">
        <v>159.40112126329893</v>
      </c>
      <c r="AC807">
        <v>0</v>
      </c>
      <c r="AD807">
        <v>0</v>
      </c>
      <c r="AE807">
        <v>170.05765142111792</v>
      </c>
    </row>
    <row r="808" spans="1:31" x14ac:dyDescent="0.3">
      <c r="A808">
        <v>2685585</v>
      </c>
      <c r="B808">
        <v>2</v>
      </c>
      <c r="C808" t="s">
        <v>80</v>
      </c>
      <c r="D808" t="s">
        <v>84</v>
      </c>
      <c r="E808" t="s">
        <v>244</v>
      </c>
      <c r="F808" t="s">
        <v>2503</v>
      </c>
      <c r="G808" t="s">
        <v>186</v>
      </c>
      <c r="H808" t="s">
        <v>187</v>
      </c>
      <c r="I808" t="s">
        <v>136</v>
      </c>
      <c r="J808" t="s">
        <v>137</v>
      </c>
      <c r="K808" t="s">
        <v>138</v>
      </c>
      <c r="L808" t="s">
        <v>2504</v>
      </c>
      <c r="M808" t="s">
        <v>2505</v>
      </c>
      <c r="N808">
        <v>0.86916666600000003</v>
      </c>
      <c r="O808">
        <v>0</v>
      </c>
      <c r="P808">
        <v>833</v>
      </c>
      <c r="Q808">
        <v>0</v>
      </c>
      <c r="R808">
        <v>0</v>
      </c>
      <c r="S808">
        <v>0</v>
      </c>
      <c r="T808">
        <v>44</v>
      </c>
      <c r="U808">
        <v>0</v>
      </c>
      <c r="V808">
        <v>1</v>
      </c>
      <c r="W808">
        <v>0</v>
      </c>
      <c r="X808">
        <v>126.84244455871868</v>
      </c>
      <c r="Y808">
        <v>0</v>
      </c>
      <c r="Z808">
        <v>0</v>
      </c>
      <c r="AA808">
        <v>0</v>
      </c>
      <c r="AB808">
        <v>47.421260214042789</v>
      </c>
      <c r="AC808">
        <v>0</v>
      </c>
      <c r="AD808">
        <v>22.713373873612184</v>
      </c>
      <c r="AE808">
        <v>196.97707864637363</v>
      </c>
    </row>
    <row r="809" spans="1:31" x14ac:dyDescent="0.3">
      <c r="A809">
        <v>2685399</v>
      </c>
      <c r="B809">
        <v>1</v>
      </c>
      <c r="C809" t="s">
        <v>81</v>
      </c>
      <c r="D809" t="s">
        <v>115</v>
      </c>
      <c r="E809" t="s">
        <v>184</v>
      </c>
      <c r="F809" t="s">
        <v>2506</v>
      </c>
      <c r="G809" t="s">
        <v>273</v>
      </c>
      <c r="H809" t="s">
        <v>187</v>
      </c>
      <c r="I809" t="s">
        <v>136</v>
      </c>
      <c r="J809" t="s">
        <v>137</v>
      </c>
      <c r="K809" t="s">
        <v>138</v>
      </c>
      <c r="L809" t="s">
        <v>2507</v>
      </c>
      <c r="M809" t="s">
        <v>2508</v>
      </c>
      <c r="N809">
        <v>5.6050000000000004</v>
      </c>
      <c r="O809">
        <v>0</v>
      </c>
      <c r="P809">
        <v>8</v>
      </c>
      <c r="Q809">
        <v>0</v>
      </c>
      <c r="R809">
        <v>1</v>
      </c>
      <c r="S809">
        <v>0</v>
      </c>
      <c r="T809">
        <v>1</v>
      </c>
      <c r="U809">
        <v>0</v>
      </c>
      <c r="V809">
        <v>0</v>
      </c>
      <c r="W809">
        <v>0</v>
      </c>
      <c r="X809">
        <v>0.2656387293823535</v>
      </c>
      <c r="Y809">
        <v>0</v>
      </c>
      <c r="Z809">
        <v>0</v>
      </c>
      <c r="AA809">
        <v>0</v>
      </c>
      <c r="AB809">
        <v>8.2909291223676576</v>
      </c>
      <c r="AC809">
        <v>0</v>
      </c>
      <c r="AD809">
        <v>0</v>
      </c>
      <c r="AE809">
        <v>8.5565678517500103</v>
      </c>
    </row>
    <row r="810" spans="1:31" x14ac:dyDescent="0.3">
      <c r="A810">
        <v>2685404</v>
      </c>
      <c r="B810">
        <v>1</v>
      </c>
      <c r="C810" t="s">
        <v>80</v>
      </c>
      <c r="D810" t="s">
        <v>108</v>
      </c>
      <c r="E810" t="s">
        <v>184</v>
      </c>
      <c r="F810" t="s">
        <v>2509</v>
      </c>
      <c r="G810" t="s">
        <v>273</v>
      </c>
      <c r="H810" t="s">
        <v>187</v>
      </c>
      <c r="I810" t="s">
        <v>136</v>
      </c>
      <c r="J810" t="s">
        <v>137</v>
      </c>
      <c r="K810" t="s">
        <v>138</v>
      </c>
      <c r="L810" t="s">
        <v>2510</v>
      </c>
      <c r="M810" t="s">
        <v>2511</v>
      </c>
      <c r="N810">
        <v>5.4330555550000001</v>
      </c>
      <c r="O810">
        <v>0</v>
      </c>
      <c r="P810">
        <v>27</v>
      </c>
      <c r="Q810">
        <v>0</v>
      </c>
      <c r="R810">
        <v>8</v>
      </c>
      <c r="S810">
        <v>0</v>
      </c>
      <c r="T810">
        <v>11</v>
      </c>
      <c r="U810">
        <v>0</v>
      </c>
      <c r="V810">
        <v>0</v>
      </c>
      <c r="W810">
        <v>0</v>
      </c>
      <c r="X810">
        <v>44.138904812703586</v>
      </c>
      <c r="Y810">
        <v>0</v>
      </c>
      <c r="Z810">
        <v>20.869086862417504</v>
      </c>
      <c r="AA810">
        <v>0</v>
      </c>
      <c r="AB810">
        <v>127.10005073828283</v>
      </c>
      <c r="AC810">
        <v>0</v>
      </c>
      <c r="AD810">
        <v>0</v>
      </c>
      <c r="AE810">
        <v>192.10804241340392</v>
      </c>
    </row>
    <row r="811" spans="1:31" x14ac:dyDescent="0.3">
      <c r="A811">
        <v>2685410</v>
      </c>
      <c r="B811">
        <v>1</v>
      </c>
      <c r="C811" t="s">
        <v>80</v>
      </c>
      <c r="D811" t="s">
        <v>108</v>
      </c>
      <c r="E811" t="s">
        <v>184</v>
      </c>
      <c r="F811" t="s">
        <v>2512</v>
      </c>
      <c r="G811" t="s">
        <v>186</v>
      </c>
      <c r="H811" t="s">
        <v>187</v>
      </c>
      <c r="I811" t="s">
        <v>136</v>
      </c>
      <c r="J811" t="s">
        <v>137</v>
      </c>
      <c r="K811" t="s">
        <v>138</v>
      </c>
      <c r="L811" t="s">
        <v>2513</v>
      </c>
      <c r="M811" t="s">
        <v>2514</v>
      </c>
      <c r="N811">
        <v>5.4616666660000002</v>
      </c>
      <c r="O811">
        <v>0</v>
      </c>
      <c r="P811">
        <v>26</v>
      </c>
      <c r="Q811">
        <v>0</v>
      </c>
      <c r="R811">
        <v>9</v>
      </c>
      <c r="S811">
        <v>0</v>
      </c>
      <c r="T811">
        <v>3</v>
      </c>
      <c r="U811">
        <v>0</v>
      </c>
      <c r="V811">
        <v>0</v>
      </c>
      <c r="W811">
        <v>0</v>
      </c>
      <c r="X811">
        <v>23.999722348611105</v>
      </c>
      <c r="Y811">
        <v>0</v>
      </c>
      <c r="Z811">
        <v>27.534354180692805</v>
      </c>
      <c r="AA811">
        <v>0</v>
      </c>
      <c r="AB811">
        <v>27.089032984119992</v>
      </c>
      <c r="AC811">
        <v>0</v>
      </c>
      <c r="AD811">
        <v>0</v>
      </c>
      <c r="AE811">
        <v>78.623109513423898</v>
      </c>
    </row>
    <row r="812" spans="1:31" x14ac:dyDescent="0.3">
      <c r="A812">
        <v>2685421</v>
      </c>
      <c r="B812">
        <v>1</v>
      </c>
      <c r="C812" t="s">
        <v>80</v>
      </c>
      <c r="D812" t="s">
        <v>108</v>
      </c>
      <c r="E812" t="s">
        <v>184</v>
      </c>
      <c r="F812" t="s">
        <v>2515</v>
      </c>
      <c r="G812" t="s">
        <v>186</v>
      </c>
      <c r="H812" t="s">
        <v>187</v>
      </c>
      <c r="I812" t="s">
        <v>136</v>
      </c>
      <c r="J812" t="s">
        <v>137</v>
      </c>
      <c r="K812" t="s">
        <v>138</v>
      </c>
      <c r="L812" t="s">
        <v>2516</v>
      </c>
      <c r="M812" t="s">
        <v>2517</v>
      </c>
      <c r="N812">
        <v>6.0549999999999997</v>
      </c>
      <c r="O812">
        <v>0</v>
      </c>
      <c r="P812">
        <v>11</v>
      </c>
      <c r="Q812">
        <v>0</v>
      </c>
      <c r="R812">
        <v>3</v>
      </c>
      <c r="S812">
        <v>0</v>
      </c>
      <c r="T812">
        <v>3</v>
      </c>
      <c r="U812">
        <v>0</v>
      </c>
      <c r="V812">
        <v>0</v>
      </c>
      <c r="W812">
        <v>0</v>
      </c>
      <c r="X812">
        <v>18.439163910020287</v>
      </c>
      <c r="Y812">
        <v>0</v>
      </c>
      <c r="Z812">
        <v>10.947817506516758</v>
      </c>
      <c r="AA812">
        <v>0</v>
      </c>
      <c r="AB812">
        <v>5.1963216721495806</v>
      </c>
      <c r="AC812">
        <v>0</v>
      </c>
      <c r="AD812">
        <v>0</v>
      </c>
      <c r="AE812">
        <v>34.583303088686627</v>
      </c>
    </row>
    <row r="813" spans="1:31" x14ac:dyDescent="0.3">
      <c r="A813">
        <v>2685439</v>
      </c>
      <c r="B813">
        <v>1</v>
      </c>
      <c r="C813" t="s">
        <v>80</v>
      </c>
      <c r="D813" t="s">
        <v>93</v>
      </c>
      <c r="E813" t="s">
        <v>184</v>
      </c>
      <c r="F813" t="s">
        <v>2202</v>
      </c>
      <c r="G813" t="s">
        <v>186</v>
      </c>
      <c r="H813" t="s">
        <v>187</v>
      </c>
      <c r="I813" t="s">
        <v>136</v>
      </c>
      <c r="J813" t="s">
        <v>137</v>
      </c>
      <c r="K813" t="s">
        <v>138</v>
      </c>
      <c r="L813" t="s">
        <v>2518</v>
      </c>
      <c r="M813" t="s">
        <v>2519</v>
      </c>
      <c r="N813">
        <v>4.733333333</v>
      </c>
      <c r="O813">
        <v>0</v>
      </c>
      <c r="P813">
        <v>28</v>
      </c>
      <c r="Q813">
        <v>0</v>
      </c>
      <c r="R813">
        <v>4</v>
      </c>
      <c r="S813">
        <v>0</v>
      </c>
      <c r="T813">
        <v>10</v>
      </c>
      <c r="U813">
        <v>0</v>
      </c>
      <c r="V813">
        <v>0</v>
      </c>
      <c r="W813">
        <v>0</v>
      </c>
      <c r="X813">
        <v>14.425147461102421</v>
      </c>
      <c r="Y813">
        <v>0</v>
      </c>
      <c r="Z813">
        <v>8.041802870862524</v>
      </c>
      <c r="AA813">
        <v>0</v>
      </c>
      <c r="AB813">
        <v>13.207043451852121</v>
      </c>
      <c r="AC813">
        <v>0</v>
      </c>
      <c r="AD813">
        <v>0</v>
      </c>
      <c r="AE813">
        <v>35.673993783817068</v>
      </c>
    </row>
    <row r="814" spans="1:31" x14ac:dyDescent="0.3">
      <c r="A814">
        <v>2685512</v>
      </c>
      <c r="B814">
        <v>1</v>
      </c>
      <c r="C814" t="s">
        <v>80</v>
      </c>
      <c r="D814" t="s">
        <v>90</v>
      </c>
      <c r="E814" t="s">
        <v>244</v>
      </c>
      <c r="F814" t="s">
        <v>2520</v>
      </c>
      <c r="G814" t="s">
        <v>165</v>
      </c>
      <c r="H814" t="s">
        <v>187</v>
      </c>
      <c r="I814" t="s">
        <v>136</v>
      </c>
      <c r="J814" t="s">
        <v>137</v>
      </c>
      <c r="K814" t="s">
        <v>166</v>
      </c>
      <c r="L814" t="s">
        <v>2521</v>
      </c>
      <c r="M814" t="s">
        <v>2522</v>
      </c>
      <c r="N814">
        <v>3.7086111110000002</v>
      </c>
      <c r="O814">
        <v>0</v>
      </c>
      <c r="P814">
        <v>545</v>
      </c>
      <c r="Q814">
        <v>0</v>
      </c>
      <c r="R814">
        <v>0</v>
      </c>
      <c r="S814">
        <v>0</v>
      </c>
      <c r="T814">
        <v>12</v>
      </c>
      <c r="U814">
        <v>0</v>
      </c>
      <c r="V814">
        <v>0</v>
      </c>
      <c r="W814">
        <v>0</v>
      </c>
      <c r="X814">
        <v>395.86210925348911</v>
      </c>
      <c r="Y814">
        <v>0</v>
      </c>
      <c r="Z814">
        <v>0</v>
      </c>
      <c r="AA814">
        <v>0</v>
      </c>
      <c r="AB814">
        <v>51.849370971554258</v>
      </c>
      <c r="AC814">
        <v>0</v>
      </c>
      <c r="AD814">
        <v>0</v>
      </c>
      <c r="AE814">
        <v>447.71148022504337</v>
      </c>
    </row>
    <row r="815" spans="1:31" x14ac:dyDescent="0.3">
      <c r="A815">
        <v>2685543</v>
      </c>
      <c r="B815">
        <v>1</v>
      </c>
      <c r="C815" t="s">
        <v>80</v>
      </c>
      <c r="D815" t="s">
        <v>82</v>
      </c>
      <c r="E815" t="s">
        <v>428</v>
      </c>
      <c r="F815" t="s">
        <v>2523</v>
      </c>
      <c r="G815" t="s">
        <v>818</v>
      </c>
      <c r="H815" t="s">
        <v>187</v>
      </c>
      <c r="I815" t="s">
        <v>136</v>
      </c>
      <c r="J815" t="s">
        <v>137</v>
      </c>
      <c r="K815" t="s">
        <v>138</v>
      </c>
      <c r="L815" t="s">
        <v>2524</v>
      </c>
      <c r="M815" t="s">
        <v>2525</v>
      </c>
      <c r="N815">
        <v>2.565555555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15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22.022384482485375</v>
      </c>
      <c r="AC815">
        <v>0</v>
      </c>
      <c r="AD815">
        <v>0</v>
      </c>
      <c r="AE815">
        <v>22.022384482485375</v>
      </c>
    </row>
    <row r="816" spans="1:31" x14ac:dyDescent="0.3">
      <c r="A816">
        <v>2685555</v>
      </c>
      <c r="B816">
        <v>1</v>
      </c>
      <c r="C816" t="s">
        <v>80</v>
      </c>
      <c r="D816" t="s">
        <v>107</v>
      </c>
      <c r="E816" t="s">
        <v>160</v>
      </c>
      <c r="F816" t="s">
        <v>2526</v>
      </c>
      <c r="G816" t="s">
        <v>2527</v>
      </c>
      <c r="H816" t="s">
        <v>135</v>
      </c>
      <c r="I816" t="s">
        <v>136</v>
      </c>
      <c r="J816" t="s">
        <v>137</v>
      </c>
      <c r="K816" t="s">
        <v>138</v>
      </c>
      <c r="L816" t="s">
        <v>2528</v>
      </c>
      <c r="M816" t="s">
        <v>2529</v>
      </c>
      <c r="N816">
        <v>3.051388888</v>
      </c>
      <c r="O816">
        <v>2</v>
      </c>
      <c r="P816">
        <v>1</v>
      </c>
      <c r="Q816">
        <v>17</v>
      </c>
      <c r="R816">
        <v>58</v>
      </c>
      <c r="S816">
        <v>7</v>
      </c>
      <c r="T816">
        <v>8</v>
      </c>
      <c r="U816">
        <v>1</v>
      </c>
      <c r="V816">
        <v>0</v>
      </c>
      <c r="W816">
        <v>1.8163193405238278</v>
      </c>
      <c r="X816">
        <v>0.39005354511630158</v>
      </c>
      <c r="Y816">
        <v>174.04276473355688</v>
      </c>
      <c r="Z816">
        <v>61.162797029743679</v>
      </c>
      <c r="AA816">
        <v>83.233899173323806</v>
      </c>
      <c r="AB816">
        <v>16.170127249606626</v>
      </c>
      <c r="AC816">
        <v>214.43341601632324</v>
      </c>
      <c r="AD816">
        <v>0</v>
      </c>
      <c r="AE816">
        <v>551.24937708819436</v>
      </c>
    </row>
    <row r="817" spans="1:31" x14ac:dyDescent="0.3">
      <c r="A817">
        <v>2685632</v>
      </c>
      <c r="B817">
        <v>1</v>
      </c>
      <c r="C817" t="s">
        <v>81</v>
      </c>
      <c r="D817" t="s">
        <v>120</v>
      </c>
      <c r="E817" t="s">
        <v>160</v>
      </c>
      <c r="F817" t="s">
        <v>2530</v>
      </c>
      <c r="G817" t="s">
        <v>134</v>
      </c>
      <c r="H817" t="s">
        <v>135</v>
      </c>
      <c r="I817" t="s">
        <v>136</v>
      </c>
      <c r="J817" t="s">
        <v>137</v>
      </c>
      <c r="K817" t="s">
        <v>138</v>
      </c>
      <c r="L817" t="s">
        <v>2531</v>
      </c>
      <c r="M817" t="s">
        <v>2532</v>
      </c>
      <c r="N817">
        <v>1.651944444</v>
      </c>
      <c r="O817">
        <v>2</v>
      </c>
      <c r="P817">
        <v>323</v>
      </c>
      <c r="Q817">
        <v>99</v>
      </c>
      <c r="R817">
        <v>9</v>
      </c>
      <c r="S817">
        <v>10</v>
      </c>
      <c r="T817">
        <v>23</v>
      </c>
      <c r="U817">
        <v>0</v>
      </c>
      <c r="V817">
        <v>0</v>
      </c>
      <c r="W817">
        <v>6.6838360097238576</v>
      </c>
      <c r="X817">
        <v>91.959752620994706</v>
      </c>
      <c r="Y817">
        <v>325.02228026618297</v>
      </c>
      <c r="Z817">
        <v>57.152710195105726</v>
      </c>
      <c r="AA817">
        <v>152.74180195529067</v>
      </c>
      <c r="AB817">
        <v>16.214253385063007</v>
      </c>
      <c r="AC817">
        <v>0</v>
      </c>
      <c r="AD817">
        <v>0</v>
      </c>
      <c r="AE817">
        <v>649.77463443236093</v>
      </c>
    </row>
    <row r="818" spans="1:31" x14ac:dyDescent="0.3">
      <c r="A818">
        <v>2685635</v>
      </c>
      <c r="B818">
        <v>1</v>
      </c>
      <c r="C818" t="s">
        <v>80</v>
      </c>
      <c r="D818" t="s">
        <v>94</v>
      </c>
      <c r="E818" t="s">
        <v>145</v>
      </c>
      <c r="F818" t="s">
        <v>2533</v>
      </c>
      <c r="G818" t="s">
        <v>346</v>
      </c>
      <c r="H818" t="s">
        <v>135</v>
      </c>
      <c r="I818" t="s">
        <v>136</v>
      </c>
      <c r="J818" t="s">
        <v>137</v>
      </c>
      <c r="K818" t="s">
        <v>166</v>
      </c>
      <c r="L818" t="s">
        <v>2534</v>
      </c>
      <c r="M818" t="s">
        <v>2535</v>
      </c>
      <c r="N818">
        <v>0.52500000000000002</v>
      </c>
      <c r="O818">
        <v>0</v>
      </c>
      <c r="P818">
        <v>1</v>
      </c>
      <c r="Q818">
        <v>0</v>
      </c>
      <c r="R818">
        <v>0</v>
      </c>
      <c r="S818">
        <v>1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190.64992755058523</v>
      </c>
      <c r="AB818">
        <v>0</v>
      </c>
      <c r="AC818">
        <v>0</v>
      </c>
      <c r="AD818">
        <v>0</v>
      </c>
      <c r="AE818">
        <v>190.64992755058523</v>
      </c>
    </row>
    <row r="819" spans="1:31" x14ac:dyDescent="0.3">
      <c r="A819">
        <v>2685702</v>
      </c>
      <c r="B819">
        <v>1</v>
      </c>
      <c r="C819" t="s">
        <v>80</v>
      </c>
      <c r="D819" t="s">
        <v>106</v>
      </c>
      <c r="E819" t="s">
        <v>244</v>
      </c>
      <c r="F819" t="s">
        <v>2536</v>
      </c>
      <c r="G819" t="s">
        <v>968</v>
      </c>
      <c r="H819" t="s">
        <v>187</v>
      </c>
      <c r="I819" t="s">
        <v>136</v>
      </c>
      <c r="J819" t="s">
        <v>137</v>
      </c>
      <c r="K819" t="s">
        <v>138</v>
      </c>
      <c r="L819" t="s">
        <v>2537</v>
      </c>
      <c r="M819" t="s">
        <v>2538</v>
      </c>
      <c r="N819">
        <v>0.69166666600000004</v>
      </c>
      <c r="O819">
        <v>0</v>
      </c>
      <c r="P819">
        <v>15</v>
      </c>
      <c r="Q819">
        <v>0</v>
      </c>
      <c r="R819">
        <v>21</v>
      </c>
      <c r="S819">
        <v>0</v>
      </c>
      <c r="T819">
        <v>9</v>
      </c>
      <c r="U819">
        <v>0</v>
      </c>
      <c r="V819">
        <v>0</v>
      </c>
      <c r="W819">
        <v>0</v>
      </c>
      <c r="X819">
        <v>1.5854631799593233</v>
      </c>
      <c r="Y819">
        <v>0</v>
      </c>
      <c r="Z819">
        <v>33.748619714586056</v>
      </c>
      <c r="AA819">
        <v>0</v>
      </c>
      <c r="AB819">
        <v>7.554558338744811</v>
      </c>
      <c r="AC819">
        <v>0</v>
      </c>
      <c r="AD819">
        <v>0</v>
      </c>
      <c r="AE819">
        <v>42.888641233290194</v>
      </c>
    </row>
    <row r="820" spans="1:31" x14ac:dyDescent="0.3">
      <c r="A820">
        <v>2685706</v>
      </c>
      <c r="B820">
        <v>1</v>
      </c>
      <c r="C820" t="s">
        <v>81</v>
      </c>
      <c r="D820" t="s">
        <v>128</v>
      </c>
      <c r="E820" t="s">
        <v>213</v>
      </c>
      <c r="F820" t="s">
        <v>2539</v>
      </c>
      <c r="G820" t="s">
        <v>831</v>
      </c>
      <c r="H820" t="s">
        <v>187</v>
      </c>
      <c r="I820" t="s">
        <v>136</v>
      </c>
      <c r="J820" t="s">
        <v>137</v>
      </c>
      <c r="K820" t="s">
        <v>138</v>
      </c>
      <c r="L820" t="s">
        <v>2540</v>
      </c>
      <c r="M820" t="s">
        <v>2541</v>
      </c>
      <c r="N820">
        <v>1.27</v>
      </c>
      <c r="O820">
        <v>0</v>
      </c>
      <c r="P820">
        <v>7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1.2674566866183434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1.2674566866183434</v>
      </c>
    </row>
    <row r="821" spans="1:31" x14ac:dyDescent="0.3">
      <c r="A821">
        <v>2685710</v>
      </c>
      <c r="B821">
        <v>1</v>
      </c>
      <c r="C821" t="s">
        <v>81</v>
      </c>
      <c r="D821" t="s">
        <v>120</v>
      </c>
      <c r="E821" t="s">
        <v>132</v>
      </c>
      <c r="F821" t="s">
        <v>2542</v>
      </c>
      <c r="G821" t="s">
        <v>134</v>
      </c>
      <c r="H821" t="s">
        <v>135</v>
      </c>
      <c r="I821" t="s">
        <v>136</v>
      </c>
      <c r="J821" t="s">
        <v>137</v>
      </c>
      <c r="K821" t="s">
        <v>138</v>
      </c>
      <c r="L821" t="s">
        <v>2543</v>
      </c>
      <c r="M821" t="s">
        <v>2544</v>
      </c>
      <c r="N821">
        <v>1.0666666659999999</v>
      </c>
      <c r="O821">
        <v>0</v>
      </c>
      <c r="P821">
        <v>525</v>
      </c>
      <c r="Q821">
        <v>32</v>
      </c>
      <c r="R821">
        <v>54</v>
      </c>
      <c r="S821">
        <v>4</v>
      </c>
      <c r="T821">
        <v>34</v>
      </c>
      <c r="U821">
        <v>0</v>
      </c>
      <c r="V821">
        <v>1</v>
      </c>
      <c r="W821">
        <v>0</v>
      </c>
      <c r="X821">
        <v>119.12451320905028</v>
      </c>
      <c r="Y821">
        <v>320.32565793909913</v>
      </c>
      <c r="Z821">
        <v>77.312583021519032</v>
      </c>
      <c r="AA821">
        <v>17.522016794091449</v>
      </c>
      <c r="AB821">
        <v>28.020218286091225</v>
      </c>
      <c r="AC821">
        <v>0</v>
      </c>
      <c r="AD821">
        <v>28.686844554083045</v>
      </c>
      <c r="AE821">
        <v>590.99183380393413</v>
      </c>
    </row>
    <row r="822" spans="1:31" x14ac:dyDescent="0.3">
      <c r="A822">
        <v>2685722</v>
      </c>
      <c r="B822">
        <v>1</v>
      </c>
      <c r="C822" t="s">
        <v>81</v>
      </c>
      <c r="D822" t="s">
        <v>124</v>
      </c>
      <c r="E822" t="s">
        <v>145</v>
      </c>
      <c r="F822" t="s">
        <v>2545</v>
      </c>
      <c r="G822" t="s">
        <v>176</v>
      </c>
      <c r="H822" t="s">
        <v>135</v>
      </c>
      <c r="I822" t="s">
        <v>136</v>
      </c>
      <c r="J822" t="s">
        <v>137</v>
      </c>
      <c r="K822" t="s">
        <v>138</v>
      </c>
      <c r="L822" t="s">
        <v>2546</v>
      </c>
      <c r="M822" t="s">
        <v>2547</v>
      </c>
      <c r="N822">
        <v>0.96444444399999996</v>
      </c>
      <c r="O822">
        <v>0</v>
      </c>
      <c r="P822">
        <v>349</v>
      </c>
      <c r="Q822">
        <v>0</v>
      </c>
      <c r="R822">
        <v>0</v>
      </c>
      <c r="S822">
        <v>0</v>
      </c>
      <c r="T822">
        <v>19</v>
      </c>
      <c r="U822">
        <v>0</v>
      </c>
      <c r="V822">
        <v>0</v>
      </c>
      <c r="W822">
        <v>0</v>
      </c>
      <c r="X822">
        <v>48.182168213985555</v>
      </c>
      <c r="Y822">
        <v>0</v>
      </c>
      <c r="Z822">
        <v>0</v>
      </c>
      <c r="AA822">
        <v>0</v>
      </c>
      <c r="AB822">
        <v>14.355149014551348</v>
      </c>
      <c r="AC822">
        <v>0</v>
      </c>
      <c r="AD822">
        <v>0</v>
      </c>
      <c r="AE822">
        <v>62.537317228536907</v>
      </c>
    </row>
    <row r="823" spans="1:31" x14ac:dyDescent="0.3">
      <c r="A823">
        <v>2685724</v>
      </c>
      <c r="B823">
        <v>1</v>
      </c>
      <c r="C823" t="s">
        <v>80</v>
      </c>
      <c r="D823" t="s">
        <v>94</v>
      </c>
      <c r="E823" t="s">
        <v>184</v>
      </c>
      <c r="F823" t="s">
        <v>2548</v>
      </c>
      <c r="G823" t="s">
        <v>186</v>
      </c>
      <c r="H823" t="s">
        <v>187</v>
      </c>
      <c r="I823" t="s">
        <v>136</v>
      </c>
      <c r="J823" t="s">
        <v>137</v>
      </c>
      <c r="K823" t="s">
        <v>138</v>
      </c>
      <c r="L823" t="s">
        <v>2549</v>
      </c>
      <c r="M823" t="s">
        <v>2550</v>
      </c>
      <c r="N823">
        <v>0.64388888799999999</v>
      </c>
      <c r="O823">
        <v>0</v>
      </c>
      <c r="P823">
        <v>118</v>
      </c>
      <c r="Q823">
        <v>0</v>
      </c>
      <c r="R823">
        <v>0</v>
      </c>
      <c r="S823">
        <v>0</v>
      </c>
      <c r="T823">
        <v>1</v>
      </c>
      <c r="U823">
        <v>0</v>
      </c>
      <c r="V823">
        <v>0</v>
      </c>
      <c r="W823">
        <v>0</v>
      </c>
      <c r="X823">
        <v>13.195847971967718</v>
      </c>
      <c r="Y823">
        <v>0</v>
      </c>
      <c r="Z823">
        <v>0</v>
      </c>
      <c r="AA823">
        <v>0</v>
      </c>
      <c r="AB823">
        <v>1.08514897998</v>
      </c>
      <c r="AC823">
        <v>0</v>
      </c>
      <c r="AD823">
        <v>0</v>
      </c>
      <c r="AE823">
        <v>14.280996951947717</v>
      </c>
    </row>
    <row r="824" spans="1:31" x14ac:dyDescent="0.3">
      <c r="A824">
        <v>2685439</v>
      </c>
      <c r="B824">
        <v>2</v>
      </c>
      <c r="C824" t="s">
        <v>80</v>
      </c>
      <c r="D824" t="s">
        <v>93</v>
      </c>
      <c r="E824" t="s">
        <v>244</v>
      </c>
      <c r="F824" t="s">
        <v>2551</v>
      </c>
      <c r="G824" t="s">
        <v>186</v>
      </c>
      <c r="H824" t="s">
        <v>187</v>
      </c>
      <c r="I824" t="s">
        <v>136</v>
      </c>
      <c r="J824" t="s">
        <v>137</v>
      </c>
      <c r="K824" t="s">
        <v>138</v>
      </c>
      <c r="L824" t="s">
        <v>2519</v>
      </c>
      <c r="M824" t="s">
        <v>2552</v>
      </c>
      <c r="N824">
        <v>0.568333333</v>
      </c>
      <c r="O824">
        <v>0</v>
      </c>
      <c r="P824">
        <v>62</v>
      </c>
      <c r="Q824">
        <v>0</v>
      </c>
      <c r="R824">
        <v>6</v>
      </c>
      <c r="S824">
        <v>0</v>
      </c>
      <c r="T824">
        <v>15</v>
      </c>
      <c r="U824">
        <v>0</v>
      </c>
      <c r="V824">
        <v>0</v>
      </c>
      <c r="W824">
        <v>0</v>
      </c>
      <c r="X824">
        <v>4.2070133966947143</v>
      </c>
      <c r="Y824">
        <v>0</v>
      </c>
      <c r="Z824">
        <v>2.6425840937819389</v>
      </c>
      <c r="AA824">
        <v>0</v>
      </c>
      <c r="AB824">
        <v>4.3799579873069252</v>
      </c>
      <c r="AC824">
        <v>0</v>
      </c>
      <c r="AD824">
        <v>0</v>
      </c>
      <c r="AE824">
        <v>11.229555477783578</v>
      </c>
    </row>
    <row r="825" spans="1:31" x14ac:dyDescent="0.3">
      <c r="A825">
        <v>2685724</v>
      </c>
      <c r="B825">
        <v>2</v>
      </c>
      <c r="C825" t="s">
        <v>80</v>
      </c>
      <c r="D825" t="s">
        <v>94</v>
      </c>
      <c r="E825" t="s">
        <v>244</v>
      </c>
      <c r="F825" t="s">
        <v>2553</v>
      </c>
      <c r="G825" t="s">
        <v>186</v>
      </c>
      <c r="H825" t="s">
        <v>187</v>
      </c>
      <c r="I825" t="s">
        <v>169</v>
      </c>
      <c r="J825" t="s">
        <v>137</v>
      </c>
      <c r="K825" t="s">
        <v>138</v>
      </c>
      <c r="L825" t="s">
        <v>2550</v>
      </c>
      <c r="M825" t="s">
        <v>2554</v>
      </c>
      <c r="N825">
        <v>4.4166666E-2</v>
      </c>
      <c r="O825">
        <v>0</v>
      </c>
      <c r="P825">
        <v>358</v>
      </c>
      <c r="Q825">
        <v>0</v>
      </c>
      <c r="R825">
        <v>0</v>
      </c>
      <c r="S825">
        <v>0</v>
      </c>
      <c r="T825">
        <v>8</v>
      </c>
      <c r="U825">
        <v>0</v>
      </c>
      <c r="V825">
        <v>0</v>
      </c>
      <c r="W825">
        <v>0</v>
      </c>
      <c r="X825">
        <v>2.5547017975758348</v>
      </c>
      <c r="Y825">
        <v>0</v>
      </c>
      <c r="Z825">
        <v>0</v>
      </c>
      <c r="AA825">
        <v>0</v>
      </c>
      <c r="AB825">
        <v>0.54279878270034088</v>
      </c>
      <c r="AC825">
        <v>0</v>
      </c>
      <c r="AD825">
        <v>0</v>
      </c>
      <c r="AE825">
        <v>3.0975005802761757</v>
      </c>
    </row>
    <row r="826" spans="1:31" x14ac:dyDescent="0.3">
      <c r="A826">
        <v>2684793</v>
      </c>
      <c r="B826">
        <v>1</v>
      </c>
      <c r="C826" t="s">
        <v>81</v>
      </c>
      <c r="D826" t="s">
        <v>118</v>
      </c>
      <c r="E826" t="s">
        <v>213</v>
      </c>
      <c r="F826" t="s">
        <v>2555</v>
      </c>
      <c r="G826" t="s">
        <v>215</v>
      </c>
      <c r="H826" t="s">
        <v>187</v>
      </c>
      <c r="I826" t="s">
        <v>136</v>
      </c>
      <c r="J826" t="s">
        <v>137</v>
      </c>
      <c r="K826" t="s">
        <v>138</v>
      </c>
      <c r="L826" t="s">
        <v>2556</v>
      </c>
      <c r="M826" t="s">
        <v>2557</v>
      </c>
      <c r="N826">
        <v>1.4216666659999999</v>
      </c>
      <c r="O826">
        <v>0</v>
      </c>
      <c r="P826">
        <v>9</v>
      </c>
      <c r="Q826">
        <v>0</v>
      </c>
      <c r="R826">
        <v>0</v>
      </c>
      <c r="S826">
        <v>0</v>
      </c>
      <c r="T826">
        <v>2</v>
      </c>
      <c r="U826">
        <v>0</v>
      </c>
      <c r="V826">
        <v>0</v>
      </c>
      <c r="W826">
        <v>0</v>
      </c>
      <c r="X826">
        <v>1.874825170625924</v>
      </c>
      <c r="Y826">
        <v>0</v>
      </c>
      <c r="Z826">
        <v>0</v>
      </c>
      <c r="AA826">
        <v>0</v>
      </c>
      <c r="AB826">
        <v>12.196572426960799</v>
      </c>
      <c r="AC826">
        <v>0</v>
      </c>
      <c r="AD826">
        <v>0</v>
      </c>
      <c r="AE826">
        <v>14.071397597586722</v>
      </c>
    </row>
    <row r="827" spans="1:31" x14ac:dyDescent="0.3">
      <c r="A827">
        <v>2684806</v>
      </c>
      <c r="B827">
        <v>1</v>
      </c>
      <c r="C827" t="s">
        <v>81</v>
      </c>
      <c r="D827" t="s">
        <v>114</v>
      </c>
      <c r="E827" t="s">
        <v>184</v>
      </c>
      <c r="F827" t="s">
        <v>2558</v>
      </c>
      <c r="G827" t="s">
        <v>968</v>
      </c>
      <c r="H827" t="s">
        <v>187</v>
      </c>
      <c r="I827" t="s">
        <v>136</v>
      </c>
      <c r="J827" t="s">
        <v>137</v>
      </c>
      <c r="K827" t="s">
        <v>138</v>
      </c>
      <c r="L827" t="s">
        <v>2559</v>
      </c>
      <c r="M827" t="s">
        <v>1943</v>
      </c>
      <c r="N827">
        <v>1.373611111</v>
      </c>
      <c r="O827">
        <v>0</v>
      </c>
      <c r="P827">
        <v>24</v>
      </c>
      <c r="Q827">
        <v>0</v>
      </c>
      <c r="R827">
        <v>0</v>
      </c>
      <c r="S827">
        <v>0</v>
      </c>
      <c r="T827">
        <v>3</v>
      </c>
      <c r="U827">
        <v>0</v>
      </c>
      <c r="V827">
        <v>0</v>
      </c>
      <c r="W827">
        <v>0</v>
      </c>
      <c r="X827">
        <v>1.8717651171508796</v>
      </c>
      <c r="Y827">
        <v>0</v>
      </c>
      <c r="Z827">
        <v>0</v>
      </c>
      <c r="AA827">
        <v>0</v>
      </c>
      <c r="AB827">
        <v>3.0854421291693077</v>
      </c>
      <c r="AC827">
        <v>0</v>
      </c>
      <c r="AD827">
        <v>0</v>
      </c>
      <c r="AE827">
        <v>4.9572072463201877</v>
      </c>
    </row>
    <row r="828" spans="1:31" x14ac:dyDescent="0.3">
      <c r="A828">
        <v>2685054</v>
      </c>
      <c r="B828">
        <v>1</v>
      </c>
      <c r="C828" t="s">
        <v>80</v>
      </c>
      <c r="D828" t="s">
        <v>87</v>
      </c>
      <c r="E828" t="s">
        <v>244</v>
      </c>
      <c r="F828" t="s">
        <v>2560</v>
      </c>
      <c r="G828" t="s">
        <v>165</v>
      </c>
      <c r="H828" t="s">
        <v>187</v>
      </c>
      <c r="I828" t="s">
        <v>136</v>
      </c>
      <c r="J828" t="s">
        <v>137</v>
      </c>
      <c r="K828" t="s">
        <v>166</v>
      </c>
      <c r="L828" t="s">
        <v>2561</v>
      </c>
      <c r="M828" t="s">
        <v>2562</v>
      </c>
      <c r="N828">
        <v>0.49722222199999999</v>
      </c>
      <c r="O828">
        <v>0</v>
      </c>
      <c r="P828">
        <v>162</v>
      </c>
      <c r="Q828">
        <v>0</v>
      </c>
      <c r="R828">
        <v>0</v>
      </c>
      <c r="S828">
        <v>0</v>
      </c>
      <c r="T828">
        <v>62</v>
      </c>
      <c r="U828">
        <v>0</v>
      </c>
      <c r="V828">
        <v>0</v>
      </c>
      <c r="W828">
        <v>0</v>
      </c>
      <c r="X828">
        <v>16.685057613720115</v>
      </c>
      <c r="Y828">
        <v>0</v>
      </c>
      <c r="Z828">
        <v>0</v>
      </c>
      <c r="AA828">
        <v>0</v>
      </c>
      <c r="AB828">
        <v>43.213342612040783</v>
      </c>
      <c r="AC828">
        <v>0</v>
      </c>
      <c r="AD828">
        <v>0</v>
      </c>
      <c r="AE828">
        <v>59.898400225760895</v>
      </c>
    </row>
    <row r="829" spans="1:31" x14ac:dyDescent="0.3">
      <c r="A829">
        <v>2685558</v>
      </c>
      <c r="B829">
        <v>1</v>
      </c>
      <c r="C829" t="s">
        <v>80</v>
      </c>
      <c r="D829" t="s">
        <v>84</v>
      </c>
      <c r="E829" t="s">
        <v>244</v>
      </c>
      <c r="F829" t="s">
        <v>2563</v>
      </c>
      <c r="G829" t="s">
        <v>346</v>
      </c>
      <c r="H829" t="s">
        <v>187</v>
      </c>
      <c r="I829" t="s">
        <v>136</v>
      </c>
      <c r="J829" t="s">
        <v>137</v>
      </c>
      <c r="K829" t="s">
        <v>166</v>
      </c>
      <c r="L829" t="s">
        <v>2564</v>
      </c>
      <c r="M829" t="s">
        <v>2565</v>
      </c>
      <c r="N829">
        <v>4.8863888879999999</v>
      </c>
      <c r="O829">
        <v>0</v>
      </c>
      <c r="P829">
        <v>1122</v>
      </c>
      <c r="Q829">
        <v>0</v>
      </c>
      <c r="R829">
        <v>0</v>
      </c>
      <c r="S829">
        <v>0</v>
      </c>
      <c r="T829">
        <v>57</v>
      </c>
      <c r="U829">
        <v>0</v>
      </c>
      <c r="V829">
        <v>0</v>
      </c>
      <c r="W829">
        <v>0</v>
      </c>
      <c r="X829">
        <v>963.14102963679193</v>
      </c>
      <c r="Y829">
        <v>0</v>
      </c>
      <c r="Z829">
        <v>0</v>
      </c>
      <c r="AA829">
        <v>0</v>
      </c>
      <c r="AB829">
        <v>193.64433826339535</v>
      </c>
      <c r="AC829">
        <v>0</v>
      </c>
      <c r="AD829">
        <v>0</v>
      </c>
      <c r="AE829">
        <v>1156.7853679001873</v>
      </c>
    </row>
    <row r="830" spans="1:31" x14ac:dyDescent="0.3">
      <c r="A830">
        <v>2685574</v>
      </c>
      <c r="B830">
        <v>1</v>
      </c>
      <c r="C830" t="s">
        <v>81</v>
      </c>
      <c r="D830" t="s">
        <v>115</v>
      </c>
      <c r="E830" t="s">
        <v>184</v>
      </c>
      <c r="F830" t="s">
        <v>2566</v>
      </c>
      <c r="G830" t="s">
        <v>186</v>
      </c>
      <c r="H830" t="s">
        <v>187</v>
      </c>
      <c r="I830" t="s">
        <v>136</v>
      </c>
      <c r="J830" t="s">
        <v>137</v>
      </c>
      <c r="K830" t="s">
        <v>138</v>
      </c>
      <c r="L830" t="s">
        <v>2567</v>
      </c>
      <c r="M830" t="s">
        <v>2568</v>
      </c>
      <c r="N830">
        <v>4.3919444439999999</v>
      </c>
      <c r="O830">
        <v>0</v>
      </c>
      <c r="P830">
        <v>51</v>
      </c>
      <c r="Q830">
        <v>0</v>
      </c>
      <c r="R830">
        <v>0</v>
      </c>
      <c r="S830">
        <v>0</v>
      </c>
      <c r="T830">
        <v>1</v>
      </c>
      <c r="U830">
        <v>0</v>
      </c>
      <c r="V830">
        <v>0</v>
      </c>
      <c r="W830">
        <v>0</v>
      </c>
      <c r="X830">
        <v>16.014262704999489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16.014262704999489</v>
      </c>
    </row>
    <row r="831" spans="1:31" x14ac:dyDescent="0.3">
      <c r="A831">
        <v>2685634</v>
      </c>
      <c r="B831">
        <v>1</v>
      </c>
      <c r="C831" t="s">
        <v>80</v>
      </c>
      <c r="D831" t="s">
        <v>98</v>
      </c>
      <c r="E831" t="s">
        <v>213</v>
      </c>
      <c r="F831" t="s">
        <v>2569</v>
      </c>
      <c r="G831" t="s">
        <v>688</v>
      </c>
      <c r="H831" t="s">
        <v>187</v>
      </c>
      <c r="I831" t="s">
        <v>136</v>
      </c>
      <c r="J831" t="s">
        <v>137</v>
      </c>
      <c r="K831" t="s">
        <v>138</v>
      </c>
      <c r="L831" t="s">
        <v>2570</v>
      </c>
      <c r="M831" t="s">
        <v>2571</v>
      </c>
      <c r="N831">
        <v>3.0888888880000001</v>
      </c>
      <c r="O831">
        <v>0</v>
      </c>
      <c r="P831">
        <v>0</v>
      </c>
      <c r="Q831">
        <v>0</v>
      </c>
      <c r="R831">
        <v>2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10.983449973661164</v>
      </c>
      <c r="AA831">
        <v>0</v>
      </c>
      <c r="AB831">
        <v>0</v>
      </c>
      <c r="AC831">
        <v>0</v>
      </c>
      <c r="AD831">
        <v>0</v>
      </c>
      <c r="AE831">
        <v>10.983449973661164</v>
      </c>
    </row>
    <row r="832" spans="1:31" x14ac:dyDescent="0.3">
      <c r="A832">
        <v>2685689</v>
      </c>
      <c r="B832">
        <v>1</v>
      </c>
      <c r="C832" t="s">
        <v>81</v>
      </c>
      <c r="D832" t="s">
        <v>112</v>
      </c>
      <c r="E832" t="s">
        <v>244</v>
      </c>
      <c r="F832" t="s">
        <v>2572</v>
      </c>
      <c r="G832" t="s">
        <v>165</v>
      </c>
      <c r="H832" t="s">
        <v>187</v>
      </c>
      <c r="I832" t="s">
        <v>136</v>
      </c>
      <c r="J832" t="s">
        <v>137</v>
      </c>
      <c r="K832" t="s">
        <v>166</v>
      </c>
      <c r="L832" t="s">
        <v>2573</v>
      </c>
      <c r="M832" t="s">
        <v>2574</v>
      </c>
      <c r="N832">
        <v>2.2352777769999999</v>
      </c>
      <c r="O832">
        <v>0</v>
      </c>
      <c r="P832">
        <v>563</v>
      </c>
      <c r="Q832">
        <v>0</v>
      </c>
      <c r="R832">
        <v>12</v>
      </c>
      <c r="S832">
        <v>0</v>
      </c>
      <c r="T832">
        <v>28</v>
      </c>
      <c r="U832">
        <v>0</v>
      </c>
      <c r="V832">
        <v>0</v>
      </c>
      <c r="W832">
        <v>0</v>
      </c>
      <c r="X832">
        <v>194.41769376864085</v>
      </c>
      <c r="Y832">
        <v>0</v>
      </c>
      <c r="Z832">
        <v>0.20843483949205713</v>
      </c>
      <c r="AA832">
        <v>0</v>
      </c>
      <c r="AB832">
        <v>39.775027940938756</v>
      </c>
      <c r="AC832">
        <v>0</v>
      </c>
      <c r="AD832">
        <v>0</v>
      </c>
      <c r="AE832">
        <v>234.40115654907169</v>
      </c>
    </row>
    <row r="833" spans="1:31" x14ac:dyDescent="0.3">
      <c r="A833">
        <v>2685691</v>
      </c>
      <c r="B833">
        <v>1</v>
      </c>
      <c r="C833" t="s">
        <v>80</v>
      </c>
      <c r="D833" t="s">
        <v>108</v>
      </c>
      <c r="E833" t="s">
        <v>184</v>
      </c>
      <c r="F833" t="s">
        <v>2575</v>
      </c>
      <c r="G833" t="s">
        <v>186</v>
      </c>
      <c r="H833" t="s">
        <v>187</v>
      </c>
      <c r="I833" t="s">
        <v>136</v>
      </c>
      <c r="J833" t="s">
        <v>137</v>
      </c>
      <c r="K833" t="s">
        <v>138</v>
      </c>
      <c r="L833" t="s">
        <v>2576</v>
      </c>
      <c r="M833" t="s">
        <v>2577</v>
      </c>
      <c r="N833">
        <v>1.9908333330000001</v>
      </c>
      <c r="O833">
        <v>0</v>
      </c>
      <c r="P833">
        <v>39</v>
      </c>
      <c r="Q833">
        <v>0</v>
      </c>
      <c r="R833">
        <v>7</v>
      </c>
      <c r="S833">
        <v>0</v>
      </c>
      <c r="T833">
        <v>3</v>
      </c>
      <c r="U833">
        <v>0</v>
      </c>
      <c r="V833">
        <v>0</v>
      </c>
      <c r="W833">
        <v>0</v>
      </c>
      <c r="X833">
        <v>10.740903186187547</v>
      </c>
      <c r="Y833">
        <v>0</v>
      </c>
      <c r="Z833">
        <v>19.09202033899961</v>
      </c>
      <c r="AA833">
        <v>0</v>
      </c>
      <c r="AB833">
        <v>0.46241229549302354</v>
      </c>
      <c r="AC833">
        <v>0</v>
      </c>
      <c r="AD833">
        <v>0</v>
      </c>
      <c r="AE833">
        <v>30.295335820680179</v>
      </c>
    </row>
    <row r="834" spans="1:31" x14ac:dyDescent="0.3">
      <c r="A834">
        <v>2685708</v>
      </c>
      <c r="B834">
        <v>1</v>
      </c>
      <c r="C834" t="s">
        <v>81</v>
      </c>
      <c r="D834" t="s">
        <v>119</v>
      </c>
      <c r="E834" t="s">
        <v>184</v>
      </c>
      <c r="F834" t="s">
        <v>2578</v>
      </c>
      <c r="G834" t="s">
        <v>1675</v>
      </c>
      <c r="H834" t="s">
        <v>187</v>
      </c>
      <c r="I834" t="s">
        <v>136</v>
      </c>
      <c r="J834" t="s">
        <v>137</v>
      </c>
      <c r="K834" t="s">
        <v>138</v>
      </c>
      <c r="L834" t="s">
        <v>2579</v>
      </c>
      <c r="M834" t="s">
        <v>2580</v>
      </c>
      <c r="N834">
        <v>2.2408333329999999</v>
      </c>
      <c r="O834">
        <v>0</v>
      </c>
      <c r="P834">
        <v>237</v>
      </c>
      <c r="Q834">
        <v>0</v>
      </c>
      <c r="R834">
        <v>14</v>
      </c>
      <c r="S834">
        <v>0</v>
      </c>
      <c r="T834">
        <v>14</v>
      </c>
      <c r="U834">
        <v>0</v>
      </c>
      <c r="V834">
        <v>0</v>
      </c>
      <c r="W834">
        <v>0</v>
      </c>
      <c r="X834">
        <v>70.146657825794776</v>
      </c>
      <c r="Y834">
        <v>0</v>
      </c>
      <c r="Z834">
        <v>18.945055264445685</v>
      </c>
      <c r="AA834">
        <v>0</v>
      </c>
      <c r="AB834">
        <v>15.233305465864708</v>
      </c>
      <c r="AC834">
        <v>0</v>
      </c>
      <c r="AD834">
        <v>0</v>
      </c>
      <c r="AE834">
        <v>104.32501855610516</v>
      </c>
    </row>
    <row r="835" spans="1:31" x14ac:dyDescent="0.3">
      <c r="A835">
        <v>2685721</v>
      </c>
      <c r="B835">
        <v>1</v>
      </c>
      <c r="C835" t="s">
        <v>80</v>
      </c>
      <c r="D835" t="s">
        <v>93</v>
      </c>
      <c r="E835" t="s">
        <v>184</v>
      </c>
      <c r="F835" t="s">
        <v>2581</v>
      </c>
      <c r="G835" t="s">
        <v>186</v>
      </c>
      <c r="H835" t="s">
        <v>187</v>
      </c>
      <c r="I835" t="s">
        <v>136</v>
      </c>
      <c r="J835" t="s">
        <v>137</v>
      </c>
      <c r="K835" t="s">
        <v>138</v>
      </c>
      <c r="L835" t="s">
        <v>2582</v>
      </c>
      <c r="M835" t="s">
        <v>2583</v>
      </c>
      <c r="N835">
        <v>1.8152777769999999</v>
      </c>
      <c r="O835">
        <v>0</v>
      </c>
      <c r="P835">
        <v>10</v>
      </c>
      <c r="Q835">
        <v>0</v>
      </c>
      <c r="R835">
        <v>6</v>
      </c>
      <c r="S835">
        <v>0</v>
      </c>
      <c r="T835">
        <v>2</v>
      </c>
      <c r="U835">
        <v>0</v>
      </c>
      <c r="V835">
        <v>0</v>
      </c>
      <c r="W835">
        <v>0</v>
      </c>
      <c r="X835">
        <v>4.6198139468993711</v>
      </c>
      <c r="Y835">
        <v>0</v>
      </c>
      <c r="Z835">
        <v>21.377559841646409</v>
      </c>
      <c r="AA835">
        <v>0</v>
      </c>
      <c r="AB835">
        <v>65.20916907610777</v>
      </c>
      <c r="AC835">
        <v>0</v>
      </c>
      <c r="AD835">
        <v>0</v>
      </c>
      <c r="AE835">
        <v>91.206542864653557</v>
      </c>
    </row>
    <row r="836" spans="1:31" x14ac:dyDescent="0.3">
      <c r="A836">
        <v>2685736</v>
      </c>
      <c r="B836">
        <v>1</v>
      </c>
      <c r="C836" t="s">
        <v>80</v>
      </c>
      <c r="D836" t="s">
        <v>97</v>
      </c>
      <c r="E836" t="s">
        <v>244</v>
      </c>
      <c r="F836" t="s">
        <v>2584</v>
      </c>
      <c r="G836" t="s">
        <v>968</v>
      </c>
      <c r="H836" t="s">
        <v>187</v>
      </c>
      <c r="I836" t="s">
        <v>136</v>
      </c>
      <c r="J836" t="s">
        <v>137</v>
      </c>
      <c r="K836" t="s">
        <v>138</v>
      </c>
      <c r="L836" t="s">
        <v>2585</v>
      </c>
      <c r="M836" t="s">
        <v>2586</v>
      </c>
      <c r="N836">
        <v>0.71361111099999996</v>
      </c>
      <c r="O836">
        <v>0</v>
      </c>
      <c r="P836">
        <v>41</v>
      </c>
      <c r="Q836">
        <v>0</v>
      </c>
      <c r="R836">
        <v>3</v>
      </c>
      <c r="S836">
        <v>0</v>
      </c>
      <c r="T836">
        <v>7</v>
      </c>
      <c r="U836">
        <v>0</v>
      </c>
      <c r="V836">
        <v>0</v>
      </c>
      <c r="W836">
        <v>0</v>
      </c>
      <c r="X836">
        <v>8.6320569530903999</v>
      </c>
      <c r="Y836">
        <v>0</v>
      </c>
      <c r="Z836">
        <v>0.33304616663224751</v>
      </c>
      <c r="AA836">
        <v>0</v>
      </c>
      <c r="AB836">
        <v>4.7122664556360139</v>
      </c>
      <c r="AC836">
        <v>0</v>
      </c>
      <c r="AD836">
        <v>0</v>
      </c>
      <c r="AE836">
        <v>13.677369575358661</v>
      </c>
    </row>
    <row r="837" spans="1:31" x14ac:dyDescent="0.3">
      <c r="A837">
        <v>2685739</v>
      </c>
      <c r="B837">
        <v>1</v>
      </c>
      <c r="C837" t="s">
        <v>81</v>
      </c>
      <c r="D837" t="s">
        <v>128</v>
      </c>
      <c r="E837" t="s">
        <v>184</v>
      </c>
      <c r="F837" t="s">
        <v>2587</v>
      </c>
      <c r="G837" t="s">
        <v>186</v>
      </c>
      <c r="H837" t="s">
        <v>187</v>
      </c>
      <c r="I837" t="s">
        <v>136</v>
      </c>
      <c r="J837" t="s">
        <v>137</v>
      </c>
      <c r="K837" t="s">
        <v>138</v>
      </c>
      <c r="L837" t="s">
        <v>2588</v>
      </c>
      <c r="M837" t="s">
        <v>2589</v>
      </c>
      <c r="N837">
        <v>0.888055555</v>
      </c>
      <c r="O837">
        <v>0</v>
      </c>
      <c r="P837">
        <v>100</v>
      </c>
      <c r="Q837">
        <v>0</v>
      </c>
      <c r="R837">
        <v>0</v>
      </c>
      <c r="S837">
        <v>0</v>
      </c>
      <c r="T837">
        <v>4</v>
      </c>
      <c r="U837">
        <v>0</v>
      </c>
      <c r="V837">
        <v>0</v>
      </c>
      <c r="W837">
        <v>0</v>
      </c>
      <c r="X837">
        <v>17.344667864188448</v>
      </c>
      <c r="Y837">
        <v>0</v>
      </c>
      <c r="Z837">
        <v>0</v>
      </c>
      <c r="AA837">
        <v>0</v>
      </c>
      <c r="AB837">
        <v>5.7077033677659443</v>
      </c>
      <c r="AC837">
        <v>0</v>
      </c>
      <c r="AD837">
        <v>0</v>
      </c>
      <c r="AE837">
        <v>23.052371231954393</v>
      </c>
    </row>
    <row r="838" spans="1:31" x14ac:dyDescent="0.3">
      <c r="A838">
        <v>2685525</v>
      </c>
      <c r="B838">
        <v>1</v>
      </c>
      <c r="C838" t="s">
        <v>80</v>
      </c>
      <c r="D838" t="s">
        <v>86</v>
      </c>
      <c r="E838" t="s">
        <v>244</v>
      </c>
      <c r="F838" t="s">
        <v>2590</v>
      </c>
      <c r="G838" t="s">
        <v>346</v>
      </c>
      <c r="H838" t="s">
        <v>187</v>
      </c>
      <c r="I838" t="s">
        <v>136</v>
      </c>
      <c r="J838" t="s">
        <v>137</v>
      </c>
      <c r="K838" t="s">
        <v>166</v>
      </c>
      <c r="L838" t="s">
        <v>2591</v>
      </c>
      <c r="M838" t="s">
        <v>2592</v>
      </c>
      <c r="N838">
        <v>5.9138888879999998</v>
      </c>
      <c r="O838">
        <v>0</v>
      </c>
      <c r="P838">
        <v>94</v>
      </c>
      <c r="Q838">
        <v>0</v>
      </c>
      <c r="R838">
        <v>0</v>
      </c>
      <c r="S838">
        <v>0</v>
      </c>
      <c r="T838">
        <v>24</v>
      </c>
      <c r="U838">
        <v>0</v>
      </c>
      <c r="V838">
        <v>0</v>
      </c>
      <c r="W838">
        <v>0</v>
      </c>
      <c r="X838">
        <v>169.85070380638086</v>
      </c>
      <c r="Y838">
        <v>0</v>
      </c>
      <c r="Z838">
        <v>0</v>
      </c>
      <c r="AA838">
        <v>0</v>
      </c>
      <c r="AB838">
        <v>612.8813350866626</v>
      </c>
      <c r="AC838">
        <v>0</v>
      </c>
      <c r="AD838">
        <v>0</v>
      </c>
      <c r="AE838">
        <v>782.73203889304341</v>
      </c>
    </row>
    <row r="839" spans="1:31" x14ac:dyDescent="0.3">
      <c r="A839">
        <v>2685771</v>
      </c>
      <c r="B839">
        <v>1</v>
      </c>
      <c r="C839" t="s">
        <v>80</v>
      </c>
      <c r="D839" t="s">
        <v>108</v>
      </c>
      <c r="E839" t="s">
        <v>184</v>
      </c>
      <c r="F839" t="s">
        <v>2124</v>
      </c>
      <c r="G839" t="s">
        <v>186</v>
      </c>
      <c r="H839" t="s">
        <v>187</v>
      </c>
      <c r="I839" t="s">
        <v>136</v>
      </c>
      <c r="J839" t="s">
        <v>137</v>
      </c>
      <c r="K839" t="s">
        <v>138</v>
      </c>
      <c r="L839" t="s">
        <v>2593</v>
      </c>
      <c r="M839" t="s">
        <v>2594</v>
      </c>
      <c r="N839">
        <v>1.2141666659999999</v>
      </c>
      <c r="O839">
        <v>0</v>
      </c>
      <c r="P839">
        <v>21</v>
      </c>
      <c r="Q839">
        <v>0</v>
      </c>
      <c r="R839">
        <v>11</v>
      </c>
      <c r="S839">
        <v>0</v>
      </c>
      <c r="T839">
        <v>12</v>
      </c>
      <c r="U839">
        <v>0</v>
      </c>
      <c r="V839">
        <v>0</v>
      </c>
      <c r="W839">
        <v>0</v>
      </c>
      <c r="X839">
        <v>3.8141046888017902</v>
      </c>
      <c r="Y839">
        <v>0</v>
      </c>
      <c r="Z839">
        <v>8.1379588951777198</v>
      </c>
      <c r="AA839">
        <v>0</v>
      </c>
      <c r="AB839">
        <v>16.460307457477303</v>
      </c>
      <c r="AC839">
        <v>0</v>
      </c>
      <c r="AD839">
        <v>0</v>
      </c>
      <c r="AE839">
        <v>28.412371041456812</v>
      </c>
    </row>
    <row r="840" spans="1:31" x14ac:dyDescent="0.3">
      <c r="A840">
        <v>2685777</v>
      </c>
      <c r="B840">
        <v>1</v>
      </c>
      <c r="C840" t="s">
        <v>80</v>
      </c>
      <c r="D840" t="s">
        <v>94</v>
      </c>
      <c r="E840" t="s">
        <v>244</v>
      </c>
      <c r="F840" t="s">
        <v>2595</v>
      </c>
      <c r="G840" t="s">
        <v>409</v>
      </c>
      <c r="H840" t="s">
        <v>187</v>
      </c>
      <c r="I840" t="s">
        <v>136</v>
      </c>
      <c r="J840" t="s">
        <v>137</v>
      </c>
      <c r="K840" t="s">
        <v>138</v>
      </c>
      <c r="L840" t="s">
        <v>2596</v>
      </c>
      <c r="M840" t="s">
        <v>2597</v>
      </c>
      <c r="N840">
        <v>0.73555555500000003</v>
      </c>
      <c r="O840">
        <v>0</v>
      </c>
      <c r="P840">
        <v>4</v>
      </c>
      <c r="Q840">
        <v>0</v>
      </c>
      <c r="R840">
        <v>50</v>
      </c>
      <c r="S840">
        <v>0</v>
      </c>
      <c r="T840">
        <v>5</v>
      </c>
      <c r="U840">
        <v>0</v>
      </c>
      <c r="V840">
        <v>0</v>
      </c>
      <c r="W840">
        <v>0</v>
      </c>
      <c r="X840">
        <v>0.12223470015359779</v>
      </c>
      <c r="Y840">
        <v>0</v>
      </c>
      <c r="Z840">
        <v>8.0654185316902733</v>
      </c>
      <c r="AA840">
        <v>0</v>
      </c>
      <c r="AB840">
        <v>1.1812201301610727</v>
      </c>
      <c r="AC840">
        <v>0</v>
      </c>
      <c r="AD840">
        <v>0</v>
      </c>
      <c r="AE840">
        <v>9.368873362004944</v>
      </c>
    </row>
    <row r="841" spans="1:31" x14ac:dyDescent="0.3">
      <c r="A841">
        <v>2685785</v>
      </c>
      <c r="B841">
        <v>1</v>
      </c>
      <c r="C841" t="s">
        <v>80</v>
      </c>
      <c r="D841" t="s">
        <v>105</v>
      </c>
      <c r="E841" t="s">
        <v>428</v>
      </c>
      <c r="F841" t="s">
        <v>2598</v>
      </c>
      <c r="G841" t="s">
        <v>1177</v>
      </c>
      <c r="H841" t="s">
        <v>187</v>
      </c>
      <c r="I841" t="s">
        <v>136</v>
      </c>
      <c r="J841" t="s">
        <v>137</v>
      </c>
      <c r="K841" t="s">
        <v>138</v>
      </c>
      <c r="L841" t="s">
        <v>2599</v>
      </c>
      <c r="M841" t="s">
        <v>2600</v>
      </c>
      <c r="N841">
        <v>1.004444444</v>
      </c>
      <c r="O841">
        <v>0</v>
      </c>
      <c r="P841">
        <v>87</v>
      </c>
      <c r="Q841">
        <v>0</v>
      </c>
      <c r="R841">
        <v>0</v>
      </c>
      <c r="S841">
        <v>0</v>
      </c>
      <c r="T841">
        <v>6</v>
      </c>
      <c r="U841">
        <v>0</v>
      </c>
      <c r="V841">
        <v>0</v>
      </c>
      <c r="W841">
        <v>0</v>
      </c>
      <c r="X841">
        <v>15.269969272119388</v>
      </c>
      <c r="Y841">
        <v>0</v>
      </c>
      <c r="Z841">
        <v>0</v>
      </c>
      <c r="AA841">
        <v>0</v>
      </c>
      <c r="AB841">
        <v>8.6609856573787347</v>
      </c>
      <c r="AC841">
        <v>0</v>
      </c>
      <c r="AD841">
        <v>0</v>
      </c>
      <c r="AE841">
        <v>23.930954929498121</v>
      </c>
    </row>
    <row r="842" spans="1:31" x14ac:dyDescent="0.3">
      <c r="A842">
        <v>2685452</v>
      </c>
      <c r="B842">
        <v>1</v>
      </c>
      <c r="C842" t="s">
        <v>81</v>
      </c>
      <c r="D842" t="s">
        <v>127</v>
      </c>
      <c r="E842" t="s">
        <v>145</v>
      </c>
      <c r="F842" t="s">
        <v>2601</v>
      </c>
      <c r="G842" t="s">
        <v>346</v>
      </c>
      <c r="H842" t="s">
        <v>135</v>
      </c>
      <c r="I842" t="s">
        <v>136</v>
      </c>
      <c r="J842" t="s">
        <v>137</v>
      </c>
      <c r="K842" t="s">
        <v>166</v>
      </c>
      <c r="L842" t="s">
        <v>2602</v>
      </c>
      <c r="M842" t="s">
        <v>2603</v>
      </c>
      <c r="N842">
        <v>7.352222222</v>
      </c>
      <c r="O842">
        <v>0</v>
      </c>
      <c r="P842">
        <v>178</v>
      </c>
      <c r="Q842">
        <v>28</v>
      </c>
      <c r="R842">
        <v>29</v>
      </c>
      <c r="S842">
        <v>1</v>
      </c>
      <c r="T842">
        <v>16</v>
      </c>
      <c r="U842">
        <v>0</v>
      </c>
      <c r="V842">
        <v>0</v>
      </c>
      <c r="W842">
        <v>0</v>
      </c>
      <c r="X842">
        <v>219.89959968946008</v>
      </c>
      <c r="Y842">
        <v>131.15877859889531</v>
      </c>
      <c r="Z842">
        <v>94.615953269131595</v>
      </c>
      <c r="AA842">
        <v>0</v>
      </c>
      <c r="AB842">
        <v>40.427146645182397</v>
      </c>
      <c r="AC842">
        <v>0</v>
      </c>
      <c r="AD842">
        <v>0</v>
      </c>
      <c r="AE842">
        <v>486.10147820266934</v>
      </c>
    </row>
    <row r="843" spans="1:31" x14ac:dyDescent="0.3">
      <c r="A843">
        <v>2685454</v>
      </c>
      <c r="B843">
        <v>1</v>
      </c>
      <c r="C843" t="s">
        <v>80</v>
      </c>
      <c r="D843" t="s">
        <v>96</v>
      </c>
      <c r="E843" t="s">
        <v>145</v>
      </c>
      <c r="F843" t="s">
        <v>2604</v>
      </c>
      <c r="G843" t="s">
        <v>346</v>
      </c>
      <c r="H843" t="s">
        <v>135</v>
      </c>
      <c r="I843" t="s">
        <v>136</v>
      </c>
      <c r="J843" t="s">
        <v>137</v>
      </c>
      <c r="K843" t="s">
        <v>166</v>
      </c>
      <c r="L843" t="s">
        <v>2605</v>
      </c>
      <c r="M843" t="s">
        <v>2606</v>
      </c>
      <c r="N843">
        <v>4.1638888879999998</v>
      </c>
      <c r="O843">
        <v>0</v>
      </c>
      <c r="P843">
        <v>206</v>
      </c>
      <c r="Q843">
        <v>0</v>
      </c>
      <c r="R843">
        <v>0</v>
      </c>
      <c r="S843">
        <v>1</v>
      </c>
      <c r="T843">
        <v>28</v>
      </c>
      <c r="U843">
        <v>0</v>
      </c>
      <c r="V843">
        <v>0</v>
      </c>
      <c r="W843">
        <v>0</v>
      </c>
      <c r="X843">
        <v>244.722778568184</v>
      </c>
      <c r="Y843">
        <v>0</v>
      </c>
      <c r="Z843">
        <v>0</v>
      </c>
      <c r="AA843">
        <v>224.81898724061992</v>
      </c>
      <c r="AB843">
        <v>162.19670650207499</v>
      </c>
      <c r="AC843">
        <v>0</v>
      </c>
      <c r="AD843">
        <v>0</v>
      </c>
      <c r="AE843">
        <v>631.73847231087893</v>
      </c>
    </row>
    <row r="844" spans="1:31" x14ac:dyDescent="0.3">
      <c r="A844">
        <v>2685518</v>
      </c>
      <c r="B844">
        <v>1</v>
      </c>
      <c r="C844" t="s">
        <v>80</v>
      </c>
      <c r="D844" t="s">
        <v>93</v>
      </c>
      <c r="E844" t="s">
        <v>244</v>
      </c>
      <c r="F844" t="s">
        <v>936</v>
      </c>
      <c r="G844" t="s">
        <v>346</v>
      </c>
      <c r="H844" t="s">
        <v>187</v>
      </c>
      <c r="I844" t="s">
        <v>136</v>
      </c>
      <c r="J844" t="s">
        <v>137</v>
      </c>
      <c r="K844" t="s">
        <v>166</v>
      </c>
      <c r="L844" t="s">
        <v>2607</v>
      </c>
      <c r="M844" t="s">
        <v>2608</v>
      </c>
      <c r="N844">
        <v>7.0594444440000004</v>
      </c>
      <c r="O844">
        <v>0</v>
      </c>
      <c r="P844">
        <v>9</v>
      </c>
      <c r="Q844">
        <v>0</v>
      </c>
      <c r="R844">
        <v>21</v>
      </c>
      <c r="S844">
        <v>0</v>
      </c>
      <c r="T844">
        <v>4</v>
      </c>
      <c r="U844">
        <v>0</v>
      </c>
      <c r="V844">
        <v>0</v>
      </c>
      <c r="W844">
        <v>0</v>
      </c>
      <c r="X844">
        <v>19.496160278408002</v>
      </c>
      <c r="Y844">
        <v>0</v>
      </c>
      <c r="Z844">
        <v>410.66122106362388</v>
      </c>
      <c r="AA844">
        <v>0</v>
      </c>
      <c r="AB844">
        <v>43.282424241741097</v>
      </c>
      <c r="AC844">
        <v>0</v>
      </c>
      <c r="AD844">
        <v>0</v>
      </c>
      <c r="AE844">
        <v>473.43980558377302</v>
      </c>
    </row>
    <row r="845" spans="1:31" x14ac:dyDescent="0.3">
      <c r="A845">
        <v>2685562</v>
      </c>
      <c r="B845">
        <v>1</v>
      </c>
      <c r="C845" t="s">
        <v>80</v>
      </c>
      <c r="D845" t="s">
        <v>95</v>
      </c>
      <c r="E845" t="s">
        <v>213</v>
      </c>
      <c r="F845" t="s">
        <v>2609</v>
      </c>
      <c r="G845" t="s">
        <v>831</v>
      </c>
      <c r="H845" t="s">
        <v>187</v>
      </c>
      <c r="I845" t="s">
        <v>136</v>
      </c>
      <c r="J845" t="s">
        <v>137</v>
      </c>
      <c r="K845" t="s">
        <v>138</v>
      </c>
      <c r="L845" t="s">
        <v>2610</v>
      </c>
      <c r="M845" t="s">
        <v>2611</v>
      </c>
      <c r="N845">
        <v>3.7613888879999999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1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6.3171893644599999</v>
      </c>
      <c r="AC845">
        <v>0</v>
      </c>
      <c r="AD845">
        <v>0</v>
      </c>
      <c r="AE845">
        <v>6.3171893644599999</v>
      </c>
    </row>
    <row r="846" spans="1:31" x14ac:dyDescent="0.3">
      <c r="A846">
        <v>2685575</v>
      </c>
      <c r="B846">
        <v>1</v>
      </c>
      <c r="C846" t="s">
        <v>80</v>
      </c>
      <c r="D846" t="s">
        <v>83</v>
      </c>
      <c r="E846" t="s">
        <v>213</v>
      </c>
      <c r="F846" t="s">
        <v>2612</v>
      </c>
      <c r="G846" t="s">
        <v>831</v>
      </c>
      <c r="H846" t="s">
        <v>187</v>
      </c>
      <c r="I846" t="s">
        <v>136</v>
      </c>
      <c r="J846" t="s">
        <v>137</v>
      </c>
      <c r="K846" t="s">
        <v>138</v>
      </c>
      <c r="L846" t="s">
        <v>2613</v>
      </c>
      <c r="M846" t="s">
        <v>2614</v>
      </c>
      <c r="N846">
        <v>5.5577777770000001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1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136.3062902792681</v>
      </c>
      <c r="AE846">
        <v>136.3062902792681</v>
      </c>
    </row>
    <row r="847" spans="1:31" x14ac:dyDescent="0.3">
      <c r="A847">
        <v>2685608</v>
      </c>
      <c r="B847">
        <v>1</v>
      </c>
      <c r="C847" t="s">
        <v>80</v>
      </c>
      <c r="D847" t="s">
        <v>94</v>
      </c>
      <c r="E847" t="s">
        <v>145</v>
      </c>
      <c r="F847" t="s">
        <v>2615</v>
      </c>
      <c r="G847" t="s">
        <v>165</v>
      </c>
      <c r="H847" t="s">
        <v>135</v>
      </c>
      <c r="I847" t="s">
        <v>136</v>
      </c>
      <c r="J847" t="s">
        <v>137</v>
      </c>
      <c r="K847" t="s">
        <v>166</v>
      </c>
      <c r="L847" t="s">
        <v>2616</v>
      </c>
      <c r="M847" t="s">
        <v>2617</v>
      </c>
      <c r="N847">
        <v>0.34166666600000001</v>
      </c>
      <c r="O847">
        <v>0</v>
      </c>
      <c r="P847">
        <v>183</v>
      </c>
      <c r="Q847">
        <v>0</v>
      </c>
      <c r="R847">
        <v>1</v>
      </c>
      <c r="S847">
        <v>0</v>
      </c>
      <c r="T847">
        <v>34</v>
      </c>
      <c r="U847">
        <v>0</v>
      </c>
      <c r="V847">
        <v>0</v>
      </c>
      <c r="W847">
        <v>0</v>
      </c>
      <c r="X847">
        <v>9.5800441178881588</v>
      </c>
      <c r="Y847">
        <v>0</v>
      </c>
      <c r="Z847">
        <v>3.6696823789333338E-2</v>
      </c>
      <c r="AA847">
        <v>0</v>
      </c>
      <c r="AB847">
        <v>9.5392366364437464</v>
      </c>
      <c r="AC847">
        <v>0</v>
      </c>
      <c r="AD847">
        <v>0</v>
      </c>
      <c r="AE847">
        <v>19.155977578121238</v>
      </c>
    </row>
    <row r="848" spans="1:31" x14ac:dyDescent="0.3">
      <c r="A848">
        <v>2685703</v>
      </c>
      <c r="B848">
        <v>1</v>
      </c>
      <c r="C848" t="s">
        <v>80</v>
      </c>
      <c r="D848" t="s">
        <v>84</v>
      </c>
      <c r="E848" t="s">
        <v>244</v>
      </c>
      <c r="F848" t="s">
        <v>2618</v>
      </c>
      <c r="G848" t="s">
        <v>346</v>
      </c>
      <c r="H848" t="s">
        <v>187</v>
      </c>
      <c r="I848" t="s">
        <v>136</v>
      </c>
      <c r="J848" t="s">
        <v>137</v>
      </c>
      <c r="K848" t="s">
        <v>166</v>
      </c>
      <c r="L848" t="s">
        <v>2619</v>
      </c>
      <c r="M848" t="s">
        <v>2620</v>
      </c>
      <c r="N848">
        <v>3.431944444</v>
      </c>
      <c r="O848">
        <v>0</v>
      </c>
      <c r="P848">
        <v>356</v>
      </c>
      <c r="Q848">
        <v>0</v>
      </c>
      <c r="R848">
        <v>0</v>
      </c>
      <c r="S848">
        <v>0</v>
      </c>
      <c r="T848">
        <v>7</v>
      </c>
      <c r="U848">
        <v>0</v>
      </c>
      <c r="V848">
        <v>0</v>
      </c>
      <c r="W848">
        <v>0</v>
      </c>
      <c r="X848">
        <v>212.83128224449263</v>
      </c>
      <c r="Y848">
        <v>0</v>
      </c>
      <c r="Z848">
        <v>0</v>
      </c>
      <c r="AA848">
        <v>0</v>
      </c>
      <c r="AB848">
        <v>14.366933784078391</v>
      </c>
      <c r="AC848">
        <v>0</v>
      </c>
      <c r="AD848">
        <v>0</v>
      </c>
      <c r="AE848">
        <v>227.19821602857101</v>
      </c>
    </row>
    <row r="849" spans="1:31" x14ac:dyDescent="0.3">
      <c r="A849">
        <v>2685715</v>
      </c>
      <c r="B849">
        <v>1</v>
      </c>
      <c r="C849" t="s">
        <v>80</v>
      </c>
      <c r="D849" t="s">
        <v>96</v>
      </c>
      <c r="E849" t="s">
        <v>213</v>
      </c>
      <c r="F849" t="s">
        <v>2621</v>
      </c>
      <c r="G849" t="s">
        <v>831</v>
      </c>
      <c r="H849" t="s">
        <v>187</v>
      </c>
      <c r="I849" t="s">
        <v>136</v>
      </c>
      <c r="J849" t="s">
        <v>137</v>
      </c>
      <c r="K849" t="s">
        <v>138</v>
      </c>
      <c r="L849" t="s">
        <v>2622</v>
      </c>
      <c r="M849" t="s">
        <v>2623</v>
      </c>
      <c r="N849">
        <v>8.2125000000000004</v>
      </c>
      <c r="O849">
        <v>0</v>
      </c>
      <c r="P849">
        <v>1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4.9268639403883565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4.9268639403883565</v>
      </c>
    </row>
    <row r="850" spans="1:31" x14ac:dyDescent="0.3">
      <c r="A850">
        <v>2685756</v>
      </c>
      <c r="B850">
        <v>1</v>
      </c>
      <c r="C850" t="s">
        <v>80</v>
      </c>
      <c r="D850" t="s">
        <v>105</v>
      </c>
      <c r="E850" t="s">
        <v>244</v>
      </c>
      <c r="F850" t="s">
        <v>2624</v>
      </c>
      <c r="G850" t="s">
        <v>409</v>
      </c>
      <c r="H850" t="s">
        <v>187</v>
      </c>
      <c r="I850" t="s">
        <v>136</v>
      </c>
      <c r="J850" t="s">
        <v>137</v>
      </c>
      <c r="K850" t="s">
        <v>138</v>
      </c>
      <c r="L850" t="s">
        <v>2625</v>
      </c>
      <c r="M850" t="s">
        <v>2626</v>
      </c>
      <c r="N850">
        <v>0.26944444400000001</v>
      </c>
      <c r="O850">
        <v>0</v>
      </c>
      <c r="P850">
        <v>100</v>
      </c>
      <c r="Q850">
        <v>0</v>
      </c>
      <c r="R850">
        <v>1</v>
      </c>
      <c r="S850">
        <v>0</v>
      </c>
      <c r="T850">
        <v>12</v>
      </c>
      <c r="U850">
        <v>0</v>
      </c>
      <c r="V850">
        <v>0</v>
      </c>
      <c r="W850">
        <v>0</v>
      </c>
      <c r="X850">
        <v>4.120513525605733</v>
      </c>
      <c r="Y850">
        <v>0</v>
      </c>
      <c r="Z850">
        <v>0.34878923032777776</v>
      </c>
      <c r="AA850">
        <v>0</v>
      </c>
      <c r="AB850">
        <v>1.0200953476126582</v>
      </c>
      <c r="AC850">
        <v>0</v>
      </c>
      <c r="AD850">
        <v>0</v>
      </c>
      <c r="AE850">
        <v>5.4893981035461685</v>
      </c>
    </row>
    <row r="851" spans="1:31" x14ac:dyDescent="0.3">
      <c r="A851">
        <v>2685760</v>
      </c>
      <c r="B851">
        <v>1</v>
      </c>
      <c r="C851" t="s">
        <v>80</v>
      </c>
      <c r="D851" t="s">
        <v>84</v>
      </c>
      <c r="E851" t="s">
        <v>213</v>
      </c>
      <c r="F851" t="s">
        <v>2627</v>
      </c>
      <c r="G851" t="s">
        <v>147</v>
      </c>
      <c r="H851" t="s">
        <v>187</v>
      </c>
      <c r="I851" t="s">
        <v>136</v>
      </c>
      <c r="J851" t="s">
        <v>3</v>
      </c>
      <c r="K851" t="s">
        <v>138</v>
      </c>
      <c r="L851" t="s">
        <v>2628</v>
      </c>
      <c r="M851" t="s">
        <v>2629</v>
      </c>
      <c r="N851">
        <v>2.9775</v>
      </c>
      <c r="O851">
        <v>0</v>
      </c>
      <c r="P851">
        <v>5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2.593710091631749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2.593710091631749</v>
      </c>
    </row>
    <row r="852" spans="1:31" x14ac:dyDescent="0.3">
      <c r="A852">
        <v>2685779</v>
      </c>
      <c r="B852">
        <v>1</v>
      </c>
      <c r="C852" t="s">
        <v>80</v>
      </c>
      <c r="D852" t="s">
        <v>106</v>
      </c>
      <c r="E852" t="s">
        <v>184</v>
      </c>
      <c r="F852" t="s">
        <v>2630</v>
      </c>
      <c r="G852" t="s">
        <v>186</v>
      </c>
      <c r="H852" t="s">
        <v>187</v>
      </c>
      <c r="I852" t="s">
        <v>136</v>
      </c>
      <c r="J852" t="s">
        <v>137</v>
      </c>
      <c r="K852" t="s">
        <v>138</v>
      </c>
      <c r="L852" t="s">
        <v>2631</v>
      </c>
      <c r="M852" t="s">
        <v>2632</v>
      </c>
      <c r="N852">
        <v>2.2174999999999998</v>
      </c>
      <c r="O852">
        <v>0</v>
      </c>
      <c r="P852">
        <v>19</v>
      </c>
      <c r="Q852">
        <v>0</v>
      </c>
      <c r="R852">
        <v>0</v>
      </c>
      <c r="S852">
        <v>0</v>
      </c>
      <c r="T852">
        <v>1</v>
      </c>
      <c r="U852">
        <v>0</v>
      </c>
      <c r="V852">
        <v>0</v>
      </c>
      <c r="W852">
        <v>0</v>
      </c>
      <c r="X852">
        <v>6.3693027341476833</v>
      </c>
      <c r="Y852">
        <v>0</v>
      </c>
      <c r="Z852">
        <v>0</v>
      </c>
      <c r="AA852">
        <v>0</v>
      </c>
      <c r="AB852">
        <v>3.6887106601799995</v>
      </c>
      <c r="AC852">
        <v>0</v>
      </c>
      <c r="AD852">
        <v>0</v>
      </c>
      <c r="AE852">
        <v>10.058013394327682</v>
      </c>
    </row>
    <row r="853" spans="1:31" x14ac:dyDescent="0.3">
      <c r="A853">
        <v>2685786</v>
      </c>
      <c r="B853">
        <v>1</v>
      </c>
      <c r="C853" t="s">
        <v>80</v>
      </c>
      <c r="D853" t="s">
        <v>101</v>
      </c>
      <c r="E853" t="s">
        <v>213</v>
      </c>
      <c r="F853" t="s">
        <v>2633</v>
      </c>
      <c r="G853" t="s">
        <v>831</v>
      </c>
      <c r="H853" t="s">
        <v>187</v>
      </c>
      <c r="I853" t="s">
        <v>136</v>
      </c>
      <c r="J853" t="s">
        <v>137</v>
      </c>
      <c r="K853" t="s">
        <v>138</v>
      </c>
      <c r="L853" t="s">
        <v>2634</v>
      </c>
      <c r="M853" t="s">
        <v>2635</v>
      </c>
      <c r="N853">
        <v>0.56305555500000004</v>
      </c>
      <c r="O853">
        <v>0</v>
      </c>
      <c r="P853">
        <v>1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0.57823756425687334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0.57823756425687334</v>
      </c>
    </row>
    <row r="854" spans="1:31" x14ac:dyDescent="0.3">
      <c r="A854">
        <v>2685799</v>
      </c>
      <c r="B854">
        <v>1</v>
      </c>
      <c r="C854" t="s">
        <v>81</v>
      </c>
      <c r="D854" t="s">
        <v>115</v>
      </c>
      <c r="E854" t="s">
        <v>184</v>
      </c>
      <c r="F854" t="s">
        <v>2636</v>
      </c>
      <c r="G854" t="s">
        <v>186</v>
      </c>
      <c r="H854" t="s">
        <v>187</v>
      </c>
      <c r="I854" t="s">
        <v>136</v>
      </c>
      <c r="J854" t="s">
        <v>137</v>
      </c>
      <c r="K854" t="s">
        <v>138</v>
      </c>
      <c r="L854" t="s">
        <v>2637</v>
      </c>
      <c r="M854" t="s">
        <v>2638</v>
      </c>
      <c r="N854">
        <v>1.808333333</v>
      </c>
      <c r="O854">
        <v>0</v>
      </c>
      <c r="P854">
        <v>6</v>
      </c>
      <c r="Q854">
        <v>0</v>
      </c>
      <c r="R854">
        <v>1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</row>
    <row r="855" spans="1:31" x14ac:dyDescent="0.3">
      <c r="A855">
        <v>2685786</v>
      </c>
      <c r="B855">
        <v>2</v>
      </c>
      <c r="C855" t="s">
        <v>80</v>
      </c>
      <c r="D855" t="s">
        <v>101</v>
      </c>
      <c r="E855" t="s">
        <v>184</v>
      </c>
      <c r="F855" t="s">
        <v>2639</v>
      </c>
      <c r="G855" t="s">
        <v>831</v>
      </c>
      <c r="H855" t="s">
        <v>187</v>
      </c>
      <c r="I855" t="s">
        <v>136</v>
      </c>
      <c r="J855" t="s">
        <v>137</v>
      </c>
      <c r="K855" t="s">
        <v>138</v>
      </c>
      <c r="L855" t="s">
        <v>2635</v>
      </c>
      <c r="M855" t="s">
        <v>2640</v>
      </c>
      <c r="N855">
        <v>0.703333333</v>
      </c>
      <c r="O855">
        <v>0</v>
      </c>
      <c r="P855">
        <v>19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3.3553834006028387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3.3553834006028387</v>
      </c>
    </row>
    <row r="856" spans="1:31" x14ac:dyDescent="0.3">
      <c r="A856">
        <v>2685811</v>
      </c>
      <c r="B856">
        <v>1</v>
      </c>
      <c r="C856" t="s">
        <v>80</v>
      </c>
      <c r="D856" t="s">
        <v>96</v>
      </c>
      <c r="E856" t="s">
        <v>184</v>
      </c>
      <c r="F856" t="s">
        <v>2641</v>
      </c>
      <c r="G856" t="s">
        <v>186</v>
      </c>
      <c r="H856" t="s">
        <v>187</v>
      </c>
      <c r="I856" t="s">
        <v>136</v>
      </c>
      <c r="J856" t="s">
        <v>137</v>
      </c>
      <c r="K856" t="s">
        <v>138</v>
      </c>
      <c r="L856" t="s">
        <v>2642</v>
      </c>
      <c r="M856" t="s">
        <v>2643</v>
      </c>
      <c r="N856">
        <v>1.5491666660000001</v>
      </c>
      <c r="O856">
        <v>0</v>
      </c>
      <c r="P856">
        <v>39</v>
      </c>
      <c r="Q856">
        <v>0</v>
      </c>
      <c r="R856">
        <v>0</v>
      </c>
      <c r="S856">
        <v>0</v>
      </c>
      <c r="T856">
        <v>2</v>
      </c>
      <c r="U856">
        <v>0</v>
      </c>
      <c r="V856">
        <v>0</v>
      </c>
      <c r="W856">
        <v>0</v>
      </c>
      <c r="X856">
        <v>13.197235904072278</v>
      </c>
      <c r="Y856">
        <v>0</v>
      </c>
      <c r="Z856">
        <v>0</v>
      </c>
      <c r="AA856">
        <v>0</v>
      </c>
      <c r="AB856">
        <v>7.3428901969247828</v>
      </c>
      <c r="AC856">
        <v>0</v>
      </c>
      <c r="AD856">
        <v>0</v>
      </c>
      <c r="AE856">
        <v>20.54012610099706</v>
      </c>
    </row>
    <row r="857" spans="1:31" x14ac:dyDescent="0.3">
      <c r="A857">
        <v>2685828</v>
      </c>
      <c r="B857">
        <v>1</v>
      </c>
      <c r="C857" t="s">
        <v>81</v>
      </c>
      <c r="D857" t="s">
        <v>119</v>
      </c>
      <c r="E857" t="s">
        <v>132</v>
      </c>
      <c r="F857" t="s">
        <v>2644</v>
      </c>
      <c r="G857" t="s">
        <v>134</v>
      </c>
      <c r="H857" t="s">
        <v>135</v>
      </c>
      <c r="I857" t="s">
        <v>169</v>
      </c>
      <c r="J857" t="s">
        <v>137</v>
      </c>
      <c r="K857" t="s">
        <v>138</v>
      </c>
      <c r="L857" t="s">
        <v>2645</v>
      </c>
      <c r="M857" t="s">
        <v>2646</v>
      </c>
      <c r="N857">
        <v>2.5000000000000001E-3</v>
      </c>
      <c r="O857">
        <v>0</v>
      </c>
      <c r="P857">
        <v>234</v>
      </c>
      <c r="Q857">
        <v>34</v>
      </c>
      <c r="R857">
        <v>79</v>
      </c>
      <c r="S857">
        <v>2</v>
      </c>
      <c r="T857">
        <v>15</v>
      </c>
      <c r="U857">
        <v>0</v>
      </c>
      <c r="V857">
        <v>0</v>
      </c>
      <c r="W857">
        <v>0</v>
      </c>
      <c r="X857">
        <v>8.6557470332933026E-2</v>
      </c>
      <c r="Y857">
        <v>0.15655989473729401</v>
      </c>
      <c r="Z857">
        <v>0.26557839595338173</v>
      </c>
      <c r="AA857">
        <v>2.4886526372586752E-2</v>
      </c>
      <c r="AB857">
        <v>0.12265220903862051</v>
      </c>
      <c r="AC857">
        <v>0</v>
      </c>
      <c r="AD857">
        <v>0</v>
      </c>
      <c r="AE857">
        <v>0.65623449643481591</v>
      </c>
    </row>
    <row r="858" spans="1:31" x14ac:dyDescent="0.3">
      <c r="A858">
        <v>2685836</v>
      </c>
      <c r="B858">
        <v>1</v>
      </c>
      <c r="C858" t="s">
        <v>80</v>
      </c>
      <c r="D858" t="s">
        <v>108</v>
      </c>
      <c r="E858" t="s">
        <v>213</v>
      </c>
      <c r="F858" t="s">
        <v>2647</v>
      </c>
      <c r="G858" t="s">
        <v>688</v>
      </c>
      <c r="H858" t="s">
        <v>187</v>
      </c>
      <c r="I858" t="s">
        <v>136</v>
      </c>
      <c r="J858" t="s">
        <v>137</v>
      </c>
      <c r="K858" t="s">
        <v>138</v>
      </c>
      <c r="L858" t="s">
        <v>2648</v>
      </c>
      <c r="M858" t="s">
        <v>2649</v>
      </c>
      <c r="N858">
        <v>1.4613888880000001</v>
      </c>
      <c r="O858">
        <v>0</v>
      </c>
      <c r="P858">
        <v>1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0.15047409221489916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0.15047409221489916</v>
      </c>
    </row>
    <row r="859" spans="1:31" x14ac:dyDescent="0.3">
      <c r="A859">
        <v>2685851</v>
      </c>
      <c r="B859">
        <v>1</v>
      </c>
      <c r="C859" t="s">
        <v>80</v>
      </c>
      <c r="D859" t="s">
        <v>110</v>
      </c>
      <c r="E859" t="s">
        <v>244</v>
      </c>
      <c r="F859" t="s">
        <v>2650</v>
      </c>
      <c r="G859" t="s">
        <v>2651</v>
      </c>
      <c r="H859" t="s">
        <v>187</v>
      </c>
      <c r="I859" t="s">
        <v>136</v>
      </c>
      <c r="J859" t="s">
        <v>137</v>
      </c>
      <c r="K859" t="s">
        <v>166</v>
      </c>
      <c r="L859" t="s">
        <v>2652</v>
      </c>
      <c r="M859" t="s">
        <v>2653</v>
      </c>
      <c r="N859">
        <v>0.90555555499999996</v>
      </c>
      <c r="O859">
        <v>0</v>
      </c>
      <c r="P859">
        <v>203</v>
      </c>
      <c r="Q859">
        <v>0</v>
      </c>
      <c r="R859">
        <v>0</v>
      </c>
      <c r="S859">
        <v>0</v>
      </c>
      <c r="T859">
        <v>17</v>
      </c>
      <c r="U859">
        <v>0</v>
      </c>
      <c r="V859">
        <v>0</v>
      </c>
      <c r="W859">
        <v>0</v>
      </c>
      <c r="X859">
        <v>36.26744409522567</v>
      </c>
      <c r="Y859">
        <v>0</v>
      </c>
      <c r="Z859">
        <v>0</v>
      </c>
      <c r="AA859">
        <v>0</v>
      </c>
      <c r="AB859">
        <v>20.111910532917719</v>
      </c>
      <c r="AC859">
        <v>0</v>
      </c>
      <c r="AD859">
        <v>0</v>
      </c>
      <c r="AE859">
        <v>56.379354628143389</v>
      </c>
    </row>
    <row r="860" spans="1:31" x14ac:dyDescent="0.3">
      <c r="A860">
        <v>2685864</v>
      </c>
      <c r="B860">
        <v>1</v>
      </c>
      <c r="C860" t="s">
        <v>80</v>
      </c>
      <c r="D860" t="s">
        <v>105</v>
      </c>
      <c r="E860" t="s">
        <v>184</v>
      </c>
      <c r="F860" t="s">
        <v>2654</v>
      </c>
      <c r="G860" t="s">
        <v>409</v>
      </c>
      <c r="H860" t="s">
        <v>187</v>
      </c>
      <c r="I860" t="s">
        <v>136</v>
      </c>
      <c r="J860" t="s">
        <v>137</v>
      </c>
      <c r="K860" t="s">
        <v>138</v>
      </c>
      <c r="L860" t="s">
        <v>2655</v>
      </c>
      <c r="M860" t="s">
        <v>2656</v>
      </c>
      <c r="N860">
        <v>0.641666666</v>
      </c>
      <c r="O860">
        <v>0</v>
      </c>
      <c r="P860">
        <v>3</v>
      </c>
      <c r="Q860">
        <v>0</v>
      </c>
      <c r="R860">
        <v>0</v>
      </c>
      <c r="S860">
        <v>0</v>
      </c>
      <c r="T860">
        <v>4</v>
      </c>
      <c r="U860">
        <v>0</v>
      </c>
      <c r="V860">
        <v>0</v>
      </c>
      <c r="W860">
        <v>0</v>
      </c>
      <c r="X860">
        <v>0.93352358524760537</v>
      </c>
      <c r="Y860">
        <v>0</v>
      </c>
      <c r="Z860">
        <v>0</v>
      </c>
      <c r="AA860">
        <v>0</v>
      </c>
      <c r="AB860">
        <v>44.199512786489095</v>
      </c>
      <c r="AC860">
        <v>0</v>
      </c>
      <c r="AD860">
        <v>0</v>
      </c>
      <c r="AE860">
        <v>45.133036371736701</v>
      </c>
    </row>
    <row r="861" spans="1:31" x14ac:dyDescent="0.3">
      <c r="A861">
        <v>2685448</v>
      </c>
      <c r="B861">
        <v>1</v>
      </c>
      <c r="C861" t="s">
        <v>81</v>
      </c>
      <c r="D861" t="s">
        <v>118</v>
      </c>
      <c r="E861" t="s">
        <v>132</v>
      </c>
      <c r="F861" t="s">
        <v>2657</v>
      </c>
      <c r="G861" t="s">
        <v>346</v>
      </c>
      <c r="H861" t="s">
        <v>135</v>
      </c>
      <c r="I861" t="s">
        <v>136</v>
      </c>
      <c r="J861" t="s">
        <v>137</v>
      </c>
      <c r="K861" t="s">
        <v>166</v>
      </c>
      <c r="L861" t="s">
        <v>2658</v>
      </c>
      <c r="M861" t="s">
        <v>2659</v>
      </c>
      <c r="N861">
        <v>7.738888888</v>
      </c>
      <c r="O861">
        <v>4</v>
      </c>
      <c r="P861">
        <v>980</v>
      </c>
      <c r="Q861">
        <v>53</v>
      </c>
      <c r="R861">
        <v>152</v>
      </c>
      <c r="S861">
        <v>7</v>
      </c>
      <c r="T861">
        <v>80</v>
      </c>
      <c r="U861">
        <v>0</v>
      </c>
      <c r="V861">
        <v>0</v>
      </c>
      <c r="W861">
        <v>103.88898935661805</v>
      </c>
      <c r="X861">
        <v>790.93336848542447</v>
      </c>
      <c r="Y861">
        <v>765.80469722246653</v>
      </c>
      <c r="Z861">
        <v>822.70634816165898</v>
      </c>
      <c r="AA861">
        <v>61.172176325598869</v>
      </c>
      <c r="AB861">
        <v>371.5082498663993</v>
      </c>
      <c r="AC861">
        <v>0</v>
      </c>
      <c r="AD861">
        <v>0</v>
      </c>
      <c r="AE861">
        <v>2916.0138294181661</v>
      </c>
    </row>
    <row r="862" spans="1:31" x14ac:dyDescent="0.3">
      <c r="A862">
        <v>2685468</v>
      </c>
      <c r="B862">
        <v>1</v>
      </c>
      <c r="C862" t="s">
        <v>81</v>
      </c>
      <c r="D862" t="s">
        <v>119</v>
      </c>
      <c r="E862" t="s">
        <v>244</v>
      </c>
      <c r="F862" t="s">
        <v>2660</v>
      </c>
      <c r="G862" t="s">
        <v>346</v>
      </c>
      <c r="H862" t="s">
        <v>187</v>
      </c>
      <c r="I862" t="s">
        <v>136</v>
      </c>
      <c r="J862" t="s">
        <v>137</v>
      </c>
      <c r="K862" t="s">
        <v>166</v>
      </c>
      <c r="L862" t="s">
        <v>2661</v>
      </c>
      <c r="M862" t="s">
        <v>2662</v>
      </c>
      <c r="N862">
        <v>6.8388888879999996</v>
      </c>
      <c r="O862">
        <v>0</v>
      </c>
      <c r="P862">
        <v>93</v>
      </c>
      <c r="Q862">
        <v>0</v>
      </c>
      <c r="R862">
        <v>32</v>
      </c>
      <c r="S862">
        <v>0</v>
      </c>
      <c r="T862">
        <v>6</v>
      </c>
      <c r="U862">
        <v>0</v>
      </c>
      <c r="V862">
        <v>0</v>
      </c>
      <c r="W862">
        <v>0</v>
      </c>
      <c r="X862">
        <v>70.060234652577165</v>
      </c>
      <c r="Y862">
        <v>0</v>
      </c>
      <c r="Z862">
        <v>212.5428728940287</v>
      </c>
      <c r="AA862">
        <v>0</v>
      </c>
      <c r="AB862">
        <v>35.701029471696408</v>
      </c>
      <c r="AC862">
        <v>0</v>
      </c>
      <c r="AD862">
        <v>0</v>
      </c>
      <c r="AE862">
        <v>318.3041370183023</v>
      </c>
    </row>
    <row r="863" spans="1:31" x14ac:dyDescent="0.3">
      <c r="A863">
        <v>2685482</v>
      </c>
      <c r="B863">
        <v>1</v>
      </c>
      <c r="C863" t="s">
        <v>81</v>
      </c>
      <c r="D863" t="s">
        <v>128</v>
      </c>
      <c r="E863" t="s">
        <v>160</v>
      </c>
      <c r="F863" t="s">
        <v>2663</v>
      </c>
      <c r="G863" t="s">
        <v>165</v>
      </c>
      <c r="H863" t="s">
        <v>135</v>
      </c>
      <c r="I863" t="s">
        <v>136</v>
      </c>
      <c r="J863" t="s">
        <v>137</v>
      </c>
      <c r="K863" t="s">
        <v>166</v>
      </c>
      <c r="L863" t="s">
        <v>2664</v>
      </c>
      <c r="M863" t="s">
        <v>2665</v>
      </c>
      <c r="N863">
        <v>3.8616666660000001</v>
      </c>
      <c r="O863">
        <v>2</v>
      </c>
      <c r="P863">
        <v>102</v>
      </c>
      <c r="Q863">
        <v>0</v>
      </c>
      <c r="R863">
        <v>0</v>
      </c>
      <c r="S863">
        <v>115</v>
      </c>
      <c r="T863">
        <v>4</v>
      </c>
      <c r="U863">
        <v>8</v>
      </c>
      <c r="V863">
        <v>1</v>
      </c>
      <c r="W863">
        <v>1.5261320751050003</v>
      </c>
      <c r="X863">
        <v>139.04371269368008</v>
      </c>
      <c r="Y863">
        <v>0</v>
      </c>
      <c r="Z863">
        <v>0</v>
      </c>
      <c r="AA863">
        <v>894.17953076922549</v>
      </c>
      <c r="AB863">
        <v>36.862063602677537</v>
      </c>
      <c r="AC863">
        <v>2014.2095968190854</v>
      </c>
      <c r="AD863">
        <v>104.91452631210907</v>
      </c>
      <c r="AE863">
        <v>3190.7355622718824</v>
      </c>
    </row>
    <row r="864" spans="1:31" x14ac:dyDescent="0.3">
      <c r="A864">
        <v>2685505</v>
      </c>
      <c r="B864">
        <v>1</v>
      </c>
      <c r="C864" t="s">
        <v>81</v>
      </c>
      <c r="D864" t="s">
        <v>119</v>
      </c>
      <c r="E864" t="s">
        <v>244</v>
      </c>
      <c r="F864" t="s">
        <v>2666</v>
      </c>
      <c r="G864" t="s">
        <v>346</v>
      </c>
      <c r="H864" t="s">
        <v>187</v>
      </c>
      <c r="I864" t="s">
        <v>136</v>
      </c>
      <c r="J864" t="s">
        <v>137</v>
      </c>
      <c r="K864" t="s">
        <v>166</v>
      </c>
      <c r="L864" t="s">
        <v>2667</v>
      </c>
      <c r="M864" t="s">
        <v>2668</v>
      </c>
      <c r="N864">
        <v>6.1436111110000002</v>
      </c>
      <c r="O864">
        <v>0</v>
      </c>
      <c r="P864">
        <v>26</v>
      </c>
      <c r="Q864">
        <v>0</v>
      </c>
      <c r="R864">
        <v>24</v>
      </c>
      <c r="S864">
        <v>0</v>
      </c>
      <c r="T864">
        <v>1</v>
      </c>
      <c r="U864">
        <v>0</v>
      </c>
      <c r="V864">
        <v>0</v>
      </c>
      <c r="W864">
        <v>0</v>
      </c>
      <c r="X864">
        <v>25.896116279622113</v>
      </c>
      <c r="Y864">
        <v>0</v>
      </c>
      <c r="Z864">
        <v>199.99176371892807</v>
      </c>
      <c r="AA864">
        <v>0</v>
      </c>
      <c r="AB864">
        <v>0.11107880101963051</v>
      </c>
      <c r="AC864">
        <v>0</v>
      </c>
      <c r="AD864">
        <v>0</v>
      </c>
      <c r="AE864">
        <v>225.99895879956981</v>
      </c>
    </row>
    <row r="865" spans="1:31" x14ac:dyDescent="0.3">
      <c r="A865">
        <v>2685520</v>
      </c>
      <c r="B865">
        <v>1</v>
      </c>
      <c r="C865" t="s">
        <v>80</v>
      </c>
      <c r="D865" t="s">
        <v>108</v>
      </c>
      <c r="E865" t="s">
        <v>244</v>
      </c>
      <c r="F865" t="s">
        <v>2669</v>
      </c>
      <c r="G865" t="s">
        <v>346</v>
      </c>
      <c r="H865" t="s">
        <v>187</v>
      </c>
      <c r="I865" t="s">
        <v>136</v>
      </c>
      <c r="J865" t="s">
        <v>137</v>
      </c>
      <c r="K865" t="s">
        <v>166</v>
      </c>
      <c r="L865" t="s">
        <v>2670</v>
      </c>
      <c r="M865" t="s">
        <v>2671</v>
      </c>
      <c r="N865">
        <v>8.4297222220000005</v>
      </c>
      <c r="O865">
        <v>0</v>
      </c>
      <c r="P865">
        <v>39</v>
      </c>
      <c r="Q865">
        <v>0</v>
      </c>
      <c r="R865">
        <v>3</v>
      </c>
      <c r="S865">
        <v>0</v>
      </c>
      <c r="T865">
        <v>6</v>
      </c>
      <c r="U865">
        <v>0</v>
      </c>
      <c r="V865">
        <v>0</v>
      </c>
      <c r="W865">
        <v>0</v>
      </c>
      <c r="X865">
        <v>31.292221092342434</v>
      </c>
      <c r="Y865">
        <v>0</v>
      </c>
      <c r="Z865">
        <v>28.214892067928108</v>
      </c>
      <c r="AA865">
        <v>0</v>
      </c>
      <c r="AB865">
        <v>3.3632594467166674</v>
      </c>
      <c r="AC865">
        <v>0</v>
      </c>
      <c r="AD865">
        <v>0</v>
      </c>
      <c r="AE865">
        <v>62.87037260698721</v>
      </c>
    </row>
    <row r="866" spans="1:31" x14ac:dyDescent="0.3">
      <c r="A866">
        <v>2685523</v>
      </c>
      <c r="B866">
        <v>1</v>
      </c>
      <c r="C866" t="s">
        <v>81</v>
      </c>
      <c r="D866" t="s">
        <v>119</v>
      </c>
      <c r="E866" t="s">
        <v>244</v>
      </c>
      <c r="F866" t="s">
        <v>896</v>
      </c>
      <c r="G866" t="s">
        <v>346</v>
      </c>
      <c r="H866" t="s">
        <v>187</v>
      </c>
      <c r="I866" t="s">
        <v>136</v>
      </c>
      <c r="J866" t="s">
        <v>137</v>
      </c>
      <c r="K866" t="s">
        <v>166</v>
      </c>
      <c r="L866" t="s">
        <v>2672</v>
      </c>
      <c r="M866" t="s">
        <v>2673</v>
      </c>
      <c r="N866">
        <v>6.3836111109999996</v>
      </c>
      <c r="O866">
        <v>0</v>
      </c>
      <c r="P866">
        <v>24</v>
      </c>
      <c r="Q866">
        <v>0</v>
      </c>
      <c r="R866">
        <v>19</v>
      </c>
      <c r="S866">
        <v>0</v>
      </c>
      <c r="T866">
        <v>1</v>
      </c>
      <c r="U866">
        <v>0</v>
      </c>
      <c r="V866">
        <v>0</v>
      </c>
      <c r="W866">
        <v>0</v>
      </c>
      <c r="X866">
        <v>23.251538349715204</v>
      </c>
      <c r="Y866">
        <v>0</v>
      </c>
      <c r="Z866">
        <v>110.82303811941019</v>
      </c>
      <c r="AA866">
        <v>0</v>
      </c>
      <c r="AB866">
        <v>1.2598383795118213</v>
      </c>
      <c r="AC866">
        <v>0</v>
      </c>
      <c r="AD866">
        <v>0</v>
      </c>
      <c r="AE866">
        <v>135.33441484863721</v>
      </c>
    </row>
    <row r="867" spans="1:31" x14ac:dyDescent="0.3">
      <c r="A867">
        <v>2685546</v>
      </c>
      <c r="B867">
        <v>1</v>
      </c>
      <c r="C867" t="s">
        <v>81</v>
      </c>
      <c r="D867" t="s">
        <v>117</v>
      </c>
      <c r="E867" t="s">
        <v>145</v>
      </c>
      <c r="F867" t="s">
        <v>2674</v>
      </c>
      <c r="G867" t="s">
        <v>176</v>
      </c>
      <c r="H867" t="s">
        <v>135</v>
      </c>
      <c r="I867" t="s">
        <v>136</v>
      </c>
      <c r="J867" t="s">
        <v>137</v>
      </c>
      <c r="K867" t="s">
        <v>138</v>
      </c>
      <c r="L867" t="s">
        <v>2675</v>
      </c>
      <c r="M867" t="s">
        <v>2676</v>
      </c>
      <c r="N867">
        <v>2.2925</v>
      </c>
      <c r="O867">
        <v>0</v>
      </c>
      <c r="P867">
        <v>26</v>
      </c>
      <c r="Q867">
        <v>5</v>
      </c>
      <c r="R867">
        <v>16</v>
      </c>
      <c r="S867">
        <v>0</v>
      </c>
      <c r="T867">
        <v>3</v>
      </c>
      <c r="U867">
        <v>0</v>
      </c>
      <c r="V867">
        <v>0</v>
      </c>
      <c r="W867">
        <v>0</v>
      </c>
      <c r="X867">
        <v>10.890584857933788</v>
      </c>
      <c r="Y867">
        <v>21.667817326223052</v>
      </c>
      <c r="Z867">
        <v>16.744030222638607</v>
      </c>
      <c r="AA867">
        <v>0</v>
      </c>
      <c r="AB867">
        <v>4.9557910212315797</v>
      </c>
      <c r="AC867">
        <v>0</v>
      </c>
      <c r="AD867">
        <v>0</v>
      </c>
      <c r="AE867">
        <v>54.258223428027023</v>
      </c>
    </row>
    <row r="868" spans="1:31" x14ac:dyDescent="0.3">
      <c r="A868">
        <v>2685677</v>
      </c>
      <c r="B868">
        <v>1</v>
      </c>
      <c r="C868" t="s">
        <v>81</v>
      </c>
      <c r="D868" t="s">
        <v>118</v>
      </c>
      <c r="E868" t="s">
        <v>145</v>
      </c>
      <c r="F868" t="s">
        <v>2677</v>
      </c>
      <c r="G868" t="s">
        <v>176</v>
      </c>
      <c r="H868" t="s">
        <v>135</v>
      </c>
      <c r="I868" t="s">
        <v>136</v>
      </c>
      <c r="J868" t="s">
        <v>137</v>
      </c>
      <c r="K868" t="s">
        <v>138</v>
      </c>
      <c r="L868" t="s">
        <v>2678</v>
      </c>
      <c r="M868" t="s">
        <v>2679</v>
      </c>
      <c r="N868">
        <v>1.312777777</v>
      </c>
      <c r="O868">
        <v>0</v>
      </c>
      <c r="P868">
        <v>0</v>
      </c>
      <c r="Q868">
        <v>0</v>
      </c>
      <c r="R868">
        <v>25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18.784665480030899</v>
      </c>
      <c r="AA868">
        <v>0</v>
      </c>
      <c r="AB868">
        <v>0</v>
      </c>
      <c r="AC868">
        <v>0</v>
      </c>
      <c r="AD868">
        <v>0</v>
      </c>
      <c r="AE868">
        <v>18.784665480030899</v>
      </c>
    </row>
    <row r="869" spans="1:31" x14ac:dyDescent="0.3">
      <c r="A869">
        <v>2685699</v>
      </c>
      <c r="B869">
        <v>1</v>
      </c>
      <c r="C869" t="s">
        <v>81</v>
      </c>
      <c r="D869" t="s">
        <v>118</v>
      </c>
      <c r="E869" t="s">
        <v>145</v>
      </c>
      <c r="F869" t="s">
        <v>2680</v>
      </c>
      <c r="G869" t="s">
        <v>176</v>
      </c>
      <c r="H869" t="s">
        <v>135</v>
      </c>
      <c r="I869" t="s">
        <v>136</v>
      </c>
      <c r="J869" t="s">
        <v>137</v>
      </c>
      <c r="K869" t="s">
        <v>138</v>
      </c>
      <c r="L869" t="s">
        <v>2681</v>
      </c>
      <c r="M869" t="s">
        <v>2682</v>
      </c>
      <c r="N869">
        <v>2.3702777770000001</v>
      </c>
      <c r="O869">
        <v>0</v>
      </c>
      <c r="P869">
        <v>0</v>
      </c>
      <c r="Q869">
        <v>2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11.931170120676459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11.931170120676459</v>
      </c>
    </row>
    <row r="870" spans="1:31" x14ac:dyDescent="0.3">
      <c r="A870">
        <v>2685727</v>
      </c>
      <c r="B870">
        <v>1</v>
      </c>
      <c r="C870" t="s">
        <v>80</v>
      </c>
      <c r="D870" t="s">
        <v>92</v>
      </c>
      <c r="E870" t="s">
        <v>160</v>
      </c>
      <c r="F870" t="s">
        <v>2032</v>
      </c>
      <c r="G870" t="s">
        <v>134</v>
      </c>
      <c r="H870" t="s">
        <v>135</v>
      </c>
      <c r="I870" t="s">
        <v>169</v>
      </c>
      <c r="J870" t="s">
        <v>137</v>
      </c>
      <c r="K870" t="s">
        <v>138</v>
      </c>
      <c r="L870" t="s">
        <v>2683</v>
      </c>
      <c r="M870" t="s">
        <v>2684</v>
      </c>
      <c r="N870">
        <v>4.9722222000000003E-2</v>
      </c>
      <c r="O870">
        <v>0</v>
      </c>
      <c r="P870">
        <v>3502</v>
      </c>
      <c r="Q870">
        <v>0</v>
      </c>
      <c r="R870">
        <v>7</v>
      </c>
      <c r="S870">
        <v>19</v>
      </c>
      <c r="T870">
        <v>635</v>
      </c>
      <c r="U870">
        <v>1</v>
      </c>
      <c r="V870">
        <v>0</v>
      </c>
      <c r="W870">
        <v>0</v>
      </c>
      <c r="X870">
        <v>32.165019113415077</v>
      </c>
      <c r="Y870">
        <v>0</v>
      </c>
      <c r="Z870">
        <v>0.10015544443354125</v>
      </c>
      <c r="AA870">
        <v>1.3749032792760301</v>
      </c>
      <c r="AB870">
        <v>37.992328755080777</v>
      </c>
      <c r="AC870">
        <v>0.45262755243212643</v>
      </c>
      <c r="AD870">
        <v>0</v>
      </c>
      <c r="AE870">
        <v>72.085034144637561</v>
      </c>
    </row>
    <row r="871" spans="1:31" x14ac:dyDescent="0.3">
      <c r="A871">
        <v>2685757</v>
      </c>
      <c r="B871">
        <v>1</v>
      </c>
      <c r="C871" t="s">
        <v>81</v>
      </c>
      <c r="D871" t="s">
        <v>112</v>
      </c>
      <c r="E871" t="s">
        <v>244</v>
      </c>
      <c r="F871" t="s">
        <v>2685</v>
      </c>
      <c r="G871" t="s">
        <v>968</v>
      </c>
      <c r="H871" t="s">
        <v>187</v>
      </c>
      <c r="I871" t="s">
        <v>136</v>
      </c>
      <c r="J871" t="s">
        <v>137</v>
      </c>
      <c r="K871" t="s">
        <v>138</v>
      </c>
      <c r="L871" t="s">
        <v>2686</v>
      </c>
      <c r="M871" t="s">
        <v>2687</v>
      </c>
      <c r="N871">
        <v>3.6302777769999999</v>
      </c>
      <c r="O871">
        <v>0</v>
      </c>
      <c r="P871">
        <v>15</v>
      </c>
      <c r="Q871">
        <v>0</v>
      </c>
      <c r="R871">
        <v>0</v>
      </c>
      <c r="S871">
        <v>0</v>
      </c>
      <c r="T871">
        <v>1</v>
      </c>
      <c r="U871">
        <v>0</v>
      </c>
      <c r="V871">
        <v>0</v>
      </c>
      <c r="W871">
        <v>0</v>
      </c>
      <c r="X871">
        <v>1.0713004375504882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1.0713004375504882</v>
      </c>
    </row>
    <row r="872" spans="1:31" x14ac:dyDescent="0.3">
      <c r="A872">
        <v>2685788</v>
      </c>
      <c r="B872">
        <v>1</v>
      </c>
      <c r="C872" t="s">
        <v>80</v>
      </c>
      <c r="D872" t="s">
        <v>89</v>
      </c>
      <c r="E872" t="s">
        <v>160</v>
      </c>
      <c r="F872" t="s">
        <v>2330</v>
      </c>
      <c r="G872" t="s">
        <v>134</v>
      </c>
      <c r="H872" t="s">
        <v>135</v>
      </c>
      <c r="I872" t="s">
        <v>136</v>
      </c>
      <c r="J872" t="s">
        <v>137</v>
      </c>
      <c r="K872" t="s">
        <v>138</v>
      </c>
      <c r="L872" t="s">
        <v>2688</v>
      </c>
      <c r="M872" t="s">
        <v>2689</v>
      </c>
      <c r="N872">
        <v>0.197222222</v>
      </c>
      <c r="O872">
        <v>0</v>
      </c>
      <c r="P872">
        <v>291</v>
      </c>
      <c r="Q872">
        <v>1</v>
      </c>
      <c r="R872">
        <v>59</v>
      </c>
      <c r="S872">
        <v>3</v>
      </c>
      <c r="T872">
        <v>176</v>
      </c>
      <c r="U872">
        <v>0</v>
      </c>
      <c r="V872">
        <v>0</v>
      </c>
      <c r="W872">
        <v>0</v>
      </c>
      <c r="X872">
        <v>19.027806492008832</v>
      </c>
      <c r="Y872">
        <v>0.64647290844158833</v>
      </c>
      <c r="Z872">
        <v>6.3231402027356332</v>
      </c>
      <c r="AA872">
        <v>0.97957190226606006</v>
      </c>
      <c r="AB872">
        <v>31.897194144893806</v>
      </c>
      <c r="AC872">
        <v>0</v>
      </c>
      <c r="AD872">
        <v>0</v>
      </c>
      <c r="AE872">
        <v>58.874185650345922</v>
      </c>
    </row>
    <row r="873" spans="1:31" x14ac:dyDescent="0.3">
      <c r="A873">
        <v>2685800</v>
      </c>
      <c r="B873">
        <v>1</v>
      </c>
      <c r="C873" t="s">
        <v>80</v>
      </c>
      <c r="D873" t="s">
        <v>106</v>
      </c>
      <c r="E873" t="s">
        <v>184</v>
      </c>
      <c r="F873" t="s">
        <v>2690</v>
      </c>
      <c r="G873" t="s">
        <v>186</v>
      </c>
      <c r="H873" t="s">
        <v>187</v>
      </c>
      <c r="I873" t="s">
        <v>136</v>
      </c>
      <c r="J873" t="s">
        <v>137</v>
      </c>
      <c r="K873" t="s">
        <v>138</v>
      </c>
      <c r="L873" t="s">
        <v>2691</v>
      </c>
      <c r="M873" t="s">
        <v>2692</v>
      </c>
      <c r="N873">
        <v>2.196111111</v>
      </c>
      <c r="O873">
        <v>0</v>
      </c>
      <c r="P873">
        <v>134</v>
      </c>
      <c r="Q873">
        <v>0</v>
      </c>
      <c r="R873">
        <v>0</v>
      </c>
      <c r="S873">
        <v>0</v>
      </c>
      <c r="T873">
        <v>3</v>
      </c>
      <c r="U873">
        <v>0</v>
      </c>
      <c r="V873">
        <v>0</v>
      </c>
      <c r="W873">
        <v>0</v>
      </c>
      <c r="X873">
        <v>40.884597039899205</v>
      </c>
      <c r="Y873">
        <v>0</v>
      </c>
      <c r="Z873">
        <v>0</v>
      </c>
      <c r="AA873">
        <v>0</v>
      </c>
      <c r="AB873">
        <v>8.9859851710185286</v>
      </c>
      <c r="AC873">
        <v>0</v>
      </c>
      <c r="AD873">
        <v>0</v>
      </c>
      <c r="AE873">
        <v>49.870582210917732</v>
      </c>
    </row>
    <row r="874" spans="1:31" x14ac:dyDescent="0.3">
      <c r="A874">
        <v>2685803</v>
      </c>
      <c r="B874">
        <v>1</v>
      </c>
      <c r="C874" t="s">
        <v>81</v>
      </c>
      <c r="D874" t="s">
        <v>118</v>
      </c>
      <c r="E874" t="s">
        <v>145</v>
      </c>
      <c r="F874" t="s">
        <v>2693</v>
      </c>
      <c r="G874" t="s">
        <v>176</v>
      </c>
      <c r="H874" t="s">
        <v>135</v>
      </c>
      <c r="I874" t="s">
        <v>136</v>
      </c>
      <c r="J874" t="s">
        <v>137</v>
      </c>
      <c r="K874" t="s">
        <v>138</v>
      </c>
      <c r="L874" t="s">
        <v>2694</v>
      </c>
      <c r="M874" t="s">
        <v>2695</v>
      </c>
      <c r="N874">
        <v>2.5163888879999998</v>
      </c>
      <c r="O874">
        <v>0</v>
      </c>
      <c r="P874">
        <v>1</v>
      </c>
      <c r="Q874">
        <v>0</v>
      </c>
      <c r="R874">
        <v>9</v>
      </c>
      <c r="S874">
        <v>0</v>
      </c>
      <c r="T874">
        <v>2</v>
      </c>
      <c r="U874">
        <v>0</v>
      </c>
      <c r="V874">
        <v>0</v>
      </c>
      <c r="W874">
        <v>0</v>
      </c>
      <c r="X874">
        <v>3.9787355939120177</v>
      </c>
      <c r="Y874">
        <v>0</v>
      </c>
      <c r="Z874">
        <v>16.948989162746518</v>
      </c>
      <c r="AA874">
        <v>0</v>
      </c>
      <c r="AB874">
        <v>15.830635249369276</v>
      </c>
      <c r="AC874">
        <v>0</v>
      </c>
      <c r="AD874">
        <v>0</v>
      </c>
      <c r="AE874">
        <v>36.758360006027814</v>
      </c>
    </row>
    <row r="875" spans="1:31" x14ac:dyDescent="0.3">
      <c r="A875">
        <v>2685815</v>
      </c>
      <c r="B875">
        <v>1</v>
      </c>
      <c r="C875" t="s">
        <v>80</v>
      </c>
      <c r="D875" t="s">
        <v>108</v>
      </c>
      <c r="E875" t="s">
        <v>184</v>
      </c>
      <c r="F875" t="s">
        <v>2696</v>
      </c>
      <c r="G875" t="s">
        <v>186</v>
      </c>
      <c r="H875" t="s">
        <v>187</v>
      </c>
      <c r="I875" t="s">
        <v>136</v>
      </c>
      <c r="J875" t="s">
        <v>137</v>
      </c>
      <c r="K875" t="s">
        <v>138</v>
      </c>
      <c r="L875" t="s">
        <v>2697</v>
      </c>
      <c r="M875" t="s">
        <v>2698</v>
      </c>
      <c r="N875">
        <v>2.1122222220000002</v>
      </c>
      <c r="O875">
        <v>0</v>
      </c>
      <c r="P875">
        <v>16</v>
      </c>
      <c r="Q875">
        <v>0</v>
      </c>
      <c r="R875">
        <v>9</v>
      </c>
      <c r="S875">
        <v>0</v>
      </c>
      <c r="T875">
        <v>5</v>
      </c>
      <c r="U875">
        <v>0</v>
      </c>
      <c r="V875">
        <v>0</v>
      </c>
      <c r="W875">
        <v>0</v>
      </c>
      <c r="X875">
        <v>7.0186768816620528</v>
      </c>
      <c r="Y875">
        <v>0</v>
      </c>
      <c r="Z875">
        <v>23.608128817074135</v>
      </c>
      <c r="AA875">
        <v>0</v>
      </c>
      <c r="AB875">
        <v>15.117391557469846</v>
      </c>
      <c r="AC875">
        <v>0</v>
      </c>
      <c r="AD875">
        <v>0</v>
      </c>
      <c r="AE875">
        <v>45.744197256206036</v>
      </c>
    </row>
    <row r="876" spans="1:31" x14ac:dyDescent="0.3">
      <c r="A876">
        <v>2685827</v>
      </c>
      <c r="B876">
        <v>1</v>
      </c>
      <c r="C876" t="s">
        <v>80</v>
      </c>
      <c r="D876" t="s">
        <v>100</v>
      </c>
      <c r="E876" t="s">
        <v>244</v>
      </c>
      <c r="F876" t="s">
        <v>2699</v>
      </c>
      <c r="G876" t="s">
        <v>2700</v>
      </c>
      <c r="H876" t="s">
        <v>187</v>
      </c>
      <c r="I876" t="s">
        <v>136</v>
      </c>
      <c r="J876" t="s">
        <v>137</v>
      </c>
      <c r="K876" t="s">
        <v>138</v>
      </c>
      <c r="L876" t="s">
        <v>2701</v>
      </c>
      <c r="M876" t="s">
        <v>2702</v>
      </c>
      <c r="N876">
        <v>2.568888888</v>
      </c>
      <c r="O876">
        <v>0</v>
      </c>
      <c r="P876">
        <v>42</v>
      </c>
      <c r="Q876">
        <v>0</v>
      </c>
      <c r="R876">
        <v>50</v>
      </c>
      <c r="S876">
        <v>0</v>
      </c>
      <c r="T876">
        <v>11</v>
      </c>
      <c r="U876">
        <v>0</v>
      </c>
      <c r="V876">
        <v>0</v>
      </c>
      <c r="W876">
        <v>0</v>
      </c>
      <c r="X876">
        <v>18.629588022321318</v>
      </c>
      <c r="Y876">
        <v>0</v>
      </c>
      <c r="Z876">
        <v>44.862461136428863</v>
      </c>
      <c r="AA876">
        <v>0</v>
      </c>
      <c r="AB876">
        <v>36.997702039730179</v>
      </c>
      <c r="AC876">
        <v>0</v>
      </c>
      <c r="AD876">
        <v>0</v>
      </c>
      <c r="AE876">
        <v>100.48975119848035</v>
      </c>
    </row>
    <row r="877" spans="1:31" x14ac:dyDescent="0.3">
      <c r="A877">
        <v>2685837</v>
      </c>
      <c r="B877">
        <v>1</v>
      </c>
      <c r="C877" t="s">
        <v>81</v>
      </c>
      <c r="D877" t="s">
        <v>118</v>
      </c>
      <c r="E877" t="s">
        <v>184</v>
      </c>
      <c r="F877" t="s">
        <v>2703</v>
      </c>
      <c r="G877" t="s">
        <v>186</v>
      </c>
      <c r="H877" t="s">
        <v>187</v>
      </c>
      <c r="I877" t="s">
        <v>136</v>
      </c>
      <c r="J877" t="s">
        <v>137</v>
      </c>
      <c r="K877" t="s">
        <v>138</v>
      </c>
      <c r="L877" t="s">
        <v>2704</v>
      </c>
      <c r="M877" t="s">
        <v>2705</v>
      </c>
      <c r="N877">
        <v>2.4141666659999999</v>
      </c>
      <c r="O877">
        <v>0</v>
      </c>
      <c r="P877">
        <v>24</v>
      </c>
      <c r="Q877">
        <v>0</v>
      </c>
      <c r="R877">
        <v>4</v>
      </c>
      <c r="S877">
        <v>0</v>
      </c>
      <c r="T877">
        <v>3</v>
      </c>
      <c r="U877">
        <v>0</v>
      </c>
      <c r="V877">
        <v>0</v>
      </c>
      <c r="W877">
        <v>0</v>
      </c>
      <c r="X877">
        <v>7.7367127873227979</v>
      </c>
      <c r="Y877">
        <v>0</v>
      </c>
      <c r="Z877">
        <v>0</v>
      </c>
      <c r="AA877">
        <v>0</v>
      </c>
      <c r="AB877">
        <v>3.7827508789200004</v>
      </c>
      <c r="AC877">
        <v>0</v>
      </c>
      <c r="AD877">
        <v>0</v>
      </c>
      <c r="AE877">
        <v>11.519463666242798</v>
      </c>
    </row>
    <row r="878" spans="1:31" x14ac:dyDescent="0.3">
      <c r="A878">
        <v>2685845</v>
      </c>
      <c r="B878">
        <v>1</v>
      </c>
      <c r="C878" t="s">
        <v>80</v>
      </c>
      <c r="D878" t="s">
        <v>104</v>
      </c>
      <c r="E878" t="s">
        <v>213</v>
      </c>
      <c r="F878" t="s">
        <v>2706</v>
      </c>
      <c r="G878" t="s">
        <v>215</v>
      </c>
      <c r="H878" t="s">
        <v>187</v>
      </c>
      <c r="I878" t="s">
        <v>136</v>
      </c>
      <c r="J878" t="s">
        <v>137</v>
      </c>
      <c r="K878" t="s">
        <v>138</v>
      </c>
      <c r="L878" t="s">
        <v>2707</v>
      </c>
      <c r="M878" t="s">
        <v>2708</v>
      </c>
      <c r="N878">
        <v>2.1091666660000001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2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3.7539833072569584</v>
      </c>
      <c r="AC878">
        <v>0</v>
      </c>
      <c r="AD878">
        <v>0</v>
      </c>
      <c r="AE878">
        <v>3.7539833072569584</v>
      </c>
    </row>
    <row r="879" spans="1:31" x14ac:dyDescent="0.3">
      <c r="A879">
        <v>2685846</v>
      </c>
      <c r="B879">
        <v>1</v>
      </c>
      <c r="C879" t="s">
        <v>80</v>
      </c>
      <c r="D879" t="s">
        <v>107</v>
      </c>
      <c r="E879" t="s">
        <v>132</v>
      </c>
      <c r="F879" t="s">
        <v>2709</v>
      </c>
      <c r="G879" t="s">
        <v>134</v>
      </c>
      <c r="H879" t="s">
        <v>135</v>
      </c>
      <c r="I879" t="s">
        <v>136</v>
      </c>
      <c r="J879" t="s">
        <v>137</v>
      </c>
      <c r="K879" t="s">
        <v>138</v>
      </c>
      <c r="L879" t="s">
        <v>2710</v>
      </c>
      <c r="M879" t="s">
        <v>2711</v>
      </c>
      <c r="N879">
        <v>1.3391666659999999</v>
      </c>
      <c r="O879">
        <v>1</v>
      </c>
      <c r="P879">
        <v>115</v>
      </c>
      <c r="Q879">
        <v>6</v>
      </c>
      <c r="R879">
        <v>39</v>
      </c>
      <c r="S879">
        <v>5</v>
      </c>
      <c r="T879">
        <v>21</v>
      </c>
      <c r="U879">
        <v>0</v>
      </c>
      <c r="V879">
        <v>0</v>
      </c>
      <c r="W879">
        <v>21.349496910705291</v>
      </c>
      <c r="X879">
        <v>23.583000853327651</v>
      </c>
      <c r="Y879">
        <v>19.603798414485102</v>
      </c>
      <c r="Z879">
        <v>112.73985830252687</v>
      </c>
      <c r="AA879">
        <v>227.52159655964454</v>
      </c>
      <c r="AB879">
        <v>43.357107284018561</v>
      </c>
      <c r="AC879">
        <v>0</v>
      </c>
      <c r="AD879">
        <v>0</v>
      </c>
      <c r="AE879">
        <v>448.15485832470802</v>
      </c>
    </row>
    <row r="880" spans="1:31" x14ac:dyDescent="0.3">
      <c r="A880">
        <v>2685848</v>
      </c>
      <c r="B880">
        <v>1</v>
      </c>
      <c r="C880" t="s">
        <v>80</v>
      </c>
      <c r="D880" t="s">
        <v>99</v>
      </c>
      <c r="E880" t="s">
        <v>184</v>
      </c>
      <c r="F880" t="s">
        <v>2712</v>
      </c>
      <c r="G880" t="s">
        <v>186</v>
      </c>
      <c r="H880" t="s">
        <v>187</v>
      </c>
      <c r="I880" t="s">
        <v>136</v>
      </c>
      <c r="J880" t="s">
        <v>137</v>
      </c>
      <c r="K880" t="s">
        <v>138</v>
      </c>
      <c r="L880" t="s">
        <v>2713</v>
      </c>
      <c r="M880" t="s">
        <v>2714</v>
      </c>
      <c r="N880">
        <v>1.6369444440000001</v>
      </c>
      <c r="O880">
        <v>0</v>
      </c>
      <c r="P880">
        <v>73</v>
      </c>
      <c r="Q880">
        <v>0</v>
      </c>
      <c r="R880">
        <v>2</v>
      </c>
      <c r="S880">
        <v>0</v>
      </c>
      <c r="T880">
        <v>9</v>
      </c>
      <c r="U880">
        <v>0</v>
      </c>
      <c r="V880">
        <v>0</v>
      </c>
      <c r="W880">
        <v>0</v>
      </c>
      <c r="X880">
        <v>22.003331726781155</v>
      </c>
      <c r="Y880">
        <v>0</v>
      </c>
      <c r="Z880">
        <v>2.8693557665696146</v>
      </c>
      <c r="AA880">
        <v>0</v>
      </c>
      <c r="AB880">
        <v>13.089463987466404</v>
      </c>
      <c r="AC880">
        <v>0</v>
      </c>
      <c r="AD880">
        <v>0</v>
      </c>
      <c r="AE880">
        <v>37.962151480817177</v>
      </c>
    </row>
    <row r="881" spans="1:31" x14ac:dyDescent="0.3">
      <c r="A881">
        <v>2685849</v>
      </c>
      <c r="B881">
        <v>1</v>
      </c>
      <c r="C881" t="s">
        <v>80</v>
      </c>
      <c r="D881" t="s">
        <v>84</v>
      </c>
      <c r="E881" t="s">
        <v>184</v>
      </c>
      <c r="F881" t="s">
        <v>2715</v>
      </c>
      <c r="G881" t="s">
        <v>186</v>
      </c>
      <c r="H881" t="s">
        <v>187</v>
      </c>
      <c r="I881" t="s">
        <v>136</v>
      </c>
      <c r="J881" t="s">
        <v>137</v>
      </c>
      <c r="K881" t="s">
        <v>138</v>
      </c>
      <c r="L881" t="s">
        <v>2716</v>
      </c>
      <c r="M881" t="s">
        <v>2717</v>
      </c>
      <c r="N881">
        <v>1.6994444440000001</v>
      </c>
      <c r="O881">
        <v>0</v>
      </c>
      <c r="P881">
        <v>252</v>
      </c>
      <c r="Q881">
        <v>0</v>
      </c>
      <c r="R881">
        <v>0</v>
      </c>
      <c r="S881">
        <v>0</v>
      </c>
      <c r="T881">
        <v>3</v>
      </c>
      <c r="U881">
        <v>0</v>
      </c>
      <c r="V881">
        <v>0</v>
      </c>
      <c r="W881">
        <v>0</v>
      </c>
      <c r="X881">
        <v>77.55285021053642</v>
      </c>
      <c r="Y881">
        <v>0</v>
      </c>
      <c r="Z881">
        <v>0</v>
      </c>
      <c r="AA881">
        <v>0</v>
      </c>
      <c r="AB881">
        <v>2.533832993444332</v>
      </c>
      <c r="AC881">
        <v>0</v>
      </c>
      <c r="AD881">
        <v>0</v>
      </c>
      <c r="AE881">
        <v>80.086683203980755</v>
      </c>
    </row>
    <row r="882" spans="1:31" x14ac:dyDescent="0.3">
      <c r="A882">
        <v>2685856</v>
      </c>
      <c r="B882">
        <v>1</v>
      </c>
      <c r="C882" t="s">
        <v>80</v>
      </c>
      <c r="D882" t="s">
        <v>93</v>
      </c>
      <c r="E882" t="s">
        <v>184</v>
      </c>
      <c r="F882" t="s">
        <v>2718</v>
      </c>
      <c r="G882" t="s">
        <v>186</v>
      </c>
      <c r="H882" t="s">
        <v>187</v>
      </c>
      <c r="I882" t="s">
        <v>136</v>
      </c>
      <c r="J882" t="s">
        <v>137</v>
      </c>
      <c r="K882" t="s">
        <v>138</v>
      </c>
      <c r="L882" t="s">
        <v>2719</v>
      </c>
      <c r="M882" t="s">
        <v>2720</v>
      </c>
      <c r="N882">
        <v>1.8488888880000001</v>
      </c>
      <c r="O882">
        <v>0</v>
      </c>
      <c r="P882">
        <v>1</v>
      </c>
      <c r="Q882">
        <v>0</v>
      </c>
      <c r="R882">
        <v>3</v>
      </c>
      <c r="S882">
        <v>0</v>
      </c>
      <c r="T882">
        <v>3</v>
      </c>
      <c r="U882">
        <v>0</v>
      </c>
      <c r="V882">
        <v>0</v>
      </c>
      <c r="W882">
        <v>0</v>
      </c>
      <c r="X882">
        <v>0.66392431342858937</v>
      </c>
      <c r="Y882">
        <v>0</v>
      </c>
      <c r="Z882">
        <v>20.73619683947673</v>
      </c>
      <c r="AA882">
        <v>0</v>
      </c>
      <c r="AB882">
        <v>3.9880798621017659</v>
      </c>
      <c r="AC882">
        <v>0</v>
      </c>
      <c r="AD882">
        <v>0</v>
      </c>
      <c r="AE882">
        <v>25.388201015007084</v>
      </c>
    </row>
    <row r="883" spans="1:31" x14ac:dyDescent="0.3">
      <c r="A883">
        <v>2685860</v>
      </c>
      <c r="B883">
        <v>1</v>
      </c>
      <c r="C883" t="s">
        <v>80</v>
      </c>
      <c r="D883" t="s">
        <v>106</v>
      </c>
      <c r="E883" t="s">
        <v>184</v>
      </c>
      <c r="F883" t="s">
        <v>2721</v>
      </c>
      <c r="G883" t="s">
        <v>186</v>
      </c>
      <c r="H883" t="s">
        <v>187</v>
      </c>
      <c r="I883" t="s">
        <v>136</v>
      </c>
      <c r="J883" t="s">
        <v>137</v>
      </c>
      <c r="K883" t="s">
        <v>138</v>
      </c>
      <c r="L883" t="s">
        <v>2722</v>
      </c>
      <c r="M883" t="s">
        <v>2723</v>
      </c>
      <c r="N883">
        <v>1.7022222220000001</v>
      </c>
      <c r="O883">
        <v>0</v>
      </c>
      <c r="P883">
        <v>0</v>
      </c>
      <c r="Q883">
        <v>0</v>
      </c>
      <c r="R883">
        <v>12</v>
      </c>
      <c r="S883">
        <v>0</v>
      </c>
      <c r="T883">
        <v>1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70.654925651247623</v>
      </c>
      <c r="AA883">
        <v>0</v>
      </c>
      <c r="AB883">
        <v>2.0894888685702906</v>
      </c>
      <c r="AC883">
        <v>0</v>
      </c>
      <c r="AD883">
        <v>0</v>
      </c>
      <c r="AE883">
        <v>72.744414519817909</v>
      </c>
    </row>
    <row r="884" spans="1:31" x14ac:dyDescent="0.3">
      <c r="A884">
        <v>2685873</v>
      </c>
      <c r="B884">
        <v>1</v>
      </c>
      <c r="C884" t="s">
        <v>81</v>
      </c>
      <c r="D884" t="s">
        <v>116</v>
      </c>
      <c r="E884" t="s">
        <v>160</v>
      </c>
      <c r="F884" t="s">
        <v>2724</v>
      </c>
      <c r="G884" t="s">
        <v>134</v>
      </c>
      <c r="H884" t="s">
        <v>135</v>
      </c>
      <c r="I884" t="s">
        <v>136</v>
      </c>
      <c r="J884" t="s">
        <v>137</v>
      </c>
      <c r="K884" t="s">
        <v>138</v>
      </c>
      <c r="L884" t="s">
        <v>2725</v>
      </c>
      <c r="M884" t="s">
        <v>2726</v>
      </c>
      <c r="N884">
        <v>0.30194444399999998</v>
      </c>
      <c r="O884">
        <v>12</v>
      </c>
      <c r="P884">
        <v>3037</v>
      </c>
      <c r="Q884">
        <v>274</v>
      </c>
      <c r="R884">
        <v>246</v>
      </c>
      <c r="S884">
        <v>11</v>
      </c>
      <c r="T884">
        <v>433</v>
      </c>
      <c r="U884">
        <v>1</v>
      </c>
      <c r="V884">
        <v>0</v>
      </c>
      <c r="W884">
        <v>0.450226522281862</v>
      </c>
      <c r="X884">
        <v>121.98486430807806</v>
      </c>
      <c r="Y884">
        <v>40.704338712860604</v>
      </c>
      <c r="Z884">
        <v>28.141176512202168</v>
      </c>
      <c r="AA884">
        <v>27.310986242220039</v>
      </c>
      <c r="AB884">
        <v>48.027535368852035</v>
      </c>
      <c r="AC884">
        <v>4.0253420155363466</v>
      </c>
      <c r="AD884">
        <v>0</v>
      </c>
      <c r="AE884">
        <v>270.64446968203117</v>
      </c>
    </row>
    <row r="885" spans="1:31" x14ac:dyDescent="0.3">
      <c r="A885">
        <v>2685887</v>
      </c>
      <c r="B885">
        <v>1</v>
      </c>
      <c r="C885" t="s">
        <v>80</v>
      </c>
      <c r="D885" t="s">
        <v>101</v>
      </c>
      <c r="E885" t="s">
        <v>428</v>
      </c>
      <c r="F885" t="s">
        <v>2727</v>
      </c>
      <c r="G885" t="s">
        <v>409</v>
      </c>
      <c r="H885" t="s">
        <v>187</v>
      </c>
      <c r="I885" t="s">
        <v>136</v>
      </c>
      <c r="J885" t="s">
        <v>137</v>
      </c>
      <c r="K885" t="s">
        <v>138</v>
      </c>
      <c r="L885" t="s">
        <v>2728</v>
      </c>
      <c r="M885" t="s">
        <v>2729</v>
      </c>
      <c r="N885">
        <v>0.81166666600000004</v>
      </c>
      <c r="O885">
        <v>0</v>
      </c>
      <c r="P885">
        <v>25</v>
      </c>
      <c r="Q885">
        <v>0</v>
      </c>
      <c r="R885">
        <v>0</v>
      </c>
      <c r="S885">
        <v>0</v>
      </c>
      <c r="T885">
        <v>72</v>
      </c>
      <c r="U885">
        <v>0</v>
      </c>
      <c r="V885">
        <v>0</v>
      </c>
      <c r="W885">
        <v>0</v>
      </c>
      <c r="X885">
        <v>3.3431590710649579</v>
      </c>
      <c r="Y885">
        <v>0</v>
      </c>
      <c r="Z885">
        <v>0</v>
      </c>
      <c r="AA885">
        <v>0</v>
      </c>
      <c r="AB885">
        <v>95.446575107728904</v>
      </c>
      <c r="AC885">
        <v>0</v>
      </c>
      <c r="AD885">
        <v>0</v>
      </c>
      <c r="AE885">
        <v>98.789734178793864</v>
      </c>
    </row>
    <row r="886" spans="1:31" x14ac:dyDescent="0.3">
      <c r="A886">
        <v>2685892</v>
      </c>
      <c r="B886">
        <v>1</v>
      </c>
      <c r="C886" t="s">
        <v>81</v>
      </c>
      <c r="D886" t="s">
        <v>118</v>
      </c>
      <c r="E886" t="s">
        <v>184</v>
      </c>
      <c r="F886" t="s">
        <v>2730</v>
      </c>
      <c r="G886" t="s">
        <v>409</v>
      </c>
      <c r="H886" t="s">
        <v>187</v>
      </c>
      <c r="I886" t="s">
        <v>136</v>
      </c>
      <c r="J886" t="s">
        <v>137</v>
      </c>
      <c r="K886" t="s">
        <v>138</v>
      </c>
      <c r="L886" t="s">
        <v>2731</v>
      </c>
      <c r="M886" t="s">
        <v>2732</v>
      </c>
      <c r="N886">
        <v>0.3775</v>
      </c>
      <c r="O886">
        <v>0</v>
      </c>
      <c r="P886">
        <v>244</v>
      </c>
      <c r="Q886">
        <v>0</v>
      </c>
      <c r="R886">
        <v>0</v>
      </c>
      <c r="S886">
        <v>0</v>
      </c>
      <c r="T886">
        <v>13</v>
      </c>
      <c r="U886">
        <v>0</v>
      </c>
      <c r="V886">
        <v>0</v>
      </c>
      <c r="W886">
        <v>0</v>
      </c>
      <c r="X886">
        <v>18.772211176598642</v>
      </c>
      <c r="Y886">
        <v>0</v>
      </c>
      <c r="Z886">
        <v>0</v>
      </c>
      <c r="AA886">
        <v>0</v>
      </c>
      <c r="AB886">
        <v>6.0968662389842727</v>
      </c>
      <c r="AC886">
        <v>0</v>
      </c>
      <c r="AD886">
        <v>0</v>
      </c>
      <c r="AE886">
        <v>24.869077415582915</v>
      </c>
    </row>
    <row r="887" spans="1:31" x14ac:dyDescent="0.3">
      <c r="A887">
        <v>2685474</v>
      </c>
      <c r="B887">
        <v>1</v>
      </c>
      <c r="C887" t="s">
        <v>81</v>
      </c>
      <c r="D887" t="s">
        <v>128</v>
      </c>
      <c r="E887" t="s">
        <v>184</v>
      </c>
      <c r="F887" t="s">
        <v>2733</v>
      </c>
      <c r="G887" t="s">
        <v>346</v>
      </c>
      <c r="H887" t="s">
        <v>187</v>
      </c>
      <c r="I887" t="s">
        <v>136</v>
      </c>
      <c r="J887" t="s">
        <v>137</v>
      </c>
      <c r="K887" t="s">
        <v>166</v>
      </c>
      <c r="L887" t="s">
        <v>2734</v>
      </c>
      <c r="M887" t="s">
        <v>2735</v>
      </c>
      <c r="N887">
        <v>9.1941666659999992</v>
      </c>
      <c r="O887">
        <v>0</v>
      </c>
      <c r="P887">
        <v>130</v>
      </c>
      <c r="Q887">
        <v>0</v>
      </c>
      <c r="R887">
        <v>1</v>
      </c>
      <c r="S887">
        <v>0</v>
      </c>
      <c r="T887">
        <v>1</v>
      </c>
      <c r="U887">
        <v>0</v>
      </c>
      <c r="V887">
        <v>0</v>
      </c>
      <c r="W887">
        <v>0</v>
      </c>
      <c r="X887">
        <v>249.74228049712212</v>
      </c>
      <c r="Y887">
        <v>0</v>
      </c>
      <c r="Z887">
        <v>11.771743171131666</v>
      </c>
      <c r="AA887">
        <v>0</v>
      </c>
      <c r="AB887">
        <v>6.4704325042079999E-2</v>
      </c>
      <c r="AC887">
        <v>0</v>
      </c>
      <c r="AD887">
        <v>0</v>
      </c>
      <c r="AE887">
        <v>261.5787279932959</v>
      </c>
    </row>
    <row r="888" spans="1:31" x14ac:dyDescent="0.3">
      <c r="A888">
        <v>2685489</v>
      </c>
      <c r="B888">
        <v>1</v>
      </c>
      <c r="C888" t="s">
        <v>80</v>
      </c>
      <c r="D888" t="s">
        <v>86</v>
      </c>
      <c r="E888" t="s">
        <v>145</v>
      </c>
      <c r="F888" t="s">
        <v>2736</v>
      </c>
      <c r="G888" t="s">
        <v>165</v>
      </c>
      <c r="H888" t="s">
        <v>135</v>
      </c>
      <c r="I888" t="s">
        <v>136</v>
      </c>
      <c r="J888" t="s">
        <v>137</v>
      </c>
      <c r="K888" t="s">
        <v>166</v>
      </c>
      <c r="L888" t="s">
        <v>2737</v>
      </c>
      <c r="M888" t="s">
        <v>2738</v>
      </c>
      <c r="N888">
        <v>4.045833333</v>
      </c>
      <c r="O888">
        <v>0</v>
      </c>
      <c r="P888">
        <v>1722</v>
      </c>
      <c r="Q888">
        <v>0</v>
      </c>
      <c r="R888">
        <v>0</v>
      </c>
      <c r="S888">
        <v>1</v>
      </c>
      <c r="T888">
        <v>36</v>
      </c>
      <c r="U888">
        <v>0</v>
      </c>
      <c r="V888">
        <v>0</v>
      </c>
      <c r="W888">
        <v>0</v>
      </c>
      <c r="X888">
        <v>1588.8723685503464</v>
      </c>
      <c r="Y888">
        <v>0</v>
      </c>
      <c r="Z888">
        <v>0</v>
      </c>
      <c r="AA888">
        <v>467.72025669402126</v>
      </c>
      <c r="AB888">
        <v>145.17200620219725</v>
      </c>
      <c r="AC888">
        <v>0</v>
      </c>
      <c r="AD888">
        <v>0</v>
      </c>
      <c r="AE888">
        <v>2201.7646314465651</v>
      </c>
    </row>
    <row r="889" spans="1:31" x14ac:dyDescent="0.3">
      <c r="A889">
        <v>2685498</v>
      </c>
      <c r="B889">
        <v>1</v>
      </c>
      <c r="C889" t="s">
        <v>80</v>
      </c>
      <c r="D889" t="s">
        <v>108</v>
      </c>
      <c r="E889" t="s">
        <v>145</v>
      </c>
      <c r="F889" t="s">
        <v>2739</v>
      </c>
      <c r="G889" t="s">
        <v>346</v>
      </c>
      <c r="H889" t="s">
        <v>135</v>
      </c>
      <c r="I889" t="s">
        <v>136</v>
      </c>
      <c r="J889" t="s">
        <v>137</v>
      </c>
      <c r="K889" t="s">
        <v>166</v>
      </c>
      <c r="L889" t="s">
        <v>2740</v>
      </c>
      <c r="M889" t="s">
        <v>2741</v>
      </c>
      <c r="N889">
        <v>8.7086111109999997</v>
      </c>
      <c r="O889">
        <v>0</v>
      </c>
      <c r="P889">
        <v>29</v>
      </c>
      <c r="Q889">
        <v>0</v>
      </c>
      <c r="R889">
        <v>5</v>
      </c>
      <c r="S889">
        <v>0</v>
      </c>
      <c r="T889">
        <v>12</v>
      </c>
      <c r="U889">
        <v>0</v>
      </c>
      <c r="V889">
        <v>0</v>
      </c>
      <c r="W889">
        <v>0</v>
      </c>
      <c r="X889">
        <v>51.06945409546136</v>
      </c>
      <c r="Y889">
        <v>0</v>
      </c>
      <c r="Z889">
        <v>30.075693660257205</v>
      </c>
      <c r="AA889">
        <v>0</v>
      </c>
      <c r="AB889">
        <v>67.011044142479406</v>
      </c>
      <c r="AC889">
        <v>0</v>
      </c>
      <c r="AD889">
        <v>0</v>
      </c>
      <c r="AE889">
        <v>148.15619189819796</v>
      </c>
    </row>
    <row r="890" spans="1:31" x14ac:dyDescent="0.3">
      <c r="A890">
        <v>2685522</v>
      </c>
      <c r="B890">
        <v>1</v>
      </c>
      <c r="C890" t="s">
        <v>81</v>
      </c>
      <c r="D890" t="s">
        <v>121</v>
      </c>
      <c r="E890" t="s">
        <v>145</v>
      </c>
      <c r="F890" t="s">
        <v>2742</v>
      </c>
      <c r="G890" t="s">
        <v>165</v>
      </c>
      <c r="H890" t="s">
        <v>135</v>
      </c>
      <c r="I890" t="s">
        <v>136</v>
      </c>
      <c r="J890" t="s">
        <v>137</v>
      </c>
      <c r="K890" t="s">
        <v>166</v>
      </c>
      <c r="L890" t="s">
        <v>2743</v>
      </c>
      <c r="M890" t="s">
        <v>2744</v>
      </c>
      <c r="N890">
        <v>5.250555555</v>
      </c>
      <c r="O890">
        <v>1</v>
      </c>
      <c r="P890">
        <v>466</v>
      </c>
      <c r="Q890">
        <v>0</v>
      </c>
      <c r="R890">
        <v>120</v>
      </c>
      <c r="S890">
        <v>0</v>
      </c>
      <c r="T890">
        <v>72</v>
      </c>
      <c r="U890">
        <v>0</v>
      </c>
      <c r="V890">
        <v>0</v>
      </c>
      <c r="W890">
        <v>1.0188494315600001</v>
      </c>
      <c r="X890">
        <v>358.45114799244482</v>
      </c>
      <c r="Y890">
        <v>0</v>
      </c>
      <c r="Z890">
        <v>144.63974073073558</v>
      </c>
      <c r="AA890">
        <v>0</v>
      </c>
      <c r="AB890">
        <v>208.04312129590036</v>
      </c>
      <c r="AC890">
        <v>0</v>
      </c>
      <c r="AD890">
        <v>0</v>
      </c>
      <c r="AE890">
        <v>712.15285945064079</v>
      </c>
    </row>
    <row r="891" spans="1:31" x14ac:dyDescent="0.3">
      <c r="A891">
        <v>2685563</v>
      </c>
      <c r="B891">
        <v>1</v>
      </c>
      <c r="C891" t="s">
        <v>80</v>
      </c>
      <c r="D891" t="s">
        <v>96</v>
      </c>
      <c r="E891" t="s">
        <v>160</v>
      </c>
      <c r="F891" t="s">
        <v>2745</v>
      </c>
      <c r="G891" t="s">
        <v>165</v>
      </c>
      <c r="H891" t="s">
        <v>135</v>
      </c>
      <c r="I891" t="s">
        <v>136</v>
      </c>
      <c r="J891" t="s">
        <v>137</v>
      </c>
      <c r="K891" t="s">
        <v>166</v>
      </c>
      <c r="L891" t="s">
        <v>2746</v>
      </c>
      <c r="M891" t="s">
        <v>2747</v>
      </c>
      <c r="N891">
        <v>4.8219444439999997</v>
      </c>
      <c r="O891">
        <v>1</v>
      </c>
      <c r="P891">
        <v>425</v>
      </c>
      <c r="Q891">
        <v>0</v>
      </c>
      <c r="R891">
        <v>0</v>
      </c>
      <c r="S891">
        <v>2</v>
      </c>
      <c r="T891">
        <v>16</v>
      </c>
      <c r="U891">
        <v>0</v>
      </c>
      <c r="V891">
        <v>0</v>
      </c>
      <c r="W891">
        <v>28.040970303416106</v>
      </c>
      <c r="X891">
        <v>300.67597323596073</v>
      </c>
      <c r="Y891">
        <v>0</v>
      </c>
      <c r="Z891">
        <v>0</v>
      </c>
      <c r="AA891">
        <v>45.557629178860083</v>
      </c>
      <c r="AB891">
        <v>177.85536077237222</v>
      </c>
      <c r="AC891">
        <v>0</v>
      </c>
      <c r="AD891">
        <v>0</v>
      </c>
      <c r="AE891">
        <v>552.12993349060912</v>
      </c>
    </row>
    <row r="892" spans="1:31" x14ac:dyDescent="0.3">
      <c r="A892">
        <v>2685690</v>
      </c>
      <c r="B892">
        <v>1</v>
      </c>
      <c r="C892" t="s">
        <v>80</v>
      </c>
      <c r="D892" t="s">
        <v>97</v>
      </c>
      <c r="E892" t="s">
        <v>145</v>
      </c>
      <c r="F892" t="s">
        <v>2748</v>
      </c>
      <c r="G892" t="s">
        <v>346</v>
      </c>
      <c r="H892" t="s">
        <v>135</v>
      </c>
      <c r="I892" t="s">
        <v>136</v>
      </c>
      <c r="J892" t="s">
        <v>137</v>
      </c>
      <c r="K892" t="s">
        <v>166</v>
      </c>
      <c r="L892" t="s">
        <v>2749</v>
      </c>
      <c r="M892" t="s">
        <v>2750</v>
      </c>
      <c r="N892">
        <v>2.0180555550000001</v>
      </c>
      <c r="O892">
        <v>0</v>
      </c>
      <c r="P892">
        <v>43</v>
      </c>
      <c r="Q892">
        <v>0</v>
      </c>
      <c r="R892">
        <v>0</v>
      </c>
      <c r="S892">
        <v>0</v>
      </c>
      <c r="T892">
        <v>5</v>
      </c>
      <c r="U892">
        <v>0</v>
      </c>
      <c r="V892">
        <v>0</v>
      </c>
      <c r="W892">
        <v>0</v>
      </c>
      <c r="X892">
        <v>31.94284006191004</v>
      </c>
      <c r="Y892">
        <v>0</v>
      </c>
      <c r="Z892">
        <v>0</v>
      </c>
      <c r="AA892">
        <v>0</v>
      </c>
      <c r="AB892">
        <v>8.5381594325835408</v>
      </c>
      <c r="AC892">
        <v>0</v>
      </c>
      <c r="AD892">
        <v>0</v>
      </c>
      <c r="AE892">
        <v>40.480999494493581</v>
      </c>
    </row>
    <row r="893" spans="1:31" x14ac:dyDescent="0.3">
      <c r="A893">
        <v>2685740</v>
      </c>
      <c r="B893">
        <v>1</v>
      </c>
      <c r="C893" t="s">
        <v>81</v>
      </c>
      <c r="D893" t="s">
        <v>113</v>
      </c>
      <c r="E893" t="s">
        <v>160</v>
      </c>
      <c r="F893" t="s">
        <v>2751</v>
      </c>
      <c r="G893" t="s">
        <v>134</v>
      </c>
      <c r="H893" t="s">
        <v>135</v>
      </c>
      <c r="I893" t="s">
        <v>136</v>
      </c>
      <c r="J893" t="s">
        <v>137</v>
      </c>
      <c r="K893" t="s">
        <v>138</v>
      </c>
      <c r="L893" t="s">
        <v>2752</v>
      </c>
      <c r="M893" t="s">
        <v>2753</v>
      </c>
      <c r="N893">
        <v>0.60250000000000004</v>
      </c>
      <c r="O893">
        <v>20</v>
      </c>
      <c r="P893">
        <v>377</v>
      </c>
      <c r="Q893">
        <v>153</v>
      </c>
      <c r="R893">
        <v>183</v>
      </c>
      <c r="S893">
        <v>19</v>
      </c>
      <c r="T893">
        <v>33</v>
      </c>
      <c r="U893">
        <v>1</v>
      </c>
      <c r="V893">
        <v>0</v>
      </c>
      <c r="W893">
        <v>1.6605701375972703</v>
      </c>
      <c r="X893">
        <v>46.065513142795972</v>
      </c>
      <c r="Y893">
        <v>146.20967940757114</v>
      </c>
      <c r="Z893">
        <v>84.223811831163545</v>
      </c>
      <c r="AA893">
        <v>39.584808141183807</v>
      </c>
      <c r="AB893">
        <v>8.9204622247559477</v>
      </c>
      <c r="AC893">
        <v>13.531288732881782</v>
      </c>
      <c r="AD893">
        <v>0</v>
      </c>
      <c r="AE893">
        <v>340.19613361794944</v>
      </c>
    </row>
    <row r="894" spans="1:31" x14ac:dyDescent="0.3">
      <c r="A894">
        <v>2685806</v>
      </c>
      <c r="B894">
        <v>1</v>
      </c>
      <c r="C894" t="s">
        <v>80</v>
      </c>
      <c r="D894" t="s">
        <v>96</v>
      </c>
      <c r="E894" t="s">
        <v>213</v>
      </c>
      <c r="F894" t="s">
        <v>2754</v>
      </c>
      <c r="G894" t="s">
        <v>831</v>
      </c>
      <c r="H894" t="s">
        <v>187</v>
      </c>
      <c r="I894" t="s">
        <v>136</v>
      </c>
      <c r="J894" t="s">
        <v>137</v>
      </c>
      <c r="K894" t="s">
        <v>138</v>
      </c>
      <c r="L894" t="s">
        <v>2755</v>
      </c>
      <c r="M894" t="s">
        <v>2756</v>
      </c>
      <c r="N894">
        <v>3.6388888879999999</v>
      </c>
      <c r="O894">
        <v>0</v>
      </c>
      <c r="P894">
        <v>2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1.8412138224126855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1.8412138224126855</v>
      </c>
    </row>
    <row r="895" spans="1:31" x14ac:dyDescent="0.3">
      <c r="A895">
        <v>2685835</v>
      </c>
      <c r="B895">
        <v>1</v>
      </c>
      <c r="C895" t="s">
        <v>80</v>
      </c>
      <c r="D895" t="s">
        <v>108</v>
      </c>
      <c r="E895" t="s">
        <v>184</v>
      </c>
      <c r="F895" t="s">
        <v>2757</v>
      </c>
      <c r="G895" t="s">
        <v>186</v>
      </c>
      <c r="H895" t="s">
        <v>187</v>
      </c>
      <c r="I895" t="s">
        <v>136</v>
      </c>
      <c r="J895" t="s">
        <v>137</v>
      </c>
      <c r="K895" t="s">
        <v>138</v>
      </c>
      <c r="L895" t="s">
        <v>2758</v>
      </c>
      <c r="M895" t="s">
        <v>2759</v>
      </c>
      <c r="N895">
        <v>3.1102777769999999</v>
      </c>
      <c r="O895">
        <v>0</v>
      </c>
      <c r="P895">
        <v>10</v>
      </c>
      <c r="Q895">
        <v>0</v>
      </c>
      <c r="R895">
        <v>0</v>
      </c>
      <c r="S895">
        <v>0</v>
      </c>
      <c r="T895">
        <v>1</v>
      </c>
      <c r="U895">
        <v>0</v>
      </c>
      <c r="V895">
        <v>0</v>
      </c>
      <c r="W895">
        <v>0</v>
      </c>
      <c r="X895">
        <v>4.4413951073613891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4.4413951073613891</v>
      </c>
    </row>
    <row r="896" spans="1:31" x14ac:dyDescent="0.3">
      <c r="A896">
        <v>2685839</v>
      </c>
      <c r="B896">
        <v>1</v>
      </c>
      <c r="C896" t="s">
        <v>81</v>
      </c>
      <c r="D896" t="s">
        <v>126</v>
      </c>
      <c r="E896" t="s">
        <v>145</v>
      </c>
      <c r="F896" t="s">
        <v>2760</v>
      </c>
      <c r="G896" t="s">
        <v>176</v>
      </c>
      <c r="H896" t="s">
        <v>135</v>
      </c>
      <c r="I896" t="s">
        <v>136</v>
      </c>
      <c r="J896" t="s">
        <v>137</v>
      </c>
      <c r="K896" t="s">
        <v>138</v>
      </c>
      <c r="L896" t="s">
        <v>2761</v>
      </c>
      <c r="M896" t="s">
        <v>2762</v>
      </c>
      <c r="N896">
        <v>1.0536111109999999</v>
      </c>
      <c r="O896">
        <v>5</v>
      </c>
      <c r="P896">
        <v>127</v>
      </c>
      <c r="Q896">
        <v>12</v>
      </c>
      <c r="R896">
        <v>44</v>
      </c>
      <c r="S896">
        <v>4</v>
      </c>
      <c r="T896">
        <v>5</v>
      </c>
      <c r="U896">
        <v>0</v>
      </c>
      <c r="V896">
        <v>0</v>
      </c>
      <c r="W896">
        <v>0.95994153423750006</v>
      </c>
      <c r="X896">
        <v>17.905214723131724</v>
      </c>
      <c r="Y896">
        <v>187.82407329988706</v>
      </c>
      <c r="Z896">
        <v>65.871668468018015</v>
      </c>
      <c r="AA896">
        <v>117.56307478217487</v>
      </c>
      <c r="AB896">
        <v>1.0968171151862423</v>
      </c>
      <c r="AC896">
        <v>0</v>
      </c>
      <c r="AD896">
        <v>0</v>
      </c>
      <c r="AE896">
        <v>391.22078992263539</v>
      </c>
    </row>
    <row r="897" spans="1:31" x14ac:dyDescent="0.3">
      <c r="A897">
        <v>2685852</v>
      </c>
      <c r="B897">
        <v>1</v>
      </c>
      <c r="C897" t="s">
        <v>80</v>
      </c>
      <c r="D897" t="s">
        <v>84</v>
      </c>
      <c r="E897" t="s">
        <v>244</v>
      </c>
      <c r="F897" t="s">
        <v>2763</v>
      </c>
      <c r="G897" t="s">
        <v>968</v>
      </c>
      <c r="H897" t="s">
        <v>187</v>
      </c>
      <c r="I897" t="s">
        <v>136</v>
      </c>
      <c r="J897" t="s">
        <v>137</v>
      </c>
      <c r="K897" t="s">
        <v>138</v>
      </c>
      <c r="L897" t="s">
        <v>2764</v>
      </c>
      <c r="M897" t="s">
        <v>2765</v>
      </c>
      <c r="N897">
        <v>2.8972222219999999</v>
      </c>
      <c r="O897">
        <v>0</v>
      </c>
      <c r="P897">
        <v>61</v>
      </c>
      <c r="Q897">
        <v>0</v>
      </c>
      <c r="R897">
        <v>1</v>
      </c>
      <c r="S897">
        <v>0</v>
      </c>
      <c r="T897">
        <v>61</v>
      </c>
      <c r="U897">
        <v>0</v>
      </c>
      <c r="V897">
        <v>2</v>
      </c>
      <c r="W897">
        <v>0</v>
      </c>
      <c r="X897">
        <v>46.308735883073133</v>
      </c>
      <c r="Y897">
        <v>0</v>
      </c>
      <c r="Z897">
        <v>0</v>
      </c>
      <c r="AA897">
        <v>0</v>
      </c>
      <c r="AB897">
        <v>242.1549513825799</v>
      </c>
      <c r="AC897">
        <v>0</v>
      </c>
      <c r="AD897">
        <v>406.41836150263424</v>
      </c>
      <c r="AE897">
        <v>694.88204876828729</v>
      </c>
    </row>
    <row r="898" spans="1:31" x14ac:dyDescent="0.3">
      <c r="A898">
        <v>2685879</v>
      </c>
      <c r="B898">
        <v>1</v>
      </c>
      <c r="C898" t="s">
        <v>80</v>
      </c>
      <c r="D898" t="s">
        <v>99</v>
      </c>
      <c r="E898" t="s">
        <v>213</v>
      </c>
      <c r="F898" t="s">
        <v>2766</v>
      </c>
      <c r="G898" t="s">
        <v>831</v>
      </c>
      <c r="H898" t="s">
        <v>187</v>
      </c>
      <c r="I898" t="s">
        <v>136</v>
      </c>
      <c r="J898" t="s">
        <v>137</v>
      </c>
      <c r="K898" t="s">
        <v>138</v>
      </c>
      <c r="L898" t="s">
        <v>2767</v>
      </c>
      <c r="M898" t="s">
        <v>2768</v>
      </c>
      <c r="N898">
        <v>1.8094444439999999</v>
      </c>
      <c r="O898">
        <v>0</v>
      </c>
      <c r="P898">
        <v>4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2.1035488267527165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2.1035488267527165</v>
      </c>
    </row>
    <row r="899" spans="1:31" x14ac:dyDescent="0.3">
      <c r="A899">
        <v>2685888</v>
      </c>
      <c r="B899">
        <v>1</v>
      </c>
      <c r="C899" t="s">
        <v>80</v>
      </c>
      <c r="D899" t="s">
        <v>90</v>
      </c>
      <c r="E899" t="s">
        <v>213</v>
      </c>
      <c r="F899" t="s">
        <v>2769</v>
      </c>
      <c r="G899" t="s">
        <v>688</v>
      </c>
      <c r="H899" t="s">
        <v>187</v>
      </c>
      <c r="I899" t="s">
        <v>136</v>
      </c>
      <c r="J899" t="s">
        <v>137</v>
      </c>
      <c r="K899" t="s">
        <v>138</v>
      </c>
      <c r="L899" t="s">
        <v>2770</v>
      </c>
      <c r="M899" t="s">
        <v>2771</v>
      </c>
      <c r="N899">
        <v>1.166388888</v>
      </c>
      <c r="O899">
        <v>0</v>
      </c>
      <c r="P899">
        <v>1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0.12122555344696223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0.12122555344696223</v>
      </c>
    </row>
    <row r="900" spans="1:31" x14ac:dyDescent="0.3">
      <c r="A900">
        <v>2685902</v>
      </c>
      <c r="B900">
        <v>1</v>
      </c>
      <c r="C900" t="s">
        <v>81</v>
      </c>
      <c r="D900" t="s">
        <v>113</v>
      </c>
      <c r="E900" t="s">
        <v>132</v>
      </c>
      <c r="F900" t="s">
        <v>2772</v>
      </c>
      <c r="G900" t="s">
        <v>147</v>
      </c>
      <c r="H900" t="s">
        <v>135</v>
      </c>
      <c r="I900" t="s">
        <v>136</v>
      </c>
      <c r="J900" t="s">
        <v>3</v>
      </c>
      <c r="K900" t="s">
        <v>138</v>
      </c>
      <c r="L900" t="s">
        <v>2773</v>
      </c>
      <c r="M900" t="s">
        <v>2774</v>
      </c>
      <c r="N900">
        <v>0.86722222199999999</v>
      </c>
      <c r="O900">
        <v>3</v>
      </c>
      <c r="P900">
        <v>238</v>
      </c>
      <c r="Q900">
        <v>93</v>
      </c>
      <c r="R900">
        <v>191</v>
      </c>
      <c r="S900">
        <v>7</v>
      </c>
      <c r="T900">
        <v>13</v>
      </c>
      <c r="U900">
        <v>0</v>
      </c>
      <c r="V900">
        <v>0</v>
      </c>
      <c r="W900">
        <v>7.4542660886504404</v>
      </c>
      <c r="X900">
        <v>39.567319086803224</v>
      </c>
      <c r="Y900">
        <v>99.664767399752833</v>
      </c>
      <c r="Z900">
        <v>142.08664008415775</v>
      </c>
      <c r="AA900">
        <v>11.32478893492493</v>
      </c>
      <c r="AB900">
        <v>7.6523839383279286</v>
      </c>
      <c r="AC900">
        <v>0</v>
      </c>
      <c r="AD900">
        <v>0</v>
      </c>
      <c r="AE900">
        <v>307.75016553261713</v>
      </c>
    </row>
    <row r="901" spans="1:31" x14ac:dyDescent="0.3">
      <c r="A901">
        <v>2685919</v>
      </c>
      <c r="B901">
        <v>1</v>
      </c>
      <c r="C901" t="s">
        <v>80</v>
      </c>
      <c r="D901" t="s">
        <v>93</v>
      </c>
      <c r="E901" t="s">
        <v>184</v>
      </c>
      <c r="F901" t="s">
        <v>2775</v>
      </c>
      <c r="G901" t="s">
        <v>186</v>
      </c>
      <c r="H901" t="s">
        <v>187</v>
      </c>
      <c r="I901" t="s">
        <v>136</v>
      </c>
      <c r="J901" t="s">
        <v>137</v>
      </c>
      <c r="K901" t="s">
        <v>138</v>
      </c>
      <c r="L901" t="s">
        <v>2776</v>
      </c>
      <c r="M901" t="s">
        <v>2777</v>
      </c>
      <c r="N901">
        <v>1.0375000000000001</v>
      </c>
      <c r="O901">
        <v>0</v>
      </c>
      <c r="P901">
        <v>0</v>
      </c>
      <c r="Q901">
        <v>0</v>
      </c>
      <c r="R901">
        <v>3</v>
      </c>
      <c r="S901">
        <v>0</v>
      </c>
      <c r="T901">
        <v>1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7.1860615691683645</v>
      </c>
      <c r="AA901">
        <v>0</v>
      </c>
      <c r="AB901">
        <v>27.454611847819251</v>
      </c>
      <c r="AC901">
        <v>0</v>
      </c>
      <c r="AD901">
        <v>0</v>
      </c>
      <c r="AE901">
        <v>34.640673416987617</v>
      </c>
    </row>
    <row r="902" spans="1:31" x14ac:dyDescent="0.3">
      <c r="A902">
        <v>2685930</v>
      </c>
      <c r="B902">
        <v>1</v>
      </c>
      <c r="C902" t="s">
        <v>81</v>
      </c>
      <c r="D902" t="s">
        <v>118</v>
      </c>
      <c r="E902" t="s">
        <v>184</v>
      </c>
      <c r="F902" t="s">
        <v>2778</v>
      </c>
      <c r="G902" t="s">
        <v>409</v>
      </c>
      <c r="H902" t="s">
        <v>187</v>
      </c>
      <c r="I902" t="s">
        <v>136</v>
      </c>
      <c r="J902" t="s">
        <v>137</v>
      </c>
      <c r="K902" t="s">
        <v>138</v>
      </c>
      <c r="L902" t="s">
        <v>2779</v>
      </c>
      <c r="M902" t="s">
        <v>2780</v>
      </c>
      <c r="N902">
        <v>0.41111111099999997</v>
      </c>
      <c r="O902">
        <v>0</v>
      </c>
      <c r="P902">
        <v>1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4.3230093103160006E-2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4.3230093103160006E-2</v>
      </c>
    </row>
    <row r="903" spans="1:31" x14ac:dyDescent="0.3">
      <c r="A903">
        <v>2685222</v>
      </c>
      <c r="B903">
        <v>1</v>
      </c>
      <c r="C903" t="s">
        <v>81</v>
      </c>
      <c r="D903" t="s">
        <v>128</v>
      </c>
      <c r="E903" t="s">
        <v>145</v>
      </c>
      <c r="F903" t="s">
        <v>2781</v>
      </c>
      <c r="G903" t="s">
        <v>409</v>
      </c>
      <c r="H903" t="s">
        <v>135</v>
      </c>
      <c r="I903" t="s">
        <v>136</v>
      </c>
      <c r="J903" t="s">
        <v>137</v>
      </c>
      <c r="K903" t="s">
        <v>138</v>
      </c>
      <c r="L903" t="s">
        <v>2782</v>
      </c>
      <c r="M903" t="s">
        <v>2783</v>
      </c>
      <c r="N903">
        <v>1.120833333</v>
      </c>
      <c r="O903">
        <v>0</v>
      </c>
      <c r="P903">
        <v>114</v>
      </c>
      <c r="Q903">
        <v>0</v>
      </c>
      <c r="R903">
        <v>1</v>
      </c>
      <c r="S903">
        <v>0</v>
      </c>
      <c r="T903">
        <v>15</v>
      </c>
      <c r="U903">
        <v>0</v>
      </c>
      <c r="V903">
        <v>0</v>
      </c>
      <c r="W903">
        <v>0</v>
      </c>
      <c r="X903">
        <v>79.208161101033937</v>
      </c>
      <c r="Y903">
        <v>0</v>
      </c>
      <c r="Z903">
        <v>0.48289964429360122</v>
      </c>
      <c r="AA903">
        <v>0</v>
      </c>
      <c r="AB903">
        <v>40.075901462513585</v>
      </c>
      <c r="AC903">
        <v>0</v>
      </c>
      <c r="AD903">
        <v>0</v>
      </c>
      <c r="AE903">
        <v>119.76696220784112</v>
      </c>
    </row>
    <row r="904" spans="1:31" x14ac:dyDescent="0.3">
      <c r="A904">
        <v>2685224</v>
      </c>
      <c r="B904">
        <v>1</v>
      </c>
      <c r="C904" t="s">
        <v>81</v>
      </c>
      <c r="D904" t="s">
        <v>112</v>
      </c>
      <c r="E904" t="s">
        <v>145</v>
      </c>
      <c r="F904" t="s">
        <v>2316</v>
      </c>
      <c r="G904" t="s">
        <v>134</v>
      </c>
      <c r="H904" t="s">
        <v>135</v>
      </c>
      <c r="I904" t="s">
        <v>136</v>
      </c>
      <c r="J904" t="s">
        <v>137</v>
      </c>
      <c r="K904" t="s">
        <v>138</v>
      </c>
      <c r="L904" t="s">
        <v>2784</v>
      </c>
      <c r="M904" t="s">
        <v>2785</v>
      </c>
      <c r="N904">
        <v>0.31305555499999999</v>
      </c>
      <c r="O904">
        <v>0</v>
      </c>
      <c r="P904">
        <v>136</v>
      </c>
      <c r="Q904">
        <v>4</v>
      </c>
      <c r="R904">
        <v>142</v>
      </c>
      <c r="S904">
        <v>5</v>
      </c>
      <c r="T904">
        <v>12</v>
      </c>
      <c r="U904">
        <v>0</v>
      </c>
      <c r="V904">
        <v>0</v>
      </c>
      <c r="W904">
        <v>0</v>
      </c>
      <c r="X904">
        <v>5.0260404997360624</v>
      </c>
      <c r="Y904">
        <v>19.846265468783272</v>
      </c>
      <c r="Z904">
        <v>36.004425979693096</v>
      </c>
      <c r="AA904">
        <v>3.3523521090090469</v>
      </c>
      <c r="AB904">
        <v>6.7072627597977119</v>
      </c>
      <c r="AC904">
        <v>0</v>
      </c>
      <c r="AD904">
        <v>0</v>
      </c>
      <c r="AE904">
        <v>70.936346817019199</v>
      </c>
    </row>
    <row r="905" spans="1:31" x14ac:dyDescent="0.3">
      <c r="A905">
        <v>2685554</v>
      </c>
      <c r="B905">
        <v>1</v>
      </c>
      <c r="C905" t="s">
        <v>80</v>
      </c>
      <c r="D905" t="s">
        <v>86</v>
      </c>
      <c r="E905" t="s">
        <v>160</v>
      </c>
      <c r="F905" t="s">
        <v>2786</v>
      </c>
      <c r="G905" t="s">
        <v>147</v>
      </c>
      <c r="H905" t="s">
        <v>135</v>
      </c>
      <c r="I905" t="s">
        <v>136</v>
      </c>
      <c r="J905" t="s">
        <v>3</v>
      </c>
      <c r="K905" t="s">
        <v>138</v>
      </c>
      <c r="L905" t="s">
        <v>2787</v>
      </c>
      <c r="M905" t="s">
        <v>2788</v>
      </c>
      <c r="N905">
        <v>3.914722222</v>
      </c>
      <c r="O905">
        <v>0</v>
      </c>
      <c r="P905">
        <v>0</v>
      </c>
      <c r="Q905">
        <v>0</v>
      </c>
      <c r="R905">
        <v>0</v>
      </c>
      <c r="S905">
        <v>1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3844.9022931063555</v>
      </c>
      <c r="AB905">
        <v>0</v>
      </c>
      <c r="AC905">
        <v>0</v>
      </c>
      <c r="AD905">
        <v>0</v>
      </c>
      <c r="AE905">
        <v>3844.9022931063555</v>
      </c>
    </row>
    <row r="906" spans="1:31" x14ac:dyDescent="0.3">
      <c r="A906">
        <v>2685880</v>
      </c>
      <c r="B906">
        <v>1</v>
      </c>
      <c r="C906" t="s">
        <v>80</v>
      </c>
      <c r="D906" t="s">
        <v>105</v>
      </c>
      <c r="E906" t="s">
        <v>428</v>
      </c>
      <c r="F906" t="s">
        <v>2789</v>
      </c>
      <c r="G906" t="s">
        <v>2790</v>
      </c>
      <c r="H906" t="s">
        <v>187</v>
      </c>
      <c r="I906" t="s">
        <v>136</v>
      </c>
      <c r="J906" t="s">
        <v>137</v>
      </c>
      <c r="K906" t="s">
        <v>138</v>
      </c>
      <c r="L906" t="s">
        <v>2791</v>
      </c>
      <c r="M906" t="s">
        <v>2792</v>
      </c>
      <c r="N906">
        <v>2.1241666659999998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1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1.6649260815439586</v>
      </c>
      <c r="AC906">
        <v>0</v>
      </c>
      <c r="AD906">
        <v>0</v>
      </c>
      <c r="AE906">
        <v>1.6649260815439586</v>
      </c>
    </row>
    <row r="907" spans="1:31" x14ac:dyDescent="0.3">
      <c r="A907">
        <v>2685885</v>
      </c>
      <c r="B907">
        <v>1</v>
      </c>
      <c r="C907" t="s">
        <v>81</v>
      </c>
      <c r="D907" t="s">
        <v>115</v>
      </c>
      <c r="E907" t="s">
        <v>184</v>
      </c>
      <c r="F907" t="s">
        <v>2793</v>
      </c>
      <c r="G907" t="s">
        <v>186</v>
      </c>
      <c r="H907" t="s">
        <v>187</v>
      </c>
      <c r="I907" t="s">
        <v>136</v>
      </c>
      <c r="J907" t="s">
        <v>137</v>
      </c>
      <c r="K907" t="s">
        <v>138</v>
      </c>
      <c r="L907" t="s">
        <v>2794</v>
      </c>
      <c r="M907" t="s">
        <v>2795</v>
      </c>
      <c r="N907">
        <v>2.3991666660000002</v>
      </c>
      <c r="O907">
        <v>0</v>
      </c>
      <c r="P907">
        <v>9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1.5381370402350001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1.5381370402350001</v>
      </c>
    </row>
    <row r="908" spans="1:31" x14ac:dyDescent="0.3">
      <c r="A908">
        <v>2685896</v>
      </c>
      <c r="B908">
        <v>1</v>
      </c>
      <c r="C908" t="s">
        <v>80</v>
      </c>
      <c r="D908" t="s">
        <v>93</v>
      </c>
      <c r="E908" t="s">
        <v>184</v>
      </c>
      <c r="F908" t="s">
        <v>2796</v>
      </c>
      <c r="G908" t="s">
        <v>186</v>
      </c>
      <c r="H908" t="s">
        <v>187</v>
      </c>
      <c r="I908" t="s">
        <v>136</v>
      </c>
      <c r="J908" t="s">
        <v>137</v>
      </c>
      <c r="K908" t="s">
        <v>138</v>
      </c>
      <c r="L908" t="s">
        <v>2797</v>
      </c>
      <c r="M908" t="s">
        <v>2798</v>
      </c>
      <c r="N908">
        <v>1.3491666659999999</v>
      </c>
      <c r="O908">
        <v>0</v>
      </c>
      <c r="P908">
        <v>3</v>
      </c>
      <c r="Q908">
        <v>0</v>
      </c>
      <c r="R908">
        <v>9</v>
      </c>
      <c r="S908">
        <v>0</v>
      </c>
      <c r="T908">
        <v>5</v>
      </c>
      <c r="U908">
        <v>0</v>
      </c>
      <c r="V908">
        <v>0</v>
      </c>
      <c r="W908">
        <v>0</v>
      </c>
      <c r="X908">
        <v>0.79786691011361976</v>
      </c>
      <c r="Y908">
        <v>0</v>
      </c>
      <c r="Z908">
        <v>49.435104856104445</v>
      </c>
      <c r="AA908">
        <v>0</v>
      </c>
      <c r="AB908">
        <v>24.466164212071103</v>
      </c>
      <c r="AC908">
        <v>0</v>
      </c>
      <c r="AD908">
        <v>0</v>
      </c>
      <c r="AE908">
        <v>74.699135978289164</v>
      </c>
    </row>
    <row r="909" spans="1:31" x14ac:dyDescent="0.3">
      <c r="A909">
        <v>2685897</v>
      </c>
      <c r="B909">
        <v>1</v>
      </c>
      <c r="C909" t="s">
        <v>80</v>
      </c>
      <c r="D909" t="s">
        <v>103</v>
      </c>
      <c r="E909" t="s">
        <v>428</v>
      </c>
      <c r="F909" t="s">
        <v>2799</v>
      </c>
      <c r="G909" t="s">
        <v>1177</v>
      </c>
      <c r="H909" t="s">
        <v>187</v>
      </c>
      <c r="I909" t="s">
        <v>136</v>
      </c>
      <c r="J909" t="s">
        <v>137</v>
      </c>
      <c r="K909" t="s">
        <v>138</v>
      </c>
      <c r="L909" t="s">
        <v>2800</v>
      </c>
      <c r="M909" t="s">
        <v>2801</v>
      </c>
      <c r="N909">
        <v>2.1544444440000001</v>
      </c>
      <c r="O909">
        <v>0</v>
      </c>
      <c r="P909">
        <v>143</v>
      </c>
      <c r="Q909">
        <v>0</v>
      </c>
      <c r="R909">
        <v>0</v>
      </c>
      <c r="S909">
        <v>0</v>
      </c>
      <c r="T909">
        <v>3</v>
      </c>
      <c r="U909">
        <v>0</v>
      </c>
      <c r="V909">
        <v>0</v>
      </c>
      <c r="W909">
        <v>0</v>
      </c>
      <c r="X909">
        <v>76.843464331923201</v>
      </c>
      <c r="Y909">
        <v>0</v>
      </c>
      <c r="Z909">
        <v>0</v>
      </c>
      <c r="AA909">
        <v>0</v>
      </c>
      <c r="AB909">
        <v>9.6455898366668453</v>
      </c>
      <c r="AC909">
        <v>0</v>
      </c>
      <c r="AD909">
        <v>0</v>
      </c>
      <c r="AE909">
        <v>86.489054168590044</v>
      </c>
    </row>
    <row r="910" spans="1:31" x14ac:dyDescent="0.3">
      <c r="A910">
        <v>2685911</v>
      </c>
      <c r="B910">
        <v>1</v>
      </c>
      <c r="C910" t="s">
        <v>80</v>
      </c>
      <c r="D910" t="s">
        <v>83</v>
      </c>
      <c r="E910" t="s">
        <v>184</v>
      </c>
      <c r="F910" t="s">
        <v>2802</v>
      </c>
      <c r="G910" t="s">
        <v>186</v>
      </c>
      <c r="H910" t="s">
        <v>187</v>
      </c>
      <c r="I910" t="s">
        <v>136</v>
      </c>
      <c r="J910" t="s">
        <v>137</v>
      </c>
      <c r="K910" t="s">
        <v>138</v>
      </c>
      <c r="L910" t="s">
        <v>2803</v>
      </c>
      <c r="M910" t="s">
        <v>2804</v>
      </c>
      <c r="N910">
        <v>1.7380555550000001</v>
      </c>
      <c r="O910">
        <v>0</v>
      </c>
      <c r="P910">
        <v>109</v>
      </c>
      <c r="Q910">
        <v>0</v>
      </c>
      <c r="R910">
        <v>0</v>
      </c>
      <c r="S910">
        <v>0</v>
      </c>
      <c r="T910">
        <v>18</v>
      </c>
      <c r="U910">
        <v>0</v>
      </c>
      <c r="V910">
        <v>0</v>
      </c>
      <c r="W910">
        <v>0</v>
      </c>
      <c r="X910">
        <v>51.579437644868122</v>
      </c>
      <c r="Y910">
        <v>0</v>
      </c>
      <c r="Z910">
        <v>0</v>
      </c>
      <c r="AA910">
        <v>0</v>
      </c>
      <c r="AB910">
        <v>13.478021791068194</v>
      </c>
      <c r="AC910">
        <v>0</v>
      </c>
      <c r="AD910">
        <v>0</v>
      </c>
      <c r="AE910">
        <v>65.057459435936323</v>
      </c>
    </row>
    <row r="911" spans="1:31" x14ac:dyDescent="0.3">
      <c r="A911">
        <v>2685922</v>
      </c>
      <c r="B911">
        <v>1</v>
      </c>
      <c r="C911" t="s">
        <v>80</v>
      </c>
      <c r="D911" t="s">
        <v>107</v>
      </c>
      <c r="E911" t="s">
        <v>244</v>
      </c>
      <c r="F911" t="s">
        <v>2805</v>
      </c>
      <c r="G911" t="s">
        <v>409</v>
      </c>
      <c r="H911" t="s">
        <v>187</v>
      </c>
      <c r="I911" t="s">
        <v>136</v>
      </c>
      <c r="J911" t="s">
        <v>137</v>
      </c>
      <c r="K911" t="s">
        <v>138</v>
      </c>
      <c r="L911" t="s">
        <v>2806</v>
      </c>
      <c r="M911" t="s">
        <v>2807</v>
      </c>
      <c r="N911">
        <v>0.177777777</v>
      </c>
      <c r="O911">
        <v>0</v>
      </c>
      <c r="P911">
        <v>449</v>
      </c>
      <c r="Q911">
        <v>0</v>
      </c>
      <c r="R911">
        <v>0</v>
      </c>
      <c r="S911">
        <v>0</v>
      </c>
      <c r="T911">
        <v>4</v>
      </c>
      <c r="U911">
        <v>0</v>
      </c>
      <c r="V911">
        <v>1</v>
      </c>
      <c r="W911">
        <v>0</v>
      </c>
      <c r="X911">
        <v>8.463424079572194</v>
      </c>
      <c r="Y911">
        <v>0</v>
      </c>
      <c r="Z911">
        <v>0</v>
      </c>
      <c r="AA911">
        <v>0</v>
      </c>
      <c r="AB911">
        <v>1.0907420451840002</v>
      </c>
      <c r="AC911">
        <v>0</v>
      </c>
      <c r="AD911">
        <v>0.10614679942675556</v>
      </c>
      <c r="AE911">
        <v>9.6603129241829482</v>
      </c>
    </row>
    <row r="912" spans="1:31" x14ac:dyDescent="0.3">
      <c r="A912">
        <v>2685927</v>
      </c>
      <c r="B912">
        <v>1</v>
      </c>
      <c r="C912" t="s">
        <v>80</v>
      </c>
      <c r="D912" t="s">
        <v>101</v>
      </c>
      <c r="E912" t="s">
        <v>184</v>
      </c>
      <c r="F912" t="s">
        <v>2808</v>
      </c>
      <c r="G912" t="s">
        <v>409</v>
      </c>
      <c r="H912" t="s">
        <v>187</v>
      </c>
      <c r="I912" t="s">
        <v>136</v>
      </c>
      <c r="J912" t="s">
        <v>137</v>
      </c>
      <c r="K912" t="s">
        <v>138</v>
      </c>
      <c r="L912" t="s">
        <v>2809</v>
      </c>
      <c r="M912" t="s">
        <v>2810</v>
      </c>
      <c r="N912">
        <v>0.80388888800000002</v>
      </c>
      <c r="O912">
        <v>0</v>
      </c>
      <c r="P912">
        <v>135</v>
      </c>
      <c r="Q912">
        <v>0</v>
      </c>
      <c r="R912">
        <v>0</v>
      </c>
      <c r="S912">
        <v>0</v>
      </c>
      <c r="T912">
        <v>8</v>
      </c>
      <c r="U912">
        <v>0</v>
      </c>
      <c r="V912">
        <v>0</v>
      </c>
      <c r="W912">
        <v>0</v>
      </c>
      <c r="X912">
        <v>26.184718286633331</v>
      </c>
      <c r="Y912">
        <v>0</v>
      </c>
      <c r="Z912">
        <v>0</v>
      </c>
      <c r="AA912">
        <v>0</v>
      </c>
      <c r="AB912">
        <v>14.032666034471214</v>
      </c>
      <c r="AC912">
        <v>0</v>
      </c>
      <c r="AD912">
        <v>0</v>
      </c>
      <c r="AE912">
        <v>40.217384321104547</v>
      </c>
    </row>
    <row r="913" spans="1:31" x14ac:dyDescent="0.3">
      <c r="A913">
        <v>2685937</v>
      </c>
      <c r="B913">
        <v>1</v>
      </c>
      <c r="C913" t="s">
        <v>81</v>
      </c>
      <c r="D913" t="s">
        <v>118</v>
      </c>
      <c r="E913" t="s">
        <v>184</v>
      </c>
      <c r="F913" t="s">
        <v>2811</v>
      </c>
      <c r="G913" t="s">
        <v>409</v>
      </c>
      <c r="H913" t="s">
        <v>187</v>
      </c>
      <c r="I913" t="s">
        <v>136</v>
      </c>
      <c r="J913" t="s">
        <v>137</v>
      </c>
      <c r="K913" t="s">
        <v>138</v>
      </c>
      <c r="L913" t="s">
        <v>2812</v>
      </c>
      <c r="M913" t="s">
        <v>2813</v>
      </c>
      <c r="N913">
        <v>1.0475000000000001</v>
      </c>
      <c r="O913">
        <v>0</v>
      </c>
      <c r="P913">
        <v>48</v>
      </c>
      <c r="Q913">
        <v>0</v>
      </c>
      <c r="R913">
        <v>2</v>
      </c>
      <c r="S913">
        <v>0</v>
      </c>
      <c r="T913">
        <v>7</v>
      </c>
      <c r="U913">
        <v>0</v>
      </c>
      <c r="V913">
        <v>0</v>
      </c>
      <c r="W913">
        <v>0</v>
      </c>
      <c r="X913">
        <v>13.211218043240386</v>
      </c>
      <c r="Y913">
        <v>0</v>
      </c>
      <c r="Z913">
        <v>12.685681555912236</v>
      </c>
      <c r="AA913">
        <v>0</v>
      </c>
      <c r="AB913">
        <v>1.4971427908313761</v>
      </c>
      <c r="AC913">
        <v>0</v>
      </c>
      <c r="AD913">
        <v>0</v>
      </c>
      <c r="AE913">
        <v>27.394042389983998</v>
      </c>
    </row>
    <row r="914" spans="1:31" x14ac:dyDescent="0.3">
      <c r="A914">
        <v>2685896</v>
      </c>
      <c r="B914">
        <v>2</v>
      </c>
      <c r="C914" t="s">
        <v>80</v>
      </c>
      <c r="D914" t="s">
        <v>93</v>
      </c>
      <c r="E914" t="s">
        <v>244</v>
      </c>
      <c r="F914" t="s">
        <v>2814</v>
      </c>
      <c r="G914" t="s">
        <v>186</v>
      </c>
      <c r="H914" t="s">
        <v>187</v>
      </c>
      <c r="I914" t="s">
        <v>169</v>
      </c>
      <c r="J914" t="s">
        <v>137</v>
      </c>
      <c r="K914" t="s">
        <v>138</v>
      </c>
      <c r="L914" t="s">
        <v>2798</v>
      </c>
      <c r="M914" t="s">
        <v>2815</v>
      </c>
      <c r="N914">
        <v>2.9444444E-2</v>
      </c>
      <c r="O914">
        <v>0</v>
      </c>
      <c r="P914">
        <v>7</v>
      </c>
      <c r="Q914">
        <v>0</v>
      </c>
      <c r="R914">
        <v>23</v>
      </c>
      <c r="S914">
        <v>0</v>
      </c>
      <c r="T914">
        <v>10</v>
      </c>
      <c r="U914">
        <v>0</v>
      </c>
      <c r="V914">
        <v>0</v>
      </c>
      <c r="W914">
        <v>0</v>
      </c>
      <c r="X914">
        <v>0.10251035436441866</v>
      </c>
      <c r="Y914">
        <v>0</v>
      </c>
      <c r="Z914">
        <v>3.1547523039456409</v>
      </c>
      <c r="AA914">
        <v>0</v>
      </c>
      <c r="AB914">
        <v>0.80548875994569424</v>
      </c>
      <c r="AC914">
        <v>0</v>
      </c>
      <c r="AD914">
        <v>0</v>
      </c>
      <c r="AE914">
        <v>4.062751418255754</v>
      </c>
    </row>
    <row r="915" spans="1:31" x14ac:dyDescent="0.3">
      <c r="A915">
        <v>2685885</v>
      </c>
      <c r="B915">
        <v>2</v>
      </c>
      <c r="C915" t="s">
        <v>81</v>
      </c>
      <c r="D915" t="s">
        <v>115</v>
      </c>
      <c r="E915" t="s">
        <v>244</v>
      </c>
      <c r="F915" t="s">
        <v>2816</v>
      </c>
      <c r="G915" t="s">
        <v>186</v>
      </c>
      <c r="H915" t="s">
        <v>187</v>
      </c>
      <c r="I915" t="s">
        <v>136</v>
      </c>
      <c r="J915" t="s">
        <v>137</v>
      </c>
      <c r="K915" t="s">
        <v>138</v>
      </c>
      <c r="L915" t="s">
        <v>2795</v>
      </c>
      <c r="M915" t="s">
        <v>2817</v>
      </c>
      <c r="N915">
        <v>0.36638888800000002</v>
      </c>
      <c r="O915">
        <v>0</v>
      </c>
      <c r="P915">
        <v>19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0.24411138592499998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0.24411138592499998</v>
      </c>
    </row>
    <row r="916" spans="1:31" x14ac:dyDescent="0.3">
      <c r="A916">
        <v>2685967</v>
      </c>
      <c r="B916">
        <v>1</v>
      </c>
      <c r="C916" t="s">
        <v>80</v>
      </c>
      <c r="D916" t="s">
        <v>95</v>
      </c>
      <c r="E916" t="s">
        <v>213</v>
      </c>
      <c r="F916" t="s">
        <v>2818</v>
      </c>
      <c r="G916" t="s">
        <v>215</v>
      </c>
      <c r="H916" t="s">
        <v>187</v>
      </c>
      <c r="I916" t="s">
        <v>136</v>
      </c>
      <c r="J916" t="s">
        <v>137</v>
      </c>
      <c r="K916" t="s">
        <v>138</v>
      </c>
      <c r="L916" t="s">
        <v>2819</v>
      </c>
      <c r="M916" t="s">
        <v>2820</v>
      </c>
      <c r="N916">
        <v>0.48888888800000002</v>
      </c>
      <c r="O916">
        <v>0</v>
      </c>
      <c r="P916">
        <v>3</v>
      </c>
      <c r="Q916">
        <v>0</v>
      </c>
      <c r="R916">
        <v>0</v>
      </c>
      <c r="S916">
        <v>0</v>
      </c>
      <c r="T916">
        <v>2</v>
      </c>
      <c r="U916">
        <v>0</v>
      </c>
      <c r="V916">
        <v>0</v>
      </c>
      <c r="W916">
        <v>0</v>
      </c>
      <c r="X916">
        <v>0.32819779271999994</v>
      </c>
      <c r="Y916">
        <v>0</v>
      </c>
      <c r="Z916">
        <v>0</v>
      </c>
      <c r="AA916">
        <v>0</v>
      </c>
      <c r="AB916">
        <v>1.3473166761600002</v>
      </c>
      <c r="AC916">
        <v>0</v>
      </c>
      <c r="AD916">
        <v>0</v>
      </c>
      <c r="AE916">
        <v>1.6755144688800001</v>
      </c>
    </row>
    <row r="917" spans="1:31" x14ac:dyDescent="0.3">
      <c r="A917">
        <v>2685978</v>
      </c>
      <c r="B917">
        <v>1</v>
      </c>
      <c r="C917" t="s">
        <v>81</v>
      </c>
      <c r="D917" t="s">
        <v>118</v>
      </c>
      <c r="E917" t="s">
        <v>184</v>
      </c>
      <c r="F917" t="s">
        <v>2821</v>
      </c>
      <c r="G917" t="s">
        <v>409</v>
      </c>
      <c r="H917" t="s">
        <v>187</v>
      </c>
      <c r="I917" t="s">
        <v>136</v>
      </c>
      <c r="J917" t="s">
        <v>137</v>
      </c>
      <c r="K917" t="s">
        <v>138</v>
      </c>
      <c r="L917" t="s">
        <v>2822</v>
      </c>
      <c r="M917" t="s">
        <v>2823</v>
      </c>
      <c r="N917">
        <v>0.632222222</v>
      </c>
      <c r="O917">
        <v>0</v>
      </c>
      <c r="P917">
        <v>25</v>
      </c>
      <c r="Q917">
        <v>0</v>
      </c>
      <c r="R917">
        <v>0</v>
      </c>
      <c r="S917">
        <v>0</v>
      </c>
      <c r="T917">
        <v>7</v>
      </c>
      <c r="U917">
        <v>0</v>
      </c>
      <c r="V917">
        <v>0</v>
      </c>
      <c r="W917">
        <v>0</v>
      </c>
      <c r="X917">
        <v>3.05867695727847</v>
      </c>
      <c r="Y917">
        <v>0</v>
      </c>
      <c r="Z917">
        <v>0</v>
      </c>
      <c r="AA917">
        <v>0</v>
      </c>
      <c r="AB917">
        <v>0.8282993117687415</v>
      </c>
      <c r="AC917">
        <v>0</v>
      </c>
      <c r="AD917">
        <v>0</v>
      </c>
      <c r="AE917">
        <v>3.8869762690472114</v>
      </c>
    </row>
    <row r="918" spans="1:31" x14ac:dyDescent="0.3">
      <c r="A918">
        <v>2684896</v>
      </c>
      <c r="B918">
        <v>1</v>
      </c>
      <c r="C918" t="s">
        <v>81</v>
      </c>
      <c r="D918" t="s">
        <v>127</v>
      </c>
      <c r="E918" t="s">
        <v>145</v>
      </c>
      <c r="F918" t="s">
        <v>2601</v>
      </c>
      <c r="G918" t="s">
        <v>346</v>
      </c>
      <c r="H918" t="s">
        <v>135</v>
      </c>
      <c r="I918" t="s">
        <v>136</v>
      </c>
      <c r="J918" t="s">
        <v>137</v>
      </c>
      <c r="K918" t="s">
        <v>166</v>
      </c>
      <c r="L918" t="s">
        <v>2824</v>
      </c>
      <c r="M918" t="s">
        <v>2825</v>
      </c>
      <c r="N918">
        <v>8.1033333330000001</v>
      </c>
      <c r="O918">
        <v>0</v>
      </c>
      <c r="P918">
        <v>178</v>
      </c>
      <c r="Q918">
        <v>28</v>
      </c>
      <c r="R918">
        <v>29</v>
      </c>
      <c r="S918">
        <v>1</v>
      </c>
      <c r="T918">
        <v>16</v>
      </c>
      <c r="U918">
        <v>0</v>
      </c>
      <c r="V918">
        <v>0</v>
      </c>
      <c r="W918">
        <v>0</v>
      </c>
      <c r="X918">
        <v>245.50550758626179</v>
      </c>
      <c r="Y918">
        <v>132.67384582131473</v>
      </c>
      <c r="Z918">
        <v>95.803432178328578</v>
      </c>
      <c r="AA918">
        <v>0</v>
      </c>
      <c r="AB918">
        <v>35.222103076909605</v>
      </c>
      <c r="AC918">
        <v>0</v>
      </c>
      <c r="AD918">
        <v>0</v>
      </c>
      <c r="AE918">
        <v>509.20488866281471</v>
      </c>
    </row>
    <row r="919" spans="1:31" x14ac:dyDescent="0.3">
      <c r="A919">
        <v>2684904</v>
      </c>
      <c r="B919">
        <v>1</v>
      </c>
      <c r="C919" t="s">
        <v>81</v>
      </c>
      <c r="D919" t="s">
        <v>113</v>
      </c>
      <c r="E919" t="s">
        <v>132</v>
      </c>
      <c r="F919" t="s">
        <v>2826</v>
      </c>
      <c r="G919" t="s">
        <v>134</v>
      </c>
      <c r="H919" t="s">
        <v>135</v>
      </c>
      <c r="I919" t="s">
        <v>136</v>
      </c>
      <c r="J919" t="s">
        <v>137</v>
      </c>
      <c r="K919" t="s">
        <v>138</v>
      </c>
      <c r="L919" t="s">
        <v>2827</v>
      </c>
      <c r="M919" t="s">
        <v>2828</v>
      </c>
      <c r="N919">
        <v>1.825</v>
      </c>
      <c r="O919">
        <v>3</v>
      </c>
      <c r="P919">
        <v>692</v>
      </c>
      <c r="Q919">
        <v>51</v>
      </c>
      <c r="R919">
        <v>265</v>
      </c>
      <c r="S919">
        <v>7</v>
      </c>
      <c r="T919">
        <v>43</v>
      </c>
      <c r="U919">
        <v>0</v>
      </c>
      <c r="V919">
        <v>0</v>
      </c>
      <c r="W919">
        <v>1.2017471432850004</v>
      </c>
      <c r="X919">
        <v>243.18190491927609</v>
      </c>
      <c r="Y919">
        <v>196.07399434125827</v>
      </c>
      <c r="Z919">
        <v>279.83971832961117</v>
      </c>
      <c r="AA919">
        <v>65.972525431017701</v>
      </c>
      <c r="AB919">
        <v>33.086625773159895</v>
      </c>
      <c r="AC919">
        <v>0</v>
      </c>
      <c r="AD919">
        <v>0</v>
      </c>
      <c r="AE919">
        <v>819.35651593760815</v>
      </c>
    </row>
    <row r="920" spans="1:31" x14ac:dyDescent="0.3">
      <c r="A920">
        <v>2684974</v>
      </c>
      <c r="B920">
        <v>1</v>
      </c>
      <c r="C920" t="s">
        <v>81</v>
      </c>
      <c r="D920" t="s">
        <v>119</v>
      </c>
      <c r="E920" t="s">
        <v>145</v>
      </c>
      <c r="F920" t="s">
        <v>2829</v>
      </c>
      <c r="G920" t="s">
        <v>232</v>
      </c>
      <c r="H920" t="s">
        <v>135</v>
      </c>
      <c r="I920" t="s">
        <v>136</v>
      </c>
      <c r="J920" t="s">
        <v>137</v>
      </c>
      <c r="K920" t="s">
        <v>138</v>
      </c>
      <c r="L920" t="s">
        <v>2830</v>
      </c>
      <c r="M920" t="s">
        <v>2831</v>
      </c>
      <c r="N920">
        <v>0.58305555499999995</v>
      </c>
      <c r="O920">
        <v>0</v>
      </c>
      <c r="P920">
        <v>37</v>
      </c>
      <c r="Q920">
        <v>3</v>
      </c>
      <c r="R920">
        <v>31</v>
      </c>
      <c r="S920">
        <v>0</v>
      </c>
      <c r="T920">
        <v>3</v>
      </c>
      <c r="U920">
        <v>0</v>
      </c>
      <c r="V920">
        <v>0</v>
      </c>
      <c r="W920">
        <v>0</v>
      </c>
      <c r="X920">
        <v>1.5641118819842139</v>
      </c>
      <c r="Y920">
        <v>2.167460705764706</v>
      </c>
      <c r="Z920">
        <v>18.490480840995563</v>
      </c>
      <c r="AA920">
        <v>0</v>
      </c>
      <c r="AB920">
        <v>1.7609382516124463</v>
      </c>
      <c r="AC920">
        <v>0</v>
      </c>
      <c r="AD920">
        <v>0</v>
      </c>
      <c r="AE920">
        <v>23.982991680356928</v>
      </c>
    </row>
    <row r="921" spans="1:31" x14ac:dyDescent="0.3">
      <c r="A921">
        <v>2685040</v>
      </c>
      <c r="B921">
        <v>1</v>
      </c>
      <c r="C921" t="s">
        <v>81</v>
      </c>
      <c r="D921" t="s">
        <v>118</v>
      </c>
      <c r="E921" t="s">
        <v>132</v>
      </c>
      <c r="F921" t="s">
        <v>2832</v>
      </c>
      <c r="G921" t="s">
        <v>134</v>
      </c>
      <c r="H921" t="s">
        <v>135</v>
      </c>
      <c r="I921" t="s">
        <v>136</v>
      </c>
      <c r="J921" t="s">
        <v>137</v>
      </c>
      <c r="K921" t="s">
        <v>138</v>
      </c>
      <c r="L921" t="s">
        <v>2833</v>
      </c>
      <c r="M921" t="s">
        <v>2834</v>
      </c>
      <c r="N921">
        <v>1.421944444</v>
      </c>
      <c r="O921">
        <v>0</v>
      </c>
      <c r="P921">
        <v>0</v>
      </c>
      <c r="Q921">
        <v>15</v>
      </c>
      <c r="R921">
        <v>0</v>
      </c>
      <c r="S921">
        <v>7</v>
      </c>
      <c r="T921">
        <v>0</v>
      </c>
      <c r="U921">
        <v>2</v>
      </c>
      <c r="V921">
        <v>0</v>
      </c>
      <c r="W921">
        <v>0</v>
      </c>
      <c r="X921">
        <v>0</v>
      </c>
      <c r="Y921">
        <v>39.426801956153653</v>
      </c>
      <c r="Z921">
        <v>0</v>
      </c>
      <c r="AA921">
        <v>28.970881566234628</v>
      </c>
      <c r="AB921">
        <v>0</v>
      </c>
      <c r="AC921">
        <v>281.54465503746195</v>
      </c>
      <c r="AD921">
        <v>0</v>
      </c>
      <c r="AE921">
        <v>349.94233855985021</v>
      </c>
    </row>
    <row r="922" spans="1:31" x14ac:dyDescent="0.3">
      <c r="A922">
        <v>2685886</v>
      </c>
      <c r="B922">
        <v>1</v>
      </c>
      <c r="C922" t="s">
        <v>80</v>
      </c>
      <c r="D922" t="s">
        <v>96</v>
      </c>
      <c r="E922" t="s">
        <v>184</v>
      </c>
      <c r="F922" t="s">
        <v>2641</v>
      </c>
      <c r="G922" t="s">
        <v>186</v>
      </c>
      <c r="H922" t="s">
        <v>187</v>
      </c>
      <c r="I922" t="s">
        <v>136</v>
      </c>
      <c r="J922" t="s">
        <v>137</v>
      </c>
      <c r="K922" t="s">
        <v>138</v>
      </c>
      <c r="L922" t="s">
        <v>2835</v>
      </c>
      <c r="M922" t="s">
        <v>2836</v>
      </c>
      <c r="N922">
        <v>3.761111111</v>
      </c>
      <c r="O922">
        <v>0</v>
      </c>
      <c r="P922">
        <v>39</v>
      </c>
      <c r="Q922">
        <v>0</v>
      </c>
      <c r="R922">
        <v>0</v>
      </c>
      <c r="S922">
        <v>0</v>
      </c>
      <c r="T922">
        <v>2</v>
      </c>
      <c r="U922">
        <v>0</v>
      </c>
      <c r="V922">
        <v>0</v>
      </c>
      <c r="W922">
        <v>0</v>
      </c>
      <c r="X922">
        <v>37.136110709032579</v>
      </c>
      <c r="Y922">
        <v>0</v>
      </c>
      <c r="Z922">
        <v>0</v>
      </c>
      <c r="AA922">
        <v>0</v>
      </c>
      <c r="AB922">
        <v>15.412051371618645</v>
      </c>
      <c r="AC922">
        <v>0</v>
      </c>
      <c r="AD922">
        <v>0</v>
      </c>
      <c r="AE922">
        <v>52.548162080651224</v>
      </c>
    </row>
    <row r="923" spans="1:31" x14ac:dyDescent="0.3">
      <c r="A923">
        <v>2685924</v>
      </c>
      <c r="B923">
        <v>1</v>
      </c>
      <c r="C923" t="s">
        <v>80</v>
      </c>
      <c r="D923" t="s">
        <v>93</v>
      </c>
      <c r="E923" t="s">
        <v>244</v>
      </c>
      <c r="F923" t="s">
        <v>2837</v>
      </c>
      <c r="G923" t="s">
        <v>968</v>
      </c>
      <c r="H923" t="s">
        <v>187</v>
      </c>
      <c r="I923" t="s">
        <v>136</v>
      </c>
      <c r="J923" t="s">
        <v>137</v>
      </c>
      <c r="K923" t="s">
        <v>138</v>
      </c>
      <c r="L923" t="s">
        <v>2838</v>
      </c>
      <c r="M923" t="s">
        <v>2839</v>
      </c>
      <c r="N923">
        <v>2.6044444439999999</v>
      </c>
      <c r="O923">
        <v>0</v>
      </c>
      <c r="P923">
        <v>2</v>
      </c>
      <c r="Q923">
        <v>0</v>
      </c>
      <c r="R923">
        <v>15</v>
      </c>
      <c r="S923">
        <v>0</v>
      </c>
      <c r="T923">
        <v>5</v>
      </c>
      <c r="U923">
        <v>0</v>
      </c>
      <c r="V923">
        <v>0</v>
      </c>
      <c r="W923">
        <v>0</v>
      </c>
      <c r="X923">
        <v>4.7526490083712165</v>
      </c>
      <c r="Y923">
        <v>0</v>
      </c>
      <c r="Z923">
        <v>125.91824643186584</v>
      </c>
      <c r="AA923">
        <v>0</v>
      </c>
      <c r="AB923">
        <v>42.073000022423876</v>
      </c>
      <c r="AC923">
        <v>0</v>
      </c>
      <c r="AD923">
        <v>0</v>
      </c>
      <c r="AE923">
        <v>172.74389546266093</v>
      </c>
    </row>
    <row r="924" spans="1:31" x14ac:dyDescent="0.3">
      <c r="A924">
        <v>2685955</v>
      </c>
      <c r="B924">
        <v>1</v>
      </c>
      <c r="C924" t="s">
        <v>80</v>
      </c>
      <c r="D924" t="s">
        <v>108</v>
      </c>
      <c r="E924" t="s">
        <v>244</v>
      </c>
      <c r="F924" t="s">
        <v>2840</v>
      </c>
      <c r="G924" t="s">
        <v>968</v>
      </c>
      <c r="H924" t="s">
        <v>187</v>
      </c>
      <c r="I924" t="s">
        <v>136</v>
      </c>
      <c r="J924" t="s">
        <v>137</v>
      </c>
      <c r="K924" t="s">
        <v>138</v>
      </c>
      <c r="L924" t="s">
        <v>2841</v>
      </c>
      <c r="M924" t="s">
        <v>2842</v>
      </c>
      <c r="N924">
        <v>1.7250000000000001</v>
      </c>
      <c r="O924">
        <v>0</v>
      </c>
      <c r="P924">
        <v>20</v>
      </c>
      <c r="Q924">
        <v>0</v>
      </c>
      <c r="R924">
        <v>3</v>
      </c>
      <c r="S924">
        <v>0</v>
      </c>
      <c r="T924">
        <v>3</v>
      </c>
      <c r="U924">
        <v>0</v>
      </c>
      <c r="V924">
        <v>0</v>
      </c>
      <c r="W924">
        <v>0</v>
      </c>
      <c r="X924">
        <v>9.8715682337322246</v>
      </c>
      <c r="Y924">
        <v>0</v>
      </c>
      <c r="Z924">
        <v>3.1829858441893037</v>
      </c>
      <c r="AA924">
        <v>0</v>
      </c>
      <c r="AB924">
        <v>1.2193416829948431</v>
      </c>
      <c r="AC924">
        <v>0</v>
      </c>
      <c r="AD924">
        <v>0</v>
      </c>
      <c r="AE924">
        <v>14.273895760916371</v>
      </c>
    </row>
    <row r="925" spans="1:31" x14ac:dyDescent="0.3">
      <c r="A925">
        <v>2685956</v>
      </c>
      <c r="B925">
        <v>1</v>
      </c>
      <c r="C925" t="s">
        <v>81</v>
      </c>
      <c r="D925" t="s">
        <v>119</v>
      </c>
      <c r="E925" t="s">
        <v>184</v>
      </c>
      <c r="F925" t="s">
        <v>2843</v>
      </c>
      <c r="G925" t="s">
        <v>186</v>
      </c>
      <c r="H925" t="s">
        <v>187</v>
      </c>
      <c r="I925" t="s">
        <v>136</v>
      </c>
      <c r="J925" t="s">
        <v>137</v>
      </c>
      <c r="K925" t="s">
        <v>138</v>
      </c>
      <c r="L925" t="s">
        <v>2844</v>
      </c>
      <c r="M925" t="s">
        <v>2845</v>
      </c>
      <c r="N925">
        <v>2.1661111110000002</v>
      </c>
      <c r="O925">
        <v>0</v>
      </c>
      <c r="P925">
        <v>27</v>
      </c>
      <c r="Q925">
        <v>0</v>
      </c>
      <c r="R925">
        <v>2</v>
      </c>
      <c r="S925">
        <v>0</v>
      </c>
      <c r="T925">
        <v>1</v>
      </c>
      <c r="U925">
        <v>0</v>
      </c>
      <c r="V925">
        <v>0</v>
      </c>
      <c r="W925">
        <v>0</v>
      </c>
      <c r="X925">
        <v>18.280719441508875</v>
      </c>
      <c r="Y925">
        <v>0</v>
      </c>
      <c r="Z925">
        <v>0.45272334868485398</v>
      </c>
      <c r="AA925">
        <v>0</v>
      </c>
      <c r="AB925">
        <v>1.475774764654302</v>
      </c>
      <c r="AC925">
        <v>0</v>
      </c>
      <c r="AD925">
        <v>0</v>
      </c>
      <c r="AE925">
        <v>20.209217554848031</v>
      </c>
    </row>
    <row r="926" spans="1:31" x14ac:dyDescent="0.3">
      <c r="A926">
        <v>2685969</v>
      </c>
      <c r="B926">
        <v>1</v>
      </c>
      <c r="C926" t="s">
        <v>80</v>
      </c>
      <c r="D926" t="s">
        <v>108</v>
      </c>
      <c r="E926" t="s">
        <v>184</v>
      </c>
      <c r="F926" t="s">
        <v>2846</v>
      </c>
      <c r="G926" t="s">
        <v>186</v>
      </c>
      <c r="H926" t="s">
        <v>187</v>
      </c>
      <c r="I926" t="s">
        <v>136</v>
      </c>
      <c r="J926" t="s">
        <v>137</v>
      </c>
      <c r="K926" t="s">
        <v>138</v>
      </c>
      <c r="L926" t="s">
        <v>2847</v>
      </c>
      <c r="M926" t="s">
        <v>2848</v>
      </c>
      <c r="N926">
        <v>1.1541666660000001</v>
      </c>
      <c r="O926">
        <v>0</v>
      </c>
      <c r="P926">
        <v>19</v>
      </c>
      <c r="Q926">
        <v>0</v>
      </c>
      <c r="R926">
        <v>9</v>
      </c>
      <c r="S926">
        <v>0</v>
      </c>
      <c r="T926">
        <v>3</v>
      </c>
      <c r="U926">
        <v>0</v>
      </c>
      <c r="V926">
        <v>0</v>
      </c>
      <c r="W926">
        <v>0</v>
      </c>
      <c r="X926">
        <v>3.3604577090446486</v>
      </c>
      <c r="Y926">
        <v>0</v>
      </c>
      <c r="Z926">
        <v>6.9594731574526421</v>
      </c>
      <c r="AA926">
        <v>0</v>
      </c>
      <c r="AB926">
        <v>2.0804538504154637</v>
      </c>
      <c r="AC926">
        <v>0</v>
      </c>
      <c r="AD926">
        <v>0</v>
      </c>
      <c r="AE926">
        <v>12.400384716912754</v>
      </c>
    </row>
    <row r="927" spans="1:31" x14ac:dyDescent="0.3">
      <c r="A927">
        <v>2685979</v>
      </c>
      <c r="B927">
        <v>1</v>
      </c>
      <c r="C927" t="s">
        <v>81</v>
      </c>
      <c r="D927" t="s">
        <v>113</v>
      </c>
      <c r="E927" t="s">
        <v>244</v>
      </c>
      <c r="F927" t="s">
        <v>2849</v>
      </c>
      <c r="G927" t="s">
        <v>186</v>
      </c>
      <c r="H927" t="s">
        <v>187</v>
      </c>
      <c r="I927" t="s">
        <v>136</v>
      </c>
      <c r="J927" t="s">
        <v>137</v>
      </c>
      <c r="K927" t="s">
        <v>138</v>
      </c>
      <c r="L927" t="s">
        <v>2850</v>
      </c>
      <c r="M927" t="s">
        <v>2851</v>
      </c>
      <c r="N927">
        <v>0.35</v>
      </c>
      <c r="O927">
        <v>0</v>
      </c>
      <c r="P927">
        <v>90</v>
      </c>
      <c r="Q927">
        <v>0</v>
      </c>
      <c r="R927">
        <v>0</v>
      </c>
      <c r="S927">
        <v>0</v>
      </c>
      <c r="T927">
        <v>1</v>
      </c>
      <c r="U927">
        <v>0</v>
      </c>
      <c r="V927">
        <v>0</v>
      </c>
      <c r="W927">
        <v>0</v>
      </c>
      <c r="X927">
        <v>7.3601931280519262</v>
      </c>
      <c r="Y927">
        <v>0</v>
      </c>
      <c r="Z927">
        <v>0</v>
      </c>
      <c r="AA927">
        <v>0</v>
      </c>
      <c r="AB927">
        <v>4.6190642307600005E-3</v>
      </c>
      <c r="AC927">
        <v>0</v>
      </c>
      <c r="AD927">
        <v>0</v>
      </c>
      <c r="AE927">
        <v>7.3648121922826864</v>
      </c>
    </row>
    <row r="928" spans="1:31" x14ac:dyDescent="0.3">
      <c r="A928">
        <v>2685983</v>
      </c>
      <c r="B928">
        <v>1</v>
      </c>
      <c r="C928" t="s">
        <v>80</v>
      </c>
      <c r="D928" t="s">
        <v>90</v>
      </c>
      <c r="E928" t="s">
        <v>213</v>
      </c>
      <c r="F928" t="s">
        <v>2852</v>
      </c>
      <c r="G928" t="s">
        <v>688</v>
      </c>
      <c r="H928" t="s">
        <v>187</v>
      </c>
      <c r="I928" t="s">
        <v>136</v>
      </c>
      <c r="J928" t="s">
        <v>137</v>
      </c>
      <c r="K928" t="s">
        <v>138</v>
      </c>
      <c r="L928" t="s">
        <v>2853</v>
      </c>
      <c r="M928" t="s">
        <v>2854</v>
      </c>
      <c r="N928">
        <v>1.021666666</v>
      </c>
      <c r="O928">
        <v>0</v>
      </c>
      <c r="P928">
        <v>1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0.27289451272777004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0.27289451272777004</v>
      </c>
    </row>
    <row r="929" spans="1:31" x14ac:dyDescent="0.3">
      <c r="A929">
        <v>2685988</v>
      </c>
      <c r="B929">
        <v>1</v>
      </c>
      <c r="C929" t="s">
        <v>80</v>
      </c>
      <c r="D929" t="s">
        <v>83</v>
      </c>
      <c r="E929" t="s">
        <v>145</v>
      </c>
      <c r="F929" t="s">
        <v>634</v>
      </c>
      <c r="G929" t="s">
        <v>134</v>
      </c>
      <c r="H929" t="s">
        <v>135</v>
      </c>
      <c r="I929" t="s">
        <v>169</v>
      </c>
      <c r="J929" t="s">
        <v>137</v>
      </c>
      <c r="K929" t="s">
        <v>138</v>
      </c>
      <c r="L929" t="s">
        <v>2855</v>
      </c>
      <c r="M929" t="s">
        <v>2856</v>
      </c>
      <c r="N929">
        <v>1.3333332999999999E-2</v>
      </c>
      <c r="O929">
        <v>0</v>
      </c>
      <c r="P929">
        <v>9957</v>
      </c>
      <c r="Q929">
        <v>0</v>
      </c>
      <c r="R929">
        <v>2</v>
      </c>
      <c r="S929">
        <v>1</v>
      </c>
      <c r="T929">
        <v>802</v>
      </c>
      <c r="U929">
        <v>0</v>
      </c>
      <c r="V929">
        <v>0</v>
      </c>
      <c r="W929">
        <v>0</v>
      </c>
      <c r="X929">
        <v>29.74707859638248</v>
      </c>
      <c r="Y929">
        <v>0</v>
      </c>
      <c r="Z929">
        <v>2.0213569468000001E-3</v>
      </c>
      <c r="AA929">
        <v>0.22085877018601333</v>
      </c>
      <c r="AB929">
        <v>10.028859304812137</v>
      </c>
      <c r="AC929">
        <v>0</v>
      </c>
      <c r="AD929">
        <v>0</v>
      </c>
      <c r="AE929">
        <v>39.998818028327427</v>
      </c>
    </row>
    <row r="930" spans="1:31" x14ac:dyDescent="0.3">
      <c r="A930">
        <v>2685991</v>
      </c>
      <c r="B930">
        <v>1</v>
      </c>
      <c r="C930" t="s">
        <v>80</v>
      </c>
      <c r="D930" t="s">
        <v>107</v>
      </c>
      <c r="E930" t="s">
        <v>184</v>
      </c>
      <c r="F930" t="s">
        <v>2857</v>
      </c>
      <c r="G930" t="s">
        <v>409</v>
      </c>
      <c r="H930" t="s">
        <v>187</v>
      </c>
      <c r="I930" t="s">
        <v>136</v>
      </c>
      <c r="J930" t="s">
        <v>137</v>
      </c>
      <c r="K930" t="s">
        <v>138</v>
      </c>
      <c r="L930" t="s">
        <v>2858</v>
      </c>
      <c r="M930" t="s">
        <v>2859</v>
      </c>
      <c r="N930">
        <v>0.74444444399999998</v>
      </c>
      <c r="O930">
        <v>0</v>
      </c>
      <c r="P930">
        <v>49</v>
      </c>
      <c r="Q930">
        <v>0</v>
      </c>
      <c r="R930">
        <v>0</v>
      </c>
      <c r="S930">
        <v>0</v>
      </c>
      <c r="T930">
        <v>4</v>
      </c>
      <c r="U930">
        <v>0</v>
      </c>
      <c r="V930">
        <v>0</v>
      </c>
      <c r="W930">
        <v>0</v>
      </c>
      <c r="X930">
        <v>4.5566415009067702</v>
      </c>
      <c r="Y930">
        <v>0</v>
      </c>
      <c r="Z930">
        <v>0</v>
      </c>
      <c r="AA930">
        <v>0</v>
      </c>
      <c r="AB930">
        <v>0.26042654761631484</v>
      </c>
      <c r="AC930">
        <v>0</v>
      </c>
      <c r="AD930">
        <v>0</v>
      </c>
      <c r="AE930">
        <v>4.817068048523085</v>
      </c>
    </row>
    <row r="931" spans="1:31" x14ac:dyDescent="0.3">
      <c r="A931">
        <v>2685995</v>
      </c>
      <c r="B931">
        <v>1</v>
      </c>
      <c r="C931" t="s">
        <v>81</v>
      </c>
      <c r="D931" t="s">
        <v>128</v>
      </c>
      <c r="E931" t="s">
        <v>184</v>
      </c>
      <c r="F931" t="s">
        <v>2860</v>
      </c>
      <c r="G931" t="s">
        <v>186</v>
      </c>
      <c r="H931" t="s">
        <v>187</v>
      </c>
      <c r="I931" t="s">
        <v>136</v>
      </c>
      <c r="J931" t="s">
        <v>137</v>
      </c>
      <c r="K931" t="s">
        <v>138</v>
      </c>
      <c r="L931" t="s">
        <v>2861</v>
      </c>
      <c r="M931" t="s">
        <v>2862</v>
      </c>
      <c r="N931">
        <v>0.699722222</v>
      </c>
      <c r="O931">
        <v>0</v>
      </c>
      <c r="P931">
        <v>200</v>
      </c>
      <c r="Q931">
        <v>0</v>
      </c>
      <c r="R931">
        <v>0</v>
      </c>
      <c r="S931">
        <v>0</v>
      </c>
      <c r="T931">
        <v>6</v>
      </c>
      <c r="U931">
        <v>0</v>
      </c>
      <c r="V931">
        <v>0</v>
      </c>
      <c r="W931">
        <v>0</v>
      </c>
      <c r="X931">
        <v>36.201255804457062</v>
      </c>
      <c r="Y931">
        <v>0</v>
      </c>
      <c r="Z931">
        <v>0</v>
      </c>
      <c r="AA931">
        <v>0</v>
      </c>
      <c r="AB931">
        <v>3.5620350641719249</v>
      </c>
      <c r="AC931">
        <v>0</v>
      </c>
      <c r="AD931">
        <v>0</v>
      </c>
      <c r="AE931">
        <v>39.763290868628985</v>
      </c>
    </row>
    <row r="932" spans="1:31" x14ac:dyDescent="0.3">
      <c r="A932">
        <v>2686006</v>
      </c>
      <c r="B932">
        <v>1</v>
      </c>
      <c r="C932" t="s">
        <v>80</v>
      </c>
      <c r="D932" t="s">
        <v>85</v>
      </c>
      <c r="E932" t="s">
        <v>184</v>
      </c>
      <c r="F932" t="s">
        <v>2863</v>
      </c>
      <c r="G932" t="s">
        <v>186</v>
      </c>
      <c r="H932" t="s">
        <v>187</v>
      </c>
      <c r="I932" t="s">
        <v>136</v>
      </c>
      <c r="J932" t="s">
        <v>137</v>
      </c>
      <c r="K932" t="s">
        <v>138</v>
      </c>
      <c r="L932" t="s">
        <v>2864</v>
      </c>
      <c r="M932" t="s">
        <v>2865</v>
      </c>
      <c r="N932">
        <v>0.72250000000000003</v>
      </c>
      <c r="O932">
        <v>0</v>
      </c>
      <c r="P932">
        <v>69</v>
      </c>
      <c r="Q932">
        <v>0</v>
      </c>
      <c r="R932">
        <v>0</v>
      </c>
      <c r="S932">
        <v>0</v>
      </c>
      <c r="T932">
        <v>14</v>
      </c>
      <c r="U932">
        <v>0</v>
      </c>
      <c r="V932">
        <v>0</v>
      </c>
      <c r="W932">
        <v>0</v>
      </c>
      <c r="X932">
        <v>9.6430153275829138</v>
      </c>
      <c r="Y932">
        <v>0</v>
      </c>
      <c r="Z932">
        <v>0</v>
      </c>
      <c r="AA932">
        <v>0</v>
      </c>
      <c r="AB932">
        <v>7.5076690908980765</v>
      </c>
      <c r="AC932">
        <v>0</v>
      </c>
      <c r="AD932">
        <v>0</v>
      </c>
      <c r="AE932">
        <v>17.150684418480992</v>
      </c>
    </row>
    <row r="933" spans="1:31" x14ac:dyDescent="0.3">
      <c r="A933">
        <v>2686009</v>
      </c>
      <c r="B933">
        <v>1</v>
      </c>
      <c r="C933" t="s">
        <v>80</v>
      </c>
      <c r="D933" t="s">
        <v>93</v>
      </c>
      <c r="E933" t="s">
        <v>160</v>
      </c>
      <c r="F933" t="s">
        <v>750</v>
      </c>
      <c r="G933" t="s">
        <v>134</v>
      </c>
      <c r="H933" t="s">
        <v>135</v>
      </c>
      <c r="I933" t="s">
        <v>169</v>
      </c>
      <c r="J933" t="s">
        <v>137</v>
      </c>
      <c r="K933" t="s">
        <v>138</v>
      </c>
      <c r="L933" t="s">
        <v>2866</v>
      </c>
      <c r="M933" t="s">
        <v>2867</v>
      </c>
      <c r="N933">
        <v>3.9722222000000001E-2</v>
      </c>
      <c r="O933">
        <v>0</v>
      </c>
      <c r="P933">
        <v>717</v>
      </c>
      <c r="Q933">
        <v>10</v>
      </c>
      <c r="R933">
        <v>246</v>
      </c>
      <c r="S933">
        <v>21</v>
      </c>
      <c r="T933">
        <v>155</v>
      </c>
      <c r="U933">
        <v>0</v>
      </c>
      <c r="V933">
        <v>0</v>
      </c>
      <c r="W933">
        <v>0</v>
      </c>
      <c r="X933">
        <v>5.2155746835750474</v>
      </c>
      <c r="Y933">
        <v>1.063761585091245</v>
      </c>
      <c r="Z933">
        <v>11.935724961730129</v>
      </c>
      <c r="AA933">
        <v>2.9819960113877508</v>
      </c>
      <c r="AB933">
        <v>5.1277713914637326</v>
      </c>
      <c r="AC933">
        <v>0</v>
      </c>
      <c r="AD933">
        <v>0</v>
      </c>
      <c r="AE933">
        <v>26.324828633247904</v>
      </c>
    </row>
    <row r="934" spans="1:31" x14ac:dyDescent="0.3">
      <c r="A934">
        <v>2685875</v>
      </c>
      <c r="B934">
        <v>1</v>
      </c>
      <c r="C934" t="s">
        <v>80</v>
      </c>
      <c r="D934" t="s">
        <v>105</v>
      </c>
      <c r="E934" t="s">
        <v>428</v>
      </c>
      <c r="F934" t="s">
        <v>2868</v>
      </c>
      <c r="G934" t="s">
        <v>147</v>
      </c>
      <c r="H934" t="s">
        <v>187</v>
      </c>
      <c r="I934" t="s">
        <v>136</v>
      </c>
      <c r="J934" t="s">
        <v>3</v>
      </c>
      <c r="K934" t="s">
        <v>138</v>
      </c>
      <c r="L934" t="s">
        <v>2869</v>
      </c>
      <c r="M934" t="s">
        <v>2870</v>
      </c>
      <c r="N934">
        <v>4.8213888880000004</v>
      </c>
      <c r="O934">
        <v>0</v>
      </c>
      <c r="P934">
        <v>94</v>
      </c>
      <c r="Q934">
        <v>0</v>
      </c>
      <c r="R934">
        <v>1</v>
      </c>
      <c r="S934">
        <v>0</v>
      </c>
      <c r="T934">
        <v>7</v>
      </c>
      <c r="U934">
        <v>0</v>
      </c>
      <c r="V934">
        <v>0</v>
      </c>
      <c r="W934">
        <v>0</v>
      </c>
      <c r="X934">
        <v>91.099569411324865</v>
      </c>
      <c r="Y934">
        <v>0</v>
      </c>
      <c r="Z934">
        <v>0.35787245162015491</v>
      </c>
      <c r="AA934">
        <v>0</v>
      </c>
      <c r="AB934">
        <v>35.700075596980504</v>
      </c>
      <c r="AC934">
        <v>0</v>
      </c>
      <c r="AD934">
        <v>0</v>
      </c>
      <c r="AE934">
        <v>127.15751745992551</v>
      </c>
    </row>
    <row r="935" spans="1:31" x14ac:dyDescent="0.3">
      <c r="A935">
        <v>2685907</v>
      </c>
      <c r="B935">
        <v>1</v>
      </c>
      <c r="C935" t="s">
        <v>81</v>
      </c>
      <c r="D935" t="s">
        <v>127</v>
      </c>
      <c r="E935" t="s">
        <v>184</v>
      </c>
      <c r="F935" t="s">
        <v>2871</v>
      </c>
      <c r="G935" t="s">
        <v>186</v>
      </c>
      <c r="H935" t="s">
        <v>187</v>
      </c>
      <c r="I935" t="s">
        <v>136</v>
      </c>
      <c r="J935" t="s">
        <v>137</v>
      </c>
      <c r="K935" t="s">
        <v>138</v>
      </c>
      <c r="L935" t="s">
        <v>2872</v>
      </c>
      <c r="M935" t="s">
        <v>2873</v>
      </c>
      <c r="N935">
        <v>3.9677777769999998</v>
      </c>
      <c r="O935">
        <v>0</v>
      </c>
      <c r="P935">
        <v>23</v>
      </c>
      <c r="Q935">
        <v>0</v>
      </c>
      <c r="R935">
        <v>6</v>
      </c>
      <c r="S935">
        <v>0</v>
      </c>
      <c r="T935">
        <v>3</v>
      </c>
      <c r="U935">
        <v>0</v>
      </c>
      <c r="V935">
        <v>0</v>
      </c>
      <c r="W935">
        <v>0</v>
      </c>
      <c r="X935">
        <v>13.332490763600532</v>
      </c>
      <c r="Y935">
        <v>0</v>
      </c>
      <c r="Z935">
        <v>37.691670350748325</v>
      </c>
      <c r="AA935">
        <v>0</v>
      </c>
      <c r="AB935">
        <v>0.85197177216575026</v>
      </c>
      <c r="AC935">
        <v>0</v>
      </c>
      <c r="AD935">
        <v>0</v>
      </c>
      <c r="AE935">
        <v>51.876132886514604</v>
      </c>
    </row>
    <row r="936" spans="1:31" x14ac:dyDescent="0.3">
      <c r="A936">
        <v>2685920</v>
      </c>
      <c r="B936">
        <v>1</v>
      </c>
      <c r="C936" t="s">
        <v>80</v>
      </c>
      <c r="D936" t="s">
        <v>94</v>
      </c>
      <c r="E936" t="s">
        <v>213</v>
      </c>
      <c r="F936" t="s">
        <v>2874</v>
      </c>
      <c r="G936" t="s">
        <v>688</v>
      </c>
      <c r="H936" t="s">
        <v>187</v>
      </c>
      <c r="I936" t="s">
        <v>136</v>
      </c>
      <c r="J936" t="s">
        <v>137</v>
      </c>
      <c r="K936" t="s">
        <v>138</v>
      </c>
      <c r="L936" t="s">
        <v>2875</v>
      </c>
      <c r="M936" t="s">
        <v>2876</v>
      </c>
      <c r="N936">
        <v>3.6116666660000001</v>
      </c>
      <c r="O936">
        <v>0</v>
      </c>
      <c r="P936">
        <v>1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0.66853245479585077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0.66853245479585077</v>
      </c>
    </row>
    <row r="937" spans="1:31" x14ac:dyDescent="0.3">
      <c r="A937">
        <v>2685947</v>
      </c>
      <c r="B937">
        <v>1</v>
      </c>
      <c r="C937" t="s">
        <v>80</v>
      </c>
      <c r="D937" t="s">
        <v>108</v>
      </c>
      <c r="E937" t="s">
        <v>184</v>
      </c>
      <c r="F937" t="s">
        <v>2877</v>
      </c>
      <c r="G937" t="s">
        <v>186</v>
      </c>
      <c r="H937" t="s">
        <v>187</v>
      </c>
      <c r="I937" t="s">
        <v>136</v>
      </c>
      <c r="J937" t="s">
        <v>137</v>
      </c>
      <c r="K937" t="s">
        <v>138</v>
      </c>
      <c r="L937" t="s">
        <v>2878</v>
      </c>
      <c r="M937" t="s">
        <v>2879</v>
      </c>
      <c r="N937">
        <v>3.5897222219999998</v>
      </c>
      <c r="O937">
        <v>0</v>
      </c>
      <c r="P937">
        <v>1</v>
      </c>
      <c r="Q937">
        <v>0</v>
      </c>
      <c r="R937">
        <v>5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0.68893247105251831</v>
      </c>
      <c r="Y937">
        <v>0</v>
      </c>
      <c r="Z937">
        <v>31.916993500512962</v>
      </c>
      <c r="AA937">
        <v>0</v>
      </c>
      <c r="AB937">
        <v>0</v>
      </c>
      <c r="AC937">
        <v>0</v>
      </c>
      <c r="AD937">
        <v>0</v>
      </c>
      <c r="AE937">
        <v>32.605925971565483</v>
      </c>
    </row>
    <row r="938" spans="1:31" x14ac:dyDescent="0.3">
      <c r="A938">
        <v>2685952</v>
      </c>
      <c r="B938">
        <v>1</v>
      </c>
      <c r="C938" t="s">
        <v>80</v>
      </c>
      <c r="D938" t="s">
        <v>90</v>
      </c>
      <c r="E938" t="s">
        <v>213</v>
      </c>
      <c r="F938" t="s">
        <v>2880</v>
      </c>
      <c r="G938" t="s">
        <v>688</v>
      </c>
      <c r="H938" t="s">
        <v>187</v>
      </c>
      <c r="I938" t="s">
        <v>136</v>
      </c>
      <c r="J938" t="s">
        <v>137</v>
      </c>
      <c r="K938" t="s">
        <v>138</v>
      </c>
      <c r="L938" t="s">
        <v>2881</v>
      </c>
      <c r="M938" t="s">
        <v>2882</v>
      </c>
      <c r="N938">
        <v>2.9950000000000001</v>
      </c>
      <c r="O938">
        <v>0</v>
      </c>
      <c r="P938">
        <v>2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1.9068618951216212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1.9068618951216212</v>
      </c>
    </row>
    <row r="939" spans="1:31" x14ac:dyDescent="0.3">
      <c r="A939">
        <v>2685993</v>
      </c>
      <c r="B939">
        <v>1</v>
      </c>
      <c r="C939" t="s">
        <v>80</v>
      </c>
      <c r="D939" t="s">
        <v>97</v>
      </c>
      <c r="E939" t="s">
        <v>184</v>
      </c>
      <c r="F939" t="s">
        <v>2883</v>
      </c>
      <c r="G939" t="s">
        <v>186</v>
      </c>
      <c r="H939" t="s">
        <v>187</v>
      </c>
      <c r="I939" t="s">
        <v>136</v>
      </c>
      <c r="J939" t="s">
        <v>137</v>
      </c>
      <c r="K939" t="s">
        <v>138</v>
      </c>
      <c r="L939" t="s">
        <v>2884</v>
      </c>
      <c r="M939" t="s">
        <v>2885</v>
      </c>
      <c r="N939">
        <v>1.8486111110000001</v>
      </c>
      <c r="O939">
        <v>0</v>
      </c>
      <c r="P939">
        <v>44</v>
      </c>
      <c r="Q939">
        <v>0</v>
      </c>
      <c r="R939">
        <v>1</v>
      </c>
      <c r="S939">
        <v>0</v>
      </c>
      <c r="T939">
        <v>4</v>
      </c>
      <c r="U939">
        <v>0</v>
      </c>
      <c r="V939">
        <v>0</v>
      </c>
      <c r="W939">
        <v>0</v>
      </c>
      <c r="X939">
        <v>18.93326316647299</v>
      </c>
      <c r="Y939">
        <v>0</v>
      </c>
      <c r="Z939">
        <v>0</v>
      </c>
      <c r="AA939">
        <v>0</v>
      </c>
      <c r="AB939">
        <v>0.69353358448958746</v>
      </c>
      <c r="AC939">
        <v>0</v>
      </c>
      <c r="AD939">
        <v>0</v>
      </c>
      <c r="AE939">
        <v>19.626796750962576</v>
      </c>
    </row>
    <row r="940" spans="1:31" x14ac:dyDescent="0.3">
      <c r="A940">
        <v>2686000</v>
      </c>
      <c r="B940">
        <v>1</v>
      </c>
      <c r="C940" t="s">
        <v>80</v>
      </c>
      <c r="D940" t="s">
        <v>110</v>
      </c>
      <c r="E940" t="s">
        <v>428</v>
      </c>
      <c r="F940" t="s">
        <v>2886</v>
      </c>
      <c r="G940" t="s">
        <v>186</v>
      </c>
      <c r="H940" t="s">
        <v>187</v>
      </c>
      <c r="I940" t="s">
        <v>136</v>
      </c>
      <c r="J940" t="s">
        <v>137</v>
      </c>
      <c r="K940" t="s">
        <v>138</v>
      </c>
      <c r="L940" t="s">
        <v>2887</v>
      </c>
      <c r="M940" t="s">
        <v>2888</v>
      </c>
      <c r="N940">
        <v>2.099722222</v>
      </c>
      <c r="O940">
        <v>0</v>
      </c>
      <c r="P940">
        <v>11</v>
      </c>
      <c r="Q940">
        <v>0</v>
      </c>
      <c r="R940">
        <v>0</v>
      </c>
      <c r="S940">
        <v>0</v>
      </c>
      <c r="T940">
        <v>2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3.7950626466885664</v>
      </c>
      <c r="AC940">
        <v>0</v>
      </c>
      <c r="AD940">
        <v>0</v>
      </c>
      <c r="AE940">
        <v>3.7950626466885664</v>
      </c>
    </row>
    <row r="941" spans="1:31" x14ac:dyDescent="0.3">
      <c r="A941">
        <v>2686014</v>
      </c>
      <c r="B941">
        <v>1</v>
      </c>
      <c r="C941" t="s">
        <v>80</v>
      </c>
      <c r="D941" t="s">
        <v>84</v>
      </c>
      <c r="E941" t="s">
        <v>213</v>
      </c>
      <c r="F941" t="s">
        <v>2889</v>
      </c>
      <c r="G941" t="s">
        <v>688</v>
      </c>
      <c r="H941" t="s">
        <v>187</v>
      </c>
      <c r="I941" t="s">
        <v>136</v>
      </c>
      <c r="J941" t="s">
        <v>137</v>
      </c>
      <c r="K941" t="s">
        <v>138</v>
      </c>
      <c r="L941" t="s">
        <v>2890</v>
      </c>
      <c r="M941" t="s">
        <v>2891</v>
      </c>
      <c r="N941">
        <v>1.1372222219999999</v>
      </c>
      <c r="O941">
        <v>0</v>
      </c>
      <c r="P941">
        <v>3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0.81356550456745513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0.81356550456745513</v>
      </c>
    </row>
    <row r="942" spans="1:31" x14ac:dyDescent="0.3">
      <c r="A942">
        <v>2686020</v>
      </c>
      <c r="B942">
        <v>1</v>
      </c>
      <c r="C942" t="s">
        <v>80</v>
      </c>
      <c r="D942" t="s">
        <v>110</v>
      </c>
      <c r="E942" t="s">
        <v>184</v>
      </c>
      <c r="F942" t="s">
        <v>2892</v>
      </c>
      <c r="G942" t="s">
        <v>186</v>
      </c>
      <c r="H942" t="s">
        <v>187</v>
      </c>
      <c r="I942" t="s">
        <v>136</v>
      </c>
      <c r="J942" t="s">
        <v>137</v>
      </c>
      <c r="K942" t="s">
        <v>138</v>
      </c>
      <c r="L942" t="s">
        <v>2823</v>
      </c>
      <c r="M942" t="s">
        <v>2893</v>
      </c>
      <c r="N942">
        <v>1.9911111109999999</v>
      </c>
      <c r="O942">
        <v>0</v>
      </c>
      <c r="P942">
        <v>136</v>
      </c>
      <c r="Q942">
        <v>0</v>
      </c>
      <c r="R942">
        <v>0</v>
      </c>
      <c r="S942">
        <v>0</v>
      </c>
      <c r="T942">
        <v>11</v>
      </c>
      <c r="U942">
        <v>0</v>
      </c>
      <c r="V942">
        <v>0</v>
      </c>
      <c r="W942">
        <v>0</v>
      </c>
      <c r="X942">
        <v>59.149619654553256</v>
      </c>
      <c r="Y942">
        <v>0</v>
      </c>
      <c r="Z942">
        <v>0</v>
      </c>
      <c r="AA942">
        <v>0</v>
      </c>
      <c r="AB942">
        <v>3.4141478738704207</v>
      </c>
      <c r="AC942">
        <v>0</v>
      </c>
      <c r="AD942">
        <v>0</v>
      </c>
      <c r="AE942">
        <v>62.563767528423675</v>
      </c>
    </row>
    <row r="943" spans="1:31" x14ac:dyDescent="0.3">
      <c r="A943">
        <v>2686025</v>
      </c>
      <c r="B943">
        <v>1</v>
      </c>
      <c r="C943" t="s">
        <v>80</v>
      </c>
      <c r="D943" t="s">
        <v>100</v>
      </c>
      <c r="E943" t="s">
        <v>213</v>
      </c>
      <c r="F943" t="s">
        <v>2894</v>
      </c>
      <c r="G943" t="s">
        <v>688</v>
      </c>
      <c r="H943" t="s">
        <v>187</v>
      </c>
      <c r="I943" t="s">
        <v>136</v>
      </c>
      <c r="J943" t="s">
        <v>137</v>
      </c>
      <c r="K943" t="s">
        <v>138</v>
      </c>
      <c r="L943" t="s">
        <v>2895</v>
      </c>
      <c r="M943" t="s">
        <v>2896</v>
      </c>
      <c r="N943">
        <v>1.065833333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1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0.19802456180599512</v>
      </c>
      <c r="AC943">
        <v>0</v>
      </c>
      <c r="AD943">
        <v>0</v>
      </c>
      <c r="AE943">
        <v>0.19802456180599512</v>
      </c>
    </row>
    <row r="944" spans="1:31" x14ac:dyDescent="0.3">
      <c r="A944">
        <v>2686027</v>
      </c>
      <c r="B944">
        <v>1</v>
      </c>
      <c r="C944" t="s">
        <v>80</v>
      </c>
      <c r="D944" t="s">
        <v>107</v>
      </c>
      <c r="E944" t="s">
        <v>184</v>
      </c>
      <c r="F944" t="s">
        <v>2897</v>
      </c>
      <c r="G944" t="s">
        <v>409</v>
      </c>
      <c r="H944" t="s">
        <v>187</v>
      </c>
      <c r="I944" t="s">
        <v>136</v>
      </c>
      <c r="J944" t="s">
        <v>137</v>
      </c>
      <c r="K944" t="s">
        <v>138</v>
      </c>
      <c r="L944" t="s">
        <v>2898</v>
      </c>
      <c r="M944" t="s">
        <v>2899</v>
      </c>
      <c r="N944">
        <v>0.435</v>
      </c>
      <c r="O944">
        <v>0</v>
      </c>
      <c r="P944">
        <v>18</v>
      </c>
      <c r="Q944">
        <v>0</v>
      </c>
      <c r="R944">
        <v>3</v>
      </c>
      <c r="S944">
        <v>0</v>
      </c>
      <c r="T944">
        <v>2</v>
      </c>
      <c r="U944">
        <v>0</v>
      </c>
      <c r="V944">
        <v>0</v>
      </c>
      <c r="W944">
        <v>0</v>
      </c>
      <c r="X944">
        <v>1.6432998246199682</v>
      </c>
      <c r="Y944">
        <v>0</v>
      </c>
      <c r="Z944">
        <v>0.25298011730523001</v>
      </c>
      <c r="AA944">
        <v>0</v>
      </c>
      <c r="AB944">
        <v>2.0963840886884999E-3</v>
      </c>
      <c r="AC944">
        <v>0</v>
      </c>
      <c r="AD944">
        <v>0</v>
      </c>
      <c r="AE944">
        <v>1.8983763260138866</v>
      </c>
    </row>
    <row r="945" spans="1:31" x14ac:dyDescent="0.3">
      <c r="A945">
        <v>2685450</v>
      </c>
      <c r="B945">
        <v>1</v>
      </c>
      <c r="C945" t="s">
        <v>80</v>
      </c>
      <c r="D945" t="s">
        <v>94</v>
      </c>
      <c r="E945" t="s">
        <v>184</v>
      </c>
      <c r="F945" t="s">
        <v>1239</v>
      </c>
      <c r="G945" t="s">
        <v>165</v>
      </c>
      <c r="H945" t="s">
        <v>187</v>
      </c>
      <c r="I945" t="s">
        <v>136</v>
      </c>
      <c r="J945" t="s">
        <v>137</v>
      </c>
      <c r="K945" t="s">
        <v>166</v>
      </c>
      <c r="L945" t="s">
        <v>2900</v>
      </c>
      <c r="M945" t="s">
        <v>2901</v>
      </c>
      <c r="N945">
        <v>8.2402777769999993</v>
      </c>
      <c r="O945">
        <v>0</v>
      </c>
      <c r="P945">
        <v>40</v>
      </c>
      <c r="Q945">
        <v>0</v>
      </c>
      <c r="R945">
        <v>7</v>
      </c>
      <c r="S945">
        <v>0</v>
      </c>
      <c r="T945">
        <v>7</v>
      </c>
      <c r="U945">
        <v>0</v>
      </c>
      <c r="V945">
        <v>0</v>
      </c>
      <c r="W945">
        <v>0</v>
      </c>
      <c r="X945">
        <v>51.674567057242953</v>
      </c>
      <c r="Y945">
        <v>0</v>
      </c>
      <c r="Z945">
        <v>0</v>
      </c>
      <c r="AA945">
        <v>0</v>
      </c>
      <c r="AB945">
        <v>9.3693242939047678</v>
      </c>
      <c r="AC945">
        <v>0</v>
      </c>
      <c r="AD945">
        <v>0</v>
      </c>
      <c r="AE945">
        <v>61.043891351147721</v>
      </c>
    </row>
    <row r="946" spans="1:31" x14ac:dyDescent="0.3">
      <c r="A946">
        <v>2685871</v>
      </c>
      <c r="B946">
        <v>1</v>
      </c>
      <c r="C946" t="s">
        <v>80</v>
      </c>
      <c r="D946" t="s">
        <v>94</v>
      </c>
      <c r="E946" t="s">
        <v>213</v>
      </c>
      <c r="F946" t="s">
        <v>2902</v>
      </c>
      <c r="G946" t="s">
        <v>147</v>
      </c>
      <c r="H946" t="s">
        <v>187</v>
      </c>
      <c r="I946" t="s">
        <v>136</v>
      </c>
      <c r="J946" t="s">
        <v>3</v>
      </c>
      <c r="K946" t="s">
        <v>138</v>
      </c>
      <c r="L946" t="s">
        <v>2903</v>
      </c>
      <c r="M946" t="s">
        <v>2904</v>
      </c>
      <c r="N946">
        <v>3.3602777769999999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1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4.9380518670600004</v>
      </c>
      <c r="AC946">
        <v>0</v>
      </c>
      <c r="AD946">
        <v>0</v>
      </c>
      <c r="AE946">
        <v>4.9380518670600004</v>
      </c>
    </row>
    <row r="947" spans="1:31" x14ac:dyDescent="0.3">
      <c r="A947">
        <v>2685964</v>
      </c>
      <c r="B947">
        <v>1</v>
      </c>
      <c r="C947" t="s">
        <v>80</v>
      </c>
      <c r="D947" t="s">
        <v>94</v>
      </c>
      <c r="E947" t="s">
        <v>213</v>
      </c>
      <c r="F947" t="s">
        <v>2905</v>
      </c>
      <c r="G947" t="s">
        <v>688</v>
      </c>
      <c r="H947" t="s">
        <v>187</v>
      </c>
      <c r="I947" t="s">
        <v>136</v>
      </c>
      <c r="J947" t="s">
        <v>137</v>
      </c>
      <c r="K947" t="s">
        <v>138</v>
      </c>
      <c r="L947" t="s">
        <v>2906</v>
      </c>
      <c r="M947" t="s">
        <v>2907</v>
      </c>
      <c r="N947">
        <v>3.6972222220000002</v>
      </c>
      <c r="O947">
        <v>0</v>
      </c>
      <c r="P947">
        <v>1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1.0334742697816897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1.0334742697816897</v>
      </c>
    </row>
    <row r="948" spans="1:31" x14ac:dyDescent="0.3">
      <c r="A948">
        <v>2685965</v>
      </c>
      <c r="B948">
        <v>1</v>
      </c>
      <c r="C948" t="s">
        <v>81</v>
      </c>
      <c r="D948" t="s">
        <v>115</v>
      </c>
      <c r="E948" t="s">
        <v>213</v>
      </c>
      <c r="F948" t="s">
        <v>2908</v>
      </c>
      <c r="G948" t="s">
        <v>688</v>
      </c>
      <c r="H948" t="s">
        <v>187</v>
      </c>
      <c r="I948" t="s">
        <v>136</v>
      </c>
      <c r="J948" t="s">
        <v>137</v>
      </c>
      <c r="K948" t="s">
        <v>138</v>
      </c>
      <c r="L948" t="s">
        <v>2909</v>
      </c>
      <c r="M948" t="s">
        <v>2910</v>
      </c>
      <c r="N948">
        <v>2.755833333</v>
      </c>
      <c r="O948">
        <v>0</v>
      </c>
      <c r="P948">
        <v>2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</row>
    <row r="949" spans="1:31" x14ac:dyDescent="0.3">
      <c r="A949">
        <v>2686019</v>
      </c>
      <c r="B949">
        <v>1</v>
      </c>
      <c r="C949" t="s">
        <v>80</v>
      </c>
      <c r="D949" t="s">
        <v>94</v>
      </c>
      <c r="E949" t="s">
        <v>184</v>
      </c>
      <c r="F949" t="s">
        <v>2911</v>
      </c>
      <c r="G949" t="s">
        <v>186</v>
      </c>
      <c r="H949" t="s">
        <v>187</v>
      </c>
      <c r="I949" t="s">
        <v>136</v>
      </c>
      <c r="J949" t="s">
        <v>137</v>
      </c>
      <c r="K949" t="s">
        <v>138</v>
      </c>
      <c r="L949" t="s">
        <v>2912</v>
      </c>
      <c r="M949" t="s">
        <v>2913</v>
      </c>
      <c r="N949">
        <v>1.862777777</v>
      </c>
      <c r="O949">
        <v>0</v>
      </c>
      <c r="P949">
        <v>4</v>
      </c>
      <c r="Q949">
        <v>0</v>
      </c>
      <c r="R949">
        <v>13</v>
      </c>
      <c r="S949">
        <v>0</v>
      </c>
      <c r="T949">
        <v>2</v>
      </c>
      <c r="U949">
        <v>0</v>
      </c>
      <c r="V949">
        <v>0</v>
      </c>
      <c r="W949">
        <v>0</v>
      </c>
      <c r="X949">
        <v>0.37688033122833331</v>
      </c>
      <c r="Y949">
        <v>0</v>
      </c>
      <c r="Z949">
        <v>0.65812504503026314</v>
      </c>
      <c r="AA949">
        <v>0</v>
      </c>
      <c r="AB949">
        <v>0</v>
      </c>
      <c r="AC949">
        <v>0</v>
      </c>
      <c r="AD949">
        <v>0</v>
      </c>
      <c r="AE949">
        <v>1.0350053762585965</v>
      </c>
    </row>
    <row r="950" spans="1:31" x14ac:dyDescent="0.3">
      <c r="A950">
        <v>2686024</v>
      </c>
      <c r="B950">
        <v>1</v>
      </c>
      <c r="C950" t="s">
        <v>80</v>
      </c>
      <c r="D950" t="s">
        <v>83</v>
      </c>
      <c r="E950" t="s">
        <v>184</v>
      </c>
      <c r="F950" t="s">
        <v>2914</v>
      </c>
      <c r="G950" t="s">
        <v>273</v>
      </c>
      <c r="H950" t="s">
        <v>187</v>
      </c>
      <c r="I950" t="s">
        <v>136</v>
      </c>
      <c r="J950" t="s">
        <v>137</v>
      </c>
      <c r="K950" t="s">
        <v>138</v>
      </c>
      <c r="L950" t="s">
        <v>2915</v>
      </c>
      <c r="M950" t="s">
        <v>2916</v>
      </c>
      <c r="N950">
        <v>1.141388888</v>
      </c>
      <c r="O950">
        <v>0</v>
      </c>
      <c r="P950">
        <v>67</v>
      </c>
      <c r="Q950">
        <v>0</v>
      </c>
      <c r="R950">
        <v>0</v>
      </c>
      <c r="S950">
        <v>0</v>
      </c>
      <c r="T950">
        <v>5</v>
      </c>
      <c r="U950">
        <v>0</v>
      </c>
      <c r="V950">
        <v>0</v>
      </c>
      <c r="W950">
        <v>0</v>
      </c>
      <c r="X950">
        <v>15.388366271100523</v>
      </c>
      <c r="Y950">
        <v>0</v>
      </c>
      <c r="Z950">
        <v>0</v>
      </c>
      <c r="AA950">
        <v>0</v>
      </c>
      <c r="AB950">
        <v>2.9917709689141336</v>
      </c>
      <c r="AC950">
        <v>0</v>
      </c>
      <c r="AD950">
        <v>0</v>
      </c>
      <c r="AE950">
        <v>18.380137240014655</v>
      </c>
    </row>
    <row r="951" spans="1:31" x14ac:dyDescent="0.3">
      <c r="A951">
        <v>2685992</v>
      </c>
      <c r="B951">
        <v>1</v>
      </c>
      <c r="C951" t="s">
        <v>80</v>
      </c>
      <c r="D951" t="s">
        <v>84</v>
      </c>
      <c r="E951" t="s">
        <v>213</v>
      </c>
      <c r="F951" t="s">
        <v>2917</v>
      </c>
      <c r="G951" t="s">
        <v>688</v>
      </c>
      <c r="H951" t="s">
        <v>187</v>
      </c>
      <c r="I951" t="s">
        <v>136</v>
      </c>
      <c r="J951" t="s">
        <v>137</v>
      </c>
      <c r="K951" t="s">
        <v>138</v>
      </c>
      <c r="L951" t="s">
        <v>2918</v>
      </c>
      <c r="M951" t="s">
        <v>2919</v>
      </c>
      <c r="N951">
        <v>3.0563888879999999</v>
      </c>
      <c r="O951">
        <v>0</v>
      </c>
      <c r="P951">
        <v>5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2.5307049733649136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2.5307049733649136</v>
      </c>
    </row>
    <row r="952" spans="1:31" x14ac:dyDescent="0.3">
      <c r="A952">
        <v>2686026</v>
      </c>
      <c r="B952">
        <v>1</v>
      </c>
      <c r="C952" t="s">
        <v>80</v>
      </c>
      <c r="D952" t="s">
        <v>82</v>
      </c>
      <c r="E952" t="s">
        <v>184</v>
      </c>
      <c r="F952" t="s">
        <v>2920</v>
      </c>
      <c r="G952" t="s">
        <v>186</v>
      </c>
      <c r="H952" t="s">
        <v>187</v>
      </c>
      <c r="I952" t="s">
        <v>136</v>
      </c>
      <c r="J952" t="s">
        <v>137</v>
      </c>
      <c r="K952" t="s">
        <v>138</v>
      </c>
      <c r="L952" t="s">
        <v>2921</v>
      </c>
      <c r="M952" t="s">
        <v>2922</v>
      </c>
      <c r="N952">
        <v>1.601388888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1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99.653598693434759</v>
      </c>
      <c r="AC952">
        <v>0</v>
      </c>
      <c r="AD952">
        <v>0</v>
      </c>
      <c r="AE952">
        <v>99.653598693434759</v>
      </c>
    </row>
    <row r="953" spans="1:31" x14ac:dyDescent="0.3">
      <c r="A953">
        <v>2686026</v>
      </c>
      <c r="B953">
        <v>2</v>
      </c>
      <c r="C953" t="s">
        <v>80</v>
      </c>
      <c r="D953" t="s">
        <v>82</v>
      </c>
      <c r="E953" t="s">
        <v>244</v>
      </c>
      <c r="F953" t="s">
        <v>2923</v>
      </c>
      <c r="G953" t="s">
        <v>186</v>
      </c>
      <c r="H953" t="s">
        <v>187</v>
      </c>
      <c r="I953" t="s">
        <v>136</v>
      </c>
      <c r="J953" t="s">
        <v>137</v>
      </c>
      <c r="K953" t="s">
        <v>138</v>
      </c>
      <c r="L953" t="s">
        <v>2922</v>
      </c>
      <c r="M953" t="s">
        <v>2924</v>
      </c>
      <c r="N953">
        <v>0.15</v>
      </c>
      <c r="O953">
        <v>0</v>
      </c>
      <c r="P953">
        <v>38</v>
      </c>
      <c r="Q953">
        <v>0</v>
      </c>
      <c r="R953">
        <v>0</v>
      </c>
      <c r="S953">
        <v>0</v>
      </c>
      <c r="T953">
        <v>9</v>
      </c>
      <c r="U953">
        <v>0</v>
      </c>
      <c r="V953">
        <v>0</v>
      </c>
      <c r="W953">
        <v>0</v>
      </c>
      <c r="X953">
        <v>1.34401441102206</v>
      </c>
      <c r="Y953">
        <v>0</v>
      </c>
      <c r="Z953">
        <v>0</v>
      </c>
      <c r="AA953">
        <v>0</v>
      </c>
      <c r="AB953">
        <v>49.687724435487581</v>
      </c>
      <c r="AC953">
        <v>0</v>
      </c>
      <c r="AD953">
        <v>0</v>
      </c>
      <c r="AE953">
        <v>51.03173884650964</v>
      </c>
    </row>
    <row r="954" spans="1:31" x14ac:dyDescent="0.3">
      <c r="A954">
        <v>2686047</v>
      </c>
      <c r="B954">
        <v>1</v>
      </c>
      <c r="C954" t="s">
        <v>80</v>
      </c>
      <c r="D954" t="s">
        <v>111</v>
      </c>
      <c r="E954" t="s">
        <v>428</v>
      </c>
      <c r="F954" t="s">
        <v>1228</v>
      </c>
      <c r="G954" t="s">
        <v>1177</v>
      </c>
      <c r="H954" t="s">
        <v>187</v>
      </c>
      <c r="I954" t="s">
        <v>136</v>
      </c>
      <c r="J954" t="s">
        <v>137</v>
      </c>
      <c r="K954" t="s">
        <v>138</v>
      </c>
      <c r="L954" t="s">
        <v>2925</v>
      </c>
      <c r="M954" t="s">
        <v>2926</v>
      </c>
      <c r="N954">
        <v>1.47</v>
      </c>
      <c r="O954">
        <v>0</v>
      </c>
      <c r="P954">
        <v>105</v>
      </c>
      <c r="Q954">
        <v>0</v>
      </c>
      <c r="R954">
        <v>0</v>
      </c>
      <c r="S954">
        <v>0</v>
      </c>
      <c r="T954">
        <v>15</v>
      </c>
      <c r="U954">
        <v>0</v>
      </c>
      <c r="V954">
        <v>0</v>
      </c>
      <c r="W954">
        <v>0</v>
      </c>
      <c r="X954">
        <v>28.798990891725943</v>
      </c>
      <c r="Y954">
        <v>0</v>
      </c>
      <c r="Z954">
        <v>0</v>
      </c>
      <c r="AA954">
        <v>0</v>
      </c>
      <c r="AB954">
        <v>8.0371161771197297</v>
      </c>
      <c r="AC954">
        <v>0</v>
      </c>
      <c r="AD954">
        <v>0</v>
      </c>
      <c r="AE954">
        <v>36.836107068845671</v>
      </c>
    </row>
    <row r="955" spans="1:31" x14ac:dyDescent="0.3">
      <c r="A955">
        <v>2686057</v>
      </c>
      <c r="B955">
        <v>1</v>
      </c>
      <c r="C955" t="s">
        <v>80</v>
      </c>
      <c r="D955" t="s">
        <v>97</v>
      </c>
      <c r="E955" t="s">
        <v>213</v>
      </c>
      <c r="F955" t="s">
        <v>2927</v>
      </c>
      <c r="G955" t="s">
        <v>688</v>
      </c>
      <c r="H955" t="s">
        <v>187</v>
      </c>
      <c r="I955" t="s">
        <v>136</v>
      </c>
      <c r="J955" t="s">
        <v>137</v>
      </c>
      <c r="K955" t="s">
        <v>138</v>
      </c>
      <c r="L955" t="s">
        <v>2928</v>
      </c>
      <c r="M955" t="s">
        <v>2929</v>
      </c>
      <c r="N955">
        <v>0.778888888</v>
      </c>
      <c r="O955">
        <v>0</v>
      </c>
      <c r="P955">
        <v>0</v>
      </c>
      <c r="Q955">
        <v>0</v>
      </c>
      <c r="R955">
        <v>1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0.23685227557710833</v>
      </c>
      <c r="AA955">
        <v>0</v>
      </c>
      <c r="AB955">
        <v>0</v>
      </c>
      <c r="AC955">
        <v>0</v>
      </c>
      <c r="AD955">
        <v>0</v>
      </c>
      <c r="AE955">
        <v>0.23685227557710833</v>
      </c>
    </row>
    <row r="956" spans="1:31" x14ac:dyDescent="0.3">
      <c r="A956">
        <v>2686013</v>
      </c>
      <c r="B956">
        <v>1</v>
      </c>
      <c r="C956" t="s">
        <v>80</v>
      </c>
      <c r="D956" t="s">
        <v>107</v>
      </c>
      <c r="E956" t="s">
        <v>213</v>
      </c>
      <c r="F956" t="s">
        <v>2930</v>
      </c>
      <c r="G956" t="s">
        <v>831</v>
      </c>
      <c r="H956" t="s">
        <v>187</v>
      </c>
      <c r="I956" t="s">
        <v>136</v>
      </c>
      <c r="J956" t="s">
        <v>137</v>
      </c>
      <c r="K956" t="s">
        <v>138</v>
      </c>
      <c r="L956" t="s">
        <v>2931</v>
      </c>
      <c r="M956" t="s">
        <v>2932</v>
      </c>
      <c r="N956">
        <v>4.375277777</v>
      </c>
      <c r="O956">
        <v>0</v>
      </c>
      <c r="P956">
        <v>2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1.6769481626583334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1.6769481626583334</v>
      </c>
    </row>
    <row r="957" spans="1:31" x14ac:dyDescent="0.3">
      <c r="A957">
        <v>2686032</v>
      </c>
      <c r="B957">
        <v>1</v>
      </c>
      <c r="C957" t="s">
        <v>80</v>
      </c>
      <c r="D957" t="s">
        <v>108</v>
      </c>
      <c r="E957" t="s">
        <v>184</v>
      </c>
      <c r="F957" t="s">
        <v>2933</v>
      </c>
      <c r="G957" t="s">
        <v>186</v>
      </c>
      <c r="H957" t="s">
        <v>187</v>
      </c>
      <c r="I957" t="s">
        <v>136</v>
      </c>
      <c r="J957" t="s">
        <v>137</v>
      </c>
      <c r="K957" t="s">
        <v>138</v>
      </c>
      <c r="L957" t="s">
        <v>2934</v>
      </c>
      <c r="M957" t="s">
        <v>2935</v>
      </c>
      <c r="N957">
        <v>3.4175</v>
      </c>
      <c r="O957">
        <v>0</v>
      </c>
      <c r="P957">
        <v>10</v>
      </c>
      <c r="Q957">
        <v>0</v>
      </c>
      <c r="R957">
        <v>4</v>
      </c>
      <c r="S957">
        <v>0</v>
      </c>
      <c r="T957">
        <v>3</v>
      </c>
      <c r="U957">
        <v>0</v>
      </c>
      <c r="V957">
        <v>0</v>
      </c>
      <c r="W957">
        <v>0</v>
      </c>
      <c r="X957">
        <v>4.7619148497136585</v>
      </c>
      <c r="Y957">
        <v>0</v>
      </c>
      <c r="Z957">
        <v>2.9776050746</v>
      </c>
      <c r="AA957">
        <v>0</v>
      </c>
      <c r="AB957">
        <v>3.6049192220744986</v>
      </c>
      <c r="AC957">
        <v>0</v>
      </c>
      <c r="AD957">
        <v>0</v>
      </c>
      <c r="AE957">
        <v>11.344439146388156</v>
      </c>
    </row>
    <row r="958" spans="1:31" x14ac:dyDescent="0.3">
      <c r="A958">
        <v>2686032</v>
      </c>
      <c r="B958">
        <v>2</v>
      </c>
      <c r="C958" t="s">
        <v>80</v>
      </c>
      <c r="D958" t="s">
        <v>108</v>
      </c>
      <c r="E958" t="s">
        <v>244</v>
      </c>
      <c r="F958" t="s">
        <v>2936</v>
      </c>
      <c r="G958" t="s">
        <v>186</v>
      </c>
      <c r="H958" t="s">
        <v>187</v>
      </c>
      <c r="I958" t="s">
        <v>136</v>
      </c>
      <c r="J958" t="s">
        <v>137</v>
      </c>
      <c r="K958" t="s">
        <v>138</v>
      </c>
      <c r="L958" t="s">
        <v>2935</v>
      </c>
      <c r="M958" t="s">
        <v>2937</v>
      </c>
      <c r="N958">
        <v>0.14222222200000001</v>
      </c>
      <c r="O958">
        <v>0</v>
      </c>
      <c r="P958">
        <v>15</v>
      </c>
      <c r="Q958">
        <v>0</v>
      </c>
      <c r="R958">
        <v>6</v>
      </c>
      <c r="S958">
        <v>0</v>
      </c>
      <c r="T958">
        <v>3</v>
      </c>
      <c r="U958">
        <v>0</v>
      </c>
      <c r="V958">
        <v>0</v>
      </c>
      <c r="W958">
        <v>0</v>
      </c>
      <c r="X958">
        <v>0.27085832291045503</v>
      </c>
      <c r="Y958">
        <v>0</v>
      </c>
      <c r="Z958">
        <v>0.29097003249967468</v>
      </c>
      <c r="AA958">
        <v>0</v>
      </c>
      <c r="AB958">
        <v>0.13743221338464634</v>
      </c>
      <c r="AC958">
        <v>0</v>
      </c>
      <c r="AD958">
        <v>0</v>
      </c>
      <c r="AE958">
        <v>0.69926056879477616</v>
      </c>
    </row>
    <row r="959" spans="1:31" x14ac:dyDescent="0.3">
      <c r="A959">
        <v>2686031</v>
      </c>
      <c r="B959">
        <v>1</v>
      </c>
      <c r="C959" t="s">
        <v>81</v>
      </c>
      <c r="D959" t="s">
        <v>113</v>
      </c>
      <c r="E959" t="s">
        <v>244</v>
      </c>
      <c r="F959" t="s">
        <v>2938</v>
      </c>
      <c r="G959" t="s">
        <v>968</v>
      </c>
      <c r="H959" t="s">
        <v>187</v>
      </c>
      <c r="I959" t="s">
        <v>136</v>
      </c>
      <c r="J959" t="s">
        <v>137</v>
      </c>
      <c r="K959" t="s">
        <v>138</v>
      </c>
      <c r="L959" t="s">
        <v>2939</v>
      </c>
      <c r="M959" t="s">
        <v>2940</v>
      </c>
      <c r="N959">
        <v>1.8138888879999999</v>
      </c>
      <c r="O959">
        <v>0</v>
      </c>
      <c r="P959">
        <v>57</v>
      </c>
      <c r="Q959">
        <v>0</v>
      </c>
      <c r="R959">
        <v>39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12.263994036904121</v>
      </c>
      <c r="Y959">
        <v>0</v>
      </c>
      <c r="Z959">
        <v>14.915694894876847</v>
      </c>
      <c r="AA959">
        <v>0</v>
      </c>
      <c r="AB959">
        <v>0</v>
      </c>
      <c r="AC959">
        <v>0</v>
      </c>
      <c r="AD959">
        <v>0</v>
      </c>
      <c r="AE959">
        <v>27.179688931780966</v>
      </c>
    </row>
    <row r="960" spans="1:31" x14ac:dyDescent="0.3">
      <c r="A960">
        <v>2686058</v>
      </c>
      <c r="B960">
        <v>1</v>
      </c>
      <c r="C960" t="s">
        <v>81</v>
      </c>
      <c r="D960" t="s">
        <v>123</v>
      </c>
      <c r="E960" t="s">
        <v>132</v>
      </c>
      <c r="F960" t="s">
        <v>2941</v>
      </c>
      <c r="G960" t="s">
        <v>134</v>
      </c>
      <c r="H960" t="s">
        <v>135</v>
      </c>
      <c r="I960" t="s">
        <v>136</v>
      </c>
      <c r="J960" t="s">
        <v>137</v>
      </c>
      <c r="K960" t="s">
        <v>138</v>
      </c>
      <c r="L960" t="s">
        <v>2942</v>
      </c>
      <c r="M960" t="s">
        <v>2943</v>
      </c>
      <c r="N960">
        <v>0.46833333300000002</v>
      </c>
      <c r="O960">
        <v>3</v>
      </c>
      <c r="P960">
        <v>1730</v>
      </c>
      <c r="Q960">
        <v>103</v>
      </c>
      <c r="R960">
        <v>117</v>
      </c>
      <c r="S960">
        <v>6</v>
      </c>
      <c r="T960">
        <v>247</v>
      </c>
      <c r="U960">
        <v>1</v>
      </c>
      <c r="V960">
        <v>2</v>
      </c>
      <c r="W960">
        <v>8.3271461398622668E-2</v>
      </c>
      <c r="X960">
        <v>119.57580656207345</v>
      </c>
      <c r="Y960">
        <v>23.339699487608854</v>
      </c>
      <c r="Z960">
        <v>11.754376991782387</v>
      </c>
      <c r="AA960">
        <v>0.61918213674328704</v>
      </c>
      <c r="AB960">
        <v>41.702094299556627</v>
      </c>
      <c r="AC960">
        <v>22.253475106295252</v>
      </c>
      <c r="AD960">
        <v>0.41539117120590036</v>
      </c>
      <c r="AE960">
        <v>219.74329721666436</v>
      </c>
    </row>
    <row r="961" spans="1:31" x14ac:dyDescent="0.3">
      <c r="A961">
        <v>2686061</v>
      </c>
      <c r="B961">
        <v>1</v>
      </c>
      <c r="C961" t="s">
        <v>81</v>
      </c>
      <c r="D961" t="s">
        <v>114</v>
      </c>
      <c r="E961" t="s">
        <v>244</v>
      </c>
      <c r="F961" t="s">
        <v>2944</v>
      </c>
      <c r="G961" t="s">
        <v>968</v>
      </c>
      <c r="H961" t="s">
        <v>187</v>
      </c>
      <c r="I961" t="s">
        <v>136</v>
      </c>
      <c r="J961" t="s">
        <v>137</v>
      </c>
      <c r="K961" t="s">
        <v>138</v>
      </c>
      <c r="L961" t="s">
        <v>2945</v>
      </c>
      <c r="M961" t="s">
        <v>2946</v>
      </c>
      <c r="N961">
        <v>1.172222222</v>
      </c>
      <c r="O961">
        <v>0</v>
      </c>
      <c r="P961">
        <v>30</v>
      </c>
      <c r="Q961">
        <v>0</v>
      </c>
      <c r="R961">
        <v>0</v>
      </c>
      <c r="S961">
        <v>0</v>
      </c>
      <c r="T961">
        <v>3</v>
      </c>
      <c r="U961">
        <v>0</v>
      </c>
      <c r="V961">
        <v>0</v>
      </c>
      <c r="W961">
        <v>0</v>
      </c>
      <c r="X961">
        <v>4.4922955201333314</v>
      </c>
      <c r="Y961">
        <v>0</v>
      </c>
      <c r="Z961">
        <v>0</v>
      </c>
      <c r="AA961">
        <v>0</v>
      </c>
      <c r="AB961">
        <v>0.12746085456250836</v>
      </c>
      <c r="AC961">
        <v>0</v>
      </c>
      <c r="AD961">
        <v>0</v>
      </c>
      <c r="AE961">
        <v>4.6197563746958394</v>
      </c>
    </row>
    <row r="962" spans="1:31" x14ac:dyDescent="0.3">
      <c r="A962">
        <v>2686081</v>
      </c>
      <c r="B962">
        <v>1</v>
      </c>
      <c r="C962" t="s">
        <v>81</v>
      </c>
      <c r="D962" t="s">
        <v>118</v>
      </c>
      <c r="E962" t="s">
        <v>145</v>
      </c>
      <c r="F962" t="s">
        <v>2947</v>
      </c>
      <c r="G962" t="s">
        <v>134</v>
      </c>
      <c r="H962" t="s">
        <v>135</v>
      </c>
      <c r="I962" t="s">
        <v>169</v>
      </c>
      <c r="J962" t="s">
        <v>137</v>
      </c>
      <c r="K962" t="s">
        <v>138</v>
      </c>
      <c r="L962" t="s">
        <v>2948</v>
      </c>
      <c r="M962" t="s">
        <v>2949</v>
      </c>
      <c r="N962">
        <v>8.3333330000000001E-3</v>
      </c>
      <c r="O962">
        <v>0</v>
      </c>
      <c r="P962">
        <v>2</v>
      </c>
      <c r="Q962">
        <v>11</v>
      </c>
      <c r="R962">
        <v>68</v>
      </c>
      <c r="S962">
        <v>6</v>
      </c>
      <c r="T962">
        <v>8</v>
      </c>
      <c r="U962">
        <v>0</v>
      </c>
      <c r="V962">
        <v>0</v>
      </c>
      <c r="W962">
        <v>0</v>
      </c>
      <c r="X962">
        <v>1.9846158518700002E-3</v>
      </c>
      <c r="Y962">
        <v>0.51137760028199997</v>
      </c>
      <c r="Z962">
        <v>0.3015973256635725</v>
      </c>
      <c r="AA962">
        <v>0.15577297326500003</v>
      </c>
      <c r="AB962">
        <v>2.7168269197926666E-2</v>
      </c>
      <c r="AC962">
        <v>0</v>
      </c>
      <c r="AD962">
        <v>0</v>
      </c>
      <c r="AE962">
        <v>0.99790078426036921</v>
      </c>
    </row>
    <row r="963" spans="1:31" x14ac:dyDescent="0.3">
      <c r="A963">
        <v>2686008</v>
      </c>
      <c r="B963">
        <v>1</v>
      </c>
      <c r="C963" t="s">
        <v>81</v>
      </c>
      <c r="D963" t="s">
        <v>115</v>
      </c>
      <c r="E963" t="s">
        <v>145</v>
      </c>
      <c r="F963" t="s">
        <v>2950</v>
      </c>
      <c r="G963" t="s">
        <v>176</v>
      </c>
      <c r="H963" t="s">
        <v>135</v>
      </c>
      <c r="I963" t="s">
        <v>136</v>
      </c>
      <c r="J963" t="s">
        <v>137</v>
      </c>
      <c r="K963" t="s">
        <v>138</v>
      </c>
      <c r="L963" t="s">
        <v>2951</v>
      </c>
      <c r="M963" t="s">
        <v>2952</v>
      </c>
      <c r="N963">
        <v>4.9463888880000004</v>
      </c>
      <c r="O963">
        <v>0</v>
      </c>
      <c r="P963">
        <v>1</v>
      </c>
      <c r="Q963">
        <v>0</v>
      </c>
      <c r="R963">
        <v>0</v>
      </c>
      <c r="S963">
        <v>1</v>
      </c>
      <c r="T963">
        <v>0</v>
      </c>
      <c r="U963">
        <v>1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13.860393237916751</v>
      </c>
      <c r="AB963">
        <v>0</v>
      </c>
      <c r="AC963">
        <v>96.245585369081866</v>
      </c>
      <c r="AD963">
        <v>0</v>
      </c>
      <c r="AE963">
        <v>110.10597860699862</v>
      </c>
    </row>
    <row r="964" spans="1:31" x14ac:dyDescent="0.3">
      <c r="A964">
        <v>2686041</v>
      </c>
      <c r="B964">
        <v>1</v>
      </c>
      <c r="C964" t="s">
        <v>81</v>
      </c>
      <c r="D964" t="s">
        <v>127</v>
      </c>
      <c r="E964" t="s">
        <v>132</v>
      </c>
      <c r="F964" t="s">
        <v>2953</v>
      </c>
      <c r="G964" t="s">
        <v>134</v>
      </c>
      <c r="H964" t="s">
        <v>135</v>
      </c>
      <c r="I964" t="s">
        <v>136</v>
      </c>
      <c r="J964" t="s">
        <v>137</v>
      </c>
      <c r="K964" t="s">
        <v>138</v>
      </c>
      <c r="L964" t="s">
        <v>2954</v>
      </c>
      <c r="M964" t="s">
        <v>2955</v>
      </c>
      <c r="N964">
        <v>0.54444444400000003</v>
      </c>
      <c r="O964">
        <v>33</v>
      </c>
      <c r="P964">
        <v>2970</v>
      </c>
      <c r="Q964">
        <v>626</v>
      </c>
      <c r="R964">
        <v>351</v>
      </c>
      <c r="S964">
        <v>55</v>
      </c>
      <c r="T964">
        <v>323</v>
      </c>
      <c r="U964">
        <v>6</v>
      </c>
      <c r="V964">
        <v>0</v>
      </c>
      <c r="W964">
        <v>7.3314528502351903</v>
      </c>
      <c r="X964">
        <v>252.19221142984244</v>
      </c>
      <c r="Y964">
        <v>299.58454731407596</v>
      </c>
      <c r="Z964">
        <v>160.67991575744588</v>
      </c>
      <c r="AA964">
        <v>69.39755698509309</v>
      </c>
      <c r="AB964">
        <v>64.689491376115029</v>
      </c>
      <c r="AC964">
        <v>125.96781343851185</v>
      </c>
      <c r="AD964">
        <v>0</v>
      </c>
      <c r="AE964">
        <v>979.84298915131933</v>
      </c>
    </row>
    <row r="965" spans="1:31" x14ac:dyDescent="0.3">
      <c r="A965">
        <v>2686073</v>
      </c>
      <c r="B965">
        <v>1</v>
      </c>
      <c r="C965" t="s">
        <v>81</v>
      </c>
      <c r="D965" t="s">
        <v>127</v>
      </c>
      <c r="E965" t="s">
        <v>132</v>
      </c>
      <c r="F965" t="s">
        <v>2393</v>
      </c>
      <c r="G965" t="s">
        <v>134</v>
      </c>
      <c r="H965" t="s">
        <v>135</v>
      </c>
      <c r="I965" t="s">
        <v>136</v>
      </c>
      <c r="J965" t="s">
        <v>137</v>
      </c>
      <c r="K965" t="s">
        <v>138</v>
      </c>
      <c r="L965" t="s">
        <v>2956</v>
      </c>
      <c r="M965" t="s">
        <v>2957</v>
      </c>
      <c r="N965">
        <v>2.3902777770000001</v>
      </c>
      <c r="O965">
        <v>34</v>
      </c>
      <c r="P965">
        <v>2970</v>
      </c>
      <c r="Q965">
        <v>626</v>
      </c>
      <c r="R965">
        <v>351</v>
      </c>
      <c r="S965">
        <v>55</v>
      </c>
      <c r="T965">
        <v>323</v>
      </c>
      <c r="U965">
        <v>6</v>
      </c>
      <c r="V965">
        <v>0</v>
      </c>
      <c r="W965">
        <v>25.974478926567979</v>
      </c>
      <c r="X965">
        <v>1003.8865164946277</v>
      </c>
      <c r="Y965">
        <v>1250.962360081154</v>
      </c>
      <c r="Z965">
        <v>662.25729961472484</v>
      </c>
      <c r="AA965">
        <v>280.52418458404952</v>
      </c>
      <c r="AB965">
        <v>252.48083604051089</v>
      </c>
      <c r="AC965">
        <v>508.48920560670825</v>
      </c>
      <c r="AD965">
        <v>0</v>
      </c>
      <c r="AE965">
        <v>3984.5748813483433</v>
      </c>
    </row>
    <row r="966" spans="1:31" x14ac:dyDescent="0.3">
      <c r="A966">
        <v>2686074</v>
      </c>
      <c r="B966">
        <v>1</v>
      </c>
      <c r="C966" t="s">
        <v>81</v>
      </c>
      <c r="D966" t="s">
        <v>115</v>
      </c>
      <c r="E966" t="s">
        <v>145</v>
      </c>
      <c r="F966" t="s">
        <v>2958</v>
      </c>
      <c r="G966" t="s">
        <v>2196</v>
      </c>
      <c r="H966" t="s">
        <v>135</v>
      </c>
      <c r="I966" t="s">
        <v>136</v>
      </c>
      <c r="J966" t="s">
        <v>137</v>
      </c>
      <c r="K966" t="s">
        <v>138</v>
      </c>
      <c r="L966" t="s">
        <v>2959</v>
      </c>
      <c r="M966" t="s">
        <v>2960</v>
      </c>
      <c r="N966">
        <v>1.663611111</v>
      </c>
      <c r="O966">
        <v>0</v>
      </c>
      <c r="P966">
        <v>39</v>
      </c>
      <c r="Q966">
        <v>0</v>
      </c>
      <c r="R966">
        <v>3</v>
      </c>
      <c r="S966">
        <v>0</v>
      </c>
      <c r="T966">
        <v>2</v>
      </c>
      <c r="U966">
        <v>0</v>
      </c>
      <c r="V966">
        <v>0</v>
      </c>
      <c r="W966">
        <v>0</v>
      </c>
      <c r="X966">
        <v>1.1277496541713214</v>
      </c>
      <c r="Y966">
        <v>0</v>
      </c>
      <c r="Z966">
        <v>7.152009800729501</v>
      </c>
      <c r="AA966">
        <v>0</v>
      </c>
      <c r="AB966">
        <v>2.3610422146622487</v>
      </c>
      <c r="AC966">
        <v>0</v>
      </c>
      <c r="AD966">
        <v>0</v>
      </c>
      <c r="AE966">
        <v>10.640801669563071</v>
      </c>
    </row>
    <row r="967" spans="1:31" x14ac:dyDescent="0.3">
      <c r="A967">
        <v>2686016</v>
      </c>
      <c r="B967">
        <v>1</v>
      </c>
      <c r="C967" t="s">
        <v>80</v>
      </c>
      <c r="D967" t="s">
        <v>94</v>
      </c>
      <c r="E967" t="s">
        <v>145</v>
      </c>
      <c r="F967" t="s">
        <v>2961</v>
      </c>
      <c r="G967" t="s">
        <v>176</v>
      </c>
      <c r="H967" t="s">
        <v>135</v>
      </c>
      <c r="I967" t="s">
        <v>136</v>
      </c>
      <c r="J967" t="s">
        <v>137</v>
      </c>
      <c r="K967" t="s">
        <v>138</v>
      </c>
      <c r="L967" t="s">
        <v>2962</v>
      </c>
      <c r="M967" t="s">
        <v>2963</v>
      </c>
      <c r="N967">
        <v>5.3272222219999996</v>
      </c>
      <c r="O967">
        <v>0</v>
      </c>
      <c r="P967">
        <v>157</v>
      </c>
      <c r="Q967">
        <v>0</v>
      </c>
      <c r="R967">
        <v>4</v>
      </c>
      <c r="S967">
        <v>3</v>
      </c>
      <c r="T967">
        <v>30</v>
      </c>
      <c r="U967">
        <v>0</v>
      </c>
      <c r="V967">
        <v>0</v>
      </c>
      <c r="W967">
        <v>0</v>
      </c>
      <c r="X967">
        <v>100.17156962864419</v>
      </c>
      <c r="Y967">
        <v>0</v>
      </c>
      <c r="Z967">
        <v>9.5486896158809106E-2</v>
      </c>
      <c r="AA967">
        <v>57.709368034079823</v>
      </c>
      <c r="AB967">
        <v>101.78257759519617</v>
      </c>
      <c r="AC967">
        <v>0</v>
      </c>
      <c r="AD967">
        <v>0</v>
      </c>
      <c r="AE967">
        <v>259.75900215407898</v>
      </c>
    </row>
    <row r="968" spans="1:31" x14ac:dyDescent="0.3">
      <c r="A968">
        <v>2686063</v>
      </c>
      <c r="B968">
        <v>1</v>
      </c>
      <c r="C968" t="s">
        <v>81</v>
      </c>
      <c r="D968" t="s">
        <v>126</v>
      </c>
      <c r="E968" t="s">
        <v>145</v>
      </c>
      <c r="F968" t="s">
        <v>2964</v>
      </c>
      <c r="G968" t="s">
        <v>176</v>
      </c>
      <c r="H968" t="s">
        <v>135</v>
      </c>
      <c r="I968" t="s">
        <v>136</v>
      </c>
      <c r="J968" t="s">
        <v>137</v>
      </c>
      <c r="K968" t="s">
        <v>138</v>
      </c>
      <c r="L968" t="s">
        <v>2965</v>
      </c>
      <c r="M968" t="s">
        <v>2966</v>
      </c>
      <c r="N968">
        <v>2.435277777</v>
      </c>
      <c r="O968">
        <v>0</v>
      </c>
      <c r="P968">
        <v>45</v>
      </c>
      <c r="Q968">
        <v>6</v>
      </c>
      <c r="R968">
        <v>34</v>
      </c>
      <c r="S968">
        <v>0</v>
      </c>
      <c r="T968">
        <v>1</v>
      </c>
      <c r="U968">
        <v>0</v>
      </c>
      <c r="V968">
        <v>0</v>
      </c>
      <c r="W968">
        <v>0</v>
      </c>
      <c r="X968">
        <v>12.696822517369272</v>
      </c>
      <c r="Y968">
        <v>27.951675058366821</v>
      </c>
      <c r="Z968">
        <v>52.319705189664838</v>
      </c>
      <c r="AA968">
        <v>0</v>
      </c>
      <c r="AB968">
        <v>0</v>
      </c>
      <c r="AC968">
        <v>0</v>
      </c>
      <c r="AD968">
        <v>0</v>
      </c>
      <c r="AE968">
        <v>92.968202765400932</v>
      </c>
    </row>
    <row r="969" spans="1:31" x14ac:dyDescent="0.3">
      <c r="A969">
        <v>2686079</v>
      </c>
      <c r="B969">
        <v>1</v>
      </c>
      <c r="C969" t="s">
        <v>80</v>
      </c>
      <c r="D969" t="s">
        <v>97</v>
      </c>
      <c r="E969" t="s">
        <v>160</v>
      </c>
      <c r="F969" t="s">
        <v>2967</v>
      </c>
      <c r="G969" t="s">
        <v>134</v>
      </c>
      <c r="H969" t="s">
        <v>135</v>
      </c>
      <c r="I969" t="s">
        <v>136</v>
      </c>
      <c r="J969" t="s">
        <v>137</v>
      </c>
      <c r="K969" t="s">
        <v>138</v>
      </c>
      <c r="L969" t="s">
        <v>2968</v>
      </c>
      <c r="M969" t="s">
        <v>2969</v>
      </c>
      <c r="N969">
        <v>0.49805555499999998</v>
      </c>
      <c r="O969">
        <v>1</v>
      </c>
      <c r="P969">
        <v>273</v>
      </c>
      <c r="Q969">
        <v>1</v>
      </c>
      <c r="R969">
        <v>56</v>
      </c>
      <c r="S969">
        <v>6</v>
      </c>
      <c r="T969">
        <v>51</v>
      </c>
      <c r="U969">
        <v>1</v>
      </c>
      <c r="V969">
        <v>0</v>
      </c>
      <c r="W969">
        <v>4.7105263509818549</v>
      </c>
      <c r="X969">
        <v>26.6070253899987</v>
      </c>
      <c r="Y969">
        <v>0.42999713119999999</v>
      </c>
      <c r="Z969">
        <v>3.7276506865846271</v>
      </c>
      <c r="AA969">
        <v>18.463655476966981</v>
      </c>
      <c r="AB969">
        <v>12.102383273008446</v>
      </c>
      <c r="AC969">
        <v>9.4880376883780642</v>
      </c>
      <c r="AD969">
        <v>0</v>
      </c>
      <c r="AE969">
        <v>75.529275997118674</v>
      </c>
    </row>
    <row r="970" spans="1:31" x14ac:dyDescent="0.3">
      <c r="A970">
        <v>2686089</v>
      </c>
      <c r="B970">
        <v>1</v>
      </c>
      <c r="C970" t="s">
        <v>81</v>
      </c>
      <c r="D970" t="s">
        <v>113</v>
      </c>
      <c r="E970" t="s">
        <v>160</v>
      </c>
      <c r="F970" t="s">
        <v>1806</v>
      </c>
      <c r="G970" t="s">
        <v>134</v>
      </c>
      <c r="H970" t="s">
        <v>135</v>
      </c>
      <c r="I970" t="s">
        <v>169</v>
      </c>
      <c r="J970" t="s">
        <v>137</v>
      </c>
      <c r="K970" t="s">
        <v>138</v>
      </c>
      <c r="L970" t="s">
        <v>2970</v>
      </c>
      <c r="M970" t="s">
        <v>2971</v>
      </c>
      <c r="N970">
        <v>8.3333330000000001E-3</v>
      </c>
      <c r="O970">
        <v>0</v>
      </c>
      <c r="P970">
        <v>563</v>
      </c>
      <c r="Q970">
        <v>0</v>
      </c>
      <c r="R970">
        <v>136</v>
      </c>
      <c r="S970">
        <v>2</v>
      </c>
      <c r="T970">
        <v>22</v>
      </c>
      <c r="U970">
        <v>0</v>
      </c>
      <c r="V970">
        <v>0</v>
      </c>
      <c r="W970">
        <v>0</v>
      </c>
      <c r="X970">
        <v>0.42081544725672165</v>
      </c>
      <c r="Y970">
        <v>0</v>
      </c>
      <c r="Z970">
        <v>0.81031919387037821</v>
      </c>
      <c r="AA970">
        <v>1.0743683493008332E-2</v>
      </c>
      <c r="AB970">
        <v>4.8287765693713326E-2</v>
      </c>
      <c r="AC970">
        <v>0</v>
      </c>
      <c r="AD970">
        <v>0</v>
      </c>
      <c r="AE970">
        <v>1.2901660903138215</v>
      </c>
    </row>
    <row r="971" spans="1:31" x14ac:dyDescent="0.3">
      <c r="A971">
        <v>2685019</v>
      </c>
      <c r="B971">
        <v>1</v>
      </c>
      <c r="C971" t="s">
        <v>81</v>
      </c>
      <c r="D971" t="s">
        <v>122</v>
      </c>
      <c r="E971" t="s">
        <v>213</v>
      </c>
      <c r="F971" t="s">
        <v>2972</v>
      </c>
      <c r="G971" t="s">
        <v>147</v>
      </c>
      <c r="H971" t="s">
        <v>187</v>
      </c>
      <c r="I971" t="s">
        <v>136</v>
      </c>
      <c r="J971" t="s">
        <v>3</v>
      </c>
      <c r="K971" t="s">
        <v>138</v>
      </c>
      <c r="L971" t="s">
        <v>2973</v>
      </c>
      <c r="M971" t="s">
        <v>2974</v>
      </c>
      <c r="N971">
        <v>3.7977777769999999</v>
      </c>
      <c r="O971">
        <v>0</v>
      </c>
      <c r="P971">
        <v>1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</row>
    <row r="972" spans="1:31" x14ac:dyDescent="0.3">
      <c r="A972">
        <v>2685149</v>
      </c>
      <c r="B972">
        <v>1</v>
      </c>
      <c r="C972" t="s">
        <v>81</v>
      </c>
      <c r="D972" t="s">
        <v>117</v>
      </c>
      <c r="E972" t="s">
        <v>213</v>
      </c>
      <c r="F972" t="s">
        <v>2975</v>
      </c>
      <c r="G972" t="s">
        <v>147</v>
      </c>
      <c r="H972" t="s">
        <v>187</v>
      </c>
      <c r="I972" t="s">
        <v>136</v>
      </c>
      <c r="J972" t="s">
        <v>3</v>
      </c>
      <c r="K972" t="s">
        <v>138</v>
      </c>
      <c r="L972" t="s">
        <v>2976</v>
      </c>
      <c r="M972" t="s">
        <v>2977</v>
      </c>
      <c r="N972">
        <v>2.5175000000000001</v>
      </c>
      <c r="O972">
        <v>0</v>
      </c>
      <c r="P972">
        <v>3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1.5786896726286264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1.5786896726286264</v>
      </c>
    </row>
    <row r="973" spans="1:31" x14ac:dyDescent="0.3">
      <c r="A973">
        <v>2685390</v>
      </c>
      <c r="B973">
        <v>1</v>
      </c>
      <c r="C973" t="s">
        <v>81</v>
      </c>
      <c r="D973" t="s">
        <v>123</v>
      </c>
      <c r="E973" t="s">
        <v>184</v>
      </c>
      <c r="F973" t="s">
        <v>2978</v>
      </c>
      <c r="G973" t="s">
        <v>409</v>
      </c>
      <c r="H973" t="s">
        <v>187</v>
      </c>
      <c r="I973" t="s">
        <v>136</v>
      </c>
      <c r="J973" t="s">
        <v>137</v>
      </c>
      <c r="K973" t="s">
        <v>138</v>
      </c>
      <c r="L973" t="s">
        <v>2979</v>
      </c>
      <c r="M973" t="s">
        <v>2980</v>
      </c>
      <c r="N973">
        <v>1.785555555</v>
      </c>
      <c r="O973">
        <v>0</v>
      </c>
      <c r="P973">
        <v>59</v>
      </c>
      <c r="Q973">
        <v>0</v>
      </c>
      <c r="R973">
        <v>0</v>
      </c>
      <c r="S973">
        <v>0</v>
      </c>
      <c r="T973">
        <v>1</v>
      </c>
      <c r="U973">
        <v>0</v>
      </c>
      <c r="V973">
        <v>0</v>
      </c>
      <c r="W973">
        <v>0</v>
      </c>
      <c r="X973">
        <v>15.257558414914373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15.257558414914373</v>
      </c>
    </row>
    <row r="974" spans="1:31" x14ac:dyDescent="0.3">
      <c r="A974">
        <v>2685676</v>
      </c>
      <c r="B974">
        <v>1</v>
      </c>
      <c r="C974" t="s">
        <v>81</v>
      </c>
      <c r="D974" t="s">
        <v>118</v>
      </c>
      <c r="E974" t="s">
        <v>213</v>
      </c>
      <c r="F974" t="s">
        <v>2981</v>
      </c>
      <c r="G974" t="s">
        <v>147</v>
      </c>
      <c r="H974" t="s">
        <v>187</v>
      </c>
      <c r="I974" t="s">
        <v>136</v>
      </c>
      <c r="J974" t="s">
        <v>3</v>
      </c>
      <c r="K974" t="s">
        <v>138</v>
      </c>
      <c r="L974" t="s">
        <v>2982</v>
      </c>
      <c r="M974" t="s">
        <v>2983</v>
      </c>
      <c r="N974">
        <v>3.6902777769999999</v>
      </c>
      <c r="O974">
        <v>0</v>
      </c>
      <c r="P974">
        <v>1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0.46015596528001779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0.46015596528001779</v>
      </c>
    </row>
    <row r="975" spans="1:31" x14ac:dyDescent="0.3">
      <c r="A975">
        <v>2686042</v>
      </c>
      <c r="B975">
        <v>1</v>
      </c>
      <c r="C975" t="s">
        <v>81</v>
      </c>
      <c r="D975" t="s">
        <v>117</v>
      </c>
      <c r="E975" t="s">
        <v>184</v>
      </c>
      <c r="F975" t="s">
        <v>2984</v>
      </c>
      <c r="G975" t="s">
        <v>186</v>
      </c>
      <c r="H975" t="s">
        <v>187</v>
      </c>
      <c r="I975" t="s">
        <v>136</v>
      </c>
      <c r="J975" t="s">
        <v>137</v>
      </c>
      <c r="K975" t="s">
        <v>138</v>
      </c>
      <c r="L975" t="s">
        <v>2985</v>
      </c>
      <c r="M975" t="s">
        <v>2986</v>
      </c>
      <c r="N975">
        <v>1.536944444</v>
      </c>
      <c r="O975">
        <v>0</v>
      </c>
      <c r="P975">
        <v>29</v>
      </c>
      <c r="Q975">
        <v>0</v>
      </c>
      <c r="R975">
        <v>0</v>
      </c>
      <c r="S975">
        <v>0</v>
      </c>
      <c r="T975">
        <v>1</v>
      </c>
      <c r="U975">
        <v>0</v>
      </c>
      <c r="V975">
        <v>0</v>
      </c>
      <c r="W975">
        <v>0</v>
      </c>
      <c r="X975">
        <v>5.9260914653396419</v>
      </c>
      <c r="Y975">
        <v>0</v>
      </c>
      <c r="Z975">
        <v>0</v>
      </c>
      <c r="AA975">
        <v>0</v>
      </c>
      <c r="AB975">
        <v>1.4506612572400002</v>
      </c>
      <c r="AC975">
        <v>0</v>
      </c>
      <c r="AD975">
        <v>0</v>
      </c>
      <c r="AE975">
        <v>7.3767527225796421</v>
      </c>
    </row>
    <row r="976" spans="1:31" x14ac:dyDescent="0.3">
      <c r="A976">
        <v>2686059</v>
      </c>
      <c r="B976">
        <v>1</v>
      </c>
      <c r="C976" t="s">
        <v>81</v>
      </c>
      <c r="D976" t="s">
        <v>128</v>
      </c>
      <c r="E976" t="s">
        <v>213</v>
      </c>
      <c r="F976" t="s">
        <v>2987</v>
      </c>
      <c r="G976" t="s">
        <v>147</v>
      </c>
      <c r="H976" t="s">
        <v>187</v>
      </c>
      <c r="I976" t="s">
        <v>136</v>
      </c>
      <c r="J976" t="s">
        <v>137</v>
      </c>
      <c r="K976" t="s">
        <v>138</v>
      </c>
      <c r="L976" t="s">
        <v>2988</v>
      </c>
      <c r="M976" t="s">
        <v>2989</v>
      </c>
      <c r="N976">
        <v>1.1597222220000001</v>
      </c>
      <c r="O976">
        <v>0</v>
      </c>
      <c r="P976">
        <v>5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1.6755839733073428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1.6755839733073428</v>
      </c>
    </row>
    <row r="977" spans="1:31" x14ac:dyDescent="0.3">
      <c r="A977">
        <v>2686062</v>
      </c>
      <c r="B977">
        <v>1</v>
      </c>
      <c r="C977" t="s">
        <v>81</v>
      </c>
      <c r="D977" t="s">
        <v>128</v>
      </c>
      <c r="E977" t="s">
        <v>428</v>
      </c>
      <c r="F977" t="s">
        <v>2990</v>
      </c>
      <c r="G977" t="s">
        <v>186</v>
      </c>
      <c r="H977" t="s">
        <v>187</v>
      </c>
      <c r="I977" t="s">
        <v>136</v>
      </c>
      <c r="J977" t="s">
        <v>137</v>
      </c>
      <c r="K977" t="s">
        <v>138</v>
      </c>
      <c r="L977" t="s">
        <v>2991</v>
      </c>
      <c r="M977" t="s">
        <v>2992</v>
      </c>
      <c r="N977">
        <v>4.1919444439999998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1</v>
      </c>
      <c r="U977">
        <v>0</v>
      </c>
      <c r="V977">
        <v>2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90.746214342104594</v>
      </c>
      <c r="AC977">
        <v>0</v>
      </c>
      <c r="AD977">
        <v>255.63278092705366</v>
      </c>
      <c r="AE977">
        <v>346.37899526915828</v>
      </c>
    </row>
    <row r="978" spans="1:31" x14ac:dyDescent="0.3">
      <c r="A978">
        <v>2686095</v>
      </c>
      <c r="B978">
        <v>1</v>
      </c>
      <c r="C978" t="s">
        <v>80</v>
      </c>
      <c r="D978" t="s">
        <v>105</v>
      </c>
      <c r="E978" t="s">
        <v>213</v>
      </c>
      <c r="F978" t="s">
        <v>2993</v>
      </c>
      <c r="G978" t="s">
        <v>215</v>
      </c>
      <c r="H978" t="s">
        <v>187</v>
      </c>
      <c r="I978" t="s">
        <v>136</v>
      </c>
      <c r="J978" t="s">
        <v>137</v>
      </c>
      <c r="K978" t="s">
        <v>138</v>
      </c>
      <c r="L978" t="s">
        <v>2994</v>
      </c>
      <c r="M978" t="s">
        <v>2995</v>
      </c>
      <c r="N978">
        <v>0.63527777699999999</v>
      </c>
      <c r="O978">
        <v>0</v>
      </c>
      <c r="P978">
        <v>53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6.7001544920598137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6.7001544920598137</v>
      </c>
    </row>
    <row r="979" spans="1:31" x14ac:dyDescent="0.3">
      <c r="A979">
        <v>2684773</v>
      </c>
      <c r="B979">
        <v>1</v>
      </c>
      <c r="C979" t="s">
        <v>80</v>
      </c>
      <c r="D979" t="s">
        <v>110</v>
      </c>
      <c r="E979" t="s">
        <v>160</v>
      </c>
      <c r="F979" t="s">
        <v>2996</v>
      </c>
      <c r="G979" t="s">
        <v>134</v>
      </c>
      <c r="H979" t="s">
        <v>135</v>
      </c>
      <c r="I979" t="s">
        <v>136</v>
      </c>
      <c r="J979" t="s">
        <v>137</v>
      </c>
      <c r="K979" t="s">
        <v>138</v>
      </c>
      <c r="L979" t="s">
        <v>2997</v>
      </c>
      <c r="M979" t="s">
        <v>2998</v>
      </c>
      <c r="N979">
        <v>0.30166666600000003</v>
      </c>
      <c r="O979">
        <v>0</v>
      </c>
      <c r="P979">
        <v>5687</v>
      </c>
      <c r="Q979">
        <v>0</v>
      </c>
      <c r="R979">
        <v>0</v>
      </c>
      <c r="S979">
        <v>8</v>
      </c>
      <c r="T979">
        <v>446</v>
      </c>
      <c r="U979">
        <v>2</v>
      </c>
      <c r="V979">
        <v>2</v>
      </c>
      <c r="W979">
        <v>0</v>
      </c>
      <c r="X979">
        <v>421.49287617763127</v>
      </c>
      <c r="Y979">
        <v>0</v>
      </c>
      <c r="Z979">
        <v>0</v>
      </c>
      <c r="AA979">
        <v>54.125937900310959</v>
      </c>
      <c r="AB979">
        <v>97.355474535404539</v>
      </c>
      <c r="AC979">
        <v>313.35929455030492</v>
      </c>
      <c r="AD979">
        <v>1.2446774415238053</v>
      </c>
      <c r="AE979">
        <v>887.57826060517539</v>
      </c>
    </row>
    <row r="980" spans="1:31" x14ac:dyDescent="0.3">
      <c r="A980">
        <v>2684804</v>
      </c>
      <c r="B980">
        <v>1</v>
      </c>
      <c r="C980" t="s">
        <v>80</v>
      </c>
      <c r="D980" t="s">
        <v>107</v>
      </c>
      <c r="E980" t="s">
        <v>132</v>
      </c>
      <c r="F980" t="s">
        <v>2999</v>
      </c>
      <c r="G980" t="s">
        <v>134</v>
      </c>
      <c r="H980" t="s">
        <v>135</v>
      </c>
      <c r="I980" t="s">
        <v>136</v>
      </c>
      <c r="J980" t="s">
        <v>137</v>
      </c>
      <c r="K980" t="s">
        <v>138</v>
      </c>
      <c r="L980" t="s">
        <v>3000</v>
      </c>
      <c r="M980" t="s">
        <v>3001</v>
      </c>
      <c r="N980">
        <v>0.42416666600000003</v>
      </c>
      <c r="O980">
        <v>2</v>
      </c>
      <c r="P980">
        <v>348</v>
      </c>
      <c r="Q980">
        <v>47</v>
      </c>
      <c r="R980">
        <v>23</v>
      </c>
      <c r="S980">
        <v>15</v>
      </c>
      <c r="T980">
        <v>51</v>
      </c>
      <c r="U980">
        <v>0</v>
      </c>
      <c r="V980">
        <v>0</v>
      </c>
      <c r="W980">
        <v>0.47545544784521609</v>
      </c>
      <c r="X980">
        <v>18.191742357686067</v>
      </c>
      <c r="Y980">
        <v>23.00137122391633</v>
      </c>
      <c r="Z980">
        <v>3.6981010002241455</v>
      </c>
      <c r="AA980">
        <v>39.724524498735242</v>
      </c>
      <c r="AB980">
        <v>7.8661762127035599</v>
      </c>
      <c r="AC980">
        <v>0</v>
      </c>
      <c r="AD980">
        <v>0</v>
      </c>
      <c r="AE980">
        <v>92.957370741110552</v>
      </c>
    </row>
    <row r="981" spans="1:31" x14ac:dyDescent="0.3">
      <c r="A981">
        <v>2684932</v>
      </c>
      <c r="B981">
        <v>1</v>
      </c>
      <c r="C981" t="s">
        <v>80</v>
      </c>
      <c r="D981" t="s">
        <v>103</v>
      </c>
      <c r="E981" t="s">
        <v>141</v>
      </c>
      <c r="F981" t="s">
        <v>3002</v>
      </c>
      <c r="G981" t="s">
        <v>346</v>
      </c>
      <c r="H981" t="s">
        <v>135</v>
      </c>
      <c r="I981" t="s">
        <v>136</v>
      </c>
      <c r="J981" t="s">
        <v>137</v>
      </c>
      <c r="K981" t="s">
        <v>166</v>
      </c>
      <c r="L981" t="s">
        <v>3003</v>
      </c>
      <c r="M981" t="s">
        <v>3004</v>
      </c>
      <c r="N981">
        <v>7.7175000000000002</v>
      </c>
      <c r="O981">
        <v>3</v>
      </c>
      <c r="P981">
        <v>2053</v>
      </c>
      <c r="Q981">
        <v>68</v>
      </c>
      <c r="R981">
        <v>175</v>
      </c>
      <c r="S981">
        <v>62</v>
      </c>
      <c r="T981">
        <v>292</v>
      </c>
      <c r="U981">
        <v>27</v>
      </c>
      <c r="V981">
        <v>3</v>
      </c>
      <c r="W981">
        <v>11.235450470262387</v>
      </c>
      <c r="X981">
        <v>3305.0435337944091</v>
      </c>
      <c r="Y981">
        <v>3691.9348205808615</v>
      </c>
      <c r="Z981">
        <v>2786.8046573182601</v>
      </c>
      <c r="AA981">
        <v>4111.9466106521331</v>
      </c>
      <c r="AB981">
        <v>2501.8532822855941</v>
      </c>
      <c r="AC981">
        <v>26940.563392255241</v>
      </c>
      <c r="AD981">
        <v>408.88033898806998</v>
      </c>
      <c r="AE981">
        <v>43758.262086344832</v>
      </c>
    </row>
    <row r="982" spans="1:31" x14ac:dyDescent="0.3">
      <c r="A982">
        <v>2685001</v>
      </c>
      <c r="B982">
        <v>1</v>
      </c>
      <c r="C982" t="s">
        <v>80</v>
      </c>
      <c r="D982" t="s">
        <v>98</v>
      </c>
      <c r="E982" t="s">
        <v>132</v>
      </c>
      <c r="F982" t="s">
        <v>1421</v>
      </c>
      <c r="G982" t="s">
        <v>134</v>
      </c>
      <c r="H982" t="s">
        <v>135</v>
      </c>
      <c r="I982" t="s">
        <v>136</v>
      </c>
      <c r="J982" t="s">
        <v>137</v>
      </c>
      <c r="K982" t="s">
        <v>138</v>
      </c>
      <c r="L982" t="s">
        <v>3005</v>
      </c>
      <c r="M982" t="s">
        <v>3006</v>
      </c>
      <c r="N982">
        <v>1.090833333</v>
      </c>
      <c r="O982">
        <v>0</v>
      </c>
      <c r="P982">
        <v>1097</v>
      </c>
      <c r="Q982">
        <v>2</v>
      </c>
      <c r="R982">
        <v>200</v>
      </c>
      <c r="S982">
        <v>7</v>
      </c>
      <c r="T982">
        <v>354</v>
      </c>
      <c r="U982">
        <v>0</v>
      </c>
      <c r="V982">
        <v>0</v>
      </c>
      <c r="W982">
        <v>0</v>
      </c>
      <c r="X982">
        <v>140.78572745590222</v>
      </c>
      <c r="Y982">
        <v>2.0642766168057105</v>
      </c>
      <c r="Z982">
        <v>71.151907455659824</v>
      </c>
      <c r="AA982">
        <v>64.849459106075685</v>
      </c>
      <c r="AB982">
        <v>132.43741906209831</v>
      </c>
      <c r="AC982">
        <v>0</v>
      </c>
      <c r="AD982">
        <v>0</v>
      </c>
      <c r="AE982">
        <v>411.2887896965417</v>
      </c>
    </row>
    <row r="983" spans="1:31" x14ac:dyDescent="0.3">
      <c r="A983">
        <v>2685120</v>
      </c>
      <c r="B983">
        <v>1</v>
      </c>
      <c r="C983" t="s">
        <v>80</v>
      </c>
      <c r="D983" t="s">
        <v>83</v>
      </c>
      <c r="E983" t="s">
        <v>145</v>
      </c>
      <c r="F983" t="s">
        <v>3007</v>
      </c>
      <c r="G983" t="s">
        <v>134</v>
      </c>
      <c r="H983" t="s">
        <v>135</v>
      </c>
      <c r="I983" t="s">
        <v>136</v>
      </c>
      <c r="J983" t="s">
        <v>137</v>
      </c>
      <c r="K983" t="s">
        <v>138</v>
      </c>
      <c r="L983" t="s">
        <v>3008</v>
      </c>
      <c r="M983" t="s">
        <v>3009</v>
      </c>
      <c r="N983">
        <v>2.3627777769999998</v>
      </c>
      <c r="O983">
        <v>0</v>
      </c>
      <c r="P983">
        <v>1124</v>
      </c>
      <c r="Q983">
        <v>0</v>
      </c>
      <c r="R983">
        <v>0</v>
      </c>
      <c r="S983">
        <v>0</v>
      </c>
      <c r="T983">
        <v>149</v>
      </c>
      <c r="U983">
        <v>0</v>
      </c>
      <c r="V983">
        <v>1</v>
      </c>
      <c r="W983">
        <v>0</v>
      </c>
      <c r="X983">
        <v>580.8463069528193</v>
      </c>
      <c r="Y983">
        <v>0</v>
      </c>
      <c r="Z983">
        <v>0</v>
      </c>
      <c r="AA983">
        <v>0</v>
      </c>
      <c r="AB983">
        <v>428.1977197989641</v>
      </c>
      <c r="AC983">
        <v>0</v>
      </c>
      <c r="AD983">
        <v>42.697603834853048</v>
      </c>
      <c r="AE983">
        <v>1051.7416305866363</v>
      </c>
    </row>
    <row r="984" spans="1:31" x14ac:dyDescent="0.3">
      <c r="A984">
        <v>2686087</v>
      </c>
      <c r="B984">
        <v>1</v>
      </c>
      <c r="C984" t="s">
        <v>80</v>
      </c>
      <c r="D984" t="s">
        <v>99</v>
      </c>
      <c r="E984" t="s">
        <v>160</v>
      </c>
      <c r="F984" t="s">
        <v>3010</v>
      </c>
      <c r="G984" t="s">
        <v>134</v>
      </c>
      <c r="H984" t="s">
        <v>135</v>
      </c>
      <c r="I984" t="s">
        <v>136</v>
      </c>
      <c r="J984" t="s">
        <v>137</v>
      </c>
      <c r="K984" t="s">
        <v>138</v>
      </c>
      <c r="L984" t="s">
        <v>3011</v>
      </c>
      <c r="M984" t="s">
        <v>3012</v>
      </c>
      <c r="N984">
        <v>3.1924999999999999</v>
      </c>
      <c r="O984">
        <v>0</v>
      </c>
      <c r="P984">
        <v>0</v>
      </c>
      <c r="Q984">
        <v>0</v>
      </c>
      <c r="R984">
        <v>0</v>
      </c>
      <c r="S984">
        <v>8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739.77808690240909</v>
      </c>
      <c r="AB984">
        <v>0</v>
      </c>
      <c r="AC984">
        <v>0</v>
      </c>
      <c r="AD984">
        <v>0</v>
      </c>
      <c r="AE984">
        <v>739.77808690240909</v>
      </c>
    </row>
    <row r="985" spans="1:31" x14ac:dyDescent="0.3">
      <c r="A985">
        <v>2686099</v>
      </c>
      <c r="B985">
        <v>1</v>
      </c>
      <c r="C985" t="s">
        <v>80</v>
      </c>
      <c r="D985" t="s">
        <v>90</v>
      </c>
      <c r="E985" t="s">
        <v>213</v>
      </c>
      <c r="F985" t="s">
        <v>3013</v>
      </c>
      <c r="G985" t="s">
        <v>831</v>
      </c>
      <c r="H985" t="s">
        <v>187</v>
      </c>
      <c r="I985" t="s">
        <v>136</v>
      </c>
      <c r="J985" t="s">
        <v>137</v>
      </c>
      <c r="K985" t="s">
        <v>138</v>
      </c>
      <c r="L985" t="s">
        <v>3014</v>
      </c>
      <c r="M985" t="s">
        <v>3015</v>
      </c>
      <c r="N985">
        <v>2.1724999999999999</v>
      </c>
      <c r="O985">
        <v>0</v>
      </c>
      <c r="P985">
        <v>6</v>
      </c>
      <c r="Q985">
        <v>0</v>
      </c>
      <c r="R985">
        <v>0</v>
      </c>
      <c r="S985">
        <v>0</v>
      </c>
      <c r="T985">
        <v>1</v>
      </c>
      <c r="U985">
        <v>0</v>
      </c>
      <c r="V985">
        <v>0</v>
      </c>
      <c r="W985">
        <v>0</v>
      </c>
      <c r="X985">
        <v>2.0476975831903608</v>
      </c>
      <c r="Y985">
        <v>0</v>
      </c>
      <c r="Z985">
        <v>0</v>
      </c>
      <c r="AA985">
        <v>0</v>
      </c>
      <c r="AB985">
        <v>0.41594102477723127</v>
      </c>
      <c r="AC985">
        <v>0</v>
      </c>
      <c r="AD985">
        <v>0</v>
      </c>
      <c r="AE985">
        <v>2.4636386079675923</v>
      </c>
    </row>
    <row r="986" spans="1:31" x14ac:dyDescent="0.3">
      <c r="A986">
        <v>2686110</v>
      </c>
      <c r="B986">
        <v>1</v>
      </c>
      <c r="C986" t="s">
        <v>80</v>
      </c>
      <c r="D986" t="s">
        <v>96</v>
      </c>
      <c r="E986" t="s">
        <v>213</v>
      </c>
      <c r="F986" t="s">
        <v>2047</v>
      </c>
      <c r="G986" t="s">
        <v>831</v>
      </c>
      <c r="H986" t="s">
        <v>187</v>
      </c>
      <c r="I986" t="s">
        <v>136</v>
      </c>
      <c r="J986" t="s">
        <v>137</v>
      </c>
      <c r="K986" t="s">
        <v>138</v>
      </c>
      <c r="L986" t="s">
        <v>3016</v>
      </c>
      <c r="M986" t="s">
        <v>3017</v>
      </c>
      <c r="N986">
        <v>1.9883333329999999</v>
      </c>
      <c r="O986">
        <v>0</v>
      </c>
      <c r="P986">
        <v>1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0.58990449252868471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0.58990449252868471</v>
      </c>
    </row>
    <row r="987" spans="1:31" x14ac:dyDescent="0.3">
      <c r="A987">
        <v>2686111</v>
      </c>
      <c r="B987">
        <v>1</v>
      </c>
      <c r="C987" t="s">
        <v>81</v>
      </c>
      <c r="D987" t="s">
        <v>118</v>
      </c>
      <c r="E987" t="s">
        <v>145</v>
      </c>
      <c r="F987" t="s">
        <v>3018</v>
      </c>
      <c r="G987" t="s">
        <v>134</v>
      </c>
      <c r="H987" t="s">
        <v>135</v>
      </c>
      <c r="I987" t="s">
        <v>136</v>
      </c>
      <c r="J987" t="s">
        <v>137</v>
      </c>
      <c r="K987" t="s">
        <v>138</v>
      </c>
      <c r="L987" t="s">
        <v>3019</v>
      </c>
      <c r="M987" t="s">
        <v>3020</v>
      </c>
      <c r="N987">
        <v>0.55388888800000002</v>
      </c>
      <c r="O987">
        <v>1</v>
      </c>
      <c r="P987">
        <v>0</v>
      </c>
      <c r="Q987">
        <v>0</v>
      </c>
      <c r="R987">
        <v>0</v>
      </c>
      <c r="S987">
        <v>1</v>
      </c>
      <c r="T987">
        <v>0</v>
      </c>
      <c r="U987">
        <v>0</v>
      </c>
      <c r="V987">
        <v>0</v>
      </c>
      <c r="W987">
        <v>9.6032990796666662E-2</v>
      </c>
      <c r="X987">
        <v>0</v>
      </c>
      <c r="Y987">
        <v>0</v>
      </c>
      <c r="Z987">
        <v>0</v>
      </c>
      <c r="AA987">
        <v>1.0779541787601044</v>
      </c>
      <c r="AB987">
        <v>0</v>
      </c>
      <c r="AC987">
        <v>0</v>
      </c>
      <c r="AD987">
        <v>0</v>
      </c>
      <c r="AE987">
        <v>1.173987169556771</v>
      </c>
    </row>
    <row r="988" spans="1:31" x14ac:dyDescent="0.3">
      <c r="A988">
        <v>2686112</v>
      </c>
      <c r="B988">
        <v>1</v>
      </c>
      <c r="C988" t="s">
        <v>80</v>
      </c>
      <c r="D988" t="s">
        <v>93</v>
      </c>
      <c r="E988" t="s">
        <v>160</v>
      </c>
      <c r="F988" t="s">
        <v>3021</v>
      </c>
      <c r="G988" t="s">
        <v>134</v>
      </c>
      <c r="H988" t="s">
        <v>135</v>
      </c>
      <c r="I988" t="s">
        <v>136</v>
      </c>
      <c r="J988" t="s">
        <v>137</v>
      </c>
      <c r="K988" t="s">
        <v>138</v>
      </c>
      <c r="L988" t="s">
        <v>3022</v>
      </c>
      <c r="M988" t="s">
        <v>3023</v>
      </c>
      <c r="N988">
        <v>0.95833333300000001</v>
      </c>
      <c r="O988">
        <v>1</v>
      </c>
      <c r="P988">
        <v>352</v>
      </c>
      <c r="Q988">
        <v>2</v>
      </c>
      <c r="R988">
        <v>11</v>
      </c>
      <c r="S988">
        <v>4</v>
      </c>
      <c r="T988">
        <v>29</v>
      </c>
      <c r="U988">
        <v>1</v>
      </c>
      <c r="V988">
        <v>0</v>
      </c>
      <c r="W988">
        <v>0.63799622160275837</v>
      </c>
      <c r="X988">
        <v>25.468488697808713</v>
      </c>
      <c r="Y988">
        <v>12.453761382420602</v>
      </c>
      <c r="Z988">
        <v>14.853932422765411</v>
      </c>
      <c r="AA988">
        <v>3.6390325985928293</v>
      </c>
      <c r="AB988">
        <v>10.059079825362696</v>
      </c>
      <c r="AC988">
        <v>55.876299898061234</v>
      </c>
      <c r="AD988">
        <v>0</v>
      </c>
      <c r="AE988">
        <v>122.98859104661425</v>
      </c>
    </row>
    <row r="989" spans="1:31" x14ac:dyDescent="0.3">
      <c r="A989">
        <v>2686113</v>
      </c>
      <c r="B989">
        <v>1</v>
      </c>
      <c r="C989" t="s">
        <v>80</v>
      </c>
      <c r="D989" t="s">
        <v>94</v>
      </c>
      <c r="E989" t="s">
        <v>160</v>
      </c>
      <c r="F989" t="s">
        <v>3024</v>
      </c>
      <c r="G989" t="s">
        <v>134</v>
      </c>
      <c r="H989" t="s">
        <v>135</v>
      </c>
      <c r="I989" t="s">
        <v>136</v>
      </c>
      <c r="J989" t="s">
        <v>137</v>
      </c>
      <c r="K989" t="s">
        <v>138</v>
      </c>
      <c r="L989" t="s">
        <v>3025</v>
      </c>
      <c r="M989" t="s">
        <v>3026</v>
      </c>
      <c r="N989">
        <v>0.16277777700000001</v>
      </c>
      <c r="O989">
        <v>1</v>
      </c>
      <c r="P989">
        <v>0</v>
      </c>
      <c r="Q989">
        <v>5</v>
      </c>
      <c r="R989">
        <v>0</v>
      </c>
      <c r="S989">
        <v>0</v>
      </c>
      <c r="T989">
        <v>0</v>
      </c>
      <c r="U989">
        <v>1</v>
      </c>
      <c r="V989">
        <v>0</v>
      </c>
      <c r="W989">
        <v>0.10865356130128744</v>
      </c>
      <c r="X989">
        <v>0</v>
      </c>
      <c r="Y989">
        <v>1.6823754148902801</v>
      </c>
      <c r="Z989">
        <v>0</v>
      </c>
      <c r="AA989">
        <v>0</v>
      </c>
      <c r="AB989">
        <v>0</v>
      </c>
      <c r="AC989">
        <v>80.782345057256023</v>
      </c>
      <c r="AD989">
        <v>0</v>
      </c>
      <c r="AE989">
        <v>82.573374033447593</v>
      </c>
    </row>
    <row r="990" spans="1:31" x14ac:dyDescent="0.3">
      <c r="A990">
        <v>2686114</v>
      </c>
      <c r="B990">
        <v>1</v>
      </c>
      <c r="C990" t="s">
        <v>80</v>
      </c>
      <c r="D990" t="s">
        <v>94</v>
      </c>
      <c r="E990" t="s">
        <v>160</v>
      </c>
      <c r="F990" t="s">
        <v>3027</v>
      </c>
      <c r="G990" t="s">
        <v>134</v>
      </c>
      <c r="H990" t="s">
        <v>135</v>
      </c>
      <c r="I990" t="s">
        <v>136</v>
      </c>
      <c r="J990" t="s">
        <v>137</v>
      </c>
      <c r="K990" t="s">
        <v>138</v>
      </c>
      <c r="L990" t="s">
        <v>3028</v>
      </c>
      <c r="M990" t="s">
        <v>3029</v>
      </c>
      <c r="N990">
        <v>0.16305555499999999</v>
      </c>
      <c r="O990">
        <v>0</v>
      </c>
      <c r="P990">
        <v>146</v>
      </c>
      <c r="Q990">
        <v>1</v>
      </c>
      <c r="R990">
        <v>7</v>
      </c>
      <c r="S990">
        <v>13</v>
      </c>
      <c r="T990">
        <v>20</v>
      </c>
      <c r="U990">
        <v>4</v>
      </c>
      <c r="V990">
        <v>0</v>
      </c>
      <c r="W990">
        <v>0</v>
      </c>
      <c r="X990">
        <v>3.5689298876076605</v>
      </c>
      <c r="Y990">
        <v>26.87189704590622</v>
      </c>
      <c r="Z990">
        <v>0.37827917415395718</v>
      </c>
      <c r="AA990">
        <v>29.670676134654038</v>
      </c>
      <c r="AB990">
        <v>3.0087039679843137</v>
      </c>
      <c r="AC990">
        <v>219.22951984954409</v>
      </c>
      <c r="AD990">
        <v>0</v>
      </c>
      <c r="AE990">
        <v>282.72800605985026</v>
      </c>
    </row>
    <row r="991" spans="1:31" x14ac:dyDescent="0.3">
      <c r="A991">
        <v>2686116</v>
      </c>
      <c r="B991">
        <v>1</v>
      </c>
      <c r="C991" t="s">
        <v>81</v>
      </c>
      <c r="D991" t="s">
        <v>115</v>
      </c>
      <c r="E991" t="s">
        <v>132</v>
      </c>
      <c r="F991" t="s">
        <v>3030</v>
      </c>
      <c r="G991" t="s">
        <v>134</v>
      </c>
      <c r="H991" t="s">
        <v>135</v>
      </c>
      <c r="I991" t="s">
        <v>136</v>
      </c>
      <c r="J991" t="s">
        <v>137</v>
      </c>
      <c r="K991" t="s">
        <v>138</v>
      </c>
      <c r="L991" t="s">
        <v>3031</v>
      </c>
      <c r="M991" t="s">
        <v>3032</v>
      </c>
      <c r="N991">
        <v>0.72222222199999997</v>
      </c>
      <c r="O991">
        <v>0</v>
      </c>
      <c r="P991">
        <v>416</v>
      </c>
      <c r="Q991">
        <v>2</v>
      </c>
      <c r="R991">
        <v>19</v>
      </c>
      <c r="S991">
        <v>1</v>
      </c>
      <c r="T991">
        <v>20</v>
      </c>
      <c r="U991">
        <v>0</v>
      </c>
      <c r="V991">
        <v>0</v>
      </c>
      <c r="W991">
        <v>0</v>
      </c>
      <c r="X991">
        <v>26.228104595248812</v>
      </c>
      <c r="Y991">
        <v>8.0438813481693323</v>
      </c>
      <c r="Z991">
        <v>5.3018312457193773</v>
      </c>
      <c r="AA991">
        <v>22.40972100035507</v>
      </c>
      <c r="AB991">
        <v>3.3646084631365558</v>
      </c>
      <c r="AC991">
        <v>0</v>
      </c>
      <c r="AD991">
        <v>0</v>
      </c>
      <c r="AE991">
        <v>65.348146652629154</v>
      </c>
    </row>
    <row r="992" spans="1:31" x14ac:dyDescent="0.3">
      <c r="A992">
        <v>2686120</v>
      </c>
      <c r="B992">
        <v>1</v>
      </c>
      <c r="C992" t="s">
        <v>80</v>
      </c>
      <c r="D992" t="s">
        <v>104</v>
      </c>
      <c r="E992" t="s">
        <v>132</v>
      </c>
      <c r="F992" t="s">
        <v>3033</v>
      </c>
      <c r="G992" t="s">
        <v>134</v>
      </c>
      <c r="H992" t="s">
        <v>135</v>
      </c>
      <c r="I992" t="s">
        <v>136</v>
      </c>
      <c r="J992" t="s">
        <v>137</v>
      </c>
      <c r="K992" t="s">
        <v>138</v>
      </c>
      <c r="L992" t="s">
        <v>3034</v>
      </c>
      <c r="M992" t="s">
        <v>3035</v>
      </c>
      <c r="N992">
        <v>1.1825000000000001</v>
      </c>
      <c r="O992">
        <v>0</v>
      </c>
      <c r="P992">
        <v>129</v>
      </c>
      <c r="Q992">
        <v>4</v>
      </c>
      <c r="R992">
        <v>6</v>
      </c>
      <c r="S992">
        <v>13</v>
      </c>
      <c r="T992">
        <v>15</v>
      </c>
      <c r="U992">
        <v>3</v>
      </c>
      <c r="V992">
        <v>0</v>
      </c>
      <c r="W992">
        <v>0</v>
      </c>
      <c r="X992">
        <v>26.453499671994841</v>
      </c>
      <c r="Y992">
        <v>2.3729215024641759</v>
      </c>
      <c r="Z992">
        <v>3.6658967953294166</v>
      </c>
      <c r="AA992">
        <v>78.314718120773634</v>
      </c>
      <c r="AB992">
        <v>7.4082854293215474</v>
      </c>
      <c r="AC992">
        <v>105.04055521430429</v>
      </c>
      <c r="AD992">
        <v>0</v>
      </c>
      <c r="AE992">
        <v>223.25587673418789</v>
      </c>
    </row>
    <row r="993" spans="1:31" x14ac:dyDescent="0.3">
      <c r="A993">
        <v>2686122</v>
      </c>
      <c r="B993">
        <v>1</v>
      </c>
      <c r="C993" t="s">
        <v>81</v>
      </c>
      <c r="D993" t="s">
        <v>117</v>
      </c>
      <c r="E993" t="s">
        <v>145</v>
      </c>
      <c r="F993" t="s">
        <v>3036</v>
      </c>
      <c r="G993" t="s">
        <v>134</v>
      </c>
      <c r="H993" t="s">
        <v>135</v>
      </c>
      <c r="I993" t="s">
        <v>136</v>
      </c>
      <c r="J993" t="s">
        <v>137</v>
      </c>
      <c r="K993" t="s">
        <v>138</v>
      </c>
      <c r="L993" t="s">
        <v>3037</v>
      </c>
      <c r="M993" t="s">
        <v>3038</v>
      </c>
      <c r="N993">
        <v>0.19916666599999999</v>
      </c>
      <c r="O993">
        <v>11</v>
      </c>
      <c r="P993">
        <v>1008</v>
      </c>
      <c r="Q993">
        <v>105</v>
      </c>
      <c r="R993">
        <v>223</v>
      </c>
      <c r="S993">
        <v>17</v>
      </c>
      <c r="T993">
        <v>107</v>
      </c>
      <c r="U993">
        <v>3</v>
      </c>
      <c r="V993">
        <v>0</v>
      </c>
      <c r="W993">
        <v>0.68406944294160643</v>
      </c>
      <c r="X993">
        <v>32.490262587218794</v>
      </c>
      <c r="Y993">
        <v>37.556686524562558</v>
      </c>
      <c r="Z993">
        <v>49.205696553244195</v>
      </c>
      <c r="AA993">
        <v>25.722353324959805</v>
      </c>
      <c r="AB993">
        <v>20.451841316911228</v>
      </c>
      <c r="AC993">
        <v>19.326238547158859</v>
      </c>
      <c r="AD993">
        <v>0</v>
      </c>
      <c r="AE993">
        <v>185.43714829699704</v>
      </c>
    </row>
    <row r="994" spans="1:31" x14ac:dyDescent="0.3">
      <c r="A994">
        <v>2686153</v>
      </c>
      <c r="B994">
        <v>1</v>
      </c>
      <c r="C994" t="s">
        <v>80</v>
      </c>
      <c r="D994" t="s">
        <v>93</v>
      </c>
      <c r="E994" t="s">
        <v>160</v>
      </c>
      <c r="F994" t="s">
        <v>3039</v>
      </c>
      <c r="G994" t="s">
        <v>134</v>
      </c>
      <c r="H994" t="s">
        <v>135</v>
      </c>
      <c r="I994" t="s">
        <v>136</v>
      </c>
      <c r="J994" t="s">
        <v>137</v>
      </c>
      <c r="K994" t="s">
        <v>138</v>
      </c>
      <c r="L994" t="s">
        <v>3040</v>
      </c>
      <c r="M994" t="s">
        <v>3041</v>
      </c>
      <c r="N994">
        <v>0.10361111100000001</v>
      </c>
      <c r="O994">
        <v>1</v>
      </c>
      <c r="P994">
        <v>800</v>
      </c>
      <c r="Q994">
        <v>13</v>
      </c>
      <c r="R994">
        <v>16</v>
      </c>
      <c r="S994">
        <v>2</v>
      </c>
      <c r="T994">
        <v>139</v>
      </c>
      <c r="U994">
        <v>1</v>
      </c>
      <c r="V994">
        <v>0</v>
      </c>
      <c r="W994">
        <v>0.20038719168320265</v>
      </c>
      <c r="X994">
        <v>11.310854169014494</v>
      </c>
      <c r="Y994">
        <v>8.9543296318090242</v>
      </c>
      <c r="Z994">
        <v>2.8265133475186488</v>
      </c>
      <c r="AA994">
        <v>0.20671797403315501</v>
      </c>
      <c r="AB994">
        <v>10.914033831844778</v>
      </c>
      <c r="AC994">
        <v>15.722062524971488</v>
      </c>
      <c r="AD994">
        <v>0</v>
      </c>
      <c r="AE994">
        <v>50.13489867087479</v>
      </c>
    </row>
    <row r="995" spans="1:31" x14ac:dyDescent="0.3">
      <c r="A995">
        <v>2686092</v>
      </c>
      <c r="B995">
        <v>1</v>
      </c>
      <c r="C995" t="s">
        <v>80</v>
      </c>
      <c r="D995" t="s">
        <v>96</v>
      </c>
      <c r="E995" t="s">
        <v>145</v>
      </c>
      <c r="F995" t="s">
        <v>3042</v>
      </c>
      <c r="G995" t="s">
        <v>134</v>
      </c>
      <c r="H995" t="s">
        <v>135</v>
      </c>
      <c r="I995" t="s">
        <v>136</v>
      </c>
      <c r="J995" t="s">
        <v>137</v>
      </c>
      <c r="K995" t="s">
        <v>138</v>
      </c>
      <c r="L995" t="s">
        <v>3043</v>
      </c>
      <c r="M995" t="s">
        <v>3044</v>
      </c>
      <c r="N995">
        <v>2.0919444440000001</v>
      </c>
      <c r="O995">
        <v>0</v>
      </c>
      <c r="P995">
        <v>72</v>
      </c>
      <c r="Q995">
        <v>0</v>
      </c>
      <c r="R995">
        <v>0</v>
      </c>
      <c r="S995">
        <v>0</v>
      </c>
      <c r="T995">
        <v>3</v>
      </c>
      <c r="U995">
        <v>0</v>
      </c>
      <c r="V995">
        <v>0</v>
      </c>
      <c r="W995">
        <v>0</v>
      </c>
      <c r="X995">
        <v>16.741950701179849</v>
      </c>
      <c r="Y995">
        <v>0</v>
      </c>
      <c r="Z995">
        <v>0</v>
      </c>
      <c r="AA995">
        <v>0</v>
      </c>
      <c r="AB995">
        <v>3.0098484361541153</v>
      </c>
      <c r="AC995">
        <v>0</v>
      </c>
      <c r="AD995">
        <v>0</v>
      </c>
      <c r="AE995">
        <v>19.751799137333965</v>
      </c>
    </row>
    <row r="996" spans="1:31" x14ac:dyDescent="0.3">
      <c r="A996">
        <v>2686102</v>
      </c>
      <c r="B996">
        <v>1</v>
      </c>
      <c r="C996" t="s">
        <v>80</v>
      </c>
      <c r="D996" t="s">
        <v>84</v>
      </c>
      <c r="E996" t="s">
        <v>145</v>
      </c>
      <c r="F996" t="s">
        <v>3045</v>
      </c>
      <c r="G996" t="s">
        <v>232</v>
      </c>
      <c r="H996" t="s">
        <v>135</v>
      </c>
      <c r="I996" t="s">
        <v>136</v>
      </c>
      <c r="J996" t="s">
        <v>137</v>
      </c>
      <c r="K996" t="s">
        <v>138</v>
      </c>
      <c r="L996" t="s">
        <v>3046</v>
      </c>
      <c r="M996" t="s">
        <v>3047</v>
      </c>
      <c r="N996">
        <v>1.795833333</v>
      </c>
      <c r="O996">
        <v>0</v>
      </c>
      <c r="P996">
        <v>473</v>
      </c>
      <c r="Q996">
        <v>0</v>
      </c>
      <c r="R996">
        <v>0</v>
      </c>
      <c r="S996">
        <v>0</v>
      </c>
      <c r="T996">
        <v>17</v>
      </c>
      <c r="U996">
        <v>0</v>
      </c>
      <c r="V996">
        <v>0</v>
      </c>
      <c r="W996">
        <v>0</v>
      </c>
      <c r="X996">
        <v>175.20200320119784</v>
      </c>
      <c r="Y996">
        <v>0</v>
      </c>
      <c r="Z996">
        <v>0</v>
      </c>
      <c r="AA996">
        <v>0</v>
      </c>
      <c r="AB996">
        <v>65.577500102931296</v>
      </c>
      <c r="AC996">
        <v>0</v>
      </c>
      <c r="AD996">
        <v>0</v>
      </c>
      <c r="AE996">
        <v>240.77950330412915</v>
      </c>
    </row>
    <row r="997" spans="1:31" x14ac:dyDescent="0.3">
      <c r="A997">
        <v>2686115</v>
      </c>
      <c r="B997">
        <v>1</v>
      </c>
      <c r="C997" t="s">
        <v>81</v>
      </c>
      <c r="D997" t="s">
        <v>128</v>
      </c>
      <c r="E997" t="s">
        <v>428</v>
      </c>
      <c r="F997" t="s">
        <v>3048</v>
      </c>
      <c r="G997" t="s">
        <v>215</v>
      </c>
      <c r="H997" t="s">
        <v>187</v>
      </c>
      <c r="I997" t="s">
        <v>136</v>
      </c>
      <c r="J997" t="s">
        <v>137</v>
      </c>
      <c r="K997" t="s">
        <v>138</v>
      </c>
      <c r="L997" t="s">
        <v>3049</v>
      </c>
      <c r="M997" t="s">
        <v>3050</v>
      </c>
      <c r="N997">
        <v>1.6783333330000001</v>
      </c>
      <c r="O997">
        <v>0</v>
      </c>
      <c r="P997">
        <v>121</v>
      </c>
      <c r="Q997">
        <v>0</v>
      </c>
      <c r="R997">
        <v>0</v>
      </c>
      <c r="S997">
        <v>0</v>
      </c>
      <c r="T997">
        <v>11</v>
      </c>
      <c r="U997">
        <v>0</v>
      </c>
      <c r="V997">
        <v>0</v>
      </c>
      <c r="W997">
        <v>0</v>
      </c>
      <c r="X997">
        <v>40.480203399711264</v>
      </c>
      <c r="Y997">
        <v>0</v>
      </c>
      <c r="Z997">
        <v>0</v>
      </c>
      <c r="AA997">
        <v>0</v>
      </c>
      <c r="AB997">
        <v>49.610554499473622</v>
      </c>
      <c r="AC997">
        <v>0</v>
      </c>
      <c r="AD997">
        <v>0</v>
      </c>
      <c r="AE997">
        <v>90.090757899184894</v>
      </c>
    </row>
    <row r="998" spans="1:31" x14ac:dyDescent="0.3">
      <c r="A998">
        <v>2686129</v>
      </c>
      <c r="B998">
        <v>1</v>
      </c>
      <c r="C998" t="s">
        <v>80</v>
      </c>
      <c r="D998" t="s">
        <v>86</v>
      </c>
      <c r="E998" t="s">
        <v>184</v>
      </c>
      <c r="F998" t="s">
        <v>3051</v>
      </c>
      <c r="G998" t="s">
        <v>186</v>
      </c>
      <c r="H998" t="s">
        <v>187</v>
      </c>
      <c r="I998" t="s">
        <v>136</v>
      </c>
      <c r="J998" t="s">
        <v>137</v>
      </c>
      <c r="K998" t="s">
        <v>138</v>
      </c>
      <c r="L998" t="s">
        <v>3052</v>
      </c>
      <c r="M998" t="s">
        <v>3053</v>
      </c>
      <c r="N998">
        <v>1.6330555550000001</v>
      </c>
      <c r="O998">
        <v>0</v>
      </c>
      <c r="P998">
        <v>58</v>
      </c>
      <c r="Q998">
        <v>0</v>
      </c>
      <c r="R998">
        <v>1</v>
      </c>
      <c r="S998">
        <v>0</v>
      </c>
      <c r="T998">
        <v>6</v>
      </c>
      <c r="U998">
        <v>0</v>
      </c>
      <c r="V998">
        <v>0</v>
      </c>
      <c r="W998">
        <v>0</v>
      </c>
      <c r="X998">
        <v>28.813628294109183</v>
      </c>
      <c r="Y998">
        <v>0</v>
      </c>
      <c r="Z998">
        <v>0.3358017748692978</v>
      </c>
      <c r="AA998">
        <v>0</v>
      </c>
      <c r="AB998">
        <v>4.9696582920270842</v>
      </c>
      <c r="AC998">
        <v>0</v>
      </c>
      <c r="AD998">
        <v>0</v>
      </c>
      <c r="AE998">
        <v>34.119088361005566</v>
      </c>
    </row>
    <row r="999" spans="1:31" x14ac:dyDescent="0.3">
      <c r="A999">
        <v>2686157</v>
      </c>
      <c r="B999">
        <v>1</v>
      </c>
      <c r="C999" t="s">
        <v>81</v>
      </c>
      <c r="D999" t="s">
        <v>112</v>
      </c>
      <c r="E999" t="s">
        <v>160</v>
      </c>
      <c r="F999" t="s">
        <v>3054</v>
      </c>
      <c r="G999" t="s">
        <v>134</v>
      </c>
      <c r="H999" t="s">
        <v>135</v>
      </c>
      <c r="I999" t="s">
        <v>136</v>
      </c>
      <c r="J999" t="s">
        <v>137</v>
      </c>
      <c r="K999" t="s">
        <v>138</v>
      </c>
      <c r="L999" t="s">
        <v>3055</v>
      </c>
      <c r="M999" t="s">
        <v>3056</v>
      </c>
      <c r="N999">
        <v>0.79916666599999997</v>
      </c>
      <c r="O999">
        <v>0</v>
      </c>
      <c r="P999">
        <v>728</v>
      </c>
      <c r="Q999">
        <v>0</v>
      </c>
      <c r="R999">
        <v>74</v>
      </c>
      <c r="S999">
        <v>0</v>
      </c>
      <c r="T999">
        <v>122</v>
      </c>
      <c r="U999">
        <v>1</v>
      </c>
      <c r="V999">
        <v>0</v>
      </c>
      <c r="W999">
        <v>0</v>
      </c>
      <c r="X999">
        <v>77.301895487236621</v>
      </c>
      <c r="Y999">
        <v>0</v>
      </c>
      <c r="Z999">
        <v>30.490495436379678</v>
      </c>
      <c r="AA999">
        <v>0</v>
      </c>
      <c r="AB999">
        <v>67.66940591194259</v>
      </c>
      <c r="AC999">
        <v>48.575010862751412</v>
      </c>
      <c r="AD999">
        <v>0</v>
      </c>
      <c r="AE999">
        <v>224.0368076983103</v>
      </c>
    </row>
    <row r="1000" spans="1:31" x14ac:dyDescent="0.3">
      <c r="A1000">
        <v>2686164</v>
      </c>
      <c r="B1000">
        <v>1</v>
      </c>
      <c r="C1000" t="s">
        <v>81</v>
      </c>
      <c r="D1000" t="s">
        <v>124</v>
      </c>
      <c r="E1000" t="s">
        <v>145</v>
      </c>
      <c r="F1000" t="s">
        <v>3057</v>
      </c>
      <c r="G1000" t="s">
        <v>176</v>
      </c>
      <c r="H1000" t="s">
        <v>135</v>
      </c>
      <c r="I1000" t="s">
        <v>136</v>
      </c>
      <c r="J1000" t="s">
        <v>137</v>
      </c>
      <c r="K1000" t="s">
        <v>138</v>
      </c>
      <c r="L1000" t="s">
        <v>3058</v>
      </c>
      <c r="M1000" t="s">
        <v>3059</v>
      </c>
      <c r="N1000">
        <v>1.1869444440000001</v>
      </c>
      <c r="O1000">
        <v>0</v>
      </c>
      <c r="P1000">
        <v>168</v>
      </c>
      <c r="Q1000">
        <v>0</v>
      </c>
      <c r="R1000">
        <v>6</v>
      </c>
      <c r="S1000">
        <v>0</v>
      </c>
      <c r="T1000">
        <v>17</v>
      </c>
      <c r="U1000">
        <v>0</v>
      </c>
      <c r="V1000">
        <v>0</v>
      </c>
      <c r="W1000">
        <v>0</v>
      </c>
      <c r="X1000">
        <v>30.456772083718704</v>
      </c>
      <c r="Y1000">
        <v>0</v>
      </c>
      <c r="Z1000">
        <v>6.4661002206141012</v>
      </c>
      <c r="AA1000">
        <v>0</v>
      </c>
      <c r="AB1000">
        <v>10.644433385917614</v>
      </c>
      <c r="AC1000">
        <v>0</v>
      </c>
      <c r="AD1000">
        <v>0</v>
      </c>
      <c r="AE1000">
        <v>47.567305690250421</v>
      </c>
    </row>
    <row r="1001" spans="1:31" x14ac:dyDescent="0.3">
      <c r="A1001">
        <v>2686167</v>
      </c>
      <c r="B1001">
        <v>1</v>
      </c>
      <c r="C1001" t="s">
        <v>80</v>
      </c>
      <c r="D1001" t="s">
        <v>83</v>
      </c>
      <c r="E1001" t="s">
        <v>213</v>
      </c>
      <c r="F1001" t="s">
        <v>3060</v>
      </c>
      <c r="G1001" t="s">
        <v>215</v>
      </c>
      <c r="H1001" t="s">
        <v>187</v>
      </c>
      <c r="I1001" t="s">
        <v>136</v>
      </c>
      <c r="J1001" t="s">
        <v>137</v>
      </c>
      <c r="K1001" t="s">
        <v>138</v>
      </c>
      <c r="L1001" t="s">
        <v>3061</v>
      </c>
      <c r="M1001" t="s">
        <v>3062</v>
      </c>
      <c r="N1001">
        <v>0.821111111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1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2.9605375570735619</v>
      </c>
      <c r="AE1001">
        <v>2.9605375570735619</v>
      </c>
    </row>
    <row r="1002" spans="1:31" x14ac:dyDescent="0.3">
      <c r="A1002">
        <v>2686168</v>
      </c>
      <c r="B1002">
        <v>1</v>
      </c>
      <c r="C1002" t="s">
        <v>80</v>
      </c>
      <c r="D1002" t="s">
        <v>83</v>
      </c>
      <c r="E1002" t="s">
        <v>184</v>
      </c>
      <c r="F1002" t="s">
        <v>3063</v>
      </c>
      <c r="G1002" t="s">
        <v>186</v>
      </c>
      <c r="H1002" t="s">
        <v>187</v>
      </c>
      <c r="I1002" t="s">
        <v>136</v>
      </c>
      <c r="J1002" t="s">
        <v>137</v>
      </c>
      <c r="K1002" t="s">
        <v>138</v>
      </c>
      <c r="L1002" t="s">
        <v>3064</v>
      </c>
      <c r="M1002" t="s">
        <v>3065</v>
      </c>
      <c r="N1002">
        <v>1.3105555550000001</v>
      </c>
      <c r="O1002">
        <v>0</v>
      </c>
      <c r="P1002">
        <v>48</v>
      </c>
      <c r="Q1002">
        <v>0</v>
      </c>
      <c r="R1002">
        <v>0</v>
      </c>
      <c r="S1002">
        <v>0</v>
      </c>
      <c r="T1002">
        <v>3</v>
      </c>
      <c r="U1002">
        <v>0</v>
      </c>
      <c r="V1002">
        <v>0</v>
      </c>
      <c r="W1002">
        <v>0</v>
      </c>
      <c r="X1002">
        <v>13.065719784625601</v>
      </c>
      <c r="Y1002">
        <v>0</v>
      </c>
      <c r="Z1002">
        <v>0</v>
      </c>
      <c r="AA1002">
        <v>0</v>
      </c>
      <c r="AB1002">
        <v>1.0995814404810769</v>
      </c>
      <c r="AC1002">
        <v>0</v>
      </c>
      <c r="AD1002">
        <v>0</v>
      </c>
      <c r="AE1002">
        <v>14.165301225106678</v>
      </c>
    </row>
    <row r="1003" spans="1:31" x14ac:dyDescent="0.3">
      <c r="A1003">
        <v>2686179</v>
      </c>
      <c r="B1003">
        <v>1</v>
      </c>
      <c r="C1003" t="s">
        <v>80</v>
      </c>
      <c r="D1003" t="s">
        <v>93</v>
      </c>
      <c r="E1003" t="s">
        <v>184</v>
      </c>
      <c r="F1003" t="s">
        <v>3066</v>
      </c>
      <c r="G1003" t="s">
        <v>186</v>
      </c>
      <c r="H1003" t="s">
        <v>187</v>
      </c>
      <c r="I1003" t="s">
        <v>136</v>
      </c>
      <c r="J1003" t="s">
        <v>137</v>
      </c>
      <c r="K1003" t="s">
        <v>138</v>
      </c>
      <c r="L1003" t="s">
        <v>3067</v>
      </c>
      <c r="M1003" t="s">
        <v>3068</v>
      </c>
      <c r="N1003">
        <v>1.5133333330000001</v>
      </c>
      <c r="O1003">
        <v>0</v>
      </c>
      <c r="P1003">
        <v>7</v>
      </c>
      <c r="Q1003">
        <v>0</v>
      </c>
      <c r="R1003">
        <v>8</v>
      </c>
      <c r="S1003">
        <v>0</v>
      </c>
      <c r="T1003">
        <v>1</v>
      </c>
      <c r="U1003">
        <v>0</v>
      </c>
      <c r="V1003">
        <v>0</v>
      </c>
      <c r="W1003">
        <v>0</v>
      </c>
      <c r="X1003">
        <v>1.6840607731814548</v>
      </c>
      <c r="Y1003">
        <v>0</v>
      </c>
      <c r="Z1003">
        <v>8.8450235395745072</v>
      </c>
      <c r="AA1003">
        <v>0</v>
      </c>
      <c r="AB1003">
        <v>4.3390442225760646</v>
      </c>
      <c r="AC1003">
        <v>0</v>
      </c>
      <c r="AD1003">
        <v>0</v>
      </c>
      <c r="AE1003">
        <v>14.868128535332026</v>
      </c>
    </row>
    <row r="1004" spans="1:31" x14ac:dyDescent="0.3">
      <c r="A1004">
        <v>2686180</v>
      </c>
      <c r="B1004">
        <v>1</v>
      </c>
      <c r="C1004" t="s">
        <v>80</v>
      </c>
      <c r="D1004" t="s">
        <v>83</v>
      </c>
      <c r="E1004" t="s">
        <v>244</v>
      </c>
      <c r="F1004" t="s">
        <v>3069</v>
      </c>
      <c r="G1004" t="s">
        <v>346</v>
      </c>
      <c r="H1004" t="s">
        <v>187</v>
      </c>
      <c r="I1004" t="s">
        <v>136</v>
      </c>
      <c r="J1004" t="s">
        <v>137</v>
      </c>
      <c r="K1004" t="s">
        <v>166</v>
      </c>
      <c r="L1004" t="s">
        <v>3070</v>
      </c>
      <c r="M1004" t="s">
        <v>3071</v>
      </c>
      <c r="N1004">
        <v>1.174722222</v>
      </c>
      <c r="O1004">
        <v>0</v>
      </c>
      <c r="P1004">
        <v>275</v>
      </c>
      <c r="Q1004">
        <v>0</v>
      </c>
      <c r="R1004">
        <v>0</v>
      </c>
      <c r="S1004">
        <v>0</v>
      </c>
      <c r="T1004">
        <v>43</v>
      </c>
      <c r="U1004">
        <v>0</v>
      </c>
      <c r="V1004">
        <v>0</v>
      </c>
      <c r="W1004">
        <v>0</v>
      </c>
      <c r="X1004">
        <v>69.627985523466393</v>
      </c>
      <c r="Y1004">
        <v>0</v>
      </c>
      <c r="Z1004">
        <v>0</v>
      </c>
      <c r="AA1004">
        <v>0</v>
      </c>
      <c r="AB1004">
        <v>52.773071553148924</v>
      </c>
      <c r="AC1004">
        <v>0</v>
      </c>
      <c r="AD1004">
        <v>0</v>
      </c>
      <c r="AE1004">
        <v>122.40105707661532</v>
      </c>
    </row>
    <row r="1005" spans="1:31" x14ac:dyDescent="0.3">
      <c r="A1005">
        <v>2686189</v>
      </c>
      <c r="B1005">
        <v>1</v>
      </c>
      <c r="C1005" t="s">
        <v>81</v>
      </c>
      <c r="D1005" t="s">
        <v>127</v>
      </c>
      <c r="E1005" t="s">
        <v>428</v>
      </c>
      <c r="F1005" t="s">
        <v>3072</v>
      </c>
      <c r="G1005" t="s">
        <v>215</v>
      </c>
      <c r="H1005" t="s">
        <v>187</v>
      </c>
      <c r="I1005" t="s">
        <v>136</v>
      </c>
      <c r="J1005" t="s">
        <v>137</v>
      </c>
      <c r="K1005" t="s">
        <v>138</v>
      </c>
      <c r="L1005" t="s">
        <v>3073</v>
      </c>
      <c r="M1005" t="s">
        <v>3074</v>
      </c>
      <c r="N1005">
        <v>1.4713888879999999</v>
      </c>
      <c r="O1005">
        <v>0</v>
      </c>
      <c r="P1005">
        <v>74</v>
      </c>
      <c r="Q1005">
        <v>0</v>
      </c>
      <c r="R1005">
        <v>0</v>
      </c>
      <c r="S1005">
        <v>0</v>
      </c>
      <c r="T1005">
        <v>13</v>
      </c>
      <c r="U1005">
        <v>0</v>
      </c>
      <c r="V1005">
        <v>0</v>
      </c>
      <c r="W1005">
        <v>0</v>
      </c>
      <c r="X1005">
        <v>15.216281448500093</v>
      </c>
      <c r="Y1005">
        <v>0</v>
      </c>
      <c r="Z1005">
        <v>0</v>
      </c>
      <c r="AA1005">
        <v>0</v>
      </c>
      <c r="AB1005">
        <v>20.567044858093112</v>
      </c>
      <c r="AC1005">
        <v>0</v>
      </c>
      <c r="AD1005">
        <v>0</v>
      </c>
      <c r="AE1005">
        <v>35.783326306593203</v>
      </c>
    </row>
    <row r="1006" spans="1:31" x14ac:dyDescent="0.3">
      <c r="A1006">
        <v>2686104</v>
      </c>
      <c r="B1006">
        <v>1</v>
      </c>
      <c r="C1006" t="s">
        <v>80</v>
      </c>
      <c r="D1006" t="s">
        <v>108</v>
      </c>
      <c r="E1006" t="s">
        <v>184</v>
      </c>
      <c r="F1006" t="s">
        <v>2933</v>
      </c>
      <c r="G1006" t="s">
        <v>186</v>
      </c>
      <c r="H1006" t="s">
        <v>187</v>
      </c>
      <c r="I1006" t="s">
        <v>136</v>
      </c>
      <c r="J1006" t="s">
        <v>137</v>
      </c>
      <c r="K1006" t="s">
        <v>138</v>
      </c>
      <c r="L1006" t="s">
        <v>3075</v>
      </c>
      <c r="M1006" t="s">
        <v>3076</v>
      </c>
      <c r="N1006">
        <v>3.6036111110000002</v>
      </c>
      <c r="O1006">
        <v>0</v>
      </c>
      <c r="P1006">
        <v>10</v>
      </c>
      <c r="Q1006">
        <v>0</v>
      </c>
      <c r="R1006">
        <v>4</v>
      </c>
      <c r="S1006">
        <v>0</v>
      </c>
      <c r="T1006">
        <v>3</v>
      </c>
      <c r="U1006">
        <v>0</v>
      </c>
      <c r="V1006">
        <v>0</v>
      </c>
      <c r="W1006">
        <v>0</v>
      </c>
      <c r="X1006">
        <v>5.0157935791288466</v>
      </c>
      <c r="Y1006">
        <v>0</v>
      </c>
      <c r="Z1006">
        <v>4.2849507224188894</v>
      </c>
      <c r="AA1006">
        <v>0</v>
      </c>
      <c r="AB1006">
        <v>5.9449006481328004</v>
      </c>
      <c r="AC1006">
        <v>0</v>
      </c>
      <c r="AD1006">
        <v>0</v>
      </c>
      <c r="AE1006">
        <v>15.245644949680536</v>
      </c>
    </row>
    <row r="1007" spans="1:31" x14ac:dyDescent="0.3">
      <c r="A1007">
        <v>2686127</v>
      </c>
      <c r="B1007">
        <v>1</v>
      </c>
      <c r="C1007" t="s">
        <v>80</v>
      </c>
      <c r="D1007" t="s">
        <v>98</v>
      </c>
      <c r="E1007" t="s">
        <v>213</v>
      </c>
      <c r="F1007" t="s">
        <v>3077</v>
      </c>
      <c r="G1007" t="s">
        <v>688</v>
      </c>
      <c r="H1007" t="s">
        <v>187</v>
      </c>
      <c r="I1007" t="s">
        <v>136</v>
      </c>
      <c r="J1007" t="s">
        <v>137</v>
      </c>
      <c r="K1007" t="s">
        <v>138</v>
      </c>
      <c r="L1007" t="s">
        <v>3078</v>
      </c>
      <c r="M1007" t="s">
        <v>3079</v>
      </c>
      <c r="N1007">
        <v>3.1555555549999998</v>
      </c>
      <c r="O1007">
        <v>0</v>
      </c>
      <c r="P1007">
        <v>1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0.76450266900098662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0.76450266900098662</v>
      </c>
    </row>
    <row r="1008" spans="1:31" x14ac:dyDescent="0.3">
      <c r="A1008">
        <v>2686141</v>
      </c>
      <c r="B1008">
        <v>1</v>
      </c>
      <c r="C1008" t="s">
        <v>81</v>
      </c>
      <c r="D1008" t="s">
        <v>118</v>
      </c>
      <c r="E1008" t="s">
        <v>184</v>
      </c>
      <c r="F1008" t="s">
        <v>3080</v>
      </c>
      <c r="G1008" t="s">
        <v>186</v>
      </c>
      <c r="H1008" t="s">
        <v>187</v>
      </c>
      <c r="I1008" t="s">
        <v>136</v>
      </c>
      <c r="J1008" t="s">
        <v>137</v>
      </c>
      <c r="K1008" t="s">
        <v>138</v>
      </c>
      <c r="L1008" t="s">
        <v>3081</v>
      </c>
      <c r="M1008" t="s">
        <v>3082</v>
      </c>
      <c r="N1008">
        <v>1.929444444</v>
      </c>
      <c r="O1008">
        <v>0</v>
      </c>
      <c r="P1008">
        <v>3</v>
      </c>
      <c r="Q1008">
        <v>0</v>
      </c>
      <c r="R1008">
        <v>2</v>
      </c>
      <c r="S1008">
        <v>0</v>
      </c>
      <c r="T1008">
        <v>2</v>
      </c>
      <c r="U1008">
        <v>0</v>
      </c>
      <c r="V1008">
        <v>0</v>
      </c>
      <c r="W1008">
        <v>0</v>
      </c>
      <c r="X1008">
        <v>8.2164219955522672E-2</v>
      </c>
      <c r="Y1008">
        <v>0</v>
      </c>
      <c r="Z1008">
        <v>8.9199353221771709</v>
      </c>
      <c r="AA1008">
        <v>0</v>
      </c>
      <c r="AB1008">
        <v>6.440234169158737</v>
      </c>
      <c r="AC1008">
        <v>0</v>
      </c>
      <c r="AD1008">
        <v>0</v>
      </c>
      <c r="AE1008">
        <v>15.442333711291431</v>
      </c>
    </row>
    <row r="1009" spans="1:31" x14ac:dyDescent="0.3">
      <c r="A1009">
        <v>2686170</v>
      </c>
      <c r="B1009">
        <v>1</v>
      </c>
      <c r="C1009" t="s">
        <v>81</v>
      </c>
      <c r="D1009" t="s">
        <v>122</v>
      </c>
      <c r="E1009" t="s">
        <v>244</v>
      </c>
      <c r="F1009" t="s">
        <v>3083</v>
      </c>
      <c r="G1009" t="s">
        <v>968</v>
      </c>
      <c r="H1009" t="s">
        <v>187</v>
      </c>
      <c r="I1009" t="s">
        <v>136</v>
      </c>
      <c r="J1009" t="s">
        <v>137</v>
      </c>
      <c r="K1009" t="s">
        <v>138</v>
      </c>
      <c r="L1009" t="s">
        <v>3084</v>
      </c>
      <c r="M1009" t="s">
        <v>3085</v>
      </c>
      <c r="N1009">
        <v>2.0636111110000002</v>
      </c>
      <c r="O1009">
        <v>0</v>
      </c>
      <c r="P1009">
        <v>166</v>
      </c>
      <c r="Q1009">
        <v>0</v>
      </c>
      <c r="R1009">
        <v>2</v>
      </c>
      <c r="S1009">
        <v>0</v>
      </c>
      <c r="T1009">
        <v>20</v>
      </c>
      <c r="U1009">
        <v>0</v>
      </c>
      <c r="V1009">
        <v>0</v>
      </c>
      <c r="W1009">
        <v>0</v>
      </c>
      <c r="X1009">
        <v>40.848215015373796</v>
      </c>
      <c r="Y1009">
        <v>0</v>
      </c>
      <c r="Z1009">
        <v>9.0838057470338004E-2</v>
      </c>
      <c r="AA1009">
        <v>0</v>
      </c>
      <c r="AB1009">
        <v>15.939335648570269</v>
      </c>
      <c r="AC1009">
        <v>0</v>
      </c>
      <c r="AD1009">
        <v>0</v>
      </c>
      <c r="AE1009">
        <v>56.878388721414403</v>
      </c>
    </row>
    <row r="1010" spans="1:31" x14ac:dyDescent="0.3">
      <c r="A1010">
        <v>2686177</v>
      </c>
      <c r="B1010">
        <v>1</v>
      </c>
      <c r="C1010" t="s">
        <v>80</v>
      </c>
      <c r="D1010" t="s">
        <v>88</v>
      </c>
      <c r="E1010" t="s">
        <v>213</v>
      </c>
      <c r="F1010" t="s">
        <v>909</v>
      </c>
      <c r="G1010" t="s">
        <v>215</v>
      </c>
      <c r="H1010" t="s">
        <v>187</v>
      </c>
      <c r="I1010" t="s">
        <v>136</v>
      </c>
      <c r="J1010" t="s">
        <v>137</v>
      </c>
      <c r="K1010" t="s">
        <v>138</v>
      </c>
      <c r="L1010" t="s">
        <v>3086</v>
      </c>
      <c r="M1010" t="s">
        <v>3087</v>
      </c>
      <c r="N1010">
        <v>2.028888888</v>
      </c>
      <c r="O1010">
        <v>0</v>
      </c>
      <c r="P1010">
        <v>13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6.1470452034748435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6.1470452034748435</v>
      </c>
    </row>
    <row r="1011" spans="1:31" x14ac:dyDescent="0.3">
      <c r="A1011">
        <v>2686196</v>
      </c>
      <c r="B1011">
        <v>1</v>
      </c>
      <c r="C1011" t="s">
        <v>81</v>
      </c>
      <c r="D1011" t="s">
        <v>112</v>
      </c>
      <c r="E1011" t="s">
        <v>244</v>
      </c>
      <c r="F1011" t="s">
        <v>3088</v>
      </c>
      <c r="G1011" t="s">
        <v>165</v>
      </c>
      <c r="H1011" t="s">
        <v>187</v>
      </c>
      <c r="I1011" t="s">
        <v>136</v>
      </c>
      <c r="J1011" t="s">
        <v>137</v>
      </c>
      <c r="K1011" t="s">
        <v>166</v>
      </c>
      <c r="L1011" t="s">
        <v>3089</v>
      </c>
      <c r="M1011" t="s">
        <v>3090</v>
      </c>
      <c r="N1011">
        <v>2.1088888880000001</v>
      </c>
      <c r="O1011">
        <v>0</v>
      </c>
      <c r="P1011">
        <v>295</v>
      </c>
      <c r="Q1011">
        <v>0</v>
      </c>
      <c r="R1011">
        <v>0</v>
      </c>
      <c r="S1011">
        <v>0</v>
      </c>
      <c r="T1011">
        <v>109</v>
      </c>
      <c r="U1011">
        <v>0</v>
      </c>
      <c r="V1011">
        <v>0</v>
      </c>
      <c r="W1011">
        <v>0</v>
      </c>
      <c r="X1011">
        <v>87.363499810844004</v>
      </c>
      <c r="Y1011">
        <v>0</v>
      </c>
      <c r="Z1011">
        <v>0</v>
      </c>
      <c r="AA1011">
        <v>0</v>
      </c>
      <c r="AB1011">
        <v>92.245591260941737</v>
      </c>
      <c r="AC1011">
        <v>0</v>
      </c>
      <c r="AD1011">
        <v>0</v>
      </c>
      <c r="AE1011">
        <v>179.60909107178574</v>
      </c>
    </row>
    <row r="1012" spans="1:31" x14ac:dyDescent="0.3">
      <c r="A1012">
        <v>2686215</v>
      </c>
      <c r="B1012">
        <v>1</v>
      </c>
      <c r="C1012" t="s">
        <v>81</v>
      </c>
      <c r="D1012" t="s">
        <v>115</v>
      </c>
      <c r="E1012" t="s">
        <v>184</v>
      </c>
      <c r="F1012" t="s">
        <v>2636</v>
      </c>
      <c r="G1012" t="s">
        <v>186</v>
      </c>
      <c r="H1012" t="s">
        <v>187</v>
      </c>
      <c r="I1012" t="s">
        <v>136</v>
      </c>
      <c r="J1012" t="s">
        <v>137</v>
      </c>
      <c r="K1012" t="s">
        <v>138</v>
      </c>
      <c r="L1012" t="s">
        <v>3091</v>
      </c>
      <c r="M1012" t="s">
        <v>3092</v>
      </c>
      <c r="N1012">
        <v>1.2150000000000001</v>
      </c>
      <c r="O1012">
        <v>0</v>
      </c>
      <c r="P1012">
        <v>6</v>
      </c>
      <c r="Q1012">
        <v>0</v>
      </c>
      <c r="R1012">
        <v>1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</row>
    <row r="1013" spans="1:31" x14ac:dyDescent="0.3">
      <c r="A1013">
        <v>2686244</v>
      </c>
      <c r="B1013">
        <v>1</v>
      </c>
      <c r="C1013" t="s">
        <v>81</v>
      </c>
      <c r="D1013" t="s">
        <v>123</v>
      </c>
      <c r="E1013" t="s">
        <v>132</v>
      </c>
      <c r="F1013" t="s">
        <v>3093</v>
      </c>
      <c r="G1013" t="s">
        <v>134</v>
      </c>
      <c r="H1013" t="s">
        <v>135</v>
      </c>
      <c r="I1013" t="s">
        <v>136</v>
      </c>
      <c r="J1013" t="s">
        <v>137</v>
      </c>
      <c r="K1013" t="s">
        <v>138</v>
      </c>
      <c r="L1013" t="s">
        <v>3094</v>
      </c>
      <c r="M1013" t="s">
        <v>3095</v>
      </c>
      <c r="N1013">
        <v>1.186111111</v>
      </c>
      <c r="O1013">
        <v>3</v>
      </c>
      <c r="P1013">
        <v>1</v>
      </c>
      <c r="Q1013">
        <v>112</v>
      </c>
      <c r="R1013">
        <v>48</v>
      </c>
      <c r="S1013">
        <v>8</v>
      </c>
      <c r="T1013">
        <v>5</v>
      </c>
      <c r="U1013">
        <v>0</v>
      </c>
      <c r="V1013">
        <v>0</v>
      </c>
      <c r="W1013">
        <v>0.29256490097216048</v>
      </c>
      <c r="X1013">
        <v>0.22226641556833338</v>
      </c>
      <c r="Y1013">
        <v>78.139115373922763</v>
      </c>
      <c r="Z1013">
        <v>39.155864220543521</v>
      </c>
      <c r="AA1013">
        <v>0.88869466801135011</v>
      </c>
      <c r="AB1013">
        <v>5.0768537306624326</v>
      </c>
      <c r="AC1013">
        <v>0</v>
      </c>
      <c r="AD1013">
        <v>0</v>
      </c>
      <c r="AE1013">
        <v>123.77535930968057</v>
      </c>
    </row>
    <row r="1014" spans="1:31" x14ac:dyDescent="0.3">
      <c r="A1014">
        <v>2686246</v>
      </c>
      <c r="B1014">
        <v>1</v>
      </c>
      <c r="C1014" t="s">
        <v>81</v>
      </c>
      <c r="D1014" t="s">
        <v>112</v>
      </c>
      <c r="E1014" t="s">
        <v>244</v>
      </c>
      <c r="F1014" t="s">
        <v>3096</v>
      </c>
      <c r="G1014" t="s">
        <v>165</v>
      </c>
      <c r="H1014" t="s">
        <v>187</v>
      </c>
      <c r="I1014" t="s">
        <v>136</v>
      </c>
      <c r="J1014" t="s">
        <v>137</v>
      </c>
      <c r="K1014" t="s">
        <v>166</v>
      </c>
      <c r="L1014" t="s">
        <v>3097</v>
      </c>
      <c r="M1014" t="s">
        <v>3098</v>
      </c>
      <c r="N1014">
        <v>1.4288888879999999</v>
      </c>
      <c r="O1014">
        <v>0</v>
      </c>
      <c r="P1014">
        <v>52</v>
      </c>
      <c r="Q1014">
        <v>0</v>
      </c>
      <c r="R1014">
        <v>0</v>
      </c>
      <c r="S1014">
        <v>0</v>
      </c>
      <c r="T1014">
        <v>2</v>
      </c>
      <c r="U1014">
        <v>0</v>
      </c>
      <c r="V1014">
        <v>0</v>
      </c>
      <c r="W1014">
        <v>0</v>
      </c>
      <c r="X1014">
        <v>10.742796092205586</v>
      </c>
      <c r="Y1014">
        <v>0</v>
      </c>
      <c r="Z1014">
        <v>0</v>
      </c>
      <c r="AA1014">
        <v>0</v>
      </c>
      <c r="AB1014">
        <v>10.289319621880779</v>
      </c>
      <c r="AC1014">
        <v>0</v>
      </c>
      <c r="AD1014">
        <v>0</v>
      </c>
      <c r="AE1014">
        <v>21.032115714086366</v>
      </c>
    </row>
    <row r="1015" spans="1:31" x14ac:dyDescent="0.3">
      <c r="A1015">
        <v>2686255</v>
      </c>
      <c r="B1015">
        <v>1</v>
      </c>
      <c r="C1015" t="s">
        <v>80</v>
      </c>
      <c r="D1015" t="s">
        <v>107</v>
      </c>
      <c r="E1015" t="s">
        <v>184</v>
      </c>
      <c r="F1015" t="s">
        <v>3099</v>
      </c>
      <c r="G1015" t="s">
        <v>409</v>
      </c>
      <c r="H1015" t="s">
        <v>187</v>
      </c>
      <c r="I1015" t="s">
        <v>136</v>
      </c>
      <c r="J1015" t="s">
        <v>137</v>
      </c>
      <c r="K1015" t="s">
        <v>138</v>
      </c>
      <c r="L1015" t="s">
        <v>3100</v>
      </c>
      <c r="M1015" t="s">
        <v>3101</v>
      </c>
      <c r="N1015">
        <v>1.1100000000000001</v>
      </c>
      <c r="O1015">
        <v>0</v>
      </c>
      <c r="P1015">
        <v>71</v>
      </c>
      <c r="Q1015">
        <v>0</v>
      </c>
      <c r="R1015">
        <v>0</v>
      </c>
      <c r="S1015">
        <v>0</v>
      </c>
      <c r="T1015">
        <v>3</v>
      </c>
      <c r="U1015">
        <v>0</v>
      </c>
      <c r="V1015">
        <v>0</v>
      </c>
      <c r="W1015">
        <v>0</v>
      </c>
      <c r="X1015">
        <v>11.6763637813073</v>
      </c>
      <c r="Y1015">
        <v>0</v>
      </c>
      <c r="Z1015">
        <v>0</v>
      </c>
      <c r="AA1015">
        <v>0</v>
      </c>
      <c r="AB1015">
        <v>10.061164109966729</v>
      </c>
      <c r="AC1015">
        <v>0</v>
      </c>
      <c r="AD1015">
        <v>0</v>
      </c>
      <c r="AE1015">
        <v>21.737527891274027</v>
      </c>
    </row>
    <row r="1016" spans="1:31" x14ac:dyDescent="0.3">
      <c r="A1016">
        <v>2686269</v>
      </c>
      <c r="B1016">
        <v>1</v>
      </c>
      <c r="C1016" t="s">
        <v>81</v>
      </c>
      <c r="D1016" t="s">
        <v>118</v>
      </c>
      <c r="E1016" t="s">
        <v>213</v>
      </c>
      <c r="F1016" t="s">
        <v>3102</v>
      </c>
      <c r="G1016" t="s">
        <v>688</v>
      </c>
      <c r="H1016" t="s">
        <v>187</v>
      </c>
      <c r="I1016" t="s">
        <v>136</v>
      </c>
      <c r="J1016" t="s">
        <v>137</v>
      </c>
      <c r="K1016" t="s">
        <v>138</v>
      </c>
      <c r="L1016" t="s">
        <v>3103</v>
      </c>
      <c r="M1016" t="s">
        <v>3104</v>
      </c>
      <c r="N1016">
        <v>1.3519444439999999</v>
      </c>
      <c r="O1016">
        <v>0</v>
      </c>
      <c r="P1016">
        <v>1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0.17948253417721532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0.17948253417721532</v>
      </c>
    </row>
    <row r="1017" spans="1:31" x14ac:dyDescent="0.3">
      <c r="A1017">
        <v>2686275</v>
      </c>
      <c r="B1017">
        <v>1</v>
      </c>
      <c r="C1017" t="s">
        <v>80</v>
      </c>
      <c r="D1017" t="s">
        <v>92</v>
      </c>
      <c r="E1017" t="s">
        <v>213</v>
      </c>
      <c r="F1017" t="s">
        <v>3105</v>
      </c>
      <c r="G1017" t="s">
        <v>688</v>
      </c>
      <c r="H1017" t="s">
        <v>187</v>
      </c>
      <c r="I1017" t="s">
        <v>136</v>
      </c>
      <c r="J1017" t="s">
        <v>137</v>
      </c>
      <c r="K1017" t="s">
        <v>138</v>
      </c>
      <c r="L1017" t="s">
        <v>3106</v>
      </c>
      <c r="M1017" t="s">
        <v>3107</v>
      </c>
      <c r="N1017">
        <v>1.386666666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1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0.40275273854285809</v>
      </c>
      <c r="AC1017">
        <v>0</v>
      </c>
      <c r="AD1017">
        <v>0</v>
      </c>
      <c r="AE1017">
        <v>0.40275273854285809</v>
      </c>
    </row>
    <row r="1018" spans="1:31" x14ac:dyDescent="0.3">
      <c r="A1018">
        <v>2686284</v>
      </c>
      <c r="B1018">
        <v>1</v>
      </c>
      <c r="C1018" t="s">
        <v>80</v>
      </c>
      <c r="D1018" t="s">
        <v>83</v>
      </c>
      <c r="E1018" t="s">
        <v>244</v>
      </c>
      <c r="F1018" t="s">
        <v>3108</v>
      </c>
      <c r="G1018" t="s">
        <v>346</v>
      </c>
      <c r="H1018" t="s">
        <v>187</v>
      </c>
      <c r="I1018" t="s">
        <v>136</v>
      </c>
      <c r="J1018" t="s">
        <v>137</v>
      </c>
      <c r="K1018" t="s">
        <v>166</v>
      </c>
      <c r="L1018" t="s">
        <v>3109</v>
      </c>
      <c r="M1018" t="s">
        <v>3110</v>
      </c>
      <c r="N1018">
        <v>0.52500000000000002</v>
      </c>
      <c r="O1018">
        <v>0</v>
      </c>
      <c r="P1018">
        <v>427</v>
      </c>
      <c r="Q1018">
        <v>0</v>
      </c>
      <c r="R1018">
        <v>0</v>
      </c>
      <c r="S1018">
        <v>0</v>
      </c>
      <c r="T1018">
        <v>68</v>
      </c>
      <c r="U1018">
        <v>0</v>
      </c>
      <c r="V1018">
        <v>0</v>
      </c>
      <c r="W1018">
        <v>0</v>
      </c>
      <c r="X1018">
        <v>52.608307095788433</v>
      </c>
      <c r="Y1018">
        <v>0</v>
      </c>
      <c r="Z1018">
        <v>0</v>
      </c>
      <c r="AA1018">
        <v>0</v>
      </c>
      <c r="AB1018">
        <v>36.171762551278931</v>
      </c>
      <c r="AC1018">
        <v>0</v>
      </c>
      <c r="AD1018">
        <v>0</v>
      </c>
      <c r="AE1018">
        <v>88.780069647067364</v>
      </c>
    </row>
    <row r="1019" spans="1:31" x14ac:dyDescent="0.3">
      <c r="A1019">
        <v>2686294</v>
      </c>
      <c r="B1019">
        <v>1</v>
      </c>
      <c r="C1019" t="s">
        <v>81</v>
      </c>
      <c r="D1019" t="s">
        <v>113</v>
      </c>
      <c r="E1019" t="s">
        <v>244</v>
      </c>
      <c r="F1019" t="s">
        <v>2938</v>
      </c>
      <c r="G1019" t="s">
        <v>818</v>
      </c>
      <c r="H1019" t="s">
        <v>187</v>
      </c>
      <c r="I1019" t="s">
        <v>136</v>
      </c>
      <c r="J1019" t="s">
        <v>137</v>
      </c>
      <c r="K1019" t="s">
        <v>138</v>
      </c>
      <c r="L1019" t="s">
        <v>3111</v>
      </c>
      <c r="M1019" t="s">
        <v>3112</v>
      </c>
      <c r="N1019">
        <v>0.52333333299999996</v>
      </c>
      <c r="O1019">
        <v>0</v>
      </c>
      <c r="P1019">
        <v>57</v>
      </c>
      <c r="Q1019">
        <v>0</v>
      </c>
      <c r="R1019">
        <v>39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3.3884442029679964</v>
      </c>
      <c r="Y1019">
        <v>0</v>
      </c>
      <c r="Z1019">
        <v>5.833992747459197</v>
      </c>
      <c r="AA1019">
        <v>0</v>
      </c>
      <c r="AB1019">
        <v>0</v>
      </c>
      <c r="AC1019">
        <v>0</v>
      </c>
      <c r="AD1019">
        <v>0</v>
      </c>
      <c r="AE1019">
        <v>9.222436950427193</v>
      </c>
    </row>
    <row r="1020" spans="1:31" x14ac:dyDescent="0.3">
      <c r="A1020">
        <v>2686143</v>
      </c>
      <c r="B1020">
        <v>1</v>
      </c>
      <c r="C1020" t="s">
        <v>80</v>
      </c>
      <c r="D1020" t="s">
        <v>103</v>
      </c>
      <c r="E1020" t="s">
        <v>145</v>
      </c>
      <c r="F1020" t="s">
        <v>3113</v>
      </c>
      <c r="G1020" t="s">
        <v>346</v>
      </c>
      <c r="H1020" t="s">
        <v>135</v>
      </c>
      <c r="I1020" t="s">
        <v>136</v>
      </c>
      <c r="J1020" t="s">
        <v>137</v>
      </c>
      <c r="K1020" t="s">
        <v>166</v>
      </c>
      <c r="L1020" t="s">
        <v>3114</v>
      </c>
      <c r="M1020" t="s">
        <v>3115</v>
      </c>
      <c r="N1020">
        <v>2.7769444440000002</v>
      </c>
      <c r="O1020">
        <v>0</v>
      </c>
      <c r="P1020">
        <v>462</v>
      </c>
      <c r="Q1020">
        <v>0</v>
      </c>
      <c r="R1020">
        <v>0</v>
      </c>
      <c r="S1020">
        <v>0</v>
      </c>
      <c r="T1020">
        <v>10</v>
      </c>
      <c r="U1020">
        <v>0</v>
      </c>
      <c r="V1020">
        <v>0</v>
      </c>
      <c r="W1020">
        <v>0</v>
      </c>
      <c r="X1020">
        <v>210.95773946721536</v>
      </c>
      <c r="Y1020">
        <v>0</v>
      </c>
      <c r="Z1020">
        <v>0</v>
      </c>
      <c r="AA1020">
        <v>0</v>
      </c>
      <c r="AB1020">
        <v>74.335229607803541</v>
      </c>
      <c r="AC1020">
        <v>0</v>
      </c>
      <c r="AD1020">
        <v>0</v>
      </c>
      <c r="AE1020">
        <v>285.2929690750189</v>
      </c>
    </row>
    <row r="1021" spans="1:31" x14ac:dyDescent="0.3">
      <c r="A1021">
        <v>2686172</v>
      </c>
      <c r="B1021">
        <v>1</v>
      </c>
      <c r="C1021" t="s">
        <v>81</v>
      </c>
      <c r="D1021" t="s">
        <v>127</v>
      </c>
      <c r="E1021" t="s">
        <v>132</v>
      </c>
      <c r="F1021" t="s">
        <v>3116</v>
      </c>
      <c r="G1021" t="s">
        <v>346</v>
      </c>
      <c r="H1021" t="s">
        <v>135</v>
      </c>
      <c r="I1021" t="s">
        <v>136</v>
      </c>
      <c r="J1021" t="s">
        <v>137</v>
      </c>
      <c r="K1021" t="s">
        <v>166</v>
      </c>
      <c r="L1021" t="s">
        <v>3117</v>
      </c>
      <c r="M1021" t="s">
        <v>3118</v>
      </c>
      <c r="N1021">
        <v>2.52</v>
      </c>
      <c r="O1021">
        <v>4</v>
      </c>
      <c r="P1021">
        <v>87</v>
      </c>
      <c r="Q1021">
        <v>100</v>
      </c>
      <c r="R1021">
        <v>99</v>
      </c>
      <c r="S1021">
        <v>2</v>
      </c>
      <c r="T1021">
        <v>9</v>
      </c>
      <c r="U1021">
        <v>0</v>
      </c>
      <c r="V1021">
        <v>0</v>
      </c>
      <c r="W1021">
        <v>2.1681136071928027</v>
      </c>
      <c r="X1021">
        <v>35.397826811659151</v>
      </c>
      <c r="Y1021">
        <v>137.44070720210047</v>
      </c>
      <c r="Z1021">
        <v>107.94194600874479</v>
      </c>
      <c r="AA1021">
        <v>22.32534660521414</v>
      </c>
      <c r="AB1021">
        <v>7.1452150480430472</v>
      </c>
      <c r="AC1021">
        <v>0</v>
      </c>
      <c r="AD1021">
        <v>0</v>
      </c>
      <c r="AE1021">
        <v>312.41915528295442</v>
      </c>
    </row>
    <row r="1022" spans="1:31" x14ac:dyDescent="0.3">
      <c r="A1022">
        <v>2686197</v>
      </c>
      <c r="B1022">
        <v>1</v>
      </c>
      <c r="C1022" t="s">
        <v>81</v>
      </c>
      <c r="D1022" t="s">
        <v>127</v>
      </c>
      <c r="E1022" t="s">
        <v>132</v>
      </c>
      <c r="F1022" t="s">
        <v>3119</v>
      </c>
      <c r="G1022" t="s">
        <v>346</v>
      </c>
      <c r="H1022" t="s">
        <v>135</v>
      </c>
      <c r="I1022" t="s">
        <v>136</v>
      </c>
      <c r="J1022" t="s">
        <v>137</v>
      </c>
      <c r="K1022" t="s">
        <v>166</v>
      </c>
      <c r="L1022" t="s">
        <v>3120</v>
      </c>
      <c r="M1022" t="s">
        <v>3121</v>
      </c>
      <c r="N1022">
        <v>2.255833333</v>
      </c>
      <c r="O1022">
        <v>2</v>
      </c>
      <c r="P1022">
        <v>1037</v>
      </c>
      <c r="Q1022">
        <v>77</v>
      </c>
      <c r="R1022">
        <v>128</v>
      </c>
      <c r="S1022">
        <v>7</v>
      </c>
      <c r="T1022">
        <v>134</v>
      </c>
      <c r="U1022">
        <v>4</v>
      </c>
      <c r="V1022">
        <v>0</v>
      </c>
      <c r="W1022">
        <v>1.3391704714506001</v>
      </c>
      <c r="X1022">
        <v>407.05836746998909</v>
      </c>
      <c r="Y1022">
        <v>415.77653037818175</v>
      </c>
      <c r="Z1022">
        <v>159.90152367805067</v>
      </c>
      <c r="AA1022">
        <v>103.76576363271911</v>
      </c>
      <c r="AB1022">
        <v>169.44509314684538</v>
      </c>
      <c r="AC1022">
        <v>2396.786808016851</v>
      </c>
      <c r="AD1022">
        <v>0</v>
      </c>
      <c r="AE1022">
        <v>3654.0732567940877</v>
      </c>
    </row>
    <row r="1023" spans="1:31" x14ac:dyDescent="0.3">
      <c r="A1023">
        <v>2686210</v>
      </c>
      <c r="B1023">
        <v>1</v>
      </c>
      <c r="C1023" t="s">
        <v>80</v>
      </c>
      <c r="D1023" t="s">
        <v>107</v>
      </c>
      <c r="E1023" t="s">
        <v>244</v>
      </c>
      <c r="F1023" t="s">
        <v>3122</v>
      </c>
      <c r="G1023" t="s">
        <v>165</v>
      </c>
      <c r="H1023" t="s">
        <v>187</v>
      </c>
      <c r="I1023" t="s">
        <v>136</v>
      </c>
      <c r="J1023" t="s">
        <v>137</v>
      </c>
      <c r="K1023" t="s">
        <v>166</v>
      </c>
      <c r="L1023" t="s">
        <v>3123</v>
      </c>
      <c r="M1023" t="s">
        <v>3124</v>
      </c>
      <c r="N1023">
        <v>2.6388888879999999</v>
      </c>
      <c r="O1023">
        <v>0</v>
      </c>
      <c r="P1023">
        <v>190</v>
      </c>
      <c r="Q1023">
        <v>0</v>
      </c>
      <c r="R1023">
        <v>0</v>
      </c>
      <c r="S1023">
        <v>0</v>
      </c>
      <c r="T1023">
        <v>22</v>
      </c>
      <c r="U1023">
        <v>0</v>
      </c>
      <c r="V1023">
        <v>0</v>
      </c>
      <c r="W1023">
        <v>0</v>
      </c>
      <c r="X1023">
        <v>42.432777337649554</v>
      </c>
      <c r="Y1023">
        <v>0</v>
      </c>
      <c r="Z1023">
        <v>0</v>
      </c>
      <c r="AA1023">
        <v>0</v>
      </c>
      <c r="AB1023">
        <v>61.651413293645788</v>
      </c>
      <c r="AC1023">
        <v>0</v>
      </c>
      <c r="AD1023">
        <v>0</v>
      </c>
      <c r="AE1023">
        <v>104.08419063129534</v>
      </c>
    </row>
    <row r="1024" spans="1:31" x14ac:dyDescent="0.3">
      <c r="A1024">
        <v>2686225</v>
      </c>
      <c r="B1024">
        <v>1</v>
      </c>
      <c r="C1024" t="s">
        <v>80</v>
      </c>
      <c r="D1024" t="s">
        <v>100</v>
      </c>
      <c r="E1024" t="s">
        <v>184</v>
      </c>
      <c r="F1024" t="s">
        <v>3125</v>
      </c>
      <c r="G1024" t="s">
        <v>409</v>
      </c>
      <c r="H1024" t="s">
        <v>187</v>
      </c>
      <c r="I1024" t="s">
        <v>136</v>
      </c>
      <c r="J1024" t="s">
        <v>137</v>
      </c>
      <c r="K1024" t="s">
        <v>138</v>
      </c>
      <c r="L1024" t="s">
        <v>3126</v>
      </c>
      <c r="M1024" t="s">
        <v>3127</v>
      </c>
      <c r="N1024">
        <v>2.9069444440000001</v>
      </c>
      <c r="O1024">
        <v>0</v>
      </c>
      <c r="P1024">
        <v>55</v>
      </c>
      <c r="Q1024">
        <v>0</v>
      </c>
      <c r="R1024">
        <v>0</v>
      </c>
      <c r="S1024">
        <v>0</v>
      </c>
      <c r="T1024">
        <v>4</v>
      </c>
      <c r="U1024">
        <v>0</v>
      </c>
      <c r="V1024">
        <v>0</v>
      </c>
      <c r="W1024">
        <v>0</v>
      </c>
      <c r="X1024">
        <v>44.441674404513094</v>
      </c>
      <c r="Y1024">
        <v>0</v>
      </c>
      <c r="Z1024">
        <v>0</v>
      </c>
      <c r="AA1024">
        <v>0</v>
      </c>
      <c r="AB1024">
        <v>2.0442802578144588</v>
      </c>
      <c r="AC1024">
        <v>0</v>
      </c>
      <c r="AD1024">
        <v>0</v>
      </c>
      <c r="AE1024">
        <v>46.485954662327551</v>
      </c>
    </row>
    <row r="1025" spans="1:31" x14ac:dyDescent="0.3">
      <c r="A1025">
        <v>2686266</v>
      </c>
      <c r="B1025">
        <v>1</v>
      </c>
      <c r="C1025" t="s">
        <v>81</v>
      </c>
      <c r="D1025" t="s">
        <v>112</v>
      </c>
      <c r="E1025" t="s">
        <v>184</v>
      </c>
      <c r="F1025" t="s">
        <v>3128</v>
      </c>
      <c r="G1025" t="s">
        <v>186</v>
      </c>
      <c r="H1025" t="s">
        <v>187</v>
      </c>
      <c r="I1025" t="s">
        <v>136</v>
      </c>
      <c r="J1025" t="s">
        <v>137</v>
      </c>
      <c r="K1025" t="s">
        <v>138</v>
      </c>
      <c r="L1025" t="s">
        <v>3129</v>
      </c>
      <c r="M1025" t="s">
        <v>3130</v>
      </c>
      <c r="N1025">
        <v>2.3936111109999998</v>
      </c>
      <c r="O1025">
        <v>0</v>
      </c>
      <c r="P1025">
        <v>11</v>
      </c>
      <c r="Q1025">
        <v>0</v>
      </c>
      <c r="R1025">
        <v>0</v>
      </c>
      <c r="S1025">
        <v>0</v>
      </c>
      <c r="T1025">
        <v>3</v>
      </c>
      <c r="U1025">
        <v>0</v>
      </c>
      <c r="V1025">
        <v>0</v>
      </c>
      <c r="W1025">
        <v>0</v>
      </c>
      <c r="X1025">
        <v>2.1803655528578152</v>
      </c>
      <c r="Y1025">
        <v>0</v>
      </c>
      <c r="Z1025">
        <v>0</v>
      </c>
      <c r="AA1025">
        <v>0</v>
      </c>
      <c r="AB1025">
        <v>5.402279978413274</v>
      </c>
      <c r="AC1025">
        <v>0</v>
      </c>
      <c r="AD1025">
        <v>0</v>
      </c>
      <c r="AE1025">
        <v>7.5826455312710888</v>
      </c>
    </row>
    <row r="1026" spans="1:31" x14ac:dyDescent="0.3">
      <c r="A1026">
        <v>2686295</v>
      </c>
      <c r="B1026">
        <v>1</v>
      </c>
      <c r="C1026" t="s">
        <v>80</v>
      </c>
      <c r="D1026" t="s">
        <v>98</v>
      </c>
      <c r="E1026" t="s">
        <v>213</v>
      </c>
      <c r="F1026" t="s">
        <v>3131</v>
      </c>
      <c r="G1026" t="s">
        <v>688</v>
      </c>
      <c r="H1026" t="s">
        <v>187</v>
      </c>
      <c r="I1026" t="s">
        <v>136</v>
      </c>
      <c r="J1026" t="s">
        <v>137</v>
      </c>
      <c r="K1026" t="s">
        <v>138</v>
      </c>
      <c r="L1026" t="s">
        <v>3132</v>
      </c>
      <c r="M1026" t="s">
        <v>3133</v>
      </c>
      <c r="N1026">
        <v>1.4766666660000001</v>
      </c>
      <c r="O1026">
        <v>0</v>
      </c>
      <c r="P1026">
        <v>0</v>
      </c>
      <c r="Q1026">
        <v>0</v>
      </c>
      <c r="R1026">
        <v>1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0.53310640340152804</v>
      </c>
      <c r="AA1026">
        <v>0</v>
      </c>
      <c r="AB1026">
        <v>0</v>
      </c>
      <c r="AC1026">
        <v>0</v>
      </c>
      <c r="AD1026">
        <v>0</v>
      </c>
      <c r="AE1026">
        <v>0.53310640340152804</v>
      </c>
    </row>
    <row r="1027" spans="1:31" x14ac:dyDescent="0.3">
      <c r="A1027">
        <v>2686321</v>
      </c>
      <c r="B1027">
        <v>1</v>
      </c>
      <c r="C1027" t="s">
        <v>80</v>
      </c>
      <c r="D1027" t="s">
        <v>96</v>
      </c>
      <c r="E1027" t="s">
        <v>145</v>
      </c>
      <c r="F1027" t="s">
        <v>3134</v>
      </c>
      <c r="G1027" t="s">
        <v>134</v>
      </c>
      <c r="H1027" t="s">
        <v>135</v>
      </c>
      <c r="I1027" t="s">
        <v>136</v>
      </c>
      <c r="J1027" t="s">
        <v>137</v>
      </c>
      <c r="K1027" t="s">
        <v>138</v>
      </c>
      <c r="L1027" t="s">
        <v>3135</v>
      </c>
      <c r="M1027" t="s">
        <v>3136</v>
      </c>
      <c r="N1027">
        <v>0.42638888800000002</v>
      </c>
      <c r="O1027">
        <v>3</v>
      </c>
      <c r="P1027">
        <v>199</v>
      </c>
      <c r="Q1027">
        <v>0</v>
      </c>
      <c r="R1027">
        <v>25</v>
      </c>
      <c r="S1027">
        <v>0</v>
      </c>
      <c r="T1027">
        <v>48</v>
      </c>
      <c r="U1027">
        <v>0</v>
      </c>
      <c r="V1027">
        <v>0</v>
      </c>
      <c r="W1027">
        <v>6.8312005457405816</v>
      </c>
      <c r="X1027">
        <v>36.083758668614607</v>
      </c>
      <c r="Y1027">
        <v>0</v>
      </c>
      <c r="Z1027">
        <v>1.1840276940378223</v>
      </c>
      <c r="AA1027">
        <v>0</v>
      </c>
      <c r="AB1027">
        <v>10.921485135893304</v>
      </c>
      <c r="AC1027">
        <v>0</v>
      </c>
      <c r="AD1027">
        <v>0</v>
      </c>
      <c r="AE1027">
        <v>55.020472044286315</v>
      </c>
    </row>
    <row r="1028" spans="1:31" x14ac:dyDescent="0.3">
      <c r="A1028">
        <v>2686341</v>
      </c>
      <c r="B1028">
        <v>1</v>
      </c>
      <c r="C1028" t="s">
        <v>80</v>
      </c>
      <c r="D1028" t="s">
        <v>108</v>
      </c>
      <c r="E1028" t="s">
        <v>213</v>
      </c>
      <c r="F1028" t="s">
        <v>3137</v>
      </c>
      <c r="G1028" t="s">
        <v>215</v>
      </c>
      <c r="H1028" t="s">
        <v>187</v>
      </c>
      <c r="I1028" t="s">
        <v>136</v>
      </c>
      <c r="J1028" t="s">
        <v>137</v>
      </c>
      <c r="K1028" t="s">
        <v>138</v>
      </c>
      <c r="L1028" t="s">
        <v>3138</v>
      </c>
      <c r="M1028" t="s">
        <v>3139</v>
      </c>
      <c r="N1028">
        <v>1.1161111109999999</v>
      </c>
      <c r="O1028">
        <v>0</v>
      </c>
      <c r="P1028">
        <v>1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0.29582316849175616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0.29582316849175616</v>
      </c>
    </row>
    <row r="1029" spans="1:31" x14ac:dyDescent="0.3">
      <c r="A1029">
        <v>2686346</v>
      </c>
      <c r="B1029">
        <v>1</v>
      </c>
      <c r="C1029" t="s">
        <v>80</v>
      </c>
      <c r="D1029" t="s">
        <v>83</v>
      </c>
      <c r="E1029" t="s">
        <v>244</v>
      </c>
      <c r="F1029" t="s">
        <v>3140</v>
      </c>
      <c r="G1029" t="s">
        <v>346</v>
      </c>
      <c r="H1029" t="s">
        <v>187</v>
      </c>
      <c r="I1029" t="s">
        <v>136</v>
      </c>
      <c r="J1029" t="s">
        <v>137</v>
      </c>
      <c r="K1029" t="s">
        <v>166</v>
      </c>
      <c r="L1029" t="s">
        <v>3141</v>
      </c>
      <c r="M1029" t="s">
        <v>3142</v>
      </c>
      <c r="N1029">
        <v>1.241944444</v>
      </c>
      <c r="O1029">
        <v>0</v>
      </c>
      <c r="P1029">
        <v>231</v>
      </c>
      <c r="Q1029">
        <v>0</v>
      </c>
      <c r="R1029">
        <v>0</v>
      </c>
      <c r="S1029">
        <v>0</v>
      </c>
      <c r="T1029">
        <v>68</v>
      </c>
      <c r="U1029">
        <v>0</v>
      </c>
      <c r="V1029">
        <v>0</v>
      </c>
      <c r="W1029">
        <v>0</v>
      </c>
      <c r="X1029">
        <v>66.490546259927868</v>
      </c>
      <c r="Y1029">
        <v>0</v>
      </c>
      <c r="Z1029">
        <v>0</v>
      </c>
      <c r="AA1029">
        <v>0</v>
      </c>
      <c r="AB1029">
        <v>168.39987822297897</v>
      </c>
      <c r="AC1029">
        <v>0</v>
      </c>
      <c r="AD1029">
        <v>0</v>
      </c>
      <c r="AE1029">
        <v>234.89042448290684</v>
      </c>
    </row>
    <row r="1030" spans="1:31" x14ac:dyDescent="0.3">
      <c r="A1030">
        <v>2685539</v>
      </c>
      <c r="B1030">
        <v>1</v>
      </c>
      <c r="C1030" t="s">
        <v>80</v>
      </c>
      <c r="D1030" t="s">
        <v>86</v>
      </c>
      <c r="E1030" t="s">
        <v>244</v>
      </c>
      <c r="F1030" t="s">
        <v>3143</v>
      </c>
      <c r="G1030" t="s">
        <v>346</v>
      </c>
      <c r="H1030" t="s">
        <v>187</v>
      </c>
      <c r="I1030" t="s">
        <v>136</v>
      </c>
      <c r="J1030" t="s">
        <v>137</v>
      </c>
      <c r="K1030" t="s">
        <v>166</v>
      </c>
      <c r="L1030" t="s">
        <v>3144</v>
      </c>
      <c r="M1030" t="s">
        <v>3145</v>
      </c>
      <c r="N1030">
        <v>5.7613888879999999</v>
      </c>
      <c r="O1030">
        <v>0</v>
      </c>
      <c r="P1030">
        <v>151</v>
      </c>
      <c r="Q1030">
        <v>0</v>
      </c>
      <c r="R1030">
        <v>22</v>
      </c>
      <c r="S1030">
        <v>0</v>
      </c>
      <c r="T1030">
        <v>14</v>
      </c>
      <c r="U1030">
        <v>0</v>
      </c>
      <c r="V1030">
        <v>0</v>
      </c>
      <c r="W1030">
        <v>0</v>
      </c>
      <c r="X1030">
        <v>369.04831190324319</v>
      </c>
      <c r="Y1030">
        <v>0</v>
      </c>
      <c r="Z1030">
        <v>27.669386024826153</v>
      </c>
      <c r="AA1030">
        <v>0</v>
      </c>
      <c r="AB1030">
        <v>70.104995788809546</v>
      </c>
      <c r="AC1030">
        <v>0</v>
      </c>
      <c r="AD1030">
        <v>0</v>
      </c>
      <c r="AE1030">
        <v>466.82269371687892</v>
      </c>
    </row>
    <row r="1031" spans="1:31" x14ac:dyDescent="0.3">
      <c r="A1031">
        <v>2685718</v>
      </c>
      <c r="B1031">
        <v>1</v>
      </c>
      <c r="C1031" t="s">
        <v>80</v>
      </c>
      <c r="D1031" t="s">
        <v>110</v>
      </c>
      <c r="E1031" t="s">
        <v>244</v>
      </c>
      <c r="F1031" t="s">
        <v>3146</v>
      </c>
      <c r="G1031" t="s">
        <v>2651</v>
      </c>
      <c r="H1031" t="s">
        <v>187</v>
      </c>
      <c r="I1031" t="s">
        <v>136</v>
      </c>
      <c r="J1031" t="s">
        <v>137</v>
      </c>
      <c r="K1031" t="s">
        <v>166</v>
      </c>
      <c r="L1031" t="s">
        <v>3147</v>
      </c>
      <c r="M1031" t="s">
        <v>3148</v>
      </c>
      <c r="N1031">
        <v>1.1586111109999999</v>
      </c>
      <c r="O1031">
        <v>0</v>
      </c>
      <c r="P1031">
        <v>626</v>
      </c>
      <c r="Q1031">
        <v>0</v>
      </c>
      <c r="R1031">
        <v>0</v>
      </c>
      <c r="S1031">
        <v>0</v>
      </c>
      <c r="T1031">
        <v>53</v>
      </c>
      <c r="U1031">
        <v>0</v>
      </c>
      <c r="V1031">
        <v>0</v>
      </c>
      <c r="W1031">
        <v>0</v>
      </c>
      <c r="X1031">
        <v>154.65289593452943</v>
      </c>
      <c r="Y1031">
        <v>0</v>
      </c>
      <c r="Z1031">
        <v>0</v>
      </c>
      <c r="AA1031">
        <v>0</v>
      </c>
      <c r="AB1031">
        <v>35.8971292033266</v>
      </c>
      <c r="AC1031">
        <v>0</v>
      </c>
      <c r="AD1031">
        <v>0</v>
      </c>
      <c r="AE1031">
        <v>190.55002513785604</v>
      </c>
    </row>
    <row r="1032" spans="1:31" x14ac:dyDescent="0.3">
      <c r="A1032">
        <v>2685765</v>
      </c>
      <c r="B1032">
        <v>1</v>
      </c>
      <c r="C1032" t="s">
        <v>80</v>
      </c>
      <c r="D1032" t="s">
        <v>110</v>
      </c>
      <c r="E1032" t="s">
        <v>244</v>
      </c>
      <c r="F1032" t="s">
        <v>3149</v>
      </c>
      <c r="G1032" t="s">
        <v>346</v>
      </c>
      <c r="H1032" t="s">
        <v>187</v>
      </c>
      <c r="I1032" t="s">
        <v>136</v>
      </c>
      <c r="J1032" t="s">
        <v>137</v>
      </c>
      <c r="K1032" t="s">
        <v>166</v>
      </c>
      <c r="L1032" t="s">
        <v>3150</v>
      </c>
      <c r="M1032" t="s">
        <v>3151</v>
      </c>
      <c r="N1032">
        <v>1.628055555</v>
      </c>
      <c r="O1032">
        <v>0</v>
      </c>
      <c r="P1032">
        <v>607</v>
      </c>
      <c r="Q1032">
        <v>0</v>
      </c>
      <c r="R1032">
        <v>0</v>
      </c>
      <c r="S1032">
        <v>0</v>
      </c>
      <c r="T1032">
        <v>29</v>
      </c>
      <c r="U1032">
        <v>0</v>
      </c>
      <c r="V1032">
        <v>0</v>
      </c>
      <c r="W1032">
        <v>0</v>
      </c>
      <c r="X1032">
        <v>195.79121753793186</v>
      </c>
      <c r="Y1032">
        <v>0</v>
      </c>
      <c r="Z1032">
        <v>0</v>
      </c>
      <c r="AA1032">
        <v>0</v>
      </c>
      <c r="AB1032">
        <v>35.057978242693082</v>
      </c>
      <c r="AC1032">
        <v>0</v>
      </c>
      <c r="AD1032">
        <v>0</v>
      </c>
      <c r="AE1032">
        <v>230.84919578062494</v>
      </c>
    </row>
    <row r="1033" spans="1:31" x14ac:dyDescent="0.3">
      <c r="A1033">
        <v>2685778</v>
      </c>
      <c r="B1033">
        <v>1</v>
      </c>
      <c r="C1033" t="s">
        <v>80</v>
      </c>
      <c r="D1033" t="s">
        <v>83</v>
      </c>
      <c r="E1033" t="s">
        <v>244</v>
      </c>
      <c r="F1033" t="s">
        <v>3152</v>
      </c>
      <c r="G1033" t="s">
        <v>147</v>
      </c>
      <c r="H1033" t="s">
        <v>187</v>
      </c>
      <c r="I1033" t="s">
        <v>136</v>
      </c>
      <c r="J1033" t="s">
        <v>3</v>
      </c>
      <c r="K1033" t="s">
        <v>138</v>
      </c>
      <c r="L1033" t="s">
        <v>3153</v>
      </c>
      <c r="M1033" t="s">
        <v>3154</v>
      </c>
      <c r="N1033">
        <v>2.7747222219999998</v>
      </c>
      <c r="O1033">
        <v>0</v>
      </c>
      <c r="P1033">
        <v>1</v>
      </c>
      <c r="Q1033">
        <v>0</v>
      </c>
      <c r="R1033">
        <v>0</v>
      </c>
      <c r="S1033">
        <v>0</v>
      </c>
      <c r="T1033">
        <v>85</v>
      </c>
      <c r="U1033">
        <v>0</v>
      </c>
      <c r="V1033">
        <v>2</v>
      </c>
      <c r="W1033">
        <v>0</v>
      </c>
      <c r="X1033">
        <v>0.60981880966277757</v>
      </c>
      <c r="Y1033">
        <v>0</v>
      </c>
      <c r="Z1033">
        <v>0</v>
      </c>
      <c r="AA1033">
        <v>0</v>
      </c>
      <c r="AB1033">
        <v>487.55277917486148</v>
      </c>
      <c r="AC1033">
        <v>0</v>
      </c>
      <c r="AD1033">
        <v>166.03275571990264</v>
      </c>
      <c r="AE1033">
        <v>654.19535370442691</v>
      </c>
    </row>
    <row r="1034" spans="1:31" x14ac:dyDescent="0.3">
      <c r="A1034">
        <v>2686121</v>
      </c>
      <c r="B1034">
        <v>1</v>
      </c>
      <c r="C1034" t="s">
        <v>81</v>
      </c>
      <c r="D1034" t="s">
        <v>127</v>
      </c>
      <c r="E1034" t="s">
        <v>145</v>
      </c>
      <c r="F1034" t="s">
        <v>3155</v>
      </c>
      <c r="G1034" t="s">
        <v>176</v>
      </c>
      <c r="H1034" t="s">
        <v>135</v>
      </c>
      <c r="I1034" t="s">
        <v>136</v>
      </c>
      <c r="J1034" t="s">
        <v>137</v>
      </c>
      <c r="K1034" t="s">
        <v>138</v>
      </c>
      <c r="L1034" t="s">
        <v>3156</v>
      </c>
      <c r="M1034" t="s">
        <v>3157</v>
      </c>
      <c r="N1034">
        <v>4.1897222220000003</v>
      </c>
      <c r="O1034">
        <v>4</v>
      </c>
      <c r="P1034">
        <v>9</v>
      </c>
      <c r="Q1034">
        <v>124</v>
      </c>
      <c r="R1034">
        <v>81</v>
      </c>
      <c r="S1034">
        <v>12</v>
      </c>
      <c r="T1034">
        <v>5</v>
      </c>
      <c r="U1034">
        <v>0</v>
      </c>
      <c r="V1034">
        <v>0</v>
      </c>
      <c r="W1034">
        <v>3.1063468409177601</v>
      </c>
      <c r="X1034">
        <v>0</v>
      </c>
      <c r="Y1034">
        <v>150.99950571322512</v>
      </c>
      <c r="Z1034">
        <v>63.972935750501286</v>
      </c>
      <c r="AA1034">
        <v>201.95012057766181</v>
      </c>
      <c r="AB1034">
        <v>0.42403868360298624</v>
      </c>
      <c r="AC1034">
        <v>0</v>
      </c>
      <c r="AD1034">
        <v>0</v>
      </c>
      <c r="AE1034">
        <v>420.45294756590891</v>
      </c>
    </row>
    <row r="1035" spans="1:31" x14ac:dyDescent="0.3">
      <c r="A1035">
        <v>2686173</v>
      </c>
      <c r="B1035">
        <v>1</v>
      </c>
      <c r="C1035" t="s">
        <v>80</v>
      </c>
      <c r="D1035" t="s">
        <v>94</v>
      </c>
      <c r="E1035" t="s">
        <v>184</v>
      </c>
      <c r="F1035" t="s">
        <v>3158</v>
      </c>
      <c r="G1035" t="s">
        <v>165</v>
      </c>
      <c r="H1035" t="s">
        <v>187</v>
      </c>
      <c r="I1035" t="s">
        <v>136</v>
      </c>
      <c r="J1035" t="s">
        <v>137</v>
      </c>
      <c r="K1035" t="s">
        <v>166</v>
      </c>
      <c r="L1035" t="s">
        <v>3159</v>
      </c>
      <c r="M1035" t="s">
        <v>3160</v>
      </c>
      <c r="N1035">
        <v>5.2869444440000004</v>
      </c>
      <c r="O1035">
        <v>0</v>
      </c>
      <c r="P1035">
        <v>25</v>
      </c>
      <c r="Q1035">
        <v>0</v>
      </c>
      <c r="R1035">
        <v>1</v>
      </c>
      <c r="S1035">
        <v>0</v>
      </c>
      <c r="T1035">
        <v>9</v>
      </c>
      <c r="U1035">
        <v>0</v>
      </c>
      <c r="V1035">
        <v>0</v>
      </c>
      <c r="W1035">
        <v>0</v>
      </c>
      <c r="X1035">
        <v>20.854513837863301</v>
      </c>
      <c r="Y1035">
        <v>0</v>
      </c>
      <c r="Z1035">
        <v>0</v>
      </c>
      <c r="AA1035">
        <v>0</v>
      </c>
      <c r="AB1035">
        <v>31.160933184152007</v>
      </c>
      <c r="AC1035">
        <v>0</v>
      </c>
      <c r="AD1035">
        <v>0</v>
      </c>
      <c r="AE1035">
        <v>52.015447022015309</v>
      </c>
    </row>
    <row r="1036" spans="1:31" x14ac:dyDescent="0.3">
      <c r="A1036">
        <v>2686174</v>
      </c>
      <c r="B1036">
        <v>1</v>
      </c>
      <c r="C1036" t="s">
        <v>80</v>
      </c>
      <c r="D1036" t="s">
        <v>94</v>
      </c>
      <c r="E1036" t="s">
        <v>184</v>
      </c>
      <c r="F1036" t="s">
        <v>1236</v>
      </c>
      <c r="G1036" t="s">
        <v>165</v>
      </c>
      <c r="H1036" t="s">
        <v>187</v>
      </c>
      <c r="I1036" t="s">
        <v>136</v>
      </c>
      <c r="J1036" t="s">
        <v>137</v>
      </c>
      <c r="K1036" t="s">
        <v>166</v>
      </c>
      <c r="L1036" t="s">
        <v>3161</v>
      </c>
      <c r="M1036" t="s">
        <v>3162</v>
      </c>
      <c r="N1036">
        <v>4.1638888879999998</v>
      </c>
      <c r="O1036">
        <v>0</v>
      </c>
      <c r="P1036">
        <v>10</v>
      </c>
      <c r="Q1036">
        <v>0</v>
      </c>
      <c r="R1036">
        <v>0</v>
      </c>
      <c r="S1036">
        <v>0</v>
      </c>
      <c r="T1036">
        <v>1</v>
      </c>
      <c r="U1036">
        <v>0</v>
      </c>
      <c r="V1036">
        <v>0</v>
      </c>
      <c r="W1036">
        <v>0</v>
      </c>
      <c r="X1036">
        <v>6.5699408213876591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6.5699408213876591</v>
      </c>
    </row>
    <row r="1037" spans="1:31" x14ac:dyDescent="0.3">
      <c r="A1037">
        <v>2686182</v>
      </c>
      <c r="B1037">
        <v>1</v>
      </c>
      <c r="C1037" t="s">
        <v>80</v>
      </c>
      <c r="D1037" t="s">
        <v>84</v>
      </c>
      <c r="E1037" t="s">
        <v>141</v>
      </c>
      <c r="F1037" t="s">
        <v>3163</v>
      </c>
      <c r="G1037" t="s">
        <v>346</v>
      </c>
      <c r="H1037" t="s">
        <v>135</v>
      </c>
      <c r="I1037" t="s">
        <v>136</v>
      </c>
      <c r="J1037" t="s">
        <v>137</v>
      </c>
      <c r="K1037" t="s">
        <v>166</v>
      </c>
      <c r="L1037" t="s">
        <v>3164</v>
      </c>
      <c r="M1037" t="s">
        <v>3165</v>
      </c>
      <c r="N1037">
        <v>2.997222222</v>
      </c>
      <c r="O1037">
        <v>0</v>
      </c>
      <c r="P1037">
        <v>3368</v>
      </c>
      <c r="Q1037">
        <v>0</v>
      </c>
      <c r="R1037">
        <v>0</v>
      </c>
      <c r="S1037">
        <v>4</v>
      </c>
      <c r="T1037">
        <v>189</v>
      </c>
      <c r="U1037">
        <v>0</v>
      </c>
      <c r="V1037">
        <v>1</v>
      </c>
      <c r="W1037">
        <v>0</v>
      </c>
      <c r="X1037">
        <v>1839.9415338840038</v>
      </c>
      <c r="Y1037">
        <v>0</v>
      </c>
      <c r="Z1037">
        <v>0</v>
      </c>
      <c r="AA1037">
        <v>158.07061250437999</v>
      </c>
      <c r="AB1037">
        <v>903.78765304536296</v>
      </c>
      <c r="AC1037">
        <v>0</v>
      </c>
      <c r="AD1037">
        <v>33.894249326769163</v>
      </c>
      <c r="AE1037">
        <v>2935.6940487605157</v>
      </c>
    </row>
    <row r="1038" spans="1:31" x14ac:dyDescent="0.3">
      <c r="A1038">
        <v>2686195</v>
      </c>
      <c r="B1038">
        <v>1</v>
      </c>
      <c r="C1038" t="s">
        <v>80</v>
      </c>
      <c r="D1038" t="s">
        <v>94</v>
      </c>
      <c r="E1038" t="s">
        <v>213</v>
      </c>
      <c r="F1038" t="s">
        <v>3166</v>
      </c>
      <c r="G1038" t="s">
        <v>831</v>
      </c>
      <c r="H1038" t="s">
        <v>187</v>
      </c>
      <c r="I1038" t="s">
        <v>136</v>
      </c>
      <c r="J1038" t="s">
        <v>137</v>
      </c>
      <c r="K1038" t="s">
        <v>138</v>
      </c>
      <c r="L1038" t="s">
        <v>3167</v>
      </c>
      <c r="M1038" t="s">
        <v>3168</v>
      </c>
      <c r="N1038">
        <v>2.5469444440000002</v>
      </c>
      <c r="O1038">
        <v>0</v>
      </c>
      <c r="P1038">
        <v>10</v>
      </c>
      <c r="Q1038">
        <v>0</v>
      </c>
      <c r="R1038">
        <v>0</v>
      </c>
      <c r="S1038">
        <v>0</v>
      </c>
      <c r="T1038">
        <v>50</v>
      </c>
      <c r="U1038">
        <v>0</v>
      </c>
      <c r="V1038">
        <v>0</v>
      </c>
      <c r="W1038">
        <v>0</v>
      </c>
      <c r="X1038">
        <v>1.6415015937709525</v>
      </c>
      <c r="Y1038">
        <v>0</v>
      </c>
      <c r="Z1038">
        <v>0</v>
      </c>
      <c r="AA1038">
        <v>0</v>
      </c>
      <c r="AB1038">
        <v>69.741956301270406</v>
      </c>
      <c r="AC1038">
        <v>0</v>
      </c>
      <c r="AD1038">
        <v>0</v>
      </c>
      <c r="AE1038">
        <v>71.38345789504136</v>
      </c>
    </row>
    <row r="1039" spans="1:31" x14ac:dyDescent="0.3">
      <c r="A1039">
        <v>2686273</v>
      </c>
      <c r="B1039">
        <v>1</v>
      </c>
      <c r="C1039" t="s">
        <v>81</v>
      </c>
      <c r="D1039" t="s">
        <v>114</v>
      </c>
      <c r="E1039" t="s">
        <v>213</v>
      </c>
      <c r="F1039" t="s">
        <v>3169</v>
      </c>
      <c r="G1039" t="s">
        <v>688</v>
      </c>
      <c r="H1039" t="s">
        <v>187</v>
      </c>
      <c r="I1039" t="s">
        <v>136</v>
      </c>
      <c r="J1039" t="s">
        <v>137</v>
      </c>
      <c r="K1039" t="s">
        <v>138</v>
      </c>
      <c r="L1039" t="s">
        <v>3170</v>
      </c>
      <c r="M1039" t="s">
        <v>3171</v>
      </c>
      <c r="N1039">
        <v>3.005833333</v>
      </c>
      <c r="O1039">
        <v>0</v>
      </c>
      <c r="P1039">
        <v>1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</row>
    <row r="1040" spans="1:31" x14ac:dyDescent="0.3">
      <c r="A1040">
        <v>2687525</v>
      </c>
      <c r="B1040">
        <v>1</v>
      </c>
      <c r="C1040" t="s">
        <v>81</v>
      </c>
      <c r="D1040" t="s">
        <v>115</v>
      </c>
      <c r="E1040" t="s">
        <v>244</v>
      </c>
      <c r="F1040" t="s">
        <v>3172</v>
      </c>
      <c r="G1040" t="s">
        <v>346</v>
      </c>
      <c r="H1040" t="s">
        <v>187</v>
      </c>
      <c r="I1040" t="s">
        <v>136</v>
      </c>
      <c r="J1040" t="s">
        <v>137</v>
      </c>
      <c r="K1040" t="s">
        <v>166</v>
      </c>
      <c r="L1040" t="s">
        <v>3173</v>
      </c>
      <c r="M1040" t="s">
        <v>3174</v>
      </c>
      <c r="N1040">
        <v>5.9874999999999998</v>
      </c>
      <c r="O1040">
        <v>0</v>
      </c>
      <c r="P1040">
        <v>66</v>
      </c>
      <c r="Q1040">
        <v>0</v>
      </c>
      <c r="R1040">
        <v>14</v>
      </c>
      <c r="S1040">
        <v>0</v>
      </c>
      <c r="T1040">
        <v>5</v>
      </c>
      <c r="U1040">
        <v>0</v>
      </c>
      <c r="V1040">
        <v>0</v>
      </c>
      <c r="W1040">
        <v>0</v>
      </c>
      <c r="X1040">
        <v>43.790335042359025</v>
      </c>
      <c r="Y1040">
        <v>0</v>
      </c>
      <c r="Z1040">
        <v>33.984081193969793</v>
      </c>
      <c r="AA1040">
        <v>0</v>
      </c>
      <c r="AB1040">
        <v>24.242458762357245</v>
      </c>
      <c r="AC1040">
        <v>0</v>
      </c>
      <c r="AD1040">
        <v>0</v>
      </c>
      <c r="AE1040">
        <v>102.01687499868606</v>
      </c>
    </row>
    <row r="1041" spans="1:31" x14ac:dyDescent="0.3">
      <c r="A1041">
        <v>2687568</v>
      </c>
      <c r="B1041">
        <v>1</v>
      </c>
      <c r="C1041" t="s">
        <v>81</v>
      </c>
      <c r="D1041" t="s">
        <v>124</v>
      </c>
      <c r="E1041" t="s">
        <v>184</v>
      </c>
      <c r="F1041" t="s">
        <v>3175</v>
      </c>
      <c r="G1041" t="s">
        <v>186</v>
      </c>
      <c r="H1041" t="s">
        <v>187</v>
      </c>
      <c r="I1041" t="s">
        <v>136</v>
      </c>
      <c r="J1041" t="s">
        <v>137</v>
      </c>
      <c r="K1041" t="s">
        <v>138</v>
      </c>
      <c r="L1041" t="s">
        <v>3176</v>
      </c>
      <c r="M1041" t="s">
        <v>3177</v>
      </c>
      <c r="N1041">
        <v>5.528888888</v>
      </c>
      <c r="O1041">
        <v>0</v>
      </c>
      <c r="P1041">
        <v>30</v>
      </c>
      <c r="Q1041">
        <v>0</v>
      </c>
      <c r="R1041">
        <v>0</v>
      </c>
      <c r="S1041">
        <v>0</v>
      </c>
      <c r="T1041">
        <v>5</v>
      </c>
      <c r="U1041">
        <v>0</v>
      </c>
      <c r="V1041">
        <v>0</v>
      </c>
      <c r="W1041">
        <v>0</v>
      </c>
      <c r="X1041">
        <v>21.577521931224371</v>
      </c>
      <c r="Y1041">
        <v>0</v>
      </c>
      <c r="Z1041">
        <v>0</v>
      </c>
      <c r="AA1041">
        <v>0</v>
      </c>
      <c r="AB1041">
        <v>6.1602704734720035</v>
      </c>
      <c r="AC1041">
        <v>0</v>
      </c>
      <c r="AD1041">
        <v>0</v>
      </c>
      <c r="AE1041">
        <v>27.737792404696375</v>
      </c>
    </row>
    <row r="1042" spans="1:31" x14ac:dyDescent="0.3">
      <c r="A1042">
        <v>2687656</v>
      </c>
      <c r="B1042">
        <v>1</v>
      </c>
      <c r="C1042" t="s">
        <v>80</v>
      </c>
      <c r="D1042" t="s">
        <v>99</v>
      </c>
      <c r="E1042" t="s">
        <v>213</v>
      </c>
      <c r="F1042" t="s">
        <v>3178</v>
      </c>
      <c r="G1042" t="s">
        <v>831</v>
      </c>
      <c r="H1042" t="s">
        <v>187</v>
      </c>
      <c r="I1042" t="s">
        <v>136</v>
      </c>
      <c r="J1042" t="s">
        <v>137</v>
      </c>
      <c r="K1042" t="s">
        <v>138</v>
      </c>
      <c r="L1042" t="s">
        <v>3179</v>
      </c>
      <c r="M1042" t="s">
        <v>3180</v>
      </c>
      <c r="N1042">
        <v>2.2547222219999998</v>
      </c>
      <c r="O1042">
        <v>0</v>
      </c>
      <c r="P1042">
        <v>0</v>
      </c>
      <c r="Q1042">
        <v>0</v>
      </c>
      <c r="R1042">
        <v>1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</row>
    <row r="1043" spans="1:31" x14ac:dyDescent="0.3">
      <c r="A1043">
        <v>2687678</v>
      </c>
      <c r="B1043">
        <v>1</v>
      </c>
      <c r="C1043" t="s">
        <v>80</v>
      </c>
      <c r="D1043" t="s">
        <v>87</v>
      </c>
      <c r="E1043" t="s">
        <v>213</v>
      </c>
      <c r="F1043" t="s">
        <v>3181</v>
      </c>
      <c r="G1043" t="s">
        <v>688</v>
      </c>
      <c r="H1043" t="s">
        <v>187</v>
      </c>
      <c r="I1043" t="s">
        <v>136</v>
      </c>
      <c r="J1043" t="s">
        <v>137</v>
      </c>
      <c r="K1043" t="s">
        <v>138</v>
      </c>
      <c r="L1043" t="s">
        <v>3182</v>
      </c>
      <c r="M1043" t="s">
        <v>3183</v>
      </c>
      <c r="N1043">
        <v>2.378055555</v>
      </c>
      <c r="O1043">
        <v>0</v>
      </c>
      <c r="P1043">
        <v>1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0.90431583014169181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0.90431583014169181</v>
      </c>
    </row>
    <row r="1044" spans="1:31" x14ac:dyDescent="0.3">
      <c r="A1044">
        <v>2687692</v>
      </c>
      <c r="B1044">
        <v>1</v>
      </c>
      <c r="C1044" t="s">
        <v>81</v>
      </c>
      <c r="D1044" t="s">
        <v>128</v>
      </c>
      <c r="E1044" t="s">
        <v>160</v>
      </c>
      <c r="F1044" t="s">
        <v>3184</v>
      </c>
      <c r="G1044" t="s">
        <v>165</v>
      </c>
      <c r="H1044" t="s">
        <v>135</v>
      </c>
      <c r="I1044" t="s">
        <v>136</v>
      </c>
      <c r="J1044" t="s">
        <v>137</v>
      </c>
      <c r="K1044" t="s">
        <v>166</v>
      </c>
      <c r="L1044" t="s">
        <v>3185</v>
      </c>
      <c r="M1044" t="s">
        <v>3186</v>
      </c>
      <c r="N1044">
        <v>1.0213888879999999</v>
      </c>
      <c r="O1044">
        <v>0</v>
      </c>
      <c r="P1044">
        <v>0</v>
      </c>
      <c r="Q1044">
        <v>0</v>
      </c>
      <c r="R1044">
        <v>0</v>
      </c>
      <c r="S1044">
        <v>4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30.077391465390956</v>
      </c>
      <c r="AB1044">
        <v>0</v>
      </c>
      <c r="AC1044">
        <v>0</v>
      </c>
      <c r="AD1044">
        <v>0</v>
      </c>
      <c r="AE1044">
        <v>30.077391465390956</v>
      </c>
    </row>
    <row r="1045" spans="1:31" x14ac:dyDescent="0.3">
      <c r="A1045">
        <v>2687695</v>
      </c>
      <c r="B1045">
        <v>1</v>
      </c>
      <c r="C1045" t="s">
        <v>80</v>
      </c>
      <c r="D1045" t="s">
        <v>95</v>
      </c>
      <c r="E1045" t="s">
        <v>184</v>
      </c>
      <c r="F1045" t="s">
        <v>3187</v>
      </c>
      <c r="G1045" t="s">
        <v>186</v>
      </c>
      <c r="H1045" t="s">
        <v>187</v>
      </c>
      <c r="I1045" t="s">
        <v>136</v>
      </c>
      <c r="J1045" t="s">
        <v>137</v>
      </c>
      <c r="K1045" t="s">
        <v>138</v>
      </c>
      <c r="L1045" t="s">
        <v>3188</v>
      </c>
      <c r="M1045" t="s">
        <v>3189</v>
      </c>
      <c r="N1045">
        <v>2.6802777770000001</v>
      </c>
      <c r="O1045">
        <v>0</v>
      </c>
      <c r="P1045">
        <v>1</v>
      </c>
      <c r="Q1045">
        <v>0</v>
      </c>
      <c r="R1045">
        <v>1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0.19151212771968526</v>
      </c>
      <c r="Y1045">
        <v>0</v>
      </c>
      <c r="Z1045">
        <v>2.5915902522488912</v>
      </c>
      <c r="AA1045">
        <v>0</v>
      </c>
      <c r="AB1045">
        <v>0</v>
      </c>
      <c r="AC1045">
        <v>0</v>
      </c>
      <c r="AD1045">
        <v>0</v>
      </c>
      <c r="AE1045">
        <v>2.7831023799685766</v>
      </c>
    </row>
    <row r="1046" spans="1:31" x14ac:dyDescent="0.3">
      <c r="A1046">
        <v>2687756</v>
      </c>
      <c r="B1046">
        <v>1</v>
      </c>
      <c r="C1046" t="s">
        <v>81</v>
      </c>
      <c r="D1046" t="s">
        <v>127</v>
      </c>
      <c r="E1046" t="s">
        <v>145</v>
      </c>
      <c r="F1046" t="s">
        <v>3190</v>
      </c>
      <c r="G1046" t="s">
        <v>176</v>
      </c>
      <c r="H1046" t="s">
        <v>135</v>
      </c>
      <c r="I1046" t="s">
        <v>136</v>
      </c>
      <c r="J1046" t="s">
        <v>137</v>
      </c>
      <c r="K1046" t="s">
        <v>138</v>
      </c>
      <c r="L1046" t="s">
        <v>3191</v>
      </c>
      <c r="M1046" t="s">
        <v>3192</v>
      </c>
      <c r="N1046">
        <v>1.006388888</v>
      </c>
      <c r="O1046">
        <v>0</v>
      </c>
      <c r="P1046">
        <v>85</v>
      </c>
      <c r="Q1046">
        <v>0</v>
      </c>
      <c r="R1046">
        <v>27</v>
      </c>
      <c r="S1046">
        <v>0</v>
      </c>
      <c r="T1046">
        <v>12</v>
      </c>
      <c r="U1046">
        <v>0</v>
      </c>
      <c r="V1046">
        <v>1</v>
      </c>
      <c r="W1046">
        <v>0</v>
      </c>
      <c r="X1046">
        <v>16.643784135497611</v>
      </c>
      <c r="Y1046">
        <v>0</v>
      </c>
      <c r="Z1046">
        <v>26.56049622923576</v>
      </c>
      <c r="AA1046">
        <v>0</v>
      </c>
      <c r="AB1046">
        <v>10.65318284476276</v>
      </c>
      <c r="AC1046">
        <v>0</v>
      </c>
      <c r="AD1046">
        <v>168.06094964440223</v>
      </c>
      <c r="AE1046">
        <v>221.91841285389836</v>
      </c>
    </row>
    <row r="1047" spans="1:31" x14ac:dyDescent="0.3">
      <c r="A1047">
        <v>2687771</v>
      </c>
      <c r="B1047">
        <v>1</v>
      </c>
      <c r="C1047" t="s">
        <v>81</v>
      </c>
      <c r="D1047" t="s">
        <v>128</v>
      </c>
      <c r="E1047" t="s">
        <v>213</v>
      </c>
      <c r="F1047" t="s">
        <v>3193</v>
      </c>
      <c r="G1047" t="s">
        <v>831</v>
      </c>
      <c r="H1047" t="s">
        <v>187</v>
      </c>
      <c r="I1047" t="s">
        <v>136</v>
      </c>
      <c r="J1047" t="s">
        <v>137</v>
      </c>
      <c r="K1047" t="s">
        <v>138</v>
      </c>
      <c r="L1047" t="s">
        <v>3194</v>
      </c>
      <c r="M1047" t="s">
        <v>3195</v>
      </c>
      <c r="N1047">
        <v>2.102777777</v>
      </c>
      <c r="O1047">
        <v>0</v>
      </c>
      <c r="P1047">
        <v>2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1.2275736038484641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1.2275736038484641</v>
      </c>
    </row>
    <row r="1048" spans="1:31" x14ac:dyDescent="0.3">
      <c r="A1048">
        <v>2687782</v>
      </c>
      <c r="B1048">
        <v>1</v>
      </c>
      <c r="C1048" t="s">
        <v>81</v>
      </c>
      <c r="D1048" t="s">
        <v>112</v>
      </c>
      <c r="E1048" t="s">
        <v>160</v>
      </c>
      <c r="F1048" t="s">
        <v>3196</v>
      </c>
      <c r="G1048" t="s">
        <v>134</v>
      </c>
      <c r="H1048" t="s">
        <v>135</v>
      </c>
      <c r="I1048" t="s">
        <v>169</v>
      </c>
      <c r="J1048" t="s">
        <v>137</v>
      </c>
      <c r="K1048" t="s">
        <v>138</v>
      </c>
      <c r="L1048" t="s">
        <v>3197</v>
      </c>
      <c r="M1048" t="s">
        <v>3198</v>
      </c>
      <c r="N1048">
        <v>1.1111109999999999E-3</v>
      </c>
      <c r="O1048">
        <v>0</v>
      </c>
      <c r="P1048">
        <v>355</v>
      </c>
      <c r="Q1048">
        <v>0</v>
      </c>
      <c r="R1048">
        <v>17</v>
      </c>
      <c r="S1048">
        <v>0</v>
      </c>
      <c r="T1048">
        <v>44</v>
      </c>
      <c r="U1048">
        <v>0</v>
      </c>
      <c r="V1048">
        <v>0</v>
      </c>
      <c r="W1048">
        <v>0</v>
      </c>
      <c r="X1048">
        <v>7.4386005218494922E-2</v>
      </c>
      <c r="Y1048">
        <v>0</v>
      </c>
      <c r="Z1048">
        <v>3.4321650288878666E-2</v>
      </c>
      <c r="AA1048">
        <v>0</v>
      </c>
      <c r="AB1048">
        <v>2.1126448896537666E-2</v>
      </c>
      <c r="AC1048">
        <v>0</v>
      </c>
      <c r="AD1048">
        <v>0</v>
      </c>
      <c r="AE1048">
        <v>0.12983410440391124</v>
      </c>
    </row>
    <row r="1049" spans="1:31" x14ac:dyDescent="0.3">
      <c r="A1049">
        <v>2685615</v>
      </c>
      <c r="B1049">
        <v>1</v>
      </c>
      <c r="C1049" t="s">
        <v>80</v>
      </c>
      <c r="D1049" t="s">
        <v>100</v>
      </c>
      <c r="E1049" t="s">
        <v>213</v>
      </c>
      <c r="F1049" t="s">
        <v>3199</v>
      </c>
      <c r="G1049" t="s">
        <v>831</v>
      </c>
      <c r="H1049" t="s">
        <v>187</v>
      </c>
      <c r="I1049" t="s">
        <v>136</v>
      </c>
      <c r="J1049" t="s">
        <v>137</v>
      </c>
      <c r="K1049" t="s">
        <v>138</v>
      </c>
      <c r="L1049" t="s">
        <v>3200</v>
      </c>
      <c r="M1049" t="s">
        <v>3201</v>
      </c>
      <c r="N1049">
        <v>6.9450000000000003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1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109.56698874945022</v>
      </c>
      <c r="AC1049">
        <v>0</v>
      </c>
      <c r="AD1049">
        <v>0</v>
      </c>
      <c r="AE1049">
        <v>109.56698874945022</v>
      </c>
    </row>
    <row r="1050" spans="1:31" x14ac:dyDescent="0.3">
      <c r="A1050">
        <v>2686393</v>
      </c>
      <c r="B1050">
        <v>1</v>
      </c>
      <c r="C1050" t="s">
        <v>80</v>
      </c>
      <c r="D1050" t="s">
        <v>96</v>
      </c>
      <c r="E1050" t="s">
        <v>184</v>
      </c>
      <c r="F1050" t="s">
        <v>3202</v>
      </c>
      <c r="G1050" t="s">
        <v>273</v>
      </c>
      <c r="H1050" t="s">
        <v>187</v>
      </c>
      <c r="I1050" t="s">
        <v>136</v>
      </c>
      <c r="J1050" t="s">
        <v>137</v>
      </c>
      <c r="K1050" t="s">
        <v>138</v>
      </c>
      <c r="L1050" t="s">
        <v>3203</v>
      </c>
      <c r="M1050" t="s">
        <v>828</v>
      </c>
      <c r="N1050">
        <v>0.66055555499999996</v>
      </c>
      <c r="O1050">
        <v>0</v>
      </c>
      <c r="P1050">
        <v>76</v>
      </c>
      <c r="Q1050">
        <v>0</v>
      </c>
      <c r="R1050">
        <v>1</v>
      </c>
      <c r="S1050">
        <v>0</v>
      </c>
      <c r="T1050">
        <v>5</v>
      </c>
      <c r="U1050">
        <v>0</v>
      </c>
      <c r="V1050">
        <v>0</v>
      </c>
      <c r="W1050">
        <v>0</v>
      </c>
      <c r="X1050">
        <v>1.9437415659104689</v>
      </c>
      <c r="Y1050">
        <v>0</v>
      </c>
      <c r="Z1050">
        <v>0.40890668172179973</v>
      </c>
      <c r="AA1050">
        <v>0</v>
      </c>
      <c r="AB1050">
        <v>0</v>
      </c>
      <c r="AC1050">
        <v>0</v>
      </c>
      <c r="AD1050">
        <v>0</v>
      </c>
      <c r="AE1050">
        <v>2.3526482476322688</v>
      </c>
    </row>
    <row r="1051" spans="1:31" x14ac:dyDescent="0.3">
      <c r="A1051">
        <v>2686677</v>
      </c>
      <c r="B1051">
        <v>1</v>
      </c>
      <c r="C1051" t="s">
        <v>81</v>
      </c>
      <c r="D1051" t="s">
        <v>123</v>
      </c>
      <c r="E1051" t="s">
        <v>184</v>
      </c>
      <c r="F1051" t="s">
        <v>3204</v>
      </c>
      <c r="G1051" t="s">
        <v>186</v>
      </c>
      <c r="H1051" t="s">
        <v>187</v>
      </c>
      <c r="I1051" t="s">
        <v>136</v>
      </c>
      <c r="J1051" t="s">
        <v>137</v>
      </c>
      <c r="K1051" t="s">
        <v>138</v>
      </c>
      <c r="L1051" t="s">
        <v>3205</v>
      </c>
      <c r="M1051" t="s">
        <v>3206</v>
      </c>
      <c r="N1051">
        <v>1.156666666</v>
      </c>
      <c r="O1051">
        <v>0</v>
      </c>
      <c r="P1051">
        <v>3</v>
      </c>
      <c r="Q1051">
        <v>0</v>
      </c>
      <c r="R1051">
        <v>12</v>
      </c>
      <c r="S1051">
        <v>0</v>
      </c>
      <c r="T1051">
        <v>2</v>
      </c>
      <c r="U1051">
        <v>0</v>
      </c>
      <c r="V1051">
        <v>0</v>
      </c>
      <c r="W1051">
        <v>0</v>
      </c>
      <c r="X1051">
        <v>0.86920235554077574</v>
      </c>
      <c r="Y1051">
        <v>0</v>
      </c>
      <c r="Z1051">
        <v>10.280184192338135</v>
      </c>
      <c r="AA1051">
        <v>0</v>
      </c>
      <c r="AB1051">
        <v>1.0852054720588231</v>
      </c>
      <c r="AC1051">
        <v>0</v>
      </c>
      <c r="AD1051">
        <v>0</v>
      </c>
      <c r="AE1051">
        <v>12.234592019937732</v>
      </c>
    </row>
    <row r="1052" spans="1:31" x14ac:dyDescent="0.3">
      <c r="A1052">
        <v>2687389</v>
      </c>
      <c r="B1052">
        <v>1</v>
      </c>
      <c r="C1052" t="s">
        <v>80</v>
      </c>
      <c r="D1052" t="s">
        <v>99</v>
      </c>
      <c r="E1052" t="s">
        <v>244</v>
      </c>
      <c r="F1052" t="s">
        <v>3207</v>
      </c>
      <c r="G1052" t="s">
        <v>346</v>
      </c>
      <c r="H1052" t="s">
        <v>187</v>
      </c>
      <c r="I1052" t="s">
        <v>136</v>
      </c>
      <c r="J1052" t="s">
        <v>137</v>
      </c>
      <c r="K1052" t="s">
        <v>166</v>
      </c>
      <c r="L1052" t="s">
        <v>3208</v>
      </c>
      <c r="M1052" t="s">
        <v>3209</v>
      </c>
      <c r="N1052">
        <v>8.3422222220000002</v>
      </c>
      <c r="O1052">
        <v>0</v>
      </c>
      <c r="P1052">
        <v>236</v>
      </c>
      <c r="Q1052">
        <v>0</v>
      </c>
      <c r="R1052">
        <v>4</v>
      </c>
      <c r="S1052">
        <v>0</v>
      </c>
      <c r="T1052">
        <v>13</v>
      </c>
      <c r="U1052">
        <v>0</v>
      </c>
      <c r="V1052">
        <v>0</v>
      </c>
      <c r="W1052">
        <v>0</v>
      </c>
      <c r="X1052">
        <v>226.72357372850357</v>
      </c>
      <c r="Y1052">
        <v>0</v>
      </c>
      <c r="Z1052">
        <v>11.977227107395374</v>
      </c>
      <c r="AA1052">
        <v>0</v>
      </c>
      <c r="AB1052">
        <v>66.020355436396798</v>
      </c>
      <c r="AC1052">
        <v>0</v>
      </c>
      <c r="AD1052">
        <v>0</v>
      </c>
      <c r="AE1052">
        <v>304.72115627229573</v>
      </c>
    </row>
    <row r="1053" spans="1:31" x14ac:dyDescent="0.3">
      <c r="A1053">
        <v>2687391</v>
      </c>
      <c r="B1053">
        <v>1</v>
      </c>
      <c r="C1053" t="s">
        <v>81</v>
      </c>
      <c r="D1053" t="s">
        <v>120</v>
      </c>
      <c r="E1053" t="s">
        <v>244</v>
      </c>
      <c r="F1053" t="s">
        <v>1042</v>
      </c>
      <c r="G1053" t="s">
        <v>346</v>
      </c>
      <c r="H1053" t="s">
        <v>187</v>
      </c>
      <c r="I1053" t="s">
        <v>136</v>
      </c>
      <c r="J1053" t="s">
        <v>137</v>
      </c>
      <c r="K1053" t="s">
        <v>166</v>
      </c>
      <c r="L1053" t="s">
        <v>3210</v>
      </c>
      <c r="M1053" t="s">
        <v>3211</v>
      </c>
      <c r="N1053">
        <v>7.76</v>
      </c>
      <c r="O1053">
        <v>0</v>
      </c>
      <c r="P1053">
        <v>142</v>
      </c>
      <c r="Q1053">
        <v>0</v>
      </c>
      <c r="R1053">
        <v>1</v>
      </c>
      <c r="S1053">
        <v>0</v>
      </c>
      <c r="T1053">
        <v>15</v>
      </c>
      <c r="U1053">
        <v>0</v>
      </c>
      <c r="V1053">
        <v>0</v>
      </c>
      <c r="W1053">
        <v>0</v>
      </c>
      <c r="X1053">
        <v>157.70752948231299</v>
      </c>
      <c r="Y1053">
        <v>0</v>
      </c>
      <c r="Z1053">
        <v>0.56636719038020855</v>
      </c>
      <c r="AA1053">
        <v>0</v>
      </c>
      <c r="AB1053">
        <v>53.010465259374762</v>
      </c>
      <c r="AC1053">
        <v>0</v>
      </c>
      <c r="AD1053">
        <v>0</v>
      </c>
      <c r="AE1053">
        <v>211.28436193206798</v>
      </c>
    </row>
    <row r="1054" spans="1:31" x14ac:dyDescent="0.3">
      <c r="A1054">
        <v>2687467</v>
      </c>
      <c r="B1054">
        <v>1</v>
      </c>
      <c r="C1054" t="s">
        <v>80</v>
      </c>
      <c r="D1054" t="s">
        <v>97</v>
      </c>
      <c r="E1054" t="s">
        <v>244</v>
      </c>
      <c r="F1054" t="s">
        <v>3212</v>
      </c>
      <c r="G1054" t="s">
        <v>346</v>
      </c>
      <c r="H1054" t="s">
        <v>187</v>
      </c>
      <c r="I1054" t="s">
        <v>136</v>
      </c>
      <c r="J1054" t="s">
        <v>137</v>
      </c>
      <c r="K1054" t="s">
        <v>166</v>
      </c>
      <c r="L1054" t="s">
        <v>3213</v>
      </c>
      <c r="M1054" t="s">
        <v>3214</v>
      </c>
      <c r="N1054">
        <v>7.4824999999999999</v>
      </c>
      <c r="O1054">
        <v>0</v>
      </c>
      <c r="P1054">
        <v>128</v>
      </c>
      <c r="Q1054">
        <v>0</v>
      </c>
      <c r="R1054">
        <v>6</v>
      </c>
      <c r="S1054">
        <v>0</v>
      </c>
      <c r="T1054">
        <v>19</v>
      </c>
      <c r="U1054">
        <v>0</v>
      </c>
      <c r="V1054">
        <v>0</v>
      </c>
      <c r="W1054">
        <v>0</v>
      </c>
      <c r="X1054">
        <v>211.83792205247417</v>
      </c>
      <c r="Y1054">
        <v>0</v>
      </c>
      <c r="Z1054">
        <v>9.0393787582460501</v>
      </c>
      <c r="AA1054">
        <v>0</v>
      </c>
      <c r="AB1054">
        <v>33.552101302286033</v>
      </c>
      <c r="AC1054">
        <v>0</v>
      </c>
      <c r="AD1054">
        <v>0</v>
      </c>
      <c r="AE1054">
        <v>254.42940211300623</v>
      </c>
    </row>
    <row r="1055" spans="1:31" x14ac:dyDescent="0.3">
      <c r="A1055">
        <v>2687789</v>
      </c>
      <c r="B1055">
        <v>1</v>
      </c>
      <c r="C1055" t="s">
        <v>81</v>
      </c>
      <c r="D1055" t="s">
        <v>123</v>
      </c>
      <c r="E1055" t="s">
        <v>184</v>
      </c>
      <c r="F1055" t="s">
        <v>3215</v>
      </c>
      <c r="G1055" t="s">
        <v>186</v>
      </c>
      <c r="H1055" t="s">
        <v>187</v>
      </c>
      <c r="I1055" t="s">
        <v>136</v>
      </c>
      <c r="J1055" t="s">
        <v>137</v>
      </c>
      <c r="K1055" t="s">
        <v>138</v>
      </c>
      <c r="L1055" t="s">
        <v>3216</v>
      </c>
      <c r="M1055" t="s">
        <v>3217</v>
      </c>
      <c r="N1055">
        <v>1.924722222</v>
      </c>
      <c r="O1055">
        <v>0</v>
      </c>
      <c r="P1055">
        <v>118</v>
      </c>
      <c r="Q1055">
        <v>0</v>
      </c>
      <c r="R1055">
        <v>0</v>
      </c>
      <c r="S1055">
        <v>0</v>
      </c>
      <c r="T1055">
        <v>2</v>
      </c>
      <c r="U1055">
        <v>0</v>
      </c>
      <c r="V1055">
        <v>0</v>
      </c>
      <c r="W1055">
        <v>0</v>
      </c>
      <c r="X1055">
        <v>47.636334032796178</v>
      </c>
      <c r="Y1055">
        <v>0</v>
      </c>
      <c r="Z1055">
        <v>0</v>
      </c>
      <c r="AA1055">
        <v>0</v>
      </c>
      <c r="AB1055">
        <v>10.912011108860705</v>
      </c>
      <c r="AC1055">
        <v>0</v>
      </c>
      <c r="AD1055">
        <v>0</v>
      </c>
      <c r="AE1055">
        <v>58.548345141656881</v>
      </c>
    </row>
    <row r="1056" spans="1:31" x14ac:dyDescent="0.3">
      <c r="A1056">
        <v>2687814</v>
      </c>
      <c r="B1056">
        <v>1</v>
      </c>
      <c r="C1056" t="s">
        <v>81</v>
      </c>
      <c r="D1056" t="s">
        <v>127</v>
      </c>
      <c r="E1056" t="s">
        <v>244</v>
      </c>
      <c r="F1056" t="s">
        <v>3218</v>
      </c>
      <c r="G1056" t="s">
        <v>968</v>
      </c>
      <c r="H1056" t="s">
        <v>187</v>
      </c>
      <c r="I1056" t="s">
        <v>136</v>
      </c>
      <c r="J1056" t="s">
        <v>137</v>
      </c>
      <c r="K1056" t="s">
        <v>138</v>
      </c>
      <c r="L1056" t="s">
        <v>3219</v>
      </c>
      <c r="M1056" t="s">
        <v>3220</v>
      </c>
      <c r="N1056">
        <v>2.2213888879999999</v>
      </c>
      <c r="O1056">
        <v>0</v>
      </c>
      <c r="P1056">
        <v>107</v>
      </c>
      <c r="Q1056">
        <v>0</v>
      </c>
      <c r="R1056">
        <v>3</v>
      </c>
      <c r="S1056">
        <v>0</v>
      </c>
      <c r="T1056">
        <v>11</v>
      </c>
      <c r="U1056">
        <v>0</v>
      </c>
      <c r="V1056">
        <v>0</v>
      </c>
      <c r="W1056">
        <v>0</v>
      </c>
      <c r="X1056">
        <v>48.948655942796528</v>
      </c>
      <c r="Y1056">
        <v>0</v>
      </c>
      <c r="Z1056">
        <v>21.724895755501983</v>
      </c>
      <c r="AA1056">
        <v>0</v>
      </c>
      <c r="AB1056">
        <v>15.224607561681465</v>
      </c>
      <c r="AC1056">
        <v>0</v>
      </c>
      <c r="AD1056">
        <v>0</v>
      </c>
      <c r="AE1056">
        <v>85.898159259979977</v>
      </c>
    </row>
    <row r="1057" spans="1:31" x14ac:dyDescent="0.3">
      <c r="A1057">
        <v>2687853</v>
      </c>
      <c r="B1057">
        <v>1</v>
      </c>
      <c r="C1057" t="s">
        <v>81</v>
      </c>
      <c r="D1057" t="s">
        <v>119</v>
      </c>
      <c r="E1057" t="s">
        <v>184</v>
      </c>
      <c r="F1057" t="s">
        <v>3221</v>
      </c>
      <c r="G1057" t="s">
        <v>409</v>
      </c>
      <c r="H1057" t="s">
        <v>187</v>
      </c>
      <c r="I1057" t="s">
        <v>136</v>
      </c>
      <c r="J1057" t="s">
        <v>137</v>
      </c>
      <c r="K1057" t="s">
        <v>138</v>
      </c>
      <c r="L1057" t="s">
        <v>3222</v>
      </c>
      <c r="M1057" t="s">
        <v>3223</v>
      </c>
      <c r="N1057">
        <v>0.98222222199999998</v>
      </c>
      <c r="O1057">
        <v>0</v>
      </c>
      <c r="P1057">
        <v>43</v>
      </c>
      <c r="Q1057">
        <v>0</v>
      </c>
      <c r="R1057">
        <v>3</v>
      </c>
      <c r="S1057">
        <v>0</v>
      </c>
      <c r="T1057">
        <v>1</v>
      </c>
      <c r="U1057">
        <v>0</v>
      </c>
      <c r="V1057">
        <v>0</v>
      </c>
      <c r="W1057">
        <v>0</v>
      </c>
      <c r="X1057">
        <v>7.3296032180993009</v>
      </c>
      <c r="Y1057">
        <v>0</v>
      </c>
      <c r="Z1057">
        <v>0.48006004126294571</v>
      </c>
      <c r="AA1057">
        <v>0</v>
      </c>
      <c r="AB1057">
        <v>0.11075894748651868</v>
      </c>
      <c r="AC1057">
        <v>0</v>
      </c>
      <c r="AD1057">
        <v>0</v>
      </c>
      <c r="AE1057">
        <v>7.9204222068487651</v>
      </c>
    </row>
    <row r="1058" spans="1:31" x14ac:dyDescent="0.3">
      <c r="A1058">
        <v>2687325</v>
      </c>
      <c r="B1058">
        <v>1</v>
      </c>
      <c r="C1058" t="s">
        <v>80</v>
      </c>
      <c r="D1058" t="s">
        <v>92</v>
      </c>
      <c r="E1058" t="s">
        <v>160</v>
      </c>
      <c r="F1058" t="s">
        <v>3224</v>
      </c>
      <c r="G1058" t="s">
        <v>134</v>
      </c>
      <c r="H1058" t="s">
        <v>135</v>
      </c>
      <c r="I1058" t="s">
        <v>136</v>
      </c>
      <c r="J1058" t="s">
        <v>137</v>
      </c>
      <c r="K1058" t="s">
        <v>138</v>
      </c>
      <c r="L1058" t="s">
        <v>3225</v>
      </c>
      <c r="M1058" t="s">
        <v>3226</v>
      </c>
      <c r="N1058">
        <v>1.0127777769999999</v>
      </c>
      <c r="O1058">
        <v>0</v>
      </c>
      <c r="P1058">
        <v>171</v>
      </c>
      <c r="Q1058">
        <v>8</v>
      </c>
      <c r="R1058">
        <v>63</v>
      </c>
      <c r="S1058">
        <v>7</v>
      </c>
      <c r="T1058">
        <v>16</v>
      </c>
      <c r="U1058">
        <v>1</v>
      </c>
      <c r="V1058">
        <v>0</v>
      </c>
      <c r="W1058">
        <v>0</v>
      </c>
      <c r="X1058">
        <v>30.815403007585431</v>
      </c>
      <c r="Y1058">
        <v>59.403594332949709</v>
      </c>
      <c r="Z1058">
        <v>7.3536899092749657</v>
      </c>
      <c r="AA1058">
        <v>44.231428634118629</v>
      </c>
      <c r="AB1058">
        <v>24.12410895034493</v>
      </c>
      <c r="AC1058">
        <v>138.81867131628221</v>
      </c>
      <c r="AD1058">
        <v>0</v>
      </c>
      <c r="AE1058">
        <v>304.74689615055581</v>
      </c>
    </row>
    <row r="1059" spans="1:31" x14ac:dyDescent="0.3">
      <c r="A1059">
        <v>2687353</v>
      </c>
      <c r="B1059">
        <v>1</v>
      </c>
      <c r="C1059" t="s">
        <v>80</v>
      </c>
      <c r="D1059" t="s">
        <v>93</v>
      </c>
      <c r="E1059" t="s">
        <v>160</v>
      </c>
      <c r="F1059" t="s">
        <v>3227</v>
      </c>
      <c r="G1059" t="s">
        <v>165</v>
      </c>
      <c r="H1059" t="s">
        <v>135</v>
      </c>
      <c r="I1059" t="s">
        <v>136</v>
      </c>
      <c r="J1059" t="s">
        <v>137</v>
      </c>
      <c r="K1059" t="s">
        <v>166</v>
      </c>
      <c r="L1059" t="s">
        <v>3228</v>
      </c>
      <c r="M1059" t="s">
        <v>3229</v>
      </c>
      <c r="N1059">
        <v>2.6405555550000002</v>
      </c>
      <c r="O1059">
        <v>0</v>
      </c>
      <c r="P1059">
        <v>1882</v>
      </c>
      <c r="Q1059">
        <v>27</v>
      </c>
      <c r="R1059">
        <v>68</v>
      </c>
      <c r="S1059">
        <v>9</v>
      </c>
      <c r="T1059">
        <v>215</v>
      </c>
      <c r="U1059">
        <v>2</v>
      </c>
      <c r="V1059">
        <v>0</v>
      </c>
      <c r="W1059">
        <v>0</v>
      </c>
      <c r="X1059">
        <v>781.63197951743268</v>
      </c>
      <c r="Y1059">
        <v>337.74501424940331</v>
      </c>
      <c r="Z1059">
        <v>213.19886085803557</v>
      </c>
      <c r="AA1059">
        <v>138.63918233356048</v>
      </c>
      <c r="AB1059">
        <v>417.89661558535744</v>
      </c>
      <c r="AC1059">
        <v>697.26304830723484</v>
      </c>
      <c r="AD1059">
        <v>0</v>
      </c>
      <c r="AE1059">
        <v>2586.3747008510245</v>
      </c>
    </row>
    <row r="1060" spans="1:31" x14ac:dyDescent="0.3">
      <c r="A1060">
        <v>2687397</v>
      </c>
      <c r="B1060">
        <v>1</v>
      </c>
      <c r="C1060" t="s">
        <v>80</v>
      </c>
      <c r="D1060" t="s">
        <v>94</v>
      </c>
      <c r="E1060" t="s">
        <v>184</v>
      </c>
      <c r="F1060" t="s">
        <v>1239</v>
      </c>
      <c r="G1060" t="s">
        <v>165</v>
      </c>
      <c r="H1060" t="s">
        <v>187</v>
      </c>
      <c r="I1060" t="s">
        <v>136</v>
      </c>
      <c r="J1060" t="s">
        <v>137</v>
      </c>
      <c r="K1060" t="s">
        <v>166</v>
      </c>
      <c r="L1060" t="s">
        <v>3230</v>
      </c>
      <c r="M1060" t="s">
        <v>3231</v>
      </c>
      <c r="N1060">
        <v>8.5186111110000002</v>
      </c>
      <c r="O1060">
        <v>0</v>
      </c>
      <c r="P1060">
        <v>40</v>
      </c>
      <c r="Q1060">
        <v>0</v>
      </c>
      <c r="R1060">
        <v>7</v>
      </c>
      <c r="S1060">
        <v>0</v>
      </c>
      <c r="T1060">
        <v>7</v>
      </c>
      <c r="U1060">
        <v>0</v>
      </c>
      <c r="V1060">
        <v>0</v>
      </c>
      <c r="W1060">
        <v>0</v>
      </c>
      <c r="X1060">
        <v>52.807732501095458</v>
      </c>
      <c r="Y1060">
        <v>0</v>
      </c>
      <c r="Z1060">
        <v>0</v>
      </c>
      <c r="AA1060">
        <v>0</v>
      </c>
      <c r="AB1060">
        <v>9.5425753593633438</v>
      </c>
      <c r="AC1060">
        <v>0</v>
      </c>
      <c r="AD1060">
        <v>0</v>
      </c>
      <c r="AE1060">
        <v>62.350307860458798</v>
      </c>
    </row>
    <row r="1061" spans="1:31" x14ac:dyDescent="0.3">
      <c r="A1061">
        <v>2687482</v>
      </c>
      <c r="B1061">
        <v>1</v>
      </c>
      <c r="C1061" t="s">
        <v>80</v>
      </c>
      <c r="D1061" t="s">
        <v>111</v>
      </c>
      <c r="E1061" t="s">
        <v>244</v>
      </c>
      <c r="F1061" t="s">
        <v>1219</v>
      </c>
      <c r="G1061" t="s">
        <v>346</v>
      </c>
      <c r="H1061" t="s">
        <v>187</v>
      </c>
      <c r="I1061" t="s">
        <v>136</v>
      </c>
      <c r="J1061" t="s">
        <v>137</v>
      </c>
      <c r="K1061" t="s">
        <v>166</v>
      </c>
      <c r="L1061" t="s">
        <v>3232</v>
      </c>
      <c r="M1061" t="s">
        <v>3233</v>
      </c>
      <c r="N1061">
        <v>8.3666666660000004</v>
      </c>
      <c r="O1061">
        <v>0</v>
      </c>
      <c r="P1061">
        <v>24</v>
      </c>
      <c r="Q1061">
        <v>0</v>
      </c>
      <c r="R1061">
        <v>6</v>
      </c>
      <c r="S1061">
        <v>0</v>
      </c>
      <c r="T1061">
        <v>8</v>
      </c>
      <c r="U1061">
        <v>0</v>
      </c>
      <c r="V1061">
        <v>0</v>
      </c>
      <c r="W1061">
        <v>0</v>
      </c>
      <c r="X1061">
        <v>339.87329838885125</v>
      </c>
      <c r="Y1061">
        <v>0</v>
      </c>
      <c r="Z1061">
        <v>15.332808740503118</v>
      </c>
      <c r="AA1061">
        <v>0</v>
      </c>
      <c r="AB1061">
        <v>205.37204523417995</v>
      </c>
      <c r="AC1061">
        <v>0</v>
      </c>
      <c r="AD1061">
        <v>0</v>
      </c>
      <c r="AE1061">
        <v>560.5781523635344</v>
      </c>
    </row>
    <row r="1062" spans="1:31" x14ac:dyDescent="0.3">
      <c r="A1062">
        <v>2687606</v>
      </c>
      <c r="B1062">
        <v>1</v>
      </c>
      <c r="C1062" t="s">
        <v>81</v>
      </c>
      <c r="D1062" t="s">
        <v>118</v>
      </c>
      <c r="E1062" t="s">
        <v>145</v>
      </c>
      <c r="F1062" t="s">
        <v>3234</v>
      </c>
      <c r="G1062" t="s">
        <v>176</v>
      </c>
      <c r="H1062" t="s">
        <v>135</v>
      </c>
      <c r="I1062" t="s">
        <v>136</v>
      </c>
      <c r="J1062" t="s">
        <v>137</v>
      </c>
      <c r="K1062" t="s">
        <v>138</v>
      </c>
      <c r="L1062" t="s">
        <v>3235</v>
      </c>
      <c r="M1062" t="s">
        <v>3236</v>
      </c>
      <c r="N1062">
        <v>1.676111111</v>
      </c>
      <c r="O1062">
        <v>1</v>
      </c>
      <c r="P1062">
        <v>0</v>
      </c>
      <c r="Q1062">
        <v>32</v>
      </c>
      <c r="R1062">
        <v>4</v>
      </c>
      <c r="S1062">
        <v>9</v>
      </c>
      <c r="T1062">
        <v>0</v>
      </c>
      <c r="U1062">
        <v>0</v>
      </c>
      <c r="V1062">
        <v>0</v>
      </c>
      <c r="W1062">
        <v>0.73730763477815842</v>
      </c>
      <c r="X1062">
        <v>0</v>
      </c>
      <c r="Y1062">
        <v>134.90344846437654</v>
      </c>
      <c r="Z1062">
        <v>6.2354813555142279</v>
      </c>
      <c r="AA1062">
        <v>41.796733039714077</v>
      </c>
      <c r="AB1062">
        <v>0</v>
      </c>
      <c r="AC1062">
        <v>0</v>
      </c>
      <c r="AD1062">
        <v>0</v>
      </c>
      <c r="AE1062">
        <v>183.67297049438298</v>
      </c>
    </row>
    <row r="1063" spans="1:31" x14ac:dyDescent="0.3">
      <c r="A1063">
        <v>2687674</v>
      </c>
      <c r="B1063">
        <v>1</v>
      </c>
      <c r="C1063" t="s">
        <v>80</v>
      </c>
      <c r="D1063" t="s">
        <v>93</v>
      </c>
      <c r="E1063" t="s">
        <v>184</v>
      </c>
      <c r="F1063" t="s">
        <v>3237</v>
      </c>
      <c r="G1063" t="s">
        <v>273</v>
      </c>
      <c r="H1063" t="s">
        <v>187</v>
      </c>
      <c r="I1063" t="s">
        <v>136</v>
      </c>
      <c r="J1063" t="s">
        <v>137</v>
      </c>
      <c r="K1063" t="s">
        <v>138</v>
      </c>
      <c r="L1063" t="s">
        <v>3238</v>
      </c>
      <c r="M1063" t="s">
        <v>3239</v>
      </c>
      <c r="N1063">
        <v>4.3897222219999996</v>
      </c>
      <c r="O1063">
        <v>0</v>
      </c>
      <c r="P1063">
        <v>3</v>
      </c>
      <c r="Q1063">
        <v>0</v>
      </c>
      <c r="R1063">
        <v>7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3.5623210679941133</v>
      </c>
      <c r="Y1063">
        <v>0</v>
      </c>
      <c r="Z1063">
        <v>83.22816788309953</v>
      </c>
      <c r="AA1063">
        <v>0</v>
      </c>
      <c r="AB1063">
        <v>0</v>
      </c>
      <c r="AC1063">
        <v>0</v>
      </c>
      <c r="AD1063">
        <v>0</v>
      </c>
      <c r="AE1063">
        <v>86.79048895109365</v>
      </c>
    </row>
    <row r="1064" spans="1:31" x14ac:dyDescent="0.3">
      <c r="A1064">
        <v>2687742</v>
      </c>
      <c r="B1064">
        <v>1</v>
      </c>
      <c r="C1064" t="s">
        <v>80</v>
      </c>
      <c r="D1064" t="s">
        <v>104</v>
      </c>
      <c r="E1064" t="s">
        <v>184</v>
      </c>
      <c r="F1064" t="s">
        <v>3240</v>
      </c>
      <c r="G1064" t="s">
        <v>273</v>
      </c>
      <c r="H1064" t="s">
        <v>187</v>
      </c>
      <c r="I1064" t="s">
        <v>136</v>
      </c>
      <c r="J1064" t="s">
        <v>137</v>
      </c>
      <c r="K1064" t="s">
        <v>138</v>
      </c>
      <c r="L1064" t="s">
        <v>3241</v>
      </c>
      <c r="M1064" t="s">
        <v>3242</v>
      </c>
      <c r="N1064">
        <v>2.9655555549999999</v>
      </c>
      <c r="O1064">
        <v>0</v>
      </c>
      <c r="P1064">
        <v>26</v>
      </c>
      <c r="Q1064">
        <v>0</v>
      </c>
      <c r="R1064">
        <v>0</v>
      </c>
      <c r="S1064">
        <v>0</v>
      </c>
      <c r="T1064">
        <v>2</v>
      </c>
      <c r="U1064">
        <v>0</v>
      </c>
      <c r="V1064">
        <v>0</v>
      </c>
      <c r="W1064">
        <v>0</v>
      </c>
      <c r="X1064">
        <v>25.724710635176784</v>
      </c>
      <c r="Y1064">
        <v>0</v>
      </c>
      <c r="Z1064">
        <v>0</v>
      </c>
      <c r="AA1064">
        <v>0</v>
      </c>
      <c r="AB1064">
        <v>0.86803325943777976</v>
      </c>
      <c r="AC1064">
        <v>0</v>
      </c>
      <c r="AD1064">
        <v>0</v>
      </c>
      <c r="AE1064">
        <v>26.592743894614564</v>
      </c>
    </row>
    <row r="1065" spans="1:31" x14ac:dyDescent="0.3">
      <c r="A1065">
        <v>2687746</v>
      </c>
      <c r="B1065">
        <v>1</v>
      </c>
      <c r="C1065" t="s">
        <v>80</v>
      </c>
      <c r="D1065" t="s">
        <v>95</v>
      </c>
      <c r="E1065" t="s">
        <v>141</v>
      </c>
      <c r="F1065" t="s">
        <v>3243</v>
      </c>
      <c r="G1065" t="s">
        <v>134</v>
      </c>
      <c r="H1065" t="s">
        <v>135</v>
      </c>
      <c r="I1065" t="s">
        <v>136</v>
      </c>
      <c r="J1065" t="s">
        <v>137</v>
      </c>
      <c r="K1065" t="s">
        <v>138</v>
      </c>
      <c r="L1065" t="s">
        <v>3244</v>
      </c>
      <c r="M1065" t="s">
        <v>3245</v>
      </c>
      <c r="N1065">
        <v>0.60444444399999997</v>
      </c>
      <c r="O1065">
        <v>0</v>
      </c>
      <c r="P1065">
        <v>0</v>
      </c>
      <c r="Q1065">
        <v>0</v>
      </c>
      <c r="R1065">
        <v>0</v>
      </c>
      <c r="S1065">
        <v>7</v>
      </c>
      <c r="T1065">
        <v>30</v>
      </c>
      <c r="U1065">
        <v>4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114.26415908456521</v>
      </c>
      <c r="AB1065">
        <v>10.334083582674008</v>
      </c>
      <c r="AC1065">
        <v>409.15055985872584</v>
      </c>
      <c r="AD1065">
        <v>0</v>
      </c>
      <c r="AE1065">
        <v>533.74880252596506</v>
      </c>
    </row>
    <row r="1066" spans="1:31" x14ac:dyDescent="0.3">
      <c r="A1066">
        <v>2687751</v>
      </c>
      <c r="B1066">
        <v>1</v>
      </c>
      <c r="C1066" t="s">
        <v>80</v>
      </c>
      <c r="D1066" t="s">
        <v>90</v>
      </c>
      <c r="E1066" t="s">
        <v>213</v>
      </c>
      <c r="F1066" t="s">
        <v>3246</v>
      </c>
      <c r="G1066" t="s">
        <v>688</v>
      </c>
      <c r="H1066" t="s">
        <v>187</v>
      </c>
      <c r="I1066" t="s">
        <v>136</v>
      </c>
      <c r="J1066" t="s">
        <v>137</v>
      </c>
      <c r="K1066" t="s">
        <v>138</v>
      </c>
      <c r="L1066" t="s">
        <v>3247</v>
      </c>
      <c r="M1066" t="s">
        <v>3248</v>
      </c>
      <c r="N1066">
        <v>4.4652777769999998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1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1.789861566812142</v>
      </c>
      <c r="AC1066">
        <v>0</v>
      </c>
      <c r="AD1066">
        <v>0</v>
      </c>
      <c r="AE1066">
        <v>1.789861566812142</v>
      </c>
    </row>
    <row r="1067" spans="1:31" x14ac:dyDescent="0.3">
      <c r="A1067">
        <v>2687773</v>
      </c>
      <c r="B1067">
        <v>1</v>
      </c>
      <c r="C1067" t="s">
        <v>80</v>
      </c>
      <c r="D1067" t="s">
        <v>94</v>
      </c>
      <c r="E1067" t="s">
        <v>132</v>
      </c>
      <c r="F1067" t="s">
        <v>3249</v>
      </c>
      <c r="G1067" t="s">
        <v>134</v>
      </c>
      <c r="H1067" t="s">
        <v>135</v>
      </c>
      <c r="I1067" t="s">
        <v>136</v>
      </c>
      <c r="J1067" t="s">
        <v>137</v>
      </c>
      <c r="K1067" t="s">
        <v>138</v>
      </c>
      <c r="L1067" t="s">
        <v>3250</v>
      </c>
      <c r="M1067" t="s">
        <v>3251</v>
      </c>
      <c r="N1067">
        <v>0.5575</v>
      </c>
      <c r="O1067">
        <v>1</v>
      </c>
      <c r="P1067">
        <v>368</v>
      </c>
      <c r="Q1067">
        <v>11</v>
      </c>
      <c r="R1067">
        <v>174</v>
      </c>
      <c r="S1067">
        <v>7</v>
      </c>
      <c r="T1067">
        <v>54</v>
      </c>
      <c r="U1067">
        <v>4</v>
      </c>
      <c r="V1067">
        <v>0</v>
      </c>
      <c r="W1067">
        <v>0.22107669348932102</v>
      </c>
      <c r="X1067">
        <v>21.760525183203743</v>
      </c>
      <c r="Y1067">
        <v>2.938804795775757</v>
      </c>
      <c r="Z1067">
        <v>14.972902678722326</v>
      </c>
      <c r="AA1067">
        <v>6.5746689095166495</v>
      </c>
      <c r="AB1067">
        <v>11.572285311160167</v>
      </c>
      <c r="AC1067">
        <v>354.13675039688059</v>
      </c>
      <c r="AD1067">
        <v>0</v>
      </c>
      <c r="AE1067">
        <v>412.17701396874855</v>
      </c>
    </row>
    <row r="1068" spans="1:31" x14ac:dyDescent="0.3">
      <c r="A1068">
        <v>2687779</v>
      </c>
      <c r="B1068">
        <v>1</v>
      </c>
      <c r="C1068" t="s">
        <v>81</v>
      </c>
      <c r="D1068" t="s">
        <v>126</v>
      </c>
      <c r="E1068" t="s">
        <v>132</v>
      </c>
      <c r="F1068" t="s">
        <v>276</v>
      </c>
      <c r="G1068" t="s">
        <v>134</v>
      </c>
      <c r="H1068" t="s">
        <v>135</v>
      </c>
      <c r="I1068" t="s">
        <v>169</v>
      </c>
      <c r="J1068" t="s">
        <v>137</v>
      </c>
      <c r="K1068" t="s">
        <v>138</v>
      </c>
      <c r="L1068" t="s">
        <v>3252</v>
      </c>
      <c r="M1068" t="s">
        <v>3253</v>
      </c>
      <c r="N1068">
        <v>2.7777769999999999E-3</v>
      </c>
      <c r="O1068">
        <v>7</v>
      </c>
      <c r="P1068">
        <v>754</v>
      </c>
      <c r="Q1068">
        <v>51</v>
      </c>
      <c r="R1068">
        <v>131</v>
      </c>
      <c r="S1068">
        <v>3</v>
      </c>
      <c r="T1068">
        <v>37</v>
      </c>
      <c r="U1068">
        <v>0</v>
      </c>
      <c r="V1068">
        <v>0</v>
      </c>
      <c r="W1068">
        <v>3.3476737000000005E-3</v>
      </c>
      <c r="X1068">
        <v>0.1850424963462888</v>
      </c>
      <c r="Y1068">
        <v>0.42203529356090436</v>
      </c>
      <c r="Z1068">
        <v>0.20543845356523421</v>
      </c>
      <c r="AA1068">
        <v>1.3076558927429999E-2</v>
      </c>
      <c r="AB1068">
        <v>2.9051362369038328E-2</v>
      </c>
      <c r="AC1068">
        <v>0</v>
      </c>
      <c r="AD1068">
        <v>0</v>
      </c>
      <c r="AE1068">
        <v>0.85799183846889571</v>
      </c>
    </row>
    <row r="1069" spans="1:31" x14ac:dyDescent="0.3">
      <c r="A1069">
        <v>2687830</v>
      </c>
      <c r="B1069">
        <v>1</v>
      </c>
      <c r="C1069" t="s">
        <v>80</v>
      </c>
      <c r="D1069" t="s">
        <v>100</v>
      </c>
      <c r="E1069" t="s">
        <v>184</v>
      </c>
      <c r="F1069" t="s">
        <v>1018</v>
      </c>
      <c r="G1069" t="s">
        <v>186</v>
      </c>
      <c r="H1069" t="s">
        <v>187</v>
      </c>
      <c r="I1069" t="s">
        <v>136</v>
      </c>
      <c r="J1069" t="s">
        <v>137</v>
      </c>
      <c r="K1069" t="s">
        <v>138</v>
      </c>
      <c r="L1069" t="s">
        <v>3254</v>
      </c>
      <c r="M1069" t="s">
        <v>3255</v>
      </c>
      <c r="N1069">
        <v>1.4369444440000001</v>
      </c>
      <c r="O1069">
        <v>0</v>
      </c>
      <c r="P1069">
        <v>61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17.404553361845881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17.404553361845881</v>
      </c>
    </row>
    <row r="1070" spans="1:31" x14ac:dyDescent="0.3">
      <c r="A1070">
        <v>2687839</v>
      </c>
      <c r="B1070">
        <v>1</v>
      </c>
      <c r="C1070" t="s">
        <v>80</v>
      </c>
      <c r="D1070" t="s">
        <v>106</v>
      </c>
      <c r="E1070" t="s">
        <v>184</v>
      </c>
      <c r="F1070" t="s">
        <v>3256</v>
      </c>
      <c r="G1070" t="s">
        <v>186</v>
      </c>
      <c r="H1070" t="s">
        <v>187</v>
      </c>
      <c r="I1070" t="s">
        <v>136</v>
      </c>
      <c r="J1070" t="s">
        <v>137</v>
      </c>
      <c r="K1070" t="s">
        <v>138</v>
      </c>
      <c r="L1070" t="s">
        <v>3257</v>
      </c>
      <c r="M1070" t="s">
        <v>3258</v>
      </c>
      <c r="N1070">
        <v>1.964444444</v>
      </c>
      <c r="O1070">
        <v>0</v>
      </c>
      <c r="P1070">
        <v>0</v>
      </c>
      <c r="Q1070">
        <v>0</v>
      </c>
      <c r="R1070">
        <v>2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5.4133314830995305</v>
      </c>
      <c r="AA1070">
        <v>0</v>
      </c>
      <c r="AB1070">
        <v>0</v>
      </c>
      <c r="AC1070">
        <v>0</v>
      </c>
      <c r="AD1070">
        <v>0</v>
      </c>
      <c r="AE1070">
        <v>5.4133314830995305</v>
      </c>
    </row>
    <row r="1071" spans="1:31" x14ac:dyDescent="0.3">
      <c r="A1071">
        <v>2687856</v>
      </c>
      <c r="B1071">
        <v>1</v>
      </c>
      <c r="C1071" t="s">
        <v>80</v>
      </c>
      <c r="D1071" t="s">
        <v>101</v>
      </c>
      <c r="E1071" t="s">
        <v>184</v>
      </c>
      <c r="F1071" t="s">
        <v>3259</v>
      </c>
      <c r="G1071" t="s">
        <v>409</v>
      </c>
      <c r="H1071" t="s">
        <v>187</v>
      </c>
      <c r="I1071" t="s">
        <v>136</v>
      </c>
      <c r="J1071" t="s">
        <v>137</v>
      </c>
      <c r="K1071" t="s">
        <v>138</v>
      </c>
      <c r="L1071" t="s">
        <v>3260</v>
      </c>
      <c r="M1071" t="s">
        <v>3261</v>
      </c>
      <c r="N1071">
        <v>0.95750000000000002</v>
      </c>
      <c r="O1071">
        <v>0</v>
      </c>
      <c r="P1071">
        <v>20</v>
      </c>
      <c r="Q1071">
        <v>0</v>
      </c>
      <c r="R1071">
        <v>2</v>
      </c>
      <c r="S1071">
        <v>0</v>
      </c>
      <c r="T1071">
        <v>3</v>
      </c>
      <c r="U1071">
        <v>0</v>
      </c>
      <c r="V1071">
        <v>0</v>
      </c>
      <c r="W1071">
        <v>0</v>
      </c>
      <c r="X1071">
        <v>4.2304890351749869</v>
      </c>
      <c r="Y1071">
        <v>0</v>
      </c>
      <c r="Z1071">
        <v>1.562845764346581</v>
      </c>
      <c r="AA1071">
        <v>0</v>
      </c>
      <c r="AB1071">
        <v>4.6689485791761536</v>
      </c>
      <c r="AC1071">
        <v>0</v>
      </c>
      <c r="AD1071">
        <v>0</v>
      </c>
      <c r="AE1071">
        <v>10.462283378697721</v>
      </c>
    </row>
    <row r="1072" spans="1:31" x14ac:dyDescent="0.3">
      <c r="A1072">
        <v>2687860</v>
      </c>
      <c r="B1072">
        <v>1</v>
      </c>
      <c r="C1072" t="s">
        <v>80</v>
      </c>
      <c r="D1072" t="s">
        <v>87</v>
      </c>
      <c r="E1072" t="s">
        <v>213</v>
      </c>
      <c r="F1072" t="s">
        <v>3262</v>
      </c>
      <c r="G1072" t="s">
        <v>215</v>
      </c>
      <c r="H1072" t="s">
        <v>187</v>
      </c>
      <c r="I1072" t="s">
        <v>136</v>
      </c>
      <c r="J1072" t="s">
        <v>137</v>
      </c>
      <c r="K1072" t="s">
        <v>138</v>
      </c>
      <c r="L1072" t="s">
        <v>3263</v>
      </c>
      <c r="M1072" t="s">
        <v>3264</v>
      </c>
      <c r="N1072">
        <v>1.2625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1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5.356779307296839</v>
      </c>
      <c r="AC1072">
        <v>0</v>
      </c>
      <c r="AD1072">
        <v>0</v>
      </c>
      <c r="AE1072">
        <v>5.356779307296839</v>
      </c>
    </row>
    <row r="1073" spans="1:31" x14ac:dyDescent="0.3">
      <c r="A1073">
        <v>2687862</v>
      </c>
      <c r="B1073">
        <v>1</v>
      </c>
      <c r="C1073" t="s">
        <v>81</v>
      </c>
      <c r="D1073" t="s">
        <v>116</v>
      </c>
      <c r="E1073" t="s">
        <v>244</v>
      </c>
      <c r="F1073" t="s">
        <v>3265</v>
      </c>
      <c r="G1073" t="s">
        <v>273</v>
      </c>
      <c r="H1073" t="s">
        <v>187</v>
      </c>
      <c r="I1073" t="s">
        <v>136</v>
      </c>
      <c r="J1073" t="s">
        <v>137</v>
      </c>
      <c r="K1073" t="s">
        <v>138</v>
      </c>
      <c r="L1073" t="s">
        <v>3266</v>
      </c>
      <c r="M1073" t="s">
        <v>3267</v>
      </c>
      <c r="N1073">
        <v>1.5308333329999999</v>
      </c>
      <c r="O1073">
        <v>0</v>
      </c>
      <c r="P1073">
        <v>152</v>
      </c>
      <c r="Q1073">
        <v>0</v>
      </c>
      <c r="R1073">
        <v>6</v>
      </c>
      <c r="S1073">
        <v>0</v>
      </c>
      <c r="T1073">
        <v>10</v>
      </c>
      <c r="U1073">
        <v>0</v>
      </c>
      <c r="V1073">
        <v>0</v>
      </c>
      <c r="W1073">
        <v>0</v>
      </c>
      <c r="X1073">
        <v>41.631992745883288</v>
      </c>
      <c r="Y1073">
        <v>0</v>
      </c>
      <c r="Z1073">
        <v>12.358006682490943</v>
      </c>
      <c r="AA1073">
        <v>0</v>
      </c>
      <c r="AB1073">
        <v>1.6728492039004867</v>
      </c>
      <c r="AC1073">
        <v>0</v>
      </c>
      <c r="AD1073">
        <v>0</v>
      </c>
      <c r="AE1073">
        <v>55.662848632274716</v>
      </c>
    </row>
    <row r="1074" spans="1:31" x14ac:dyDescent="0.3">
      <c r="A1074">
        <v>2687877</v>
      </c>
      <c r="B1074">
        <v>1</v>
      </c>
      <c r="C1074" t="s">
        <v>81</v>
      </c>
      <c r="D1074" t="s">
        <v>113</v>
      </c>
      <c r="E1074" t="s">
        <v>244</v>
      </c>
      <c r="F1074" t="s">
        <v>3268</v>
      </c>
      <c r="G1074" t="s">
        <v>968</v>
      </c>
      <c r="H1074" t="s">
        <v>187</v>
      </c>
      <c r="I1074" t="s">
        <v>136</v>
      </c>
      <c r="J1074" t="s">
        <v>137</v>
      </c>
      <c r="K1074" t="s">
        <v>138</v>
      </c>
      <c r="L1074" t="s">
        <v>3269</v>
      </c>
      <c r="M1074" t="s">
        <v>3270</v>
      </c>
      <c r="N1074">
        <v>0.53888888800000001</v>
      </c>
      <c r="O1074">
        <v>0</v>
      </c>
      <c r="P1074">
        <v>25</v>
      </c>
      <c r="Q1074">
        <v>0</v>
      </c>
      <c r="R1074">
        <v>1</v>
      </c>
      <c r="S1074">
        <v>0</v>
      </c>
      <c r="T1074">
        <v>2</v>
      </c>
      <c r="U1074">
        <v>0</v>
      </c>
      <c r="V1074">
        <v>0</v>
      </c>
      <c r="W1074">
        <v>0</v>
      </c>
      <c r="X1074">
        <v>3.3430440144745459</v>
      </c>
      <c r="Y1074">
        <v>0</v>
      </c>
      <c r="Z1074">
        <v>0.73830920048888882</v>
      </c>
      <c r="AA1074">
        <v>0</v>
      </c>
      <c r="AB1074">
        <v>1.5223582269434002E-2</v>
      </c>
      <c r="AC1074">
        <v>0</v>
      </c>
      <c r="AD1074">
        <v>0</v>
      </c>
      <c r="AE1074">
        <v>4.0965767972328688</v>
      </c>
    </row>
    <row r="1075" spans="1:31" x14ac:dyDescent="0.3">
      <c r="A1075">
        <v>2687883</v>
      </c>
      <c r="B1075">
        <v>1</v>
      </c>
      <c r="C1075" t="s">
        <v>80</v>
      </c>
      <c r="D1075" t="s">
        <v>101</v>
      </c>
      <c r="E1075" t="s">
        <v>184</v>
      </c>
      <c r="F1075" t="s">
        <v>3271</v>
      </c>
      <c r="G1075" t="s">
        <v>409</v>
      </c>
      <c r="H1075" t="s">
        <v>187</v>
      </c>
      <c r="I1075" t="s">
        <v>136</v>
      </c>
      <c r="J1075" t="s">
        <v>137</v>
      </c>
      <c r="K1075" t="s">
        <v>138</v>
      </c>
      <c r="L1075" t="s">
        <v>3272</v>
      </c>
      <c r="M1075" t="s">
        <v>3273</v>
      </c>
      <c r="N1075">
        <v>0.272777777</v>
      </c>
      <c r="O1075">
        <v>0</v>
      </c>
      <c r="P1075">
        <v>6</v>
      </c>
      <c r="Q1075">
        <v>0</v>
      </c>
      <c r="R1075">
        <v>3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0.36634641440629068</v>
      </c>
      <c r="Y1075">
        <v>0</v>
      </c>
      <c r="Z1075">
        <v>0.16567935909051268</v>
      </c>
      <c r="AA1075">
        <v>0</v>
      </c>
      <c r="AB1075">
        <v>0</v>
      </c>
      <c r="AC1075">
        <v>0</v>
      </c>
      <c r="AD1075">
        <v>0</v>
      </c>
      <c r="AE1075">
        <v>0.53202577349680336</v>
      </c>
    </row>
    <row r="1076" spans="1:31" x14ac:dyDescent="0.3">
      <c r="A1076">
        <v>2687865</v>
      </c>
      <c r="B1076">
        <v>2</v>
      </c>
      <c r="C1076" t="s">
        <v>80</v>
      </c>
      <c r="D1076" t="s">
        <v>83</v>
      </c>
      <c r="E1076" t="s">
        <v>244</v>
      </c>
      <c r="F1076" t="s">
        <v>3274</v>
      </c>
      <c r="G1076" t="s">
        <v>186</v>
      </c>
      <c r="H1076" t="s">
        <v>187</v>
      </c>
      <c r="I1076" t="s">
        <v>169</v>
      </c>
      <c r="J1076" t="s">
        <v>137</v>
      </c>
      <c r="K1076" t="s">
        <v>138</v>
      </c>
      <c r="L1076" t="s">
        <v>3275</v>
      </c>
      <c r="M1076" t="s">
        <v>3276</v>
      </c>
      <c r="N1076">
        <v>3.2222222000000002E-2</v>
      </c>
      <c r="O1076">
        <v>0</v>
      </c>
      <c r="P1076">
        <v>145</v>
      </c>
      <c r="Q1076">
        <v>0</v>
      </c>
      <c r="R1076">
        <v>0</v>
      </c>
      <c r="S1076">
        <v>0</v>
      </c>
      <c r="T1076">
        <v>91</v>
      </c>
      <c r="U1076">
        <v>0</v>
      </c>
      <c r="V1076">
        <v>0</v>
      </c>
      <c r="W1076">
        <v>0</v>
      </c>
      <c r="X1076">
        <v>1.0977332412939866</v>
      </c>
      <c r="Y1076">
        <v>0</v>
      </c>
      <c r="Z1076">
        <v>0</v>
      </c>
      <c r="AA1076">
        <v>0</v>
      </c>
      <c r="AB1076">
        <v>5.6522009823785355</v>
      </c>
      <c r="AC1076">
        <v>0</v>
      </c>
      <c r="AD1076">
        <v>0</v>
      </c>
      <c r="AE1076">
        <v>6.7499342236725219</v>
      </c>
    </row>
    <row r="1077" spans="1:31" x14ac:dyDescent="0.3">
      <c r="A1077">
        <v>2686850</v>
      </c>
      <c r="B1077">
        <v>1</v>
      </c>
      <c r="C1077" t="s">
        <v>81</v>
      </c>
      <c r="D1077" t="s">
        <v>118</v>
      </c>
      <c r="E1077" t="s">
        <v>145</v>
      </c>
      <c r="F1077" t="s">
        <v>3277</v>
      </c>
      <c r="G1077" t="s">
        <v>165</v>
      </c>
      <c r="H1077" t="s">
        <v>135</v>
      </c>
      <c r="I1077" t="s">
        <v>136</v>
      </c>
      <c r="J1077" t="s">
        <v>137</v>
      </c>
      <c r="K1077" t="s">
        <v>166</v>
      </c>
      <c r="L1077" t="s">
        <v>3278</v>
      </c>
      <c r="M1077" t="s">
        <v>3279</v>
      </c>
      <c r="N1077">
        <v>5.477222222</v>
      </c>
      <c r="O1077">
        <v>0</v>
      </c>
      <c r="P1077">
        <v>1025</v>
      </c>
      <c r="Q1077">
        <v>0</v>
      </c>
      <c r="R1077">
        <v>55</v>
      </c>
      <c r="S1077">
        <v>0</v>
      </c>
      <c r="T1077">
        <v>106</v>
      </c>
      <c r="U1077">
        <v>0</v>
      </c>
      <c r="V1077">
        <v>1</v>
      </c>
      <c r="W1077">
        <v>0</v>
      </c>
      <c r="X1077">
        <v>788.52907699308844</v>
      </c>
      <c r="Y1077">
        <v>0</v>
      </c>
      <c r="Z1077">
        <v>149.49101510603384</v>
      </c>
      <c r="AA1077">
        <v>0</v>
      </c>
      <c r="AB1077">
        <v>534.38380262949784</v>
      </c>
      <c r="AC1077">
        <v>0</v>
      </c>
      <c r="AD1077">
        <v>359.82655654109954</v>
      </c>
      <c r="AE1077">
        <v>1832.2304512697197</v>
      </c>
    </row>
    <row r="1078" spans="1:31" x14ac:dyDescent="0.3">
      <c r="A1078">
        <v>2687681</v>
      </c>
      <c r="B1078">
        <v>1</v>
      </c>
      <c r="C1078" t="s">
        <v>81</v>
      </c>
      <c r="D1078" t="s">
        <v>127</v>
      </c>
      <c r="E1078" t="s">
        <v>428</v>
      </c>
      <c r="F1078" t="s">
        <v>3280</v>
      </c>
      <c r="G1078" t="s">
        <v>186</v>
      </c>
      <c r="H1078" t="s">
        <v>187</v>
      </c>
      <c r="I1078" t="s">
        <v>136</v>
      </c>
      <c r="J1078" t="s">
        <v>137</v>
      </c>
      <c r="K1078" t="s">
        <v>138</v>
      </c>
      <c r="L1078" t="s">
        <v>3281</v>
      </c>
      <c r="M1078" t="s">
        <v>3282</v>
      </c>
      <c r="N1078">
        <v>5.3252777770000002</v>
      </c>
      <c r="O1078">
        <v>0</v>
      </c>
      <c r="P1078">
        <v>161</v>
      </c>
      <c r="Q1078">
        <v>0</v>
      </c>
      <c r="R1078">
        <v>0</v>
      </c>
      <c r="S1078">
        <v>0</v>
      </c>
      <c r="T1078">
        <v>24</v>
      </c>
      <c r="U1078">
        <v>0</v>
      </c>
      <c r="V1078">
        <v>0</v>
      </c>
      <c r="W1078">
        <v>0</v>
      </c>
      <c r="X1078">
        <v>142.18977617736158</v>
      </c>
      <c r="Y1078">
        <v>0</v>
      </c>
      <c r="Z1078">
        <v>0</v>
      </c>
      <c r="AA1078">
        <v>0</v>
      </c>
      <c r="AB1078">
        <v>29.888293293229626</v>
      </c>
      <c r="AC1078">
        <v>0</v>
      </c>
      <c r="AD1078">
        <v>0</v>
      </c>
      <c r="AE1078">
        <v>172.0780694705912</v>
      </c>
    </row>
    <row r="1079" spans="1:31" x14ac:dyDescent="0.3">
      <c r="A1079">
        <v>2687884</v>
      </c>
      <c r="B1079">
        <v>1</v>
      </c>
      <c r="C1079" t="s">
        <v>80</v>
      </c>
      <c r="D1079" t="s">
        <v>94</v>
      </c>
      <c r="E1079" t="s">
        <v>428</v>
      </c>
      <c r="F1079" t="s">
        <v>3283</v>
      </c>
      <c r="G1079" t="s">
        <v>2790</v>
      </c>
      <c r="H1079" t="s">
        <v>187</v>
      </c>
      <c r="I1079" t="s">
        <v>136</v>
      </c>
      <c r="J1079" t="s">
        <v>137</v>
      </c>
      <c r="K1079" t="s">
        <v>138</v>
      </c>
      <c r="L1079" t="s">
        <v>3284</v>
      </c>
      <c r="M1079" t="s">
        <v>3285</v>
      </c>
      <c r="N1079">
        <v>0.91249999999999998</v>
      </c>
      <c r="O1079">
        <v>0</v>
      </c>
      <c r="P1079">
        <v>80</v>
      </c>
      <c r="Q1079">
        <v>0</v>
      </c>
      <c r="R1079">
        <v>0</v>
      </c>
      <c r="S1079">
        <v>0</v>
      </c>
      <c r="T1079">
        <v>8</v>
      </c>
      <c r="U1079">
        <v>0</v>
      </c>
      <c r="V1079">
        <v>0</v>
      </c>
      <c r="W1079">
        <v>0</v>
      </c>
      <c r="X1079">
        <v>15.354179987460434</v>
      </c>
      <c r="Y1079">
        <v>0</v>
      </c>
      <c r="Z1079">
        <v>0</v>
      </c>
      <c r="AA1079">
        <v>0</v>
      </c>
      <c r="AB1079">
        <v>36.640576817530039</v>
      </c>
      <c r="AC1079">
        <v>0</v>
      </c>
      <c r="AD1079">
        <v>0</v>
      </c>
      <c r="AE1079">
        <v>51.994756804990473</v>
      </c>
    </row>
    <row r="1080" spans="1:31" x14ac:dyDescent="0.3">
      <c r="A1080">
        <v>2687763</v>
      </c>
      <c r="B1080">
        <v>1</v>
      </c>
      <c r="C1080" t="s">
        <v>81</v>
      </c>
      <c r="D1080" t="s">
        <v>127</v>
      </c>
      <c r="E1080" t="s">
        <v>132</v>
      </c>
      <c r="F1080" t="s">
        <v>3286</v>
      </c>
      <c r="G1080" t="s">
        <v>134</v>
      </c>
      <c r="H1080" t="s">
        <v>135</v>
      </c>
      <c r="I1080" t="s">
        <v>136</v>
      </c>
      <c r="J1080" t="s">
        <v>137</v>
      </c>
      <c r="K1080" t="s">
        <v>138</v>
      </c>
      <c r="L1080" t="s">
        <v>3287</v>
      </c>
      <c r="M1080" t="s">
        <v>3288</v>
      </c>
      <c r="N1080">
        <v>4.539722222</v>
      </c>
      <c r="O1080">
        <v>0</v>
      </c>
      <c r="P1080">
        <v>0</v>
      </c>
      <c r="Q1080">
        <v>31</v>
      </c>
      <c r="R1080">
        <v>8</v>
      </c>
      <c r="S1080">
        <v>2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142.80161688155567</v>
      </c>
      <c r="Z1080">
        <v>5.8228118075849951</v>
      </c>
      <c r="AA1080">
        <v>3.9563278158904502</v>
      </c>
      <c r="AB1080">
        <v>0</v>
      </c>
      <c r="AC1080">
        <v>0</v>
      </c>
      <c r="AD1080">
        <v>0</v>
      </c>
      <c r="AE1080">
        <v>152.58075650503113</v>
      </c>
    </row>
    <row r="1081" spans="1:31" x14ac:dyDescent="0.3">
      <c r="A1081">
        <v>2687873</v>
      </c>
      <c r="B1081">
        <v>1</v>
      </c>
      <c r="C1081" t="s">
        <v>80</v>
      </c>
      <c r="D1081" t="s">
        <v>85</v>
      </c>
      <c r="E1081" t="s">
        <v>213</v>
      </c>
      <c r="F1081" t="s">
        <v>3289</v>
      </c>
      <c r="G1081" t="s">
        <v>831</v>
      </c>
      <c r="H1081" t="s">
        <v>187</v>
      </c>
      <c r="I1081" t="s">
        <v>136</v>
      </c>
      <c r="J1081" t="s">
        <v>137</v>
      </c>
      <c r="K1081" t="s">
        <v>138</v>
      </c>
      <c r="L1081" t="s">
        <v>3290</v>
      </c>
      <c r="M1081" t="s">
        <v>3291</v>
      </c>
      <c r="N1081">
        <v>2.5836111110000002</v>
      </c>
      <c r="O1081">
        <v>0</v>
      </c>
      <c r="P1081">
        <v>13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7.5530360611844456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7.5530360611844456</v>
      </c>
    </row>
    <row r="1082" spans="1:31" x14ac:dyDescent="0.3">
      <c r="A1082">
        <v>2687885</v>
      </c>
      <c r="B1082">
        <v>1</v>
      </c>
      <c r="C1082" t="s">
        <v>81</v>
      </c>
      <c r="D1082" t="s">
        <v>116</v>
      </c>
      <c r="E1082" t="s">
        <v>184</v>
      </c>
      <c r="F1082" t="s">
        <v>3292</v>
      </c>
      <c r="G1082" t="s">
        <v>186</v>
      </c>
      <c r="H1082" t="s">
        <v>187</v>
      </c>
      <c r="I1082" t="s">
        <v>136</v>
      </c>
      <c r="J1082" t="s">
        <v>137</v>
      </c>
      <c r="K1082" t="s">
        <v>138</v>
      </c>
      <c r="L1082" t="s">
        <v>3293</v>
      </c>
      <c r="M1082" t="s">
        <v>3294</v>
      </c>
      <c r="N1082">
        <v>2.088055555</v>
      </c>
      <c r="O1082">
        <v>0</v>
      </c>
      <c r="P1082">
        <v>1</v>
      </c>
      <c r="Q1082">
        <v>0</v>
      </c>
      <c r="R1082">
        <v>0</v>
      </c>
      <c r="S1082">
        <v>0</v>
      </c>
      <c r="T1082">
        <v>7</v>
      </c>
      <c r="U1082">
        <v>0</v>
      </c>
      <c r="V1082">
        <v>0</v>
      </c>
      <c r="W1082">
        <v>0</v>
      </c>
      <c r="X1082">
        <v>0.47256771708166667</v>
      </c>
      <c r="Y1082">
        <v>0</v>
      </c>
      <c r="Z1082">
        <v>0</v>
      </c>
      <c r="AA1082">
        <v>0</v>
      </c>
      <c r="AB1082">
        <v>6.426207474574122</v>
      </c>
      <c r="AC1082">
        <v>0</v>
      </c>
      <c r="AD1082">
        <v>0</v>
      </c>
      <c r="AE1082">
        <v>6.8987751916557887</v>
      </c>
    </row>
    <row r="1083" spans="1:31" x14ac:dyDescent="0.3">
      <c r="A1083">
        <v>2687887</v>
      </c>
      <c r="B1083">
        <v>1</v>
      </c>
      <c r="C1083" t="s">
        <v>81</v>
      </c>
      <c r="D1083" t="s">
        <v>127</v>
      </c>
      <c r="E1083" t="s">
        <v>145</v>
      </c>
      <c r="F1083" t="s">
        <v>3295</v>
      </c>
      <c r="G1083" t="s">
        <v>409</v>
      </c>
      <c r="H1083" t="s">
        <v>135</v>
      </c>
      <c r="I1083" t="s">
        <v>136</v>
      </c>
      <c r="J1083" t="s">
        <v>137</v>
      </c>
      <c r="K1083" t="s">
        <v>138</v>
      </c>
      <c r="L1083" t="s">
        <v>3296</v>
      </c>
      <c r="M1083" t="s">
        <v>3297</v>
      </c>
      <c r="N1083">
        <v>2.5652777769999999</v>
      </c>
      <c r="O1083">
        <v>0</v>
      </c>
      <c r="P1083">
        <v>405</v>
      </c>
      <c r="Q1083">
        <v>8</v>
      </c>
      <c r="R1083">
        <v>18</v>
      </c>
      <c r="S1083">
        <v>1</v>
      </c>
      <c r="T1083">
        <v>71</v>
      </c>
      <c r="U1083">
        <v>0</v>
      </c>
      <c r="V1083">
        <v>0</v>
      </c>
      <c r="W1083">
        <v>0</v>
      </c>
      <c r="X1083">
        <v>267.95959826648436</v>
      </c>
      <c r="Y1083">
        <v>7.3556898855821649</v>
      </c>
      <c r="Z1083">
        <v>6.0119286553146498</v>
      </c>
      <c r="AA1083">
        <v>7.0345225532056279</v>
      </c>
      <c r="AB1083">
        <v>137.19469794277347</v>
      </c>
      <c r="AC1083">
        <v>0</v>
      </c>
      <c r="AD1083">
        <v>0</v>
      </c>
      <c r="AE1083">
        <v>425.55643730336027</v>
      </c>
    </row>
    <row r="1084" spans="1:31" x14ac:dyDescent="0.3">
      <c r="A1084">
        <v>2687892</v>
      </c>
      <c r="B1084">
        <v>1</v>
      </c>
      <c r="C1084" t="s">
        <v>80</v>
      </c>
      <c r="D1084" t="s">
        <v>89</v>
      </c>
      <c r="E1084" t="s">
        <v>213</v>
      </c>
      <c r="F1084" t="s">
        <v>3298</v>
      </c>
      <c r="G1084" t="s">
        <v>215</v>
      </c>
      <c r="H1084" t="s">
        <v>187</v>
      </c>
      <c r="I1084" t="s">
        <v>136</v>
      </c>
      <c r="J1084" t="s">
        <v>137</v>
      </c>
      <c r="K1084" t="s">
        <v>138</v>
      </c>
      <c r="L1084" t="s">
        <v>3299</v>
      </c>
      <c r="M1084" t="s">
        <v>3294</v>
      </c>
      <c r="N1084">
        <v>1.5858333330000001</v>
      </c>
      <c r="O1084">
        <v>0</v>
      </c>
      <c r="P1084">
        <v>1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0.70572881921363506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0.70572881921363506</v>
      </c>
    </row>
    <row r="1085" spans="1:31" x14ac:dyDescent="0.3">
      <c r="A1085">
        <v>2687895</v>
      </c>
      <c r="B1085">
        <v>1</v>
      </c>
      <c r="C1085" t="s">
        <v>81</v>
      </c>
      <c r="D1085" t="s">
        <v>118</v>
      </c>
      <c r="E1085" t="s">
        <v>184</v>
      </c>
      <c r="F1085" t="s">
        <v>3300</v>
      </c>
      <c r="G1085" t="s">
        <v>409</v>
      </c>
      <c r="H1085" t="s">
        <v>187</v>
      </c>
      <c r="I1085" t="s">
        <v>136</v>
      </c>
      <c r="J1085" t="s">
        <v>137</v>
      </c>
      <c r="K1085" t="s">
        <v>138</v>
      </c>
      <c r="L1085" t="s">
        <v>3301</v>
      </c>
      <c r="M1085" t="s">
        <v>3302</v>
      </c>
      <c r="N1085">
        <v>0.52500000000000002</v>
      </c>
      <c r="O1085">
        <v>0</v>
      </c>
      <c r="P1085">
        <v>20</v>
      </c>
      <c r="Q1085">
        <v>0</v>
      </c>
      <c r="R1085">
        <v>1</v>
      </c>
      <c r="S1085">
        <v>0</v>
      </c>
      <c r="T1085">
        <v>1</v>
      </c>
      <c r="U1085">
        <v>0</v>
      </c>
      <c r="V1085">
        <v>0</v>
      </c>
      <c r="W1085">
        <v>0</v>
      </c>
      <c r="X1085">
        <v>2.3747515121166378</v>
      </c>
      <c r="Y1085">
        <v>0</v>
      </c>
      <c r="Z1085">
        <v>1.3226125973760001E-2</v>
      </c>
      <c r="AA1085">
        <v>0</v>
      </c>
      <c r="AB1085">
        <v>0.14269638680115002</v>
      </c>
      <c r="AC1085">
        <v>0</v>
      </c>
      <c r="AD1085">
        <v>0</v>
      </c>
      <c r="AE1085">
        <v>2.5306740248915478</v>
      </c>
    </row>
    <row r="1086" spans="1:31" x14ac:dyDescent="0.3">
      <c r="A1086">
        <v>2687885</v>
      </c>
      <c r="B1086">
        <v>2</v>
      </c>
      <c r="C1086" t="s">
        <v>81</v>
      </c>
      <c r="D1086" t="s">
        <v>116</v>
      </c>
      <c r="E1086" t="s">
        <v>244</v>
      </c>
      <c r="F1086" t="s">
        <v>3303</v>
      </c>
      <c r="G1086" t="s">
        <v>186</v>
      </c>
      <c r="H1086" t="s">
        <v>187</v>
      </c>
      <c r="I1086" t="s">
        <v>169</v>
      </c>
      <c r="J1086" t="s">
        <v>137</v>
      </c>
      <c r="K1086" t="s">
        <v>138</v>
      </c>
      <c r="L1086" t="s">
        <v>3294</v>
      </c>
      <c r="M1086" t="s">
        <v>3304</v>
      </c>
      <c r="N1086">
        <v>2.8333332999999999E-2</v>
      </c>
      <c r="O1086">
        <v>0</v>
      </c>
      <c r="P1086">
        <v>2</v>
      </c>
      <c r="Q1086">
        <v>0</v>
      </c>
      <c r="R1086">
        <v>1</v>
      </c>
      <c r="S1086">
        <v>0</v>
      </c>
      <c r="T1086">
        <v>18</v>
      </c>
      <c r="U1086">
        <v>0</v>
      </c>
      <c r="V1086">
        <v>0</v>
      </c>
      <c r="W1086">
        <v>0</v>
      </c>
      <c r="X1086">
        <v>1.1082809454555E-2</v>
      </c>
      <c r="Y1086">
        <v>0</v>
      </c>
      <c r="Z1086">
        <v>2.2676803355759667E-2</v>
      </c>
      <c r="AA1086">
        <v>0</v>
      </c>
      <c r="AB1086">
        <v>0.20488483875760538</v>
      </c>
      <c r="AC1086">
        <v>0</v>
      </c>
      <c r="AD1086">
        <v>0</v>
      </c>
      <c r="AE1086">
        <v>0.23864445156792005</v>
      </c>
    </row>
    <row r="1087" spans="1:31" x14ac:dyDescent="0.3">
      <c r="A1087">
        <v>2687840</v>
      </c>
      <c r="B1087">
        <v>1</v>
      </c>
      <c r="C1087" t="s">
        <v>80</v>
      </c>
      <c r="D1087" t="s">
        <v>106</v>
      </c>
      <c r="E1087" t="s">
        <v>184</v>
      </c>
      <c r="F1087" t="s">
        <v>3305</v>
      </c>
      <c r="G1087" t="s">
        <v>968</v>
      </c>
      <c r="H1087" t="s">
        <v>187</v>
      </c>
      <c r="I1087" t="s">
        <v>136</v>
      </c>
      <c r="J1087" t="s">
        <v>137</v>
      </c>
      <c r="K1087" t="s">
        <v>138</v>
      </c>
      <c r="L1087" t="s">
        <v>3306</v>
      </c>
      <c r="M1087" t="s">
        <v>3307</v>
      </c>
      <c r="N1087">
        <v>3.9711111109999999</v>
      </c>
      <c r="O1087">
        <v>0</v>
      </c>
      <c r="P1087">
        <v>12</v>
      </c>
      <c r="Q1087">
        <v>0</v>
      </c>
      <c r="R1087">
        <v>1</v>
      </c>
      <c r="S1087">
        <v>0</v>
      </c>
      <c r="T1087">
        <v>1</v>
      </c>
      <c r="U1087">
        <v>0</v>
      </c>
      <c r="V1087">
        <v>0</v>
      </c>
      <c r="W1087">
        <v>0</v>
      </c>
      <c r="X1087">
        <v>3.9677595137194239</v>
      </c>
      <c r="Y1087">
        <v>0</v>
      </c>
      <c r="Z1087">
        <v>3.5144058720856677</v>
      </c>
      <c r="AA1087">
        <v>0</v>
      </c>
      <c r="AB1087">
        <v>1.2597285306471457</v>
      </c>
      <c r="AC1087">
        <v>0</v>
      </c>
      <c r="AD1087">
        <v>0</v>
      </c>
      <c r="AE1087">
        <v>8.7418939164522378</v>
      </c>
    </row>
    <row r="1088" spans="1:31" x14ac:dyDescent="0.3">
      <c r="A1088">
        <v>2687874</v>
      </c>
      <c r="B1088">
        <v>1</v>
      </c>
      <c r="C1088" t="s">
        <v>80</v>
      </c>
      <c r="D1088" t="s">
        <v>108</v>
      </c>
      <c r="E1088" t="s">
        <v>184</v>
      </c>
      <c r="F1088" t="s">
        <v>3308</v>
      </c>
      <c r="G1088" t="s">
        <v>186</v>
      </c>
      <c r="H1088" t="s">
        <v>187</v>
      </c>
      <c r="I1088" t="s">
        <v>136</v>
      </c>
      <c r="J1088" t="s">
        <v>137</v>
      </c>
      <c r="K1088" t="s">
        <v>138</v>
      </c>
      <c r="L1088" t="s">
        <v>3309</v>
      </c>
      <c r="M1088" t="s">
        <v>3310</v>
      </c>
      <c r="N1088">
        <v>3.0816666659999998</v>
      </c>
      <c r="O1088">
        <v>0</v>
      </c>
      <c r="P1088">
        <v>27</v>
      </c>
      <c r="Q1088">
        <v>0</v>
      </c>
      <c r="R1088">
        <v>4</v>
      </c>
      <c r="S1088">
        <v>0</v>
      </c>
      <c r="T1088">
        <v>1</v>
      </c>
      <c r="U1088">
        <v>0</v>
      </c>
      <c r="V1088">
        <v>0</v>
      </c>
      <c r="W1088">
        <v>0</v>
      </c>
      <c r="X1088">
        <v>12.032779703750254</v>
      </c>
      <c r="Y1088">
        <v>0</v>
      </c>
      <c r="Z1088">
        <v>7.0687494696058835</v>
      </c>
      <c r="AA1088">
        <v>0</v>
      </c>
      <c r="AB1088">
        <v>4.3173891540000007</v>
      </c>
      <c r="AC1088">
        <v>0</v>
      </c>
      <c r="AD1088">
        <v>0</v>
      </c>
      <c r="AE1088">
        <v>23.418918327356138</v>
      </c>
    </row>
    <row r="1089" spans="1:31" x14ac:dyDescent="0.3">
      <c r="A1089">
        <v>2687875</v>
      </c>
      <c r="B1089">
        <v>1</v>
      </c>
      <c r="C1089" t="s">
        <v>80</v>
      </c>
      <c r="D1089" t="s">
        <v>85</v>
      </c>
      <c r="E1089" t="s">
        <v>428</v>
      </c>
      <c r="F1089" t="s">
        <v>3311</v>
      </c>
      <c r="G1089" t="s">
        <v>903</v>
      </c>
      <c r="H1089" t="s">
        <v>187</v>
      </c>
      <c r="I1089" t="s">
        <v>136</v>
      </c>
      <c r="J1089" t="s">
        <v>137</v>
      </c>
      <c r="K1089" t="s">
        <v>138</v>
      </c>
      <c r="L1089" t="s">
        <v>3312</v>
      </c>
      <c r="M1089" t="s">
        <v>3313</v>
      </c>
      <c r="N1089">
        <v>3.9272222220000002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22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109.0125820610571</v>
      </c>
      <c r="AC1089">
        <v>0</v>
      </c>
      <c r="AD1089">
        <v>0</v>
      </c>
      <c r="AE1089">
        <v>109.0125820610571</v>
      </c>
    </row>
    <row r="1090" spans="1:31" x14ac:dyDescent="0.3">
      <c r="A1090">
        <v>2687886</v>
      </c>
      <c r="B1090">
        <v>1</v>
      </c>
      <c r="C1090" t="s">
        <v>80</v>
      </c>
      <c r="D1090" t="s">
        <v>110</v>
      </c>
      <c r="E1090" t="s">
        <v>213</v>
      </c>
      <c r="F1090" t="s">
        <v>3314</v>
      </c>
      <c r="G1090" t="s">
        <v>688</v>
      </c>
      <c r="H1090" t="s">
        <v>187</v>
      </c>
      <c r="I1090" t="s">
        <v>136</v>
      </c>
      <c r="J1090" t="s">
        <v>137</v>
      </c>
      <c r="K1090" t="s">
        <v>138</v>
      </c>
      <c r="L1090" t="s">
        <v>3315</v>
      </c>
      <c r="M1090" t="s">
        <v>3316</v>
      </c>
      <c r="N1090">
        <v>2.7966666660000001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1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</row>
    <row r="1091" spans="1:31" x14ac:dyDescent="0.3">
      <c r="A1091">
        <v>2687901</v>
      </c>
      <c r="B1091">
        <v>1</v>
      </c>
      <c r="C1091" t="s">
        <v>80</v>
      </c>
      <c r="D1091" t="s">
        <v>98</v>
      </c>
      <c r="E1091" t="s">
        <v>184</v>
      </c>
      <c r="F1091" t="s">
        <v>3317</v>
      </c>
      <c r="G1091" t="s">
        <v>186</v>
      </c>
      <c r="H1091" t="s">
        <v>187</v>
      </c>
      <c r="I1091" t="s">
        <v>136</v>
      </c>
      <c r="J1091" t="s">
        <v>137</v>
      </c>
      <c r="K1091" t="s">
        <v>138</v>
      </c>
      <c r="L1091" t="s">
        <v>3318</v>
      </c>
      <c r="M1091" t="s">
        <v>3319</v>
      </c>
      <c r="N1091">
        <v>2.9922222220000001</v>
      </c>
      <c r="O1091">
        <v>0</v>
      </c>
      <c r="P1091">
        <v>2</v>
      </c>
      <c r="Q1091">
        <v>0</v>
      </c>
      <c r="R1091">
        <v>16</v>
      </c>
      <c r="S1091">
        <v>0</v>
      </c>
      <c r="T1091">
        <v>4</v>
      </c>
      <c r="U1091">
        <v>0</v>
      </c>
      <c r="V1091">
        <v>0</v>
      </c>
      <c r="W1091">
        <v>0</v>
      </c>
      <c r="X1091">
        <v>1.6262784858507153</v>
      </c>
      <c r="Y1091">
        <v>0</v>
      </c>
      <c r="Z1091">
        <v>41.82209186075842</v>
      </c>
      <c r="AA1091">
        <v>0</v>
      </c>
      <c r="AB1091">
        <v>7.7427863509923212</v>
      </c>
      <c r="AC1091">
        <v>0</v>
      </c>
      <c r="AD1091">
        <v>0</v>
      </c>
      <c r="AE1091">
        <v>51.191156697601457</v>
      </c>
    </row>
    <row r="1092" spans="1:31" x14ac:dyDescent="0.3">
      <c r="A1092">
        <v>2687904</v>
      </c>
      <c r="B1092">
        <v>1</v>
      </c>
      <c r="C1092" t="s">
        <v>81</v>
      </c>
      <c r="D1092" t="s">
        <v>112</v>
      </c>
      <c r="E1092" t="s">
        <v>184</v>
      </c>
      <c r="F1092" t="s">
        <v>3320</v>
      </c>
      <c r="G1092" t="s">
        <v>186</v>
      </c>
      <c r="H1092" t="s">
        <v>187</v>
      </c>
      <c r="I1092" t="s">
        <v>136</v>
      </c>
      <c r="J1092" t="s">
        <v>137</v>
      </c>
      <c r="K1092" t="s">
        <v>138</v>
      </c>
      <c r="L1092" t="s">
        <v>3321</v>
      </c>
      <c r="M1092" t="s">
        <v>3322</v>
      </c>
      <c r="N1092">
        <v>2.7538888880000001</v>
      </c>
      <c r="O1092">
        <v>0</v>
      </c>
      <c r="P1092">
        <v>3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0.63686632407409205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0.63686632407409205</v>
      </c>
    </row>
    <row r="1093" spans="1:31" x14ac:dyDescent="0.3">
      <c r="A1093">
        <v>2687840</v>
      </c>
      <c r="B1093">
        <v>2</v>
      </c>
      <c r="C1093" t="s">
        <v>80</v>
      </c>
      <c r="D1093" t="s">
        <v>106</v>
      </c>
      <c r="E1093" t="s">
        <v>244</v>
      </c>
      <c r="F1093" t="s">
        <v>3323</v>
      </c>
      <c r="G1093" t="s">
        <v>968</v>
      </c>
      <c r="H1093" t="s">
        <v>187</v>
      </c>
      <c r="I1093" t="s">
        <v>136</v>
      </c>
      <c r="J1093" t="s">
        <v>137</v>
      </c>
      <c r="K1093" t="s">
        <v>138</v>
      </c>
      <c r="L1093" t="s">
        <v>3307</v>
      </c>
      <c r="M1093" t="s">
        <v>3324</v>
      </c>
      <c r="N1093">
        <v>0.55583333300000004</v>
      </c>
      <c r="O1093">
        <v>0</v>
      </c>
      <c r="P1093">
        <v>21</v>
      </c>
      <c r="Q1093">
        <v>0</v>
      </c>
      <c r="R1093">
        <v>17</v>
      </c>
      <c r="S1093">
        <v>0</v>
      </c>
      <c r="T1093">
        <v>5</v>
      </c>
      <c r="U1093">
        <v>0</v>
      </c>
      <c r="V1093">
        <v>0</v>
      </c>
      <c r="W1093">
        <v>0</v>
      </c>
      <c r="X1093">
        <v>1.5082268101063712</v>
      </c>
      <c r="Y1093">
        <v>0</v>
      </c>
      <c r="Z1093">
        <v>6.0563047363014917</v>
      </c>
      <c r="AA1093">
        <v>0</v>
      </c>
      <c r="AB1093">
        <v>1.407174430087035</v>
      </c>
      <c r="AC1093">
        <v>0</v>
      </c>
      <c r="AD1093">
        <v>0</v>
      </c>
      <c r="AE1093">
        <v>8.9717059764948974</v>
      </c>
    </row>
    <row r="1094" spans="1:31" x14ac:dyDescent="0.3">
      <c r="A1094">
        <v>2687933</v>
      </c>
      <c r="B1094">
        <v>1</v>
      </c>
      <c r="C1094" t="s">
        <v>80</v>
      </c>
      <c r="D1094" t="s">
        <v>101</v>
      </c>
      <c r="E1094" t="s">
        <v>428</v>
      </c>
      <c r="F1094" t="s">
        <v>3325</v>
      </c>
      <c r="G1094" t="s">
        <v>409</v>
      </c>
      <c r="H1094" t="s">
        <v>187</v>
      </c>
      <c r="I1094" t="s">
        <v>136</v>
      </c>
      <c r="J1094" t="s">
        <v>137</v>
      </c>
      <c r="K1094" t="s">
        <v>138</v>
      </c>
      <c r="L1094" t="s">
        <v>3326</v>
      </c>
      <c r="M1094" t="s">
        <v>3327</v>
      </c>
      <c r="N1094">
        <v>0.35249999999999998</v>
      </c>
      <c r="O1094">
        <v>0</v>
      </c>
      <c r="P1094">
        <v>16</v>
      </c>
      <c r="Q1094">
        <v>0</v>
      </c>
      <c r="R1094">
        <v>0</v>
      </c>
      <c r="S1094">
        <v>0</v>
      </c>
      <c r="T1094">
        <v>5</v>
      </c>
      <c r="U1094">
        <v>0</v>
      </c>
      <c r="V1094">
        <v>0</v>
      </c>
      <c r="W1094">
        <v>0</v>
      </c>
      <c r="X1094">
        <v>1.0043212632273719</v>
      </c>
      <c r="Y1094">
        <v>0</v>
      </c>
      <c r="Z1094">
        <v>0</v>
      </c>
      <c r="AA1094">
        <v>0</v>
      </c>
      <c r="AB1094">
        <v>0.98302783408783212</v>
      </c>
      <c r="AC1094">
        <v>0</v>
      </c>
      <c r="AD1094">
        <v>0</v>
      </c>
      <c r="AE1094">
        <v>1.9873490973152039</v>
      </c>
    </row>
    <row r="1095" spans="1:31" x14ac:dyDescent="0.3">
      <c r="A1095">
        <v>2687379</v>
      </c>
      <c r="B1095">
        <v>1</v>
      </c>
      <c r="C1095" t="s">
        <v>81</v>
      </c>
      <c r="D1095" t="s">
        <v>127</v>
      </c>
      <c r="E1095" t="s">
        <v>244</v>
      </c>
      <c r="F1095" t="s">
        <v>3328</v>
      </c>
      <c r="G1095" t="s">
        <v>346</v>
      </c>
      <c r="H1095" t="s">
        <v>187</v>
      </c>
      <c r="I1095" t="s">
        <v>136</v>
      </c>
      <c r="J1095" t="s">
        <v>137</v>
      </c>
      <c r="K1095" t="s">
        <v>166</v>
      </c>
      <c r="L1095" t="s">
        <v>3329</v>
      </c>
      <c r="M1095" t="s">
        <v>3330</v>
      </c>
      <c r="N1095">
        <v>9.5088888879999995</v>
      </c>
      <c r="O1095">
        <v>0</v>
      </c>
      <c r="P1095">
        <v>52</v>
      </c>
      <c r="Q1095">
        <v>0</v>
      </c>
      <c r="R1095">
        <v>9</v>
      </c>
      <c r="S1095">
        <v>0</v>
      </c>
      <c r="T1095">
        <v>9</v>
      </c>
      <c r="U1095">
        <v>0</v>
      </c>
      <c r="V1095">
        <v>0</v>
      </c>
      <c r="W1095">
        <v>0</v>
      </c>
      <c r="X1095">
        <v>93.425246750316745</v>
      </c>
      <c r="Y1095">
        <v>0</v>
      </c>
      <c r="Z1095">
        <v>24.389760239335693</v>
      </c>
      <c r="AA1095">
        <v>0</v>
      </c>
      <c r="AB1095">
        <v>38.377346819946844</v>
      </c>
      <c r="AC1095">
        <v>0</v>
      </c>
      <c r="AD1095">
        <v>0</v>
      </c>
      <c r="AE1095">
        <v>156.19235380959927</v>
      </c>
    </row>
    <row r="1096" spans="1:31" x14ac:dyDescent="0.3">
      <c r="A1096">
        <v>2687932</v>
      </c>
      <c r="B1096">
        <v>1</v>
      </c>
      <c r="C1096" t="s">
        <v>81</v>
      </c>
      <c r="D1096" t="s">
        <v>118</v>
      </c>
      <c r="E1096" t="s">
        <v>213</v>
      </c>
      <c r="F1096" t="s">
        <v>3331</v>
      </c>
      <c r="G1096" t="s">
        <v>831</v>
      </c>
      <c r="H1096" t="s">
        <v>187</v>
      </c>
      <c r="I1096" t="s">
        <v>136</v>
      </c>
      <c r="J1096" t="s">
        <v>137</v>
      </c>
      <c r="K1096" t="s">
        <v>138</v>
      </c>
      <c r="L1096" t="s">
        <v>3332</v>
      </c>
      <c r="M1096" t="s">
        <v>3333</v>
      </c>
      <c r="N1096">
        <v>1.124166666</v>
      </c>
      <c r="O1096">
        <v>0</v>
      </c>
      <c r="P1096">
        <v>2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0.32252759303142625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0.32252759303142625</v>
      </c>
    </row>
    <row r="1097" spans="1:31" x14ac:dyDescent="0.3">
      <c r="A1097">
        <v>2687934</v>
      </c>
      <c r="B1097">
        <v>1</v>
      </c>
      <c r="C1097" t="s">
        <v>81</v>
      </c>
      <c r="D1097" t="s">
        <v>117</v>
      </c>
      <c r="E1097" t="s">
        <v>213</v>
      </c>
      <c r="F1097" t="s">
        <v>3334</v>
      </c>
      <c r="G1097" t="s">
        <v>688</v>
      </c>
      <c r="H1097" t="s">
        <v>187</v>
      </c>
      <c r="I1097" t="s">
        <v>136</v>
      </c>
      <c r="J1097" t="s">
        <v>137</v>
      </c>
      <c r="K1097" t="s">
        <v>138</v>
      </c>
      <c r="L1097" t="s">
        <v>3335</v>
      </c>
      <c r="M1097" t="s">
        <v>3336</v>
      </c>
      <c r="N1097">
        <v>1.2016666659999999</v>
      </c>
      <c r="O1097">
        <v>0</v>
      </c>
      <c r="P1097">
        <v>1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0.36161586276155283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0.36161586276155283</v>
      </c>
    </row>
    <row r="1098" spans="1:31" x14ac:dyDescent="0.3">
      <c r="A1098">
        <v>2687937</v>
      </c>
      <c r="B1098">
        <v>1</v>
      </c>
      <c r="C1098" t="s">
        <v>80</v>
      </c>
      <c r="D1098" t="s">
        <v>100</v>
      </c>
      <c r="E1098" t="s">
        <v>213</v>
      </c>
      <c r="F1098" t="s">
        <v>3337</v>
      </c>
      <c r="G1098" t="s">
        <v>831</v>
      </c>
      <c r="H1098" t="s">
        <v>187</v>
      </c>
      <c r="I1098" t="s">
        <v>136</v>
      </c>
      <c r="J1098" t="s">
        <v>137</v>
      </c>
      <c r="K1098" t="s">
        <v>138</v>
      </c>
      <c r="L1098" t="s">
        <v>3338</v>
      </c>
      <c r="M1098" t="s">
        <v>3339</v>
      </c>
      <c r="N1098">
        <v>2.0327777770000002</v>
      </c>
      <c r="O1098">
        <v>0</v>
      </c>
      <c r="P1098">
        <v>1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0.43027706861393422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0.43027706861393422</v>
      </c>
    </row>
    <row r="1099" spans="1:31" x14ac:dyDescent="0.3">
      <c r="A1099">
        <v>2687900</v>
      </c>
      <c r="B1099">
        <v>1</v>
      </c>
      <c r="C1099" t="s">
        <v>80</v>
      </c>
      <c r="D1099" t="s">
        <v>93</v>
      </c>
      <c r="E1099" t="s">
        <v>244</v>
      </c>
      <c r="F1099" t="s">
        <v>3340</v>
      </c>
      <c r="G1099" t="s">
        <v>968</v>
      </c>
      <c r="H1099" t="s">
        <v>187</v>
      </c>
      <c r="I1099" t="s">
        <v>136</v>
      </c>
      <c r="J1099" t="s">
        <v>137</v>
      </c>
      <c r="K1099" t="s">
        <v>138</v>
      </c>
      <c r="L1099" t="s">
        <v>3341</v>
      </c>
      <c r="M1099" t="s">
        <v>3342</v>
      </c>
      <c r="N1099">
        <v>4.9855555550000004</v>
      </c>
      <c r="O1099">
        <v>0</v>
      </c>
      <c r="P1099">
        <v>4</v>
      </c>
      <c r="Q1099">
        <v>0</v>
      </c>
      <c r="R1099">
        <v>12</v>
      </c>
      <c r="S1099">
        <v>0</v>
      </c>
      <c r="T1099">
        <v>2</v>
      </c>
      <c r="U1099">
        <v>0</v>
      </c>
      <c r="V1099">
        <v>0</v>
      </c>
      <c r="W1099">
        <v>0</v>
      </c>
      <c r="X1099">
        <v>18.017496552357375</v>
      </c>
      <c r="Y1099">
        <v>0</v>
      </c>
      <c r="Z1099">
        <v>150.24945315435903</v>
      </c>
      <c r="AA1099">
        <v>0</v>
      </c>
      <c r="AB1099">
        <v>13.983051643601852</v>
      </c>
      <c r="AC1099">
        <v>0</v>
      </c>
      <c r="AD1099">
        <v>0</v>
      </c>
      <c r="AE1099">
        <v>182.25000135031826</v>
      </c>
    </row>
    <row r="1100" spans="1:31" x14ac:dyDescent="0.3">
      <c r="A1100">
        <v>2687941</v>
      </c>
      <c r="B1100">
        <v>1</v>
      </c>
      <c r="C1100" t="s">
        <v>80</v>
      </c>
      <c r="D1100" t="s">
        <v>90</v>
      </c>
      <c r="E1100" t="s">
        <v>213</v>
      </c>
      <c r="F1100" t="s">
        <v>3343</v>
      </c>
      <c r="G1100" t="s">
        <v>215</v>
      </c>
      <c r="H1100" t="s">
        <v>187</v>
      </c>
      <c r="I1100" t="s">
        <v>136</v>
      </c>
      <c r="J1100" t="s">
        <v>137</v>
      </c>
      <c r="K1100" t="s">
        <v>138</v>
      </c>
      <c r="L1100" t="s">
        <v>3344</v>
      </c>
      <c r="M1100" t="s">
        <v>3345</v>
      </c>
      <c r="N1100">
        <v>3.2030555550000002</v>
      </c>
      <c r="O1100">
        <v>0</v>
      </c>
      <c r="P1100">
        <v>5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3.4069454436260864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3.4069454436260864</v>
      </c>
    </row>
    <row r="1101" spans="1:31" x14ac:dyDescent="0.3">
      <c r="A1101">
        <v>2687944</v>
      </c>
      <c r="B1101">
        <v>1</v>
      </c>
      <c r="C1101" t="s">
        <v>80</v>
      </c>
      <c r="D1101" t="s">
        <v>110</v>
      </c>
      <c r="E1101" t="s">
        <v>213</v>
      </c>
      <c r="F1101" t="s">
        <v>3346</v>
      </c>
      <c r="G1101" t="s">
        <v>688</v>
      </c>
      <c r="H1101" t="s">
        <v>187</v>
      </c>
      <c r="I1101" t="s">
        <v>136</v>
      </c>
      <c r="J1101" t="s">
        <v>137</v>
      </c>
      <c r="K1101" t="s">
        <v>138</v>
      </c>
      <c r="L1101" t="s">
        <v>3347</v>
      </c>
      <c r="M1101" t="s">
        <v>3348</v>
      </c>
      <c r="N1101">
        <v>6.0633333330000001</v>
      </c>
      <c r="O1101">
        <v>0</v>
      </c>
      <c r="P1101">
        <v>2</v>
      </c>
      <c r="Q1101">
        <v>0</v>
      </c>
      <c r="R1101">
        <v>0</v>
      </c>
      <c r="S1101">
        <v>0</v>
      </c>
      <c r="T1101">
        <v>2</v>
      </c>
      <c r="U1101">
        <v>0</v>
      </c>
      <c r="V1101">
        <v>0</v>
      </c>
      <c r="W1101">
        <v>0</v>
      </c>
      <c r="X1101">
        <v>3.3335350145512974</v>
      </c>
      <c r="Y1101">
        <v>0</v>
      </c>
      <c r="Z1101">
        <v>0</v>
      </c>
      <c r="AA1101">
        <v>0</v>
      </c>
      <c r="AB1101">
        <v>0.35759734410971256</v>
      </c>
      <c r="AC1101">
        <v>0</v>
      </c>
      <c r="AD1101">
        <v>0</v>
      </c>
      <c r="AE1101">
        <v>3.6911323586610099</v>
      </c>
    </row>
    <row r="1102" spans="1:31" x14ac:dyDescent="0.3">
      <c r="A1102">
        <v>2687880</v>
      </c>
      <c r="B1102">
        <v>1</v>
      </c>
      <c r="C1102" t="s">
        <v>80</v>
      </c>
      <c r="D1102" t="s">
        <v>94</v>
      </c>
      <c r="E1102" t="s">
        <v>213</v>
      </c>
      <c r="F1102" t="s">
        <v>3349</v>
      </c>
      <c r="G1102" t="s">
        <v>831</v>
      </c>
      <c r="H1102" t="s">
        <v>187</v>
      </c>
      <c r="I1102" t="s">
        <v>136</v>
      </c>
      <c r="J1102" t="s">
        <v>137</v>
      </c>
      <c r="K1102" t="s">
        <v>138</v>
      </c>
      <c r="L1102" t="s">
        <v>3350</v>
      </c>
      <c r="M1102" t="s">
        <v>3351</v>
      </c>
      <c r="N1102">
        <v>4.8075000000000001</v>
      </c>
      <c r="O1102">
        <v>0</v>
      </c>
      <c r="P1102">
        <v>2</v>
      </c>
      <c r="Q1102">
        <v>0</v>
      </c>
      <c r="R1102">
        <v>0</v>
      </c>
      <c r="S1102">
        <v>0</v>
      </c>
      <c r="T1102">
        <v>3</v>
      </c>
      <c r="U1102">
        <v>0</v>
      </c>
      <c r="V1102">
        <v>0</v>
      </c>
      <c r="W1102">
        <v>0</v>
      </c>
      <c r="X1102">
        <v>2.5861637079600577</v>
      </c>
      <c r="Y1102">
        <v>0</v>
      </c>
      <c r="Z1102">
        <v>0</v>
      </c>
      <c r="AA1102">
        <v>0</v>
      </c>
      <c r="AB1102">
        <v>1.9302783693438417</v>
      </c>
      <c r="AC1102">
        <v>0</v>
      </c>
      <c r="AD1102">
        <v>0</v>
      </c>
      <c r="AE1102">
        <v>4.5164420773038998</v>
      </c>
    </row>
    <row r="1103" spans="1:31" x14ac:dyDescent="0.3">
      <c r="A1103">
        <v>2687963</v>
      </c>
      <c r="B1103">
        <v>1</v>
      </c>
      <c r="C1103" t="s">
        <v>80</v>
      </c>
      <c r="D1103" t="s">
        <v>111</v>
      </c>
      <c r="E1103" t="s">
        <v>428</v>
      </c>
      <c r="F1103" t="s">
        <v>875</v>
      </c>
      <c r="G1103" t="s">
        <v>186</v>
      </c>
      <c r="H1103" t="s">
        <v>187</v>
      </c>
      <c r="I1103" t="s">
        <v>136</v>
      </c>
      <c r="J1103" t="s">
        <v>137</v>
      </c>
      <c r="K1103" t="s">
        <v>138</v>
      </c>
      <c r="L1103" t="s">
        <v>3352</v>
      </c>
      <c r="M1103" t="s">
        <v>3353</v>
      </c>
      <c r="N1103">
        <v>1.8366666659999999</v>
      </c>
      <c r="O1103">
        <v>0</v>
      </c>
      <c r="P1103">
        <v>128</v>
      </c>
      <c r="Q1103">
        <v>0</v>
      </c>
      <c r="R1103">
        <v>0</v>
      </c>
      <c r="S1103">
        <v>0</v>
      </c>
      <c r="T1103">
        <v>40</v>
      </c>
      <c r="U1103">
        <v>0</v>
      </c>
      <c r="V1103">
        <v>0</v>
      </c>
      <c r="W1103">
        <v>0</v>
      </c>
      <c r="X1103">
        <v>43.61524340252452</v>
      </c>
      <c r="Y1103">
        <v>0</v>
      </c>
      <c r="Z1103">
        <v>0</v>
      </c>
      <c r="AA1103">
        <v>0</v>
      </c>
      <c r="AB1103">
        <v>55.177644433910395</v>
      </c>
      <c r="AC1103">
        <v>0</v>
      </c>
      <c r="AD1103">
        <v>0</v>
      </c>
      <c r="AE1103">
        <v>98.792887836434915</v>
      </c>
    </row>
    <row r="1104" spans="1:31" x14ac:dyDescent="0.3">
      <c r="A1104">
        <v>2687969</v>
      </c>
      <c r="B1104">
        <v>1</v>
      </c>
      <c r="C1104" t="s">
        <v>80</v>
      </c>
      <c r="D1104" t="s">
        <v>96</v>
      </c>
      <c r="E1104" t="s">
        <v>160</v>
      </c>
      <c r="F1104" t="s">
        <v>3354</v>
      </c>
      <c r="G1104" t="s">
        <v>165</v>
      </c>
      <c r="H1104" t="s">
        <v>135</v>
      </c>
      <c r="I1104" t="s">
        <v>136</v>
      </c>
      <c r="J1104" t="s">
        <v>137</v>
      </c>
      <c r="K1104" t="s">
        <v>166</v>
      </c>
      <c r="L1104" t="s">
        <v>3355</v>
      </c>
      <c r="M1104" t="s">
        <v>3356</v>
      </c>
      <c r="N1104">
        <v>0.255</v>
      </c>
      <c r="O1104">
        <v>0</v>
      </c>
      <c r="P1104">
        <v>1629</v>
      </c>
      <c r="Q1104">
        <v>0</v>
      </c>
      <c r="R1104">
        <v>0</v>
      </c>
      <c r="S1104">
        <v>3</v>
      </c>
      <c r="T1104">
        <v>335</v>
      </c>
      <c r="U1104">
        <v>0</v>
      </c>
      <c r="V1104">
        <v>0</v>
      </c>
      <c r="W1104">
        <v>0</v>
      </c>
      <c r="X1104">
        <v>102.49921218425837</v>
      </c>
      <c r="Y1104">
        <v>0</v>
      </c>
      <c r="Z1104">
        <v>0</v>
      </c>
      <c r="AA1104">
        <v>12.3871104878598</v>
      </c>
      <c r="AB1104">
        <v>64.787869082390856</v>
      </c>
      <c r="AC1104">
        <v>0</v>
      </c>
      <c r="AD1104">
        <v>0</v>
      </c>
      <c r="AE1104">
        <v>179.67419175450902</v>
      </c>
    </row>
    <row r="1105" spans="1:31" x14ac:dyDescent="0.3">
      <c r="A1105">
        <v>2687970</v>
      </c>
      <c r="B1105">
        <v>1</v>
      </c>
      <c r="C1105" t="s">
        <v>81</v>
      </c>
      <c r="D1105" t="s">
        <v>128</v>
      </c>
      <c r="E1105" t="s">
        <v>160</v>
      </c>
      <c r="F1105" t="s">
        <v>3357</v>
      </c>
      <c r="G1105" t="s">
        <v>165</v>
      </c>
      <c r="H1105" t="s">
        <v>135</v>
      </c>
      <c r="I1105" t="s">
        <v>136</v>
      </c>
      <c r="J1105" t="s">
        <v>137</v>
      </c>
      <c r="K1105" t="s">
        <v>166</v>
      </c>
      <c r="L1105" t="s">
        <v>3358</v>
      </c>
      <c r="M1105" t="s">
        <v>3359</v>
      </c>
      <c r="N1105">
        <v>0.89416666600000005</v>
      </c>
      <c r="O1105">
        <v>106</v>
      </c>
      <c r="P1105">
        <v>21371</v>
      </c>
      <c r="Q1105">
        <v>621</v>
      </c>
      <c r="R1105">
        <v>597</v>
      </c>
      <c r="S1105">
        <v>110</v>
      </c>
      <c r="T1105">
        <v>1955</v>
      </c>
      <c r="U1105">
        <v>16</v>
      </c>
      <c r="V1105">
        <v>1</v>
      </c>
      <c r="W1105">
        <v>33.669786483838116</v>
      </c>
      <c r="X1105">
        <v>2776.1838701533784</v>
      </c>
      <c r="Y1105">
        <v>438.78084724838379</v>
      </c>
      <c r="Z1105">
        <v>233.66724471282032</v>
      </c>
      <c r="AA1105">
        <v>729.57138409498873</v>
      </c>
      <c r="AB1105">
        <v>790.56617867068144</v>
      </c>
      <c r="AC1105">
        <v>1301.4883061369278</v>
      </c>
      <c r="AD1105">
        <v>7.9589846249383553</v>
      </c>
      <c r="AE1105">
        <v>6311.8866021259564</v>
      </c>
    </row>
    <row r="1106" spans="1:31" x14ac:dyDescent="0.3">
      <c r="A1106">
        <v>2687971</v>
      </c>
      <c r="B1106">
        <v>1</v>
      </c>
      <c r="C1106" t="s">
        <v>81</v>
      </c>
      <c r="D1106" t="s">
        <v>128</v>
      </c>
      <c r="E1106" t="s">
        <v>141</v>
      </c>
      <c r="F1106" t="s">
        <v>3360</v>
      </c>
      <c r="G1106" t="s">
        <v>165</v>
      </c>
      <c r="H1106" t="s">
        <v>135</v>
      </c>
      <c r="I1106" t="s">
        <v>136</v>
      </c>
      <c r="J1106" t="s">
        <v>137</v>
      </c>
      <c r="K1106" t="s">
        <v>166</v>
      </c>
      <c r="L1106" t="s">
        <v>3361</v>
      </c>
      <c r="M1106" t="s">
        <v>3362</v>
      </c>
      <c r="N1106">
        <v>0.41305555500000002</v>
      </c>
      <c r="O1106">
        <v>1</v>
      </c>
      <c r="P1106">
        <v>5680</v>
      </c>
      <c r="Q1106">
        <v>7</v>
      </c>
      <c r="R1106">
        <v>24</v>
      </c>
      <c r="S1106">
        <v>11</v>
      </c>
      <c r="T1106">
        <v>226</v>
      </c>
      <c r="U1106">
        <v>3</v>
      </c>
      <c r="V1106">
        <v>1</v>
      </c>
      <c r="W1106">
        <v>6.1959102855833337E-2</v>
      </c>
      <c r="X1106">
        <v>406.94451682789247</v>
      </c>
      <c r="Y1106">
        <v>9.1644362271606674</v>
      </c>
      <c r="Z1106">
        <v>7.0412809573799677</v>
      </c>
      <c r="AA1106">
        <v>107.60609504410552</v>
      </c>
      <c r="AB1106">
        <v>71.4533982946555</v>
      </c>
      <c r="AC1106">
        <v>179.6220260220758</v>
      </c>
      <c r="AD1106">
        <v>0.51690425235546056</v>
      </c>
      <c r="AE1106">
        <v>782.41061672848127</v>
      </c>
    </row>
    <row r="1107" spans="1:31" x14ac:dyDescent="0.3">
      <c r="A1107">
        <v>2687962</v>
      </c>
      <c r="B1107">
        <v>1</v>
      </c>
      <c r="C1107" t="s">
        <v>81</v>
      </c>
      <c r="D1107" t="s">
        <v>115</v>
      </c>
      <c r="E1107" t="s">
        <v>132</v>
      </c>
      <c r="F1107" t="s">
        <v>3363</v>
      </c>
      <c r="G1107" t="s">
        <v>134</v>
      </c>
      <c r="H1107" t="s">
        <v>135</v>
      </c>
      <c r="I1107" t="s">
        <v>169</v>
      </c>
      <c r="J1107" t="s">
        <v>137</v>
      </c>
      <c r="K1107" t="s">
        <v>138</v>
      </c>
      <c r="L1107" t="s">
        <v>3364</v>
      </c>
      <c r="M1107" t="s">
        <v>3365</v>
      </c>
      <c r="N1107">
        <v>1.4166666E-2</v>
      </c>
      <c r="O1107">
        <v>2</v>
      </c>
      <c r="P1107">
        <v>853</v>
      </c>
      <c r="Q1107">
        <v>0</v>
      </c>
      <c r="R1107">
        <v>12</v>
      </c>
      <c r="S1107">
        <v>2</v>
      </c>
      <c r="T1107">
        <v>65</v>
      </c>
      <c r="U1107">
        <v>0</v>
      </c>
      <c r="V1107">
        <v>0</v>
      </c>
      <c r="W1107">
        <v>3.9262100950000003E-3</v>
      </c>
      <c r="X1107">
        <v>0.88180528979223416</v>
      </c>
      <c r="Y1107">
        <v>0</v>
      </c>
      <c r="Z1107">
        <v>2.8515156883531501E-2</v>
      </c>
      <c r="AA1107">
        <v>3.4155278482047753E-2</v>
      </c>
      <c r="AB1107">
        <v>0.12061397571925973</v>
      </c>
      <c r="AC1107">
        <v>0</v>
      </c>
      <c r="AD1107">
        <v>0</v>
      </c>
      <c r="AE1107">
        <v>1.0690159109720732</v>
      </c>
    </row>
    <row r="1108" spans="1:31" x14ac:dyDescent="0.3">
      <c r="A1108">
        <v>2687976</v>
      </c>
      <c r="B1108">
        <v>1</v>
      </c>
      <c r="C1108" t="s">
        <v>81</v>
      </c>
      <c r="D1108" t="s">
        <v>121</v>
      </c>
      <c r="E1108" t="s">
        <v>132</v>
      </c>
      <c r="F1108" t="s">
        <v>3366</v>
      </c>
      <c r="G1108" t="s">
        <v>134</v>
      </c>
      <c r="H1108" t="s">
        <v>135</v>
      </c>
      <c r="I1108" t="s">
        <v>136</v>
      </c>
      <c r="J1108" t="s">
        <v>137</v>
      </c>
      <c r="K1108" t="s">
        <v>138</v>
      </c>
      <c r="L1108" t="s">
        <v>3367</v>
      </c>
      <c r="M1108" t="s">
        <v>3368</v>
      </c>
      <c r="N1108">
        <v>0.113611111</v>
      </c>
      <c r="O1108">
        <v>3</v>
      </c>
      <c r="P1108">
        <v>501</v>
      </c>
      <c r="Q1108">
        <v>7</v>
      </c>
      <c r="R1108">
        <v>12</v>
      </c>
      <c r="S1108">
        <v>2</v>
      </c>
      <c r="T1108">
        <v>28</v>
      </c>
      <c r="U1108">
        <v>0</v>
      </c>
      <c r="V1108">
        <v>0</v>
      </c>
      <c r="W1108">
        <v>5.3031307077499992E-2</v>
      </c>
      <c r="X1108">
        <v>6.4566090774768874</v>
      </c>
      <c r="Y1108">
        <v>1.5714850853509661</v>
      </c>
      <c r="Z1108">
        <v>0.81269507811410546</v>
      </c>
      <c r="AA1108">
        <v>0.12571642408</v>
      </c>
      <c r="AB1108">
        <v>0.76392779049658699</v>
      </c>
      <c r="AC1108">
        <v>0</v>
      </c>
      <c r="AD1108">
        <v>0</v>
      </c>
      <c r="AE1108">
        <v>9.7834647625960454</v>
      </c>
    </row>
    <row r="1109" spans="1:31" x14ac:dyDescent="0.3">
      <c r="A1109">
        <v>2687977</v>
      </c>
      <c r="B1109">
        <v>1</v>
      </c>
      <c r="C1109" t="s">
        <v>80</v>
      </c>
      <c r="D1109" t="s">
        <v>93</v>
      </c>
      <c r="E1109" t="s">
        <v>160</v>
      </c>
      <c r="F1109" t="s">
        <v>3369</v>
      </c>
      <c r="G1109" t="s">
        <v>134</v>
      </c>
      <c r="H1109" t="s">
        <v>135</v>
      </c>
      <c r="I1109" t="s">
        <v>136</v>
      </c>
      <c r="J1109" t="s">
        <v>137</v>
      </c>
      <c r="K1109" t="s">
        <v>138</v>
      </c>
      <c r="L1109" t="s">
        <v>3370</v>
      </c>
      <c r="M1109" t="s">
        <v>3371</v>
      </c>
      <c r="N1109">
        <v>0.48888888800000002</v>
      </c>
      <c r="O1109">
        <v>2</v>
      </c>
      <c r="P1109">
        <v>267</v>
      </c>
      <c r="Q1109">
        <v>37</v>
      </c>
      <c r="R1109">
        <v>34</v>
      </c>
      <c r="S1109">
        <v>5</v>
      </c>
      <c r="T1109">
        <v>39</v>
      </c>
      <c r="U1109">
        <v>0</v>
      </c>
      <c r="V1109">
        <v>0</v>
      </c>
      <c r="W1109">
        <v>0.45153424828991112</v>
      </c>
      <c r="X1109">
        <v>23.703462257527779</v>
      </c>
      <c r="Y1109">
        <v>58.766955088957381</v>
      </c>
      <c r="Z1109">
        <v>36.778126155114272</v>
      </c>
      <c r="AA1109">
        <v>8.2268680745693672</v>
      </c>
      <c r="AB1109">
        <v>12.723040755190819</v>
      </c>
      <c r="AC1109">
        <v>0</v>
      </c>
      <c r="AD1109">
        <v>0</v>
      </c>
      <c r="AE1109">
        <v>140.64998657964952</v>
      </c>
    </row>
    <row r="1110" spans="1:31" x14ac:dyDescent="0.3">
      <c r="A1110">
        <v>2687991</v>
      </c>
      <c r="B1110">
        <v>1</v>
      </c>
      <c r="C1110" t="s">
        <v>81</v>
      </c>
      <c r="D1110" t="s">
        <v>116</v>
      </c>
      <c r="E1110" t="s">
        <v>132</v>
      </c>
      <c r="F1110" t="s">
        <v>3372</v>
      </c>
      <c r="G1110" t="s">
        <v>134</v>
      </c>
      <c r="H1110" t="s">
        <v>135</v>
      </c>
      <c r="I1110" t="s">
        <v>136</v>
      </c>
      <c r="J1110" t="s">
        <v>137</v>
      </c>
      <c r="K1110" t="s">
        <v>138</v>
      </c>
      <c r="L1110" t="s">
        <v>3373</v>
      </c>
      <c r="M1110" t="s">
        <v>3374</v>
      </c>
      <c r="N1110">
        <v>0.768055555</v>
      </c>
      <c r="O1110">
        <v>1</v>
      </c>
      <c r="P1110">
        <v>529</v>
      </c>
      <c r="Q1110">
        <v>5</v>
      </c>
      <c r="R1110">
        <v>39</v>
      </c>
      <c r="S1110">
        <v>0</v>
      </c>
      <c r="T1110">
        <v>59</v>
      </c>
      <c r="U1110">
        <v>0</v>
      </c>
      <c r="V1110">
        <v>0</v>
      </c>
      <c r="W1110">
        <v>0.1337421989</v>
      </c>
      <c r="X1110">
        <v>62.706301571340376</v>
      </c>
      <c r="Y1110">
        <v>14.886973854093975</v>
      </c>
      <c r="Z1110">
        <v>14.455642091187293</v>
      </c>
      <c r="AA1110">
        <v>0</v>
      </c>
      <c r="AB1110">
        <v>9.3922871410085982</v>
      </c>
      <c r="AC1110">
        <v>0</v>
      </c>
      <c r="AD1110">
        <v>0</v>
      </c>
      <c r="AE1110">
        <v>101.57494685653025</v>
      </c>
    </row>
    <row r="1111" spans="1:31" x14ac:dyDescent="0.3">
      <c r="A1111">
        <v>2688005</v>
      </c>
      <c r="B1111">
        <v>1</v>
      </c>
      <c r="C1111" t="s">
        <v>80</v>
      </c>
      <c r="D1111" t="s">
        <v>97</v>
      </c>
      <c r="E1111" t="s">
        <v>160</v>
      </c>
      <c r="F1111" t="s">
        <v>2214</v>
      </c>
      <c r="G1111" t="s">
        <v>134</v>
      </c>
      <c r="H1111" t="s">
        <v>135</v>
      </c>
      <c r="I1111" t="s">
        <v>136</v>
      </c>
      <c r="J1111" t="s">
        <v>137</v>
      </c>
      <c r="K1111" t="s">
        <v>138</v>
      </c>
      <c r="L1111" t="s">
        <v>3375</v>
      </c>
      <c r="M1111" t="s">
        <v>3376</v>
      </c>
      <c r="N1111">
        <v>0.52722222200000002</v>
      </c>
      <c r="O1111">
        <v>5</v>
      </c>
      <c r="P1111">
        <v>1624</v>
      </c>
      <c r="Q1111">
        <v>5</v>
      </c>
      <c r="R1111">
        <v>69</v>
      </c>
      <c r="S1111">
        <v>15</v>
      </c>
      <c r="T1111">
        <v>144</v>
      </c>
      <c r="U1111">
        <v>1</v>
      </c>
      <c r="V1111">
        <v>0</v>
      </c>
      <c r="W1111">
        <v>10.406492464716688</v>
      </c>
      <c r="X1111">
        <v>145.56231070273802</v>
      </c>
      <c r="Y1111">
        <v>1.230337010379555</v>
      </c>
      <c r="Z1111">
        <v>14.997269143583285</v>
      </c>
      <c r="AA1111">
        <v>23.956589167564243</v>
      </c>
      <c r="AB1111">
        <v>73.723507567450724</v>
      </c>
      <c r="AC1111">
        <v>155.92747237640367</v>
      </c>
      <c r="AD1111">
        <v>0</v>
      </c>
      <c r="AE1111">
        <v>425.80397843283617</v>
      </c>
    </row>
    <row r="1112" spans="1:31" x14ac:dyDescent="0.3">
      <c r="A1112">
        <v>2688008</v>
      </c>
      <c r="B1112">
        <v>1</v>
      </c>
      <c r="C1112" t="s">
        <v>81</v>
      </c>
      <c r="D1112" t="s">
        <v>114</v>
      </c>
      <c r="E1112" t="s">
        <v>132</v>
      </c>
      <c r="F1112" t="s">
        <v>3377</v>
      </c>
      <c r="G1112" t="s">
        <v>134</v>
      </c>
      <c r="H1112" t="s">
        <v>135</v>
      </c>
      <c r="I1112" t="s">
        <v>136</v>
      </c>
      <c r="J1112" t="s">
        <v>137</v>
      </c>
      <c r="K1112" t="s">
        <v>138</v>
      </c>
      <c r="L1112" t="s">
        <v>3378</v>
      </c>
      <c r="M1112" t="s">
        <v>3379</v>
      </c>
      <c r="N1112">
        <v>0.50916666600000005</v>
      </c>
      <c r="O1112">
        <v>2</v>
      </c>
      <c r="P1112">
        <v>198</v>
      </c>
      <c r="Q1112">
        <v>1</v>
      </c>
      <c r="R1112">
        <v>7</v>
      </c>
      <c r="S1112">
        <v>1</v>
      </c>
      <c r="T1112">
        <v>9</v>
      </c>
      <c r="U1112">
        <v>0</v>
      </c>
      <c r="V1112">
        <v>0</v>
      </c>
      <c r="W1112">
        <v>0.14071800932649778</v>
      </c>
      <c r="X1112">
        <v>11.178603639836819</v>
      </c>
      <c r="Y1112">
        <v>0.23615392037679656</v>
      </c>
      <c r="Z1112">
        <v>8.3584886474021486E-2</v>
      </c>
      <c r="AA1112">
        <v>0.82564144382413562</v>
      </c>
      <c r="AB1112">
        <v>2.2395500612997656</v>
      </c>
      <c r="AC1112">
        <v>0</v>
      </c>
      <c r="AD1112">
        <v>0</v>
      </c>
      <c r="AE1112">
        <v>14.704251961138038</v>
      </c>
    </row>
    <row r="1113" spans="1:31" x14ac:dyDescent="0.3">
      <c r="A1113">
        <v>2688011</v>
      </c>
      <c r="B1113">
        <v>1</v>
      </c>
      <c r="C1113" t="s">
        <v>80</v>
      </c>
      <c r="D1113" t="s">
        <v>104</v>
      </c>
      <c r="E1113" t="s">
        <v>160</v>
      </c>
      <c r="F1113" t="s">
        <v>3380</v>
      </c>
      <c r="G1113" t="s">
        <v>134</v>
      </c>
      <c r="H1113" t="s">
        <v>135</v>
      </c>
      <c r="I1113" t="s">
        <v>136</v>
      </c>
      <c r="J1113" t="s">
        <v>137</v>
      </c>
      <c r="K1113" t="s">
        <v>138</v>
      </c>
      <c r="L1113" t="s">
        <v>3381</v>
      </c>
      <c r="M1113" t="s">
        <v>3382</v>
      </c>
      <c r="N1113">
        <v>0.42166666600000002</v>
      </c>
      <c r="O1113">
        <v>0</v>
      </c>
      <c r="P1113">
        <v>1640</v>
      </c>
      <c r="Q1113">
        <v>0</v>
      </c>
      <c r="R1113">
        <v>6</v>
      </c>
      <c r="S1113">
        <v>0</v>
      </c>
      <c r="T1113">
        <v>192</v>
      </c>
      <c r="U1113">
        <v>0</v>
      </c>
      <c r="V1113">
        <v>0</v>
      </c>
      <c r="W1113">
        <v>0</v>
      </c>
      <c r="X1113">
        <v>119.04854508281375</v>
      </c>
      <c r="Y1113">
        <v>0</v>
      </c>
      <c r="Z1113">
        <v>0.67069433906079734</v>
      </c>
      <c r="AA1113">
        <v>0</v>
      </c>
      <c r="AB1113">
        <v>38.315765927852034</v>
      </c>
      <c r="AC1113">
        <v>0</v>
      </c>
      <c r="AD1113">
        <v>0</v>
      </c>
      <c r="AE1113">
        <v>158.03500534972659</v>
      </c>
    </row>
    <row r="1114" spans="1:31" x14ac:dyDescent="0.3">
      <c r="A1114">
        <v>2688012</v>
      </c>
      <c r="B1114">
        <v>1</v>
      </c>
      <c r="C1114" t="s">
        <v>80</v>
      </c>
      <c r="D1114" t="s">
        <v>108</v>
      </c>
      <c r="E1114" t="s">
        <v>132</v>
      </c>
      <c r="F1114" t="s">
        <v>3383</v>
      </c>
      <c r="G1114" t="s">
        <v>134</v>
      </c>
      <c r="H1114" t="s">
        <v>135</v>
      </c>
      <c r="I1114" t="s">
        <v>136</v>
      </c>
      <c r="J1114" t="s">
        <v>137</v>
      </c>
      <c r="K1114" t="s">
        <v>138</v>
      </c>
      <c r="L1114" t="s">
        <v>3384</v>
      </c>
      <c r="M1114" t="s">
        <v>3385</v>
      </c>
      <c r="N1114">
        <v>9.1111110999999995E-2</v>
      </c>
      <c r="O1114">
        <v>0</v>
      </c>
      <c r="P1114">
        <v>139</v>
      </c>
      <c r="Q1114">
        <v>0</v>
      </c>
      <c r="R1114">
        <v>31</v>
      </c>
      <c r="S1114">
        <v>0</v>
      </c>
      <c r="T1114">
        <v>37</v>
      </c>
      <c r="U1114">
        <v>0</v>
      </c>
      <c r="V1114">
        <v>0</v>
      </c>
      <c r="W1114">
        <v>0</v>
      </c>
      <c r="X1114">
        <v>2.6701641538149898</v>
      </c>
      <c r="Y1114">
        <v>0</v>
      </c>
      <c r="Z1114">
        <v>3.3410140042442622</v>
      </c>
      <c r="AA1114">
        <v>0</v>
      </c>
      <c r="AB1114">
        <v>2.8501451706045096</v>
      </c>
      <c r="AC1114">
        <v>0</v>
      </c>
      <c r="AD1114">
        <v>0</v>
      </c>
      <c r="AE1114">
        <v>8.8613233286637616</v>
      </c>
    </row>
    <row r="1115" spans="1:31" x14ac:dyDescent="0.3">
      <c r="A1115">
        <v>2688026</v>
      </c>
      <c r="B1115">
        <v>1</v>
      </c>
      <c r="C1115" t="s">
        <v>80</v>
      </c>
      <c r="D1115" t="s">
        <v>111</v>
      </c>
      <c r="E1115" t="s">
        <v>213</v>
      </c>
      <c r="F1115" t="s">
        <v>3386</v>
      </c>
      <c r="G1115" t="s">
        <v>215</v>
      </c>
      <c r="H1115" t="s">
        <v>187</v>
      </c>
      <c r="I1115" t="s">
        <v>136</v>
      </c>
      <c r="J1115" t="s">
        <v>137</v>
      </c>
      <c r="K1115" t="s">
        <v>138</v>
      </c>
      <c r="L1115" t="s">
        <v>3387</v>
      </c>
      <c r="M1115" t="s">
        <v>3388</v>
      </c>
      <c r="N1115">
        <v>0.580555555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1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0.91337135265999991</v>
      </c>
      <c r="AC1115">
        <v>0</v>
      </c>
      <c r="AD1115">
        <v>0</v>
      </c>
      <c r="AE1115">
        <v>0.91337135265999991</v>
      </c>
    </row>
    <row r="1116" spans="1:31" x14ac:dyDescent="0.3">
      <c r="A1116">
        <v>2687982</v>
      </c>
      <c r="B1116">
        <v>1</v>
      </c>
      <c r="C1116" t="s">
        <v>80</v>
      </c>
      <c r="D1116" t="s">
        <v>108</v>
      </c>
      <c r="E1116" t="s">
        <v>184</v>
      </c>
      <c r="F1116" t="s">
        <v>3389</v>
      </c>
      <c r="G1116" t="s">
        <v>186</v>
      </c>
      <c r="H1116" t="s">
        <v>187</v>
      </c>
      <c r="I1116" t="s">
        <v>136</v>
      </c>
      <c r="J1116" t="s">
        <v>137</v>
      </c>
      <c r="K1116" t="s">
        <v>138</v>
      </c>
      <c r="L1116" t="s">
        <v>3390</v>
      </c>
      <c r="M1116" t="s">
        <v>3391</v>
      </c>
      <c r="N1116">
        <v>1.958611111</v>
      </c>
      <c r="O1116">
        <v>0</v>
      </c>
      <c r="P1116">
        <v>3</v>
      </c>
      <c r="Q1116">
        <v>0</v>
      </c>
      <c r="R1116">
        <v>6</v>
      </c>
      <c r="S1116">
        <v>0</v>
      </c>
      <c r="T1116">
        <v>1</v>
      </c>
      <c r="U1116">
        <v>0</v>
      </c>
      <c r="V1116">
        <v>0</v>
      </c>
      <c r="W1116">
        <v>0</v>
      </c>
      <c r="X1116">
        <v>1.3794871703481582</v>
      </c>
      <c r="Y1116">
        <v>0</v>
      </c>
      <c r="Z1116">
        <v>10.070279634002032</v>
      </c>
      <c r="AA1116">
        <v>0</v>
      </c>
      <c r="AB1116">
        <v>3.7818116002172664</v>
      </c>
      <c r="AC1116">
        <v>0</v>
      </c>
      <c r="AD1116">
        <v>0</v>
      </c>
      <c r="AE1116">
        <v>15.231578404567458</v>
      </c>
    </row>
    <row r="1117" spans="1:31" x14ac:dyDescent="0.3">
      <c r="A1117">
        <v>2687987</v>
      </c>
      <c r="B1117">
        <v>1</v>
      </c>
      <c r="C1117" t="s">
        <v>80</v>
      </c>
      <c r="D1117" t="s">
        <v>84</v>
      </c>
      <c r="E1117" t="s">
        <v>244</v>
      </c>
      <c r="F1117" t="s">
        <v>3392</v>
      </c>
      <c r="G1117" t="s">
        <v>165</v>
      </c>
      <c r="H1117" t="s">
        <v>187</v>
      </c>
      <c r="I1117" t="s">
        <v>136</v>
      </c>
      <c r="J1117" t="s">
        <v>137</v>
      </c>
      <c r="K1117" t="s">
        <v>166</v>
      </c>
      <c r="L1117" t="s">
        <v>3393</v>
      </c>
      <c r="M1117" t="s">
        <v>3394</v>
      </c>
      <c r="N1117">
        <v>1.821666666</v>
      </c>
      <c r="O1117">
        <v>0</v>
      </c>
      <c r="P1117">
        <v>493</v>
      </c>
      <c r="Q1117">
        <v>0</v>
      </c>
      <c r="R1117">
        <v>0</v>
      </c>
      <c r="S1117">
        <v>0</v>
      </c>
      <c r="T1117">
        <v>22</v>
      </c>
      <c r="U1117">
        <v>0</v>
      </c>
      <c r="V1117">
        <v>0</v>
      </c>
      <c r="W1117">
        <v>0</v>
      </c>
      <c r="X1117">
        <v>199.41187751776127</v>
      </c>
      <c r="Y1117">
        <v>0</v>
      </c>
      <c r="Z1117">
        <v>0</v>
      </c>
      <c r="AA1117">
        <v>0</v>
      </c>
      <c r="AB1117">
        <v>34.803830098623216</v>
      </c>
      <c r="AC1117">
        <v>0</v>
      </c>
      <c r="AD1117">
        <v>0</v>
      </c>
      <c r="AE1117">
        <v>234.21570761638449</v>
      </c>
    </row>
    <row r="1118" spans="1:31" x14ac:dyDescent="0.3">
      <c r="A1118">
        <v>2688010</v>
      </c>
      <c r="B1118">
        <v>1</v>
      </c>
      <c r="C1118" t="s">
        <v>80</v>
      </c>
      <c r="D1118" t="s">
        <v>107</v>
      </c>
      <c r="E1118" t="s">
        <v>132</v>
      </c>
      <c r="F1118" t="s">
        <v>3395</v>
      </c>
      <c r="G1118" t="s">
        <v>134</v>
      </c>
      <c r="H1118" t="s">
        <v>135</v>
      </c>
      <c r="I1118" t="s">
        <v>136</v>
      </c>
      <c r="J1118" t="s">
        <v>137</v>
      </c>
      <c r="K1118" t="s">
        <v>138</v>
      </c>
      <c r="L1118" t="s">
        <v>3396</v>
      </c>
      <c r="M1118" t="s">
        <v>3397</v>
      </c>
      <c r="N1118">
        <v>0.873611111</v>
      </c>
      <c r="O1118">
        <v>0</v>
      </c>
      <c r="P1118">
        <v>237</v>
      </c>
      <c r="Q1118">
        <v>0</v>
      </c>
      <c r="R1118">
        <v>3</v>
      </c>
      <c r="S1118">
        <v>0</v>
      </c>
      <c r="T1118">
        <v>83</v>
      </c>
      <c r="U1118">
        <v>0</v>
      </c>
      <c r="V1118">
        <v>0</v>
      </c>
      <c r="W1118">
        <v>0</v>
      </c>
      <c r="X1118">
        <v>30.336566013413211</v>
      </c>
      <c r="Y1118">
        <v>0</v>
      </c>
      <c r="Z1118">
        <v>0.63274208704580615</v>
      </c>
      <c r="AA1118">
        <v>0</v>
      </c>
      <c r="AB1118">
        <v>41.111813031415124</v>
      </c>
      <c r="AC1118">
        <v>0</v>
      </c>
      <c r="AD1118">
        <v>0</v>
      </c>
      <c r="AE1118">
        <v>72.081121131874141</v>
      </c>
    </row>
    <row r="1119" spans="1:31" x14ac:dyDescent="0.3">
      <c r="A1119">
        <v>2688039</v>
      </c>
      <c r="B1119">
        <v>1</v>
      </c>
      <c r="C1119" t="s">
        <v>80</v>
      </c>
      <c r="D1119" t="s">
        <v>108</v>
      </c>
      <c r="E1119" t="s">
        <v>132</v>
      </c>
      <c r="F1119" t="s">
        <v>3383</v>
      </c>
      <c r="G1119" t="s">
        <v>134</v>
      </c>
      <c r="H1119" t="s">
        <v>135</v>
      </c>
      <c r="I1119" t="s">
        <v>136</v>
      </c>
      <c r="J1119" t="s">
        <v>137</v>
      </c>
      <c r="K1119" t="s">
        <v>138</v>
      </c>
      <c r="L1119" t="s">
        <v>3398</v>
      </c>
      <c r="M1119" t="s">
        <v>3399</v>
      </c>
      <c r="N1119">
        <v>6.3888888000000005E-2</v>
      </c>
      <c r="O1119">
        <v>0</v>
      </c>
      <c r="P1119">
        <v>139</v>
      </c>
      <c r="Q1119">
        <v>0</v>
      </c>
      <c r="R1119">
        <v>31</v>
      </c>
      <c r="S1119">
        <v>0</v>
      </c>
      <c r="T1119">
        <v>37</v>
      </c>
      <c r="U1119">
        <v>0</v>
      </c>
      <c r="V1119">
        <v>0</v>
      </c>
      <c r="W1119">
        <v>0</v>
      </c>
      <c r="X1119">
        <v>1.9118731940994806</v>
      </c>
      <c r="Y1119">
        <v>0</v>
      </c>
      <c r="Z1119">
        <v>2.441439059136894</v>
      </c>
      <c r="AA1119">
        <v>0</v>
      </c>
      <c r="AB1119">
        <v>2.285549768008071</v>
      </c>
      <c r="AC1119">
        <v>0</v>
      </c>
      <c r="AD1119">
        <v>0</v>
      </c>
      <c r="AE1119">
        <v>6.6388620212444458</v>
      </c>
    </row>
    <row r="1120" spans="1:31" x14ac:dyDescent="0.3">
      <c r="A1120">
        <v>2688047</v>
      </c>
      <c r="B1120">
        <v>1</v>
      </c>
      <c r="C1120" t="s">
        <v>80</v>
      </c>
      <c r="D1120" t="s">
        <v>100</v>
      </c>
      <c r="E1120" t="s">
        <v>160</v>
      </c>
      <c r="F1120" t="s">
        <v>3400</v>
      </c>
      <c r="G1120" t="s">
        <v>346</v>
      </c>
      <c r="H1120" t="s">
        <v>135</v>
      </c>
      <c r="I1120" t="s">
        <v>136</v>
      </c>
      <c r="J1120" t="s">
        <v>137</v>
      </c>
      <c r="K1120" t="s">
        <v>166</v>
      </c>
      <c r="L1120" t="s">
        <v>3401</v>
      </c>
      <c r="M1120" t="s">
        <v>3402</v>
      </c>
      <c r="N1120">
        <v>0.47555555500000002</v>
      </c>
      <c r="O1120">
        <v>0</v>
      </c>
      <c r="P1120">
        <v>1305</v>
      </c>
      <c r="Q1120">
        <v>0</v>
      </c>
      <c r="R1120">
        <v>9</v>
      </c>
      <c r="S1120">
        <v>1</v>
      </c>
      <c r="T1120">
        <v>49</v>
      </c>
      <c r="U1120">
        <v>0</v>
      </c>
      <c r="V1120">
        <v>0</v>
      </c>
      <c r="W1120">
        <v>0</v>
      </c>
      <c r="X1120">
        <v>74.178928883313361</v>
      </c>
      <c r="Y1120">
        <v>0</v>
      </c>
      <c r="Z1120">
        <v>9.901934776592352</v>
      </c>
      <c r="AA1120">
        <v>3.0067452333271372</v>
      </c>
      <c r="AB1120">
        <v>27.595693555086683</v>
      </c>
      <c r="AC1120">
        <v>0</v>
      </c>
      <c r="AD1120">
        <v>0</v>
      </c>
      <c r="AE1120">
        <v>114.68330244831954</v>
      </c>
    </row>
    <row r="1121" spans="1:31" x14ac:dyDescent="0.3">
      <c r="A1121">
        <v>2688058</v>
      </c>
      <c r="B1121">
        <v>1</v>
      </c>
      <c r="C1121" t="s">
        <v>80</v>
      </c>
      <c r="D1121" t="s">
        <v>82</v>
      </c>
      <c r="E1121" t="s">
        <v>184</v>
      </c>
      <c r="F1121" t="s">
        <v>3403</v>
      </c>
      <c r="G1121" t="s">
        <v>165</v>
      </c>
      <c r="H1121" t="s">
        <v>187</v>
      </c>
      <c r="I1121" t="s">
        <v>136</v>
      </c>
      <c r="J1121" t="s">
        <v>137</v>
      </c>
      <c r="K1121" t="s">
        <v>166</v>
      </c>
      <c r="L1121" t="s">
        <v>3404</v>
      </c>
      <c r="M1121" t="s">
        <v>3405</v>
      </c>
      <c r="N1121">
        <v>0.58333333300000001</v>
      </c>
      <c r="O1121">
        <v>0</v>
      </c>
      <c r="P1121">
        <v>148</v>
      </c>
      <c r="Q1121">
        <v>0</v>
      </c>
      <c r="R1121">
        <v>0</v>
      </c>
      <c r="S1121">
        <v>0</v>
      </c>
      <c r="T1121">
        <v>9</v>
      </c>
      <c r="U1121">
        <v>0</v>
      </c>
      <c r="V1121">
        <v>0</v>
      </c>
      <c r="W1121">
        <v>0</v>
      </c>
      <c r="X1121">
        <v>17.633794201744568</v>
      </c>
      <c r="Y1121">
        <v>0</v>
      </c>
      <c r="Z1121">
        <v>0</v>
      </c>
      <c r="AA1121">
        <v>0</v>
      </c>
      <c r="AB1121">
        <v>3.8106992231679584</v>
      </c>
      <c r="AC1121">
        <v>0</v>
      </c>
      <c r="AD1121">
        <v>0</v>
      </c>
      <c r="AE1121">
        <v>21.444493424912526</v>
      </c>
    </row>
    <row r="1122" spans="1:31" x14ac:dyDescent="0.3">
      <c r="A1122">
        <v>2688064</v>
      </c>
      <c r="B1122">
        <v>1</v>
      </c>
      <c r="C1122" t="s">
        <v>80</v>
      </c>
      <c r="D1122" t="s">
        <v>83</v>
      </c>
      <c r="E1122" t="s">
        <v>244</v>
      </c>
      <c r="F1122" t="s">
        <v>3069</v>
      </c>
      <c r="G1122" t="s">
        <v>2479</v>
      </c>
      <c r="H1122" t="s">
        <v>187</v>
      </c>
      <c r="I1122" t="s">
        <v>136</v>
      </c>
      <c r="J1122" t="s">
        <v>137</v>
      </c>
      <c r="K1122" t="s">
        <v>138</v>
      </c>
      <c r="L1122" t="s">
        <v>3406</v>
      </c>
      <c r="M1122" t="s">
        <v>3407</v>
      </c>
      <c r="N1122">
        <v>0.82277777699999999</v>
      </c>
      <c r="O1122">
        <v>0</v>
      </c>
      <c r="P1122">
        <v>275</v>
      </c>
      <c r="Q1122">
        <v>0</v>
      </c>
      <c r="R1122">
        <v>0</v>
      </c>
      <c r="S1122">
        <v>0</v>
      </c>
      <c r="T1122">
        <v>43</v>
      </c>
      <c r="U1122">
        <v>0</v>
      </c>
      <c r="V1122">
        <v>0</v>
      </c>
      <c r="W1122">
        <v>0</v>
      </c>
      <c r="X1122">
        <v>49.55335614143997</v>
      </c>
      <c r="Y1122">
        <v>0</v>
      </c>
      <c r="Z1122">
        <v>0</v>
      </c>
      <c r="AA1122">
        <v>0</v>
      </c>
      <c r="AB1122">
        <v>36.523987781089026</v>
      </c>
      <c r="AC1122">
        <v>0</v>
      </c>
      <c r="AD1122">
        <v>0</v>
      </c>
      <c r="AE1122">
        <v>86.077343922528996</v>
      </c>
    </row>
    <row r="1123" spans="1:31" x14ac:dyDescent="0.3">
      <c r="A1123">
        <v>2688066</v>
      </c>
      <c r="B1123">
        <v>1</v>
      </c>
      <c r="C1123" t="s">
        <v>80</v>
      </c>
      <c r="D1123" t="s">
        <v>90</v>
      </c>
      <c r="E1123" t="s">
        <v>244</v>
      </c>
      <c r="F1123" t="s">
        <v>3408</v>
      </c>
      <c r="G1123" t="s">
        <v>165</v>
      </c>
      <c r="H1123" t="s">
        <v>187</v>
      </c>
      <c r="I1123" t="s">
        <v>136</v>
      </c>
      <c r="J1123" t="s">
        <v>137</v>
      </c>
      <c r="K1123" t="s">
        <v>166</v>
      </c>
      <c r="L1123" t="s">
        <v>3409</v>
      </c>
      <c r="M1123" t="s">
        <v>3410</v>
      </c>
      <c r="N1123">
        <v>0.263055555</v>
      </c>
      <c r="O1123">
        <v>0</v>
      </c>
      <c r="P1123">
        <v>269</v>
      </c>
      <c r="Q1123">
        <v>0</v>
      </c>
      <c r="R1123">
        <v>0</v>
      </c>
      <c r="S1123">
        <v>0</v>
      </c>
      <c r="T1123">
        <v>9</v>
      </c>
      <c r="U1123">
        <v>0</v>
      </c>
      <c r="V1123">
        <v>0</v>
      </c>
      <c r="W1123">
        <v>0</v>
      </c>
      <c r="X1123">
        <v>15.428868382403385</v>
      </c>
      <c r="Y1123">
        <v>0</v>
      </c>
      <c r="Z1123">
        <v>0</v>
      </c>
      <c r="AA1123">
        <v>0</v>
      </c>
      <c r="AB1123">
        <v>3.1729547314269309</v>
      </c>
      <c r="AC1123">
        <v>0</v>
      </c>
      <c r="AD1123">
        <v>0</v>
      </c>
      <c r="AE1123">
        <v>18.601823113830317</v>
      </c>
    </row>
    <row r="1124" spans="1:31" x14ac:dyDescent="0.3">
      <c r="A1124">
        <v>2688070</v>
      </c>
      <c r="B1124">
        <v>1</v>
      </c>
      <c r="C1124" t="s">
        <v>80</v>
      </c>
      <c r="D1124" t="s">
        <v>94</v>
      </c>
      <c r="E1124" t="s">
        <v>184</v>
      </c>
      <c r="F1124" t="s">
        <v>3411</v>
      </c>
      <c r="G1124" t="s">
        <v>409</v>
      </c>
      <c r="H1124" t="s">
        <v>187</v>
      </c>
      <c r="I1124" t="s">
        <v>136</v>
      </c>
      <c r="J1124" t="s">
        <v>137</v>
      </c>
      <c r="K1124" t="s">
        <v>138</v>
      </c>
      <c r="L1124" t="s">
        <v>3412</v>
      </c>
      <c r="M1124" t="s">
        <v>3413</v>
      </c>
      <c r="N1124">
        <v>1.0938888879999999</v>
      </c>
      <c r="O1124">
        <v>0</v>
      </c>
      <c r="P1124">
        <v>4</v>
      </c>
      <c r="Q1124">
        <v>0</v>
      </c>
      <c r="R1124">
        <v>4</v>
      </c>
      <c r="S1124">
        <v>0</v>
      </c>
      <c r="T1124">
        <v>14</v>
      </c>
      <c r="U1124">
        <v>0</v>
      </c>
      <c r="V1124">
        <v>0</v>
      </c>
      <c r="W1124">
        <v>0</v>
      </c>
      <c r="X1124">
        <v>0.4686318094792834</v>
      </c>
      <c r="Y1124">
        <v>0</v>
      </c>
      <c r="Z1124">
        <v>0.53175799085128461</v>
      </c>
      <c r="AA1124">
        <v>0</v>
      </c>
      <c r="AB1124">
        <v>5.4393974809840326</v>
      </c>
      <c r="AC1124">
        <v>0</v>
      </c>
      <c r="AD1124">
        <v>0</v>
      </c>
      <c r="AE1124">
        <v>6.4397872813146009</v>
      </c>
    </row>
    <row r="1125" spans="1:31" x14ac:dyDescent="0.3">
      <c r="A1125">
        <v>2688075</v>
      </c>
      <c r="B1125">
        <v>1</v>
      </c>
      <c r="C1125" t="s">
        <v>81</v>
      </c>
      <c r="D1125" t="s">
        <v>116</v>
      </c>
      <c r="E1125" t="s">
        <v>145</v>
      </c>
      <c r="F1125" t="s">
        <v>733</v>
      </c>
      <c r="G1125" t="s">
        <v>134</v>
      </c>
      <c r="H1125" t="s">
        <v>135</v>
      </c>
      <c r="I1125" t="s">
        <v>136</v>
      </c>
      <c r="J1125" t="s">
        <v>137</v>
      </c>
      <c r="K1125" t="s">
        <v>138</v>
      </c>
      <c r="L1125" t="s">
        <v>3414</v>
      </c>
      <c r="M1125" t="s">
        <v>3415</v>
      </c>
      <c r="N1125">
        <v>6.8611111000000002E-2</v>
      </c>
      <c r="O1125">
        <v>0</v>
      </c>
      <c r="P1125">
        <v>134</v>
      </c>
      <c r="Q1125">
        <v>0</v>
      </c>
      <c r="R1125">
        <v>0</v>
      </c>
      <c r="S1125">
        <v>1</v>
      </c>
      <c r="T1125">
        <v>0</v>
      </c>
      <c r="U1125">
        <v>0</v>
      </c>
      <c r="V1125">
        <v>0</v>
      </c>
      <c r="W1125">
        <v>0</v>
      </c>
      <c r="X1125">
        <v>0.74127379266317717</v>
      </c>
      <c r="Y1125">
        <v>0</v>
      </c>
      <c r="Z1125">
        <v>0</v>
      </c>
      <c r="AA1125">
        <v>0.10760260082000001</v>
      </c>
      <c r="AB1125">
        <v>0</v>
      </c>
      <c r="AC1125">
        <v>0</v>
      </c>
      <c r="AD1125">
        <v>0</v>
      </c>
      <c r="AE1125">
        <v>0.84887639348317712</v>
      </c>
    </row>
    <row r="1126" spans="1:31" x14ac:dyDescent="0.3">
      <c r="A1126">
        <v>2688076</v>
      </c>
      <c r="B1126">
        <v>1</v>
      </c>
      <c r="C1126" t="s">
        <v>80</v>
      </c>
      <c r="D1126" t="s">
        <v>83</v>
      </c>
      <c r="E1126" t="s">
        <v>244</v>
      </c>
      <c r="F1126" t="s">
        <v>3416</v>
      </c>
      <c r="G1126" t="s">
        <v>165</v>
      </c>
      <c r="H1126" t="s">
        <v>187</v>
      </c>
      <c r="I1126" t="s">
        <v>136</v>
      </c>
      <c r="J1126" t="s">
        <v>137</v>
      </c>
      <c r="K1126" t="s">
        <v>166</v>
      </c>
      <c r="L1126" t="s">
        <v>3417</v>
      </c>
      <c r="M1126" t="s">
        <v>3418</v>
      </c>
      <c r="N1126">
        <v>0.85166666599999996</v>
      </c>
      <c r="O1126">
        <v>0</v>
      </c>
      <c r="P1126">
        <v>43</v>
      </c>
      <c r="Q1126">
        <v>0</v>
      </c>
      <c r="R1126">
        <v>11</v>
      </c>
      <c r="S1126">
        <v>0</v>
      </c>
      <c r="T1126">
        <v>19</v>
      </c>
      <c r="U1126">
        <v>0</v>
      </c>
      <c r="V1126">
        <v>0</v>
      </c>
      <c r="W1126">
        <v>0</v>
      </c>
      <c r="X1126">
        <v>11.845099554665527</v>
      </c>
      <c r="Y1126">
        <v>0</v>
      </c>
      <c r="Z1126">
        <v>3.6640223708602502</v>
      </c>
      <c r="AA1126">
        <v>0</v>
      </c>
      <c r="AB1126">
        <v>34.064722778798334</v>
      </c>
      <c r="AC1126">
        <v>0</v>
      </c>
      <c r="AD1126">
        <v>0</v>
      </c>
      <c r="AE1126">
        <v>49.57384470432411</v>
      </c>
    </row>
    <row r="1127" spans="1:31" x14ac:dyDescent="0.3">
      <c r="A1127">
        <v>2688103</v>
      </c>
      <c r="B1127">
        <v>1</v>
      </c>
      <c r="C1127" t="s">
        <v>80</v>
      </c>
      <c r="D1127" t="s">
        <v>90</v>
      </c>
      <c r="E1127" t="s">
        <v>244</v>
      </c>
      <c r="F1127" t="s">
        <v>3419</v>
      </c>
      <c r="G1127" t="s">
        <v>165</v>
      </c>
      <c r="H1127" t="s">
        <v>187</v>
      </c>
      <c r="I1127" t="s">
        <v>136</v>
      </c>
      <c r="J1127" t="s">
        <v>137</v>
      </c>
      <c r="K1127" t="s">
        <v>166</v>
      </c>
      <c r="L1127" t="s">
        <v>3420</v>
      </c>
      <c r="M1127" t="s">
        <v>3421</v>
      </c>
      <c r="N1127">
        <v>0.24444444400000001</v>
      </c>
      <c r="O1127">
        <v>0</v>
      </c>
      <c r="P1127">
        <v>297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17.706525760757017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17.706525760757017</v>
      </c>
    </row>
    <row r="1128" spans="1:31" x14ac:dyDescent="0.3">
      <c r="A1128">
        <v>2688138</v>
      </c>
      <c r="B1128">
        <v>1</v>
      </c>
      <c r="C1128" t="s">
        <v>80</v>
      </c>
      <c r="D1128" t="s">
        <v>90</v>
      </c>
      <c r="E1128" t="s">
        <v>244</v>
      </c>
      <c r="F1128" t="s">
        <v>3422</v>
      </c>
      <c r="G1128" t="s">
        <v>165</v>
      </c>
      <c r="H1128" t="s">
        <v>187</v>
      </c>
      <c r="I1128" t="s">
        <v>136</v>
      </c>
      <c r="J1128" t="s">
        <v>137</v>
      </c>
      <c r="K1128" t="s">
        <v>166</v>
      </c>
      <c r="L1128" t="s">
        <v>3423</v>
      </c>
      <c r="M1128" t="s">
        <v>3424</v>
      </c>
      <c r="N1128">
        <v>0.138333333</v>
      </c>
      <c r="O1128">
        <v>0</v>
      </c>
      <c r="P1128">
        <v>399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10.385589912387829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10.385589912387829</v>
      </c>
    </row>
    <row r="1129" spans="1:31" x14ac:dyDescent="0.3">
      <c r="A1129">
        <v>2687981</v>
      </c>
      <c r="B1129">
        <v>1</v>
      </c>
      <c r="C1129" t="s">
        <v>81</v>
      </c>
      <c r="D1129" t="s">
        <v>127</v>
      </c>
      <c r="E1129" t="s">
        <v>132</v>
      </c>
      <c r="F1129" t="s">
        <v>3425</v>
      </c>
      <c r="G1129" t="s">
        <v>134</v>
      </c>
      <c r="H1129" t="s">
        <v>135</v>
      </c>
      <c r="I1129" t="s">
        <v>136</v>
      </c>
      <c r="J1129" t="s">
        <v>137</v>
      </c>
      <c r="K1129" t="s">
        <v>138</v>
      </c>
      <c r="L1129" t="s">
        <v>3426</v>
      </c>
      <c r="M1129" t="s">
        <v>3427</v>
      </c>
      <c r="N1129">
        <v>2.8222222220000002</v>
      </c>
      <c r="O1129">
        <v>13</v>
      </c>
      <c r="P1129">
        <v>532</v>
      </c>
      <c r="Q1129">
        <v>82</v>
      </c>
      <c r="R1129">
        <v>86</v>
      </c>
      <c r="S1129">
        <v>17</v>
      </c>
      <c r="T1129">
        <v>40</v>
      </c>
      <c r="U1129">
        <v>4</v>
      </c>
      <c r="V1129">
        <v>0</v>
      </c>
      <c r="W1129">
        <v>5.3998878777652726</v>
      </c>
      <c r="X1129">
        <v>241.54967926640225</v>
      </c>
      <c r="Y1129">
        <v>275.17125831434822</v>
      </c>
      <c r="Z1129">
        <v>163.3521818104536</v>
      </c>
      <c r="AA1129">
        <v>182.15873944956627</v>
      </c>
      <c r="AB1129">
        <v>36.8590458049284</v>
      </c>
      <c r="AC1129">
        <v>1197.7639405720299</v>
      </c>
      <c r="AD1129">
        <v>0</v>
      </c>
      <c r="AE1129">
        <v>2102.254733095494</v>
      </c>
    </row>
    <row r="1130" spans="1:31" x14ac:dyDescent="0.3">
      <c r="A1130">
        <v>2687992</v>
      </c>
      <c r="B1130">
        <v>1</v>
      </c>
      <c r="C1130" t="s">
        <v>81</v>
      </c>
      <c r="D1130" t="s">
        <v>127</v>
      </c>
      <c r="E1130" t="s">
        <v>145</v>
      </c>
      <c r="F1130" t="s">
        <v>207</v>
      </c>
      <c r="G1130" t="s">
        <v>134</v>
      </c>
      <c r="H1130" t="s">
        <v>135</v>
      </c>
      <c r="I1130" t="s">
        <v>136</v>
      </c>
      <c r="J1130" t="s">
        <v>137</v>
      </c>
      <c r="K1130" t="s">
        <v>138</v>
      </c>
      <c r="L1130" t="s">
        <v>3428</v>
      </c>
      <c r="M1130" t="s">
        <v>3429</v>
      </c>
      <c r="N1130">
        <v>1.448055555</v>
      </c>
      <c r="O1130">
        <v>1</v>
      </c>
      <c r="P1130">
        <v>442</v>
      </c>
      <c r="Q1130">
        <v>98</v>
      </c>
      <c r="R1130">
        <v>132</v>
      </c>
      <c r="S1130">
        <v>8</v>
      </c>
      <c r="T1130">
        <v>61</v>
      </c>
      <c r="U1130">
        <v>0</v>
      </c>
      <c r="V1130">
        <v>0</v>
      </c>
      <c r="W1130">
        <v>0.54477454886400012</v>
      </c>
      <c r="X1130">
        <v>117.40276496109996</v>
      </c>
      <c r="Y1130">
        <v>296.05548669741029</v>
      </c>
      <c r="Z1130">
        <v>107.28808718353446</v>
      </c>
      <c r="AA1130">
        <v>61.855621121690177</v>
      </c>
      <c r="AB1130">
        <v>27.859066173313987</v>
      </c>
      <c r="AC1130">
        <v>0</v>
      </c>
      <c r="AD1130">
        <v>0</v>
      </c>
      <c r="AE1130">
        <v>611.00580068591296</v>
      </c>
    </row>
    <row r="1131" spans="1:31" x14ac:dyDescent="0.3">
      <c r="A1131">
        <v>2688049</v>
      </c>
      <c r="B1131">
        <v>1</v>
      </c>
      <c r="C1131" t="s">
        <v>80</v>
      </c>
      <c r="D1131" t="s">
        <v>89</v>
      </c>
      <c r="E1131" t="s">
        <v>213</v>
      </c>
      <c r="F1131" t="s">
        <v>3298</v>
      </c>
      <c r="G1131" t="s">
        <v>688</v>
      </c>
      <c r="H1131" t="s">
        <v>187</v>
      </c>
      <c r="I1131" t="s">
        <v>136</v>
      </c>
      <c r="J1131" t="s">
        <v>137</v>
      </c>
      <c r="K1131" t="s">
        <v>138</v>
      </c>
      <c r="L1131" t="s">
        <v>3430</v>
      </c>
      <c r="M1131" t="s">
        <v>3431</v>
      </c>
      <c r="N1131">
        <v>1.558333333</v>
      </c>
      <c r="O1131">
        <v>0</v>
      </c>
      <c r="P1131">
        <v>1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0.57702974382865002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0.57702974382865002</v>
      </c>
    </row>
    <row r="1132" spans="1:31" x14ac:dyDescent="0.3">
      <c r="A1132">
        <v>2688067</v>
      </c>
      <c r="B1132">
        <v>1</v>
      </c>
      <c r="C1132" t="s">
        <v>80</v>
      </c>
      <c r="D1132" t="s">
        <v>101</v>
      </c>
      <c r="E1132" t="s">
        <v>160</v>
      </c>
      <c r="F1132" t="s">
        <v>1459</v>
      </c>
      <c r="G1132" t="s">
        <v>134</v>
      </c>
      <c r="H1132" t="s">
        <v>135</v>
      </c>
      <c r="I1132" t="s">
        <v>136</v>
      </c>
      <c r="J1132" t="s">
        <v>137</v>
      </c>
      <c r="K1132" t="s">
        <v>138</v>
      </c>
      <c r="L1132" t="s">
        <v>3432</v>
      </c>
      <c r="M1132" t="s">
        <v>3433</v>
      </c>
      <c r="N1132">
        <v>0.94083333300000005</v>
      </c>
      <c r="O1132">
        <v>0</v>
      </c>
      <c r="P1132">
        <v>277</v>
      </c>
      <c r="Q1132">
        <v>0</v>
      </c>
      <c r="R1132">
        <v>0</v>
      </c>
      <c r="S1132">
        <v>2</v>
      </c>
      <c r="T1132">
        <v>112</v>
      </c>
      <c r="U1132">
        <v>0</v>
      </c>
      <c r="V1132">
        <v>0</v>
      </c>
      <c r="W1132">
        <v>0</v>
      </c>
      <c r="X1132">
        <v>22.79875986435243</v>
      </c>
      <c r="Y1132">
        <v>0</v>
      </c>
      <c r="Z1132">
        <v>0</v>
      </c>
      <c r="AA1132">
        <v>5.3223346221586283</v>
      </c>
      <c r="AB1132">
        <v>49.448952302632669</v>
      </c>
      <c r="AC1132">
        <v>0</v>
      </c>
      <c r="AD1132">
        <v>0</v>
      </c>
      <c r="AE1132">
        <v>77.570046789143731</v>
      </c>
    </row>
    <row r="1133" spans="1:31" x14ac:dyDescent="0.3">
      <c r="A1133">
        <v>2688087</v>
      </c>
      <c r="B1133">
        <v>1</v>
      </c>
      <c r="C1133" t="s">
        <v>80</v>
      </c>
      <c r="D1133" t="s">
        <v>92</v>
      </c>
      <c r="E1133" t="s">
        <v>428</v>
      </c>
      <c r="F1133" t="s">
        <v>3434</v>
      </c>
      <c r="G1133" t="s">
        <v>409</v>
      </c>
      <c r="H1133" t="s">
        <v>187</v>
      </c>
      <c r="I1133" t="s">
        <v>136</v>
      </c>
      <c r="J1133" t="s">
        <v>137</v>
      </c>
      <c r="K1133" t="s">
        <v>138</v>
      </c>
      <c r="L1133" t="s">
        <v>3435</v>
      </c>
      <c r="M1133" t="s">
        <v>3436</v>
      </c>
      <c r="N1133">
        <v>0.85777777700000002</v>
      </c>
      <c r="O1133">
        <v>0</v>
      </c>
      <c r="P1133">
        <v>50</v>
      </c>
      <c r="Q1133">
        <v>0</v>
      </c>
      <c r="R1133">
        <v>0</v>
      </c>
      <c r="S1133">
        <v>0</v>
      </c>
      <c r="T1133">
        <v>5</v>
      </c>
      <c r="U1133">
        <v>0</v>
      </c>
      <c r="V1133">
        <v>0</v>
      </c>
      <c r="W1133">
        <v>0</v>
      </c>
      <c r="X1133">
        <v>6.1903007373029926</v>
      </c>
      <c r="Y1133">
        <v>0</v>
      </c>
      <c r="Z1133">
        <v>0</v>
      </c>
      <c r="AA1133">
        <v>0</v>
      </c>
      <c r="AB1133">
        <v>5.3483545586238712</v>
      </c>
      <c r="AC1133">
        <v>0</v>
      </c>
      <c r="AD1133">
        <v>0</v>
      </c>
      <c r="AE1133">
        <v>11.538655295926864</v>
      </c>
    </row>
    <row r="1134" spans="1:31" x14ac:dyDescent="0.3">
      <c r="A1134">
        <v>2688136</v>
      </c>
      <c r="B1134">
        <v>1</v>
      </c>
      <c r="C1134" t="s">
        <v>81</v>
      </c>
      <c r="D1134" t="s">
        <v>126</v>
      </c>
      <c r="E1134" t="s">
        <v>132</v>
      </c>
      <c r="F1134" t="s">
        <v>2181</v>
      </c>
      <c r="G1134" t="s">
        <v>134</v>
      </c>
      <c r="H1134" t="s">
        <v>135</v>
      </c>
      <c r="I1134" t="s">
        <v>136</v>
      </c>
      <c r="J1134" t="s">
        <v>137</v>
      </c>
      <c r="K1134" t="s">
        <v>138</v>
      </c>
      <c r="L1134" t="s">
        <v>3437</v>
      </c>
      <c r="M1134" t="s">
        <v>3438</v>
      </c>
      <c r="N1134">
        <v>0.63194444400000005</v>
      </c>
      <c r="O1134">
        <v>7</v>
      </c>
      <c r="P1134">
        <v>305</v>
      </c>
      <c r="Q1134">
        <v>36</v>
      </c>
      <c r="R1134">
        <v>133</v>
      </c>
      <c r="S1134">
        <v>7</v>
      </c>
      <c r="T1134">
        <v>20</v>
      </c>
      <c r="U1134">
        <v>1</v>
      </c>
      <c r="V1134">
        <v>0</v>
      </c>
      <c r="W1134">
        <v>0.97606890570572225</v>
      </c>
      <c r="X1134">
        <v>21.212072901697056</v>
      </c>
      <c r="Y1134">
        <v>214.98033396377238</v>
      </c>
      <c r="Z1134">
        <v>98.172219515790147</v>
      </c>
      <c r="AA1134">
        <v>76.714592090542311</v>
      </c>
      <c r="AB1134">
        <v>11.434918162083802</v>
      </c>
      <c r="AC1134">
        <v>100.22814876316001</v>
      </c>
      <c r="AD1134">
        <v>0</v>
      </c>
      <c r="AE1134">
        <v>523.71835430275144</v>
      </c>
    </row>
    <row r="1135" spans="1:31" x14ac:dyDescent="0.3">
      <c r="A1135">
        <v>2688145</v>
      </c>
      <c r="B1135">
        <v>1</v>
      </c>
      <c r="C1135" t="s">
        <v>80</v>
      </c>
      <c r="D1135" t="s">
        <v>100</v>
      </c>
      <c r="E1135" t="s">
        <v>428</v>
      </c>
      <c r="F1135" t="s">
        <v>3439</v>
      </c>
      <c r="G1135" t="s">
        <v>186</v>
      </c>
      <c r="H1135" t="s">
        <v>187</v>
      </c>
      <c r="I1135" t="s">
        <v>136</v>
      </c>
      <c r="J1135" t="s">
        <v>137</v>
      </c>
      <c r="K1135" t="s">
        <v>138</v>
      </c>
      <c r="L1135" t="s">
        <v>3440</v>
      </c>
      <c r="M1135" t="s">
        <v>3441</v>
      </c>
      <c r="N1135">
        <v>0.81388888800000003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10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16.550153832086515</v>
      </c>
      <c r="AC1135">
        <v>0</v>
      </c>
      <c r="AD1135">
        <v>0</v>
      </c>
      <c r="AE1135">
        <v>16.550153832086515</v>
      </c>
    </row>
    <row r="1136" spans="1:31" x14ac:dyDescent="0.3">
      <c r="A1136">
        <v>2688151</v>
      </c>
      <c r="B1136">
        <v>1</v>
      </c>
      <c r="C1136" t="s">
        <v>80</v>
      </c>
      <c r="D1136" t="s">
        <v>108</v>
      </c>
      <c r="E1136" t="s">
        <v>132</v>
      </c>
      <c r="F1136" t="s">
        <v>3442</v>
      </c>
      <c r="G1136" t="s">
        <v>134</v>
      </c>
      <c r="H1136" t="s">
        <v>135</v>
      </c>
      <c r="I1136" t="s">
        <v>169</v>
      </c>
      <c r="J1136" t="s">
        <v>137</v>
      </c>
      <c r="K1136" t="s">
        <v>138</v>
      </c>
      <c r="L1136" t="s">
        <v>3443</v>
      </c>
      <c r="M1136" t="s">
        <v>3444</v>
      </c>
      <c r="N1136">
        <v>5.0000000000000001E-3</v>
      </c>
      <c r="O1136">
        <v>0</v>
      </c>
      <c r="P1136">
        <v>1919</v>
      </c>
      <c r="Q1136">
        <v>4</v>
      </c>
      <c r="R1136">
        <v>903</v>
      </c>
      <c r="S1136">
        <v>11</v>
      </c>
      <c r="T1136">
        <v>504</v>
      </c>
      <c r="U1136">
        <v>2</v>
      </c>
      <c r="V1136">
        <v>0</v>
      </c>
      <c r="W1136">
        <v>0</v>
      </c>
      <c r="X1136">
        <v>1.7622265213522725</v>
      </c>
      <c r="Y1136">
        <v>8.4070067269675502E-2</v>
      </c>
      <c r="Z1136">
        <v>7.6967738671264474</v>
      </c>
      <c r="AA1136">
        <v>0.98653150777441512</v>
      </c>
      <c r="AB1136">
        <v>3.6154524730508077</v>
      </c>
      <c r="AC1136">
        <v>0.84667496864277003</v>
      </c>
      <c r="AD1136">
        <v>0</v>
      </c>
      <c r="AE1136">
        <v>14.99172940521639</v>
      </c>
    </row>
    <row r="1137" spans="1:31" x14ac:dyDescent="0.3">
      <c r="A1137">
        <v>2688152</v>
      </c>
      <c r="B1137">
        <v>1</v>
      </c>
      <c r="C1137" t="s">
        <v>80</v>
      </c>
      <c r="D1137" t="s">
        <v>108</v>
      </c>
      <c r="E1137" t="s">
        <v>160</v>
      </c>
      <c r="F1137" t="s">
        <v>3445</v>
      </c>
      <c r="G1137" t="s">
        <v>134</v>
      </c>
      <c r="H1137" t="s">
        <v>135</v>
      </c>
      <c r="I1137" t="s">
        <v>169</v>
      </c>
      <c r="J1137" t="s">
        <v>137</v>
      </c>
      <c r="K1137" t="s">
        <v>138</v>
      </c>
      <c r="L1137" t="s">
        <v>3446</v>
      </c>
      <c r="M1137" t="s">
        <v>3447</v>
      </c>
      <c r="N1137">
        <v>7.4999999999999997E-3</v>
      </c>
      <c r="O1137">
        <v>0</v>
      </c>
      <c r="P1137">
        <v>1919</v>
      </c>
      <c r="Q1137">
        <v>4</v>
      </c>
      <c r="R1137">
        <v>903</v>
      </c>
      <c r="S1137">
        <v>11</v>
      </c>
      <c r="T1137">
        <v>504</v>
      </c>
      <c r="U1137">
        <v>2</v>
      </c>
      <c r="V1137">
        <v>0</v>
      </c>
      <c r="W1137">
        <v>0</v>
      </c>
      <c r="X1137">
        <v>2.6433397820283928</v>
      </c>
      <c r="Y1137">
        <v>0.12610510090451327</v>
      </c>
      <c r="Z1137">
        <v>11.545160800689668</v>
      </c>
      <c r="AA1137">
        <v>1.4797972616616224</v>
      </c>
      <c r="AB1137">
        <v>5.4231787095762103</v>
      </c>
      <c r="AC1137">
        <v>1.270012452964155</v>
      </c>
      <c r="AD1137">
        <v>0</v>
      </c>
      <c r="AE1137">
        <v>22.487594107824563</v>
      </c>
    </row>
    <row r="1138" spans="1:31" x14ac:dyDescent="0.3">
      <c r="A1138">
        <v>2688161</v>
      </c>
      <c r="B1138">
        <v>1</v>
      </c>
      <c r="C1138" t="s">
        <v>80</v>
      </c>
      <c r="D1138" t="s">
        <v>90</v>
      </c>
      <c r="E1138" t="s">
        <v>244</v>
      </c>
      <c r="F1138" t="s">
        <v>3448</v>
      </c>
      <c r="G1138" t="s">
        <v>165</v>
      </c>
      <c r="H1138" t="s">
        <v>187</v>
      </c>
      <c r="I1138" t="s">
        <v>136</v>
      </c>
      <c r="J1138" t="s">
        <v>137</v>
      </c>
      <c r="K1138" t="s">
        <v>166</v>
      </c>
      <c r="L1138" t="s">
        <v>3449</v>
      </c>
      <c r="M1138" t="s">
        <v>3450</v>
      </c>
      <c r="N1138">
        <v>0.26111111100000001</v>
      </c>
      <c r="O1138">
        <v>0</v>
      </c>
      <c r="P1138">
        <v>95</v>
      </c>
      <c r="Q1138">
        <v>0</v>
      </c>
      <c r="R1138">
        <v>0</v>
      </c>
      <c r="S1138">
        <v>0</v>
      </c>
      <c r="T1138">
        <v>5</v>
      </c>
      <c r="U1138">
        <v>0</v>
      </c>
      <c r="V1138">
        <v>0</v>
      </c>
      <c r="W1138">
        <v>0</v>
      </c>
      <c r="X1138">
        <v>5.324546073889465</v>
      </c>
      <c r="Y1138">
        <v>0</v>
      </c>
      <c r="Z1138">
        <v>0</v>
      </c>
      <c r="AA1138">
        <v>0</v>
      </c>
      <c r="AB1138">
        <v>2.1821182968000001</v>
      </c>
      <c r="AC1138">
        <v>0</v>
      </c>
      <c r="AD1138">
        <v>0</v>
      </c>
      <c r="AE1138">
        <v>7.5066643706894656</v>
      </c>
    </row>
    <row r="1139" spans="1:31" x14ac:dyDescent="0.3">
      <c r="A1139">
        <v>2688170</v>
      </c>
      <c r="B1139">
        <v>1</v>
      </c>
      <c r="C1139" t="s">
        <v>80</v>
      </c>
      <c r="D1139" t="s">
        <v>83</v>
      </c>
      <c r="E1139" t="s">
        <v>244</v>
      </c>
      <c r="F1139" t="s">
        <v>3451</v>
      </c>
      <c r="G1139" t="s">
        <v>165</v>
      </c>
      <c r="H1139" t="s">
        <v>187</v>
      </c>
      <c r="I1139" t="s">
        <v>136</v>
      </c>
      <c r="J1139" t="s">
        <v>137</v>
      </c>
      <c r="K1139" t="s">
        <v>166</v>
      </c>
      <c r="L1139" t="s">
        <v>3452</v>
      </c>
      <c r="M1139" t="s">
        <v>3453</v>
      </c>
      <c r="N1139">
        <v>0.35194444400000002</v>
      </c>
      <c r="O1139">
        <v>0</v>
      </c>
      <c r="P1139">
        <v>46</v>
      </c>
      <c r="Q1139">
        <v>0</v>
      </c>
      <c r="R1139">
        <v>5</v>
      </c>
      <c r="S1139">
        <v>0</v>
      </c>
      <c r="T1139">
        <v>1</v>
      </c>
      <c r="U1139">
        <v>0</v>
      </c>
      <c r="V1139">
        <v>0</v>
      </c>
      <c r="W1139">
        <v>0</v>
      </c>
      <c r="X1139">
        <v>3.7347180928049775</v>
      </c>
      <c r="Y1139">
        <v>0</v>
      </c>
      <c r="Z1139">
        <v>1.2484232898515699</v>
      </c>
      <c r="AA1139">
        <v>0</v>
      </c>
      <c r="AB1139">
        <v>9.2927209954895548E-2</v>
      </c>
      <c r="AC1139">
        <v>0</v>
      </c>
      <c r="AD1139">
        <v>0</v>
      </c>
      <c r="AE1139">
        <v>5.0760685926114428</v>
      </c>
    </row>
    <row r="1140" spans="1:31" x14ac:dyDescent="0.3">
      <c r="A1140">
        <v>2688182</v>
      </c>
      <c r="B1140">
        <v>1</v>
      </c>
      <c r="C1140" t="s">
        <v>80</v>
      </c>
      <c r="D1140" t="s">
        <v>90</v>
      </c>
      <c r="E1140" t="s">
        <v>244</v>
      </c>
      <c r="F1140" t="s">
        <v>3454</v>
      </c>
      <c r="G1140" t="s">
        <v>165</v>
      </c>
      <c r="H1140" t="s">
        <v>187</v>
      </c>
      <c r="I1140" t="s">
        <v>136</v>
      </c>
      <c r="J1140" t="s">
        <v>137</v>
      </c>
      <c r="K1140" t="s">
        <v>166</v>
      </c>
      <c r="L1140" t="s">
        <v>3455</v>
      </c>
      <c r="M1140" t="s">
        <v>3456</v>
      </c>
      <c r="N1140">
        <v>0.200555555</v>
      </c>
      <c r="O1140">
        <v>0</v>
      </c>
      <c r="P1140">
        <v>226</v>
      </c>
      <c r="Q1140">
        <v>0</v>
      </c>
      <c r="R1140">
        <v>0</v>
      </c>
      <c r="S1140">
        <v>0</v>
      </c>
      <c r="T1140">
        <v>11</v>
      </c>
      <c r="U1140">
        <v>0</v>
      </c>
      <c r="V1140">
        <v>0</v>
      </c>
      <c r="W1140">
        <v>0</v>
      </c>
      <c r="X1140">
        <v>9.8625653408913081</v>
      </c>
      <c r="Y1140">
        <v>0</v>
      </c>
      <c r="Z1140">
        <v>0</v>
      </c>
      <c r="AA1140">
        <v>0</v>
      </c>
      <c r="AB1140">
        <v>5.9886018857396452</v>
      </c>
      <c r="AC1140">
        <v>0</v>
      </c>
      <c r="AD1140">
        <v>0</v>
      </c>
      <c r="AE1140">
        <v>15.851167226630952</v>
      </c>
    </row>
    <row r="1141" spans="1:31" x14ac:dyDescent="0.3">
      <c r="A1141">
        <v>2688004</v>
      </c>
      <c r="B1141">
        <v>1</v>
      </c>
      <c r="C1141" t="s">
        <v>80</v>
      </c>
      <c r="D1141" t="s">
        <v>108</v>
      </c>
      <c r="E1141" t="s">
        <v>145</v>
      </c>
      <c r="F1141" t="s">
        <v>3457</v>
      </c>
      <c r="G1141" t="s">
        <v>2403</v>
      </c>
      <c r="H1141" t="s">
        <v>135</v>
      </c>
      <c r="I1141" t="s">
        <v>136</v>
      </c>
      <c r="J1141" t="s">
        <v>137</v>
      </c>
      <c r="K1141" t="s">
        <v>138</v>
      </c>
      <c r="L1141" t="s">
        <v>3458</v>
      </c>
      <c r="M1141" t="s">
        <v>3459</v>
      </c>
      <c r="N1141">
        <v>2.8972222219999999</v>
      </c>
      <c r="O1141">
        <v>0</v>
      </c>
      <c r="P1141">
        <v>41</v>
      </c>
      <c r="Q1141">
        <v>0</v>
      </c>
      <c r="R1141">
        <v>21</v>
      </c>
      <c r="S1141">
        <v>0</v>
      </c>
      <c r="T1141">
        <v>19</v>
      </c>
      <c r="U1141">
        <v>0</v>
      </c>
      <c r="V1141">
        <v>0</v>
      </c>
      <c r="W1141">
        <v>0</v>
      </c>
      <c r="X1141">
        <v>30.560150796521185</v>
      </c>
      <c r="Y1141">
        <v>0</v>
      </c>
      <c r="Z1141">
        <v>94.63983899396365</v>
      </c>
      <c r="AA1141">
        <v>0</v>
      </c>
      <c r="AB1141">
        <v>63.672598765513527</v>
      </c>
      <c r="AC1141">
        <v>0</v>
      </c>
      <c r="AD1141">
        <v>0</v>
      </c>
      <c r="AE1141">
        <v>188.87258855599836</v>
      </c>
    </row>
    <row r="1142" spans="1:31" x14ac:dyDescent="0.3">
      <c r="A1142">
        <v>2688016</v>
      </c>
      <c r="B1142">
        <v>1</v>
      </c>
      <c r="C1142" t="s">
        <v>80</v>
      </c>
      <c r="D1142" t="s">
        <v>103</v>
      </c>
      <c r="E1142" t="s">
        <v>145</v>
      </c>
      <c r="F1142" t="s">
        <v>3113</v>
      </c>
      <c r="G1142" t="s">
        <v>176</v>
      </c>
      <c r="H1142" t="s">
        <v>135</v>
      </c>
      <c r="I1142" t="s">
        <v>136</v>
      </c>
      <c r="J1142" t="s">
        <v>137</v>
      </c>
      <c r="K1142" t="s">
        <v>138</v>
      </c>
      <c r="L1142" t="s">
        <v>3460</v>
      </c>
      <c r="M1142" t="s">
        <v>3461</v>
      </c>
      <c r="N1142">
        <v>0.67166666600000002</v>
      </c>
      <c r="O1142">
        <v>0</v>
      </c>
      <c r="P1142">
        <v>462</v>
      </c>
      <c r="Q1142">
        <v>0</v>
      </c>
      <c r="R1142">
        <v>0</v>
      </c>
      <c r="S1142">
        <v>0</v>
      </c>
      <c r="T1142">
        <v>10</v>
      </c>
      <c r="U1142">
        <v>0</v>
      </c>
      <c r="V1142">
        <v>0</v>
      </c>
      <c r="W1142">
        <v>0</v>
      </c>
      <c r="X1142">
        <v>51.732433343566839</v>
      </c>
      <c r="Y1142">
        <v>0</v>
      </c>
      <c r="Z1142">
        <v>0</v>
      </c>
      <c r="AA1142">
        <v>0</v>
      </c>
      <c r="AB1142">
        <v>16.356987974051506</v>
      </c>
      <c r="AC1142">
        <v>0</v>
      </c>
      <c r="AD1142">
        <v>0</v>
      </c>
      <c r="AE1142">
        <v>68.089421317618346</v>
      </c>
    </row>
    <row r="1143" spans="1:31" x14ac:dyDescent="0.3">
      <c r="A1143">
        <v>2688051</v>
      </c>
      <c r="B1143">
        <v>1</v>
      </c>
      <c r="C1143" t="s">
        <v>81</v>
      </c>
      <c r="D1143" t="s">
        <v>118</v>
      </c>
      <c r="E1143" t="s">
        <v>213</v>
      </c>
      <c r="F1143" t="s">
        <v>3462</v>
      </c>
      <c r="G1143" t="s">
        <v>688</v>
      </c>
      <c r="H1143" t="s">
        <v>187</v>
      </c>
      <c r="I1143" t="s">
        <v>136</v>
      </c>
      <c r="J1143" t="s">
        <v>137</v>
      </c>
      <c r="K1143" t="s">
        <v>138</v>
      </c>
      <c r="L1143" t="s">
        <v>3463</v>
      </c>
      <c r="M1143" t="s">
        <v>3464</v>
      </c>
      <c r="N1143">
        <v>2.310277777</v>
      </c>
      <c r="O1143">
        <v>0</v>
      </c>
      <c r="P1143">
        <v>1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0.42416846136982506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0.42416846136982506</v>
      </c>
    </row>
    <row r="1144" spans="1:31" x14ac:dyDescent="0.3">
      <c r="A1144">
        <v>2688063</v>
      </c>
      <c r="B1144">
        <v>1</v>
      </c>
      <c r="C1144" t="s">
        <v>80</v>
      </c>
      <c r="D1144" t="s">
        <v>103</v>
      </c>
      <c r="E1144" t="s">
        <v>244</v>
      </c>
      <c r="F1144" t="s">
        <v>3465</v>
      </c>
      <c r="G1144" t="s">
        <v>165</v>
      </c>
      <c r="H1144" t="s">
        <v>187</v>
      </c>
      <c r="I1144" t="s">
        <v>136</v>
      </c>
      <c r="J1144" t="s">
        <v>137</v>
      </c>
      <c r="K1144" t="s">
        <v>166</v>
      </c>
      <c r="L1144" t="s">
        <v>3466</v>
      </c>
      <c r="M1144" t="s">
        <v>3467</v>
      </c>
      <c r="N1144">
        <v>1.9472222219999999</v>
      </c>
      <c r="O1144">
        <v>0</v>
      </c>
      <c r="P1144">
        <v>625</v>
      </c>
      <c r="Q1144">
        <v>0</v>
      </c>
      <c r="R1144">
        <v>0</v>
      </c>
      <c r="S1144">
        <v>0</v>
      </c>
      <c r="T1144">
        <v>58</v>
      </c>
      <c r="U1144">
        <v>0</v>
      </c>
      <c r="V1144">
        <v>0</v>
      </c>
      <c r="W1144">
        <v>0</v>
      </c>
      <c r="X1144">
        <v>250.6965150917996</v>
      </c>
      <c r="Y1144">
        <v>0</v>
      </c>
      <c r="Z1144">
        <v>0</v>
      </c>
      <c r="AA1144">
        <v>0</v>
      </c>
      <c r="AB1144">
        <v>221.70056777430716</v>
      </c>
      <c r="AC1144">
        <v>0</v>
      </c>
      <c r="AD1144">
        <v>0</v>
      </c>
      <c r="AE1144">
        <v>472.39708286610676</v>
      </c>
    </row>
    <row r="1145" spans="1:31" x14ac:dyDescent="0.3">
      <c r="A1145">
        <v>2688105</v>
      </c>
      <c r="B1145">
        <v>1</v>
      </c>
      <c r="C1145" t="s">
        <v>81</v>
      </c>
      <c r="D1145" t="s">
        <v>119</v>
      </c>
      <c r="E1145" t="s">
        <v>213</v>
      </c>
      <c r="F1145" t="s">
        <v>3468</v>
      </c>
      <c r="G1145" t="s">
        <v>688</v>
      </c>
      <c r="H1145" t="s">
        <v>187</v>
      </c>
      <c r="I1145" t="s">
        <v>136</v>
      </c>
      <c r="J1145" t="s">
        <v>137</v>
      </c>
      <c r="K1145" t="s">
        <v>138</v>
      </c>
      <c r="L1145" t="s">
        <v>3469</v>
      </c>
      <c r="M1145" t="s">
        <v>3470</v>
      </c>
      <c r="N1145">
        <v>1.8266666659999999</v>
      </c>
      <c r="O1145">
        <v>0</v>
      </c>
      <c r="P1145">
        <v>1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0.22433444235432226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0.22433444235432226</v>
      </c>
    </row>
    <row r="1146" spans="1:31" x14ac:dyDescent="0.3">
      <c r="A1146">
        <v>2688158</v>
      </c>
      <c r="B1146">
        <v>1</v>
      </c>
      <c r="C1146" t="s">
        <v>80</v>
      </c>
      <c r="D1146" t="s">
        <v>103</v>
      </c>
      <c r="E1146" t="s">
        <v>244</v>
      </c>
      <c r="F1146" t="s">
        <v>3471</v>
      </c>
      <c r="G1146" t="s">
        <v>409</v>
      </c>
      <c r="H1146" t="s">
        <v>187</v>
      </c>
      <c r="I1146" t="s">
        <v>136</v>
      </c>
      <c r="J1146" t="s">
        <v>137</v>
      </c>
      <c r="K1146" t="s">
        <v>138</v>
      </c>
      <c r="L1146" t="s">
        <v>3472</v>
      </c>
      <c r="M1146" t="s">
        <v>3473</v>
      </c>
      <c r="N1146">
        <v>0.69861111099999995</v>
      </c>
      <c r="O1146">
        <v>0</v>
      </c>
      <c r="P1146">
        <v>14</v>
      </c>
      <c r="Q1146">
        <v>0</v>
      </c>
      <c r="R1146">
        <v>8</v>
      </c>
      <c r="S1146">
        <v>0</v>
      </c>
      <c r="T1146">
        <v>16</v>
      </c>
      <c r="U1146">
        <v>0</v>
      </c>
      <c r="V1146">
        <v>0</v>
      </c>
      <c r="W1146">
        <v>0</v>
      </c>
      <c r="X1146">
        <v>1.8704086796245891</v>
      </c>
      <c r="Y1146">
        <v>0</v>
      </c>
      <c r="Z1146">
        <v>2.4571402841284158</v>
      </c>
      <c r="AA1146">
        <v>0</v>
      </c>
      <c r="AB1146">
        <v>8.6640358664760058</v>
      </c>
      <c r="AC1146">
        <v>0</v>
      </c>
      <c r="AD1146">
        <v>0</v>
      </c>
      <c r="AE1146">
        <v>12.99158483022901</v>
      </c>
    </row>
    <row r="1147" spans="1:31" x14ac:dyDescent="0.3">
      <c r="A1147">
        <v>2688169</v>
      </c>
      <c r="B1147">
        <v>1</v>
      </c>
      <c r="C1147" t="s">
        <v>80</v>
      </c>
      <c r="D1147" t="s">
        <v>111</v>
      </c>
      <c r="E1147" t="s">
        <v>213</v>
      </c>
      <c r="F1147" t="s">
        <v>3386</v>
      </c>
      <c r="G1147" t="s">
        <v>831</v>
      </c>
      <c r="H1147" t="s">
        <v>187</v>
      </c>
      <c r="I1147" t="s">
        <v>136</v>
      </c>
      <c r="J1147" t="s">
        <v>137</v>
      </c>
      <c r="K1147" t="s">
        <v>138</v>
      </c>
      <c r="L1147" t="s">
        <v>3474</v>
      </c>
      <c r="M1147" t="s">
        <v>3475</v>
      </c>
      <c r="N1147">
        <v>1.5519444440000001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1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2.6050554017800001</v>
      </c>
      <c r="AC1147">
        <v>0</v>
      </c>
      <c r="AD1147">
        <v>0</v>
      </c>
      <c r="AE1147">
        <v>2.6050554017800001</v>
      </c>
    </row>
    <row r="1148" spans="1:31" x14ac:dyDescent="0.3">
      <c r="A1148">
        <v>2688175</v>
      </c>
      <c r="B1148">
        <v>1</v>
      </c>
      <c r="C1148" t="s">
        <v>81</v>
      </c>
      <c r="D1148" t="s">
        <v>113</v>
      </c>
      <c r="E1148" t="s">
        <v>244</v>
      </c>
      <c r="F1148" t="s">
        <v>3476</v>
      </c>
      <c r="G1148" t="s">
        <v>968</v>
      </c>
      <c r="H1148" t="s">
        <v>187</v>
      </c>
      <c r="I1148" t="s">
        <v>136</v>
      </c>
      <c r="J1148" t="s">
        <v>137</v>
      </c>
      <c r="K1148" t="s">
        <v>138</v>
      </c>
      <c r="L1148" t="s">
        <v>3477</v>
      </c>
      <c r="M1148" t="s">
        <v>3478</v>
      </c>
      <c r="N1148">
        <v>1.508888888</v>
      </c>
      <c r="O1148">
        <v>0</v>
      </c>
      <c r="P1148">
        <v>346</v>
      </c>
      <c r="Q1148">
        <v>0</v>
      </c>
      <c r="R1148">
        <v>0</v>
      </c>
      <c r="S1148">
        <v>0</v>
      </c>
      <c r="T1148">
        <v>277</v>
      </c>
      <c r="U1148">
        <v>0</v>
      </c>
      <c r="V1148">
        <v>0</v>
      </c>
      <c r="W1148">
        <v>0</v>
      </c>
      <c r="X1148">
        <v>83.431517230153986</v>
      </c>
      <c r="Y1148">
        <v>0</v>
      </c>
      <c r="Z1148">
        <v>0</v>
      </c>
      <c r="AA1148">
        <v>0</v>
      </c>
      <c r="AB1148">
        <v>213.45924080086905</v>
      </c>
      <c r="AC1148">
        <v>0</v>
      </c>
      <c r="AD1148">
        <v>0</v>
      </c>
      <c r="AE1148">
        <v>296.89075803102304</v>
      </c>
    </row>
    <row r="1149" spans="1:31" x14ac:dyDescent="0.3">
      <c r="A1149">
        <v>2688197</v>
      </c>
      <c r="B1149">
        <v>1</v>
      </c>
      <c r="C1149" t="s">
        <v>80</v>
      </c>
      <c r="D1149" t="s">
        <v>83</v>
      </c>
      <c r="E1149" t="s">
        <v>244</v>
      </c>
      <c r="F1149" t="s">
        <v>3108</v>
      </c>
      <c r="G1149" t="s">
        <v>409</v>
      </c>
      <c r="H1149" t="s">
        <v>187</v>
      </c>
      <c r="I1149" t="s">
        <v>136</v>
      </c>
      <c r="J1149" t="s">
        <v>137</v>
      </c>
      <c r="K1149" t="s">
        <v>138</v>
      </c>
      <c r="L1149" t="s">
        <v>3479</v>
      </c>
      <c r="M1149" t="s">
        <v>3480</v>
      </c>
      <c r="N1149">
        <v>0.91305555500000002</v>
      </c>
      <c r="O1149">
        <v>0</v>
      </c>
      <c r="P1149">
        <v>426</v>
      </c>
      <c r="Q1149">
        <v>0</v>
      </c>
      <c r="R1149">
        <v>0</v>
      </c>
      <c r="S1149">
        <v>0</v>
      </c>
      <c r="T1149">
        <v>67</v>
      </c>
      <c r="U1149">
        <v>0</v>
      </c>
      <c r="V1149">
        <v>0</v>
      </c>
      <c r="W1149">
        <v>0</v>
      </c>
      <c r="X1149">
        <v>90.950640886140405</v>
      </c>
      <c r="Y1149">
        <v>0</v>
      </c>
      <c r="Z1149">
        <v>0</v>
      </c>
      <c r="AA1149">
        <v>0</v>
      </c>
      <c r="AB1149">
        <v>62.469965472384104</v>
      </c>
      <c r="AC1149">
        <v>0</v>
      </c>
      <c r="AD1149">
        <v>0</v>
      </c>
      <c r="AE1149">
        <v>153.42060635852451</v>
      </c>
    </row>
    <row r="1150" spans="1:31" x14ac:dyDescent="0.3">
      <c r="A1150">
        <v>2688208</v>
      </c>
      <c r="B1150">
        <v>1</v>
      </c>
      <c r="C1150" t="s">
        <v>80</v>
      </c>
      <c r="D1150" t="s">
        <v>90</v>
      </c>
      <c r="E1150" t="s">
        <v>244</v>
      </c>
      <c r="F1150" t="s">
        <v>3481</v>
      </c>
      <c r="G1150" t="s">
        <v>165</v>
      </c>
      <c r="H1150" t="s">
        <v>187</v>
      </c>
      <c r="I1150" t="s">
        <v>136</v>
      </c>
      <c r="J1150" t="s">
        <v>137</v>
      </c>
      <c r="K1150" t="s">
        <v>166</v>
      </c>
      <c r="L1150" t="s">
        <v>3482</v>
      </c>
      <c r="M1150" t="s">
        <v>3483</v>
      </c>
      <c r="N1150">
        <v>0.27666666600000001</v>
      </c>
      <c r="O1150">
        <v>0</v>
      </c>
      <c r="P1150">
        <v>87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6.615284063498164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6.615284063498164</v>
      </c>
    </row>
    <row r="1151" spans="1:31" x14ac:dyDescent="0.3">
      <c r="A1151">
        <v>2688233</v>
      </c>
      <c r="B1151">
        <v>1</v>
      </c>
      <c r="C1151" t="s">
        <v>80</v>
      </c>
      <c r="D1151" t="s">
        <v>90</v>
      </c>
      <c r="E1151" t="s">
        <v>244</v>
      </c>
      <c r="F1151" t="s">
        <v>3484</v>
      </c>
      <c r="G1151" t="s">
        <v>165</v>
      </c>
      <c r="H1151" t="s">
        <v>187</v>
      </c>
      <c r="I1151" t="s">
        <v>136</v>
      </c>
      <c r="J1151" t="s">
        <v>137</v>
      </c>
      <c r="K1151" t="s">
        <v>166</v>
      </c>
      <c r="L1151" t="s">
        <v>3485</v>
      </c>
      <c r="M1151" t="s">
        <v>3486</v>
      </c>
      <c r="N1151">
        <v>0.21111111099999999</v>
      </c>
      <c r="O1151">
        <v>0</v>
      </c>
      <c r="P1151">
        <v>348</v>
      </c>
      <c r="Q1151">
        <v>0</v>
      </c>
      <c r="R1151">
        <v>0</v>
      </c>
      <c r="S1151">
        <v>0</v>
      </c>
      <c r="T1151">
        <v>21</v>
      </c>
      <c r="U1151">
        <v>0</v>
      </c>
      <c r="V1151">
        <v>0</v>
      </c>
      <c r="W1151">
        <v>0</v>
      </c>
      <c r="X1151">
        <v>13.741364305244097</v>
      </c>
      <c r="Y1151">
        <v>0</v>
      </c>
      <c r="Z1151">
        <v>0</v>
      </c>
      <c r="AA1151">
        <v>0</v>
      </c>
      <c r="AB1151">
        <v>7.9927836872745281</v>
      </c>
      <c r="AC1151">
        <v>0</v>
      </c>
      <c r="AD1151">
        <v>0</v>
      </c>
      <c r="AE1151">
        <v>21.734147992518626</v>
      </c>
    </row>
    <row r="1152" spans="1:31" x14ac:dyDescent="0.3">
      <c r="A1152">
        <v>2686785</v>
      </c>
      <c r="B1152">
        <v>1</v>
      </c>
      <c r="C1152" t="s">
        <v>80</v>
      </c>
      <c r="D1152" t="s">
        <v>106</v>
      </c>
      <c r="E1152" t="s">
        <v>145</v>
      </c>
      <c r="F1152" t="s">
        <v>3487</v>
      </c>
      <c r="G1152" t="s">
        <v>165</v>
      </c>
      <c r="H1152" t="s">
        <v>135</v>
      </c>
      <c r="I1152" t="s">
        <v>136</v>
      </c>
      <c r="J1152" t="s">
        <v>137</v>
      </c>
      <c r="K1152" t="s">
        <v>166</v>
      </c>
      <c r="L1152" t="s">
        <v>3488</v>
      </c>
      <c r="M1152" t="s">
        <v>3489</v>
      </c>
      <c r="N1152">
        <v>6.7658333329999998</v>
      </c>
      <c r="O1152">
        <v>0</v>
      </c>
      <c r="P1152">
        <v>16</v>
      </c>
      <c r="Q1152">
        <v>0</v>
      </c>
      <c r="R1152">
        <v>7</v>
      </c>
      <c r="S1152">
        <v>0</v>
      </c>
      <c r="T1152">
        <v>9</v>
      </c>
      <c r="U1152">
        <v>0</v>
      </c>
      <c r="V1152">
        <v>0</v>
      </c>
      <c r="W1152">
        <v>0</v>
      </c>
      <c r="X1152">
        <v>32.489986344091776</v>
      </c>
      <c r="Y1152">
        <v>0</v>
      </c>
      <c r="Z1152">
        <v>56.004221959967367</v>
      </c>
      <c r="AA1152">
        <v>0</v>
      </c>
      <c r="AB1152">
        <v>44.293885443689724</v>
      </c>
      <c r="AC1152">
        <v>0</v>
      </c>
      <c r="AD1152">
        <v>0</v>
      </c>
      <c r="AE1152">
        <v>132.78809374774886</v>
      </c>
    </row>
    <row r="1153" spans="1:31" x14ac:dyDescent="0.3">
      <c r="A1153">
        <v>2686979</v>
      </c>
      <c r="B1153">
        <v>1</v>
      </c>
      <c r="C1153" t="s">
        <v>80</v>
      </c>
      <c r="D1153" t="s">
        <v>95</v>
      </c>
      <c r="E1153" t="s">
        <v>141</v>
      </c>
      <c r="F1153" t="s">
        <v>523</v>
      </c>
      <c r="G1153" t="s">
        <v>3490</v>
      </c>
      <c r="H1153" t="s">
        <v>135</v>
      </c>
      <c r="I1153" t="s">
        <v>136</v>
      </c>
      <c r="J1153" t="s">
        <v>137</v>
      </c>
      <c r="K1153" t="s">
        <v>138</v>
      </c>
      <c r="L1153" t="s">
        <v>3491</v>
      </c>
      <c r="M1153" t="s">
        <v>3492</v>
      </c>
      <c r="N1153">
        <v>1.0294444439999999</v>
      </c>
      <c r="O1153">
        <v>4</v>
      </c>
      <c r="P1153">
        <v>2250</v>
      </c>
      <c r="Q1153">
        <v>7</v>
      </c>
      <c r="R1153">
        <v>85</v>
      </c>
      <c r="S1153">
        <v>40</v>
      </c>
      <c r="T1153">
        <v>235</v>
      </c>
      <c r="U1153">
        <v>8</v>
      </c>
      <c r="V1153">
        <v>2</v>
      </c>
      <c r="W1153">
        <v>1.362048568827912</v>
      </c>
      <c r="X1153">
        <v>397.16732177110498</v>
      </c>
      <c r="Y1153">
        <v>79.478357909274635</v>
      </c>
      <c r="Z1153">
        <v>30.971888584494689</v>
      </c>
      <c r="AA1153">
        <v>482.09824454758382</v>
      </c>
      <c r="AB1153">
        <v>318.10101648204625</v>
      </c>
      <c r="AC1153">
        <v>85.189795841444962</v>
      </c>
      <c r="AD1153">
        <v>165.49769951752995</v>
      </c>
      <c r="AE1153">
        <v>1559.8663732223072</v>
      </c>
    </row>
    <row r="1154" spans="1:31" x14ac:dyDescent="0.3">
      <c r="A1154">
        <v>2687305</v>
      </c>
      <c r="B1154">
        <v>1</v>
      </c>
      <c r="C1154" t="s">
        <v>81</v>
      </c>
      <c r="D1154" t="s">
        <v>128</v>
      </c>
      <c r="E1154" t="s">
        <v>213</v>
      </c>
      <c r="F1154" t="s">
        <v>3493</v>
      </c>
      <c r="G1154" t="s">
        <v>215</v>
      </c>
      <c r="H1154" t="s">
        <v>187</v>
      </c>
      <c r="I1154" t="s">
        <v>136</v>
      </c>
      <c r="J1154" t="s">
        <v>137</v>
      </c>
      <c r="K1154" t="s">
        <v>138</v>
      </c>
      <c r="L1154" t="s">
        <v>3494</v>
      </c>
      <c r="M1154" t="s">
        <v>3495</v>
      </c>
      <c r="N1154">
        <v>2.4580555550000001</v>
      </c>
      <c r="O1154">
        <v>0</v>
      </c>
      <c r="P1154">
        <v>4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1.0871493132354408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1.0871493132354408</v>
      </c>
    </row>
    <row r="1155" spans="1:31" x14ac:dyDescent="0.3">
      <c r="A1155">
        <v>2687370</v>
      </c>
      <c r="B1155">
        <v>1</v>
      </c>
      <c r="C1155" t="s">
        <v>80</v>
      </c>
      <c r="D1155" t="s">
        <v>98</v>
      </c>
      <c r="E1155" t="s">
        <v>132</v>
      </c>
      <c r="F1155" t="s">
        <v>3496</v>
      </c>
      <c r="G1155" t="s">
        <v>346</v>
      </c>
      <c r="H1155" t="s">
        <v>135</v>
      </c>
      <c r="I1155" t="s">
        <v>136</v>
      </c>
      <c r="J1155" t="s">
        <v>137</v>
      </c>
      <c r="K1155" t="s">
        <v>166</v>
      </c>
      <c r="L1155" t="s">
        <v>3497</v>
      </c>
      <c r="M1155" t="s">
        <v>3498</v>
      </c>
      <c r="N1155">
        <v>8.2249999999999996</v>
      </c>
      <c r="O1155">
        <v>0</v>
      </c>
      <c r="P1155">
        <v>437</v>
      </c>
      <c r="Q1155">
        <v>3</v>
      </c>
      <c r="R1155">
        <v>19</v>
      </c>
      <c r="S1155">
        <v>8</v>
      </c>
      <c r="T1155">
        <v>60</v>
      </c>
      <c r="U1155">
        <v>1</v>
      </c>
      <c r="V1155">
        <v>0</v>
      </c>
      <c r="W1155">
        <v>0</v>
      </c>
      <c r="X1155">
        <v>287.79346998443015</v>
      </c>
      <c r="Y1155">
        <v>147.11931105611674</v>
      </c>
      <c r="Z1155">
        <v>140.64922276587382</v>
      </c>
      <c r="AA1155">
        <v>1554.9547032077378</v>
      </c>
      <c r="AB1155">
        <v>273.77863363254494</v>
      </c>
      <c r="AC1155">
        <v>34.602510869185238</v>
      </c>
      <c r="AD1155">
        <v>0</v>
      </c>
      <c r="AE1155">
        <v>2438.8978515158883</v>
      </c>
    </row>
    <row r="1156" spans="1:31" x14ac:dyDescent="0.3">
      <c r="A1156">
        <v>2688022</v>
      </c>
      <c r="B1156">
        <v>1</v>
      </c>
      <c r="C1156" t="s">
        <v>80</v>
      </c>
      <c r="D1156" t="s">
        <v>110</v>
      </c>
      <c r="E1156" t="s">
        <v>184</v>
      </c>
      <c r="F1156" t="s">
        <v>3499</v>
      </c>
      <c r="G1156" t="s">
        <v>346</v>
      </c>
      <c r="H1156" t="s">
        <v>187</v>
      </c>
      <c r="I1156" t="s">
        <v>136</v>
      </c>
      <c r="J1156" t="s">
        <v>137</v>
      </c>
      <c r="K1156" t="s">
        <v>166</v>
      </c>
      <c r="L1156" t="s">
        <v>3500</v>
      </c>
      <c r="M1156" t="s">
        <v>3501</v>
      </c>
      <c r="N1156">
        <v>3.9527777770000001</v>
      </c>
      <c r="O1156">
        <v>0</v>
      </c>
      <c r="P1156">
        <v>158</v>
      </c>
      <c r="Q1156">
        <v>0</v>
      </c>
      <c r="R1156">
        <v>0</v>
      </c>
      <c r="S1156">
        <v>0</v>
      </c>
      <c r="T1156">
        <v>6</v>
      </c>
      <c r="U1156">
        <v>0</v>
      </c>
      <c r="V1156">
        <v>0</v>
      </c>
      <c r="W1156">
        <v>0</v>
      </c>
      <c r="X1156">
        <v>110.10407501211957</v>
      </c>
      <c r="Y1156">
        <v>0</v>
      </c>
      <c r="Z1156">
        <v>0</v>
      </c>
      <c r="AA1156">
        <v>0</v>
      </c>
      <c r="AB1156">
        <v>48.529920613095904</v>
      </c>
      <c r="AC1156">
        <v>0</v>
      </c>
      <c r="AD1156">
        <v>0</v>
      </c>
      <c r="AE1156">
        <v>158.63399562521548</v>
      </c>
    </row>
    <row r="1157" spans="1:31" x14ac:dyDescent="0.3">
      <c r="A1157">
        <v>2688059</v>
      </c>
      <c r="B1157">
        <v>1</v>
      </c>
      <c r="C1157" t="s">
        <v>81</v>
      </c>
      <c r="D1157" t="s">
        <v>128</v>
      </c>
      <c r="E1157" t="s">
        <v>145</v>
      </c>
      <c r="F1157" t="s">
        <v>3502</v>
      </c>
      <c r="G1157" t="s">
        <v>134</v>
      </c>
      <c r="H1157" t="s">
        <v>135</v>
      </c>
      <c r="I1157" t="s">
        <v>136</v>
      </c>
      <c r="J1157" t="s">
        <v>137</v>
      </c>
      <c r="K1157" t="s">
        <v>138</v>
      </c>
      <c r="L1157" t="s">
        <v>3503</v>
      </c>
      <c r="M1157" t="s">
        <v>3504</v>
      </c>
      <c r="N1157">
        <v>2.5902777769999998</v>
      </c>
      <c r="O1157">
        <v>1</v>
      </c>
      <c r="P1157">
        <v>531</v>
      </c>
      <c r="Q1157">
        <v>1</v>
      </c>
      <c r="R1157">
        <v>16</v>
      </c>
      <c r="S1157">
        <v>0</v>
      </c>
      <c r="T1157">
        <v>45</v>
      </c>
      <c r="U1157">
        <v>0</v>
      </c>
      <c r="V1157">
        <v>0</v>
      </c>
      <c r="W1157">
        <v>0.52291764047583333</v>
      </c>
      <c r="X1157">
        <v>195.77266223087452</v>
      </c>
      <c r="Y1157">
        <v>1.1132606663622577</v>
      </c>
      <c r="Z1157">
        <v>16.498270862761601</v>
      </c>
      <c r="AA1157">
        <v>0</v>
      </c>
      <c r="AB1157">
        <v>53.166078962046896</v>
      </c>
      <c r="AC1157">
        <v>0</v>
      </c>
      <c r="AD1157">
        <v>0</v>
      </c>
      <c r="AE1157">
        <v>267.07319036252113</v>
      </c>
    </row>
    <row r="1158" spans="1:31" x14ac:dyDescent="0.3">
      <c r="A1158">
        <v>2688061</v>
      </c>
      <c r="B1158">
        <v>1</v>
      </c>
      <c r="C1158" t="s">
        <v>80</v>
      </c>
      <c r="D1158" t="s">
        <v>93</v>
      </c>
      <c r="E1158" t="s">
        <v>160</v>
      </c>
      <c r="F1158" t="s">
        <v>1829</v>
      </c>
      <c r="G1158" t="s">
        <v>165</v>
      </c>
      <c r="H1158" t="s">
        <v>135</v>
      </c>
      <c r="I1158" t="s">
        <v>136</v>
      </c>
      <c r="J1158" t="s">
        <v>137</v>
      </c>
      <c r="K1158" t="s">
        <v>166</v>
      </c>
      <c r="L1158" t="s">
        <v>3505</v>
      </c>
      <c r="M1158" t="s">
        <v>3506</v>
      </c>
      <c r="N1158">
        <v>1.7497222219999999</v>
      </c>
      <c r="O1158">
        <v>0</v>
      </c>
      <c r="P1158">
        <v>637</v>
      </c>
      <c r="Q1158">
        <v>10</v>
      </c>
      <c r="R1158">
        <v>164</v>
      </c>
      <c r="S1158">
        <v>2</v>
      </c>
      <c r="T1158">
        <v>117</v>
      </c>
      <c r="U1158">
        <v>1</v>
      </c>
      <c r="V1158">
        <v>0</v>
      </c>
      <c r="W1158">
        <v>0</v>
      </c>
      <c r="X1158">
        <v>244.06688935673574</v>
      </c>
      <c r="Y1158">
        <v>120.1408882388658</v>
      </c>
      <c r="Z1158">
        <v>978.47318273547421</v>
      </c>
      <c r="AA1158">
        <v>31.270324904125626</v>
      </c>
      <c r="AB1158">
        <v>313.44054758381213</v>
      </c>
      <c r="AC1158">
        <v>280.07756439886668</v>
      </c>
      <c r="AD1158">
        <v>0</v>
      </c>
      <c r="AE1158">
        <v>1967.4693972178802</v>
      </c>
    </row>
    <row r="1159" spans="1:31" x14ac:dyDescent="0.3">
      <c r="A1159">
        <v>2688071</v>
      </c>
      <c r="B1159">
        <v>1</v>
      </c>
      <c r="C1159" t="s">
        <v>81</v>
      </c>
      <c r="D1159" t="s">
        <v>127</v>
      </c>
      <c r="E1159" t="s">
        <v>244</v>
      </c>
      <c r="F1159" t="s">
        <v>3507</v>
      </c>
      <c r="G1159" t="s">
        <v>346</v>
      </c>
      <c r="H1159" t="s">
        <v>187</v>
      </c>
      <c r="I1159" t="s">
        <v>136</v>
      </c>
      <c r="J1159" t="s">
        <v>137</v>
      </c>
      <c r="K1159" t="s">
        <v>166</v>
      </c>
      <c r="L1159" t="s">
        <v>3508</v>
      </c>
      <c r="M1159" t="s">
        <v>3509</v>
      </c>
      <c r="N1159">
        <v>3.017222222</v>
      </c>
      <c r="O1159">
        <v>0</v>
      </c>
      <c r="P1159">
        <v>809</v>
      </c>
      <c r="Q1159">
        <v>0</v>
      </c>
      <c r="R1159">
        <v>0</v>
      </c>
      <c r="S1159">
        <v>0</v>
      </c>
      <c r="T1159">
        <v>42</v>
      </c>
      <c r="U1159">
        <v>0</v>
      </c>
      <c r="V1159">
        <v>0</v>
      </c>
      <c r="W1159">
        <v>0</v>
      </c>
      <c r="X1159">
        <v>420.44274695642969</v>
      </c>
      <c r="Y1159">
        <v>0</v>
      </c>
      <c r="Z1159">
        <v>0</v>
      </c>
      <c r="AA1159">
        <v>0</v>
      </c>
      <c r="AB1159">
        <v>103.81693705552465</v>
      </c>
      <c r="AC1159">
        <v>0</v>
      </c>
      <c r="AD1159">
        <v>0</v>
      </c>
      <c r="AE1159">
        <v>524.25968401195428</v>
      </c>
    </row>
    <row r="1160" spans="1:31" x14ac:dyDescent="0.3">
      <c r="A1160">
        <v>2688077</v>
      </c>
      <c r="B1160">
        <v>1</v>
      </c>
      <c r="C1160" t="s">
        <v>80</v>
      </c>
      <c r="D1160" t="s">
        <v>108</v>
      </c>
      <c r="E1160" t="s">
        <v>132</v>
      </c>
      <c r="F1160" t="s">
        <v>3383</v>
      </c>
      <c r="G1160" t="s">
        <v>409</v>
      </c>
      <c r="H1160" t="s">
        <v>135</v>
      </c>
      <c r="I1160" t="s">
        <v>136</v>
      </c>
      <c r="J1160" t="s">
        <v>137</v>
      </c>
      <c r="K1160" t="s">
        <v>138</v>
      </c>
      <c r="L1160" t="s">
        <v>3510</v>
      </c>
      <c r="M1160" t="s">
        <v>3511</v>
      </c>
      <c r="N1160">
        <v>1.3472222220000001</v>
      </c>
      <c r="O1160">
        <v>0</v>
      </c>
      <c r="P1160">
        <v>139</v>
      </c>
      <c r="Q1160">
        <v>0</v>
      </c>
      <c r="R1160">
        <v>31</v>
      </c>
      <c r="S1160">
        <v>0</v>
      </c>
      <c r="T1160">
        <v>37</v>
      </c>
      <c r="U1160">
        <v>0</v>
      </c>
      <c r="V1160">
        <v>0</v>
      </c>
      <c r="W1160">
        <v>0</v>
      </c>
      <c r="X1160">
        <v>40.090452607525265</v>
      </c>
      <c r="Y1160">
        <v>0</v>
      </c>
      <c r="Z1160">
        <v>53.488979277517231</v>
      </c>
      <c r="AA1160">
        <v>0</v>
      </c>
      <c r="AB1160">
        <v>49.364242491691293</v>
      </c>
      <c r="AC1160">
        <v>0</v>
      </c>
      <c r="AD1160">
        <v>0</v>
      </c>
      <c r="AE1160">
        <v>142.94367437673378</v>
      </c>
    </row>
    <row r="1161" spans="1:31" x14ac:dyDescent="0.3">
      <c r="A1161">
        <v>2688107</v>
      </c>
      <c r="B1161">
        <v>1</v>
      </c>
      <c r="C1161" t="s">
        <v>81</v>
      </c>
      <c r="D1161" t="s">
        <v>113</v>
      </c>
      <c r="E1161" t="s">
        <v>145</v>
      </c>
      <c r="F1161" t="s">
        <v>3512</v>
      </c>
      <c r="G1161" t="s">
        <v>176</v>
      </c>
      <c r="H1161" t="s">
        <v>135</v>
      </c>
      <c r="I1161" t="s">
        <v>136</v>
      </c>
      <c r="J1161" t="s">
        <v>137</v>
      </c>
      <c r="K1161" t="s">
        <v>138</v>
      </c>
      <c r="L1161" t="s">
        <v>3513</v>
      </c>
      <c r="M1161" t="s">
        <v>3514</v>
      </c>
      <c r="N1161">
        <v>0.96666666599999995</v>
      </c>
      <c r="O1161">
        <v>2</v>
      </c>
      <c r="P1161">
        <v>570</v>
      </c>
      <c r="Q1161">
        <v>2</v>
      </c>
      <c r="R1161">
        <v>116</v>
      </c>
      <c r="S1161">
        <v>1</v>
      </c>
      <c r="T1161">
        <v>37</v>
      </c>
      <c r="U1161">
        <v>0</v>
      </c>
      <c r="V1161">
        <v>0</v>
      </c>
      <c r="W1161">
        <v>0.39379624590999995</v>
      </c>
      <c r="X1161">
        <v>91.378328936492466</v>
      </c>
      <c r="Y1161">
        <v>9.4028731474817882</v>
      </c>
      <c r="Z1161">
        <v>116.12118265875098</v>
      </c>
      <c r="AA1161">
        <v>0</v>
      </c>
      <c r="AB1161">
        <v>21.991492743619215</v>
      </c>
      <c r="AC1161">
        <v>0</v>
      </c>
      <c r="AD1161">
        <v>0</v>
      </c>
      <c r="AE1161">
        <v>239.28767373225443</v>
      </c>
    </row>
    <row r="1162" spans="1:31" x14ac:dyDescent="0.3">
      <c r="A1162">
        <v>2688140</v>
      </c>
      <c r="B1162">
        <v>1</v>
      </c>
      <c r="C1162" t="s">
        <v>80</v>
      </c>
      <c r="D1162" t="s">
        <v>104</v>
      </c>
      <c r="E1162" t="s">
        <v>160</v>
      </c>
      <c r="F1162" t="s">
        <v>3515</v>
      </c>
      <c r="G1162" t="s">
        <v>134</v>
      </c>
      <c r="H1162" t="s">
        <v>135</v>
      </c>
      <c r="I1162" t="s">
        <v>169</v>
      </c>
      <c r="J1162" t="s">
        <v>137</v>
      </c>
      <c r="K1162" t="s">
        <v>138</v>
      </c>
      <c r="L1162" t="s">
        <v>3516</v>
      </c>
      <c r="M1162" t="s">
        <v>3517</v>
      </c>
      <c r="N1162">
        <v>4.3055555000000002E-2</v>
      </c>
      <c r="O1162">
        <v>8</v>
      </c>
      <c r="P1162">
        <v>4</v>
      </c>
      <c r="Q1162">
        <v>36</v>
      </c>
      <c r="R1162">
        <v>14</v>
      </c>
      <c r="S1162">
        <v>39</v>
      </c>
      <c r="T1162">
        <v>19</v>
      </c>
      <c r="U1162">
        <v>10</v>
      </c>
      <c r="V1162">
        <v>0</v>
      </c>
      <c r="W1162">
        <v>0.39479975401296891</v>
      </c>
      <c r="X1162">
        <v>0.18871265434712711</v>
      </c>
      <c r="Y1162">
        <v>2.1509292691518298</v>
      </c>
      <c r="Z1162">
        <v>0.57285622827728055</v>
      </c>
      <c r="AA1162">
        <v>7.0458399656184012</v>
      </c>
      <c r="AB1162">
        <v>1.3668466735709326</v>
      </c>
      <c r="AC1162">
        <v>75.101486299777164</v>
      </c>
      <c r="AD1162">
        <v>0</v>
      </c>
      <c r="AE1162">
        <v>86.821470844755709</v>
      </c>
    </row>
    <row r="1163" spans="1:31" x14ac:dyDescent="0.3">
      <c r="A1163">
        <v>2688159</v>
      </c>
      <c r="B1163">
        <v>1</v>
      </c>
      <c r="C1163" t="s">
        <v>81</v>
      </c>
      <c r="D1163" t="s">
        <v>128</v>
      </c>
      <c r="E1163" t="s">
        <v>244</v>
      </c>
      <c r="F1163" t="s">
        <v>3518</v>
      </c>
      <c r="G1163" t="s">
        <v>968</v>
      </c>
      <c r="H1163" t="s">
        <v>187</v>
      </c>
      <c r="I1163" t="s">
        <v>136</v>
      </c>
      <c r="J1163" t="s">
        <v>137</v>
      </c>
      <c r="K1163" t="s">
        <v>138</v>
      </c>
      <c r="L1163" t="s">
        <v>3519</v>
      </c>
      <c r="M1163" t="s">
        <v>3520</v>
      </c>
      <c r="N1163">
        <v>0.953333333</v>
      </c>
      <c r="O1163">
        <v>0</v>
      </c>
      <c r="P1163">
        <v>11</v>
      </c>
      <c r="Q1163">
        <v>0</v>
      </c>
      <c r="R1163">
        <v>13</v>
      </c>
      <c r="S1163">
        <v>0</v>
      </c>
      <c r="T1163">
        <v>5</v>
      </c>
      <c r="U1163">
        <v>0</v>
      </c>
      <c r="V1163">
        <v>0</v>
      </c>
      <c r="W1163">
        <v>0</v>
      </c>
      <c r="X1163">
        <v>2.184048157644467</v>
      </c>
      <c r="Y1163">
        <v>0</v>
      </c>
      <c r="Z1163">
        <v>8.0666182074823709</v>
      </c>
      <c r="AA1163">
        <v>0</v>
      </c>
      <c r="AB1163">
        <v>9.9963121542601865</v>
      </c>
      <c r="AC1163">
        <v>0</v>
      </c>
      <c r="AD1163">
        <v>0</v>
      </c>
      <c r="AE1163">
        <v>20.246978519387024</v>
      </c>
    </row>
    <row r="1164" spans="1:31" x14ac:dyDescent="0.3">
      <c r="A1164">
        <v>2688168</v>
      </c>
      <c r="B1164">
        <v>1</v>
      </c>
      <c r="C1164" t="s">
        <v>80</v>
      </c>
      <c r="D1164" t="s">
        <v>107</v>
      </c>
      <c r="E1164" t="s">
        <v>184</v>
      </c>
      <c r="F1164" t="s">
        <v>3521</v>
      </c>
      <c r="G1164" t="s">
        <v>409</v>
      </c>
      <c r="H1164" t="s">
        <v>187</v>
      </c>
      <c r="I1164" t="s">
        <v>136</v>
      </c>
      <c r="J1164" t="s">
        <v>137</v>
      </c>
      <c r="K1164" t="s">
        <v>138</v>
      </c>
      <c r="L1164" t="s">
        <v>3522</v>
      </c>
      <c r="M1164" t="s">
        <v>3523</v>
      </c>
      <c r="N1164">
        <v>1.4288888879999999</v>
      </c>
      <c r="O1164">
        <v>0</v>
      </c>
      <c r="P1164">
        <v>114</v>
      </c>
      <c r="Q1164">
        <v>0</v>
      </c>
      <c r="R1164">
        <v>0</v>
      </c>
      <c r="S1164">
        <v>0</v>
      </c>
      <c r="T1164">
        <v>4</v>
      </c>
      <c r="U1164">
        <v>0</v>
      </c>
      <c r="V1164">
        <v>0</v>
      </c>
      <c r="W1164">
        <v>0</v>
      </c>
      <c r="X1164">
        <v>21.888802877683396</v>
      </c>
      <c r="Y1164">
        <v>0</v>
      </c>
      <c r="Z1164">
        <v>0</v>
      </c>
      <c r="AA1164">
        <v>0</v>
      </c>
      <c r="AB1164">
        <v>2.6847157905139585</v>
      </c>
      <c r="AC1164">
        <v>0</v>
      </c>
      <c r="AD1164">
        <v>0</v>
      </c>
      <c r="AE1164">
        <v>24.573518668197355</v>
      </c>
    </row>
    <row r="1165" spans="1:31" x14ac:dyDescent="0.3">
      <c r="A1165">
        <v>2688206</v>
      </c>
      <c r="B1165">
        <v>1</v>
      </c>
      <c r="C1165" t="s">
        <v>80</v>
      </c>
      <c r="D1165" t="s">
        <v>94</v>
      </c>
      <c r="E1165" t="s">
        <v>213</v>
      </c>
      <c r="F1165" t="s">
        <v>3524</v>
      </c>
      <c r="G1165" t="s">
        <v>831</v>
      </c>
      <c r="H1165" t="s">
        <v>187</v>
      </c>
      <c r="I1165" t="s">
        <v>136</v>
      </c>
      <c r="J1165" t="s">
        <v>137</v>
      </c>
      <c r="K1165" t="s">
        <v>138</v>
      </c>
      <c r="L1165" t="s">
        <v>3525</v>
      </c>
      <c r="M1165" t="s">
        <v>3526</v>
      </c>
      <c r="N1165">
        <v>1.508888888</v>
      </c>
      <c r="O1165">
        <v>0</v>
      </c>
      <c r="P1165">
        <v>8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2.1983741891643294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2.1983741891643294</v>
      </c>
    </row>
    <row r="1166" spans="1:31" x14ac:dyDescent="0.3">
      <c r="A1166">
        <v>2688207</v>
      </c>
      <c r="B1166">
        <v>1</v>
      </c>
      <c r="C1166" t="s">
        <v>80</v>
      </c>
      <c r="D1166" t="s">
        <v>100</v>
      </c>
      <c r="E1166" t="s">
        <v>160</v>
      </c>
      <c r="F1166" t="s">
        <v>3527</v>
      </c>
      <c r="G1166" t="s">
        <v>134</v>
      </c>
      <c r="H1166" t="s">
        <v>135</v>
      </c>
      <c r="I1166" t="s">
        <v>136</v>
      </c>
      <c r="J1166" t="s">
        <v>137</v>
      </c>
      <c r="K1166" t="s">
        <v>138</v>
      </c>
      <c r="L1166" t="s">
        <v>3528</v>
      </c>
      <c r="M1166" t="s">
        <v>3529</v>
      </c>
      <c r="N1166">
        <v>0.37111111099999999</v>
      </c>
      <c r="O1166">
        <v>10</v>
      </c>
      <c r="P1166">
        <v>37</v>
      </c>
      <c r="Q1166">
        <v>67</v>
      </c>
      <c r="R1166">
        <v>85</v>
      </c>
      <c r="S1166">
        <v>14</v>
      </c>
      <c r="T1166">
        <v>40</v>
      </c>
      <c r="U1166">
        <v>0</v>
      </c>
      <c r="V1166">
        <v>1</v>
      </c>
      <c r="W1166">
        <v>1.6774730159978188</v>
      </c>
      <c r="X1166">
        <v>2.5104868933971014</v>
      </c>
      <c r="Y1166">
        <v>21.289453018527212</v>
      </c>
      <c r="Z1166">
        <v>31.165696310449501</v>
      </c>
      <c r="AA1166">
        <v>35.391804603998139</v>
      </c>
      <c r="AB1166">
        <v>18.457345925854792</v>
      </c>
      <c r="AC1166">
        <v>0</v>
      </c>
      <c r="AD1166">
        <v>3.8509051708512141</v>
      </c>
      <c r="AE1166">
        <v>114.34316493907579</v>
      </c>
    </row>
    <row r="1167" spans="1:31" x14ac:dyDescent="0.3">
      <c r="A1167">
        <v>2688215</v>
      </c>
      <c r="B1167">
        <v>1</v>
      </c>
      <c r="C1167" t="s">
        <v>80</v>
      </c>
      <c r="D1167" t="s">
        <v>83</v>
      </c>
      <c r="E1167" t="s">
        <v>244</v>
      </c>
      <c r="F1167" t="s">
        <v>3530</v>
      </c>
      <c r="G1167" t="s">
        <v>165</v>
      </c>
      <c r="H1167" t="s">
        <v>187</v>
      </c>
      <c r="I1167" t="s">
        <v>136</v>
      </c>
      <c r="J1167" t="s">
        <v>137</v>
      </c>
      <c r="K1167" t="s">
        <v>166</v>
      </c>
      <c r="L1167" t="s">
        <v>3531</v>
      </c>
      <c r="M1167" t="s">
        <v>3532</v>
      </c>
      <c r="N1167">
        <v>1.806944444</v>
      </c>
      <c r="O1167">
        <v>0</v>
      </c>
      <c r="P1167">
        <v>85</v>
      </c>
      <c r="Q1167">
        <v>0</v>
      </c>
      <c r="R1167">
        <v>0</v>
      </c>
      <c r="S1167">
        <v>0</v>
      </c>
      <c r="T1167">
        <v>5</v>
      </c>
      <c r="U1167">
        <v>0</v>
      </c>
      <c r="V1167">
        <v>0</v>
      </c>
      <c r="W1167">
        <v>0</v>
      </c>
      <c r="X1167">
        <v>31.285027575506092</v>
      </c>
      <c r="Y1167">
        <v>0</v>
      </c>
      <c r="Z1167">
        <v>0</v>
      </c>
      <c r="AA1167">
        <v>0</v>
      </c>
      <c r="AB1167">
        <v>5.2797048926092351</v>
      </c>
      <c r="AC1167">
        <v>0</v>
      </c>
      <c r="AD1167">
        <v>0</v>
      </c>
      <c r="AE1167">
        <v>36.564732468115324</v>
      </c>
    </row>
    <row r="1168" spans="1:31" x14ac:dyDescent="0.3">
      <c r="A1168">
        <v>2688216</v>
      </c>
      <c r="B1168">
        <v>1</v>
      </c>
      <c r="C1168" t="s">
        <v>80</v>
      </c>
      <c r="D1168" t="s">
        <v>101</v>
      </c>
      <c r="E1168" t="s">
        <v>428</v>
      </c>
      <c r="F1168" t="s">
        <v>3533</v>
      </c>
      <c r="G1168" t="s">
        <v>409</v>
      </c>
      <c r="H1168" t="s">
        <v>187</v>
      </c>
      <c r="I1168" t="s">
        <v>136</v>
      </c>
      <c r="J1168" t="s">
        <v>137</v>
      </c>
      <c r="K1168" t="s">
        <v>138</v>
      </c>
      <c r="L1168" t="s">
        <v>3534</v>
      </c>
      <c r="M1168" t="s">
        <v>3535</v>
      </c>
      <c r="N1168">
        <v>0.92972222199999999</v>
      </c>
      <c r="O1168">
        <v>0</v>
      </c>
      <c r="P1168">
        <v>15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4.2259873653656337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4.2259873653656337</v>
      </c>
    </row>
    <row r="1169" spans="1:31" x14ac:dyDescent="0.3">
      <c r="A1169">
        <v>2688235</v>
      </c>
      <c r="B1169">
        <v>1</v>
      </c>
      <c r="C1169" t="s">
        <v>80</v>
      </c>
      <c r="D1169" t="s">
        <v>83</v>
      </c>
      <c r="E1169" t="s">
        <v>213</v>
      </c>
      <c r="F1169" t="s">
        <v>3536</v>
      </c>
      <c r="G1169" t="s">
        <v>688</v>
      </c>
      <c r="H1169" t="s">
        <v>187</v>
      </c>
      <c r="I1169" t="s">
        <v>136</v>
      </c>
      <c r="J1169" t="s">
        <v>137</v>
      </c>
      <c r="K1169" t="s">
        <v>138</v>
      </c>
      <c r="L1169" t="s">
        <v>3537</v>
      </c>
      <c r="M1169" t="s">
        <v>3538</v>
      </c>
      <c r="N1169">
        <v>0.67111111099999998</v>
      </c>
      <c r="O1169">
        <v>0</v>
      </c>
      <c r="P1169">
        <v>3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0.17688906145108665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0.17688906145108665</v>
      </c>
    </row>
    <row r="1170" spans="1:31" x14ac:dyDescent="0.3">
      <c r="A1170">
        <v>2688240</v>
      </c>
      <c r="B1170">
        <v>1</v>
      </c>
      <c r="C1170" t="s">
        <v>80</v>
      </c>
      <c r="D1170" t="s">
        <v>82</v>
      </c>
      <c r="E1170" t="s">
        <v>184</v>
      </c>
      <c r="F1170" t="s">
        <v>3539</v>
      </c>
      <c r="G1170" t="s">
        <v>165</v>
      </c>
      <c r="H1170" t="s">
        <v>187</v>
      </c>
      <c r="I1170" t="s">
        <v>136</v>
      </c>
      <c r="J1170" t="s">
        <v>137</v>
      </c>
      <c r="K1170" t="s">
        <v>166</v>
      </c>
      <c r="L1170" t="s">
        <v>3540</v>
      </c>
      <c r="M1170" t="s">
        <v>3541</v>
      </c>
      <c r="N1170">
        <v>0.41444444400000002</v>
      </c>
      <c r="O1170">
        <v>0</v>
      </c>
      <c r="P1170">
        <v>191</v>
      </c>
      <c r="Q1170">
        <v>0</v>
      </c>
      <c r="R1170">
        <v>0</v>
      </c>
      <c r="S1170">
        <v>0</v>
      </c>
      <c r="T1170">
        <v>19</v>
      </c>
      <c r="U1170">
        <v>0</v>
      </c>
      <c r="V1170">
        <v>0</v>
      </c>
      <c r="W1170">
        <v>0</v>
      </c>
      <c r="X1170">
        <v>13.065216534793535</v>
      </c>
      <c r="Y1170">
        <v>0</v>
      </c>
      <c r="Z1170">
        <v>0</v>
      </c>
      <c r="AA1170">
        <v>0</v>
      </c>
      <c r="AB1170">
        <v>3.5645639253191197</v>
      </c>
      <c r="AC1170">
        <v>0</v>
      </c>
      <c r="AD1170">
        <v>0</v>
      </c>
      <c r="AE1170">
        <v>16.629780460112656</v>
      </c>
    </row>
    <row r="1171" spans="1:31" x14ac:dyDescent="0.3">
      <c r="A1171">
        <v>2687612</v>
      </c>
      <c r="B1171">
        <v>1</v>
      </c>
      <c r="C1171" t="s">
        <v>80</v>
      </c>
      <c r="D1171" t="s">
        <v>103</v>
      </c>
      <c r="E1171" t="s">
        <v>160</v>
      </c>
      <c r="F1171" t="s">
        <v>3542</v>
      </c>
      <c r="G1171" t="s">
        <v>134</v>
      </c>
      <c r="H1171" t="s">
        <v>135</v>
      </c>
      <c r="I1171" t="s">
        <v>136</v>
      </c>
      <c r="J1171" t="s">
        <v>137</v>
      </c>
      <c r="K1171" t="s">
        <v>138</v>
      </c>
      <c r="L1171" t="s">
        <v>3543</v>
      </c>
      <c r="M1171" t="s">
        <v>3544</v>
      </c>
      <c r="N1171">
        <v>1.068333333</v>
      </c>
      <c r="O1171">
        <v>1</v>
      </c>
      <c r="P1171">
        <v>295</v>
      </c>
      <c r="Q1171">
        <v>18</v>
      </c>
      <c r="R1171">
        <v>108</v>
      </c>
      <c r="S1171">
        <v>12</v>
      </c>
      <c r="T1171">
        <v>48</v>
      </c>
      <c r="U1171">
        <v>3</v>
      </c>
      <c r="V1171">
        <v>0</v>
      </c>
      <c r="W1171">
        <v>0.66058540873859828</v>
      </c>
      <c r="X1171">
        <v>52.687802561811658</v>
      </c>
      <c r="Y1171">
        <v>218.45221282672699</v>
      </c>
      <c r="Z1171">
        <v>249.18641941068867</v>
      </c>
      <c r="AA1171">
        <v>43.667711187081046</v>
      </c>
      <c r="AB1171">
        <v>95.864889935015796</v>
      </c>
      <c r="AC1171">
        <v>174.1190927631381</v>
      </c>
      <c r="AD1171">
        <v>0</v>
      </c>
      <c r="AE1171">
        <v>834.63871409320086</v>
      </c>
    </row>
    <row r="1172" spans="1:31" x14ac:dyDescent="0.3">
      <c r="A1172">
        <v>2687671</v>
      </c>
      <c r="B1172">
        <v>1</v>
      </c>
      <c r="C1172" t="s">
        <v>80</v>
      </c>
      <c r="D1172" t="s">
        <v>103</v>
      </c>
      <c r="E1172" t="s">
        <v>160</v>
      </c>
      <c r="F1172" t="s">
        <v>3542</v>
      </c>
      <c r="G1172" t="s">
        <v>134</v>
      </c>
      <c r="H1172" t="s">
        <v>135</v>
      </c>
      <c r="I1172" t="s">
        <v>136</v>
      </c>
      <c r="J1172" t="s">
        <v>137</v>
      </c>
      <c r="K1172" t="s">
        <v>138</v>
      </c>
      <c r="L1172" t="s">
        <v>3545</v>
      </c>
      <c r="M1172" t="s">
        <v>3546</v>
      </c>
      <c r="N1172">
        <v>1.740555555</v>
      </c>
      <c r="O1172">
        <v>1</v>
      </c>
      <c r="P1172">
        <v>295</v>
      </c>
      <c r="Q1172">
        <v>18</v>
      </c>
      <c r="R1172">
        <v>108</v>
      </c>
      <c r="S1172">
        <v>12</v>
      </c>
      <c r="T1172">
        <v>48</v>
      </c>
      <c r="U1172">
        <v>3</v>
      </c>
      <c r="V1172">
        <v>0</v>
      </c>
      <c r="W1172">
        <v>1.0441446357585495</v>
      </c>
      <c r="X1172">
        <v>86.419288352012657</v>
      </c>
      <c r="Y1172">
        <v>381.79886493982781</v>
      </c>
      <c r="Z1172">
        <v>387.8541892295334</v>
      </c>
      <c r="AA1172">
        <v>74.250908451381534</v>
      </c>
      <c r="AB1172">
        <v>158.22721678492155</v>
      </c>
      <c r="AC1172">
        <v>324.21221232687947</v>
      </c>
      <c r="AD1172">
        <v>0</v>
      </c>
      <c r="AE1172">
        <v>1413.806824720315</v>
      </c>
    </row>
    <row r="1173" spans="1:31" x14ac:dyDescent="0.3">
      <c r="A1173">
        <v>2688048</v>
      </c>
      <c r="B1173">
        <v>1</v>
      </c>
      <c r="C1173" t="s">
        <v>80</v>
      </c>
      <c r="D1173" t="s">
        <v>84</v>
      </c>
      <c r="E1173" t="s">
        <v>244</v>
      </c>
      <c r="F1173" t="s">
        <v>3547</v>
      </c>
      <c r="G1173" t="s">
        <v>346</v>
      </c>
      <c r="H1173" t="s">
        <v>187</v>
      </c>
      <c r="I1173" t="s">
        <v>136</v>
      </c>
      <c r="J1173" t="s">
        <v>137</v>
      </c>
      <c r="K1173" t="s">
        <v>166</v>
      </c>
      <c r="L1173" t="s">
        <v>3548</v>
      </c>
      <c r="M1173" t="s">
        <v>3549</v>
      </c>
      <c r="N1173">
        <v>4.5061111110000001</v>
      </c>
      <c r="O1173">
        <v>0</v>
      </c>
      <c r="P1173">
        <v>302</v>
      </c>
      <c r="Q1173">
        <v>0</v>
      </c>
      <c r="R1173">
        <v>0</v>
      </c>
      <c r="S1173">
        <v>0</v>
      </c>
      <c r="T1173">
        <v>1</v>
      </c>
      <c r="U1173">
        <v>0</v>
      </c>
      <c r="V1173">
        <v>0</v>
      </c>
      <c r="W1173">
        <v>0</v>
      </c>
      <c r="X1173">
        <v>239.61225441010973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239.61225441010973</v>
      </c>
    </row>
    <row r="1174" spans="1:31" x14ac:dyDescent="0.3">
      <c r="A1174">
        <v>2688073</v>
      </c>
      <c r="B1174">
        <v>1</v>
      </c>
      <c r="C1174" t="s">
        <v>80</v>
      </c>
      <c r="D1174" t="s">
        <v>96</v>
      </c>
      <c r="E1174" t="s">
        <v>244</v>
      </c>
      <c r="F1174" t="s">
        <v>3550</v>
      </c>
      <c r="G1174" t="s">
        <v>165</v>
      </c>
      <c r="H1174" t="s">
        <v>187</v>
      </c>
      <c r="I1174" t="s">
        <v>136</v>
      </c>
      <c r="J1174" t="s">
        <v>137</v>
      </c>
      <c r="K1174" t="s">
        <v>166</v>
      </c>
      <c r="L1174" t="s">
        <v>3551</v>
      </c>
      <c r="M1174" t="s">
        <v>3552</v>
      </c>
      <c r="N1174">
        <v>4.153888888</v>
      </c>
      <c r="O1174">
        <v>0</v>
      </c>
      <c r="P1174">
        <v>68</v>
      </c>
      <c r="Q1174">
        <v>0</v>
      </c>
      <c r="R1174">
        <v>0</v>
      </c>
      <c r="S1174">
        <v>0</v>
      </c>
      <c r="T1174">
        <v>21</v>
      </c>
      <c r="U1174">
        <v>0</v>
      </c>
      <c r="V1174">
        <v>0</v>
      </c>
      <c r="W1174">
        <v>0</v>
      </c>
      <c r="X1174">
        <v>36.0963830222939</v>
      </c>
      <c r="Y1174">
        <v>0</v>
      </c>
      <c r="Z1174">
        <v>0</v>
      </c>
      <c r="AA1174">
        <v>0</v>
      </c>
      <c r="AB1174">
        <v>180.81549339230313</v>
      </c>
      <c r="AC1174">
        <v>0</v>
      </c>
      <c r="AD1174">
        <v>0</v>
      </c>
      <c r="AE1174">
        <v>216.91187641459703</v>
      </c>
    </row>
    <row r="1175" spans="1:31" x14ac:dyDescent="0.3">
      <c r="A1175">
        <v>2688225</v>
      </c>
      <c r="B1175">
        <v>1</v>
      </c>
      <c r="C1175" t="s">
        <v>80</v>
      </c>
      <c r="D1175" t="s">
        <v>109</v>
      </c>
      <c r="E1175" t="s">
        <v>160</v>
      </c>
      <c r="F1175" t="s">
        <v>3553</v>
      </c>
      <c r="G1175" t="s">
        <v>409</v>
      </c>
      <c r="H1175" t="s">
        <v>135</v>
      </c>
      <c r="I1175" t="s">
        <v>136</v>
      </c>
      <c r="J1175" t="s">
        <v>137</v>
      </c>
      <c r="K1175" t="s">
        <v>138</v>
      </c>
      <c r="L1175" t="s">
        <v>3554</v>
      </c>
      <c r="M1175" t="s">
        <v>3555</v>
      </c>
      <c r="N1175">
        <v>0.39944444400000001</v>
      </c>
      <c r="O1175">
        <v>0</v>
      </c>
      <c r="P1175">
        <v>118</v>
      </c>
      <c r="Q1175">
        <v>4</v>
      </c>
      <c r="R1175">
        <v>86</v>
      </c>
      <c r="S1175">
        <v>2</v>
      </c>
      <c r="T1175">
        <v>64</v>
      </c>
      <c r="U1175">
        <v>2</v>
      </c>
      <c r="V1175">
        <v>0</v>
      </c>
      <c r="W1175">
        <v>0</v>
      </c>
      <c r="X1175">
        <v>12.261250273619178</v>
      </c>
      <c r="Y1175">
        <v>3.903143023197277</v>
      </c>
      <c r="Z1175">
        <v>46.769494935337391</v>
      </c>
      <c r="AA1175">
        <v>1.0369289222599058</v>
      </c>
      <c r="AB1175">
        <v>21.864002590736767</v>
      </c>
      <c r="AC1175">
        <v>82.361612430100038</v>
      </c>
      <c r="AD1175">
        <v>0</v>
      </c>
      <c r="AE1175">
        <v>168.19643217525055</v>
      </c>
    </row>
    <row r="1176" spans="1:31" x14ac:dyDescent="0.3">
      <c r="A1176">
        <v>2688238</v>
      </c>
      <c r="B1176">
        <v>1</v>
      </c>
      <c r="C1176" t="s">
        <v>80</v>
      </c>
      <c r="D1176" t="s">
        <v>100</v>
      </c>
      <c r="E1176" t="s">
        <v>428</v>
      </c>
      <c r="F1176" t="s">
        <v>3556</v>
      </c>
      <c r="G1176" t="s">
        <v>186</v>
      </c>
      <c r="H1176" t="s">
        <v>187</v>
      </c>
      <c r="I1176" t="s">
        <v>136</v>
      </c>
      <c r="J1176" t="s">
        <v>137</v>
      </c>
      <c r="K1176" t="s">
        <v>138</v>
      </c>
      <c r="L1176" t="s">
        <v>3557</v>
      </c>
      <c r="M1176" t="s">
        <v>3558</v>
      </c>
      <c r="N1176">
        <v>1.8122222219999999</v>
      </c>
      <c r="O1176">
        <v>0</v>
      </c>
      <c r="P1176">
        <v>0</v>
      </c>
      <c r="Q1176">
        <v>0</v>
      </c>
      <c r="R1176">
        <v>0</v>
      </c>
      <c r="S1176">
        <v>0</v>
      </c>
      <c r="T1176">
        <v>7</v>
      </c>
      <c r="U1176">
        <v>0</v>
      </c>
      <c r="V1176">
        <v>1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110.53514666283783</v>
      </c>
      <c r="AC1176">
        <v>0</v>
      </c>
      <c r="AD1176">
        <v>4.7018085687461149</v>
      </c>
      <c r="AE1176">
        <v>115.23695523158395</v>
      </c>
    </row>
    <row r="1177" spans="1:31" x14ac:dyDescent="0.3">
      <c r="A1177">
        <v>2688248</v>
      </c>
      <c r="B1177">
        <v>1</v>
      </c>
      <c r="C1177" t="s">
        <v>80</v>
      </c>
      <c r="D1177" t="s">
        <v>90</v>
      </c>
      <c r="E1177" t="s">
        <v>244</v>
      </c>
      <c r="F1177" t="s">
        <v>3559</v>
      </c>
      <c r="G1177" t="s">
        <v>165</v>
      </c>
      <c r="H1177" t="s">
        <v>187</v>
      </c>
      <c r="I1177" t="s">
        <v>136</v>
      </c>
      <c r="J1177" t="s">
        <v>137</v>
      </c>
      <c r="K1177" t="s">
        <v>166</v>
      </c>
      <c r="L1177" t="s">
        <v>3560</v>
      </c>
      <c r="M1177" t="s">
        <v>3561</v>
      </c>
      <c r="N1177">
        <v>1.3374999999999999</v>
      </c>
      <c r="O1177">
        <v>0</v>
      </c>
      <c r="P1177">
        <v>457</v>
      </c>
      <c r="Q1177">
        <v>0</v>
      </c>
      <c r="R1177">
        <v>0</v>
      </c>
      <c r="S1177">
        <v>0</v>
      </c>
      <c r="T1177">
        <v>45</v>
      </c>
      <c r="U1177">
        <v>0</v>
      </c>
      <c r="V1177">
        <v>0</v>
      </c>
      <c r="W1177">
        <v>0</v>
      </c>
      <c r="X1177">
        <v>110.44325242370427</v>
      </c>
      <c r="Y1177">
        <v>0</v>
      </c>
      <c r="Z1177">
        <v>0</v>
      </c>
      <c r="AA1177">
        <v>0</v>
      </c>
      <c r="AB1177">
        <v>117.34843189816804</v>
      </c>
      <c r="AC1177">
        <v>0</v>
      </c>
      <c r="AD1177">
        <v>0</v>
      </c>
      <c r="AE1177">
        <v>227.79168432187231</v>
      </c>
    </row>
    <row r="1178" spans="1:31" x14ac:dyDescent="0.3">
      <c r="A1178">
        <v>2688262</v>
      </c>
      <c r="B1178">
        <v>1</v>
      </c>
      <c r="C1178" t="s">
        <v>80</v>
      </c>
      <c r="D1178" t="s">
        <v>85</v>
      </c>
      <c r="E1178" t="s">
        <v>244</v>
      </c>
      <c r="F1178" t="s">
        <v>3562</v>
      </c>
      <c r="G1178" t="s">
        <v>409</v>
      </c>
      <c r="H1178" t="s">
        <v>187</v>
      </c>
      <c r="I1178" t="s">
        <v>136</v>
      </c>
      <c r="J1178" t="s">
        <v>137</v>
      </c>
      <c r="K1178" t="s">
        <v>138</v>
      </c>
      <c r="L1178" t="s">
        <v>3563</v>
      </c>
      <c r="M1178" t="s">
        <v>3564</v>
      </c>
      <c r="N1178">
        <v>0.86250000000000004</v>
      </c>
      <c r="O1178">
        <v>0</v>
      </c>
      <c r="P1178">
        <v>788</v>
      </c>
      <c r="Q1178">
        <v>0</v>
      </c>
      <c r="R1178">
        <v>0</v>
      </c>
      <c r="S1178">
        <v>0</v>
      </c>
      <c r="T1178">
        <v>48</v>
      </c>
      <c r="U1178">
        <v>0</v>
      </c>
      <c r="V1178">
        <v>0</v>
      </c>
      <c r="W1178">
        <v>0</v>
      </c>
      <c r="X1178">
        <v>125.33422059538839</v>
      </c>
      <c r="Y1178">
        <v>0</v>
      </c>
      <c r="Z1178">
        <v>0</v>
      </c>
      <c r="AA1178">
        <v>0</v>
      </c>
      <c r="AB1178">
        <v>26.014130333147076</v>
      </c>
      <c r="AC1178">
        <v>0</v>
      </c>
      <c r="AD1178">
        <v>0</v>
      </c>
      <c r="AE1178">
        <v>151.34835092853547</v>
      </c>
    </row>
    <row r="1179" spans="1:31" x14ac:dyDescent="0.3">
      <c r="A1179">
        <v>2688267</v>
      </c>
      <c r="B1179">
        <v>1</v>
      </c>
      <c r="C1179" t="s">
        <v>80</v>
      </c>
      <c r="D1179" t="s">
        <v>87</v>
      </c>
      <c r="E1179" t="s">
        <v>184</v>
      </c>
      <c r="F1179" t="s">
        <v>3565</v>
      </c>
      <c r="G1179" t="s">
        <v>273</v>
      </c>
      <c r="H1179" t="s">
        <v>187</v>
      </c>
      <c r="I1179" t="s">
        <v>136</v>
      </c>
      <c r="J1179" t="s">
        <v>137</v>
      </c>
      <c r="K1179" t="s">
        <v>138</v>
      </c>
      <c r="L1179" t="s">
        <v>3566</v>
      </c>
      <c r="M1179" t="s">
        <v>3567</v>
      </c>
      <c r="N1179">
        <v>1.206111111</v>
      </c>
      <c r="O1179">
        <v>0</v>
      </c>
      <c r="P1179">
        <v>44</v>
      </c>
      <c r="Q1179">
        <v>0</v>
      </c>
      <c r="R1179">
        <v>0</v>
      </c>
      <c r="S1179">
        <v>0</v>
      </c>
      <c r="T1179">
        <v>4</v>
      </c>
      <c r="U1179">
        <v>0</v>
      </c>
      <c r="V1179">
        <v>0</v>
      </c>
      <c r="W1179">
        <v>0</v>
      </c>
      <c r="X1179">
        <v>13.659120828772348</v>
      </c>
      <c r="Y1179">
        <v>0</v>
      </c>
      <c r="Z1179">
        <v>0</v>
      </c>
      <c r="AA1179">
        <v>0</v>
      </c>
      <c r="AB1179">
        <v>3.3965707786632802</v>
      </c>
      <c r="AC1179">
        <v>0</v>
      </c>
      <c r="AD1179">
        <v>0</v>
      </c>
      <c r="AE1179">
        <v>17.055691607435627</v>
      </c>
    </row>
    <row r="1180" spans="1:31" x14ac:dyDescent="0.3">
      <c r="A1180">
        <v>2688315</v>
      </c>
      <c r="B1180">
        <v>1</v>
      </c>
      <c r="C1180" t="s">
        <v>80</v>
      </c>
      <c r="D1180" t="s">
        <v>97</v>
      </c>
      <c r="E1180" t="s">
        <v>244</v>
      </c>
      <c r="F1180" t="s">
        <v>3568</v>
      </c>
      <c r="G1180" t="s">
        <v>409</v>
      </c>
      <c r="H1180" t="s">
        <v>187</v>
      </c>
      <c r="I1180" t="s">
        <v>136</v>
      </c>
      <c r="J1180" t="s">
        <v>137</v>
      </c>
      <c r="K1180" t="s">
        <v>138</v>
      </c>
      <c r="L1180" t="s">
        <v>3569</v>
      </c>
      <c r="M1180" t="s">
        <v>3570</v>
      </c>
      <c r="N1180">
        <v>0.39500000000000002</v>
      </c>
      <c r="O1180">
        <v>0</v>
      </c>
      <c r="P1180">
        <v>57</v>
      </c>
      <c r="Q1180">
        <v>0</v>
      </c>
      <c r="R1180">
        <v>0</v>
      </c>
      <c r="S1180">
        <v>0</v>
      </c>
      <c r="T1180">
        <v>3</v>
      </c>
      <c r="U1180">
        <v>0</v>
      </c>
      <c r="V1180">
        <v>0</v>
      </c>
      <c r="W1180">
        <v>0</v>
      </c>
      <c r="X1180">
        <v>5.4535601524516455</v>
      </c>
      <c r="Y1180">
        <v>0</v>
      </c>
      <c r="Z1180">
        <v>0</v>
      </c>
      <c r="AA1180">
        <v>0</v>
      </c>
      <c r="AB1180">
        <v>6.9692298941575199</v>
      </c>
      <c r="AC1180">
        <v>0</v>
      </c>
      <c r="AD1180">
        <v>0</v>
      </c>
      <c r="AE1180">
        <v>12.422790046609165</v>
      </c>
    </row>
    <row r="1181" spans="1:31" x14ac:dyDescent="0.3">
      <c r="A1181">
        <v>2687938</v>
      </c>
      <c r="B1181">
        <v>1</v>
      </c>
      <c r="C1181" t="s">
        <v>81</v>
      </c>
      <c r="D1181" t="s">
        <v>112</v>
      </c>
      <c r="E1181" t="s">
        <v>244</v>
      </c>
      <c r="F1181" t="s">
        <v>3571</v>
      </c>
      <c r="G1181" t="s">
        <v>409</v>
      </c>
      <c r="H1181" t="s">
        <v>187</v>
      </c>
      <c r="I1181" t="s">
        <v>136</v>
      </c>
      <c r="J1181" t="s">
        <v>137</v>
      </c>
      <c r="K1181" t="s">
        <v>138</v>
      </c>
      <c r="L1181" t="s">
        <v>3572</v>
      </c>
      <c r="M1181" t="s">
        <v>3573</v>
      </c>
      <c r="N1181">
        <v>2.699166666</v>
      </c>
      <c r="O1181">
        <v>0</v>
      </c>
      <c r="P1181">
        <v>76</v>
      </c>
      <c r="Q1181">
        <v>0</v>
      </c>
      <c r="R1181">
        <v>52</v>
      </c>
      <c r="S1181">
        <v>0</v>
      </c>
      <c r="T1181">
        <v>2</v>
      </c>
      <c r="U1181">
        <v>0</v>
      </c>
      <c r="V1181">
        <v>0</v>
      </c>
      <c r="W1181">
        <v>0</v>
      </c>
      <c r="X1181">
        <v>45.297326953966767</v>
      </c>
      <c r="Y1181">
        <v>0</v>
      </c>
      <c r="Z1181">
        <v>50.596192387488934</v>
      </c>
      <c r="AA1181">
        <v>0</v>
      </c>
      <c r="AB1181">
        <v>2.6185677629835493</v>
      </c>
      <c r="AC1181">
        <v>0</v>
      </c>
      <c r="AD1181">
        <v>0</v>
      </c>
      <c r="AE1181">
        <v>98.512087104439246</v>
      </c>
    </row>
    <row r="1182" spans="1:31" x14ac:dyDescent="0.3">
      <c r="A1182">
        <v>2688192</v>
      </c>
      <c r="B1182">
        <v>1</v>
      </c>
      <c r="C1182" t="s">
        <v>80</v>
      </c>
      <c r="D1182" t="s">
        <v>111</v>
      </c>
      <c r="E1182" t="s">
        <v>244</v>
      </c>
      <c r="F1182" t="s">
        <v>3574</v>
      </c>
      <c r="G1182" t="s">
        <v>165</v>
      </c>
      <c r="H1182" t="s">
        <v>187</v>
      </c>
      <c r="I1182" t="s">
        <v>136</v>
      </c>
      <c r="J1182" t="s">
        <v>137</v>
      </c>
      <c r="K1182" t="s">
        <v>166</v>
      </c>
      <c r="L1182" t="s">
        <v>3575</v>
      </c>
      <c r="M1182" t="s">
        <v>3576</v>
      </c>
      <c r="N1182">
        <v>2.7541666660000002</v>
      </c>
      <c r="O1182">
        <v>0</v>
      </c>
      <c r="P1182">
        <v>10</v>
      </c>
      <c r="Q1182">
        <v>0</v>
      </c>
      <c r="R1182">
        <v>13</v>
      </c>
      <c r="S1182">
        <v>0</v>
      </c>
      <c r="T1182">
        <v>13</v>
      </c>
      <c r="U1182">
        <v>0</v>
      </c>
      <c r="V1182">
        <v>0</v>
      </c>
      <c r="W1182">
        <v>0</v>
      </c>
      <c r="X1182">
        <v>26.411141780461634</v>
      </c>
      <c r="Y1182">
        <v>0</v>
      </c>
      <c r="Z1182">
        <v>33.439373216504102</v>
      </c>
      <c r="AA1182">
        <v>0</v>
      </c>
      <c r="AB1182">
        <v>42.08579829728972</v>
      </c>
      <c r="AC1182">
        <v>0</v>
      </c>
      <c r="AD1182">
        <v>0</v>
      </c>
      <c r="AE1182">
        <v>101.93631329425546</v>
      </c>
    </row>
    <row r="1183" spans="1:31" x14ac:dyDescent="0.3">
      <c r="A1183">
        <v>2688231</v>
      </c>
      <c r="B1183">
        <v>1</v>
      </c>
      <c r="C1183" t="s">
        <v>80</v>
      </c>
      <c r="D1183" t="s">
        <v>85</v>
      </c>
      <c r="E1183" t="s">
        <v>428</v>
      </c>
      <c r="F1183" t="s">
        <v>3577</v>
      </c>
      <c r="G1183" t="s">
        <v>1177</v>
      </c>
      <c r="H1183" t="s">
        <v>187</v>
      </c>
      <c r="I1183" t="s">
        <v>136</v>
      </c>
      <c r="J1183" t="s">
        <v>137</v>
      </c>
      <c r="K1183" t="s">
        <v>138</v>
      </c>
      <c r="L1183" t="s">
        <v>3578</v>
      </c>
      <c r="M1183" t="s">
        <v>3579</v>
      </c>
      <c r="N1183">
        <v>2.6074999999999999</v>
      </c>
      <c r="O1183">
        <v>0</v>
      </c>
      <c r="P1183">
        <v>50</v>
      </c>
      <c r="Q1183">
        <v>0</v>
      </c>
      <c r="R1183">
        <v>0</v>
      </c>
      <c r="S1183">
        <v>0</v>
      </c>
      <c r="T1183">
        <v>2</v>
      </c>
      <c r="U1183">
        <v>0</v>
      </c>
      <c r="V1183">
        <v>0</v>
      </c>
      <c r="W1183">
        <v>0</v>
      </c>
      <c r="X1183">
        <v>32.91528814642524</v>
      </c>
      <c r="Y1183">
        <v>0</v>
      </c>
      <c r="Z1183">
        <v>0</v>
      </c>
      <c r="AA1183">
        <v>0</v>
      </c>
      <c r="AB1183">
        <v>46.657199088301269</v>
      </c>
      <c r="AC1183">
        <v>0</v>
      </c>
      <c r="AD1183">
        <v>0</v>
      </c>
      <c r="AE1183">
        <v>79.572487234726509</v>
      </c>
    </row>
    <row r="1184" spans="1:31" x14ac:dyDescent="0.3">
      <c r="A1184">
        <v>2688247</v>
      </c>
      <c r="B1184">
        <v>1</v>
      </c>
      <c r="C1184" t="s">
        <v>80</v>
      </c>
      <c r="D1184" t="s">
        <v>88</v>
      </c>
      <c r="E1184" t="s">
        <v>184</v>
      </c>
      <c r="F1184" t="s">
        <v>3580</v>
      </c>
      <c r="G1184" t="s">
        <v>273</v>
      </c>
      <c r="H1184" t="s">
        <v>187</v>
      </c>
      <c r="I1184" t="s">
        <v>136</v>
      </c>
      <c r="J1184" t="s">
        <v>137</v>
      </c>
      <c r="K1184" t="s">
        <v>138</v>
      </c>
      <c r="L1184" t="s">
        <v>3581</v>
      </c>
      <c r="M1184" t="s">
        <v>3582</v>
      </c>
      <c r="N1184">
        <v>2.1916666660000002</v>
      </c>
      <c r="O1184">
        <v>0</v>
      </c>
      <c r="P1184">
        <v>58</v>
      </c>
      <c r="Q1184">
        <v>0</v>
      </c>
      <c r="R1184">
        <v>0</v>
      </c>
      <c r="S1184">
        <v>0</v>
      </c>
      <c r="T1184">
        <v>1</v>
      </c>
      <c r="U1184">
        <v>0</v>
      </c>
      <c r="V1184">
        <v>0</v>
      </c>
      <c r="W1184">
        <v>0</v>
      </c>
      <c r="X1184">
        <v>20.56060909151547</v>
      </c>
      <c r="Y1184">
        <v>0</v>
      </c>
      <c r="Z1184">
        <v>0</v>
      </c>
      <c r="AA1184">
        <v>0</v>
      </c>
      <c r="AB1184">
        <v>0.54591717496132541</v>
      </c>
      <c r="AC1184">
        <v>0</v>
      </c>
      <c r="AD1184">
        <v>0</v>
      </c>
      <c r="AE1184">
        <v>21.106526266476795</v>
      </c>
    </row>
    <row r="1185" spans="1:31" x14ac:dyDescent="0.3">
      <c r="A1185">
        <v>2688328</v>
      </c>
      <c r="B1185">
        <v>1</v>
      </c>
      <c r="C1185" t="s">
        <v>80</v>
      </c>
      <c r="D1185" t="s">
        <v>97</v>
      </c>
      <c r="E1185" t="s">
        <v>213</v>
      </c>
      <c r="F1185" t="s">
        <v>3583</v>
      </c>
      <c r="G1185" t="s">
        <v>215</v>
      </c>
      <c r="H1185" t="s">
        <v>187</v>
      </c>
      <c r="I1185" t="s">
        <v>136</v>
      </c>
      <c r="J1185" t="s">
        <v>137</v>
      </c>
      <c r="K1185" t="s">
        <v>138</v>
      </c>
      <c r="L1185" t="s">
        <v>3584</v>
      </c>
      <c r="M1185" t="s">
        <v>3585</v>
      </c>
      <c r="N1185">
        <v>0.61833333300000004</v>
      </c>
      <c r="O1185">
        <v>0</v>
      </c>
      <c r="P1185">
        <v>1</v>
      </c>
      <c r="Q1185">
        <v>0</v>
      </c>
      <c r="R1185">
        <v>1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3.9582949951369991E-3</v>
      </c>
      <c r="Y1185">
        <v>0</v>
      </c>
      <c r="Z1185">
        <v>1.7530696330414167E-2</v>
      </c>
      <c r="AA1185">
        <v>0</v>
      </c>
      <c r="AB1185">
        <v>0</v>
      </c>
      <c r="AC1185">
        <v>0</v>
      </c>
      <c r="AD1185">
        <v>0</v>
      </c>
      <c r="AE1185">
        <v>2.1488991325551165E-2</v>
      </c>
    </row>
    <row r="1186" spans="1:31" x14ac:dyDescent="0.3">
      <c r="A1186">
        <v>2686279</v>
      </c>
      <c r="B1186">
        <v>1</v>
      </c>
      <c r="C1186" t="s">
        <v>80</v>
      </c>
      <c r="D1186" t="s">
        <v>102</v>
      </c>
      <c r="E1186" t="s">
        <v>145</v>
      </c>
      <c r="F1186" t="s">
        <v>3586</v>
      </c>
      <c r="G1186" t="s">
        <v>176</v>
      </c>
      <c r="H1186" t="s">
        <v>135</v>
      </c>
      <c r="I1186" t="s">
        <v>136</v>
      </c>
      <c r="J1186" t="s">
        <v>137</v>
      </c>
      <c r="K1186" t="s">
        <v>138</v>
      </c>
      <c r="L1186" t="s">
        <v>3587</v>
      </c>
      <c r="M1186" t="s">
        <v>3588</v>
      </c>
      <c r="N1186">
        <v>4.9213888880000001</v>
      </c>
      <c r="O1186">
        <v>0</v>
      </c>
      <c r="P1186">
        <v>117</v>
      </c>
      <c r="Q1186">
        <v>1</v>
      </c>
      <c r="R1186">
        <v>86</v>
      </c>
      <c r="S1186">
        <v>3</v>
      </c>
      <c r="T1186">
        <v>37</v>
      </c>
      <c r="U1186">
        <v>0</v>
      </c>
      <c r="V1186">
        <v>0</v>
      </c>
      <c r="W1186">
        <v>0</v>
      </c>
      <c r="X1186">
        <v>104.03203333877281</v>
      </c>
      <c r="Y1186">
        <v>34.949853284963375</v>
      </c>
      <c r="Z1186">
        <v>285.43597189028304</v>
      </c>
      <c r="AA1186">
        <v>37.174038208816377</v>
      </c>
      <c r="AB1186">
        <v>166.75512674809713</v>
      </c>
      <c r="AC1186">
        <v>0</v>
      </c>
      <c r="AD1186">
        <v>0</v>
      </c>
      <c r="AE1186">
        <v>628.34702347093275</v>
      </c>
    </row>
    <row r="1187" spans="1:31" x14ac:dyDescent="0.3">
      <c r="A1187">
        <v>2687890</v>
      </c>
      <c r="B1187">
        <v>1</v>
      </c>
      <c r="C1187" t="s">
        <v>81</v>
      </c>
      <c r="D1187" t="s">
        <v>112</v>
      </c>
      <c r="E1187" t="s">
        <v>244</v>
      </c>
      <c r="F1187" t="s">
        <v>3589</v>
      </c>
      <c r="G1187" t="s">
        <v>968</v>
      </c>
      <c r="H1187" t="s">
        <v>187</v>
      </c>
      <c r="I1187" t="s">
        <v>136</v>
      </c>
      <c r="J1187" t="s">
        <v>137</v>
      </c>
      <c r="K1187" t="s">
        <v>138</v>
      </c>
      <c r="L1187" t="s">
        <v>3572</v>
      </c>
      <c r="M1187" t="s">
        <v>3590</v>
      </c>
      <c r="N1187">
        <v>2.6358333329999999</v>
      </c>
      <c r="O1187">
        <v>0</v>
      </c>
      <c r="P1187">
        <v>26</v>
      </c>
      <c r="Q1187">
        <v>0</v>
      </c>
      <c r="R1187">
        <v>33</v>
      </c>
      <c r="S1187">
        <v>0</v>
      </c>
      <c r="T1187">
        <v>12</v>
      </c>
      <c r="U1187">
        <v>0</v>
      </c>
      <c r="V1187">
        <v>1</v>
      </c>
      <c r="W1187">
        <v>0</v>
      </c>
      <c r="X1187">
        <v>14.146721990417046</v>
      </c>
      <c r="Y1187">
        <v>0</v>
      </c>
      <c r="Z1187">
        <v>19.89836002626954</v>
      </c>
      <c r="AA1187">
        <v>0</v>
      </c>
      <c r="AB1187">
        <v>52.021859205137737</v>
      </c>
      <c r="AC1187">
        <v>0</v>
      </c>
      <c r="AD1187">
        <v>11.007841818222575</v>
      </c>
      <c r="AE1187">
        <v>97.074783040046896</v>
      </c>
    </row>
    <row r="1188" spans="1:31" x14ac:dyDescent="0.3">
      <c r="A1188">
        <v>2688025</v>
      </c>
      <c r="B1188">
        <v>1</v>
      </c>
      <c r="C1188" t="s">
        <v>80</v>
      </c>
      <c r="D1188" t="s">
        <v>91</v>
      </c>
      <c r="E1188" t="s">
        <v>244</v>
      </c>
      <c r="F1188" t="s">
        <v>1133</v>
      </c>
      <c r="G1188" t="s">
        <v>165</v>
      </c>
      <c r="H1188" t="s">
        <v>187</v>
      </c>
      <c r="I1188" t="s">
        <v>136</v>
      </c>
      <c r="J1188" t="s">
        <v>137</v>
      </c>
      <c r="K1188" t="s">
        <v>166</v>
      </c>
      <c r="L1188" t="s">
        <v>3591</v>
      </c>
      <c r="M1188" t="s">
        <v>3592</v>
      </c>
      <c r="N1188">
        <v>7.7894444439999999</v>
      </c>
      <c r="O1188">
        <v>0</v>
      </c>
      <c r="P1188">
        <v>143</v>
      </c>
      <c r="Q1188">
        <v>0</v>
      </c>
      <c r="R1188">
        <v>1</v>
      </c>
      <c r="S1188">
        <v>0</v>
      </c>
      <c r="T1188">
        <v>6</v>
      </c>
      <c r="U1188">
        <v>0</v>
      </c>
      <c r="V1188">
        <v>0</v>
      </c>
      <c r="W1188">
        <v>0</v>
      </c>
      <c r="X1188">
        <v>217.38397505988971</v>
      </c>
      <c r="Y1188">
        <v>0</v>
      </c>
      <c r="Z1188">
        <v>0.32435807130769756</v>
      </c>
      <c r="AA1188">
        <v>0</v>
      </c>
      <c r="AB1188">
        <v>25.174405317144394</v>
      </c>
      <c r="AC1188">
        <v>0</v>
      </c>
      <c r="AD1188">
        <v>0</v>
      </c>
      <c r="AE1188">
        <v>242.8827384483418</v>
      </c>
    </row>
    <row r="1189" spans="1:31" x14ac:dyDescent="0.3">
      <c r="A1189">
        <v>2688027</v>
      </c>
      <c r="B1189">
        <v>1</v>
      </c>
      <c r="C1189" t="s">
        <v>81</v>
      </c>
      <c r="D1189" t="s">
        <v>124</v>
      </c>
      <c r="E1189" t="s">
        <v>184</v>
      </c>
      <c r="F1189" t="s">
        <v>3593</v>
      </c>
      <c r="G1189" t="s">
        <v>346</v>
      </c>
      <c r="H1189" t="s">
        <v>187</v>
      </c>
      <c r="I1189" t="s">
        <v>136</v>
      </c>
      <c r="J1189" t="s">
        <v>137</v>
      </c>
      <c r="K1189" t="s">
        <v>166</v>
      </c>
      <c r="L1189" t="s">
        <v>3594</v>
      </c>
      <c r="M1189" t="s">
        <v>3595</v>
      </c>
      <c r="N1189">
        <v>6.807222222</v>
      </c>
      <c r="O1189">
        <v>0</v>
      </c>
      <c r="P1189">
        <v>183</v>
      </c>
      <c r="Q1189">
        <v>0</v>
      </c>
      <c r="R1189">
        <v>6</v>
      </c>
      <c r="S1189">
        <v>0</v>
      </c>
      <c r="T1189">
        <v>17</v>
      </c>
      <c r="U1189">
        <v>0</v>
      </c>
      <c r="V1189">
        <v>0</v>
      </c>
      <c r="W1189">
        <v>0</v>
      </c>
      <c r="X1189">
        <v>171.64088495507247</v>
      </c>
      <c r="Y1189">
        <v>0</v>
      </c>
      <c r="Z1189">
        <v>7.9760470885233499</v>
      </c>
      <c r="AA1189">
        <v>0</v>
      </c>
      <c r="AB1189">
        <v>75.672174321833722</v>
      </c>
      <c r="AC1189">
        <v>0</v>
      </c>
      <c r="AD1189">
        <v>0</v>
      </c>
      <c r="AE1189">
        <v>255.28910636542955</v>
      </c>
    </row>
    <row r="1190" spans="1:31" x14ac:dyDescent="0.3">
      <c r="A1190">
        <v>2688149</v>
      </c>
      <c r="B1190">
        <v>1</v>
      </c>
      <c r="C1190" t="s">
        <v>80</v>
      </c>
      <c r="D1190" t="s">
        <v>96</v>
      </c>
      <c r="E1190" t="s">
        <v>184</v>
      </c>
      <c r="F1190" t="s">
        <v>3596</v>
      </c>
      <c r="G1190" t="s">
        <v>346</v>
      </c>
      <c r="H1190" t="s">
        <v>187</v>
      </c>
      <c r="I1190" t="s">
        <v>136</v>
      </c>
      <c r="J1190" t="s">
        <v>137</v>
      </c>
      <c r="K1190" t="s">
        <v>166</v>
      </c>
      <c r="L1190" t="s">
        <v>3597</v>
      </c>
      <c r="M1190" t="s">
        <v>3598</v>
      </c>
      <c r="N1190">
        <v>4.28</v>
      </c>
      <c r="O1190">
        <v>0</v>
      </c>
      <c r="P1190">
        <v>40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72.442797433705266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72.442797433705266</v>
      </c>
    </row>
    <row r="1191" spans="1:31" x14ac:dyDescent="0.3">
      <c r="A1191">
        <v>2688242</v>
      </c>
      <c r="B1191">
        <v>1</v>
      </c>
      <c r="C1191" t="s">
        <v>80</v>
      </c>
      <c r="D1191" t="s">
        <v>92</v>
      </c>
      <c r="E1191" t="s">
        <v>213</v>
      </c>
      <c r="F1191" t="s">
        <v>3599</v>
      </c>
      <c r="G1191" t="s">
        <v>688</v>
      </c>
      <c r="H1191" t="s">
        <v>187</v>
      </c>
      <c r="I1191" t="s">
        <v>136</v>
      </c>
      <c r="J1191" t="s">
        <v>137</v>
      </c>
      <c r="K1191" t="s">
        <v>138</v>
      </c>
      <c r="L1191" t="s">
        <v>3600</v>
      </c>
      <c r="M1191" t="s">
        <v>3601</v>
      </c>
      <c r="N1191">
        <v>3.3258333329999998</v>
      </c>
      <c r="O1191">
        <v>0</v>
      </c>
      <c r="P1191">
        <v>1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1.4518285694434305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1.4518285694434305</v>
      </c>
    </row>
    <row r="1192" spans="1:31" x14ac:dyDescent="0.3">
      <c r="A1192">
        <v>2688258</v>
      </c>
      <c r="B1192">
        <v>1</v>
      </c>
      <c r="C1192" t="s">
        <v>80</v>
      </c>
      <c r="D1192" t="s">
        <v>103</v>
      </c>
      <c r="E1192" t="s">
        <v>244</v>
      </c>
      <c r="F1192" t="s">
        <v>3602</v>
      </c>
      <c r="G1192" t="s">
        <v>165</v>
      </c>
      <c r="H1192" t="s">
        <v>187</v>
      </c>
      <c r="I1192" t="s">
        <v>136</v>
      </c>
      <c r="J1192" t="s">
        <v>137</v>
      </c>
      <c r="K1192" t="s">
        <v>166</v>
      </c>
      <c r="L1192" t="s">
        <v>3603</v>
      </c>
      <c r="M1192" t="s">
        <v>3604</v>
      </c>
      <c r="N1192">
        <v>2.895</v>
      </c>
      <c r="O1192">
        <v>0</v>
      </c>
      <c r="P1192">
        <v>248</v>
      </c>
      <c r="Q1192">
        <v>0</v>
      </c>
      <c r="R1192">
        <v>0</v>
      </c>
      <c r="S1192">
        <v>0</v>
      </c>
      <c r="T1192">
        <v>18</v>
      </c>
      <c r="U1192">
        <v>0</v>
      </c>
      <c r="V1192">
        <v>0</v>
      </c>
      <c r="W1192">
        <v>0</v>
      </c>
      <c r="X1192">
        <v>193.93835307189795</v>
      </c>
      <c r="Y1192">
        <v>0</v>
      </c>
      <c r="Z1192">
        <v>0</v>
      </c>
      <c r="AA1192">
        <v>0</v>
      </c>
      <c r="AB1192">
        <v>96.237604385323166</v>
      </c>
      <c r="AC1192">
        <v>0</v>
      </c>
      <c r="AD1192">
        <v>0</v>
      </c>
      <c r="AE1192">
        <v>290.1759574572211</v>
      </c>
    </row>
    <row r="1193" spans="1:31" x14ac:dyDescent="0.3">
      <c r="A1193">
        <v>2688265</v>
      </c>
      <c r="B1193">
        <v>1</v>
      </c>
      <c r="C1193" t="s">
        <v>80</v>
      </c>
      <c r="D1193" t="s">
        <v>82</v>
      </c>
      <c r="E1193" t="s">
        <v>184</v>
      </c>
      <c r="F1193" t="s">
        <v>3605</v>
      </c>
      <c r="G1193" t="s">
        <v>273</v>
      </c>
      <c r="H1193" t="s">
        <v>187</v>
      </c>
      <c r="I1193" t="s">
        <v>136</v>
      </c>
      <c r="J1193" t="s">
        <v>137</v>
      </c>
      <c r="K1193" t="s">
        <v>138</v>
      </c>
      <c r="L1193" t="s">
        <v>3606</v>
      </c>
      <c r="M1193" t="s">
        <v>3607</v>
      </c>
      <c r="N1193">
        <v>2.4608333330000001</v>
      </c>
      <c r="O1193">
        <v>0</v>
      </c>
      <c r="P1193">
        <v>64</v>
      </c>
      <c r="Q1193">
        <v>0</v>
      </c>
      <c r="R1193">
        <v>0</v>
      </c>
      <c r="S1193">
        <v>0</v>
      </c>
      <c r="T1193">
        <v>2</v>
      </c>
      <c r="U1193">
        <v>0</v>
      </c>
      <c r="V1193">
        <v>0</v>
      </c>
      <c r="W1193">
        <v>0</v>
      </c>
      <c r="X1193">
        <v>25.432370951419053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25.432370951419053</v>
      </c>
    </row>
    <row r="1194" spans="1:31" x14ac:dyDescent="0.3">
      <c r="A1194">
        <v>2688309</v>
      </c>
      <c r="B1194">
        <v>1</v>
      </c>
      <c r="C1194" t="s">
        <v>80</v>
      </c>
      <c r="D1194" t="s">
        <v>90</v>
      </c>
      <c r="E1194" t="s">
        <v>213</v>
      </c>
      <c r="F1194" t="s">
        <v>3608</v>
      </c>
      <c r="G1194" t="s">
        <v>688</v>
      </c>
      <c r="H1194" t="s">
        <v>187</v>
      </c>
      <c r="I1194" t="s">
        <v>136</v>
      </c>
      <c r="J1194" t="s">
        <v>137</v>
      </c>
      <c r="K1194" t="s">
        <v>138</v>
      </c>
      <c r="L1194" t="s">
        <v>3609</v>
      </c>
      <c r="M1194" t="s">
        <v>3610</v>
      </c>
      <c r="N1194">
        <v>2.363611111</v>
      </c>
      <c r="O1194">
        <v>0</v>
      </c>
      <c r="P1194">
        <v>4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1.3091784338918859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1.3091784338918859</v>
      </c>
    </row>
    <row r="1195" spans="1:31" x14ac:dyDescent="0.3">
      <c r="A1195">
        <v>2688312</v>
      </c>
      <c r="B1195">
        <v>1</v>
      </c>
      <c r="C1195" t="s">
        <v>80</v>
      </c>
      <c r="D1195" t="s">
        <v>92</v>
      </c>
      <c r="E1195" t="s">
        <v>184</v>
      </c>
      <c r="F1195" t="s">
        <v>3611</v>
      </c>
      <c r="G1195" t="s">
        <v>1143</v>
      </c>
      <c r="H1195" t="s">
        <v>187</v>
      </c>
      <c r="I1195" t="s">
        <v>136</v>
      </c>
      <c r="J1195" t="s">
        <v>137</v>
      </c>
      <c r="K1195" t="s">
        <v>138</v>
      </c>
      <c r="L1195" t="s">
        <v>3612</v>
      </c>
      <c r="M1195" t="s">
        <v>3613</v>
      </c>
      <c r="N1195">
        <v>2.681944444</v>
      </c>
      <c r="O1195">
        <v>0</v>
      </c>
      <c r="P1195">
        <v>200</v>
      </c>
      <c r="Q1195">
        <v>0</v>
      </c>
      <c r="R1195">
        <v>2</v>
      </c>
      <c r="S1195">
        <v>0</v>
      </c>
      <c r="T1195">
        <v>6</v>
      </c>
      <c r="U1195">
        <v>0</v>
      </c>
      <c r="V1195">
        <v>0</v>
      </c>
      <c r="W1195">
        <v>0</v>
      </c>
      <c r="X1195">
        <v>100.72220282218377</v>
      </c>
      <c r="Y1195">
        <v>0</v>
      </c>
      <c r="Z1195">
        <v>0</v>
      </c>
      <c r="AA1195">
        <v>0</v>
      </c>
      <c r="AB1195">
        <v>36.181680276164414</v>
      </c>
      <c r="AC1195">
        <v>0</v>
      </c>
      <c r="AD1195">
        <v>0</v>
      </c>
      <c r="AE1195">
        <v>136.90388309834819</v>
      </c>
    </row>
    <row r="1196" spans="1:31" x14ac:dyDescent="0.3">
      <c r="A1196">
        <v>2688331</v>
      </c>
      <c r="B1196">
        <v>1</v>
      </c>
      <c r="C1196" t="s">
        <v>80</v>
      </c>
      <c r="D1196" t="s">
        <v>107</v>
      </c>
      <c r="E1196" t="s">
        <v>184</v>
      </c>
      <c r="F1196" t="s">
        <v>3614</v>
      </c>
      <c r="G1196" t="s">
        <v>409</v>
      </c>
      <c r="H1196" t="s">
        <v>187</v>
      </c>
      <c r="I1196" t="s">
        <v>136</v>
      </c>
      <c r="J1196" t="s">
        <v>137</v>
      </c>
      <c r="K1196" t="s">
        <v>138</v>
      </c>
      <c r="L1196" t="s">
        <v>3615</v>
      </c>
      <c r="M1196" t="s">
        <v>3616</v>
      </c>
      <c r="N1196">
        <v>0.49333333299999999</v>
      </c>
      <c r="O1196">
        <v>0</v>
      </c>
      <c r="P1196">
        <v>29</v>
      </c>
      <c r="Q1196">
        <v>0</v>
      </c>
      <c r="R1196">
        <v>0</v>
      </c>
      <c r="S1196">
        <v>0</v>
      </c>
      <c r="T1196">
        <v>9</v>
      </c>
      <c r="U1196">
        <v>0</v>
      </c>
      <c r="V1196">
        <v>0</v>
      </c>
      <c r="W1196">
        <v>0</v>
      </c>
      <c r="X1196">
        <v>1.428273690958092</v>
      </c>
      <c r="Y1196">
        <v>0</v>
      </c>
      <c r="Z1196">
        <v>0</v>
      </c>
      <c r="AA1196">
        <v>0</v>
      </c>
      <c r="AB1196">
        <v>2.7971341444384215</v>
      </c>
      <c r="AC1196">
        <v>0</v>
      </c>
      <c r="AD1196">
        <v>0</v>
      </c>
      <c r="AE1196">
        <v>4.2254078353965134</v>
      </c>
    </row>
    <row r="1197" spans="1:31" x14ac:dyDescent="0.3">
      <c r="A1197">
        <v>2688265</v>
      </c>
      <c r="B1197">
        <v>2</v>
      </c>
      <c r="C1197" t="s">
        <v>80</v>
      </c>
      <c r="D1197" t="s">
        <v>82</v>
      </c>
      <c r="E1197" t="s">
        <v>244</v>
      </c>
      <c r="F1197" t="s">
        <v>3617</v>
      </c>
      <c r="G1197" t="s">
        <v>273</v>
      </c>
      <c r="H1197" t="s">
        <v>187</v>
      </c>
      <c r="I1197" t="s">
        <v>136</v>
      </c>
      <c r="J1197" t="s">
        <v>137</v>
      </c>
      <c r="K1197" t="s">
        <v>138</v>
      </c>
      <c r="L1197" t="s">
        <v>3607</v>
      </c>
      <c r="M1197" t="s">
        <v>3618</v>
      </c>
      <c r="N1197">
        <v>0.35777777700000002</v>
      </c>
      <c r="O1197">
        <v>0</v>
      </c>
      <c r="P1197">
        <v>313</v>
      </c>
      <c r="Q1197">
        <v>0</v>
      </c>
      <c r="R1197">
        <v>0</v>
      </c>
      <c r="S1197">
        <v>0</v>
      </c>
      <c r="T1197">
        <v>12</v>
      </c>
      <c r="U1197">
        <v>0</v>
      </c>
      <c r="V1197">
        <v>0</v>
      </c>
      <c r="W1197">
        <v>0</v>
      </c>
      <c r="X1197">
        <v>20.881539558442988</v>
      </c>
      <c r="Y1197">
        <v>0</v>
      </c>
      <c r="Z1197">
        <v>0</v>
      </c>
      <c r="AA1197">
        <v>0</v>
      </c>
      <c r="AB1197">
        <v>1.4805097278623063</v>
      </c>
      <c r="AC1197">
        <v>0</v>
      </c>
      <c r="AD1197">
        <v>0</v>
      </c>
      <c r="AE1197">
        <v>22.362049286305293</v>
      </c>
    </row>
    <row r="1198" spans="1:31" x14ac:dyDescent="0.3">
      <c r="A1198">
        <v>2688041</v>
      </c>
      <c r="B1198">
        <v>1</v>
      </c>
      <c r="C1198" t="s">
        <v>80</v>
      </c>
      <c r="D1198" t="s">
        <v>99</v>
      </c>
      <c r="E1198" t="s">
        <v>244</v>
      </c>
      <c r="F1198" t="s">
        <v>3619</v>
      </c>
      <c r="G1198" t="s">
        <v>346</v>
      </c>
      <c r="H1198" t="s">
        <v>187</v>
      </c>
      <c r="I1198" t="s">
        <v>136</v>
      </c>
      <c r="J1198" t="s">
        <v>137</v>
      </c>
      <c r="K1198" t="s">
        <v>166</v>
      </c>
      <c r="L1198" t="s">
        <v>3620</v>
      </c>
      <c r="M1198" t="s">
        <v>3621</v>
      </c>
      <c r="N1198">
        <v>8.1397222219999996</v>
      </c>
      <c r="O1198">
        <v>0</v>
      </c>
      <c r="P1198">
        <v>41</v>
      </c>
      <c r="Q1198">
        <v>0</v>
      </c>
      <c r="R1198">
        <v>1</v>
      </c>
      <c r="S1198">
        <v>0</v>
      </c>
      <c r="T1198">
        <v>8</v>
      </c>
      <c r="U1198">
        <v>0</v>
      </c>
      <c r="V1198">
        <v>0</v>
      </c>
      <c r="W1198">
        <v>0</v>
      </c>
      <c r="X1198">
        <v>42.046490515256401</v>
      </c>
      <c r="Y1198">
        <v>0</v>
      </c>
      <c r="Z1198">
        <v>0</v>
      </c>
      <c r="AA1198">
        <v>0</v>
      </c>
      <c r="AB1198">
        <v>8.7270660834389417</v>
      </c>
      <c r="AC1198">
        <v>0</v>
      </c>
      <c r="AD1198">
        <v>0</v>
      </c>
      <c r="AE1198">
        <v>50.773556598695343</v>
      </c>
    </row>
    <row r="1199" spans="1:31" x14ac:dyDescent="0.3">
      <c r="A1199">
        <v>2688043</v>
      </c>
      <c r="B1199">
        <v>1</v>
      </c>
      <c r="C1199" t="s">
        <v>81</v>
      </c>
      <c r="D1199" t="s">
        <v>120</v>
      </c>
      <c r="E1199" t="s">
        <v>184</v>
      </c>
      <c r="F1199" t="s">
        <v>881</v>
      </c>
      <c r="G1199" t="s">
        <v>346</v>
      </c>
      <c r="H1199" t="s">
        <v>187</v>
      </c>
      <c r="I1199" t="s">
        <v>136</v>
      </c>
      <c r="J1199" t="s">
        <v>137</v>
      </c>
      <c r="K1199" t="s">
        <v>166</v>
      </c>
      <c r="L1199" t="s">
        <v>3622</v>
      </c>
      <c r="M1199" t="s">
        <v>3623</v>
      </c>
      <c r="N1199">
        <v>6.0652777770000004</v>
      </c>
      <c r="O1199">
        <v>0</v>
      </c>
      <c r="P1199">
        <v>51</v>
      </c>
      <c r="Q1199">
        <v>0</v>
      </c>
      <c r="R1199">
        <v>0</v>
      </c>
      <c r="S1199">
        <v>0</v>
      </c>
      <c r="T1199">
        <v>3</v>
      </c>
      <c r="U1199">
        <v>0</v>
      </c>
      <c r="V1199">
        <v>0</v>
      </c>
      <c r="W1199">
        <v>0</v>
      </c>
      <c r="X1199">
        <v>36.486216711463435</v>
      </c>
      <c r="Y1199">
        <v>0</v>
      </c>
      <c r="Z1199">
        <v>0</v>
      </c>
      <c r="AA1199">
        <v>0</v>
      </c>
      <c r="AB1199">
        <v>2.5669636538255269</v>
      </c>
      <c r="AC1199">
        <v>0</v>
      </c>
      <c r="AD1199">
        <v>0</v>
      </c>
      <c r="AE1199">
        <v>39.053180365288959</v>
      </c>
    </row>
    <row r="1200" spans="1:31" x14ac:dyDescent="0.3">
      <c r="A1200">
        <v>2688092</v>
      </c>
      <c r="B1200">
        <v>1</v>
      </c>
      <c r="C1200" t="s">
        <v>81</v>
      </c>
      <c r="D1200" t="s">
        <v>126</v>
      </c>
      <c r="E1200" t="s">
        <v>244</v>
      </c>
      <c r="F1200" t="s">
        <v>893</v>
      </c>
      <c r="G1200" t="s">
        <v>346</v>
      </c>
      <c r="H1200" t="s">
        <v>187</v>
      </c>
      <c r="I1200" t="s">
        <v>136</v>
      </c>
      <c r="J1200" t="s">
        <v>137</v>
      </c>
      <c r="K1200" t="s">
        <v>166</v>
      </c>
      <c r="L1200" t="s">
        <v>3624</v>
      </c>
      <c r="M1200" t="s">
        <v>3625</v>
      </c>
      <c r="N1200">
        <v>6.4344444440000004</v>
      </c>
      <c r="O1200">
        <v>0</v>
      </c>
      <c r="P1200">
        <v>52</v>
      </c>
      <c r="Q1200">
        <v>0</v>
      </c>
      <c r="R1200">
        <v>32</v>
      </c>
      <c r="S1200">
        <v>0</v>
      </c>
      <c r="T1200">
        <v>2</v>
      </c>
      <c r="U1200">
        <v>0</v>
      </c>
      <c r="V1200">
        <v>0</v>
      </c>
      <c r="W1200">
        <v>0</v>
      </c>
      <c r="X1200">
        <v>33.524967604757357</v>
      </c>
      <c r="Y1200">
        <v>0</v>
      </c>
      <c r="Z1200">
        <v>2.6105795061985226</v>
      </c>
      <c r="AA1200">
        <v>0</v>
      </c>
      <c r="AB1200">
        <v>1.1506285400354459</v>
      </c>
      <c r="AC1200">
        <v>0</v>
      </c>
      <c r="AD1200">
        <v>0</v>
      </c>
      <c r="AE1200">
        <v>37.286175650991332</v>
      </c>
    </row>
    <row r="1201" spans="1:31" x14ac:dyDescent="0.3">
      <c r="A1201">
        <v>2688098</v>
      </c>
      <c r="B1201">
        <v>1</v>
      </c>
      <c r="C1201" t="s">
        <v>80</v>
      </c>
      <c r="D1201" t="s">
        <v>97</v>
      </c>
      <c r="E1201" t="s">
        <v>184</v>
      </c>
      <c r="F1201" t="s">
        <v>3626</v>
      </c>
      <c r="G1201" t="s">
        <v>346</v>
      </c>
      <c r="H1201" t="s">
        <v>187</v>
      </c>
      <c r="I1201" t="s">
        <v>136</v>
      </c>
      <c r="J1201" t="s">
        <v>137</v>
      </c>
      <c r="K1201" t="s">
        <v>166</v>
      </c>
      <c r="L1201" t="s">
        <v>3627</v>
      </c>
      <c r="M1201" t="s">
        <v>3628</v>
      </c>
      <c r="N1201">
        <v>7.0138888880000003</v>
      </c>
      <c r="O1201">
        <v>0</v>
      </c>
      <c r="P1201">
        <v>15</v>
      </c>
      <c r="Q1201">
        <v>0</v>
      </c>
      <c r="R1201">
        <v>0</v>
      </c>
      <c r="S1201">
        <v>0</v>
      </c>
      <c r="T1201">
        <v>1</v>
      </c>
      <c r="U1201">
        <v>0</v>
      </c>
      <c r="V1201">
        <v>0</v>
      </c>
      <c r="W1201">
        <v>0</v>
      </c>
      <c r="X1201">
        <v>11.419198980259932</v>
      </c>
      <c r="Y1201">
        <v>0</v>
      </c>
      <c r="Z1201">
        <v>0</v>
      </c>
      <c r="AA1201">
        <v>0</v>
      </c>
      <c r="AB1201">
        <v>13.000789331887397</v>
      </c>
      <c r="AC1201">
        <v>0</v>
      </c>
      <c r="AD1201">
        <v>0</v>
      </c>
      <c r="AE1201">
        <v>24.419988312147328</v>
      </c>
    </row>
    <row r="1202" spans="1:31" x14ac:dyDescent="0.3">
      <c r="A1202">
        <v>2688181</v>
      </c>
      <c r="B1202">
        <v>1</v>
      </c>
      <c r="C1202" t="s">
        <v>80</v>
      </c>
      <c r="D1202" t="s">
        <v>105</v>
      </c>
      <c r="E1202" t="s">
        <v>213</v>
      </c>
      <c r="F1202" t="s">
        <v>3629</v>
      </c>
      <c r="G1202" t="s">
        <v>688</v>
      </c>
      <c r="H1202" t="s">
        <v>187</v>
      </c>
      <c r="I1202" t="s">
        <v>136</v>
      </c>
      <c r="J1202" t="s">
        <v>137</v>
      </c>
      <c r="K1202" t="s">
        <v>138</v>
      </c>
      <c r="L1202" t="s">
        <v>3630</v>
      </c>
      <c r="M1202" t="s">
        <v>3631</v>
      </c>
      <c r="N1202">
        <v>5.8438888880000004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16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34.258562268854845</v>
      </c>
      <c r="AC1202">
        <v>0</v>
      </c>
      <c r="AD1202">
        <v>0</v>
      </c>
      <c r="AE1202">
        <v>34.258562268854845</v>
      </c>
    </row>
    <row r="1203" spans="1:31" x14ac:dyDescent="0.3">
      <c r="A1203">
        <v>2688244</v>
      </c>
      <c r="B1203">
        <v>1</v>
      </c>
      <c r="C1203" t="s">
        <v>80</v>
      </c>
      <c r="D1203" t="s">
        <v>105</v>
      </c>
      <c r="E1203" t="s">
        <v>244</v>
      </c>
      <c r="F1203" t="s">
        <v>3632</v>
      </c>
      <c r="G1203" t="s">
        <v>409</v>
      </c>
      <c r="H1203" t="s">
        <v>187</v>
      </c>
      <c r="I1203" t="s">
        <v>136</v>
      </c>
      <c r="J1203" t="s">
        <v>137</v>
      </c>
      <c r="K1203" t="s">
        <v>138</v>
      </c>
      <c r="L1203" t="s">
        <v>3633</v>
      </c>
      <c r="M1203" t="s">
        <v>3634</v>
      </c>
      <c r="N1203">
        <v>4.4752777769999996</v>
      </c>
      <c r="O1203">
        <v>0</v>
      </c>
      <c r="P1203">
        <v>917</v>
      </c>
      <c r="Q1203">
        <v>0</v>
      </c>
      <c r="R1203">
        <v>2</v>
      </c>
      <c r="S1203">
        <v>0</v>
      </c>
      <c r="T1203">
        <v>40</v>
      </c>
      <c r="U1203">
        <v>0</v>
      </c>
      <c r="V1203">
        <v>0</v>
      </c>
      <c r="W1203">
        <v>0</v>
      </c>
      <c r="X1203">
        <v>705.48020604644171</v>
      </c>
      <c r="Y1203">
        <v>0</v>
      </c>
      <c r="Z1203">
        <v>1.8519707682408484</v>
      </c>
      <c r="AA1203">
        <v>0</v>
      </c>
      <c r="AB1203">
        <v>135.75755415610544</v>
      </c>
      <c r="AC1203">
        <v>0</v>
      </c>
      <c r="AD1203">
        <v>0</v>
      </c>
      <c r="AE1203">
        <v>843.08973097078808</v>
      </c>
    </row>
    <row r="1204" spans="1:31" x14ac:dyDescent="0.3">
      <c r="A1204">
        <v>2688298</v>
      </c>
      <c r="B1204">
        <v>1</v>
      </c>
      <c r="C1204" t="s">
        <v>80</v>
      </c>
      <c r="D1204" t="s">
        <v>84</v>
      </c>
      <c r="E1204" t="s">
        <v>244</v>
      </c>
      <c r="F1204" t="s">
        <v>3635</v>
      </c>
      <c r="G1204" t="s">
        <v>346</v>
      </c>
      <c r="H1204" t="s">
        <v>187</v>
      </c>
      <c r="I1204" t="s">
        <v>136</v>
      </c>
      <c r="J1204" t="s">
        <v>137</v>
      </c>
      <c r="K1204" t="s">
        <v>166</v>
      </c>
      <c r="L1204" t="s">
        <v>3636</v>
      </c>
      <c r="M1204" t="s">
        <v>3637</v>
      </c>
      <c r="N1204">
        <v>3.4002777769999999</v>
      </c>
      <c r="O1204">
        <v>0</v>
      </c>
      <c r="P1204">
        <v>319</v>
      </c>
      <c r="Q1204">
        <v>0</v>
      </c>
      <c r="R1204">
        <v>0</v>
      </c>
      <c r="S1204">
        <v>0</v>
      </c>
      <c r="T1204">
        <v>6</v>
      </c>
      <c r="U1204">
        <v>0</v>
      </c>
      <c r="V1204">
        <v>0</v>
      </c>
      <c r="W1204">
        <v>0</v>
      </c>
      <c r="X1204">
        <v>196.83161244741925</v>
      </c>
      <c r="Y1204">
        <v>0</v>
      </c>
      <c r="Z1204">
        <v>0</v>
      </c>
      <c r="AA1204">
        <v>0</v>
      </c>
      <c r="AB1204">
        <v>43.834194668907344</v>
      </c>
      <c r="AC1204">
        <v>0</v>
      </c>
      <c r="AD1204">
        <v>0</v>
      </c>
      <c r="AE1204">
        <v>240.66580711632659</v>
      </c>
    </row>
    <row r="1205" spans="1:31" x14ac:dyDescent="0.3">
      <c r="A1205">
        <v>2688337</v>
      </c>
      <c r="B1205">
        <v>1</v>
      </c>
      <c r="C1205" t="s">
        <v>80</v>
      </c>
      <c r="D1205" t="s">
        <v>95</v>
      </c>
      <c r="E1205" t="s">
        <v>213</v>
      </c>
      <c r="F1205" t="s">
        <v>3638</v>
      </c>
      <c r="G1205" t="s">
        <v>831</v>
      </c>
      <c r="H1205" t="s">
        <v>187</v>
      </c>
      <c r="I1205" t="s">
        <v>136</v>
      </c>
      <c r="J1205" t="s">
        <v>137</v>
      </c>
      <c r="K1205" t="s">
        <v>138</v>
      </c>
      <c r="L1205" t="s">
        <v>3639</v>
      </c>
      <c r="M1205" t="s">
        <v>3640</v>
      </c>
      <c r="N1205">
        <v>2.753055555</v>
      </c>
      <c r="O1205">
        <v>0</v>
      </c>
      <c r="P1205">
        <v>18</v>
      </c>
      <c r="Q1205">
        <v>0</v>
      </c>
      <c r="R1205">
        <v>0</v>
      </c>
      <c r="S1205">
        <v>0</v>
      </c>
      <c r="T1205">
        <v>1</v>
      </c>
      <c r="U1205">
        <v>0</v>
      </c>
      <c r="V1205">
        <v>0</v>
      </c>
      <c r="W1205">
        <v>0</v>
      </c>
      <c r="X1205">
        <v>13.968409226501178</v>
      </c>
      <c r="Y1205">
        <v>0</v>
      </c>
      <c r="Z1205">
        <v>0</v>
      </c>
      <c r="AA1205">
        <v>0</v>
      </c>
      <c r="AB1205">
        <v>4.6415480386599999</v>
      </c>
      <c r="AC1205">
        <v>0</v>
      </c>
      <c r="AD1205">
        <v>0</v>
      </c>
      <c r="AE1205">
        <v>18.609957265161178</v>
      </c>
    </row>
    <row r="1206" spans="1:31" x14ac:dyDescent="0.3">
      <c r="A1206">
        <v>2688341</v>
      </c>
      <c r="B1206">
        <v>1</v>
      </c>
      <c r="C1206" t="s">
        <v>80</v>
      </c>
      <c r="D1206" t="s">
        <v>83</v>
      </c>
      <c r="E1206" t="s">
        <v>184</v>
      </c>
      <c r="F1206" t="s">
        <v>3641</v>
      </c>
      <c r="G1206" t="s">
        <v>346</v>
      </c>
      <c r="H1206" t="s">
        <v>187</v>
      </c>
      <c r="I1206" t="s">
        <v>136</v>
      </c>
      <c r="J1206" t="s">
        <v>137</v>
      </c>
      <c r="K1206" t="s">
        <v>166</v>
      </c>
      <c r="L1206" t="s">
        <v>3642</v>
      </c>
      <c r="M1206" t="s">
        <v>3643</v>
      </c>
      <c r="N1206">
        <v>2.662222222</v>
      </c>
      <c r="O1206">
        <v>0</v>
      </c>
      <c r="P1206">
        <v>0</v>
      </c>
      <c r="Q1206">
        <v>0</v>
      </c>
      <c r="R1206">
        <v>4</v>
      </c>
      <c r="S1206">
        <v>0</v>
      </c>
      <c r="T1206">
        <v>18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20.678591395659506</v>
      </c>
      <c r="AA1206">
        <v>0</v>
      </c>
      <c r="AB1206">
        <v>151.98652797449571</v>
      </c>
      <c r="AC1206">
        <v>0</v>
      </c>
      <c r="AD1206">
        <v>0</v>
      </c>
      <c r="AE1206">
        <v>172.66511937015522</v>
      </c>
    </row>
    <row r="1207" spans="1:31" x14ac:dyDescent="0.3">
      <c r="A1207">
        <v>2688409</v>
      </c>
      <c r="B1207">
        <v>1</v>
      </c>
      <c r="C1207" t="s">
        <v>80</v>
      </c>
      <c r="D1207" t="s">
        <v>83</v>
      </c>
      <c r="E1207" t="s">
        <v>213</v>
      </c>
      <c r="F1207" t="s">
        <v>3644</v>
      </c>
      <c r="G1207" t="s">
        <v>688</v>
      </c>
      <c r="H1207" t="s">
        <v>187</v>
      </c>
      <c r="I1207" t="s">
        <v>136</v>
      </c>
      <c r="J1207" t="s">
        <v>137</v>
      </c>
      <c r="K1207" t="s">
        <v>138</v>
      </c>
      <c r="L1207" t="s">
        <v>3645</v>
      </c>
      <c r="M1207" t="s">
        <v>3646</v>
      </c>
      <c r="N1207">
        <v>1.845555555</v>
      </c>
      <c r="O1207">
        <v>0</v>
      </c>
      <c r="P1207">
        <v>1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0.75571095628592344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0.75571095628592344</v>
      </c>
    </row>
    <row r="1208" spans="1:31" x14ac:dyDescent="0.3">
      <c r="A1208">
        <v>2688420</v>
      </c>
      <c r="B1208">
        <v>1</v>
      </c>
      <c r="C1208" t="s">
        <v>81</v>
      </c>
      <c r="D1208" t="s">
        <v>120</v>
      </c>
      <c r="E1208" t="s">
        <v>244</v>
      </c>
      <c r="F1208" t="s">
        <v>3647</v>
      </c>
      <c r="G1208" t="s">
        <v>968</v>
      </c>
      <c r="H1208" t="s">
        <v>187</v>
      </c>
      <c r="I1208" t="s">
        <v>136</v>
      </c>
      <c r="J1208" t="s">
        <v>137</v>
      </c>
      <c r="K1208" t="s">
        <v>138</v>
      </c>
      <c r="L1208" t="s">
        <v>3648</v>
      </c>
      <c r="M1208" t="s">
        <v>3649</v>
      </c>
      <c r="N1208">
        <v>1.922222222</v>
      </c>
      <c r="O1208">
        <v>0</v>
      </c>
      <c r="P1208">
        <v>399</v>
      </c>
      <c r="Q1208">
        <v>0</v>
      </c>
      <c r="R1208">
        <v>1</v>
      </c>
      <c r="S1208">
        <v>0</v>
      </c>
      <c r="T1208">
        <v>44</v>
      </c>
      <c r="U1208">
        <v>0</v>
      </c>
      <c r="V1208">
        <v>0</v>
      </c>
      <c r="W1208">
        <v>0</v>
      </c>
      <c r="X1208">
        <v>149.63198143720351</v>
      </c>
      <c r="Y1208">
        <v>0</v>
      </c>
      <c r="Z1208">
        <v>0</v>
      </c>
      <c r="AA1208">
        <v>0</v>
      </c>
      <c r="AB1208">
        <v>123.38509465296686</v>
      </c>
      <c r="AC1208">
        <v>0</v>
      </c>
      <c r="AD1208">
        <v>0</v>
      </c>
      <c r="AE1208">
        <v>273.01707609017035</v>
      </c>
    </row>
    <row r="1209" spans="1:31" x14ac:dyDescent="0.3">
      <c r="A1209">
        <v>2688422</v>
      </c>
      <c r="B1209">
        <v>1</v>
      </c>
      <c r="C1209" t="s">
        <v>80</v>
      </c>
      <c r="D1209" t="s">
        <v>101</v>
      </c>
      <c r="E1209" t="s">
        <v>213</v>
      </c>
      <c r="F1209" t="s">
        <v>3650</v>
      </c>
      <c r="G1209" t="s">
        <v>831</v>
      </c>
      <c r="H1209" t="s">
        <v>187</v>
      </c>
      <c r="I1209" t="s">
        <v>136</v>
      </c>
      <c r="J1209" t="s">
        <v>137</v>
      </c>
      <c r="K1209" t="s">
        <v>138</v>
      </c>
      <c r="L1209" t="s">
        <v>3651</v>
      </c>
      <c r="M1209" t="s">
        <v>3652</v>
      </c>
      <c r="N1209">
        <v>2.443888888</v>
      </c>
      <c r="O1209">
        <v>0</v>
      </c>
      <c r="P1209">
        <v>2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1.5844434686137001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1.5844434686137001</v>
      </c>
    </row>
    <row r="1210" spans="1:31" x14ac:dyDescent="0.3">
      <c r="A1210">
        <v>2688440</v>
      </c>
      <c r="B1210">
        <v>1</v>
      </c>
      <c r="C1210" t="s">
        <v>80</v>
      </c>
      <c r="D1210" t="s">
        <v>95</v>
      </c>
      <c r="E1210" t="s">
        <v>184</v>
      </c>
      <c r="F1210" t="s">
        <v>3653</v>
      </c>
      <c r="G1210" t="s">
        <v>409</v>
      </c>
      <c r="H1210" t="s">
        <v>187</v>
      </c>
      <c r="I1210" t="s">
        <v>136</v>
      </c>
      <c r="J1210" t="s">
        <v>137</v>
      </c>
      <c r="K1210" t="s">
        <v>138</v>
      </c>
      <c r="L1210" t="s">
        <v>3654</v>
      </c>
      <c r="M1210" t="s">
        <v>3655</v>
      </c>
      <c r="N1210">
        <v>1.391388888</v>
      </c>
      <c r="O1210">
        <v>0</v>
      </c>
      <c r="P1210">
        <v>130</v>
      </c>
      <c r="Q1210">
        <v>0</v>
      </c>
      <c r="R1210">
        <v>2</v>
      </c>
      <c r="S1210">
        <v>0</v>
      </c>
      <c r="T1210">
        <v>3</v>
      </c>
      <c r="U1210">
        <v>0</v>
      </c>
      <c r="V1210">
        <v>0</v>
      </c>
      <c r="W1210">
        <v>0</v>
      </c>
      <c r="X1210">
        <v>18.991880463638349</v>
      </c>
      <c r="Y1210">
        <v>0</v>
      </c>
      <c r="Z1210">
        <v>0</v>
      </c>
      <c r="AA1210">
        <v>0</v>
      </c>
      <c r="AB1210">
        <v>2.3213133392800001</v>
      </c>
      <c r="AC1210">
        <v>0</v>
      </c>
      <c r="AD1210">
        <v>0</v>
      </c>
      <c r="AE1210">
        <v>21.313193802918349</v>
      </c>
    </row>
    <row r="1211" spans="1:31" x14ac:dyDescent="0.3">
      <c r="A1211">
        <v>2688054</v>
      </c>
      <c r="B1211">
        <v>1</v>
      </c>
      <c r="C1211" t="s">
        <v>81</v>
      </c>
      <c r="D1211" t="s">
        <v>127</v>
      </c>
      <c r="E1211" t="s">
        <v>244</v>
      </c>
      <c r="F1211" t="s">
        <v>3328</v>
      </c>
      <c r="G1211" t="s">
        <v>346</v>
      </c>
      <c r="H1211" t="s">
        <v>187</v>
      </c>
      <c r="I1211" t="s">
        <v>136</v>
      </c>
      <c r="J1211" t="s">
        <v>137</v>
      </c>
      <c r="K1211" t="s">
        <v>166</v>
      </c>
      <c r="L1211" t="s">
        <v>3656</v>
      </c>
      <c r="M1211" t="s">
        <v>3657</v>
      </c>
      <c r="N1211">
        <v>8.8730555550000005</v>
      </c>
      <c r="O1211">
        <v>0</v>
      </c>
      <c r="P1211">
        <v>52</v>
      </c>
      <c r="Q1211">
        <v>0</v>
      </c>
      <c r="R1211">
        <v>9</v>
      </c>
      <c r="S1211">
        <v>0</v>
      </c>
      <c r="T1211">
        <v>9</v>
      </c>
      <c r="U1211">
        <v>0</v>
      </c>
      <c r="V1211">
        <v>0</v>
      </c>
      <c r="W1211">
        <v>0</v>
      </c>
      <c r="X1211">
        <v>88.846150425011828</v>
      </c>
      <c r="Y1211">
        <v>0</v>
      </c>
      <c r="Z1211">
        <v>24.037375381389133</v>
      </c>
      <c r="AA1211">
        <v>0</v>
      </c>
      <c r="AB1211">
        <v>36.523794146112166</v>
      </c>
      <c r="AC1211">
        <v>0</v>
      </c>
      <c r="AD1211">
        <v>0</v>
      </c>
      <c r="AE1211">
        <v>149.40731995251315</v>
      </c>
    </row>
    <row r="1212" spans="1:31" x14ac:dyDescent="0.3">
      <c r="A1212">
        <v>2688090</v>
      </c>
      <c r="B1212">
        <v>1</v>
      </c>
      <c r="C1212" t="s">
        <v>80</v>
      </c>
      <c r="D1212" t="s">
        <v>93</v>
      </c>
      <c r="E1212" t="s">
        <v>244</v>
      </c>
      <c r="F1212" t="s">
        <v>936</v>
      </c>
      <c r="G1212" t="s">
        <v>346</v>
      </c>
      <c r="H1212" t="s">
        <v>187</v>
      </c>
      <c r="I1212" t="s">
        <v>136</v>
      </c>
      <c r="J1212" t="s">
        <v>137</v>
      </c>
      <c r="K1212" t="s">
        <v>166</v>
      </c>
      <c r="L1212" t="s">
        <v>3658</v>
      </c>
      <c r="M1212" t="s">
        <v>3659</v>
      </c>
      <c r="N1212">
        <v>7.6630555549999997</v>
      </c>
      <c r="O1212">
        <v>0</v>
      </c>
      <c r="P1212">
        <v>9</v>
      </c>
      <c r="Q1212">
        <v>0</v>
      </c>
      <c r="R1212">
        <v>21</v>
      </c>
      <c r="S1212">
        <v>0</v>
      </c>
      <c r="T1212">
        <v>4</v>
      </c>
      <c r="U1212">
        <v>0</v>
      </c>
      <c r="V1212">
        <v>0</v>
      </c>
      <c r="W1212">
        <v>0</v>
      </c>
      <c r="X1212">
        <v>21.417415587229776</v>
      </c>
      <c r="Y1212">
        <v>0</v>
      </c>
      <c r="Z1212">
        <v>466.82527986032323</v>
      </c>
      <c r="AA1212">
        <v>0</v>
      </c>
      <c r="AB1212">
        <v>46.869035720423476</v>
      </c>
      <c r="AC1212">
        <v>0</v>
      </c>
      <c r="AD1212">
        <v>0</v>
      </c>
      <c r="AE1212">
        <v>535.11173116797647</v>
      </c>
    </row>
    <row r="1213" spans="1:31" x14ac:dyDescent="0.3">
      <c r="A1213">
        <v>2688135</v>
      </c>
      <c r="B1213">
        <v>1</v>
      </c>
      <c r="C1213" t="s">
        <v>80</v>
      </c>
      <c r="D1213" t="s">
        <v>108</v>
      </c>
      <c r="E1213" t="s">
        <v>244</v>
      </c>
      <c r="F1213" t="s">
        <v>3660</v>
      </c>
      <c r="G1213" t="s">
        <v>346</v>
      </c>
      <c r="H1213" t="s">
        <v>187</v>
      </c>
      <c r="I1213" t="s">
        <v>136</v>
      </c>
      <c r="J1213" t="s">
        <v>137</v>
      </c>
      <c r="K1213" t="s">
        <v>166</v>
      </c>
      <c r="L1213" t="s">
        <v>3661</v>
      </c>
      <c r="M1213" t="s">
        <v>3662</v>
      </c>
      <c r="N1213">
        <v>7.1119444439999997</v>
      </c>
      <c r="O1213">
        <v>0</v>
      </c>
      <c r="P1213">
        <v>29</v>
      </c>
      <c r="Q1213">
        <v>0</v>
      </c>
      <c r="R1213">
        <v>5</v>
      </c>
      <c r="S1213">
        <v>0</v>
      </c>
      <c r="T1213">
        <v>12</v>
      </c>
      <c r="U1213">
        <v>0</v>
      </c>
      <c r="V1213">
        <v>0</v>
      </c>
      <c r="W1213">
        <v>0</v>
      </c>
      <c r="X1213">
        <v>41.75058490336901</v>
      </c>
      <c r="Y1213">
        <v>0</v>
      </c>
      <c r="Z1213">
        <v>25.634309559580824</v>
      </c>
      <c r="AA1213">
        <v>0</v>
      </c>
      <c r="AB1213">
        <v>55.514738112206139</v>
      </c>
      <c r="AC1213">
        <v>0</v>
      </c>
      <c r="AD1213">
        <v>0</v>
      </c>
      <c r="AE1213">
        <v>122.89963257515598</v>
      </c>
    </row>
    <row r="1214" spans="1:31" x14ac:dyDescent="0.3">
      <c r="A1214">
        <v>2688153</v>
      </c>
      <c r="B1214">
        <v>1</v>
      </c>
      <c r="C1214" t="s">
        <v>80</v>
      </c>
      <c r="D1214" t="s">
        <v>108</v>
      </c>
      <c r="E1214" t="s">
        <v>244</v>
      </c>
      <c r="F1214" t="s">
        <v>2669</v>
      </c>
      <c r="G1214" t="s">
        <v>346</v>
      </c>
      <c r="H1214" t="s">
        <v>187</v>
      </c>
      <c r="I1214" t="s">
        <v>136</v>
      </c>
      <c r="J1214" t="s">
        <v>137</v>
      </c>
      <c r="K1214" t="s">
        <v>166</v>
      </c>
      <c r="L1214" t="s">
        <v>3663</v>
      </c>
      <c r="M1214" t="s">
        <v>3664</v>
      </c>
      <c r="N1214">
        <v>7.5963888879999999</v>
      </c>
      <c r="O1214">
        <v>0</v>
      </c>
      <c r="P1214">
        <v>39</v>
      </c>
      <c r="Q1214">
        <v>0</v>
      </c>
      <c r="R1214">
        <v>3</v>
      </c>
      <c r="S1214">
        <v>0</v>
      </c>
      <c r="T1214">
        <v>6</v>
      </c>
      <c r="U1214">
        <v>0</v>
      </c>
      <c r="V1214">
        <v>0</v>
      </c>
      <c r="W1214">
        <v>0</v>
      </c>
      <c r="X1214">
        <v>27.073978987179579</v>
      </c>
      <c r="Y1214">
        <v>0</v>
      </c>
      <c r="Z1214">
        <v>26.459376204348498</v>
      </c>
      <c r="AA1214">
        <v>0</v>
      </c>
      <c r="AB1214">
        <v>3.0494931580540006</v>
      </c>
      <c r="AC1214">
        <v>0</v>
      </c>
      <c r="AD1214">
        <v>0</v>
      </c>
      <c r="AE1214">
        <v>56.582848349582072</v>
      </c>
    </row>
    <row r="1215" spans="1:31" x14ac:dyDescent="0.3">
      <c r="A1215">
        <v>2688254</v>
      </c>
      <c r="B1215">
        <v>1</v>
      </c>
      <c r="C1215" t="s">
        <v>80</v>
      </c>
      <c r="D1215" t="s">
        <v>82</v>
      </c>
      <c r="E1215" t="s">
        <v>213</v>
      </c>
      <c r="F1215" t="s">
        <v>3665</v>
      </c>
      <c r="G1215" t="s">
        <v>831</v>
      </c>
      <c r="H1215" t="s">
        <v>187</v>
      </c>
      <c r="I1215" t="s">
        <v>136</v>
      </c>
      <c r="J1215" t="s">
        <v>137</v>
      </c>
      <c r="K1215" t="s">
        <v>138</v>
      </c>
      <c r="L1215" t="s">
        <v>3666</v>
      </c>
      <c r="M1215" t="s">
        <v>3667</v>
      </c>
      <c r="N1215">
        <v>5.2594444439999997</v>
      </c>
      <c r="O1215">
        <v>0</v>
      </c>
      <c r="P1215">
        <v>9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7.1912330157027116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7.1912330157027116</v>
      </c>
    </row>
    <row r="1216" spans="1:31" x14ac:dyDescent="0.3">
      <c r="A1216">
        <v>2688443</v>
      </c>
      <c r="B1216">
        <v>1</v>
      </c>
      <c r="C1216" t="s">
        <v>80</v>
      </c>
      <c r="D1216" t="s">
        <v>83</v>
      </c>
      <c r="E1216" t="s">
        <v>213</v>
      </c>
      <c r="F1216" t="s">
        <v>3668</v>
      </c>
      <c r="G1216" t="s">
        <v>688</v>
      </c>
      <c r="H1216" t="s">
        <v>187</v>
      </c>
      <c r="I1216" t="s">
        <v>136</v>
      </c>
      <c r="J1216" t="s">
        <v>137</v>
      </c>
      <c r="K1216" t="s">
        <v>138</v>
      </c>
      <c r="L1216" t="s">
        <v>3669</v>
      </c>
      <c r="M1216" t="s">
        <v>3670</v>
      </c>
      <c r="N1216">
        <v>1.929444444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1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2.403768537937526</v>
      </c>
      <c r="AC1216">
        <v>0</v>
      </c>
      <c r="AD1216">
        <v>0</v>
      </c>
      <c r="AE1216">
        <v>2.403768537937526</v>
      </c>
    </row>
    <row r="1217" spans="1:31" x14ac:dyDescent="0.3">
      <c r="A1217">
        <v>2688472</v>
      </c>
      <c r="B1217">
        <v>1</v>
      </c>
      <c r="C1217" t="s">
        <v>80</v>
      </c>
      <c r="D1217" t="s">
        <v>83</v>
      </c>
      <c r="E1217" t="s">
        <v>213</v>
      </c>
      <c r="F1217" t="s">
        <v>3671</v>
      </c>
      <c r="G1217" t="s">
        <v>688</v>
      </c>
      <c r="H1217" t="s">
        <v>187</v>
      </c>
      <c r="I1217" t="s">
        <v>136</v>
      </c>
      <c r="J1217" t="s">
        <v>137</v>
      </c>
      <c r="K1217" t="s">
        <v>138</v>
      </c>
      <c r="L1217" t="s">
        <v>3672</v>
      </c>
      <c r="M1217" t="s">
        <v>3673</v>
      </c>
      <c r="N1217">
        <v>1.4113888880000001</v>
      </c>
      <c r="O1217">
        <v>0</v>
      </c>
      <c r="P1217">
        <v>5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2.1005851835271567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2.1005851835271567</v>
      </c>
    </row>
    <row r="1218" spans="1:31" x14ac:dyDescent="0.3">
      <c r="A1218">
        <v>2688501</v>
      </c>
      <c r="B1218">
        <v>1</v>
      </c>
      <c r="C1218" t="s">
        <v>81</v>
      </c>
      <c r="D1218" t="s">
        <v>113</v>
      </c>
      <c r="E1218" t="s">
        <v>184</v>
      </c>
      <c r="F1218" t="s">
        <v>3674</v>
      </c>
      <c r="G1218" t="s">
        <v>409</v>
      </c>
      <c r="H1218" t="s">
        <v>187</v>
      </c>
      <c r="I1218" t="s">
        <v>136</v>
      </c>
      <c r="J1218" t="s">
        <v>137</v>
      </c>
      <c r="K1218" t="s">
        <v>138</v>
      </c>
      <c r="L1218" t="s">
        <v>3675</v>
      </c>
      <c r="M1218" t="s">
        <v>3676</v>
      </c>
      <c r="N1218">
        <v>0.91388888800000001</v>
      </c>
      <c r="O1218">
        <v>0</v>
      </c>
      <c r="P1218">
        <v>11</v>
      </c>
      <c r="Q1218">
        <v>0</v>
      </c>
      <c r="R1218">
        <v>1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1.3363758119558742</v>
      </c>
      <c r="Y1218">
        <v>0</v>
      </c>
      <c r="Z1218">
        <v>1.266122547172E-2</v>
      </c>
      <c r="AA1218">
        <v>0</v>
      </c>
      <c r="AB1218">
        <v>0</v>
      </c>
      <c r="AC1218">
        <v>0</v>
      </c>
      <c r="AD1218">
        <v>0</v>
      </c>
      <c r="AE1218">
        <v>1.3490370374275942</v>
      </c>
    </row>
    <row r="1219" spans="1:31" x14ac:dyDescent="0.3">
      <c r="A1219">
        <v>2688504</v>
      </c>
      <c r="B1219">
        <v>1</v>
      </c>
      <c r="C1219" t="s">
        <v>81</v>
      </c>
      <c r="D1219" t="s">
        <v>118</v>
      </c>
      <c r="E1219" t="s">
        <v>184</v>
      </c>
      <c r="F1219" t="s">
        <v>3677</v>
      </c>
      <c r="G1219" t="s">
        <v>186</v>
      </c>
      <c r="H1219" t="s">
        <v>187</v>
      </c>
      <c r="I1219" t="s">
        <v>136</v>
      </c>
      <c r="J1219" t="s">
        <v>137</v>
      </c>
      <c r="K1219" t="s">
        <v>138</v>
      </c>
      <c r="L1219" t="s">
        <v>3678</v>
      </c>
      <c r="M1219" t="s">
        <v>3679</v>
      </c>
      <c r="N1219">
        <v>1.219166666</v>
      </c>
      <c r="O1219">
        <v>0</v>
      </c>
      <c r="P1219">
        <v>18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1.9342365426890262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1.9342365426890262</v>
      </c>
    </row>
    <row r="1220" spans="1:31" x14ac:dyDescent="0.3">
      <c r="A1220">
        <v>2688504</v>
      </c>
      <c r="B1220">
        <v>2</v>
      </c>
      <c r="C1220" t="s">
        <v>81</v>
      </c>
      <c r="D1220" t="s">
        <v>118</v>
      </c>
      <c r="E1220" t="s">
        <v>244</v>
      </c>
      <c r="F1220" t="s">
        <v>3680</v>
      </c>
      <c r="G1220" t="s">
        <v>186</v>
      </c>
      <c r="H1220" t="s">
        <v>187</v>
      </c>
      <c r="I1220" t="s">
        <v>136</v>
      </c>
      <c r="J1220" t="s">
        <v>137</v>
      </c>
      <c r="K1220" t="s">
        <v>138</v>
      </c>
      <c r="L1220" t="s">
        <v>3679</v>
      </c>
      <c r="M1220" t="s">
        <v>3681</v>
      </c>
      <c r="N1220">
        <v>0.12583333299999999</v>
      </c>
      <c r="O1220">
        <v>0</v>
      </c>
      <c r="P1220">
        <v>89</v>
      </c>
      <c r="Q1220">
        <v>0</v>
      </c>
      <c r="R1220">
        <v>1</v>
      </c>
      <c r="S1220">
        <v>0</v>
      </c>
      <c r="T1220">
        <v>4</v>
      </c>
      <c r="U1220">
        <v>0</v>
      </c>
      <c r="V1220">
        <v>0</v>
      </c>
      <c r="W1220">
        <v>0</v>
      </c>
      <c r="X1220">
        <v>1.0588916091610749</v>
      </c>
      <c r="Y1220">
        <v>0</v>
      </c>
      <c r="Z1220">
        <v>9.0742483563231488E-2</v>
      </c>
      <c r="AA1220">
        <v>0</v>
      </c>
      <c r="AB1220">
        <v>0.34019809750112001</v>
      </c>
      <c r="AC1220">
        <v>0</v>
      </c>
      <c r="AD1220">
        <v>0</v>
      </c>
      <c r="AE1220">
        <v>1.4898321902254266</v>
      </c>
    </row>
    <row r="1221" spans="1:31" x14ac:dyDescent="0.3">
      <c r="A1221">
        <v>2687965</v>
      </c>
      <c r="B1221">
        <v>1</v>
      </c>
      <c r="C1221" t="s">
        <v>80</v>
      </c>
      <c r="D1221" t="s">
        <v>94</v>
      </c>
      <c r="E1221" t="s">
        <v>244</v>
      </c>
      <c r="F1221" t="s">
        <v>3682</v>
      </c>
      <c r="G1221" t="s">
        <v>409</v>
      </c>
      <c r="H1221" t="s">
        <v>187</v>
      </c>
      <c r="I1221" t="s">
        <v>136</v>
      </c>
      <c r="J1221" t="s">
        <v>137</v>
      </c>
      <c r="K1221" t="s">
        <v>138</v>
      </c>
      <c r="L1221" t="s">
        <v>3683</v>
      </c>
      <c r="M1221" t="s">
        <v>3684</v>
      </c>
      <c r="N1221">
        <v>1.697777777</v>
      </c>
      <c r="O1221">
        <v>0</v>
      </c>
      <c r="P1221">
        <v>132</v>
      </c>
      <c r="Q1221">
        <v>0</v>
      </c>
      <c r="R1221">
        <v>1</v>
      </c>
      <c r="S1221">
        <v>0</v>
      </c>
      <c r="T1221">
        <v>17</v>
      </c>
      <c r="U1221">
        <v>0</v>
      </c>
      <c r="V1221">
        <v>0</v>
      </c>
      <c r="W1221">
        <v>0</v>
      </c>
      <c r="X1221">
        <v>24.811992283415986</v>
      </c>
      <c r="Y1221">
        <v>0</v>
      </c>
      <c r="Z1221">
        <v>1.48001235407869</v>
      </c>
      <c r="AA1221">
        <v>0</v>
      </c>
      <c r="AB1221">
        <v>2.4373495437066479</v>
      </c>
      <c r="AC1221">
        <v>0</v>
      </c>
      <c r="AD1221">
        <v>0</v>
      </c>
      <c r="AE1221">
        <v>28.729354181201323</v>
      </c>
    </row>
    <row r="1222" spans="1:31" x14ac:dyDescent="0.3">
      <c r="A1222">
        <v>2688074</v>
      </c>
      <c r="B1222">
        <v>1</v>
      </c>
      <c r="C1222" t="s">
        <v>80</v>
      </c>
      <c r="D1222" t="s">
        <v>94</v>
      </c>
      <c r="E1222" t="s">
        <v>184</v>
      </c>
      <c r="F1222" t="s">
        <v>3685</v>
      </c>
      <c r="G1222" t="s">
        <v>346</v>
      </c>
      <c r="H1222" t="s">
        <v>187</v>
      </c>
      <c r="I1222" t="s">
        <v>136</v>
      </c>
      <c r="J1222" t="s">
        <v>137</v>
      </c>
      <c r="K1222" t="s">
        <v>166</v>
      </c>
      <c r="L1222" t="s">
        <v>3686</v>
      </c>
      <c r="M1222" t="s">
        <v>3687</v>
      </c>
      <c r="N1222">
        <v>8.7200000000000006</v>
      </c>
      <c r="O1222">
        <v>0</v>
      </c>
      <c r="P1222">
        <v>222</v>
      </c>
      <c r="Q1222">
        <v>0</v>
      </c>
      <c r="R1222">
        <v>0</v>
      </c>
      <c r="S1222">
        <v>0</v>
      </c>
      <c r="T1222">
        <v>44</v>
      </c>
      <c r="U1222">
        <v>0</v>
      </c>
      <c r="V1222">
        <v>0</v>
      </c>
      <c r="W1222">
        <v>0</v>
      </c>
      <c r="X1222">
        <v>374.79994378426642</v>
      </c>
      <c r="Y1222">
        <v>0</v>
      </c>
      <c r="Z1222">
        <v>0</v>
      </c>
      <c r="AA1222">
        <v>0</v>
      </c>
      <c r="AB1222">
        <v>355.03217504776887</v>
      </c>
      <c r="AC1222">
        <v>0</v>
      </c>
      <c r="AD1222">
        <v>0</v>
      </c>
      <c r="AE1222">
        <v>729.83211883203535</v>
      </c>
    </row>
    <row r="1223" spans="1:31" x14ac:dyDescent="0.3">
      <c r="A1223">
        <v>2688080</v>
      </c>
      <c r="B1223">
        <v>1</v>
      </c>
      <c r="C1223" t="s">
        <v>80</v>
      </c>
      <c r="D1223" t="s">
        <v>94</v>
      </c>
      <c r="E1223" t="s">
        <v>184</v>
      </c>
      <c r="F1223" t="s">
        <v>3688</v>
      </c>
      <c r="G1223" t="s">
        <v>165</v>
      </c>
      <c r="H1223" t="s">
        <v>187</v>
      </c>
      <c r="I1223" t="s">
        <v>136</v>
      </c>
      <c r="J1223" t="s">
        <v>137</v>
      </c>
      <c r="K1223" t="s">
        <v>166</v>
      </c>
      <c r="L1223" t="s">
        <v>3689</v>
      </c>
      <c r="M1223" t="s">
        <v>3690</v>
      </c>
      <c r="N1223">
        <v>5.784166666</v>
      </c>
      <c r="O1223">
        <v>0</v>
      </c>
      <c r="P1223">
        <v>35</v>
      </c>
      <c r="Q1223">
        <v>0</v>
      </c>
      <c r="R1223">
        <v>3</v>
      </c>
      <c r="S1223">
        <v>0</v>
      </c>
      <c r="T1223">
        <v>1</v>
      </c>
      <c r="U1223">
        <v>0</v>
      </c>
      <c r="V1223">
        <v>0</v>
      </c>
      <c r="W1223">
        <v>0</v>
      </c>
      <c r="X1223">
        <v>32.708396723831285</v>
      </c>
      <c r="Y1223">
        <v>0</v>
      </c>
      <c r="Z1223">
        <v>0</v>
      </c>
      <c r="AA1223">
        <v>0</v>
      </c>
      <c r="AB1223">
        <v>17.286518262587833</v>
      </c>
      <c r="AC1223">
        <v>0</v>
      </c>
      <c r="AD1223">
        <v>0</v>
      </c>
      <c r="AE1223">
        <v>49.994914986419118</v>
      </c>
    </row>
    <row r="1224" spans="1:31" x14ac:dyDescent="0.3">
      <c r="A1224">
        <v>2688260</v>
      </c>
      <c r="B1224">
        <v>1</v>
      </c>
      <c r="C1224" t="s">
        <v>81</v>
      </c>
      <c r="D1224" t="s">
        <v>115</v>
      </c>
      <c r="E1224" t="s">
        <v>184</v>
      </c>
      <c r="F1224" t="s">
        <v>3691</v>
      </c>
      <c r="G1224" t="s">
        <v>186</v>
      </c>
      <c r="H1224" t="s">
        <v>187</v>
      </c>
      <c r="I1224" t="s">
        <v>136</v>
      </c>
      <c r="J1224" t="s">
        <v>137</v>
      </c>
      <c r="K1224" t="s">
        <v>138</v>
      </c>
      <c r="L1224" t="s">
        <v>3692</v>
      </c>
      <c r="M1224" t="s">
        <v>3693</v>
      </c>
      <c r="N1224">
        <v>4.3463888879999999</v>
      </c>
      <c r="O1224">
        <v>0</v>
      </c>
      <c r="P1224">
        <v>1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</row>
    <row r="1225" spans="1:31" x14ac:dyDescent="0.3">
      <c r="A1225">
        <v>2688268</v>
      </c>
      <c r="B1225">
        <v>1</v>
      </c>
      <c r="C1225" t="s">
        <v>80</v>
      </c>
      <c r="D1225" t="s">
        <v>86</v>
      </c>
      <c r="E1225" t="s">
        <v>244</v>
      </c>
      <c r="F1225" t="s">
        <v>3694</v>
      </c>
      <c r="G1225" t="s">
        <v>346</v>
      </c>
      <c r="H1225" t="s">
        <v>187</v>
      </c>
      <c r="I1225" t="s">
        <v>136</v>
      </c>
      <c r="J1225" t="s">
        <v>137</v>
      </c>
      <c r="K1225" t="s">
        <v>166</v>
      </c>
      <c r="L1225" t="s">
        <v>3695</v>
      </c>
      <c r="M1225" t="s">
        <v>3696</v>
      </c>
      <c r="N1225">
        <v>9.8258333330000003</v>
      </c>
      <c r="O1225">
        <v>0</v>
      </c>
      <c r="P1225">
        <v>143</v>
      </c>
      <c r="Q1225">
        <v>0</v>
      </c>
      <c r="R1225">
        <v>36</v>
      </c>
      <c r="S1225">
        <v>0</v>
      </c>
      <c r="T1225">
        <v>17</v>
      </c>
      <c r="U1225">
        <v>0</v>
      </c>
      <c r="V1225">
        <v>0</v>
      </c>
      <c r="W1225">
        <v>0</v>
      </c>
      <c r="X1225">
        <v>1276.2997478489349</v>
      </c>
      <c r="Y1225">
        <v>0</v>
      </c>
      <c r="Z1225">
        <v>131.72667561483482</v>
      </c>
      <c r="AA1225">
        <v>0</v>
      </c>
      <c r="AB1225">
        <v>185.62630695341969</v>
      </c>
      <c r="AC1225">
        <v>0</v>
      </c>
      <c r="AD1225">
        <v>0</v>
      </c>
      <c r="AE1225">
        <v>1593.6527304171896</v>
      </c>
    </row>
    <row r="1226" spans="1:31" x14ac:dyDescent="0.3">
      <c r="A1226">
        <v>2688304</v>
      </c>
      <c r="B1226">
        <v>1</v>
      </c>
      <c r="C1226" t="s">
        <v>80</v>
      </c>
      <c r="D1226" t="s">
        <v>111</v>
      </c>
      <c r="E1226" t="s">
        <v>428</v>
      </c>
      <c r="F1226" t="s">
        <v>3697</v>
      </c>
      <c r="G1226" t="s">
        <v>903</v>
      </c>
      <c r="H1226" t="s">
        <v>187</v>
      </c>
      <c r="I1226" t="s">
        <v>136</v>
      </c>
      <c r="J1226" t="s">
        <v>137</v>
      </c>
      <c r="K1226" t="s">
        <v>138</v>
      </c>
      <c r="L1226" t="s">
        <v>3698</v>
      </c>
      <c r="M1226" t="s">
        <v>3699</v>
      </c>
      <c r="N1226">
        <v>5.0866666660000002</v>
      </c>
      <c r="O1226">
        <v>0</v>
      </c>
      <c r="P1226">
        <v>111</v>
      </c>
      <c r="Q1226">
        <v>0</v>
      </c>
      <c r="R1226">
        <v>0</v>
      </c>
      <c r="S1226">
        <v>0</v>
      </c>
      <c r="T1226">
        <v>32</v>
      </c>
      <c r="U1226">
        <v>0</v>
      </c>
      <c r="V1226">
        <v>0</v>
      </c>
      <c r="W1226">
        <v>0</v>
      </c>
      <c r="X1226">
        <v>116.95812497839745</v>
      </c>
      <c r="Y1226">
        <v>0</v>
      </c>
      <c r="Z1226">
        <v>0</v>
      </c>
      <c r="AA1226">
        <v>0</v>
      </c>
      <c r="AB1226">
        <v>218.11809117068239</v>
      </c>
      <c r="AC1226">
        <v>0</v>
      </c>
      <c r="AD1226">
        <v>0</v>
      </c>
      <c r="AE1226">
        <v>335.07621614907987</v>
      </c>
    </row>
    <row r="1227" spans="1:31" x14ac:dyDescent="0.3">
      <c r="A1227">
        <v>2688355</v>
      </c>
      <c r="B1227">
        <v>1</v>
      </c>
      <c r="C1227" t="s">
        <v>80</v>
      </c>
      <c r="D1227" t="s">
        <v>94</v>
      </c>
      <c r="E1227" t="s">
        <v>184</v>
      </c>
      <c r="F1227" t="s">
        <v>3700</v>
      </c>
      <c r="G1227" t="s">
        <v>409</v>
      </c>
      <c r="H1227" t="s">
        <v>187</v>
      </c>
      <c r="I1227" t="s">
        <v>136</v>
      </c>
      <c r="J1227" t="s">
        <v>137</v>
      </c>
      <c r="K1227" t="s">
        <v>138</v>
      </c>
      <c r="L1227" t="s">
        <v>3701</v>
      </c>
      <c r="M1227" t="s">
        <v>3702</v>
      </c>
      <c r="N1227">
        <v>0.58583333299999996</v>
      </c>
      <c r="O1227">
        <v>0</v>
      </c>
      <c r="P1227">
        <v>0</v>
      </c>
      <c r="Q1227">
        <v>0</v>
      </c>
      <c r="R1227">
        <v>2</v>
      </c>
      <c r="S1227">
        <v>0</v>
      </c>
      <c r="T1227">
        <v>6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0.76672876963922365</v>
      </c>
      <c r="AA1227">
        <v>0</v>
      </c>
      <c r="AB1227">
        <v>5.0533904061756001E-2</v>
      </c>
      <c r="AC1227">
        <v>0</v>
      </c>
      <c r="AD1227">
        <v>0</v>
      </c>
      <c r="AE1227">
        <v>0.8172626737009796</v>
      </c>
    </row>
    <row r="1228" spans="1:31" x14ac:dyDescent="0.3">
      <c r="A1228">
        <v>2688456</v>
      </c>
      <c r="B1228">
        <v>1</v>
      </c>
      <c r="C1228" t="s">
        <v>80</v>
      </c>
      <c r="D1228" t="s">
        <v>94</v>
      </c>
      <c r="E1228" t="s">
        <v>184</v>
      </c>
      <c r="F1228" t="s">
        <v>3703</v>
      </c>
      <c r="G1228" t="s">
        <v>186</v>
      </c>
      <c r="H1228" t="s">
        <v>187</v>
      </c>
      <c r="I1228" t="s">
        <v>136</v>
      </c>
      <c r="J1228" t="s">
        <v>137</v>
      </c>
      <c r="K1228" t="s">
        <v>138</v>
      </c>
      <c r="L1228" t="s">
        <v>3704</v>
      </c>
      <c r="M1228" t="s">
        <v>3705</v>
      </c>
      <c r="N1228">
        <v>3.1038888880000002</v>
      </c>
      <c r="O1228">
        <v>0</v>
      </c>
      <c r="P1228">
        <v>51</v>
      </c>
      <c r="Q1228">
        <v>0</v>
      </c>
      <c r="R1228">
        <v>0</v>
      </c>
      <c r="S1228">
        <v>0</v>
      </c>
      <c r="T1228">
        <v>2</v>
      </c>
      <c r="U1228">
        <v>0</v>
      </c>
      <c r="V1228">
        <v>0</v>
      </c>
      <c r="W1228">
        <v>0</v>
      </c>
      <c r="X1228">
        <v>11.835606592520728</v>
      </c>
      <c r="Y1228">
        <v>0</v>
      </c>
      <c r="Z1228">
        <v>0</v>
      </c>
      <c r="AA1228">
        <v>0</v>
      </c>
      <c r="AB1228">
        <v>5.3040168206869609</v>
      </c>
      <c r="AC1228">
        <v>0</v>
      </c>
      <c r="AD1228">
        <v>0</v>
      </c>
      <c r="AE1228">
        <v>17.139623413207687</v>
      </c>
    </row>
    <row r="1229" spans="1:31" x14ac:dyDescent="0.3">
      <c r="A1229">
        <v>2688510</v>
      </c>
      <c r="B1229">
        <v>1</v>
      </c>
      <c r="C1229" t="s">
        <v>80</v>
      </c>
      <c r="D1229" t="s">
        <v>94</v>
      </c>
      <c r="E1229" t="s">
        <v>244</v>
      </c>
      <c r="F1229" t="s">
        <v>3706</v>
      </c>
      <c r="G1229" t="s">
        <v>409</v>
      </c>
      <c r="H1229" t="s">
        <v>187</v>
      </c>
      <c r="I1229" t="s">
        <v>136</v>
      </c>
      <c r="J1229" t="s">
        <v>137</v>
      </c>
      <c r="K1229" t="s">
        <v>138</v>
      </c>
      <c r="L1229" t="s">
        <v>3707</v>
      </c>
      <c r="M1229" t="s">
        <v>3708</v>
      </c>
      <c r="N1229">
        <v>0.686111111</v>
      </c>
      <c r="O1229">
        <v>0</v>
      </c>
      <c r="P1229">
        <v>135</v>
      </c>
      <c r="Q1229">
        <v>0</v>
      </c>
      <c r="R1229">
        <v>0</v>
      </c>
      <c r="S1229">
        <v>0</v>
      </c>
      <c r="T1229">
        <v>17</v>
      </c>
      <c r="U1229">
        <v>0</v>
      </c>
      <c r="V1229">
        <v>0</v>
      </c>
      <c r="W1229">
        <v>0</v>
      </c>
      <c r="X1229">
        <v>15.655638543423281</v>
      </c>
      <c r="Y1229">
        <v>0</v>
      </c>
      <c r="Z1229">
        <v>0</v>
      </c>
      <c r="AA1229">
        <v>0</v>
      </c>
      <c r="AB1229">
        <v>4.5220480627468946</v>
      </c>
      <c r="AC1229">
        <v>0</v>
      </c>
      <c r="AD1229">
        <v>0</v>
      </c>
      <c r="AE1229">
        <v>20.177686606170177</v>
      </c>
    </row>
    <row r="1230" spans="1:31" x14ac:dyDescent="0.3">
      <c r="A1230">
        <v>2688511</v>
      </c>
      <c r="B1230">
        <v>1</v>
      </c>
      <c r="C1230" t="s">
        <v>80</v>
      </c>
      <c r="D1230" t="s">
        <v>101</v>
      </c>
      <c r="E1230" t="s">
        <v>184</v>
      </c>
      <c r="F1230" t="s">
        <v>3709</v>
      </c>
      <c r="G1230" t="s">
        <v>409</v>
      </c>
      <c r="H1230" t="s">
        <v>187</v>
      </c>
      <c r="I1230" t="s">
        <v>136</v>
      </c>
      <c r="J1230" t="s">
        <v>137</v>
      </c>
      <c r="K1230" t="s">
        <v>138</v>
      </c>
      <c r="L1230" t="s">
        <v>3710</v>
      </c>
      <c r="M1230" t="s">
        <v>3711</v>
      </c>
      <c r="N1230">
        <v>0.65972222199999997</v>
      </c>
      <c r="O1230">
        <v>0</v>
      </c>
      <c r="P1230">
        <v>83</v>
      </c>
      <c r="Q1230">
        <v>0</v>
      </c>
      <c r="R1230">
        <v>0</v>
      </c>
      <c r="S1230">
        <v>0</v>
      </c>
      <c r="T1230">
        <v>1</v>
      </c>
      <c r="U1230">
        <v>0</v>
      </c>
      <c r="V1230">
        <v>0</v>
      </c>
      <c r="W1230">
        <v>0</v>
      </c>
      <c r="X1230">
        <v>11.722919230288488</v>
      </c>
      <c r="Y1230">
        <v>0</v>
      </c>
      <c r="Z1230">
        <v>0</v>
      </c>
      <c r="AA1230">
        <v>0</v>
      </c>
      <c r="AB1230">
        <v>0.99641072986000001</v>
      </c>
      <c r="AC1230">
        <v>0</v>
      </c>
      <c r="AD1230">
        <v>0</v>
      </c>
      <c r="AE1230">
        <v>12.719329960148489</v>
      </c>
    </row>
    <row r="1231" spans="1:31" x14ac:dyDescent="0.3">
      <c r="A1231">
        <v>2688515</v>
      </c>
      <c r="B1231">
        <v>1</v>
      </c>
      <c r="C1231" t="s">
        <v>81</v>
      </c>
      <c r="D1231" t="s">
        <v>115</v>
      </c>
      <c r="E1231" t="s">
        <v>145</v>
      </c>
      <c r="F1231" t="s">
        <v>3712</v>
      </c>
      <c r="G1231" t="s">
        <v>409</v>
      </c>
      <c r="H1231" t="s">
        <v>135</v>
      </c>
      <c r="I1231" t="s">
        <v>136</v>
      </c>
      <c r="J1231" t="s">
        <v>137</v>
      </c>
      <c r="K1231" t="s">
        <v>138</v>
      </c>
      <c r="L1231" t="s">
        <v>3713</v>
      </c>
      <c r="M1231" t="s">
        <v>3714</v>
      </c>
      <c r="N1231">
        <v>1.338055555</v>
      </c>
      <c r="O1231">
        <v>0</v>
      </c>
      <c r="P1231">
        <v>16</v>
      </c>
      <c r="Q1231">
        <v>0</v>
      </c>
      <c r="R1231">
        <v>10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0.26662457349416668</v>
      </c>
      <c r="Y1231">
        <v>0</v>
      </c>
      <c r="Z1231">
        <v>6.5948264669757597</v>
      </c>
      <c r="AA1231">
        <v>0</v>
      </c>
      <c r="AB1231">
        <v>0</v>
      </c>
      <c r="AC1231">
        <v>0</v>
      </c>
      <c r="AD1231">
        <v>0</v>
      </c>
      <c r="AE1231">
        <v>6.8614510404699267</v>
      </c>
    </row>
    <row r="1232" spans="1:31" x14ac:dyDescent="0.3">
      <c r="A1232">
        <v>2688522</v>
      </c>
      <c r="B1232">
        <v>1</v>
      </c>
      <c r="C1232" t="s">
        <v>80</v>
      </c>
      <c r="D1232" t="s">
        <v>102</v>
      </c>
      <c r="E1232" t="s">
        <v>244</v>
      </c>
      <c r="F1232" t="s">
        <v>3715</v>
      </c>
      <c r="G1232" t="s">
        <v>409</v>
      </c>
      <c r="H1232" t="s">
        <v>187</v>
      </c>
      <c r="I1232" t="s">
        <v>136</v>
      </c>
      <c r="J1232" t="s">
        <v>137</v>
      </c>
      <c r="K1232" t="s">
        <v>138</v>
      </c>
      <c r="L1232" t="s">
        <v>3716</v>
      </c>
      <c r="M1232" t="s">
        <v>3717</v>
      </c>
      <c r="N1232">
        <v>0.38611111100000001</v>
      </c>
      <c r="O1232">
        <v>0</v>
      </c>
      <c r="P1232">
        <v>125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8.4703983542147387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8.4703983542147387</v>
      </c>
    </row>
    <row r="1233" spans="1:31" x14ac:dyDescent="0.3">
      <c r="A1233">
        <v>2688530</v>
      </c>
      <c r="B1233">
        <v>1</v>
      </c>
      <c r="C1233" t="s">
        <v>80</v>
      </c>
      <c r="D1233" t="s">
        <v>110</v>
      </c>
      <c r="E1233" t="s">
        <v>244</v>
      </c>
      <c r="F1233" t="s">
        <v>3718</v>
      </c>
      <c r="G1233" t="s">
        <v>968</v>
      </c>
      <c r="H1233" t="s">
        <v>187</v>
      </c>
      <c r="I1233" t="s">
        <v>136</v>
      </c>
      <c r="J1233" t="s">
        <v>137</v>
      </c>
      <c r="K1233" t="s">
        <v>138</v>
      </c>
      <c r="L1233" t="s">
        <v>3719</v>
      </c>
      <c r="M1233" t="s">
        <v>3720</v>
      </c>
      <c r="N1233">
        <v>0.72555555500000002</v>
      </c>
      <c r="O1233">
        <v>0</v>
      </c>
      <c r="P1233">
        <v>146</v>
      </c>
      <c r="Q1233">
        <v>0</v>
      </c>
      <c r="R1233">
        <v>0</v>
      </c>
      <c r="S1233">
        <v>0</v>
      </c>
      <c r="T1233">
        <v>6</v>
      </c>
      <c r="U1233">
        <v>0</v>
      </c>
      <c r="V1233">
        <v>0</v>
      </c>
      <c r="W1233">
        <v>0</v>
      </c>
      <c r="X1233">
        <v>23.395715720733556</v>
      </c>
      <c r="Y1233">
        <v>0</v>
      </c>
      <c r="Z1233">
        <v>0</v>
      </c>
      <c r="AA1233">
        <v>0</v>
      </c>
      <c r="AB1233">
        <v>1.3132248897758667</v>
      </c>
      <c r="AC1233">
        <v>0</v>
      </c>
      <c r="AD1233">
        <v>0</v>
      </c>
      <c r="AE1233">
        <v>24.708940610509423</v>
      </c>
    </row>
    <row r="1234" spans="1:31" x14ac:dyDescent="0.3">
      <c r="A1234">
        <v>2688539</v>
      </c>
      <c r="B1234">
        <v>1</v>
      </c>
      <c r="C1234" t="s">
        <v>80</v>
      </c>
      <c r="D1234" t="s">
        <v>95</v>
      </c>
      <c r="E1234" t="s">
        <v>184</v>
      </c>
      <c r="F1234" t="s">
        <v>3721</v>
      </c>
      <c r="G1234" t="s">
        <v>409</v>
      </c>
      <c r="H1234" t="s">
        <v>187</v>
      </c>
      <c r="I1234" t="s">
        <v>136</v>
      </c>
      <c r="J1234" t="s">
        <v>137</v>
      </c>
      <c r="K1234" t="s">
        <v>138</v>
      </c>
      <c r="L1234" t="s">
        <v>3722</v>
      </c>
      <c r="M1234" t="s">
        <v>3723</v>
      </c>
      <c r="N1234">
        <v>0.52805555500000001</v>
      </c>
      <c r="O1234">
        <v>0</v>
      </c>
      <c r="P1234">
        <v>172</v>
      </c>
      <c r="Q1234">
        <v>0</v>
      </c>
      <c r="R1234">
        <v>0</v>
      </c>
      <c r="S1234">
        <v>0</v>
      </c>
      <c r="T1234">
        <v>5</v>
      </c>
      <c r="U1234">
        <v>0</v>
      </c>
      <c r="V1234">
        <v>0</v>
      </c>
      <c r="W1234">
        <v>0</v>
      </c>
      <c r="X1234">
        <v>18.723509628016526</v>
      </c>
      <c r="Y1234">
        <v>0</v>
      </c>
      <c r="Z1234">
        <v>0</v>
      </c>
      <c r="AA1234">
        <v>0</v>
      </c>
      <c r="AB1234">
        <v>1.1788701468033849</v>
      </c>
      <c r="AC1234">
        <v>0</v>
      </c>
      <c r="AD1234">
        <v>0</v>
      </c>
      <c r="AE1234">
        <v>19.902379774819909</v>
      </c>
    </row>
    <row r="1235" spans="1:31" x14ac:dyDescent="0.3">
      <c r="A1235">
        <v>2688460</v>
      </c>
      <c r="B1235">
        <v>1</v>
      </c>
      <c r="C1235" t="s">
        <v>80</v>
      </c>
      <c r="D1235" t="s">
        <v>84</v>
      </c>
      <c r="E1235" t="s">
        <v>213</v>
      </c>
      <c r="F1235" t="s">
        <v>3724</v>
      </c>
      <c r="G1235" t="s">
        <v>831</v>
      </c>
      <c r="H1235" t="s">
        <v>187</v>
      </c>
      <c r="I1235" t="s">
        <v>136</v>
      </c>
      <c r="J1235" t="s">
        <v>137</v>
      </c>
      <c r="K1235" t="s">
        <v>138</v>
      </c>
      <c r="L1235" t="s">
        <v>3725</v>
      </c>
      <c r="M1235" t="s">
        <v>3726</v>
      </c>
      <c r="N1235">
        <v>4.4588888879999997</v>
      </c>
      <c r="O1235">
        <v>0</v>
      </c>
      <c r="P1235">
        <v>2</v>
      </c>
      <c r="Q1235">
        <v>0</v>
      </c>
      <c r="R1235">
        <v>0</v>
      </c>
      <c r="S1235">
        <v>0</v>
      </c>
      <c r="T1235">
        <v>1</v>
      </c>
      <c r="U1235">
        <v>0</v>
      </c>
      <c r="V1235">
        <v>0</v>
      </c>
      <c r="W1235">
        <v>0</v>
      </c>
      <c r="X1235">
        <v>3.6680980391605305</v>
      </c>
      <c r="Y1235">
        <v>0</v>
      </c>
      <c r="Z1235">
        <v>0</v>
      </c>
      <c r="AA1235">
        <v>0</v>
      </c>
      <c r="AB1235">
        <v>6.8668842798399998</v>
      </c>
      <c r="AC1235">
        <v>0</v>
      </c>
      <c r="AD1235">
        <v>0</v>
      </c>
      <c r="AE1235">
        <v>10.53498231900053</v>
      </c>
    </row>
    <row r="1236" spans="1:31" x14ac:dyDescent="0.3">
      <c r="A1236">
        <v>2688465</v>
      </c>
      <c r="B1236">
        <v>1</v>
      </c>
      <c r="C1236" t="s">
        <v>80</v>
      </c>
      <c r="D1236" t="s">
        <v>83</v>
      </c>
      <c r="E1236" t="s">
        <v>213</v>
      </c>
      <c r="F1236" t="s">
        <v>3727</v>
      </c>
      <c r="G1236" t="s">
        <v>147</v>
      </c>
      <c r="H1236" t="s">
        <v>187</v>
      </c>
      <c r="I1236" t="s">
        <v>136</v>
      </c>
      <c r="J1236" t="s">
        <v>3</v>
      </c>
      <c r="K1236" t="s">
        <v>138</v>
      </c>
      <c r="L1236" t="s">
        <v>3728</v>
      </c>
      <c r="M1236" t="s">
        <v>3729</v>
      </c>
      <c r="N1236">
        <v>2.9841666660000001</v>
      </c>
      <c r="O1236">
        <v>0</v>
      </c>
      <c r="P1236">
        <v>3</v>
      </c>
      <c r="Q1236">
        <v>0</v>
      </c>
      <c r="R1236">
        <v>0</v>
      </c>
      <c r="S1236">
        <v>0</v>
      </c>
      <c r="T1236">
        <v>1</v>
      </c>
      <c r="U1236">
        <v>0</v>
      </c>
      <c r="V1236">
        <v>0</v>
      </c>
      <c r="W1236">
        <v>0</v>
      </c>
      <c r="X1236">
        <v>1.5478750748918526</v>
      </c>
      <c r="Y1236">
        <v>0</v>
      </c>
      <c r="Z1236">
        <v>0</v>
      </c>
      <c r="AA1236">
        <v>0</v>
      </c>
      <c r="AB1236">
        <v>0.92420991946635889</v>
      </c>
      <c r="AC1236">
        <v>0</v>
      </c>
      <c r="AD1236">
        <v>0</v>
      </c>
      <c r="AE1236">
        <v>2.4720849943582115</v>
      </c>
    </row>
    <row r="1237" spans="1:31" x14ac:dyDescent="0.3">
      <c r="A1237">
        <v>2688503</v>
      </c>
      <c r="B1237">
        <v>1</v>
      </c>
      <c r="C1237" t="s">
        <v>80</v>
      </c>
      <c r="D1237" t="s">
        <v>96</v>
      </c>
      <c r="E1237" t="s">
        <v>213</v>
      </c>
      <c r="F1237" t="s">
        <v>3730</v>
      </c>
      <c r="G1237" t="s">
        <v>688</v>
      </c>
      <c r="H1237" t="s">
        <v>187</v>
      </c>
      <c r="I1237" t="s">
        <v>136</v>
      </c>
      <c r="J1237" t="s">
        <v>137</v>
      </c>
      <c r="K1237" t="s">
        <v>138</v>
      </c>
      <c r="L1237" t="s">
        <v>3731</v>
      </c>
      <c r="M1237" t="s">
        <v>3732</v>
      </c>
      <c r="N1237">
        <v>2.5361111109999999</v>
      </c>
      <c r="O1237">
        <v>0</v>
      </c>
      <c r="P1237">
        <v>1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</row>
    <row r="1238" spans="1:31" x14ac:dyDescent="0.3">
      <c r="A1238">
        <v>2688555</v>
      </c>
      <c r="B1238">
        <v>1</v>
      </c>
      <c r="C1238" t="s">
        <v>81</v>
      </c>
      <c r="D1238" t="s">
        <v>127</v>
      </c>
      <c r="E1238" t="s">
        <v>213</v>
      </c>
      <c r="F1238" t="s">
        <v>3733</v>
      </c>
      <c r="G1238" t="s">
        <v>215</v>
      </c>
      <c r="H1238" t="s">
        <v>187</v>
      </c>
      <c r="I1238" t="s">
        <v>136</v>
      </c>
      <c r="J1238" t="s">
        <v>137</v>
      </c>
      <c r="K1238" t="s">
        <v>138</v>
      </c>
      <c r="L1238" t="s">
        <v>3734</v>
      </c>
      <c r="M1238" t="s">
        <v>3735</v>
      </c>
      <c r="N1238">
        <v>0.83694444400000001</v>
      </c>
      <c r="O1238">
        <v>0</v>
      </c>
      <c r="P1238">
        <v>0</v>
      </c>
      <c r="Q1238">
        <v>0</v>
      </c>
      <c r="R1238">
        <v>0</v>
      </c>
      <c r="S1238">
        <v>0</v>
      </c>
      <c r="T1238">
        <v>1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7.0464063430296715</v>
      </c>
      <c r="AC1238">
        <v>0</v>
      </c>
      <c r="AD1238">
        <v>0</v>
      </c>
      <c r="AE1238">
        <v>7.0464063430296715</v>
      </c>
    </row>
    <row r="1239" spans="1:31" x14ac:dyDescent="0.3">
      <c r="A1239">
        <v>2688212</v>
      </c>
      <c r="B1239">
        <v>1</v>
      </c>
      <c r="C1239" t="s">
        <v>80</v>
      </c>
      <c r="D1239" t="s">
        <v>108</v>
      </c>
      <c r="E1239" t="s">
        <v>184</v>
      </c>
      <c r="F1239" t="s">
        <v>3736</v>
      </c>
      <c r="G1239" t="s">
        <v>186</v>
      </c>
      <c r="H1239" t="s">
        <v>187</v>
      </c>
      <c r="I1239" t="s">
        <v>136</v>
      </c>
      <c r="J1239" t="s">
        <v>137</v>
      </c>
      <c r="K1239" t="s">
        <v>138</v>
      </c>
      <c r="L1239" t="s">
        <v>3737</v>
      </c>
      <c r="M1239" t="s">
        <v>3738</v>
      </c>
      <c r="N1239">
        <v>9.6425000000000001</v>
      </c>
      <c r="O1239">
        <v>0</v>
      </c>
      <c r="P1239">
        <v>18</v>
      </c>
      <c r="Q1239">
        <v>0</v>
      </c>
      <c r="R1239">
        <v>16</v>
      </c>
      <c r="S1239">
        <v>0</v>
      </c>
      <c r="T1239">
        <v>4</v>
      </c>
      <c r="U1239">
        <v>0</v>
      </c>
      <c r="V1239">
        <v>0</v>
      </c>
      <c r="W1239">
        <v>0</v>
      </c>
      <c r="X1239">
        <v>21.701637663689915</v>
      </c>
      <c r="Y1239">
        <v>0</v>
      </c>
      <c r="Z1239">
        <v>31.657026240827172</v>
      </c>
      <c r="AA1239">
        <v>0</v>
      </c>
      <c r="AB1239">
        <v>1.1052617922687475</v>
      </c>
      <c r="AC1239">
        <v>0</v>
      </c>
      <c r="AD1239">
        <v>0</v>
      </c>
      <c r="AE1239">
        <v>54.463925696785836</v>
      </c>
    </row>
    <row r="1240" spans="1:31" x14ac:dyDescent="0.3">
      <c r="A1240">
        <v>2688545</v>
      </c>
      <c r="B1240">
        <v>1</v>
      </c>
      <c r="C1240" t="s">
        <v>80</v>
      </c>
      <c r="D1240" t="s">
        <v>110</v>
      </c>
      <c r="E1240" t="s">
        <v>184</v>
      </c>
      <c r="F1240" t="s">
        <v>3739</v>
      </c>
      <c r="G1240" t="s">
        <v>186</v>
      </c>
      <c r="H1240" t="s">
        <v>187</v>
      </c>
      <c r="I1240" t="s">
        <v>136</v>
      </c>
      <c r="J1240" t="s">
        <v>137</v>
      </c>
      <c r="K1240" t="s">
        <v>138</v>
      </c>
      <c r="L1240" t="s">
        <v>3740</v>
      </c>
      <c r="M1240" t="s">
        <v>3741</v>
      </c>
      <c r="N1240">
        <v>1.6375</v>
      </c>
      <c r="O1240">
        <v>0</v>
      </c>
      <c r="P1240">
        <v>11</v>
      </c>
      <c r="Q1240">
        <v>0</v>
      </c>
      <c r="R1240">
        <v>0</v>
      </c>
      <c r="S1240">
        <v>0</v>
      </c>
      <c r="T1240">
        <v>1</v>
      </c>
      <c r="U1240">
        <v>0</v>
      </c>
      <c r="V1240">
        <v>0</v>
      </c>
      <c r="W1240">
        <v>0</v>
      </c>
      <c r="X1240">
        <v>5.8211070359476142</v>
      </c>
      <c r="Y1240">
        <v>0</v>
      </c>
      <c r="Z1240">
        <v>0</v>
      </c>
      <c r="AA1240">
        <v>0</v>
      </c>
      <c r="AB1240">
        <v>0.35770707159278226</v>
      </c>
      <c r="AC1240">
        <v>0</v>
      </c>
      <c r="AD1240">
        <v>0</v>
      </c>
      <c r="AE1240">
        <v>6.1788141075403962</v>
      </c>
    </row>
    <row r="1241" spans="1:31" x14ac:dyDescent="0.3">
      <c r="A1241">
        <v>2688547</v>
      </c>
      <c r="B1241">
        <v>1</v>
      </c>
      <c r="C1241" t="s">
        <v>81</v>
      </c>
      <c r="D1241" t="s">
        <v>128</v>
      </c>
      <c r="E1241" t="s">
        <v>184</v>
      </c>
      <c r="F1241" t="s">
        <v>3742</v>
      </c>
      <c r="G1241" t="s">
        <v>186</v>
      </c>
      <c r="H1241" t="s">
        <v>187</v>
      </c>
      <c r="I1241" t="s">
        <v>136</v>
      </c>
      <c r="J1241" t="s">
        <v>137</v>
      </c>
      <c r="K1241" t="s">
        <v>138</v>
      </c>
      <c r="L1241" t="s">
        <v>3743</v>
      </c>
      <c r="M1241" t="s">
        <v>3744</v>
      </c>
      <c r="N1241">
        <v>2.2680555550000001</v>
      </c>
      <c r="O1241">
        <v>0</v>
      </c>
      <c r="P1241">
        <v>38</v>
      </c>
      <c r="Q1241">
        <v>0</v>
      </c>
      <c r="R1241">
        <v>0</v>
      </c>
      <c r="S1241">
        <v>0</v>
      </c>
      <c r="T1241">
        <v>3</v>
      </c>
      <c r="U1241">
        <v>0</v>
      </c>
      <c r="V1241">
        <v>0</v>
      </c>
      <c r="W1241">
        <v>0</v>
      </c>
      <c r="X1241">
        <v>12.115820879408464</v>
      </c>
      <c r="Y1241">
        <v>0</v>
      </c>
      <c r="Z1241">
        <v>0</v>
      </c>
      <c r="AA1241">
        <v>0</v>
      </c>
      <c r="AB1241">
        <v>1.9431050219031152</v>
      </c>
      <c r="AC1241">
        <v>0</v>
      </c>
      <c r="AD1241">
        <v>0</v>
      </c>
      <c r="AE1241">
        <v>14.058925901311579</v>
      </c>
    </row>
    <row r="1242" spans="1:31" x14ac:dyDescent="0.3">
      <c r="A1242">
        <v>2688568</v>
      </c>
      <c r="B1242">
        <v>1</v>
      </c>
      <c r="C1242" t="s">
        <v>80</v>
      </c>
      <c r="D1242" t="s">
        <v>101</v>
      </c>
      <c r="E1242" t="s">
        <v>184</v>
      </c>
      <c r="F1242" t="s">
        <v>3745</v>
      </c>
      <c r="G1242" t="s">
        <v>409</v>
      </c>
      <c r="H1242" t="s">
        <v>187</v>
      </c>
      <c r="I1242" t="s">
        <v>136</v>
      </c>
      <c r="J1242" t="s">
        <v>137</v>
      </c>
      <c r="K1242" t="s">
        <v>138</v>
      </c>
      <c r="L1242" t="s">
        <v>3746</v>
      </c>
      <c r="M1242" t="s">
        <v>3747</v>
      </c>
      <c r="N1242">
        <v>1.0066666660000001</v>
      </c>
      <c r="O1242">
        <v>0</v>
      </c>
      <c r="P1242">
        <v>37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7.4073524535322095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7.4073524535322095</v>
      </c>
    </row>
    <row r="1243" spans="1:31" x14ac:dyDescent="0.3">
      <c r="A1243">
        <v>2688572</v>
      </c>
      <c r="B1243">
        <v>1</v>
      </c>
      <c r="C1243" t="s">
        <v>81</v>
      </c>
      <c r="D1243" t="s">
        <v>118</v>
      </c>
      <c r="E1243" t="s">
        <v>184</v>
      </c>
      <c r="F1243" t="s">
        <v>3748</v>
      </c>
      <c r="G1243" t="s">
        <v>409</v>
      </c>
      <c r="H1243" t="s">
        <v>187</v>
      </c>
      <c r="I1243" t="s">
        <v>136</v>
      </c>
      <c r="J1243" t="s">
        <v>137</v>
      </c>
      <c r="K1243" t="s">
        <v>138</v>
      </c>
      <c r="L1243" t="s">
        <v>3749</v>
      </c>
      <c r="M1243" t="s">
        <v>3750</v>
      </c>
      <c r="N1243">
        <v>0.586388888</v>
      </c>
      <c r="O1243">
        <v>0</v>
      </c>
      <c r="P1243">
        <v>33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4.4620350727829052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4.4620350727829052</v>
      </c>
    </row>
    <row r="1244" spans="1:31" x14ac:dyDescent="0.3">
      <c r="A1244">
        <v>2688451</v>
      </c>
      <c r="B1244">
        <v>1</v>
      </c>
      <c r="C1244" t="s">
        <v>81</v>
      </c>
      <c r="D1244" t="s">
        <v>128</v>
      </c>
      <c r="E1244" t="s">
        <v>244</v>
      </c>
      <c r="F1244" t="s">
        <v>3751</v>
      </c>
      <c r="G1244" t="s">
        <v>409</v>
      </c>
      <c r="H1244" t="s">
        <v>187</v>
      </c>
      <c r="I1244" t="s">
        <v>136</v>
      </c>
      <c r="J1244" t="s">
        <v>137</v>
      </c>
      <c r="K1244" t="s">
        <v>138</v>
      </c>
      <c r="L1244" t="s">
        <v>3752</v>
      </c>
      <c r="M1244" t="s">
        <v>3753</v>
      </c>
      <c r="N1244">
        <v>2.1047222219999999</v>
      </c>
      <c r="O1244">
        <v>0</v>
      </c>
      <c r="P1244">
        <v>553</v>
      </c>
      <c r="Q1244">
        <v>0</v>
      </c>
      <c r="R1244">
        <v>0</v>
      </c>
      <c r="S1244">
        <v>0</v>
      </c>
      <c r="T1244">
        <v>50</v>
      </c>
      <c r="U1244">
        <v>0</v>
      </c>
      <c r="V1244">
        <v>0</v>
      </c>
      <c r="W1244">
        <v>0</v>
      </c>
      <c r="X1244">
        <v>198.64076380274963</v>
      </c>
      <c r="Y1244">
        <v>0</v>
      </c>
      <c r="Z1244">
        <v>0</v>
      </c>
      <c r="AA1244">
        <v>0</v>
      </c>
      <c r="AB1244">
        <v>101.93425959279654</v>
      </c>
      <c r="AC1244">
        <v>0</v>
      </c>
      <c r="AD1244">
        <v>0</v>
      </c>
      <c r="AE1244">
        <v>300.57502339554617</v>
      </c>
    </row>
    <row r="1245" spans="1:31" x14ac:dyDescent="0.3">
      <c r="A1245">
        <v>2688492</v>
      </c>
      <c r="B1245">
        <v>1</v>
      </c>
      <c r="C1245" t="s">
        <v>81</v>
      </c>
      <c r="D1245" t="s">
        <v>127</v>
      </c>
      <c r="E1245" t="s">
        <v>184</v>
      </c>
      <c r="F1245" t="s">
        <v>3754</v>
      </c>
      <c r="G1245" t="s">
        <v>186</v>
      </c>
      <c r="H1245" t="s">
        <v>187</v>
      </c>
      <c r="I1245" t="s">
        <v>136</v>
      </c>
      <c r="J1245" t="s">
        <v>137</v>
      </c>
      <c r="K1245" t="s">
        <v>138</v>
      </c>
      <c r="L1245" t="s">
        <v>3755</v>
      </c>
      <c r="M1245" t="s">
        <v>3756</v>
      </c>
      <c r="N1245">
        <v>4.4861111109999996</v>
      </c>
      <c r="O1245">
        <v>0</v>
      </c>
      <c r="P1245">
        <v>14</v>
      </c>
      <c r="Q1245">
        <v>0</v>
      </c>
      <c r="R1245">
        <v>0</v>
      </c>
      <c r="S1245">
        <v>0</v>
      </c>
      <c r="T1245">
        <v>1</v>
      </c>
      <c r="U1245">
        <v>0</v>
      </c>
      <c r="V1245">
        <v>0</v>
      </c>
      <c r="W1245">
        <v>0</v>
      </c>
      <c r="X1245">
        <v>5.7036409585195846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5.7036409585195846</v>
      </c>
    </row>
    <row r="1246" spans="1:31" x14ac:dyDescent="0.3">
      <c r="A1246">
        <v>2688550</v>
      </c>
      <c r="B1246">
        <v>1</v>
      </c>
      <c r="C1246" t="s">
        <v>80</v>
      </c>
      <c r="D1246" t="s">
        <v>82</v>
      </c>
      <c r="E1246" t="s">
        <v>184</v>
      </c>
      <c r="F1246" t="s">
        <v>3757</v>
      </c>
      <c r="G1246" t="s">
        <v>253</v>
      </c>
      <c r="H1246" t="s">
        <v>187</v>
      </c>
      <c r="I1246" t="s">
        <v>136</v>
      </c>
      <c r="J1246" t="s">
        <v>137</v>
      </c>
      <c r="K1246" t="s">
        <v>138</v>
      </c>
      <c r="L1246" t="s">
        <v>3758</v>
      </c>
      <c r="M1246" t="s">
        <v>3759</v>
      </c>
      <c r="N1246">
        <v>2.7908333330000001</v>
      </c>
      <c r="O1246">
        <v>0</v>
      </c>
      <c r="P1246">
        <v>153</v>
      </c>
      <c r="Q1246">
        <v>0</v>
      </c>
      <c r="R1246">
        <v>0</v>
      </c>
      <c r="S1246">
        <v>0</v>
      </c>
      <c r="T1246">
        <v>11</v>
      </c>
      <c r="U1246">
        <v>0</v>
      </c>
      <c r="V1246">
        <v>0</v>
      </c>
      <c r="W1246">
        <v>0</v>
      </c>
      <c r="X1246">
        <v>103.17863863182122</v>
      </c>
      <c r="Y1246">
        <v>0</v>
      </c>
      <c r="Z1246">
        <v>0</v>
      </c>
      <c r="AA1246">
        <v>0</v>
      </c>
      <c r="AB1246">
        <v>7.055453892354711</v>
      </c>
      <c r="AC1246">
        <v>0</v>
      </c>
      <c r="AD1246">
        <v>0</v>
      </c>
      <c r="AE1246">
        <v>110.23409252417592</v>
      </c>
    </row>
    <row r="1247" spans="1:31" x14ac:dyDescent="0.3">
      <c r="A1247">
        <v>2688563</v>
      </c>
      <c r="B1247">
        <v>1</v>
      </c>
      <c r="C1247" t="s">
        <v>80</v>
      </c>
      <c r="D1247" t="s">
        <v>92</v>
      </c>
      <c r="E1247" t="s">
        <v>213</v>
      </c>
      <c r="F1247" t="s">
        <v>3760</v>
      </c>
      <c r="G1247" t="s">
        <v>215</v>
      </c>
      <c r="H1247" t="s">
        <v>187</v>
      </c>
      <c r="I1247" t="s">
        <v>136</v>
      </c>
      <c r="J1247" t="s">
        <v>137</v>
      </c>
      <c r="K1247" t="s">
        <v>138</v>
      </c>
      <c r="L1247" t="s">
        <v>3761</v>
      </c>
      <c r="M1247" t="s">
        <v>3762</v>
      </c>
      <c r="N1247">
        <v>2.806944444</v>
      </c>
      <c r="O1247">
        <v>0</v>
      </c>
      <c r="P1247">
        <v>9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4.9399906511204881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4.9399906511204881</v>
      </c>
    </row>
    <row r="1248" spans="1:31" x14ac:dyDescent="0.3">
      <c r="A1248">
        <v>2688583</v>
      </c>
      <c r="B1248">
        <v>1</v>
      </c>
      <c r="C1248" t="s">
        <v>81</v>
      </c>
      <c r="D1248" t="s">
        <v>121</v>
      </c>
      <c r="E1248" t="s">
        <v>244</v>
      </c>
      <c r="F1248" t="s">
        <v>3763</v>
      </c>
      <c r="G1248" t="s">
        <v>968</v>
      </c>
      <c r="H1248" t="s">
        <v>187</v>
      </c>
      <c r="I1248" t="s">
        <v>136</v>
      </c>
      <c r="J1248" t="s">
        <v>137</v>
      </c>
      <c r="K1248" t="s">
        <v>138</v>
      </c>
      <c r="L1248" t="s">
        <v>3764</v>
      </c>
      <c r="M1248" t="s">
        <v>3765</v>
      </c>
      <c r="N1248">
        <v>1.0052777770000001</v>
      </c>
      <c r="O1248">
        <v>0</v>
      </c>
      <c r="P1248">
        <v>180</v>
      </c>
      <c r="Q1248">
        <v>0</v>
      </c>
      <c r="R1248">
        <v>1</v>
      </c>
      <c r="S1248">
        <v>0</v>
      </c>
      <c r="T1248">
        <v>6</v>
      </c>
      <c r="U1248">
        <v>0</v>
      </c>
      <c r="V1248">
        <v>0</v>
      </c>
      <c r="W1248">
        <v>0</v>
      </c>
      <c r="X1248">
        <v>21.375898765089612</v>
      </c>
      <c r="Y1248">
        <v>0</v>
      </c>
      <c r="Z1248">
        <v>2.5985992630392696E-2</v>
      </c>
      <c r="AA1248">
        <v>0</v>
      </c>
      <c r="AB1248">
        <v>1.596875682532013</v>
      </c>
      <c r="AC1248">
        <v>0</v>
      </c>
      <c r="AD1248">
        <v>0</v>
      </c>
      <c r="AE1248">
        <v>22.998760440252017</v>
      </c>
    </row>
    <row r="1249" spans="1:31" x14ac:dyDescent="0.3">
      <c r="A1249">
        <v>2688492</v>
      </c>
      <c r="B1249">
        <v>2</v>
      </c>
      <c r="C1249" t="s">
        <v>81</v>
      </c>
      <c r="D1249" t="s">
        <v>127</v>
      </c>
      <c r="E1249" t="s">
        <v>244</v>
      </c>
      <c r="F1249" t="s">
        <v>3766</v>
      </c>
      <c r="G1249" t="s">
        <v>186</v>
      </c>
      <c r="H1249" t="s">
        <v>187</v>
      </c>
      <c r="I1249" t="s">
        <v>136</v>
      </c>
      <c r="J1249" t="s">
        <v>137</v>
      </c>
      <c r="K1249" t="s">
        <v>138</v>
      </c>
      <c r="L1249" t="s">
        <v>3756</v>
      </c>
      <c r="M1249" t="s">
        <v>3767</v>
      </c>
      <c r="N1249">
        <v>0.951944444</v>
      </c>
      <c r="O1249">
        <v>0</v>
      </c>
      <c r="P1249">
        <v>45</v>
      </c>
      <c r="Q1249">
        <v>0</v>
      </c>
      <c r="R1249">
        <v>0</v>
      </c>
      <c r="S1249">
        <v>0</v>
      </c>
      <c r="T1249">
        <v>1</v>
      </c>
      <c r="U1249">
        <v>0</v>
      </c>
      <c r="V1249">
        <v>0</v>
      </c>
      <c r="W1249">
        <v>0</v>
      </c>
      <c r="X1249">
        <v>3.634929537726582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3.634929537726582</v>
      </c>
    </row>
    <row r="1250" spans="1:31" x14ac:dyDescent="0.3">
      <c r="A1250">
        <v>2688433</v>
      </c>
      <c r="B1250">
        <v>1</v>
      </c>
      <c r="C1250" t="s">
        <v>80</v>
      </c>
      <c r="D1250" t="s">
        <v>105</v>
      </c>
      <c r="E1250" t="s">
        <v>213</v>
      </c>
      <c r="F1250" t="s">
        <v>3768</v>
      </c>
      <c r="G1250" t="s">
        <v>831</v>
      </c>
      <c r="H1250" t="s">
        <v>187</v>
      </c>
      <c r="I1250" t="s">
        <v>136</v>
      </c>
      <c r="J1250" t="s">
        <v>137</v>
      </c>
      <c r="K1250" t="s">
        <v>138</v>
      </c>
      <c r="L1250" t="s">
        <v>3769</v>
      </c>
      <c r="M1250" t="s">
        <v>3770</v>
      </c>
      <c r="N1250">
        <v>7.3683333329999998</v>
      </c>
      <c r="O1250">
        <v>0</v>
      </c>
      <c r="P1250">
        <v>2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4.0176692554129554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4.0176692554129554</v>
      </c>
    </row>
    <row r="1251" spans="1:31" x14ac:dyDescent="0.3">
      <c r="A1251">
        <v>2688613</v>
      </c>
      <c r="B1251">
        <v>1</v>
      </c>
      <c r="C1251" t="s">
        <v>80</v>
      </c>
      <c r="D1251" t="s">
        <v>82</v>
      </c>
      <c r="E1251" t="s">
        <v>213</v>
      </c>
      <c r="F1251" t="s">
        <v>3771</v>
      </c>
      <c r="G1251" t="s">
        <v>688</v>
      </c>
      <c r="H1251" t="s">
        <v>187</v>
      </c>
      <c r="I1251" t="s">
        <v>136</v>
      </c>
      <c r="J1251" t="s">
        <v>137</v>
      </c>
      <c r="K1251" t="s">
        <v>138</v>
      </c>
      <c r="L1251" t="s">
        <v>3772</v>
      </c>
      <c r="M1251" t="s">
        <v>3773</v>
      </c>
      <c r="N1251">
        <v>1.0011111109999999</v>
      </c>
      <c r="O1251">
        <v>0</v>
      </c>
      <c r="P1251">
        <v>1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0.19853193820833331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0.19853193820833331</v>
      </c>
    </row>
    <row r="1252" spans="1:31" x14ac:dyDescent="0.3">
      <c r="A1252">
        <v>2688448</v>
      </c>
      <c r="B1252">
        <v>1</v>
      </c>
      <c r="C1252" t="s">
        <v>80</v>
      </c>
      <c r="D1252" t="s">
        <v>103</v>
      </c>
      <c r="E1252" t="s">
        <v>132</v>
      </c>
      <c r="F1252" t="s">
        <v>3774</v>
      </c>
      <c r="G1252" t="s">
        <v>176</v>
      </c>
      <c r="H1252" t="s">
        <v>135</v>
      </c>
      <c r="I1252" t="s">
        <v>136</v>
      </c>
      <c r="J1252" t="s">
        <v>137</v>
      </c>
      <c r="K1252" t="s">
        <v>138</v>
      </c>
      <c r="L1252" t="s">
        <v>3775</v>
      </c>
      <c r="M1252" t="s">
        <v>3776</v>
      </c>
      <c r="N1252">
        <v>3.2966666660000001</v>
      </c>
      <c r="O1252">
        <v>0</v>
      </c>
      <c r="P1252">
        <v>0</v>
      </c>
      <c r="Q1252">
        <v>0</v>
      </c>
      <c r="R1252">
        <v>0</v>
      </c>
      <c r="S1252">
        <v>1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4.8337762553600001</v>
      </c>
      <c r="AB1252">
        <v>0</v>
      </c>
      <c r="AC1252">
        <v>0</v>
      </c>
      <c r="AD1252">
        <v>0</v>
      </c>
      <c r="AE1252">
        <v>4.8337762553600001</v>
      </c>
    </row>
    <row r="1253" spans="1:31" x14ac:dyDescent="0.3">
      <c r="A1253">
        <v>2688467</v>
      </c>
      <c r="B1253">
        <v>1</v>
      </c>
      <c r="C1253" t="s">
        <v>81</v>
      </c>
      <c r="D1253" t="s">
        <v>127</v>
      </c>
      <c r="E1253" t="s">
        <v>132</v>
      </c>
      <c r="F1253" t="s">
        <v>3777</v>
      </c>
      <c r="G1253" t="s">
        <v>134</v>
      </c>
      <c r="H1253" t="s">
        <v>135</v>
      </c>
      <c r="I1253" t="s">
        <v>136</v>
      </c>
      <c r="J1253" t="s">
        <v>137</v>
      </c>
      <c r="K1253" t="s">
        <v>138</v>
      </c>
      <c r="L1253" t="s">
        <v>3778</v>
      </c>
      <c r="M1253" t="s">
        <v>3779</v>
      </c>
      <c r="N1253">
        <v>4.1547222220000002</v>
      </c>
      <c r="O1253">
        <v>6</v>
      </c>
      <c r="P1253">
        <v>12</v>
      </c>
      <c r="Q1253">
        <v>194</v>
      </c>
      <c r="R1253">
        <v>121</v>
      </c>
      <c r="S1253">
        <v>15</v>
      </c>
      <c r="T1253">
        <v>8</v>
      </c>
      <c r="U1253">
        <v>0</v>
      </c>
      <c r="V1253">
        <v>0</v>
      </c>
      <c r="W1253">
        <v>12.119241821445</v>
      </c>
      <c r="X1253">
        <v>1.563096899089645</v>
      </c>
      <c r="Y1253">
        <v>528.9294317300081</v>
      </c>
      <c r="Z1253">
        <v>119.52394778828636</v>
      </c>
      <c r="AA1253">
        <v>215.37278285109252</v>
      </c>
      <c r="AB1253">
        <v>7.8404102946842569</v>
      </c>
      <c r="AC1253">
        <v>0</v>
      </c>
      <c r="AD1253">
        <v>0</v>
      </c>
      <c r="AE1253">
        <v>885.34891138460591</v>
      </c>
    </row>
    <row r="1254" spans="1:31" x14ac:dyDescent="0.3">
      <c r="A1254">
        <v>2688505</v>
      </c>
      <c r="B1254">
        <v>1</v>
      </c>
      <c r="C1254" t="s">
        <v>81</v>
      </c>
      <c r="D1254" t="s">
        <v>127</v>
      </c>
      <c r="E1254" t="s">
        <v>160</v>
      </c>
      <c r="F1254" t="s">
        <v>3780</v>
      </c>
      <c r="G1254" t="s">
        <v>134</v>
      </c>
      <c r="H1254" t="s">
        <v>135</v>
      </c>
      <c r="I1254" t="s">
        <v>136</v>
      </c>
      <c r="J1254" t="s">
        <v>137</v>
      </c>
      <c r="K1254" t="s">
        <v>138</v>
      </c>
      <c r="L1254" t="s">
        <v>3781</v>
      </c>
      <c r="M1254" t="s">
        <v>3782</v>
      </c>
      <c r="N1254">
        <v>0.30833333299999999</v>
      </c>
      <c r="O1254">
        <v>0</v>
      </c>
      <c r="P1254">
        <v>0</v>
      </c>
      <c r="Q1254">
        <v>0</v>
      </c>
      <c r="R1254">
        <v>0</v>
      </c>
      <c r="S1254">
        <v>2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831.20146801949898</v>
      </c>
      <c r="AB1254">
        <v>0</v>
      </c>
      <c r="AC1254">
        <v>0</v>
      </c>
      <c r="AD1254">
        <v>0</v>
      </c>
      <c r="AE1254">
        <v>831.20146801949898</v>
      </c>
    </row>
    <row r="1255" spans="1:31" x14ac:dyDescent="0.3">
      <c r="A1255">
        <v>2688518</v>
      </c>
      <c r="B1255">
        <v>1</v>
      </c>
      <c r="C1255" t="s">
        <v>80</v>
      </c>
      <c r="D1255" t="s">
        <v>95</v>
      </c>
      <c r="E1255" t="s">
        <v>145</v>
      </c>
      <c r="F1255" t="s">
        <v>3783</v>
      </c>
      <c r="G1255" t="s">
        <v>176</v>
      </c>
      <c r="H1255" t="s">
        <v>135</v>
      </c>
      <c r="I1255" t="s">
        <v>136</v>
      </c>
      <c r="J1255" t="s">
        <v>137</v>
      </c>
      <c r="K1255" t="s">
        <v>138</v>
      </c>
      <c r="L1255" t="s">
        <v>3784</v>
      </c>
      <c r="M1255" t="s">
        <v>3785</v>
      </c>
      <c r="N1255">
        <v>1.785833333</v>
      </c>
      <c r="O1255">
        <v>1</v>
      </c>
      <c r="P1255">
        <v>1</v>
      </c>
      <c r="Q1255">
        <v>2</v>
      </c>
      <c r="R1255">
        <v>0</v>
      </c>
      <c r="S1255">
        <v>1</v>
      </c>
      <c r="T1255">
        <v>0</v>
      </c>
      <c r="U1255">
        <v>0</v>
      </c>
      <c r="V1255">
        <v>0</v>
      </c>
      <c r="W1255">
        <v>0.85015144352816163</v>
      </c>
      <c r="X1255">
        <v>0.407849156845</v>
      </c>
      <c r="Y1255">
        <v>5.6735941014248255</v>
      </c>
      <c r="Z1255">
        <v>0</v>
      </c>
      <c r="AA1255">
        <v>0.85422472030804408</v>
      </c>
      <c r="AB1255">
        <v>0</v>
      </c>
      <c r="AC1255">
        <v>0</v>
      </c>
      <c r="AD1255">
        <v>0</v>
      </c>
      <c r="AE1255">
        <v>7.7858194221060311</v>
      </c>
    </row>
    <row r="1256" spans="1:31" x14ac:dyDescent="0.3">
      <c r="A1256">
        <v>2688519</v>
      </c>
      <c r="B1256">
        <v>1</v>
      </c>
      <c r="C1256" t="s">
        <v>81</v>
      </c>
      <c r="D1256" t="s">
        <v>126</v>
      </c>
      <c r="E1256" t="s">
        <v>132</v>
      </c>
      <c r="F1256" t="s">
        <v>276</v>
      </c>
      <c r="G1256" t="s">
        <v>134</v>
      </c>
      <c r="H1256" t="s">
        <v>135</v>
      </c>
      <c r="I1256" t="s">
        <v>169</v>
      </c>
      <c r="J1256" t="s">
        <v>137</v>
      </c>
      <c r="K1256" t="s">
        <v>138</v>
      </c>
      <c r="L1256" t="s">
        <v>3786</v>
      </c>
      <c r="M1256" t="s">
        <v>3787</v>
      </c>
      <c r="N1256">
        <v>2.7777769999999999E-3</v>
      </c>
      <c r="O1256">
        <v>7</v>
      </c>
      <c r="P1256">
        <v>923</v>
      </c>
      <c r="Q1256">
        <v>51</v>
      </c>
      <c r="R1256">
        <v>131</v>
      </c>
      <c r="S1256">
        <v>3</v>
      </c>
      <c r="T1256">
        <v>55</v>
      </c>
      <c r="U1256">
        <v>0</v>
      </c>
      <c r="V1256">
        <v>0</v>
      </c>
      <c r="W1256">
        <v>4.0955126333333328E-3</v>
      </c>
      <c r="X1256">
        <v>0.27447059483246894</v>
      </c>
      <c r="Y1256">
        <v>0.40068311083028663</v>
      </c>
      <c r="Z1256">
        <v>0.22429294644015701</v>
      </c>
      <c r="AA1256">
        <v>1.1205455709509999E-2</v>
      </c>
      <c r="AB1256">
        <v>5.2041075447074175E-2</v>
      </c>
      <c r="AC1256">
        <v>0</v>
      </c>
      <c r="AD1256">
        <v>0</v>
      </c>
      <c r="AE1256">
        <v>0.96678869589283023</v>
      </c>
    </row>
    <row r="1257" spans="1:31" x14ac:dyDescent="0.3">
      <c r="A1257">
        <v>2688533</v>
      </c>
      <c r="B1257">
        <v>1</v>
      </c>
      <c r="C1257" t="s">
        <v>81</v>
      </c>
      <c r="D1257" t="s">
        <v>128</v>
      </c>
      <c r="E1257" t="s">
        <v>132</v>
      </c>
      <c r="F1257" t="s">
        <v>3788</v>
      </c>
      <c r="G1257" t="s">
        <v>134</v>
      </c>
      <c r="H1257" t="s">
        <v>135</v>
      </c>
      <c r="I1257" t="s">
        <v>136</v>
      </c>
      <c r="J1257" t="s">
        <v>137</v>
      </c>
      <c r="K1257" t="s">
        <v>138</v>
      </c>
      <c r="L1257" t="s">
        <v>3789</v>
      </c>
      <c r="M1257" t="s">
        <v>3790</v>
      </c>
      <c r="N1257">
        <v>0.84750000000000003</v>
      </c>
      <c r="O1257">
        <v>0</v>
      </c>
      <c r="P1257">
        <v>0</v>
      </c>
      <c r="Q1257">
        <v>0</v>
      </c>
      <c r="R1257">
        <v>0</v>
      </c>
      <c r="S1257">
        <v>1</v>
      </c>
      <c r="T1257">
        <v>0</v>
      </c>
      <c r="U1257">
        <v>4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1.15504415598</v>
      </c>
      <c r="AB1257">
        <v>0</v>
      </c>
      <c r="AC1257">
        <v>715.76101508793022</v>
      </c>
      <c r="AD1257">
        <v>0</v>
      </c>
      <c r="AE1257">
        <v>716.91605924391024</v>
      </c>
    </row>
    <row r="1258" spans="1:31" x14ac:dyDescent="0.3">
      <c r="A1258">
        <v>2688534</v>
      </c>
      <c r="B1258">
        <v>1</v>
      </c>
      <c r="C1258" t="s">
        <v>81</v>
      </c>
      <c r="D1258" t="s">
        <v>114</v>
      </c>
      <c r="E1258" t="s">
        <v>160</v>
      </c>
      <c r="F1258" t="s">
        <v>3791</v>
      </c>
      <c r="G1258" t="s">
        <v>134</v>
      </c>
      <c r="H1258" t="s">
        <v>135</v>
      </c>
      <c r="I1258" t="s">
        <v>169</v>
      </c>
      <c r="J1258" t="s">
        <v>137</v>
      </c>
      <c r="K1258" t="s">
        <v>138</v>
      </c>
      <c r="L1258" t="s">
        <v>3792</v>
      </c>
      <c r="M1258" t="s">
        <v>3793</v>
      </c>
      <c r="N1258">
        <v>9.7222220000000008E-3</v>
      </c>
      <c r="O1258">
        <v>5</v>
      </c>
      <c r="P1258">
        <v>788</v>
      </c>
      <c r="Q1258">
        <v>2</v>
      </c>
      <c r="R1258">
        <v>19</v>
      </c>
      <c r="S1258">
        <v>6</v>
      </c>
      <c r="T1258">
        <v>82</v>
      </c>
      <c r="U1258">
        <v>0</v>
      </c>
      <c r="V1258">
        <v>0</v>
      </c>
      <c r="W1258">
        <v>1.0238781583333334E-2</v>
      </c>
      <c r="X1258">
        <v>0.76749983168347025</v>
      </c>
      <c r="Y1258">
        <v>1.8145122007306391E-2</v>
      </c>
      <c r="Z1258">
        <v>0.12220506986480527</v>
      </c>
      <c r="AA1258">
        <v>0.20838298128201746</v>
      </c>
      <c r="AB1258">
        <v>0.12480660883926668</v>
      </c>
      <c r="AC1258">
        <v>0</v>
      </c>
      <c r="AD1258">
        <v>0</v>
      </c>
      <c r="AE1258">
        <v>1.2512783952601993</v>
      </c>
    </row>
    <row r="1259" spans="1:31" x14ac:dyDescent="0.3">
      <c r="A1259">
        <v>2688610</v>
      </c>
      <c r="B1259">
        <v>1</v>
      </c>
      <c r="C1259" t="s">
        <v>81</v>
      </c>
      <c r="D1259" t="s">
        <v>115</v>
      </c>
      <c r="E1259" t="s">
        <v>145</v>
      </c>
      <c r="F1259" t="s">
        <v>3794</v>
      </c>
      <c r="G1259" t="s">
        <v>176</v>
      </c>
      <c r="H1259" t="s">
        <v>135</v>
      </c>
      <c r="I1259" t="s">
        <v>136</v>
      </c>
      <c r="J1259" t="s">
        <v>137</v>
      </c>
      <c r="K1259" t="s">
        <v>138</v>
      </c>
      <c r="L1259" t="s">
        <v>3795</v>
      </c>
      <c r="M1259" t="s">
        <v>3796</v>
      </c>
      <c r="N1259">
        <v>0.564722222</v>
      </c>
      <c r="O1259">
        <v>0</v>
      </c>
      <c r="P1259">
        <v>262</v>
      </c>
      <c r="Q1259">
        <v>0</v>
      </c>
      <c r="R1259">
        <v>1</v>
      </c>
      <c r="S1259">
        <v>0</v>
      </c>
      <c r="T1259">
        <v>11</v>
      </c>
      <c r="U1259">
        <v>0</v>
      </c>
      <c r="V1259">
        <v>0</v>
      </c>
      <c r="W1259">
        <v>0</v>
      </c>
      <c r="X1259">
        <v>9.2312701247051923</v>
      </c>
      <c r="Y1259">
        <v>0</v>
      </c>
      <c r="Z1259">
        <v>0</v>
      </c>
      <c r="AA1259">
        <v>0</v>
      </c>
      <c r="AB1259">
        <v>0.92753915945071341</v>
      </c>
      <c r="AC1259">
        <v>0</v>
      </c>
      <c r="AD1259">
        <v>0</v>
      </c>
      <c r="AE1259">
        <v>10.158809284155906</v>
      </c>
    </row>
    <row r="1260" spans="1:31" x14ac:dyDescent="0.3">
      <c r="A1260">
        <v>2688630</v>
      </c>
      <c r="B1260">
        <v>1</v>
      </c>
      <c r="C1260" t="s">
        <v>81</v>
      </c>
      <c r="D1260" t="s">
        <v>117</v>
      </c>
      <c r="E1260" t="s">
        <v>145</v>
      </c>
      <c r="F1260" t="s">
        <v>3797</v>
      </c>
      <c r="G1260" t="s">
        <v>346</v>
      </c>
      <c r="H1260" t="s">
        <v>135</v>
      </c>
      <c r="I1260" t="s">
        <v>136</v>
      </c>
      <c r="J1260" t="s">
        <v>137</v>
      </c>
      <c r="K1260" t="s">
        <v>166</v>
      </c>
      <c r="L1260" t="s">
        <v>3798</v>
      </c>
      <c r="M1260" t="s">
        <v>3799</v>
      </c>
      <c r="N1260">
        <v>1.926388888</v>
      </c>
      <c r="O1260">
        <v>13</v>
      </c>
      <c r="P1260">
        <v>1876</v>
      </c>
      <c r="Q1260">
        <v>107</v>
      </c>
      <c r="R1260">
        <v>377</v>
      </c>
      <c r="S1260">
        <v>20</v>
      </c>
      <c r="T1260">
        <v>539</v>
      </c>
      <c r="U1260">
        <v>7</v>
      </c>
      <c r="V1260">
        <v>9</v>
      </c>
      <c r="W1260">
        <v>7.3089590281898342</v>
      </c>
      <c r="X1260">
        <v>591.41432255228688</v>
      </c>
      <c r="Y1260">
        <v>282.08823789210606</v>
      </c>
      <c r="Z1260">
        <v>511.52245221413602</v>
      </c>
      <c r="AA1260">
        <v>206.21585177846882</v>
      </c>
      <c r="AB1260">
        <v>465.80463691250657</v>
      </c>
      <c r="AC1260">
        <v>238.12046883871062</v>
      </c>
      <c r="AD1260">
        <v>259.02132685083461</v>
      </c>
      <c r="AE1260">
        <v>2561.4962560672398</v>
      </c>
    </row>
    <row r="1261" spans="1:31" x14ac:dyDescent="0.3">
      <c r="A1261">
        <v>2688633</v>
      </c>
      <c r="B1261">
        <v>1</v>
      </c>
      <c r="C1261" t="s">
        <v>81</v>
      </c>
      <c r="D1261" t="s">
        <v>118</v>
      </c>
      <c r="E1261" t="s">
        <v>184</v>
      </c>
      <c r="F1261" t="s">
        <v>3800</v>
      </c>
      <c r="G1261" t="s">
        <v>186</v>
      </c>
      <c r="H1261" t="s">
        <v>187</v>
      </c>
      <c r="I1261" t="s">
        <v>136</v>
      </c>
      <c r="J1261" t="s">
        <v>137</v>
      </c>
      <c r="K1261" t="s">
        <v>138</v>
      </c>
      <c r="L1261" t="s">
        <v>3801</v>
      </c>
      <c r="M1261" t="s">
        <v>3802</v>
      </c>
      <c r="N1261">
        <v>1.2966666659999999</v>
      </c>
      <c r="O1261">
        <v>0</v>
      </c>
      <c r="P1261">
        <v>3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0.47400044448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0.47400044448</v>
      </c>
    </row>
    <row r="1262" spans="1:31" x14ac:dyDescent="0.3">
      <c r="A1262">
        <v>2688634</v>
      </c>
      <c r="B1262">
        <v>1</v>
      </c>
      <c r="C1262" t="s">
        <v>80</v>
      </c>
      <c r="D1262" t="s">
        <v>83</v>
      </c>
      <c r="E1262" t="s">
        <v>213</v>
      </c>
      <c r="F1262" t="s">
        <v>3803</v>
      </c>
      <c r="G1262" t="s">
        <v>215</v>
      </c>
      <c r="H1262" t="s">
        <v>187</v>
      </c>
      <c r="I1262" t="s">
        <v>136</v>
      </c>
      <c r="J1262" t="s">
        <v>137</v>
      </c>
      <c r="K1262" t="s">
        <v>138</v>
      </c>
      <c r="L1262" t="s">
        <v>3804</v>
      </c>
      <c r="M1262" t="s">
        <v>3805</v>
      </c>
      <c r="N1262">
        <v>1.580833333</v>
      </c>
      <c r="O1262">
        <v>0</v>
      </c>
      <c r="P1262">
        <v>0</v>
      </c>
      <c r="Q1262">
        <v>0</v>
      </c>
      <c r="R1262">
        <v>0</v>
      </c>
      <c r="S1262">
        <v>0</v>
      </c>
      <c r="T1262">
        <v>2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2.81910968612</v>
      </c>
      <c r="AC1262">
        <v>0</v>
      </c>
      <c r="AD1262">
        <v>0</v>
      </c>
      <c r="AE1262">
        <v>2.81910968612</v>
      </c>
    </row>
    <row r="1263" spans="1:31" x14ac:dyDescent="0.3">
      <c r="A1263">
        <v>2688635</v>
      </c>
      <c r="B1263">
        <v>1</v>
      </c>
      <c r="C1263" t="s">
        <v>81</v>
      </c>
      <c r="D1263" t="s">
        <v>113</v>
      </c>
      <c r="E1263" t="s">
        <v>132</v>
      </c>
      <c r="F1263" t="s">
        <v>3806</v>
      </c>
      <c r="G1263" t="s">
        <v>442</v>
      </c>
      <c r="H1263" t="s">
        <v>135</v>
      </c>
      <c r="I1263" t="s">
        <v>169</v>
      </c>
      <c r="J1263" t="s">
        <v>137</v>
      </c>
      <c r="K1263" t="s">
        <v>166</v>
      </c>
      <c r="L1263" t="s">
        <v>3807</v>
      </c>
      <c r="M1263" t="s">
        <v>3808</v>
      </c>
      <c r="N1263">
        <v>4.7222222000000001E-2</v>
      </c>
      <c r="O1263">
        <v>32</v>
      </c>
      <c r="P1263">
        <v>2742</v>
      </c>
      <c r="Q1263">
        <v>253</v>
      </c>
      <c r="R1263">
        <v>1025</v>
      </c>
      <c r="S1263">
        <v>46</v>
      </c>
      <c r="T1263">
        <v>256</v>
      </c>
      <c r="U1263">
        <v>2</v>
      </c>
      <c r="V1263">
        <v>1</v>
      </c>
      <c r="W1263">
        <v>0.29966959839854157</v>
      </c>
      <c r="X1263">
        <v>21.397585747349328</v>
      </c>
      <c r="Y1263">
        <v>20.970779157557498</v>
      </c>
      <c r="Z1263">
        <v>20.713109018930233</v>
      </c>
      <c r="AA1263">
        <v>8.0558595299716096</v>
      </c>
      <c r="AB1263">
        <v>3.4812766070874375</v>
      </c>
      <c r="AC1263">
        <v>4.8458834859068434</v>
      </c>
      <c r="AD1263">
        <v>2.7821451591999997</v>
      </c>
      <c r="AE1263">
        <v>82.546308304401478</v>
      </c>
    </row>
    <row r="1264" spans="1:31" x14ac:dyDescent="0.3">
      <c r="A1264">
        <v>2688640</v>
      </c>
      <c r="B1264">
        <v>1</v>
      </c>
      <c r="C1264" t="s">
        <v>80</v>
      </c>
      <c r="D1264" t="s">
        <v>84</v>
      </c>
      <c r="E1264" t="s">
        <v>244</v>
      </c>
      <c r="F1264" t="s">
        <v>3809</v>
      </c>
      <c r="G1264" t="s">
        <v>409</v>
      </c>
      <c r="H1264" t="s">
        <v>187</v>
      </c>
      <c r="I1264" t="s">
        <v>136</v>
      </c>
      <c r="J1264" t="s">
        <v>137</v>
      </c>
      <c r="K1264" t="s">
        <v>138</v>
      </c>
      <c r="L1264" t="s">
        <v>3810</v>
      </c>
      <c r="M1264" t="s">
        <v>3811</v>
      </c>
      <c r="N1264">
        <v>0.52277777700000005</v>
      </c>
      <c r="O1264">
        <v>0</v>
      </c>
      <c r="P1264">
        <v>757</v>
      </c>
      <c r="Q1264">
        <v>0</v>
      </c>
      <c r="R1264">
        <v>0</v>
      </c>
      <c r="S1264">
        <v>0</v>
      </c>
      <c r="T1264">
        <v>24</v>
      </c>
      <c r="U1264">
        <v>0</v>
      </c>
      <c r="V1264">
        <v>0</v>
      </c>
      <c r="W1264">
        <v>0</v>
      </c>
      <c r="X1264">
        <v>73.049881025160744</v>
      </c>
      <c r="Y1264">
        <v>0</v>
      </c>
      <c r="Z1264">
        <v>0</v>
      </c>
      <c r="AA1264">
        <v>0</v>
      </c>
      <c r="AB1264">
        <v>16.808263050690332</v>
      </c>
      <c r="AC1264">
        <v>0</v>
      </c>
      <c r="AD1264">
        <v>0</v>
      </c>
      <c r="AE1264">
        <v>89.858144075851072</v>
      </c>
    </row>
    <row r="1265" spans="1:31" x14ac:dyDescent="0.3">
      <c r="A1265">
        <v>2688642</v>
      </c>
      <c r="B1265">
        <v>1</v>
      </c>
      <c r="C1265" t="s">
        <v>80</v>
      </c>
      <c r="D1265" t="s">
        <v>87</v>
      </c>
      <c r="E1265" t="s">
        <v>145</v>
      </c>
      <c r="F1265" t="s">
        <v>3812</v>
      </c>
      <c r="G1265" t="s">
        <v>442</v>
      </c>
      <c r="H1265" t="s">
        <v>135</v>
      </c>
      <c r="I1265" t="s">
        <v>136</v>
      </c>
      <c r="J1265" t="s">
        <v>137</v>
      </c>
      <c r="K1265" t="s">
        <v>138</v>
      </c>
      <c r="L1265" t="s">
        <v>3813</v>
      </c>
      <c r="M1265" t="s">
        <v>3814</v>
      </c>
      <c r="N1265">
        <v>0.128611111</v>
      </c>
      <c r="O1265">
        <v>0</v>
      </c>
      <c r="P1265">
        <v>1380</v>
      </c>
      <c r="Q1265">
        <v>0</v>
      </c>
      <c r="R1265">
        <v>0</v>
      </c>
      <c r="S1265">
        <v>0</v>
      </c>
      <c r="T1265">
        <v>97</v>
      </c>
      <c r="U1265">
        <v>0</v>
      </c>
      <c r="V1265">
        <v>0</v>
      </c>
      <c r="W1265">
        <v>0</v>
      </c>
      <c r="X1265">
        <v>34.796480555557245</v>
      </c>
      <c r="Y1265">
        <v>0</v>
      </c>
      <c r="Z1265">
        <v>0</v>
      </c>
      <c r="AA1265">
        <v>0</v>
      </c>
      <c r="AB1265">
        <v>9.0411471798176883</v>
      </c>
      <c r="AC1265">
        <v>0</v>
      </c>
      <c r="AD1265">
        <v>0</v>
      </c>
      <c r="AE1265">
        <v>43.837627735374937</v>
      </c>
    </row>
    <row r="1266" spans="1:31" x14ac:dyDescent="0.3">
      <c r="A1266">
        <v>2688645</v>
      </c>
      <c r="B1266">
        <v>1</v>
      </c>
      <c r="C1266" t="s">
        <v>80</v>
      </c>
      <c r="D1266" t="s">
        <v>90</v>
      </c>
      <c r="E1266" t="s">
        <v>244</v>
      </c>
      <c r="F1266" t="s">
        <v>532</v>
      </c>
      <c r="G1266" t="s">
        <v>409</v>
      </c>
      <c r="H1266" t="s">
        <v>187</v>
      </c>
      <c r="I1266" t="s">
        <v>136</v>
      </c>
      <c r="J1266" t="s">
        <v>137</v>
      </c>
      <c r="K1266" t="s">
        <v>138</v>
      </c>
      <c r="L1266" t="s">
        <v>3815</v>
      </c>
      <c r="M1266" t="s">
        <v>3816</v>
      </c>
      <c r="N1266">
        <v>0.26055555499999999</v>
      </c>
      <c r="O1266">
        <v>0</v>
      </c>
      <c r="P1266">
        <v>572</v>
      </c>
      <c r="Q1266">
        <v>0</v>
      </c>
      <c r="R1266">
        <v>0</v>
      </c>
      <c r="S1266">
        <v>0</v>
      </c>
      <c r="T1266">
        <v>39</v>
      </c>
      <c r="U1266">
        <v>0</v>
      </c>
      <c r="V1266">
        <v>0</v>
      </c>
      <c r="W1266">
        <v>0</v>
      </c>
      <c r="X1266">
        <v>29.427108796370177</v>
      </c>
      <c r="Y1266">
        <v>0</v>
      </c>
      <c r="Z1266">
        <v>0</v>
      </c>
      <c r="AA1266">
        <v>0</v>
      </c>
      <c r="AB1266">
        <v>3.0791166855615808</v>
      </c>
      <c r="AC1266">
        <v>0</v>
      </c>
      <c r="AD1266">
        <v>0</v>
      </c>
      <c r="AE1266">
        <v>32.506225481931757</v>
      </c>
    </row>
    <row r="1267" spans="1:31" x14ac:dyDescent="0.3">
      <c r="A1267">
        <v>2688576</v>
      </c>
      <c r="B1267">
        <v>1</v>
      </c>
      <c r="C1267" t="s">
        <v>80</v>
      </c>
      <c r="D1267" t="s">
        <v>110</v>
      </c>
      <c r="E1267" t="s">
        <v>213</v>
      </c>
      <c r="F1267" t="s">
        <v>3817</v>
      </c>
      <c r="G1267" t="s">
        <v>688</v>
      </c>
      <c r="H1267" t="s">
        <v>187</v>
      </c>
      <c r="I1267" t="s">
        <v>136</v>
      </c>
      <c r="J1267" t="s">
        <v>137</v>
      </c>
      <c r="K1267" t="s">
        <v>138</v>
      </c>
      <c r="L1267" t="s">
        <v>3818</v>
      </c>
      <c r="M1267" t="s">
        <v>3819</v>
      </c>
      <c r="N1267">
        <v>7.0438888879999997</v>
      </c>
      <c r="O1267">
        <v>0</v>
      </c>
      <c r="P1267">
        <v>5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5.8086399706768876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5.8086399706768876</v>
      </c>
    </row>
    <row r="1268" spans="1:31" x14ac:dyDescent="0.3">
      <c r="A1268">
        <v>2688631</v>
      </c>
      <c r="B1268">
        <v>1</v>
      </c>
      <c r="C1268" t="s">
        <v>80</v>
      </c>
      <c r="D1268" t="s">
        <v>83</v>
      </c>
      <c r="E1268" t="s">
        <v>213</v>
      </c>
      <c r="F1268" t="s">
        <v>3820</v>
      </c>
      <c r="G1268" t="s">
        <v>831</v>
      </c>
      <c r="H1268" t="s">
        <v>187</v>
      </c>
      <c r="I1268" t="s">
        <v>136</v>
      </c>
      <c r="J1268" t="s">
        <v>137</v>
      </c>
      <c r="K1268" t="s">
        <v>138</v>
      </c>
      <c r="L1268" t="s">
        <v>3821</v>
      </c>
      <c r="M1268" t="s">
        <v>3822</v>
      </c>
      <c r="N1268">
        <v>3.3769444439999998</v>
      </c>
      <c r="O1268">
        <v>0</v>
      </c>
      <c r="P1268">
        <v>5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2.3493289906966046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2.3493289906966046</v>
      </c>
    </row>
    <row r="1269" spans="1:31" x14ac:dyDescent="0.3">
      <c r="A1269">
        <v>2688638</v>
      </c>
      <c r="B1269">
        <v>1</v>
      </c>
      <c r="C1269" t="s">
        <v>80</v>
      </c>
      <c r="D1269" t="s">
        <v>92</v>
      </c>
      <c r="E1269" t="s">
        <v>244</v>
      </c>
      <c r="F1269" t="s">
        <v>3823</v>
      </c>
      <c r="G1269" t="s">
        <v>3824</v>
      </c>
      <c r="H1269" t="s">
        <v>187</v>
      </c>
      <c r="I1269" t="s">
        <v>136</v>
      </c>
      <c r="J1269" t="s">
        <v>137</v>
      </c>
      <c r="K1269" t="s">
        <v>138</v>
      </c>
      <c r="L1269" t="s">
        <v>3825</v>
      </c>
      <c r="M1269" t="s">
        <v>3826</v>
      </c>
      <c r="N1269">
        <v>0.156388888</v>
      </c>
      <c r="O1269">
        <v>0</v>
      </c>
      <c r="P1269">
        <v>296</v>
      </c>
      <c r="Q1269">
        <v>0</v>
      </c>
      <c r="R1269">
        <v>0</v>
      </c>
      <c r="S1269">
        <v>0</v>
      </c>
      <c r="T1269">
        <v>12</v>
      </c>
      <c r="U1269">
        <v>0</v>
      </c>
      <c r="V1269">
        <v>0</v>
      </c>
      <c r="W1269">
        <v>0</v>
      </c>
      <c r="X1269">
        <v>4.4655591165376611</v>
      </c>
      <c r="Y1269">
        <v>0</v>
      </c>
      <c r="Z1269">
        <v>0</v>
      </c>
      <c r="AA1269">
        <v>0</v>
      </c>
      <c r="AB1269">
        <v>1.003843912238235</v>
      </c>
      <c r="AC1269">
        <v>0</v>
      </c>
      <c r="AD1269">
        <v>0</v>
      </c>
      <c r="AE1269">
        <v>5.4694030287758961</v>
      </c>
    </row>
    <row r="1270" spans="1:31" x14ac:dyDescent="0.3">
      <c r="A1270">
        <v>2688595</v>
      </c>
      <c r="B1270">
        <v>1</v>
      </c>
      <c r="C1270" t="s">
        <v>80</v>
      </c>
      <c r="D1270" t="s">
        <v>103</v>
      </c>
      <c r="E1270" t="s">
        <v>213</v>
      </c>
      <c r="F1270" t="s">
        <v>3827</v>
      </c>
      <c r="G1270" t="s">
        <v>831</v>
      </c>
      <c r="H1270" t="s">
        <v>187</v>
      </c>
      <c r="I1270" t="s">
        <v>136</v>
      </c>
      <c r="J1270" t="s">
        <v>137</v>
      </c>
      <c r="K1270" t="s">
        <v>138</v>
      </c>
      <c r="L1270" t="s">
        <v>3828</v>
      </c>
      <c r="M1270" t="s">
        <v>3829</v>
      </c>
      <c r="N1270">
        <v>2.2875000000000001</v>
      </c>
      <c r="O1270">
        <v>0</v>
      </c>
      <c r="P1270">
        <v>20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11.355659098720158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11.355659098720158</v>
      </c>
    </row>
    <row r="1271" spans="1:31" x14ac:dyDescent="0.3">
      <c r="A1271">
        <v>2688646</v>
      </c>
      <c r="B1271">
        <v>1</v>
      </c>
      <c r="C1271" t="s">
        <v>81</v>
      </c>
      <c r="D1271" t="s">
        <v>115</v>
      </c>
      <c r="E1271" t="s">
        <v>213</v>
      </c>
      <c r="F1271" t="s">
        <v>3830</v>
      </c>
      <c r="G1271" t="s">
        <v>688</v>
      </c>
      <c r="H1271" t="s">
        <v>187</v>
      </c>
      <c r="I1271" t="s">
        <v>136</v>
      </c>
      <c r="J1271" t="s">
        <v>137</v>
      </c>
      <c r="K1271" t="s">
        <v>138</v>
      </c>
      <c r="L1271" t="s">
        <v>3831</v>
      </c>
      <c r="M1271" t="s">
        <v>3832</v>
      </c>
      <c r="N1271">
        <v>0.701944444</v>
      </c>
      <c r="O1271">
        <v>0</v>
      </c>
      <c r="P1271">
        <v>1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0.24642269987722318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0.24642269987722318</v>
      </c>
    </row>
    <row r="1272" spans="1:31" x14ac:dyDescent="0.3">
      <c r="A1272">
        <v>2688648</v>
      </c>
      <c r="B1272">
        <v>1</v>
      </c>
      <c r="C1272" t="s">
        <v>81</v>
      </c>
      <c r="D1272" t="s">
        <v>116</v>
      </c>
      <c r="E1272" t="s">
        <v>160</v>
      </c>
      <c r="F1272" t="s">
        <v>3833</v>
      </c>
      <c r="G1272" t="s">
        <v>134</v>
      </c>
      <c r="H1272" t="s">
        <v>135</v>
      </c>
      <c r="I1272" t="s">
        <v>136</v>
      </c>
      <c r="J1272" t="s">
        <v>137</v>
      </c>
      <c r="K1272" t="s">
        <v>138</v>
      </c>
      <c r="L1272" t="s">
        <v>3834</v>
      </c>
      <c r="M1272" t="s">
        <v>3835</v>
      </c>
      <c r="N1272">
        <v>5.6111110999999998E-2</v>
      </c>
      <c r="O1272">
        <v>3</v>
      </c>
      <c r="P1272">
        <v>436</v>
      </c>
      <c r="Q1272">
        <v>20</v>
      </c>
      <c r="R1272">
        <v>23</v>
      </c>
      <c r="S1272">
        <v>14</v>
      </c>
      <c r="T1272">
        <v>27</v>
      </c>
      <c r="U1272">
        <v>1</v>
      </c>
      <c r="V1272">
        <v>0</v>
      </c>
      <c r="W1272">
        <v>3.8960637125317783E-2</v>
      </c>
      <c r="X1272">
        <v>3.0042090805571551</v>
      </c>
      <c r="Y1272">
        <v>2.1407135603571126</v>
      </c>
      <c r="Z1272">
        <v>0.24849184434842853</v>
      </c>
      <c r="AA1272">
        <v>4.8073605069179397</v>
      </c>
      <c r="AB1272">
        <v>0.14665808340372563</v>
      </c>
      <c r="AC1272">
        <v>3.2183268768716168E-2</v>
      </c>
      <c r="AD1272">
        <v>0</v>
      </c>
      <c r="AE1272">
        <v>10.418576981478395</v>
      </c>
    </row>
    <row r="1273" spans="1:31" x14ac:dyDescent="0.3">
      <c r="A1273">
        <v>2688665</v>
      </c>
      <c r="B1273">
        <v>1</v>
      </c>
      <c r="C1273" t="s">
        <v>80</v>
      </c>
      <c r="D1273" t="s">
        <v>93</v>
      </c>
      <c r="E1273" t="s">
        <v>160</v>
      </c>
      <c r="F1273" t="s">
        <v>3836</v>
      </c>
      <c r="G1273" t="s">
        <v>134</v>
      </c>
      <c r="H1273" t="s">
        <v>135</v>
      </c>
      <c r="I1273" t="s">
        <v>136</v>
      </c>
      <c r="J1273" t="s">
        <v>137</v>
      </c>
      <c r="K1273" t="s">
        <v>138</v>
      </c>
      <c r="L1273" t="s">
        <v>3837</v>
      </c>
      <c r="M1273" t="s">
        <v>3838</v>
      </c>
      <c r="N1273">
        <v>0.21444444400000001</v>
      </c>
      <c r="O1273">
        <v>0</v>
      </c>
      <c r="P1273">
        <v>195</v>
      </c>
      <c r="Q1273">
        <v>2</v>
      </c>
      <c r="R1273">
        <v>50</v>
      </c>
      <c r="S1273">
        <v>4</v>
      </c>
      <c r="T1273">
        <v>46</v>
      </c>
      <c r="U1273">
        <v>0</v>
      </c>
      <c r="V1273">
        <v>0</v>
      </c>
      <c r="W1273">
        <v>0</v>
      </c>
      <c r="X1273">
        <v>4.600165263862718</v>
      </c>
      <c r="Y1273">
        <v>4.4777834634723916</v>
      </c>
      <c r="Z1273">
        <v>18.931942685676283</v>
      </c>
      <c r="AA1273">
        <v>2.8539498734424602</v>
      </c>
      <c r="AB1273">
        <v>3.8988606540300839</v>
      </c>
      <c r="AC1273">
        <v>0</v>
      </c>
      <c r="AD1273">
        <v>0</v>
      </c>
      <c r="AE1273">
        <v>34.762701940483936</v>
      </c>
    </row>
    <row r="1274" spans="1:31" x14ac:dyDescent="0.3">
      <c r="A1274">
        <v>2688688</v>
      </c>
      <c r="B1274">
        <v>1</v>
      </c>
      <c r="C1274" t="s">
        <v>81</v>
      </c>
      <c r="D1274" t="s">
        <v>127</v>
      </c>
      <c r="E1274" t="s">
        <v>132</v>
      </c>
      <c r="F1274" t="s">
        <v>3839</v>
      </c>
      <c r="G1274" t="s">
        <v>134</v>
      </c>
      <c r="H1274" t="s">
        <v>135</v>
      </c>
      <c r="I1274" t="s">
        <v>136</v>
      </c>
      <c r="J1274" t="s">
        <v>137</v>
      </c>
      <c r="K1274" t="s">
        <v>138</v>
      </c>
      <c r="L1274" t="s">
        <v>3840</v>
      </c>
      <c r="M1274" t="s">
        <v>3841</v>
      </c>
      <c r="N1274">
        <v>0.78888888800000001</v>
      </c>
      <c r="O1274">
        <v>9</v>
      </c>
      <c r="P1274">
        <v>1497</v>
      </c>
      <c r="Q1274">
        <v>37</v>
      </c>
      <c r="R1274">
        <v>84</v>
      </c>
      <c r="S1274">
        <v>6</v>
      </c>
      <c r="T1274">
        <v>129</v>
      </c>
      <c r="U1274">
        <v>1</v>
      </c>
      <c r="V1274">
        <v>0</v>
      </c>
      <c r="W1274">
        <v>1.4835110806907463</v>
      </c>
      <c r="X1274">
        <v>163.838660231148</v>
      </c>
      <c r="Y1274">
        <v>46.423275963598833</v>
      </c>
      <c r="Z1274">
        <v>27.914851828370395</v>
      </c>
      <c r="AA1274">
        <v>20.152733870386381</v>
      </c>
      <c r="AB1274">
        <v>43.470892166363832</v>
      </c>
      <c r="AC1274">
        <v>8.3312924397886405</v>
      </c>
      <c r="AD1274">
        <v>0</v>
      </c>
      <c r="AE1274">
        <v>311.61521758034678</v>
      </c>
    </row>
    <row r="1275" spans="1:31" x14ac:dyDescent="0.3">
      <c r="A1275">
        <v>2688690</v>
      </c>
      <c r="B1275">
        <v>1</v>
      </c>
      <c r="C1275" t="s">
        <v>81</v>
      </c>
      <c r="D1275" t="s">
        <v>118</v>
      </c>
      <c r="E1275" t="s">
        <v>184</v>
      </c>
      <c r="F1275" t="s">
        <v>3842</v>
      </c>
      <c r="G1275" t="s">
        <v>186</v>
      </c>
      <c r="H1275" t="s">
        <v>187</v>
      </c>
      <c r="I1275" t="s">
        <v>136</v>
      </c>
      <c r="J1275" t="s">
        <v>137</v>
      </c>
      <c r="K1275" t="s">
        <v>138</v>
      </c>
      <c r="L1275" t="s">
        <v>3843</v>
      </c>
      <c r="M1275" t="s">
        <v>3844</v>
      </c>
      <c r="N1275">
        <v>2.0277777769999998</v>
      </c>
      <c r="O1275">
        <v>0</v>
      </c>
      <c r="P1275">
        <v>2</v>
      </c>
      <c r="Q1275">
        <v>0</v>
      </c>
      <c r="R1275">
        <v>0</v>
      </c>
      <c r="S1275">
        <v>0</v>
      </c>
      <c r="T1275">
        <v>2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5.2518002431634443</v>
      </c>
      <c r="AC1275">
        <v>0</v>
      </c>
      <c r="AD1275">
        <v>0</v>
      </c>
      <c r="AE1275">
        <v>5.2518002431634443</v>
      </c>
    </row>
    <row r="1276" spans="1:31" x14ac:dyDescent="0.3">
      <c r="A1276">
        <v>2688697</v>
      </c>
      <c r="B1276">
        <v>1</v>
      </c>
      <c r="C1276" t="s">
        <v>80</v>
      </c>
      <c r="D1276" t="s">
        <v>92</v>
      </c>
      <c r="E1276" t="s">
        <v>428</v>
      </c>
      <c r="F1276" t="s">
        <v>3845</v>
      </c>
      <c r="G1276" t="s">
        <v>1177</v>
      </c>
      <c r="H1276" t="s">
        <v>187</v>
      </c>
      <c r="I1276" t="s">
        <v>136</v>
      </c>
      <c r="J1276" t="s">
        <v>137</v>
      </c>
      <c r="K1276" t="s">
        <v>138</v>
      </c>
      <c r="L1276" t="s">
        <v>3846</v>
      </c>
      <c r="M1276" t="s">
        <v>3847</v>
      </c>
      <c r="N1276">
        <v>1.5080555550000001</v>
      </c>
      <c r="O1276">
        <v>0</v>
      </c>
      <c r="P1276">
        <v>84</v>
      </c>
      <c r="Q1276">
        <v>0</v>
      </c>
      <c r="R1276">
        <v>0</v>
      </c>
      <c r="S1276">
        <v>0</v>
      </c>
      <c r="T1276">
        <v>3</v>
      </c>
      <c r="U1276">
        <v>0</v>
      </c>
      <c r="V1276">
        <v>0</v>
      </c>
      <c r="W1276">
        <v>0</v>
      </c>
      <c r="X1276">
        <v>27.118817628246809</v>
      </c>
      <c r="Y1276">
        <v>0</v>
      </c>
      <c r="Z1276">
        <v>0</v>
      </c>
      <c r="AA1276">
        <v>0</v>
      </c>
      <c r="AB1276">
        <v>4.3696397842287347</v>
      </c>
      <c r="AC1276">
        <v>0</v>
      </c>
      <c r="AD1276">
        <v>0</v>
      </c>
      <c r="AE1276">
        <v>31.488457412475544</v>
      </c>
    </row>
    <row r="1277" spans="1:31" x14ac:dyDescent="0.3">
      <c r="A1277">
        <v>2688704</v>
      </c>
      <c r="B1277">
        <v>1</v>
      </c>
      <c r="C1277" t="s">
        <v>80</v>
      </c>
      <c r="D1277" t="s">
        <v>85</v>
      </c>
      <c r="E1277" t="s">
        <v>428</v>
      </c>
      <c r="F1277" t="s">
        <v>3848</v>
      </c>
      <c r="G1277" t="s">
        <v>903</v>
      </c>
      <c r="H1277" t="s">
        <v>187</v>
      </c>
      <c r="I1277" t="s">
        <v>136</v>
      </c>
      <c r="J1277" t="s">
        <v>137</v>
      </c>
      <c r="K1277" t="s">
        <v>138</v>
      </c>
      <c r="L1277" t="s">
        <v>3849</v>
      </c>
      <c r="M1277" t="s">
        <v>3850</v>
      </c>
      <c r="N1277">
        <v>1.025833333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11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6.8257674359146527</v>
      </c>
      <c r="AC1277">
        <v>0</v>
      </c>
      <c r="AD1277">
        <v>0</v>
      </c>
      <c r="AE1277">
        <v>6.8257674359146527</v>
      </c>
    </row>
    <row r="1278" spans="1:31" x14ac:dyDescent="0.3">
      <c r="A1278">
        <v>2688705</v>
      </c>
      <c r="B1278">
        <v>1</v>
      </c>
      <c r="C1278" t="s">
        <v>80</v>
      </c>
      <c r="D1278" t="s">
        <v>85</v>
      </c>
      <c r="E1278" t="s">
        <v>428</v>
      </c>
      <c r="F1278" t="s">
        <v>3311</v>
      </c>
      <c r="G1278" t="s">
        <v>903</v>
      </c>
      <c r="H1278" t="s">
        <v>187</v>
      </c>
      <c r="I1278" t="s">
        <v>136</v>
      </c>
      <c r="J1278" t="s">
        <v>137</v>
      </c>
      <c r="K1278" t="s">
        <v>138</v>
      </c>
      <c r="L1278" t="s">
        <v>3851</v>
      </c>
      <c r="M1278" t="s">
        <v>3852</v>
      </c>
      <c r="N1278">
        <v>0.64833333299999996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22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16.162134269346996</v>
      </c>
      <c r="AC1278">
        <v>0</v>
      </c>
      <c r="AD1278">
        <v>0</v>
      </c>
      <c r="AE1278">
        <v>16.162134269346996</v>
      </c>
    </row>
    <row r="1279" spans="1:31" x14ac:dyDescent="0.3">
      <c r="A1279">
        <v>2688711</v>
      </c>
      <c r="B1279">
        <v>1</v>
      </c>
      <c r="C1279" t="s">
        <v>80</v>
      </c>
      <c r="D1279" t="s">
        <v>85</v>
      </c>
      <c r="E1279" t="s">
        <v>428</v>
      </c>
      <c r="F1279" t="s">
        <v>3853</v>
      </c>
      <c r="G1279" t="s">
        <v>409</v>
      </c>
      <c r="H1279" t="s">
        <v>187</v>
      </c>
      <c r="I1279" t="s">
        <v>136</v>
      </c>
      <c r="J1279" t="s">
        <v>137</v>
      </c>
      <c r="K1279" t="s">
        <v>138</v>
      </c>
      <c r="L1279" t="s">
        <v>3854</v>
      </c>
      <c r="M1279" t="s">
        <v>3855</v>
      </c>
      <c r="N1279">
        <v>0.62</v>
      </c>
      <c r="O1279">
        <v>0</v>
      </c>
      <c r="P1279">
        <v>88</v>
      </c>
      <c r="Q1279">
        <v>0</v>
      </c>
      <c r="R1279">
        <v>0</v>
      </c>
      <c r="S1279">
        <v>0</v>
      </c>
      <c r="T1279">
        <v>26</v>
      </c>
      <c r="U1279">
        <v>0</v>
      </c>
      <c r="V1279">
        <v>0</v>
      </c>
      <c r="W1279">
        <v>0</v>
      </c>
      <c r="X1279">
        <v>9.4136894522913117</v>
      </c>
      <c r="Y1279">
        <v>0</v>
      </c>
      <c r="Z1279">
        <v>0</v>
      </c>
      <c r="AA1279">
        <v>0</v>
      </c>
      <c r="AB1279">
        <v>8.0972195074127526</v>
      </c>
      <c r="AC1279">
        <v>0</v>
      </c>
      <c r="AD1279">
        <v>0</v>
      </c>
      <c r="AE1279">
        <v>17.510908959704064</v>
      </c>
    </row>
    <row r="1280" spans="1:31" x14ac:dyDescent="0.3">
      <c r="A1280">
        <v>2688725</v>
      </c>
      <c r="B1280">
        <v>1</v>
      </c>
      <c r="C1280" t="s">
        <v>80</v>
      </c>
      <c r="D1280" t="s">
        <v>93</v>
      </c>
      <c r="E1280" t="s">
        <v>184</v>
      </c>
      <c r="F1280" t="s">
        <v>1099</v>
      </c>
      <c r="G1280" t="s">
        <v>186</v>
      </c>
      <c r="H1280" t="s">
        <v>187</v>
      </c>
      <c r="I1280" t="s">
        <v>136</v>
      </c>
      <c r="J1280" t="s">
        <v>137</v>
      </c>
      <c r="K1280" t="s">
        <v>138</v>
      </c>
      <c r="L1280" t="s">
        <v>3856</v>
      </c>
      <c r="M1280" t="s">
        <v>3857</v>
      </c>
      <c r="N1280">
        <v>0.55500000000000005</v>
      </c>
      <c r="O1280">
        <v>0</v>
      </c>
      <c r="P1280">
        <v>28</v>
      </c>
      <c r="Q1280">
        <v>0</v>
      </c>
      <c r="R1280">
        <v>15</v>
      </c>
      <c r="S1280">
        <v>0</v>
      </c>
      <c r="T1280">
        <v>5</v>
      </c>
      <c r="U1280">
        <v>0</v>
      </c>
      <c r="V1280">
        <v>0</v>
      </c>
      <c r="W1280">
        <v>0</v>
      </c>
      <c r="X1280">
        <v>1.4050504756124549</v>
      </c>
      <c r="Y1280">
        <v>0</v>
      </c>
      <c r="Z1280">
        <v>5.0383787458861127</v>
      </c>
      <c r="AA1280">
        <v>0</v>
      </c>
      <c r="AB1280">
        <v>8.3711236133779501</v>
      </c>
      <c r="AC1280">
        <v>0</v>
      </c>
      <c r="AD1280">
        <v>0</v>
      </c>
      <c r="AE1280">
        <v>14.814552834876517</v>
      </c>
    </row>
    <row r="1281" spans="1:31" x14ac:dyDescent="0.3">
      <c r="A1281">
        <v>2688055</v>
      </c>
      <c r="B1281">
        <v>1</v>
      </c>
      <c r="C1281" t="s">
        <v>81</v>
      </c>
      <c r="D1281" t="s">
        <v>118</v>
      </c>
      <c r="E1281" t="s">
        <v>244</v>
      </c>
      <c r="F1281" t="s">
        <v>3680</v>
      </c>
      <c r="G1281" t="s">
        <v>147</v>
      </c>
      <c r="H1281" t="s">
        <v>187</v>
      </c>
      <c r="I1281" t="s">
        <v>136</v>
      </c>
      <c r="J1281" t="s">
        <v>3</v>
      </c>
      <c r="K1281" t="s">
        <v>138</v>
      </c>
      <c r="L1281" t="s">
        <v>3858</v>
      </c>
      <c r="M1281" t="s">
        <v>3859</v>
      </c>
      <c r="N1281">
        <v>2.1013888879999998</v>
      </c>
      <c r="O1281">
        <v>0</v>
      </c>
      <c r="P1281">
        <v>89</v>
      </c>
      <c r="Q1281">
        <v>0</v>
      </c>
      <c r="R1281">
        <v>1</v>
      </c>
      <c r="S1281">
        <v>0</v>
      </c>
      <c r="T1281">
        <v>4</v>
      </c>
      <c r="U1281">
        <v>0</v>
      </c>
      <c r="V1281">
        <v>0</v>
      </c>
      <c r="W1281">
        <v>0</v>
      </c>
      <c r="X1281">
        <v>16.402750434795813</v>
      </c>
      <c r="Y1281">
        <v>0</v>
      </c>
      <c r="Z1281">
        <v>1.3977878241438777</v>
      </c>
      <c r="AA1281">
        <v>0</v>
      </c>
      <c r="AB1281">
        <v>6.3462808751165838</v>
      </c>
      <c r="AC1281">
        <v>0</v>
      </c>
      <c r="AD1281">
        <v>0</v>
      </c>
      <c r="AE1281">
        <v>24.146819134056273</v>
      </c>
    </row>
    <row r="1282" spans="1:31" x14ac:dyDescent="0.3">
      <c r="A1282">
        <v>2688072</v>
      </c>
      <c r="B1282">
        <v>1</v>
      </c>
      <c r="C1282" t="s">
        <v>80</v>
      </c>
      <c r="D1282" t="s">
        <v>100</v>
      </c>
      <c r="E1282" t="s">
        <v>244</v>
      </c>
      <c r="F1282" t="s">
        <v>3860</v>
      </c>
      <c r="G1282" t="s">
        <v>346</v>
      </c>
      <c r="H1282" t="s">
        <v>187</v>
      </c>
      <c r="I1282" t="s">
        <v>136</v>
      </c>
      <c r="J1282" t="s">
        <v>137</v>
      </c>
      <c r="K1282" t="s">
        <v>166</v>
      </c>
      <c r="L1282" t="s">
        <v>3861</v>
      </c>
      <c r="M1282" t="s">
        <v>3862</v>
      </c>
      <c r="N1282">
        <v>5.8775000000000004</v>
      </c>
      <c r="O1282">
        <v>0</v>
      </c>
      <c r="P1282">
        <v>468</v>
      </c>
      <c r="Q1282">
        <v>0</v>
      </c>
      <c r="R1282">
        <v>3</v>
      </c>
      <c r="S1282">
        <v>0</v>
      </c>
      <c r="T1282">
        <v>59</v>
      </c>
      <c r="U1282">
        <v>0</v>
      </c>
      <c r="V1282">
        <v>0</v>
      </c>
      <c r="W1282">
        <v>0</v>
      </c>
      <c r="X1282">
        <v>382.64518626410387</v>
      </c>
      <c r="Y1282">
        <v>0</v>
      </c>
      <c r="Z1282">
        <v>0</v>
      </c>
      <c r="AA1282">
        <v>0</v>
      </c>
      <c r="AB1282">
        <v>454.41400594240451</v>
      </c>
      <c r="AC1282">
        <v>0</v>
      </c>
      <c r="AD1282">
        <v>0</v>
      </c>
      <c r="AE1282">
        <v>837.05919220650844</v>
      </c>
    </row>
    <row r="1283" spans="1:31" x14ac:dyDescent="0.3">
      <c r="A1283">
        <v>2688163</v>
      </c>
      <c r="B1283">
        <v>1</v>
      </c>
      <c r="C1283" t="s">
        <v>80</v>
      </c>
      <c r="D1283" t="s">
        <v>108</v>
      </c>
      <c r="E1283" t="s">
        <v>244</v>
      </c>
      <c r="F1283" t="s">
        <v>939</v>
      </c>
      <c r="G1283" t="s">
        <v>346</v>
      </c>
      <c r="H1283" t="s">
        <v>187</v>
      </c>
      <c r="I1283" t="s">
        <v>136</v>
      </c>
      <c r="J1283" t="s">
        <v>137</v>
      </c>
      <c r="K1283" t="s">
        <v>166</v>
      </c>
      <c r="L1283" t="s">
        <v>3863</v>
      </c>
      <c r="M1283" t="s">
        <v>3864</v>
      </c>
      <c r="N1283">
        <v>7.2727777769999999</v>
      </c>
      <c r="O1283">
        <v>0</v>
      </c>
      <c r="P1283">
        <v>28</v>
      </c>
      <c r="Q1283">
        <v>0</v>
      </c>
      <c r="R1283">
        <v>6</v>
      </c>
      <c r="S1283">
        <v>0</v>
      </c>
      <c r="T1283">
        <v>5</v>
      </c>
      <c r="U1283">
        <v>0</v>
      </c>
      <c r="V1283">
        <v>0</v>
      </c>
      <c r="W1283">
        <v>0</v>
      </c>
      <c r="X1283">
        <v>23.712749960867374</v>
      </c>
      <c r="Y1283">
        <v>0</v>
      </c>
      <c r="Z1283">
        <v>34.232785473987285</v>
      </c>
      <c r="AA1283">
        <v>0</v>
      </c>
      <c r="AB1283">
        <v>70.82507046370462</v>
      </c>
      <c r="AC1283">
        <v>0</v>
      </c>
      <c r="AD1283">
        <v>0</v>
      </c>
      <c r="AE1283">
        <v>128.77060589855927</v>
      </c>
    </row>
    <row r="1284" spans="1:31" x14ac:dyDescent="0.3">
      <c r="A1284">
        <v>2688200</v>
      </c>
      <c r="B1284">
        <v>1</v>
      </c>
      <c r="C1284" t="s">
        <v>80</v>
      </c>
      <c r="D1284" t="s">
        <v>105</v>
      </c>
      <c r="E1284" t="s">
        <v>213</v>
      </c>
      <c r="F1284" t="s">
        <v>3865</v>
      </c>
      <c r="G1284" t="s">
        <v>688</v>
      </c>
      <c r="H1284" t="s">
        <v>187</v>
      </c>
      <c r="I1284" t="s">
        <v>136</v>
      </c>
      <c r="J1284" t="s">
        <v>137</v>
      </c>
      <c r="K1284" t="s">
        <v>138</v>
      </c>
      <c r="L1284" t="s">
        <v>3866</v>
      </c>
      <c r="M1284" t="s">
        <v>3867</v>
      </c>
      <c r="N1284">
        <v>2.5177777770000001</v>
      </c>
      <c r="O1284">
        <v>0</v>
      </c>
      <c r="P1284">
        <v>24</v>
      </c>
      <c r="Q1284">
        <v>0</v>
      </c>
      <c r="R1284">
        <v>0</v>
      </c>
      <c r="S1284">
        <v>0</v>
      </c>
      <c r="T1284">
        <v>3</v>
      </c>
      <c r="U1284">
        <v>0</v>
      </c>
      <c r="V1284">
        <v>0</v>
      </c>
      <c r="W1284">
        <v>0</v>
      </c>
      <c r="X1284">
        <v>14.756862202220418</v>
      </c>
      <c r="Y1284">
        <v>0</v>
      </c>
      <c r="Z1284">
        <v>0</v>
      </c>
      <c r="AA1284">
        <v>0</v>
      </c>
      <c r="AB1284">
        <v>17.36717892525358</v>
      </c>
      <c r="AC1284">
        <v>0</v>
      </c>
      <c r="AD1284">
        <v>0</v>
      </c>
      <c r="AE1284">
        <v>32.124041127474001</v>
      </c>
    </row>
    <row r="1285" spans="1:31" x14ac:dyDescent="0.3">
      <c r="A1285">
        <v>2688695</v>
      </c>
      <c r="B1285">
        <v>1</v>
      </c>
      <c r="C1285" t="s">
        <v>80</v>
      </c>
      <c r="D1285" t="s">
        <v>82</v>
      </c>
      <c r="E1285" t="s">
        <v>244</v>
      </c>
      <c r="F1285" t="s">
        <v>3868</v>
      </c>
      <c r="G1285" t="s">
        <v>165</v>
      </c>
      <c r="H1285" t="s">
        <v>187</v>
      </c>
      <c r="I1285" t="s">
        <v>136</v>
      </c>
      <c r="J1285" t="s">
        <v>137</v>
      </c>
      <c r="K1285" t="s">
        <v>166</v>
      </c>
      <c r="L1285" t="s">
        <v>3869</v>
      </c>
      <c r="M1285" t="s">
        <v>3870</v>
      </c>
      <c r="N1285">
        <v>1.9838888880000001</v>
      </c>
      <c r="O1285">
        <v>0</v>
      </c>
      <c r="P1285">
        <v>248</v>
      </c>
      <c r="Q1285">
        <v>0</v>
      </c>
      <c r="R1285">
        <v>0</v>
      </c>
      <c r="S1285">
        <v>0</v>
      </c>
      <c r="T1285">
        <v>19</v>
      </c>
      <c r="U1285">
        <v>0</v>
      </c>
      <c r="V1285">
        <v>0</v>
      </c>
      <c r="W1285">
        <v>0</v>
      </c>
      <c r="X1285">
        <v>92.799803953639028</v>
      </c>
      <c r="Y1285">
        <v>0</v>
      </c>
      <c r="Z1285">
        <v>0</v>
      </c>
      <c r="AA1285">
        <v>0</v>
      </c>
      <c r="AB1285">
        <v>13.30649531579701</v>
      </c>
      <c r="AC1285">
        <v>0</v>
      </c>
      <c r="AD1285">
        <v>0</v>
      </c>
      <c r="AE1285">
        <v>106.10629926943604</v>
      </c>
    </row>
    <row r="1286" spans="1:31" x14ac:dyDescent="0.3">
      <c r="A1286">
        <v>2688700</v>
      </c>
      <c r="B1286">
        <v>1</v>
      </c>
      <c r="C1286" t="s">
        <v>80</v>
      </c>
      <c r="D1286" t="s">
        <v>95</v>
      </c>
      <c r="E1286" t="s">
        <v>184</v>
      </c>
      <c r="F1286" t="s">
        <v>3871</v>
      </c>
      <c r="G1286" t="s">
        <v>186</v>
      </c>
      <c r="H1286" t="s">
        <v>187</v>
      </c>
      <c r="I1286" t="s">
        <v>136</v>
      </c>
      <c r="J1286" t="s">
        <v>137</v>
      </c>
      <c r="K1286" t="s">
        <v>138</v>
      </c>
      <c r="L1286" t="s">
        <v>3872</v>
      </c>
      <c r="M1286" t="s">
        <v>3873</v>
      </c>
      <c r="N1286">
        <v>2.295555555</v>
      </c>
      <c r="O1286">
        <v>0</v>
      </c>
      <c r="P1286">
        <v>26</v>
      </c>
      <c r="Q1286">
        <v>0</v>
      </c>
      <c r="R1286">
        <v>1</v>
      </c>
      <c r="S1286">
        <v>0</v>
      </c>
      <c r="T1286">
        <v>5</v>
      </c>
      <c r="U1286">
        <v>0</v>
      </c>
      <c r="V1286">
        <v>0</v>
      </c>
      <c r="W1286">
        <v>0</v>
      </c>
      <c r="X1286">
        <v>10.254978728689442</v>
      </c>
      <c r="Y1286">
        <v>0</v>
      </c>
      <c r="Z1286">
        <v>0</v>
      </c>
      <c r="AA1286">
        <v>0</v>
      </c>
      <c r="AB1286">
        <v>11.066621989698922</v>
      </c>
      <c r="AC1286">
        <v>0</v>
      </c>
      <c r="AD1286">
        <v>0</v>
      </c>
      <c r="AE1286">
        <v>21.321600718388364</v>
      </c>
    </row>
    <row r="1287" spans="1:31" x14ac:dyDescent="0.3">
      <c r="A1287">
        <v>2688728</v>
      </c>
      <c r="B1287">
        <v>1</v>
      </c>
      <c r="C1287" t="s">
        <v>80</v>
      </c>
      <c r="D1287" t="s">
        <v>83</v>
      </c>
      <c r="E1287" t="s">
        <v>213</v>
      </c>
      <c r="F1287" t="s">
        <v>3874</v>
      </c>
      <c r="G1287" t="s">
        <v>688</v>
      </c>
      <c r="H1287" t="s">
        <v>187</v>
      </c>
      <c r="I1287" t="s">
        <v>136</v>
      </c>
      <c r="J1287" t="s">
        <v>137</v>
      </c>
      <c r="K1287" t="s">
        <v>138</v>
      </c>
      <c r="L1287" t="s">
        <v>3875</v>
      </c>
      <c r="M1287" t="s">
        <v>3876</v>
      </c>
      <c r="N1287">
        <v>2.2119444439999998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1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0.93085758346862568</v>
      </c>
      <c r="AC1287">
        <v>0</v>
      </c>
      <c r="AD1287">
        <v>0</v>
      </c>
      <c r="AE1287">
        <v>0.93085758346862568</v>
      </c>
    </row>
    <row r="1288" spans="1:31" x14ac:dyDescent="0.3">
      <c r="A1288">
        <v>2688741</v>
      </c>
      <c r="B1288">
        <v>1</v>
      </c>
      <c r="C1288" t="s">
        <v>80</v>
      </c>
      <c r="D1288" t="s">
        <v>83</v>
      </c>
      <c r="E1288" t="s">
        <v>244</v>
      </c>
      <c r="F1288" t="s">
        <v>3877</v>
      </c>
      <c r="G1288" t="s">
        <v>165</v>
      </c>
      <c r="H1288" t="s">
        <v>187</v>
      </c>
      <c r="I1288" t="s">
        <v>136</v>
      </c>
      <c r="J1288" t="s">
        <v>137</v>
      </c>
      <c r="K1288" t="s">
        <v>166</v>
      </c>
      <c r="L1288" t="s">
        <v>3878</v>
      </c>
      <c r="M1288" t="s">
        <v>3879</v>
      </c>
      <c r="N1288">
        <v>2.4449999999999998</v>
      </c>
      <c r="O1288">
        <v>0</v>
      </c>
      <c r="P1288">
        <v>391</v>
      </c>
      <c r="Q1288">
        <v>0</v>
      </c>
      <c r="R1288">
        <v>0</v>
      </c>
      <c r="S1288">
        <v>0</v>
      </c>
      <c r="T1288">
        <v>74</v>
      </c>
      <c r="U1288">
        <v>0</v>
      </c>
      <c r="V1288">
        <v>0</v>
      </c>
      <c r="W1288">
        <v>0</v>
      </c>
      <c r="X1288">
        <v>187.19685288230485</v>
      </c>
      <c r="Y1288">
        <v>0</v>
      </c>
      <c r="Z1288">
        <v>0</v>
      </c>
      <c r="AA1288">
        <v>0</v>
      </c>
      <c r="AB1288">
        <v>122.51486231103945</v>
      </c>
      <c r="AC1288">
        <v>0</v>
      </c>
      <c r="AD1288">
        <v>0</v>
      </c>
      <c r="AE1288">
        <v>309.71171519334428</v>
      </c>
    </row>
    <row r="1289" spans="1:31" x14ac:dyDescent="0.3">
      <c r="A1289">
        <v>2688781</v>
      </c>
      <c r="B1289">
        <v>1</v>
      </c>
      <c r="C1289" t="s">
        <v>81</v>
      </c>
      <c r="D1289" t="s">
        <v>118</v>
      </c>
      <c r="E1289" t="s">
        <v>213</v>
      </c>
      <c r="F1289" t="s">
        <v>3880</v>
      </c>
      <c r="G1289" t="s">
        <v>147</v>
      </c>
      <c r="H1289" t="s">
        <v>187</v>
      </c>
      <c r="I1289" t="s">
        <v>136</v>
      </c>
      <c r="J1289" t="s">
        <v>3</v>
      </c>
      <c r="K1289" t="s">
        <v>138</v>
      </c>
      <c r="L1289" t="s">
        <v>3881</v>
      </c>
      <c r="M1289" t="s">
        <v>3882</v>
      </c>
      <c r="N1289">
        <v>1.341111111</v>
      </c>
      <c r="O1289">
        <v>0</v>
      </c>
      <c r="P1289">
        <v>5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1.0933519102124998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1.0933519102124998</v>
      </c>
    </row>
    <row r="1290" spans="1:31" x14ac:dyDescent="0.3">
      <c r="A1290">
        <v>2688681</v>
      </c>
      <c r="B1290">
        <v>1</v>
      </c>
      <c r="C1290" t="s">
        <v>81</v>
      </c>
      <c r="D1290" t="s">
        <v>127</v>
      </c>
      <c r="E1290" t="s">
        <v>145</v>
      </c>
      <c r="F1290" t="s">
        <v>3883</v>
      </c>
      <c r="G1290" t="s">
        <v>176</v>
      </c>
      <c r="H1290" t="s">
        <v>135</v>
      </c>
      <c r="I1290" t="s">
        <v>136</v>
      </c>
      <c r="J1290" t="s">
        <v>137</v>
      </c>
      <c r="K1290" t="s">
        <v>138</v>
      </c>
      <c r="L1290" t="s">
        <v>3884</v>
      </c>
      <c r="M1290" t="s">
        <v>3885</v>
      </c>
      <c r="N1290">
        <v>1.744444444</v>
      </c>
      <c r="O1290">
        <v>0</v>
      </c>
      <c r="P1290">
        <v>41</v>
      </c>
      <c r="Q1290">
        <v>0</v>
      </c>
      <c r="R1290">
        <v>0</v>
      </c>
      <c r="S1290">
        <v>0</v>
      </c>
      <c r="T1290">
        <v>4</v>
      </c>
      <c r="U1290">
        <v>0</v>
      </c>
      <c r="V1290">
        <v>0</v>
      </c>
      <c r="W1290">
        <v>0</v>
      </c>
      <c r="X1290">
        <v>9.2264205113426865</v>
      </c>
      <c r="Y1290">
        <v>0</v>
      </c>
      <c r="Z1290">
        <v>0</v>
      </c>
      <c r="AA1290">
        <v>0</v>
      </c>
      <c r="AB1290">
        <v>3.4501843935641481</v>
      </c>
      <c r="AC1290">
        <v>0</v>
      </c>
      <c r="AD1290">
        <v>0</v>
      </c>
      <c r="AE1290">
        <v>12.676604904906835</v>
      </c>
    </row>
    <row r="1291" spans="1:31" x14ac:dyDescent="0.3">
      <c r="A1291">
        <v>2688689</v>
      </c>
      <c r="B1291">
        <v>1</v>
      </c>
      <c r="C1291" t="s">
        <v>81</v>
      </c>
      <c r="D1291" t="s">
        <v>121</v>
      </c>
      <c r="E1291" t="s">
        <v>145</v>
      </c>
      <c r="F1291" t="s">
        <v>3886</v>
      </c>
      <c r="G1291" t="s">
        <v>176</v>
      </c>
      <c r="H1291" t="s">
        <v>135</v>
      </c>
      <c r="I1291" t="s">
        <v>136</v>
      </c>
      <c r="J1291" t="s">
        <v>137</v>
      </c>
      <c r="K1291" t="s">
        <v>138</v>
      </c>
      <c r="L1291" t="s">
        <v>3887</v>
      </c>
      <c r="M1291" t="s">
        <v>3888</v>
      </c>
      <c r="N1291">
        <v>1.474722222</v>
      </c>
      <c r="O1291">
        <v>0</v>
      </c>
      <c r="P1291">
        <v>183</v>
      </c>
      <c r="Q1291">
        <v>0</v>
      </c>
      <c r="R1291">
        <v>11</v>
      </c>
      <c r="S1291">
        <v>0</v>
      </c>
      <c r="T1291">
        <v>23</v>
      </c>
      <c r="U1291">
        <v>0</v>
      </c>
      <c r="V1291">
        <v>0</v>
      </c>
      <c r="W1291">
        <v>0</v>
      </c>
      <c r="X1291">
        <v>31.210308195605712</v>
      </c>
      <c r="Y1291">
        <v>0</v>
      </c>
      <c r="Z1291">
        <v>1.4288213499016007</v>
      </c>
      <c r="AA1291">
        <v>0</v>
      </c>
      <c r="AB1291">
        <v>8.3223538948671099</v>
      </c>
      <c r="AC1291">
        <v>0</v>
      </c>
      <c r="AD1291">
        <v>0</v>
      </c>
      <c r="AE1291">
        <v>40.961483440374423</v>
      </c>
    </row>
    <row r="1292" spans="1:31" x14ac:dyDescent="0.3">
      <c r="A1292">
        <v>2688706</v>
      </c>
      <c r="B1292">
        <v>1</v>
      </c>
      <c r="C1292" t="s">
        <v>81</v>
      </c>
      <c r="D1292" t="s">
        <v>128</v>
      </c>
      <c r="E1292" t="s">
        <v>428</v>
      </c>
      <c r="F1292" t="s">
        <v>3889</v>
      </c>
      <c r="G1292" t="s">
        <v>818</v>
      </c>
      <c r="H1292" t="s">
        <v>187</v>
      </c>
      <c r="I1292" t="s">
        <v>136</v>
      </c>
      <c r="J1292" t="s">
        <v>137</v>
      </c>
      <c r="K1292" t="s">
        <v>138</v>
      </c>
      <c r="L1292" t="s">
        <v>3890</v>
      </c>
      <c r="M1292" t="s">
        <v>3891</v>
      </c>
      <c r="N1292">
        <v>3.1830555550000001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22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54.925798374578541</v>
      </c>
      <c r="AC1292">
        <v>0</v>
      </c>
      <c r="AD1292">
        <v>0</v>
      </c>
      <c r="AE1292">
        <v>54.925798374578541</v>
      </c>
    </row>
    <row r="1293" spans="1:31" x14ac:dyDescent="0.3">
      <c r="A1293">
        <v>2688708</v>
      </c>
      <c r="B1293">
        <v>1</v>
      </c>
      <c r="C1293" t="s">
        <v>81</v>
      </c>
      <c r="D1293" t="s">
        <v>127</v>
      </c>
      <c r="E1293" t="s">
        <v>132</v>
      </c>
      <c r="F1293" t="s">
        <v>3892</v>
      </c>
      <c r="G1293" t="s">
        <v>134</v>
      </c>
      <c r="H1293" t="s">
        <v>135</v>
      </c>
      <c r="I1293" t="s">
        <v>136</v>
      </c>
      <c r="J1293" t="s">
        <v>137</v>
      </c>
      <c r="K1293" t="s">
        <v>138</v>
      </c>
      <c r="L1293" t="s">
        <v>3893</v>
      </c>
      <c r="M1293" t="s">
        <v>3894</v>
      </c>
      <c r="N1293">
        <v>0.64388888799999999</v>
      </c>
      <c r="O1293">
        <v>4</v>
      </c>
      <c r="P1293">
        <v>87</v>
      </c>
      <c r="Q1293">
        <v>100</v>
      </c>
      <c r="R1293">
        <v>99</v>
      </c>
      <c r="S1293">
        <v>2</v>
      </c>
      <c r="T1293">
        <v>9</v>
      </c>
      <c r="U1293">
        <v>0</v>
      </c>
      <c r="V1293">
        <v>0</v>
      </c>
      <c r="W1293">
        <v>0.54748904106810181</v>
      </c>
      <c r="X1293">
        <v>8.7516536555986182</v>
      </c>
      <c r="Y1293">
        <v>34.096597103343122</v>
      </c>
      <c r="Z1293">
        <v>24.51666145777682</v>
      </c>
      <c r="AA1293">
        <v>4.4857248126327889</v>
      </c>
      <c r="AB1293">
        <v>1.4464879886230371</v>
      </c>
      <c r="AC1293">
        <v>0</v>
      </c>
      <c r="AD1293">
        <v>0</v>
      </c>
      <c r="AE1293">
        <v>73.84461405904247</v>
      </c>
    </row>
    <row r="1294" spans="1:31" x14ac:dyDescent="0.3">
      <c r="A1294">
        <v>2688726</v>
      </c>
      <c r="B1294">
        <v>1</v>
      </c>
      <c r="C1294" t="s">
        <v>81</v>
      </c>
      <c r="D1294" t="s">
        <v>118</v>
      </c>
      <c r="E1294" t="s">
        <v>160</v>
      </c>
      <c r="F1294" t="s">
        <v>3895</v>
      </c>
      <c r="G1294" t="s">
        <v>134</v>
      </c>
      <c r="H1294" t="s">
        <v>135</v>
      </c>
      <c r="I1294" t="s">
        <v>136</v>
      </c>
      <c r="J1294" t="s">
        <v>137</v>
      </c>
      <c r="K1294" t="s">
        <v>138</v>
      </c>
      <c r="L1294" t="s">
        <v>3896</v>
      </c>
      <c r="M1294" t="s">
        <v>3897</v>
      </c>
      <c r="N1294">
        <v>0.106944444</v>
      </c>
      <c r="O1294">
        <v>5</v>
      </c>
      <c r="P1294">
        <v>1625</v>
      </c>
      <c r="Q1294">
        <v>226</v>
      </c>
      <c r="R1294">
        <v>164</v>
      </c>
      <c r="S1294">
        <v>35</v>
      </c>
      <c r="T1294">
        <v>166</v>
      </c>
      <c r="U1294">
        <v>1</v>
      </c>
      <c r="V1294">
        <v>1</v>
      </c>
      <c r="W1294">
        <v>0.12512053762701014</v>
      </c>
      <c r="X1294">
        <v>35.987333934310293</v>
      </c>
      <c r="Y1294">
        <v>75.402954677554106</v>
      </c>
      <c r="Z1294">
        <v>15.488621275191974</v>
      </c>
      <c r="AA1294">
        <v>20.159994415549328</v>
      </c>
      <c r="AB1294">
        <v>9.3902528981206466</v>
      </c>
      <c r="AC1294">
        <v>0.55458747320595214</v>
      </c>
      <c r="AD1294">
        <v>6.0787046057087776E-2</v>
      </c>
      <c r="AE1294">
        <v>157.16965225761641</v>
      </c>
    </row>
    <row r="1295" spans="1:31" x14ac:dyDescent="0.3">
      <c r="A1295">
        <v>2688764</v>
      </c>
      <c r="B1295">
        <v>1</v>
      </c>
      <c r="C1295" t="s">
        <v>80</v>
      </c>
      <c r="D1295" t="s">
        <v>104</v>
      </c>
      <c r="E1295" t="s">
        <v>132</v>
      </c>
      <c r="F1295" t="s">
        <v>1874</v>
      </c>
      <c r="G1295" t="s">
        <v>134</v>
      </c>
      <c r="H1295" t="s">
        <v>135</v>
      </c>
      <c r="I1295" t="s">
        <v>136</v>
      </c>
      <c r="J1295" t="s">
        <v>137</v>
      </c>
      <c r="K1295" t="s">
        <v>138</v>
      </c>
      <c r="L1295" t="s">
        <v>3898</v>
      </c>
      <c r="M1295" t="s">
        <v>3899</v>
      </c>
      <c r="N1295">
        <v>1.4666666660000001</v>
      </c>
      <c r="O1295">
        <v>0</v>
      </c>
      <c r="P1295">
        <v>3</v>
      </c>
      <c r="Q1295">
        <v>3</v>
      </c>
      <c r="R1295">
        <v>40</v>
      </c>
      <c r="S1295">
        <v>11</v>
      </c>
      <c r="T1295">
        <v>15</v>
      </c>
      <c r="U1295">
        <v>1</v>
      </c>
      <c r="V1295">
        <v>0</v>
      </c>
      <c r="W1295">
        <v>0</v>
      </c>
      <c r="X1295">
        <v>1.3718150256055948</v>
      </c>
      <c r="Y1295">
        <v>5.8231032235019375</v>
      </c>
      <c r="Z1295">
        <v>52.894287975757557</v>
      </c>
      <c r="AA1295">
        <v>66.789754239116377</v>
      </c>
      <c r="AB1295">
        <v>21.154615603882565</v>
      </c>
      <c r="AC1295">
        <v>0</v>
      </c>
      <c r="AD1295">
        <v>0</v>
      </c>
      <c r="AE1295">
        <v>148.03357606786403</v>
      </c>
    </row>
    <row r="1296" spans="1:31" x14ac:dyDescent="0.3">
      <c r="A1296">
        <v>2688772</v>
      </c>
      <c r="B1296">
        <v>1</v>
      </c>
      <c r="C1296" t="s">
        <v>80</v>
      </c>
      <c r="D1296" t="s">
        <v>97</v>
      </c>
      <c r="E1296" t="s">
        <v>184</v>
      </c>
      <c r="F1296" t="s">
        <v>3900</v>
      </c>
      <c r="G1296" t="s">
        <v>346</v>
      </c>
      <c r="H1296" t="s">
        <v>187</v>
      </c>
      <c r="I1296" t="s">
        <v>136</v>
      </c>
      <c r="J1296" t="s">
        <v>137</v>
      </c>
      <c r="K1296" t="s">
        <v>166</v>
      </c>
      <c r="L1296" t="s">
        <v>3901</v>
      </c>
      <c r="M1296" t="s">
        <v>3902</v>
      </c>
      <c r="N1296">
        <v>2.2574999999999998</v>
      </c>
      <c r="O1296">
        <v>0</v>
      </c>
      <c r="P1296">
        <v>31</v>
      </c>
      <c r="Q1296">
        <v>0</v>
      </c>
      <c r="R1296">
        <v>8</v>
      </c>
      <c r="S1296">
        <v>0</v>
      </c>
      <c r="T1296">
        <v>5</v>
      </c>
      <c r="U1296">
        <v>0</v>
      </c>
      <c r="V1296">
        <v>0</v>
      </c>
      <c r="W1296">
        <v>0</v>
      </c>
      <c r="X1296">
        <v>17.261464942881346</v>
      </c>
      <c r="Y1296">
        <v>0</v>
      </c>
      <c r="Z1296">
        <v>3.6182914003598023</v>
      </c>
      <c r="AA1296">
        <v>0</v>
      </c>
      <c r="AB1296">
        <v>1.4615872594562418</v>
      </c>
      <c r="AC1296">
        <v>0</v>
      </c>
      <c r="AD1296">
        <v>0</v>
      </c>
      <c r="AE1296">
        <v>22.341343602697389</v>
      </c>
    </row>
    <row r="1297" spans="1:31" x14ac:dyDescent="0.3">
      <c r="A1297">
        <v>2688816</v>
      </c>
      <c r="B1297">
        <v>1</v>
      </c>
      <c r="C1297" t="s">
        <v>80</v>
      </c>
      <c r="D1297" t="s">
        <v>110</v>
      </c>
      <c r="E1297" t="s">
        <v>213</v>
      </c>
      <c r="F1297" t="s">
        <v>3903</v>
      </c>
      <c r="G1297" t="s">
        <v>215</v>
      </c>
      <c r="H1297" t="s">
        <v>187</v>
      </c>
      <c r="I1297" t="s">
        <v>136</v>
      </c>
      <c r="J1297" t="s">
        <v>137</v>
      </c>
      <c r="K1297" t="s">
        <v>138</v>
      </c>
      <c r="L1297" t="s">
        <v>3904</v>
      </c>
      <c r="M1297" t="s">
        <v>3905</v>
      </c>
      <c r="N1297">
        <v>0.94583333300000005</v>
      </c>
      <c r="O1297">
        <v>0</v>
      </c>
      <c r="P1297">
        <v>4</v>
      </c>
      <c r="Q1297">
        <v>0</v>
      </c>
      <c r="R1297">
        <v>0</v>
      </c>
      <c r="S1297">
        <v>0</v>
      </c>
      <c r="T1297">
        <v>1</v>
      </c>
      <c r="U1297">
        <v>0</v>
      </c>
      <c r="V1297">
        <v>0</v>
      </c>
      <c r="W1297">
        <v>0</v>
      </c>
      <c r="X1297">
        <v>0.82676192054344422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0.82676192054344422</v>
      </c>
    </row>
    <row r="1298" spans="1:31" x14ac:dyDescent="0.3">
      <c r="A1298">
        <v>2685532</v>
      </c>
      <c r="B1298">
        <v>1</v>
      </c>
      <c r="C1298" t="s">
        <v>80</v>
      </c>
      <c r="D1298" t="s">
        <v>99</v>
      </c>
      <c r="E1298" t="s">
        <v>184</v>
      </c>
      <c r="F1298" t="s">
        <v>3906</v>
      </c>
      <c r="G1298" t="s">
        <v>273</v>
      </c>
      <c r="H1298" t="s">
        <v>187</v>
      </c>
      <c r="I1298" t="s">
        <v>136</v>
      </c>
      <c r="J1298" t="s">
        <v>137</v>
      </c>
      <c r="K1298" t="s">
        <v>138</v>
      </c>
      <c r="L1298" t="s">
        <v>3907</v>
      </c>
      <c r="M1298" t="s">
        <v>3908</v>
      </c>
      <c r="N1298">
        <v>2.4336111109999998</v>
      </c>
      <c r="O1298">
        <v>0</v>
      </c>
      <c r="P1298">
        <v>30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8.7203940654096286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8.7203940654096286</v>
      </c>
    </row>
    <row r="1299" spans="1:31" x14ac:dyDescent="0.3">
      <c r="A1299">
        <v>2685532</v>
      </c>
      <c r="B1299">
        <v>2</v>
      </c>
      <c r="C1299" t="s">
        <v>80</v>
      </c>
      <c r="D1299" t="s">
        <v>99</v>
      </c>
      <c r="E1299" t="s">
        <v>244</v>
      </c>
      <c r="F1299" t="s">
        <v>3909</v>
      </c>
      <c r="G1299" t="s">
        <v>273</v>
      </c>
      <c r="H1299" t="s">
        <v>187</v>
      </c>
      <c r="I1299" t="s">
        <v>136</v>
      </c>
      <c r="J1299" t="s">
        <v>137</v>
      </c>
      <c r="K1299" t="s">
        <v>138</v>
      </c>
      <c r="L1299" t="s">
        <v>3908</v>
      </c>
      <c r="M1299" t="s">
        <v>3910</v>
      </c>
      <c r="N1299">
        <v>0.56361111100000005</v>
      </c>
      <c r="O1299">
        <v>0</v>
      </c>
      <c r="P1299">
        <v>117</v>
      </c>
      <c r="Q1299">
        <v>0</v>
      </c>
      <c r="R1299">
        <v>2</v>
      </c>
      <c r="S1299">
        <v>0</v>
      </c>
      <c r="T1299">
        <v>9</v>
      </c>
      <c r="U1299">
        <v>0</v>
      </c>
      <c r="V1299">
        <v>1</v>
      </c>
      <c r="W1299">
        <v>0</v>
      </c>
      <c r="X1299">
        <v>8.0289526242225691</v>
      </c>
      <c r="Y1299">
        <v>0</v>
      </c>
      <c r="Z1299">
        <v>6.737480757870222E-3</v>
      </c>
      <c r="AA1299">
        <v>0</v>
      </c>
      <c r="AB1299">
        <v>4.0499752123669879</v>
      </c>
      <c r="AC1299">
        <v>0</v>
      </c>
      <c r="AD1299">
        <v>86.402858497523326</v>
      </c>
      <c r="AE1299">
        <v>98.488523814870746</v>
      </c>
    </row>
    <row r="1300" spans="1:31" x14ac:dyDescent="0.3">
      <c r="A1300">
        <v>2687456</v>
      </c>
      <c r="B1300">
        <v>1</v>
      </c>
      <c r="C1300" t="s">
        <v>80</v>
      </c>
      <c r="D1300" t="s">
        <v>90</v>
      </c>
      <c r="E1300" t="s">
        <v>428</v>
      </c>
      <c r="F1300" t="s">
        <v>2248</v>
      </c>
      <c r="G1300" t="s">
        <v>903</v>
      </c>
      <c r="H1300" t="s">
        <v>187</v>
      </c>
      <c r="I1300" t="s">
        <v>136</v>
      </c>
      <c r="J1300" t="s">
        <v>137</v>
      </c>
      <c r="K1300" t="s">
        <v>138</v>
      </c>
      <c r="L1300" t="s">
        <v>3911</v>
      </c>
      <c r="M1300" t="s">
        <v>3912</v>
      </c>
      <c r="N1300">
        <v>5.5374999999999996</v>
      </c>
      <c r="O1300">
        <v>0</v>
      </c>
      <c r="P1300">
        <v>85</v>
      </c>
      <c r="Q1300">
        <v>0</v>
      </c>
      <c r="R1300">
        <v>0</v>
      </c>
      <c r="S1300">
        <v>0</v>
      </c>
      <c r="T1300">
        <v>7</v>
      </c>
      <c r="U1300">
        <v>0</v>
      </c>
      <c r="V1300">
        <v>0</v>
      </c>
      <c r="W1300">
        <v>0</v>
      </c>
      <c r="X1300">
        <v>101.23145458393175</v>
      </c>
      <c r="Y1300">
        <v>0</v>
      </c>
      <c r="Z1300">
        <v>0</v>
      </c>
      <c r="AA1300">
        <v>0</v>
      </c>
      <c r="AB1300">
        <v>14.451501555247155</v>
      </c>
      <c r="AC1300">
        <v>0</v>
      </c>
      <c r="AD1300">
        <v>0</v>
      </c>
      <c r="AE1300">
        <v>115.68295613917891</v>
      </c>
    </row>
    <row r="1301" spans="1:31" x14ac:dyDescent="0.3">
      <c r="A1301">
        <v>2688651</v>
      </c>
      <c r="B1301">
        <v>1</v>
      </c>
      <c r="C1301" t="s">
        <v>80</v>
      </c>
      <c r="D1301" t="s">
        <v>83</v>
      </c>
      <c r="E1301" t="s">
        <v>184</v>
      </c>
      <c r="F1301" t="s">
        <v>3913</v>
      </c>
      <c r="G1301" t="s">
        <v>3914</v>
      </c>
      <c r="H1301" t="s">
        <v>187</v>
      </c>
      <c r="I1301" t="s">
        <v>136</v>
      </c>
      <c r="J1301" t="s">
        <v>3</v>
      </c>
      <c r="K1301" t="s">
        <v>138</v>
      </c>
      <c r="L1301" t="s">
        <v>3915</v>
      </c>
      <c r="M1301" t="s">
        <v>3916</v>
      </c>
      <c r="N1301">
        <v>2.8797222219999998</v>
      </c>
      <c r="O1301">
        <v>0</v>
      </c>
      <c r="P1301">
        <v>106</v>
      </c>
      <c r="Q1301">
        <v>0</v>
      </c>
      <c r="R1301">
        <v>0</v>
      </c>
      <c r="S1301">
        <v>0</v>
      </c>
      <c r="T1301">
        <v>9</v>
      </c>
      <c r="U1301">
        <v>0</v>
      </c>
      <c r="V1301">
        <v>0</v>
      </c>
      <c r="W1301">
        <v>0</v>
      </c>
      <c r="X1301">
        <v>49.251436146691454</v>
      </c>
      <c r="Y1301">
        <v>0</v>
      </c>
      <c r="Z1301">
        <v>0</v>
      </c>
      <c r="AA1301">
        <v>0</v>
      </c>
      <c r="AB1301">
        <v>4.4174857914209467</v>
      </c>
      <c r="AC1301">
        <v>0</v>
      </c>
      <c r="AD1301">
        <v>0</v>
      </c>
      <c r="AE1301">
        <v>53.668921938112398</v>
      </c>
    </row>
    <row r="1302" spans="1:31" x14ac:dyDescent="0.3">
      <c r="A1302">
        <v>2688666</v>
      </c>
      <c r="B1302">
        <v>1</v>
      </c>
      <c r="C1302" t="s">
        <v>81</v>
      </c>
      <c r="D1302" t="s">
        <v>128</v>
      </c>
      <c r="E1302" t="s">
        <v>160</v>
      </c>
      <c r="F1302" t="s">
        <v>3357</v>
      </c>
      <c r="G1302" t="s">
        <v>165</v>
      </c>
      <c r="H1302" t="s">
        <v>135</v>
      </c>
      <c r="I1302" t="s">
        <v>136</v>
      </c>
      <c r="J1302" t="s">
        <v>137</v>
      </c>
      <c r="K1302" t="s">
        <v>166</v>
      </c>
      <c r="L1302" t="s">
        <v>3917</v>
      </c>
      <c r="M1302" t="s">
        <v>3918</v>
      </c>
      <c r="N1302">
        <v>0.80805555500000004</v>
      </c>
      <c r="O1302">
        <v>106</v>
      </c>
      <c r="P1302">
        <v>21372</v>
      </c>
      <c r="Q1302">
        <v>621</v>
      </c>
      <c r="R1302">
        <v>596</v>
      </c>
      <c r="S1302">
        <v>110</v>
      </c>
      <c r="T1302">
        <v>1955</v>
      </c>
      <c r="U1302">
        <v>16</v>
      </c>
      <c r="V1302">
        <v>1</v>
      </c>
      <c r="W1302">
        <v>30.780608191031451</v>
      </c>
      <c r="X1302">
        <v>2500.6394321542107</v>
      </c>
      <c r="Y1302">
        <v>375.14210726439541</v>
      </c>
      <c r="Z1302">
        <v>208.12314348293845</v>
      </c>
      <c r="AA1302">
        <v>643.36533547828742</v>
      </c>
      <c r="AB1302">
        <v>699.42534589842876</v>
      </c>
      <c r="AC1302">
        <v>1063.9707303141613</v>
      </c>
      <c r="AD1302">
        <v>6.6020390942758187</v>
      </c>
      <c r="AE1302">
        <v>5528.0487418777293</v>
      </c>
    </row>
    <row r="1303" spans="1:31" x14ac:dyDescent="0.3">
      <c r="A1303">
        <v>2688683</v>
      </c>
      <c r="B1303">
        <v>1</v>
      </c>
      <c r="C1303" t="s">
        <v>81</v>
      </c>
      <c r="D1303" t="s">
        <v>113</v>
      </c>
      <c r="E1303" t="s">
        <v>132</v>
      </c>
      <c r="F1303" t="s">
        <v>3919</v>
      </c>
      <c r="G1303" t="s">
        <v>134</v>
      </c>
      <c r="H1303" t="s">
        <v>135</v>
      </c>
      <c r="I1303" t="s">
        <v>136</v>
      </c>
      <c r="J1303" t="s">
        <v>137</v>
      </c>
      <c r="K1303" t="s">
        <v>138</v>
      </c>
      <c r="L1303" t="s">
        <v>3920</v>
      </c>
      <c r="M1303" t="s">
        <v>3921</v>
      </c>
      <c r="N1303">
        <v>0.83333333300000001</v>
      </c>
      <c r="O1303">
        <v>1</v>
      </c>
      <c r="P1303">
        <v>508</v>
      </c>
      <c r="Q1303">
        <v>0</v>
      </c>
      <c r="R1303">
        <v>82</v>
      </c>
      <c r="S1303">
        <v>2</v>
      </c>
      <c r="T1303">
        <v>8</v>
      </c>
      <c r="U1303">
        <v>0</v>
      </c>
      <c r="V1303">
        <v>0</v>
      </c>
      <c r="W1303">
        <v>0.12874809032916668</v>
      </c>
      <c r="X1303">
        <v>56.90319234153386</v>
      </c>
      <c r="Y1303">
        <v>0</v>
      </c>
      <c r="Z1303">
        <v>43.194171634661664</v>
      </c>
      <c r="AA1303">
        <v>3.3085747074839591</v>
      </c>
      <c r="AB1303">
        <v>1.170180644380437</v>
      </c>
      <c r="AC1303">
        <v>0</v>
      </c>
      <c r="AD1303">
        <v>0</v>
      </c>
      <c r="AE1303">
        <v>104.70486741838909</v>
      </c>
    </row>
    <row r="1304" spans="1:31" x14ac:dyDescent="0.3">
      <c r="A1304">
        <v>2688740</v>
      </c>
      <c r="B1304">
        <v>1</v>
      </c>
      <c r="C1304" t="s">
        <v>80</v>
      </c>
      <c r="D1304" t="s">
        <v>99</v>
      </c>
      <c r="E1304" t="s">
        <v>244</v>
      </c>
      <c r="F1304" t="s">
        <v>3922</v>
      </c>
      <c r="G1304" t="s">
        <v>165</v>
      </c>
      <c r="H1304" t="s">
        <v>187</v>
      </c>
      <c r="I1304" t="s">
        <v>136</v>
      </c>
      <c r="J1304" t="s">
        <v>137</v>
      </c>
      <c r="K1304" t="s">
        <v>166</v>
      </c>
      <c r="L1304" t="s">
        <v>3923</v>
      </c>
      <c r="M1304" t="s">
        <v>3924</v>
      </c>
      <c r="N1304">
        <v>3.4697222220000001</v>
      </c>
      <c r="O1304">
        <v>0</v>
      </c>
      <c r="P1304">
        <v>191</v>
      </c>
      <c r="Q1304">
        <v>0</v>
      </c>
      <c r="R1304">
        <v>2</v>
      </c>
      <c r="S1304">
        <v>0</v>
      </c>
      <c r="T1304">
        <v>26</v>
      </c>
      <c r="U1304">
        <v>0</v>
      </c>
      <c r="V1304">
        <v>1</v>
      </c>
      <c r="W1304">
        <v>0</v>
      </c>
      <c r="X1304">
        <v>105.83539927346074</v>
      </c>
      <c r="Y1304">
        <v>0</v>
      </c>
      <c r="Z1304">
        <v>1.4719612985587949</v>
      </c>
      <c r="AA1304">
        <v>0</v>
      </c>
      <c r="AB1304">
        <v>50.802783583804789</v>
      </c>
      <c r="AC1304">
        <v>0</v>
      </c>
      <c r="AD1304">
        <v>18.925651672427122</v>
      </c>
      <c r="AE1304">
        <v>177.03579582825142</v>
      </c>
    </row>
    <row r="1305" spans="1:31" x14ac:dyDescent="0.3">
      <c r="A1305">
        <v>2688746</v>
      </c>
      <c r="B1305">
        <v>1</v>
      </c>
      <c r="C1305" t="s">
        <v>81</v>
      </c>
      <c r="D1305" t="s">
        <v>123</v>
      </c>
      <c r="E1305" t="s">
        <v>132</v>
      </c>
      <c r="F1305" t="s">
        <v>3925</v>
      </c>
      <c r="G1305" t="s">
        <v>134</v>
      </c>
      <c r="H1305" t="s">
        <v>135</v>
      </c>
      <c r="I1305" t="s">
        <v>136</v>
      </c>
      <c r="J1305" t="s">
        <v>137</v>
      </c>
      <c r="K1305" t="s">
        <v>138</v>
      </c>
      <c r="L1305" t="s">
        <v>3926</v>
      </c>
      <c r="M1305" t="s">
        <v>3927</v>
      </c>
      <c r="N1305">
        <v>1.5083333329999999</v>
      </c>
      <c r="O1305">
        <v>0</v>
      </c>
      <c r="P1305">
        <v>9</v>
      </c>
      <c r="Q1305">
        <v>0</v>
      </c>
      <c r="R1305">
        <v>115</v>
      </c>
      <c r="S1305">
        <v>0</v>
      </c>
      <c r="T1305">
        <v>11</v>
      </c>
      <c r="U1305">
        <v>0</v>
      </c>
      <c r="V1305">
        <v>0</v>
      </c>
      <c r="W1305">
        <v>0</v>
      </c>
      <c r="X1305">
        <v>12.687370456049791</v>
      </c>
      <c r="Y1305">
        <v>0</v>
      </c>
      <c r="Z1305">
        <v>113.10188265861966</v>
      </c>
      <c r="AA1305">
        <v>0</v>
      </c>
      <c r="AB1305">
        <v>7.0573116658325272</v>
      </c>
      <c r="AC1305">
        <v>0</v>
      </c>
      <c r="AD1305">
        <v>0</v>
      </c>
      <c r="AE1305">
        <v>132.84656478050198</v>
      </c>
    </row>
    <row r="1306" spans="1:31" x14ac:dyDescent="0.3">
      <c r="A1306">
        <v>2688751</v>
      </c>
      <c r="B1306">
        <v>1</v>
      </c>
      <c r="C1306" t="s">
        <v>80</v>
      </c>
      <c r="D1306" t="s">
        <v>84</v>
      </c>
      <c r="E1306" t="s">
        <v>244</v>
      </c>
      <c r="F1306" t="s">
        <v>3928</v>
      </c>
      <c r="G1306" t="s">
        <v>346</v>
      </c>
      <c r="H1306" t="s">
        <v>187</v>
      </c>
      <c r="I1306" t="s">
        <v>136</v>
      </c>
      <c r="J1306" t="s">
        <v>137</v>
      </c>
      <c r="K1306" t="s">
        <v>166</v>
      </c>
      <c r="L1306" t="s">
        <v>3929</v>
      </c>
      <c r="M1306" t="s">
        <v>3930</v>
      </c>
      <c r="N1306">
        <v>3.6208333330000002</v>
      </c>
      <c r="O1306">
        <v>0</v>
      </c>
      <c r="P1306">
        <v>481</v>
      </c>
      <c r="Q1306">
        <v>0</v>
      </c>
      <c r="R1306">
        <v>0</v>
      </c>
      <c r="S1306">
        <v>0</v>
      </c>
      <c r="T1306">
        <v>9</v>
      </c>
      <c r="U1306">
        <v>0</v>
      </c>
      <c r="V1306">
        <v>0</v>
      </c>
      <c r="W1306">
        <v>0</v>
      </c>
      <c r="X1306">
        <v>376.85043420490075</v>
      </c>
      <c r="Y1306">
        <v>0</v>
      </c>
      <c r="Z1306">
        <v>0</v>
      </c>
      <c r="AA1306">
        <v>0</v>
      </c>
      <c r="AB1306">
        <v>12.593533581654954</v>
      </c>
      <c r="AC1306">
        <v>0</v>
      </c>
      <c r="AD1306">
        <v>0</v>
      </c>
      <c r="AE1306">
        <v>389.44396778655573</v>
      </c>
    </row>
    <row r="1307" spans="1:31" x14ac:dyDescent="0.3">
      <c r="A1307">
        <v>2688798</v>
      </c>
      <c r="B1307">
        <v>1</v>
      </c>
      <c r="C1307" t="s">
        <v>80</v>
      </c>
      <c r="D1307" t="s">
        <v>82</v>
      </c>
      <c r="E1307" t="s">
        <v>244</v>
      </c>
      <c r="F1307" t="s">
        <v>3931</v>
      </c>
      <c r="G1307" t="s">
        <v>165</v>
      </c>
      <c r="H1307" t="s">
        <v>187</v>
      </c>
      <c r="I1307" t="s">
        <v>136</v>
      </c>
      <c r="J1307" t="s">
        <v>137</v>
      </c>
      <c r="K1307" t="s">
        <v>166</v>
      </c>
      <c r="L1307" t="s">
        <v>3932</v>
      </c>
      <c r="M1307" t="s">
        <v>3933</v>
      </c>
      <c r="N1307">
        <v>2.7522222219999999</v>
      </c>
      <c r="O1307">
        <v>0</v>
      </c>
      <c r="P1307">
        <v>972</v>
      </c>
      <c r="Q1307">
        <v>0</v>
      </c>
      <c r="R1307">
        <v>0</v>
      </c>
      <c r="S1307">
        <v>0</v>
      </c>
      <c r="T1307">
        <v>89</v>
      </c>
      <c r="U1307">
        <v>0</v>
      </c>
      <c r="V1307">
        <v>0</v>
      </c>
      <c r="W1307">
        <v>0</v>
      </c>
      <c r="X1307">
        <v>506.53591054062531</v>
      </c>
      <c r="Y1307">
        <v>0</v>
      </c>
      <c r="Z1307">
        <v>0</v>
      </c>
      <c r="AA1307">
        <v>0</v>
      </c>
      <c r="AB1307">
        <v>148.89324974077235</v>
      </c>
      <c r="AC1307">
        <v>0</v>
      </c>
      <c r="AD1307">
        <v>0</v>
      </c>
      <c r="AE1307">
        <v>655.42916028139769</v>
      </c>
    </row>
    <row r="1308" spans="1:31" x14ac:dyDescent="0.3">
      <c r="A1308">
        <v>2688811</v>
      </c>
      <c r="B1308">
        <v>1</v>
      </c>
      <c r="C1308" t="s">
        <v>80</v>
      </c>
      <c r="D1308" t="s">
        <v>92</v>
      </c>
      <c r="E1308" t="s">
        <v>213</v>
      </c>
      <c r="F1308" t="s">
        <v>3934</v>
      </c>
      <c r="G1308" t="s">
        <v>3935</v>
      </c>
      <c r="H1308" t="s">
        <v>187</v>
      </c>
      <c r="I1308" t="s">
        <v>136</v>
      </c>
      <c r="J1308" t="s">
        <v>137</v>
      </c>
      <c r="K1308" t="s">
        <v>138</v>
      </c>
      <c r="L1308" t="s">
        <v>3936</v>
      </c>
      <c r="M1308" t="s">
        <v>3937</v>
      </c>
      <c r="N1308">
        <v>2.420833333</v>
      </c>
      <c r="O1308">
        <v>0</v>
      </c>
      <c r="P1308">
        <v>1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0.74229785258357328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0.74229785258357328</v>
      </c>
    </row>
    <row r="1309" spans="1:31" x14ac:dyDescent="0.3">
      <c r="A1309">
        <v>2688828</v>
      </c>
      <c r="B1309">
        <v>1</v>
      </c>
      <c r="C1309" t="s">
        <v>80</v>
      </c>
      <c r="D1309" t="s">
        <v>82</v>
      </c>
      <c r="E1309" t="s">
        <v>213</v>
      </c>
      <c r="F1309" t="s">
        <v>3938</v>
      </c>
      <c r="G1309" t="s">
        <v>215</v>
      </c>
      <c r="H1309" t="s">
        <v>187</v>
      </c>
      <c r="I1309" t="s">
        <v>136</v>
      </c>
      <c r="J1309" t="s">
        <v>137</v>
      </c>
      <c r="K1309" t="s">
        <v>138</v>
      </c>
      <c r="L1309" t="s">
        <v>3939</v>
      </c>
      <c r="M1309" t="s">
        <v>3940</v>
      </c>
      <c r="N1309">
        <v>2.537222222</v>
      </c>
      <c r="O1309">
        <v>0</v>
      </c>
      <c r="P1309">
        <v>15</v>
      </c>
      <c r="Q1309">
        <v>0</v>
      </c>
      <c r="R1309">
        <v>0</v>
      </c>
      <c r="S1309">
        <v>0</v>
      </c>
      <c r="T1309">
        <v>2</v>
      </c>
      <c r="U1309">
        <v>0</v>
      </c>
      <c r="V1309">
        <v>0</v>
      </c>
      <c r="W1309">
        <v>0</v>
      </c>
      <c r="X1309">
        <v>7.0905629587095076</v>
      </c>
      <c r="Y1309">
        <v>0</v>
      </c>
      <c r="Z1309">
        <v>0</v>
      </c>
      <c r="AA1309">
        <v>0</v>
      </c>
      <c r="AB1309">
        <v>0.4742250639095944</v>
      </c>
      <c r="AC1309">
        <v>0</v>
      </c>
      <c r="AD1309">
        <v>0</v>
      </c>
      <c r="AE1309">
        <v>7.5647880226191022</v>
      </c>
    </row>
    <row r="1310" spans="1:31" x14ac:dyDescent="0.3">
      <c r="A1310">
        <v>2688855</v>
      </c>
      <c r="B1310">
        <v>1</v>
      </c>
      <c r="C1310" t="s">
        <v>80</v>
      </c>
      <c r="D1310" t="s">
        <v>86</v>
      </c>
      <c r="E1310" t="s">
        <v>244</v>
      </c>
      <c r="F1310" t="s">
        <v>3941</v>
      </c>
      <c r="G1310" t="s">
        <v>968</v>
      </c>
      <c r="H1310" t="s">
        <v>187</v>
      </c>
      <c r="I1310" t="s">
        <v>136</v>
      </c>
      <c r="J1310" t="s">
        <v>137</v>
      </c>
      <c r="K1310" t="s">
        <v>138</v>
      </c>
      <c r="L1310" t="s">
        <v>3942</v>
      </c>
      <c r="M1310" t="s">
        <v>3943</v>
      </c>
      <c r="N1310">
        <v>0.76111111099999995</v>
      </c>
      <c r="O1310">
        <v>0</v>
      </c>
      <c r="P1310">
        <v>24</v>
      </c>
      <c r="Q1310">
        <v>0</v>
      </c>
      <c r="R1310">
        <v>22</v>
      </c>
      <c r="S1310">
        <v>0</v>
      </c>
      <c r="T1310">
        <v>19</v>
      </c>
      <c r="U1310">
        <v>0</v>
      </c>
      <c r="V1310">
        <v>0</v>
      </c>
      <c r="W1310">
        <v>0</v>
      </c>
      <c r="X1310">
        <v>35.267725569558266</v>
      </c>
      <c r="Y1310">
        <v>0</v>
      </c>
      <c r="Z1310">
        <v>11.160921612790311</v>
      </c>
      <c r="AA1310">
        <v>0</v>
      </c>
      <c r="AB1310">
        <v>22.884621512155739</v>
      </c>
      <c r="AC1310">
        <v>0</v>
      </c>
      <c r="AD1310">
        <v>0</v>
      </c>
      <c r="AE1310">
        <v>69.313268694504316</v>
      </c>
    </row>
    <row r="1311" spans="1:31" x14ac:dyDescent="0.3">
      <c r="A1311">
        <v>2686510</v>
      </c>
      <c r="B1311">
        <v>1</v>
      </c>
      <c r="C1311" t="s">
        <v>80</v>
      </c>
      <c r="D1311" t="s">
        <v>92</v>
      </c>
      <c r="E1311" t="s">
        <v>160</v>
      </c>
      <c r="F1311" t="s">
        <v>3944</v>
      </c>
      <c r="G1311" t="s">
        <v>219</v>
      </c>
      <c r="H1311" t="s">
        <v>135</v>
      </c>
      <c r="I1311" t="s">
        <v>136</v>
      </c>
      <c r="J1311" t="s">
        <v>137</v>
      </c>
      <c r="K1311" t="s">
        <v>138</v>
      </c>
      <c r="L1311" t="s">
        <v>3945</v>
      </c>
      <c r="M1311" t="s">
        <v>3946</v>
      </c>
      <c r="N1311">
        <v>2.003333333</v>
      </c>
      <c r="O1311">
        <v>12</v>
      </c>
      <c r="P1311">
        <v>3344</v>
      </c>
      <c r="Q1311">
        <v>17</v>
      </c>
      <c r="R1311">
        <v>462</v>
      </c>
      <c r="S1311">
        <v>32</v>
      </c>
      <c r="T1311">
        <v>452</v>
      </c>
      <c r="U1311">
        <v>1</v>
      </c>
      <c r="V1311">
        <v>0</v>
      </c>
      <c r="W1311">
        <v>199.06897165881333</v>
      </c>
      <c r="X1311">
        <v>1688.9741978019422</v>
      </c>
      <c r="Y1311">
        <v>131.98828191332535</v>
      </c>
      <c r="Z1311">
        <v>762.15100793472095</v>
      </c>
      <c r="AA1311">
        <v>360.40254137489069</v>
      </c>
      <c r="AB1311">
        <v>1030.6622440860428</v>
      </c>
      <c r="AC1311">
        <v>246.47214469736406</v>
      </c>
      <c r="AD1311">
        <v>0</v>
      </c>
      <c r="AE1311">
        <v>4419.7193894671</v>
      </c>
    </row>
    <row r="1312" spans="1:31" x14ac:dyDescent="0.3">
      <c r="A1312">
        <v>2688326</v>
      </c>
      <c r="B1312">
        <v>1</v>
      </c>
      <c r="C1312" t="s">
        <v>80</v>
      </c>
      <c r="D1312" t="s">
        <v>101</v>
      </c>
      <c r="E1312" t="s">
        <v>213</v>
      </c>
      <c r="F1312" t="s">
        <v>3947</v>
      </c>
      <c r="G1312" t="s">
        <v>147</v>
      </c>
      <c r="H1312" t="s">
        <v>187</v>
      </c>
      <c r="I1312" t="s">
        <v>136</v>
      </c>
      <c r="J1312" t="s">
        <v>3</v>
      </c>
      <c r="K1312" t="s">
        <v>138</v>
      </c>
      <c r="L1312" t="s">
        <v>3948</v>
      </c>
      <c r="M1312" t="s">
        <v>3949</v>
      </c>
      <c r="N1312">
        <v>1.1261111109999999</v>
      </c>
      <c r="O1312">
        <v>0</v>
      </c>
      <c r="P1312">
        <v>1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</row>
    <row r="1313" spans="1:31" x14ac:dyDescent="0.3">
      <c r="A1313">
        <v>2688784</v>
      </c>
      <c r="B1313">
        <v>1</v>
      </c>
      <c r="C1313" t="s">
        <v>80</v>
      </c>
      <c r="D1313" t="s">
        <v>107</v>
      </c>
      <c r="E1313" t="s">
        <v>184</v>
      </c>
      <c r="F1313" t="s">
        <v>3950</v>
      </c>
      <c r="G1313" t="s">
        <v>1675</v>
      </c>
      <c r="H1313" t="s">
        <v>187</v>
      </c>
      <c r="I1313" t="s">
        <v>136</v>
      </c>
      <c r="J1313" t="s">
        <v>137</v>
      </c>
      <c r="K1313" t="s">
        <v>138</v>
      </c>
      <c r="L1313" t="s">
        <v>3951</v>
      </c>
      <c r="M1313" t="s">
        <v>3952</v>
      </c>
      <c r="N1313">
        <v>2.6191666659999999</v>
      </c>
      <c r="O1313">
        <v>0</v>
      </c>
      <c r="P1313">
        <v>3</v>
      </c>
      <c r="Q1313">
        <v>0</v>
      </c>
      <c r="R1313">
        <v>0</v>
      </c>
      <c r="S1313">
        <v>0</v>
      </c>
      <c r="T1313">
        <v>3</v>
      </c>
      <c r="U1313">
        <v>0</v>
      </c>
      <c r="V1313">
        <v>0</v>
      </c>
      <c r="W1313">
        <v>0</v>
      </c>
      <c r="X1313">
        <v>17.506052088002988</v>
      </c>
      <c r="Y1313">
        <v>0</v>
      </c>
      <c r="Z1313">
        <v>0</v>
      </c>
      <c r="AA1313">
        <v>0</v>
      </c>
      <c r="AB1313">
        <v>4.2344914541456422</v>
      </c>
      <c r="AC1313">
        <v>0</v>
      </c>
      <c r="AD1313">
        <v>0</v>
      </c>
      <c r="AE1313">
        <v>21.740543542148629</v>
      </c>
    </row>
    <row r="1314" spans="1:31" x14ac:dyDescent="0.3">
      <c r="A1314">
        <v>2686578</v>
      </c>
      <c r="B1314">
        <v>1</v>
      </c>
      <c r="C1314" t="s">
        <v>80</v>
      </c>
      <c r="D1314" t="s">
        <v>106</v>
      </c>
      <c r="E1314" t="s">
        <v>184</v>
      </c>
      <c r="F1314" t="s">
        <v>3953</v>
      </c>
      <c r="G1314" t="s">
        <v>186</v>
      </c>
      <c r="H1314" t="s">
        <v>187</v>
      </c>
      <c r="I1314" t="s">
        <v>136</v>
      </c>
      <c r="J1314" t="s">
        <v>137</v>
      </c>
      <c r="K1314" t="s">
        <v>138</v>
      </c>
      <c r="L1314" t="s">
        <v>3954</v>
      </c>
      <c r="M1314" t="s">
        <v>3955</v>
      </c>
      <c r="N1314">
        <v>1.6425000000000001</v>
      </c>
      <c r="O1314">
        <v>0</v>
      </c>
      <c r="P1314">
        <v>2</v>
      </c>
      <c r="Q1314">
        <v>0</v>
      </c>
      <c r="R1314">
        <v>3</v>
      </c>
      <c r="S1314">
        <v>0</v>
      </c>
      <c r="T1314">
        <v>3</v>
      </c>
      <c r="U1314">
        <v>0</v>
      </c>
      <c r="V1314">
        <v>0</v>
      </c>
      <c r="W1314">
        <v>0</v>
      </c>
      <c r="X1314">
        <v>0.43831677253706752</v>
      </c>
      <c r="Y1314">
        <v>0</v>
      </c>
      <c r="Z1314">
        <v>13.355223907027325</v>
      </c>
      <c r="AA1314">
        <v>0</v>
      </c>
      <c r="AB1314">
        <v>3.6907737103704301</v>
      </c>
      <c r="AC1314">
        <v>0</v>
      </c>
      <c r="AD1314">
        <v>0</v>
      </c>
      <c r="AE1314">
        <v>17.484314389934823</v>
      </c>
    </row>
    <row r="1315" spans="1:31" x14ac:dyDescent="0.3">
      <c r="A1315">
        <v>2686597</v>
      </c>
      <c r="B1315">
        <v>1</v>
      </c>
      <c r="C1315" t="s">
        <v>81</v>
      </c>
      <c r="D1315" t="s">
        <v>118</v>
      </c>
      <c r="E1315" t="s">
        <v>184</v>
      </c>
      <c r="F1315" t="s">
        <v>3956</v>
      </c>
      <c r="G1315" t="s">
        <v>409</v>
      </c>
      <c r="H1315" t="s">
        <v>187</v>
      </c>
      <c r="I1315" t="s">
        <v>136</v>
      </c>
      <c r="J1315" t="s">
        <v>137</v>
      </c>
      <c r="K1315" t="s">
        <v>138</v>
      </c>
      <c r="L1315" t="s">
        <v>3957</v>
      </c>
      <c r="M1315" t="s">
        <v>3958</v>
      </c>
      <c r="N1315">
        <v>0.68222222200000004</v>
      </c>
      <c r="O1315">
        <v>0</v>
      </c>
      <c r="P1315">
        <v>0</v>
      </c>
      <c r="Q1315">
        <v>0</v>
      </c>
      <c r="R1315">
        <v>3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3.5131473866675518</v>
      </c>
      <c r="AA1315">
        <v>0</v>
      </c>
      <c r="AB1315">
        <v>0</v>
      </c>
      <c r="AC1315">
        <v>0</v>
      </c>
      <c r="AD1315">
        <v>0</v>
      </c>
      <c r="AE1315">
        <v>3.5131473866675518</v>
      </c>
    </row>
    <row r="1316" spans="1:31" x14ac:dyDescent="0.3">
      <c r="A1316">
        <v>2686602</v>
      </c>
      <c r="B1316">
        <v>1</v>
      </c>
      <c r="C1316" t="s">
        <v>80</v>
      </c>
      <c r="D1316" t="s">
        <v>84</v>
      </c>
      <c r="E1316" t="s">
        <v>244</v>
      </c>
      <c r="F1316" t="s">
        <v>3959</v>
      </c>
      <c r="G1316" t="s">
        <v>409</v>
      </c>
      <c r="H1316" t="s">
        <v>187</v>
      </c>
      <c r="I1316" t="s">
        <v>136</v>
      </c>
      <c r="J1316" t="s">
        <v>137</v>
      </c>
      <c r="K1316" t="s">
        <v>138</v>
      </c>
      <c r="L1316" t="s">
        <v>3960</v>
      </c>
      <c r="M1316" t="s">
        <v>3961</v>
      </c>
      <c r="N1316">
        <v>0.50138888800000003</v>
      </c>
      <c r="O1316">
        <v>0</v>
      </c>
      <c r="P1316">
        <v>5</v>
      </c>
      <c r="Q1316">
        <v>0</v>
      </c>
      <c r="R1316">
        <v>17</v>
      </c>
      <c r="S1316">
        <v>0</v>
      </c>
      <c r="T1316">
        <v>12</v>
      </c>
      <c r="U1316">
        <v>0</v>
      </c>
      <c r="V1316">
        <v>0</v>
      </c>
      <c r="W1316">
        <v>0</v>
      </c>
      <c r="X1316">
        <v>0.78688326037620282</v>
      </c>
      <c r="Y1316">
        <v>0</v>
      </c>
      <c r="Z1316">
        <v>3.4388005187143351</v>
      </c>
      <c r="AA1316">
        <v>0</v>
      </c>
      <c r="AB1316">
        <v>8.6848337111656644</v>
      </c>
      <c r="AC1316">
        <v>0</v>
      </c>
      <c r="AD1316">
        <v>0</v>
      </c>
      <c r="AE1316">
        <v>12.910517490256202</v>
      </c>
    </row>
    <row r="1317" spans="1:31" x14ac:dyDescent="0.3">
      <c r="A1317">
        <v>2686621</v>
      </c>
      <c r="B1317">
        <v>1</v>
      </c>
      <c r="C1317" t="s">
        <v>80</v>
      </c>
      <c r="D1317" t="s">
        <v>82</v>
      </c>
      <c r="E1317" t="s">
        <v>244</v>
      </c>
      <c r="F1317" t="s">
        <v>3962</v>
      </c>
      <c r="G1317" t="s">
        <v>3824</v>
      </c>
      <c r="H1317" t="s">
        <v>187</v>
      </c>
      <c r="I1317" t="s">
        <v>136</v>
      </c>
      <c r="J1317" t="s">
        <v>137</v>
      </c>
      <c r="K1317" t="s">
        <v>138</v>
      </c>
      <c r="L1317" t="s">
        <v>3963</v>
      </c>
      <c r="M1317" t="s">
        <v>3964</v>
      </c>
      <c r="N1317">
        <v>6.25E-2</v>
      </c>
      <c r="O1317">
        <v>0</v>
      </c>
      <c r="P1317">
        <v>925</v>
      </c>
      <c r="Q1317">
        <v>0</v>
      </c>
      <c r="R1317">
        <v>0</v>
      </c>
      <c r="S1317">
        <v>0</v>
      </c>
      <c r="T1317">
        <v>87</v>
      </c>
      <c r="U1317">
        <v>0</v>
      </c>
      <c r="V1317">
        <v>0</v>
      </c>
      <c r="W1317">
        <v>0</v>
      </c>
      <c r="X1317">
        <v>11.680613159154046</v>
      </c>
      <c r="Y1317">
        <v>0</v>
      </c>
      <c r="Z1317">
        <v>0</v>
      </c>
      <c r="AA1317">
        <v>0</v>
      </c>
      <c r="AB1317">
        <v>4.1569432856913631</v>
      </c>
      <c r="AC1317">
        <v>0</v>
      </c>
      <c r="AD1317">
        <v>0</v>
      </c>
      <c r="AE1317">
        <v>15.837556444845408</v>
      </c>
    </row>
    <row r="1318" spans="1:31" x14ac:dyDescent="0.3">
      <c r="A1318">
        <v>2686228</v>
      </c>
      <c r="B1318">
        <v>1</v>
      </c>
      <c r="C1318" t="s">
        <v>81</v>
      </c>
      <c r="D1318" t="s">
        <v>127</v>
      </c>
      <c r="E1318" t="s">
        <v>145</v>
      </c>
      <c r="F1318" t="s">
        <v>2601</v>
      </c>
      <c r="G1318" t="s">
        <v>346</v>
      </c>
      <c r="H1318" t="s">
        <v>135</v>
      </c>
      <c r="I1318" t="s">
        <v>136</v>
      </c>
      <c r="J1318" t="s">
        <v>137</v>
      </c>
      <c r="K1318" t="s">
        <v>166</v>
      </c>
      <c r="L1318" t="s">
        <v>3965</v>
      </c>
      <c r="M1318" t="s">
        <v>3966</v>
      </c>
      <c r="N1318">
        <v>7.750555555</v>
      </c>
      <c r="O1318">
        <v>0</v>
      </c>
      <c r="P1318">
        <v>178</v>
      </c>
      <c r="Q1318">
        <v>28</v>
      </c>
      <c r="R1318">
        <v>29</v>
      </c>
      <c r="S1318">
        <v>1</v>
      </c>
      <c r="T1318">
        <v>16</v>
      </c>
      <c r="U1318">
        <v>0</v>
      </c>
      <c r="V1318">
        <v>0</v>
      </c>
      <c r="W1318">
        <v>0</v>
      </c>
      <c r="X1318">
        <v>229.58342503060445</v>
      </c>
      <c r="Y1318">
        <v>132.72114544867483</v>
      </c>
      <c r="Z1318">
        <v>95.83451926570163</v>
      </c>
      <c r="AA1318">
        <v>0</v>
      </c>
      <c r="AB1318">
        <v>42.406007400982332</v>
      </c>
      <c r="AC1318">
        <v>0</v>
      </c>
      <c r="AD1318">
        <v>0</v>
      </c>
      <c r="AE1318">
        <v>500.54509714596321</v>
      </c>
    </row>
    <row r="1319" spans="1:31" x14ac:dyDescent="0.3">
      <c r="A1319">
        <v>2686379</v>
      </c>
      <c r="B1319">
        <v>1</v>
      </c>
      <c r="C1319" t="s">
        <v>80</v>
      </c>
      <c r="D1319" t="s">
        <v>84</v>
      </c>
      <c r="E1319" t="s">
        <v>244</v>
      </c>
      <c r="F1319" t="s">
        <v>3967</v>
      </c>
      <c r="G1319" t="s">
        <v>346</v>
      </c>
      <c r="H1319" t="s">
        <v>187</v>
      </c>
      <c r="I1319" t="s">
        <v>136</v>
      </c>
      <c r="J1319" t="s">
        <v>137</v>
      </c>
      <c r="K1319" t="s">
        <v>166</v>
      </c>
      <c r="L1319" t="s">
        <v>3968</v>
      </c>
      <c r="M1319" t="s">
        <v>3969</v>
      </c>
      <c r="N1319">
        <v>6.4294444439999996</v>
      </c>
      <c r="O1319">
        <v>0</v>
      </c>
      <c r="P1319">
        <v>142</v>
      </c>
      <c r="Q1319">
        <v>0</v>
      </c>
      <c r="R1319">
        <v>2</v>
      </c>
      <c r="S1319">
        <v>0</v>
      </c>
      <c r="T1319">
        <v>5</v>
      </c>
      <c r="U1319">
        <v>0</v>
      </c>
      <c r="V1319">
        <v>0</v>
      </c>
      <c r="W1319">
        <v>0</v>
      </c>
      <c r="X1319">
        <v>173.42829656968223</v>
      </c>
      <c r="Y1319">
        <v>0</v>
      </c>
      <c r="Z1319">
        <v>11.78427638633247</v>
      </c>
      <c r="AA1319">
        <v>0</v>
      </c>
      <c r="AB1319">
        <v>48.448183787410876</v>
      </c>
      <c r="AC1319">
        <v>0</v>
      </c>
      <c r="AD1319">
        <v>0</v>
      </c>
      <c r="AE1319">
        <v>233.66075674342557</v>
      </c>
    </row>
    <row r="1320" spans="1:31" x14ac:dyDescent="0.3">
      <c r="A1320">
        <v>2686423</v>
      </c>
      <c r="B1320">
        <v>1</v>
      </c>
      <c r="C1320" t="s">
        <v>80</v>
      </c>
      <c r="D1320" t="s">
        <v>100</v>
      </c>
      <c r="E1320" t="s">
        <v>213</v>
      </c>
      <c r="F1320" t="s">
        <v>3970</v>
      </c>
      <c r="G1320" t="s">
        <v>831</v>
      </c>
      <c r="H1320" t="s">
        <v>187</v>
      </c>
      <c r="I1320" t="s">
        <v>136</v>
      </c>
      <c r="J1320" t="s">
        <v>137</v>
      </c>
      <c r="K1320" t="s">
        <v>138</v>
      </c>
      <c r="L1320" t="s">
        <v>3971</v>
      </c>
      <c r="M1320" t="s">
        <v>3972</v>
      </c>
      <c r="N1320">
        <v>5.8247222220000001</v>
      </c>
      <c r="O1320">
        <v>0</v>
      </c>
      <c r="P1320">
        <v>2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</row>
    <row r="1321" spans="1:31" x14ac:dyDescent="0.3">
      <c r="A1321">
        <v>2686570</v>
      </c>
      <c r="B1321">
        <v>1</v>
      </c>
      <c r="C1321" t="s">
        <v>81</v>
      </c>
      <c r="D1321" t="s">
        <v>123</v>
      </c>
      <c r="E1321" t="s">
        <v>184</v>
      </c>
      <c r="F1321" t="s">
        <v>3973</v>
      </c>
      <c r="G1321" t="s">
        <v>3974</v>
      </c>
      <c r="H1321" t="s">
        <v>187</v>
      </c>
      <c r="I1321" t="s">
        <v>136</v>
      </c>
      <c r="J1321" t="s">
        <v>137</v>
      </c>
      <c r="K1321" t="s">
        <v>138</v>
      </c>
      <c r="L1321" t="s">
        <v>3975</v>
      </c>
      <c r="M1321" t="s">
        <v>3976</v>
      </c>
      <c r="N1321">
        <v>1.7641666659999999</v>
      </c>
      <c r="O1321">
        <v>0</v>
      </c>
      <c r="P1321">
        <v>65</v>
      </c>
      <c r="Q1321">
        <v>0</v>
      </c>
      <c r="R1321">
        <v>2</v>
      </c>
      <c r="S1321">
        <v>0</v>
      </c>
      <c r="T1321">
        <v>6</v>
      </c>
      <c r="U1321">
        <v>0</v>
      </c>
      <c r="V1321">
        <v>0</v>
      </c>
      <c r="W1321">
        <v>0</v>
      </c>
      <c r="X1321">
        <v>33.411027890877868</v>
      </c>
      <c r="Y1321">
        <v>0</v>
      </c>
      <c r="Z1321">
        <v>0.3828882877604467</v>
      </c>
      <c r="AA1321">
        <v>0</v>
      </c>
      <c r="AB1321">
        <v>11.294717767211973</v>
      </c>
      <c r="AC1321">
        <v>0</v>
      </c>
      <c r="AD1321">
        <v>0</v>
      </c>
      <c r="AE1321">
        <v>45.088633945850283</v>
      </c>
    </row>
    <row r="1322" spans="1:31" x14ac:dyDescent="0.3">
      <c r="A1322">
        <v>2686593</v>
      </c>
      <c r="B1322">
        <v>1</v>
      </c>
      <c r="C1322" t="s">
        <v>80</v>
      </c>
      <c r="D1322" t="s">
        <v>82</v>
      </c>
      <c r="E1322" t="s">
        <v>160</v>
      </c>
      <c r="F1322" t="s">
        <v>3977</v>
      </c>
      <c r="G1322" t="s">
        <v>134</v>
      </c>
      <c r="H1322" t="s">
        <v>135</v>
      </c>
      <c r="I1322" t="s">
        <v>136</v>
      </c>
      <c r="J1322" t="s">
        <v>137</v>
      </c>
      <c r="K1322" t="s">
        <v>138</v>
      </c>
      <c r="L1322" t="s">
        <v>3978</v>
      </c>
      <c r="M1322" t="s">
        <v>3979</v>
      </c>
      <c r="N1322">
        <v>0.74888888799999997</v>
      </c>
      <c r="O1322">
        <v>1</v>
      </c>
      <c r="P1322">
        <v>1161</v>
      </c>
      <c r="Q1322">
        <v>0</v>
      </c>
      <c r="R1322">
        <v>98</v>
      </c>
      <c r="S1322">
        <v>0</v>
      </c>
      <c r="T1322">
        <v>259</v>
      </c>
      <c r="U1322">
        <v>1</v>
      </c>
      <c r="V1322">
        <v>0</v>
      </c>
      <c r="W1322">
        <v>5.0660880023604991</v>
      </c>
      <c r="X1322">
        <v>186.37160323455794</v>
      </c>
      <c r="Y1322">
        <v>0</v>
      </c>
      <c r="Z1322">
        <v>57.93371747882555</v>
      </c>
      <c r="AA1322">
        <v>0</v>
      </c>
      <c r="AB1322">
        <v>231.43670978640327</v>
      </c>
      <c r="AC1322">
        <v>248.03461419443363</v>
      </c>
      <c r="AD1322">
        <v>0</v>
      </c>
      <c r="AE1322">
        <v>728.84273269658092</v>
      </c>
    </row>
    <row r="1323" spans="1:31" x14ac:dyDescent="0.3">
      <c r="A1323">
        <v>2686598</v>
      </c>
      <c r="B1323">
        <v>1</v>
      </c>
      <c r="C1323" t="s">
        <v>80</v>
      </c>
      <c r="D1323" t="s">
        <v>82</v>
      </c>
      <c r="E1323" t="s">
        <v>213</v>
      </c>
      <c r="F1323" t="s">
        <v>3980</v>
      </c>
      <c r="G1323" t="s">
        <v>688</v>
      </c>
      <c r="H1323" t="s">
        <v>187</v>
      </c>
      <c r="I1323" t="s">
        <v>136</v>
      </c>
      <c r="J1323" t="s">
        <v>137</v>
      </c>
      <c r="K1323" t="s">
        <v>138</v>
      </c>
      <c r="L1323" t="s">
        <v>3981</v>
      </c>
      <c r="M1323" t="s">
        <v>3982</v>
      </c>
      <c r="N1323">
        <v>1.371111111</v>
      </c>
      <c r="O1323">
        <v>0</v>
      </c>
      <c r="P1323">
        <v>2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0.38160924182102718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0.38160924182102718</v>
      </c>
    </row>
    <row r="1324" spans="1:31" x14ac:dyDescent="0.3">
      <c r="A1324">
        <v>2686603</v>
      </c>
      <c r="B1324">
        <v>1</v>
      </c>
      <c r="C1324" t="s">
        <v>80</v>
      </c>
      <c r="D1324" t="s">
        <v>93</v>
      </c>
      <c r="E1324" t="s">
        <v>132</v>
      </c>
      <c r="F1324" t="s">
        <v>3983</v>
      </c>
      <c r="G1324" t="s">
        <v>134</v>
      </c>
      <c r="H1324" t="s">
        <v>135</v>
      </c>
      <c r="I1324" t="s">
        <v>136</v>
      </c>
      <c r="J1324" t="s">
        <v>137</v>
      </c>
      <c r="K1324" t="s">
        <v>138</v>
      </c>
      <c r="L1324" t="s">
        <v>3984</v>
      </c>
      <c r="M1324" t="s">
        <v>3985</v>
      </c>
      <c r="N1324">
        <v>0.561111111</v>
      </c>
      <c r="O1324">
        <v>0</v>
      </c>
      <c r="P1324">
        <v>4</v>
      </c>
      <c r="Q1324">
        <v>22</v>
      </c>
      <c r="R1324">
        <v>26</v>
      </c>
      <c r="S1324">
        <v>0</v>
      </c>
      <c r="T1324">
        <v>4</v>
      </c>
      <c r="U1324">
        <v>0</v>
      </c>
      <c r="V1324">
        <v>0</v>
      </c>
      <c r="W1324">
        <v>0</v>
      </c>
      <c r="X1324">
        <v>1.3945898147177003</v>
      </c>
      <c r="Y1324">
        <v>81.399321291379749</v>
      </c>
      <c r="Z1324">
        <v>25.987774525374032</v>
      </c>
      <c r="AA1324">
        <v>0</v>
      </c>
      <c r="AB1324">
        <v>3.6591509498116461</v>
      </c>
      <c r="AC1324">
        <v>0</v>
      </c>
      <c r="AD1324">
        <v>0</v>
      </c>
      <c r="AE1324">
        <v>112.44083658128314</v>
      </c>
    </row>
    <row r="1325" spans="1:31" x14ac:dyDescent="0.3">
      <c r="A1325">
        <v>2686607</v>
      </c>
      <c r="B1325">
        <v>1</v>
      </c>
      <c r="C1325" t="s">
        <v>80</v>
      </c>
      <c r="D1325" t="s">
        <v>94</v>
      </c>
      <c r="E1325" t="s">
        <v>184</v>
      </c>
      <c r="F1325" t="s">
        <v>3986</v>
      </c>
      <c r="G1325" t="s">
        <v>186</v>
      </c>
      <c r="H1325" t="s">
        <v>187</v>
      </c>
      <c r="I1325" t="s">
        <v>136</v>
      </c>
      <c r="J1325" t="s">
        <v>137</v>
      </c>
      <c r="K1325" t="s">
        <v>138</v>
      </c>
      <c r="L1325" t="s">
        <v>3987</v>
      </c>
      <c r="M1325" t="s">
        <v>3988</v>
      </c>
      <c r="N1325">
        <v>0.87805555499999999</v>
      </c>
      <c r="O1325">
        <v>0</v>
      </c>
      <c r="P1325">
        <v>92</v>
      </c>
      <c r="Q1325">
        <v>0</v>
      </c>
      <c r="R1325">
        <v>0</v>
      </c>
      <c r="S1325">
        <v>0</v>
      </c>
      <c r="T1325">
        <v>6</v>
      </c>
      <c r="U1325">
        <v>0</v>
      </c>
      <c r="V1325">
        <v>0</v>
      </c>
      <c r="W1325">
        <v>0</v>
      </c>
      <c r="X1325">
        <v>14.991076613189454</v>
      </c>
      <c r="Y1325">
        <v>0</v>
      </c>
      <c r="Z1325">
        <v>0</v>
      </c>
      <c r="AA1325">
        <v>0</v>
      </c>
      <c r="AB1325">
        <v>9.6177349165601616</v>
      </c>
      <c r="AC1325">
        <v>0</v>
      </c>
      <c r="AD1325">
        <v>0</v>
      </c>
      <c r="AE1325">
        <v>24.608811529749616</v>
      </c>
    </row>
    <row r="1326" spans="1:31" x14ac:dyDescent="0.3">
      <c r="A1326">
        <v>2686617</v>
      </c>
      <c r="B1326">
        <v>1</v>
      </c>
      <c r="C1326" t="s">
        <v>80</v>
      </c>
      <c r="D1326" t="s">
        <v>85</v>
      </c>
      <c r="E1326" t="s">
        <v>428</v>
      </c>
      <c r="F1326" t="s">
        <v>3989</v>
      </c>
      <c r="G1326" t="s">
        <v>1177</v>
      </c>
      <c r="H1326" t="s">
        <v>187</v>
      </c>
      <c r="I1326" t="s">
        <v>136</v>
      </c>
      <c r="J1326" t="s">
        <v>137</v>
      </c>
      <c r="K1326" t="s">
        <v>138</v>
      </c>
      <c r="L1326" t="s">
        <v>3990</v>
      </c>
      <c r="M1326" t="s">
        <v>3991</v>
      </c>
      <c r="N1326">
        <v>1.6386111109999999</v>
      </c>
      <c r="O1326">
        <v>0</v>
      </c>
      <c r="P1326">
        <v>48</v>
      </c>
      <c r="Q1326">
        <v>0</v>
      </c>
      <c r="R1326">
        <v>0</v>
      </c>
      <c r="S1326">
        <v>0</v>
      </c>
      <c r="T1326">
        <v>3</v>
      </c>
      <c r="U1326">
        <v>0</v>
      </c>
      <c r="V1326">
        <v>0</v>
      </c>
      <c r="W1326">
        <v>0</v>
      </c>
      <c r="X1326">
        <v>18.410522526298664</v>
      </c>
      <c r="Y1326">
        <v>0</v>
      </c>
      <c r="Z1326">
        <v>0</v>
      </c>
      <c r="AA1326">
        <v>0</v>
      </c>
      <c r="AB1326">
        <v>4.8764554550399994</v>
      </c>
      <c r="AC1326">
        <v>0</v>
      </c>
      <c r="AD1326">
        <v>0</v>
      </c>
      <c r="AE1326">
        <v>23.286977981338662</v>
      </c>
    </row>
    <row r="1327" spans="1:31" x14ac:dyDescent="0.3">
      <c r="A1327">
        <v>2686598</v>
      </c>
      <c r="B1327">
        <v>2</v>
      </c>
      <c r="C1327" t="s">
        <v>80</v>
      </c>
      <c r="D1327" t="s">
        <v>82</v>
      </c>
      <c r="E1327" t="s">
        <v>244</v>
      </c>
      <c r="F1327" t="s">
        <v>3992</v>
      </c>
      <c r="G1327" t="s">
        <v>688</v>
      </c>
      <c r="H1327" t="s">
        <v>187</v>
      </c>
      <c r="I1327" t="s">
        <v>136</v>
      </c>
      <c r="J1327" t="s">
        <v>137</v>
      </c>
      <c r="K1327" t="s">
        <v>138</v>
      </c>
      <c r="L1327" t="s">
        <v>3982</v>
      </c>
      <c r="M1327" t="s">
        <v>3993</v>
      </c>
      <c r="N1327">
        <v>0.40250000000000002</v>
      </c>
      <c r="O1327">
        <v>0</v>
      </c>
      <c r="P1327">
        <v>264</v>
      </c>
      <c r="Q1327">
        <v>0</v>
      </c>
      <c r="R1327">
        <v>0</v>
      </c>
      <c r="S1327">
        <v>0</v>
      </c>
      <c r="T1327">
        <v>15</v>
      </c>
      <c r="U1327">
        <v>0</v>
      </c>
      <c r="V1327">
        <v>0</v>
      </c>
      <c r="W1327">
        <v>0</v>
      </c>
      <c r="X1327">
        <v>18.103440214535478</v>
      </c>
      <c r="Y1327">
        <v>0</v>
      </c>
      <c r="Z1327">
        <v>0</v>
      </c>
      <c r="AA1327">
        <v>0</v>
      </c>
      <c r="AB1327">
        <v>5.2080869945564574</v>
      </c>
      <c r="AC1327">
        <v>0</v>
      </c>
      <c r="AD1327">
        <v>0</v>
      </c>
      <c r="AE1327">
        <v>23.311527209091935</v>
      </c>
    </row>
    <row r="1328" spans="1:31" x14ac:dyDescent="0.3">
      <c r="A1328">
        <v>2686148</v>
      </c>
      <c r="B1328">
        <v>1</v>
      </c>
      <c r="C1328" t="s">
        <v>80</v>
      </c>
      <c r="D1328" t="s">
        <v>91</v>
      </c>
      <c r="E1328" t="s">
        <v>244</v>
      </c>
      <c r="F1328" t="s">
        <v>1133</v>
      </c>
      <c r="G1328" t="s">
        <v>346</v>
      </c>
      <c r="H1328" t="s">
        <v>187</v>
      </c>
      <c r="I1328" t="s">
        <v>136</v>
      </c>
      <c r="J1328" t="s">
        <v>137</v>
      </c>
      <c r="K1328" t="s">
        <v>166</v>
      </c>
      <c r="L1328" t="s">
        <v>3994</v>
      </c>
      <c r="M1328" t="s">
        <v>3995</v>
      </c>
      <c r="N1328">
        <v>7.5824999999999996</v>
      </c>
      <c r="O1328">
        <v>0</v>
      </c>
      <c r="P1328">
        <v>143</v>
      </c>
      <c r="Q1328">
        <v>0</v>
      </c>
      <c r="R1328">
        <v>1</v>
      </c>
      <c r="S1328">
        <v>0</v>
      </c>
      <c r="T1328">
        <v>6</v>
      </c>
      <c r="U1328">
        <v>0</v>
      </c>
      <c r="V1328">
        <v>0</v>
      </c>
      <c r="W1328">
        <v>0</v>
      </c>
      <c r="X1328">
        <v>207.60363256713404</v>
      </c>
      <c r="Y1328">
        <v>0</v>
      </c>
      <c r="Z1328">
        <v>0.29133591686033633</v>
      </c>
      <c r="AA1328">
        <v>0</v>
      </c>
      <c r="AB1328">
        <v>24.515343038213182</v>
      </c>
      <c r="AC1328">
        <v>0</v>
      </c>
      <c r="AD1328">
        <v>0</v>
      </c>
      <c r="AE1328">
        <v>232.41031152220756</v>
      </c>
    </row>
    <row r="1329" spans="1:31" x14ac:dyDescent="0.3">
      <c r="A1329">
        <v>2686162</v>
      </c>
      <c r="B1329">
        <v>1</v>
      </c>
      <c r="C1329" t="s">
        <v>80</v>
      </c>
      <c r="D1329" t="s">
        <v>97</v>
      </c>
      <c r="E1329" t="s">
        <v>184</v>
      </c>
      <c r="F1329" t="s">
        <v>3996</v>
      </c>
      <c r="G1329" t="s">
        <v>346</v>
      </c>
      <c r="H1329" t="s">
        <v>187</v>
      </c>
      <c r="I1329" t="s">
        <v>136</v>
      </c>
      <c r="J1329" t="s">
        <v>137</v>
      </c>
      <c r="K1329" t="s">
        <v>166</v>
      </c>
      <c r="L1329" t="s">
        <v>3997</v>
      </c>
      <c r="M1329" t="s">
        <v>3998</v>
      </c>
      <c r="N1329">
        <v>8.7405555550000003</v>
      </c>
      <c r="O1329">
        <v>0</v>
      </c>
      <c r="P1329">
        <v>62</v>
      </c>
      <c r="Q1329">
        <v>0</v>
      </c>
      <c r="R1329">
        <v>0</v>
      </c>
      <c r="S1329">
        <v>0</v>
      </c>
      <c r="T1329">
        <v>9</v>
      </c>
      <c r="U1329">
        <v>0</v>
      </c>
      <c r="V1329">
        <v>0</v>
      </c>
      <c r="W1329">
        <v>0</v>
      </c>
      <c r="X1329">
        <v>84.708105321836697</v>
      </c>
      <c r="Y1329">
        <v>0</v>
      </c>
      <c r="Z1329">
        <v>0</v>
      </c>
      <c r="AA1329">
        <v>0</v>
      </c>
      <c r="AB1329">
        <v>71.423253802603455</v>
      </c>
      <c r="AC1329">
        <v>0</v>
      </c>
      <c r="AD1329">
        <v>0</v>
      </c>
      <c r="AE1329">
        <v>156.13135912444017</v>
      </c>
    </row>
    <row r="1330" spans="1:31" x14ac:dyDescent="0.3">
      <c r="A1330">
        <v>2686166</v>
      </c>
      <c r="B1330">
        <v>1</v>
      </c>
      <c r="C1330" t="s">
        <v>80</v>
      </c>
      <c r="D1330" t="s">
        <v>98</v>
      </c>
      <c r="E1330" t="s">
        <v>145</v>
      </c>
      <c r="F1330" t="s">
        <v>3999</v>
      </c>
      <c r="G1330" t="s">
        <v>346</v>
      </c>
      <c r="H1330" t="s">
        <v>135</v>
      </c>
      <c r="I1330" t="s">
        <v>136</v>
      </c>
      <c r="J1330" t="s">
        <v>137</v>
      </c>
      <c r="K1330" t="s">
        <v>166</v>
      </c>
      <c r="L1330" t="s">
        <v>4000</v>
      </c>
      <c r="M1330" t="s">
        <v>4001</v>
      </c>
      <c r="N1330">
        <v>7.426666666</v>
      </c>
      <c r="O1330">
        <v>0</v>
      </c>
      <c r="P1330">
        <v>165</v>
      </c>
      <c r="Q1330">
        <v>0</v>
      </c>
      <c r="R1330">
        <v>5</v>
      </c>
      <c r="S1330">
        <v>0</v>
      </c>
      <c r="T1330">
        <v>29</v>
      </c>
      <c r="U1330">
        <v>0</v>
      </c>
      <c r="V1330">
        <v>0</v>
      </c>
      <c r="W1330">
        <v>0</v>
      </c>
      <c r="X1330">
        <v>212.40686570094536</v>
      </c>
      <c r="Y1330">
        <v>0</v>
      </c>
      <c r="Z1330">
        <v>44.261306608376046</v>
      </c>
      <c r="AA1330">
        <v>0</v>
      </c>
      <c r="AB1330">
        <v>122.42805661664502</v>
      </c>
      <c r="AC1330">
        <v>0</v>
      </c>
      <c r="AD1330">
        <v>0</v>
      </c>
      <c r="AE1330">
        <v>379.09622892596644</v>
      </c>
    </row>
    <row r="1331" spans="1:31" x14ac:dyDescent="0.3">
      <c r="A1331">
        <v>2686194</v>
      </c>
      <c r="B1331">
        <v>1</v>
      </c>
      <c r="C1331" t="s">
        <v>80</v>
      </c>
      <c r="D1331" t="s">
        <v>97</v>
      </c>
      <c r="E1331" t="s">
        <v>213</v>
      </c>
      <c r="F1331" t="s">
        <v>4002</v>
      </c>
      <c r="G1331" t="s">
        <v>831</v>
      </c>
      <c r="H1331" t="s">
        <v>187</v>
      </c>
      <c r="I1331" t="s">
        <v>136</v>
      </c>
      <c r="J1331" t="s">
        <v>137</v>
      </c>
      <c r="K1331" t="s">
        <v>138</v>
      </c>
      <c r="L1331" t="s">
        <v>4003</v>
      </c>
      <c r="M1331" t="s">
        <v>4004</v>
      </c>
      <c r="N1331">
        <v>5.4858333330000004</v>
      </c>
      <c r="O1331">
        <v>0</v>
      </c>
      <c r="P1331">
        <v>1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1.7890866569480715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1.7890866569480715</v>
      </c>
    </row>
    <row r="1332" spans="1:31" x14ac:dyDescent="0.3">
      <c r="A1332">
        <v>2686229</v>
      </c>
      <c r="B1332">
        <v>1</v>
      </c>
      <c r="C1332" t="s">
        <v>80</v>
      </c>
      <c r="D1332" t="s">
        <v>108</v>
      </c>
      <c r="E1332" t="s">
        <v>132</v>
      </c>
      <c r="F1332" t="s">
        <v>4005</v>
      </c>
      <c r="G1332" t="s">
        <v>346</v>
      </c>
      <c r="H1332" t="s">
        <v>135</v>
      </c>
      <c r="I1332" t="s">
        <v>136</v>
      </c>
      <c r="J1332" t="s">
        <v>137</v>
      </c>
      <c r="K1332" t="s">
        <v>166</v>
      </c>
      <c r="L1332" t="s">
        <v>4006</v>
      </c>
      <c r="M1332" t="s">
        <v>4007</v>
      </c>
      <c r="N1332">
        <v>7.5036111109999997</v>
      </c>
      <c r="O1332">
        <v>0</v>
      </c>
      <c r="P1332">
        <v>360</v>
      </c>
      <c r="Q1332">
        <v>0</v>
      </c>
      <c r="R1332">
        <v>87</v>
      </c>
      <c r="S1332">
        <v>1</v>
      </c>
      <c r="T1332">
        <v>29</v>
      </c>
      <c r="U1332">
        <v>0</v>
      </c>
      <c r="V1332">
        <v>0</v>
      </c>
      <c r="W1332">
        <v>0</v>
      </c>
      <c r="X1332">
        <v>326.89579594784533</v>
      </c>
      <c r="Y1332">
        <v>0</v>
      </c>
      <c r="Z1332">
        <v>133.18055100681033</v>
      </c>
      <c r="AA1332">
        <v>240.58778264983746</v>
      </c>
      <c r="AB1332">
        <v>129.07750924389725</v>
      </c>
      <c r="AC1332">
        <v>0</v>
      </c>
      <c r="AD1332">
        <v>0</v>
      </c>
      <c r="AE1332">
        <v>829.74163884839038</v>
      </c>
    </row>
    <row r="1333" spans="1:31" x14ac:dyDescent="0.3">
      <c r="A1333">
        <v>2686301</v>
      </c>
      <c r="B1333">
        <v>1</v>
      </c>
      <c r="C1333" t="s">
        <v>80</v>
      </c>
      <c r="D1333" t="s">
        <v>103</v>
      </c>
      <c r="E1333" t="s">
        <v>213</v>
      </c>
      <c r="F1333" t="s">
        <v>4008</v>
      </c>
      <c r="G1333" t="s">
        <v>688</v>
      </c>
      <c r="H1333" t="s">
        <v>187</v>
      </c>
      <c r="I1333" t="s">
        <v>136</v>
      </c>
      <c r="J1333" t="s">
        <v>137</v>
      </c>
      <c r="K1333" t="s">
        <v>138</v>
      </c>
      <c r="L1333" t="s">
        <v>4009</v>
      </c>
      <c r="M1333" t="s">
        <v>4010</v>
      </c>
      <c r="N1333">
        <v>7.6238888879999998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1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</row>
    <row r="1334" spans="1:31" x14ac:dyDescent="0.3">
      <c r="A1334">
        <v>2686345</v>
      </c>
      <c r="B1334">
        <v>1</v>
      </c>
      <c r="C1334" t="s">
        <v>80</v>
      </c>
      <c r="D1334" t="s">
        <v>96</v>
      </c>
      <c r="E1334" t="s">
        <v>428</v>
      </c>
      <c r="F1334" t="s">
        <v>4011</v>
      </c>
      <c r="G1334" t="s">
        <v>165</v>
      </c>
      <c r="H1334" t="s">
        <v>187</v>
      </c>
      <c r="I1334" t="s">
        <v>136</v>
      </c>
      <c r="J1334" t="s">
        <v>137</v>
      </c>
      <c r="K1334" t="s">
        <v>166</v>
      </c>
      <c r="L1334" t="s">
        <v>4012</v>
      </c>
      <c r="M1334" t="s">
        <v>4013</v>
      </c>
      <c r="N1334">
        <v>3.3338888880000002</v>
      </c>
      <c r="O1334">
        <v>0</v>
      </c>
      <c r="P1334">
        <v>1</v>
      </c>
      <c r="Q1334">
        <v>0</v>
      </c>
      <c r="R1334">
        <v>0</v>
      </c>
      <c r="S1334">
        <v>0</v>
      </c>
      <c r="T1334">
        <v>32</v>
      </c>
      <c r="U1334">
        <v>0</v>
      </c>
      <c r="V1334">
        <v>0</v>
      </c>
      <c r="W1334">
        <v>0</v>
      </c>
      <c r="X1334">
        <v>3.7229433649231694</v>
      </c>
      <c r="Y1334">
        <v>0</v>
      </c>
      <c r="Z1334">
        <v>0</v>
      </c>
      <c r="AA1334">
        <v>0</v>
      </c>
      <c r="AB1334">
        <v>243.77364645452172</v>
      </c>
      <c r="AC1334">
        <v>0</v>
      </c>
      <c r="AD1334">
        <v>0</v>
      </c>
      <c r="AE1334">
        <v>247.49658981944489</v>
      </c>
    </row>
    <row r="1335" spans="1:31" x14ac:dyDescent="0.3">
      <c r="A1335">
        <v>2686364</v>
      </c>
      <c r="B1335">
        <v>1</v>
      </c>
      <c r="C1335" t="s">
        <v>81</v>
      </c>
      <c r="D1335" t="s">
        <v>114</v>
      </c>
      <c r="E1335" t="s">
        <v>145</v>
      </c>
      <c r="F1335" t="s">
        <v>4014</v>
      </c>
      <c r="G1335" t="s">
        <v>219</v>
      </c>
      <c r="H1335" t="s">
        <v>135</v>
      </c>
      <c r="I1335" t="s">
        <v>136</v>
      </c>
      <c r="J1335" t="s">
        <v>137</v>
      </c>
      <c r="K1335" t="s">
        <v>138</v>
      </c>
      <c r="L1335" t="s">
        <v>4015</v>
      </c>
      <c r="M1335" t="s">
        <v>4016</v>
      </c>
      <c r="N1335">
        <v>4.432222222</v>
      </c>
      <c r="O1335">
        <v>1</v>
      </c>
      <c r="P1335">
        <v>0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0.80615336431916662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0.80615336431916662</v>
      </c>
    </row>
    <row r="1336" spans="1:31" x14ac:dyDescent="0.3">
      <c r="A1336">
        <v>2686404</v>
      </c>
      <c r="B1336">
        <v>1</v>
      </c>
      <c r="C1336" t="s">
        <v>80</v>
      </c>
      <c r="D1336" t="s">
        <v>108</v>
      </c>
      <c r="E1336" t="s">
        <v>184</v>
      </c>
      <c r="F1336" t="s">
        <v>4017</v>
      </c>
      <c r="G1336" t="s">
        <v>186</v>
      </c>
      <c r="H1336" t="s">
        <v>187</v>
      </c>
      <c r="I1336" t="s">
        <v>136</v>
      </c>
      <c r="J1336" t="s">
        <v>137</v>
      </c>
      <c r="K1336" t="s">
        <v>138</v>
      </c>
      <c r="L1336" t="s">
        <v>4018</v>
      </c>
      <c r="M1336" t="s">
        <v>4019</v>
      </c>
      <c r="N1336">
        <v>2.1375000000000002</v>
      </c>
      <c r="O1336">
        <v>0</v>
      </c>
      <c r="P1336">
        <v>14</v>
      </c>
      <c r="Q1336">
        <v>0</v>
      </c>
      <c r="R1336">
        <v>1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3.0716423277964222</v>
      </c>
      <c r="Y1336">
        <v>0</v>
      </c>
      <c r="Z1336">
        <v>1.4278530255972393</v>
      </c>
      <c r="AA1336">
        <v>0</v>
      </c>
      <c r="AB1336">
        <v>0</v>
      </c>
      <c r="AC1336">
        <v>0</v>
      </c>
      <c r="AD1336">
        <v>0</v>
      </c>
      <c r="AE1336">
        <v>4.4994953533936615</v>
      </c>
    </row>
    <row r="1337" spans="1:31" x14ac:dyDescent="0.3">
      <c r="A1337">
        <v>2686413</v>
      </c>
      <c r="B1337">
        <v>1</v>
      </c>
      <c r="C1337" t="s">
        <v>81</v>
      </c>
      <c r="D1337" t="s">
        <v>128</v>
      </c>
      <c r="E1337" t="s">
        <v>184</v>
      </c>
      <c r="F1337" t="s">
        <v>4020</v>
      </c>
      <c r="G1337" t="s">
        <v>186</v>
      </c>
      <c r="H1337" t="s">
        <v>187</v>
      </c>
      <c r="I1337" t="s">
        <v>136</v>
      </c>
      <c r="J1337" t="s">
        <v>137</v>
      </c>
      <c r="K1337" t="s">
        <v>138</v>
      </c>
      <c r="L1337" t="s">
        <v>4021</v>
      </c>
      <c r="M1337" t="s">
        <v>4022</v>
      </c>
      <c r="N1337">
        <v>6.6836111110000003</v>
      </c>
      <c r="O1337">
        <v>0</v>
      </c>
      <c r="P1337">
        <v>1</v>
      </c>
      <c r="Q1337">
        <v>0</v>
      </c>
      <c r="R1337">
        <v>0</v>
      </c>
      <c r="S1337">
        <v>0</v>
      </c>
      <c r="T1337">
        <v>4</v>
      </c>
      <c r="U1337">
        <v>0</v>
      </c>
      <c r="V1337">
        <v>0</v>
      </c>
      <c r="W1337">
        <v>0</v>
      </c>
      <c r="X1337">
        <v>1.1863782747626475</v>
      </c>
      <c r="Y1337">
        <v>0</v>
      </c>
      <c r="Z1337">
        <v>0</v>
      </c>
      <c r="AA1337">
        <v>0</v>
      </c>
      <c r="AB1337">
        <v>21.976769401544239</v>
      </c>
      <c r="AC1337">
        <v>0</v>
      </c>
      <c r="AD1337">
        <v>0</v>
      </c>
      <c r="AE1337">
        <v>23.163147676306885</v>
      </c>
    </row>
    <row r="1338" spans="1:31" x14ac:dyDescent="0.3">
      <c r="A1338">
        <v>2686421</v>
      </c>
      <c r="B1338">
        <v>1</v>
      </c>
      <c r="C1338" t="s">
        <v>80</v>
      </c>
      <c r="D1338" t="s">
        <v>96</v>
      </c>
      <c r="E1338" t="s">
        <v>428</v>
      </c>
      <c r="F1338" t="s">
        <v>4023</v>
      </c>
      <c r="G1338" t="s">
        <v>831</v>
      </c>
      <c r="H1338" t="s">
        <v>187</v>
      </c>
      <c r="I1338" t="s">
        <v>136</v>
      </c>
      <c r="J1338" t="s">
        <v>137</v>
      </c>
      <c r="K1338" t="s">
        <v>138</v>
      </c>
      <c r="L1338" t="s">
        <v>4024</v>
      </c>
      <c r="M1338" t="s">
        <v>4025</v>
      </c>
      <c r="N1338">
        <v>5.2211111109999999</v>
      </c>
      <c r="O1338">
        <v>0</v>
      </c>
      <c r="P1338">
        <v>30</v>
      </c>
      <c r="Q1338">
        <v>0</v>
      </c>
      <c r="R1338">
        <v>0</v>
      </c>
      <c r="S1338">
        <v>0</v>
      </c>
      <c r="T1338">
        <v>2</v>
      </c>
      <c r="U1338">
        <v>0</v>
      </c>
      <c r="V1338">
        <v>0</v>
      </c>
      <c r="W1338">
        <v>0</v>
      </c>
      <c r="X1338">
        <v>20.062005671633205</v>
      </c>
      <c r="Y1338">
        <v>0</v>
      </c>
      <c r="Z1338">
        <v>0</v>
      </c>
      <c r="AA1338">
        <v>0</v>
      </c>
      <c r="AB1338">
        <v>36.616407510373946</v>
      </c>
      <c r="AC1338">
        <v>0</v>
      </c>
      <c r="AD1338">
        <v>0</v>
      </c>
      <c r="AE1338">
        <v>56.678413182007148</v>
      </c>
    </row>
    <row r="1339" spans="1:31" x14ac:dyDescent="0.3">
      <c r="A1339">
        <v>2686422</v>
      </c>
      <c r="B1339">
        <v>1</v>
      </c>
      <c r="C1339" t="s">
        <v>80</v>
      </c>
      <c r="D1339" t="s">
        <v>93</v>
      </c>
      <c r="E1339" t="s">
        <v>184</v>
      </c>
      <c r="F1339" t="s">
        <v>4026</v>
      </c>
      <c r="G1339" t="s">
        <v>186</v>
      </c>
      <c r="H1339" t="s">
        <v>187</v>
      </c>
      <c r="I1339" t="s">
        <v>136</v>
      </c>
      <c r="J1339" t="s">
        <v>137</v>
      </c>
      <c r="K1339" t="s">
        <v>138</v>
      </c>
      <c r="L1339" t="s">
        <v>4027</v>
      </c>
      <c r="M1339" t="s">
        <v>4028</v>
      </c>
      <c r="N1339">
        <v>2.733333333</v>
      </c>
      <c r="O1339">
        <v>0</v>
      </c>
      <c r="P1339">
        <v>0</v>
      </c>
      <c r="Q1339">
        <v>0</v>
      </c>
      <c r="R1339">
        <v>1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</row>
    <row r="1340" spans="1:31" x14ac:dyDescent="0.3">
      <c r="A1340">
        <v>2686540</v>
      </c>
      <c r="B1340">
        <v>1</v>
      </c>
      <c r="C1340" t="s">
        <v>80</v>
      </c>
      <c r="D1340" t="s">
        <v>94</v>
      </c>
      <c r="E1340" t="s">
        <v>145</v>
      </c>
      <c r="F1340" t="s">
        <v>4029</v>
      </c>
      <c r="G1340" t="s">
        <v>176</v>
      </c>
      <c r="H1340" t="s">
        <v>135</v>
      </c>
      <c r="I1340" t="s">
        <v>136</v>
      </c>
      <c r="J1340" t="s">
        <v>137</v>
      </c>
      <c r="K1340" t="s">
        <v>138</v>
      </c>
      <c r="L1340" t="s">
        <v>4030</v>
      </c>
      <c r="M1340" t="s">
        <v>4031</v>
      </c>
      <c r="N1340">
        <v>2.054444444</v>
      </c>
      <c r="O1340">
        <v>0</v>
      </c>
      <c r="P1340">
        <v>310</v>
      </c>
      <c r="Q1340">
        <v>0</v>
      </c>
      <c r="R1340">
        <v>1</v>
      </c>
      <c r="S1340">
        <v>8</v>
      </c>
      <c r="T1340">
        <v>11</v>
      </c>
      <c r="U1340">
        <v>1</v>
      </c>
      <c r="V1340">
        <v>0</v>
      </c>
      <c r="W1340">
        <v>0</v>
      </c>
      <c r="X1340">
        <v>48.820380620826413</v>
      </c>
      <c r="Y1340">
        <v>0</v>
      </c>
      <c r="Z1340">
        <v>3.3856383552477323</v>
      </c>
      <c r="AA1340">
        <v>104.03712177013269</v>
      </c>
      <c r="AB1340">
        <v>3.9268416918805582</v>
      </c>
      <c r="AC1340">
        <v>167.17183330029101</v>
      </c>
      <c r="AD1340">
        <v>0</v>
      </c>
      <c r="AE1340">
        <v>327.34181573837839</v>
      </c>
    </row>
    <row r="1341" spans="1:31" x14ac:dyDescent="0.3">
      <c r="A1341">
        <v>2686558</v>
      </c>
      <c r="B1341">
        <v>1</v>
      </c>
      <c r="C1341" t="s">
        <v>80</v>
      </c>
      <c r="D1341" t="s">
        <v>107</v>
      </c>
      <c r="E1341" t="s">
        <v>184</v>
      </c>
      <c r="F1341" t="s">
        <v>4032</v>
      </c>
      <c r="G1341" t="s">
        <v>409</v>
      </c>
      <c r="H1341" t="s">
        <v>187</v>
      </c>
      <c r="I1341" t="s">
        <v>136</v>
      </c>
      <c r="J1341" t="s">
        <v>137</v>
      </c>
      <c r="K1341" t="s">
        <v>138</v>
      </c>
      <c r="L1341" t="s">
        <v>4033</v>
      </c>
      <c r="M1341" t="s">
        <v>4034</v>
      </c>
      <c r="N1341">
        <v>2.8116666659999998</v>
      </c>
      <c r="O1341">
        <v>0</v>
      </c>
      <c r="P1341">
        <v>121</v>
      </c>
      <c r="Q1341">
        <v>0</v>
      </c>
      <c r="R1341">
        <v>1</v>
      </c>
      <c r="S1341">
        <v>0</v>
      </c>
      <c r="T1341">
        <v>13</v>
      </c>
      <c r="U1341">
        <v>0</v>
      </c>
      <c r="V1341">
        <v>0</v>
      </c>
      <c r="W1341">
        <v>0</v>
      </c>
      <c r="X1341">
        <v>43.907778005283816</v>
      </c>
      <c r="Y1341">
        <v>0</v>
      </c>
      <c r="Z1341">
        <v>0.19446180355878978</v>
      </c>
      <c r="AA1341">
        <v>0</v>
      </c>
      <c r="AB1341">
        <v>31.521950147039767</v>
      </c>
      <c r="AC1341">
        <v>0</v>
      </c>
      <c r="AD1341">
        <v>0</v>
      </c>
      <c r="AE1341">
        <v>75.624189955882372</v>
      </c>
    </row>
    <row r="1342" spans="1:31" x14ac:dyDescent="0.3">
      <c r="A1342">
        <v>2686563</v>
      </c>
      <c r="B1342">
        <v>1</v>
      </c>
      <c r="C1342" t="s">
        <v>80</v>
      </c>
      <c r="D1342" t="s">
        <v>110</v>
      </c>
      <c r="E1342" t="s">
        <v>428</v>
      </c>
      <c r="F1342" t="s">
        <v>4035</v>
      </c>
      <c r="G1342" t="s">
        <v>1177</v>
      </c>
      <c r="H1342" t="s">
        <v>187</v>
      </c>
      <c r="I1342" t="s">
        <v>136</v>
      </c>
      <c r="J1342" t="s">
        <v>137</v>
      </c>
      <c r="K1342" t="s">
        <v>138</v>
      </c>
      <c r="L1342" t="s">
        <v>4036</v>
      </c>
      <c r="M1342" t="s">
        <v>4037</v>
      </c>
      <c r="N1342">
        <v>3.3174999999999999</v>
      </c>
      <c r="O1342">
        <v>0</v>
      </c>
      <c r="P1342">
        <v>89</v>
      </c>
      <c r="Q1342">
        <v>0</v>
      </c>
      <c r="R1342">
        <v>0</v>
      </c>
      <c r="S1342">
        <v>0</v>
      </c>
      <c r="T1342">
        <v>10</v>
      </c>
      <c r="U1342">
        <v>0</v>
      </c>
      <c r="V1342">
        <v>0</v>
      </c>
      <c r="W1342">
        <v>0</v>
      </c>
      <c r="X1342">
        <v>64.258633234411462</v>
      </c>
      <c r="Y1342">
        <v>0</v>
      </c>
      <c r="Z1342">
        <v>0</v>
      </c>
      <c r="AA1342">
        <v>0</v>
      </c>
      <c r="AB1342">
        <v>19.516477600226594</v>
      </c>
      <c r="AC1342">
        <v>0</v>
      </c>
      <c r="AD1342">
        <v>0</v>
      </c>
      <c r="AE1342">
        <v>83.775110834638056</v>
      </c>
    </row>
    <row r="1343" spans="1:31" x14ac:dyDescent="0.3">
      <c r="A1343">
        <v>2686364</v>
      </c>
      <c r="B1343">
        <v>2</v>
      </c>
      <c r="C1343" t="s">
        <v>81</v>
      </c>
      <c r="D1343" t="s">
        <v>114</v>
      </c>
      <c r="E1343" t="s">
        <v>145</v>
      </c>
      <c r="F1343" t="s">
        <v>4038</v>
      </c>
      <c r="G1343" t="s">
        <v>219</v>
      </c>
      <c r="H1343" t="s">
        <v>135</v>
      </c>
      <c r="I1343" t="s">
        <v>136</v>
      </c>
      <c r="J1343" t="s">
        <v>137</v>
      </c>
      <c r="K1343" t="s">
        <v>138</v>
      </c>
      <c r="L1343" t="s">
        <v>4016</v>
      </c>
      <c r="M1343" t="s">
        <v>4039</v>
      </c>
      <c r="N1343">
        <v>0.57083333300000005</v>
      </c>
      <c r="O1343">
        <v>2</v>
      </c>
      <c r="P1343">
        <v>257</v>
      </c>
      <c r="Q1343">
        <v>0</v>
      </c>
      <c r="R1343">
        <v>3</v>
      </c>
      <c r="S1343">
        <v>0</v>
      </c>
      <c r="T1343">
        <v>63</v>
      </c>
      <c r="U1343">
        <v>0</v>
      </c>
      <c r="V1343">
        <v>0</v>
      </c>
      <c r="W1343">
        <v>0.202668007925</v>
      </c>
      <c r="X1343">
        <v>14.142018558272724</v>
      </c>
      <c r="Y1343">
        <v>0</v>
      </c>
      <c r="Z1343">
        <v>1.2723769454360874</v>
      </c>
      <c r="AA1343">
        <v>0</v>
      </c>
      <c r="AB1343">
        <v>14.572002185407722</v>
      </c>
      <c r="AC1343">
        <v>0</v>
      </c>
      <c r="AD1343">
        <v>0</v>
      </c>
      <c r="AE1343">
        <v>30.189065697041535</v>
      </c>
    </row>
    <row r="1344" spans="1:31" x14ac:dyDescent="0.3">
      <c r="A1344">
        <v>2686569</v>
      </c>
      <c r="B1344">
        <v>1</v>
      </c>
      <c r="C1344" t="s">
        <v>81</v>
      </c>
      <c r="D1344" t="s">
        <v>115</v>
      </c>
      <c r="E1344" t="s">
        <v>132</v>
      </c>
      <c r="F1344" t="s">
        <v>4040</v>
      </c>
      <c r="G1344" t="s">
        <v>134</v>
      </c>
      <c r="H1344" t="s">
        <v>135</v>
      </c>
      <c r="I1344" t="s">
        <v>136</v>
      </c>
      <c r="J1344" t="s">
        <v>137</v>
      </c>
      <c r="K1344" t="s">
        <v>138</v>
      </c>
      <c r="L1344" t="s">
        <v>4041</v>
      </c>
      <c r="M1344" t="s">
        <v>3995</v>
      </c>
      <c r="N1344">
        <v>0.43472222199999999</v>
      </c>
      <c r="O1344">
        <v>2</v>
      </c>
      <c r="P1344">
        <v>597</v>
      </c>
      <c r="Q1344">
        <v>3</v>
      </c>
      <c r="R1344">
        <v>28</v>
      </c>
      <c r="S1344">
        <v>3</v>
      </c>
      <c r="T1344">
        <v>31</v>
      </c>
      <c r="U1344">
        <v>0</v>
      </c>
      <c r="V1344">
        <v>0</v>
      </c>
      <c r="W1344">
        <v>0.15434327610833334</v>
      </c>
      <c r="X1344">
        <v>18.204310147083028</v>
      </c>
      <c r="Y1344">
        <v>3.4584622801029603</v>
      </c>
      <c r="Z1344">
        <v>7.7594375540253759</v>
      </c>
      <c r="AA1344">
        <v>11.062970846251986</v>
      </c>
      <c r="AB1344">
        <v>5.7480808337877702</v>
      </c>
      <c r="AC1344">
        <v>0</v>
      </c>
      <c r="AD1344">
        <v>0</v>
      </c>
      <c r="AE1344">
        <v>46.387604937359448</v>
      </c>
    </row>
    <row r="1345" spans="1:31" x14ac:dyDescent="0.3">
      <c r="A1345">
        <v>2686573</v>
      </c>
      <c r="B1345">
        <v>1</v>
      </c>
      <c r="C1345" t="s">
        <v>80</v>
      </c>
      <c r="D1345" t="s">
        <v>95</v>
      </c>
      <c r="E1345" t="s">
        <v>213</v>
      </c>
      <c r="F1345" t="s">
        <v>4042</v>
      </c>
      <c r="G1345" t="s">
        <v>688</v>
      </c>
      <c r="H1345" t="s">
        <v>187</v>
      </c>
      <c r="I1345" t="s">
        <v>136</v>
      </c>
      <c r="J1345" t="s">
        <v>137</v>
      </c>
      <c r="K1345" t="s">
        <v>138</v>
      </c>
      <c r="L1345" t="s">
        <v>4043</v>
      </c>
      <c r="M1345" t="s">
        <v>4044</v>
      </c>
      <c r="N1345">
        <v>2.1388888879999999</v>
      </c>
      <c r="O1345">
        <v>0</v>
      </c>
      <c r="P1345">
        <v>1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0.47835186340797503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0.47835186340797503</v>
      </c>
    </row>
    <row r="1346" spans="1:31" x14ac:dyDescent="0.3">
      <c r="A1346">
        <v>2686591</v>
      </c>
      <c r="B1346">
        <v>1</v>
      </c>
      <c r="C1346" t="s">
        <v>80</v>
      </c>
      <c r="D1346" t="s">
        <v>92</v>
      </c>
      <c r="E1346" t="s">
        <v>213</v>
      </c>
      <c r="F1346" t="s">
        <v>4045</v>
      </c>
      <c r="G1346" t="s">
        <v>831</v>
      </c>
      <c r="H1346" t="s">
        <v>187</v>
      </c>
      <c r="I1346" t="s">
        <v>136</v>
      </c>
      <c r="J1346" t="s">
        <v>137</v>
      </c>
      <c r="K1346" t="s">
        <v>138</v>
      </c>
      <c r="L1346" t="s">
        <v>4046</v>
      </c>
      <c r="M1346" t="s">
        <v>4047</v>
      </c>
      <c r="N1346">
        <v>1.225833333</v>
      </c>
      <c r="O1346">
        <v>0</v>
      </c>
      <c r="P1346">
        <v>1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0.31275679115171623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0.31275679115171623</v>
      </c>
    </row>
    <row r="1347" spans="1:31" x14ac:dyDescent="0.3">
      <c r="A1347">
        <v>2686642</v>
      </c>
      <c r="B1347">
        <v>1</v>
      </c>
      <c r="C1347" t="s">
        <v>80</v>
      </c>
      <c r="D1347" t="s">
        <v>94</v>
      </c>
      <c r="E1347" t="s">
        <v>184</v>
      </c>
      <c r="F1347" t="s">
        <v>4048</v>
      </c>
      <c r="G1347" t="s">
        <v>186</v>
      </c>
      <c r="H1347" t="s">
        <v>187</v>
      </c>
      <c r="I1347" t="s">
        <v>136</v>
      </c>
      <c r="J1347" t="s">
        <v>137</v>
      </c>
      <c r="K1347" t="s">
        <v>138</v>
      </c>
      <c r="L1347" t="s">
        <v>4049</v>
      </c>
      <c r="M1347" t="s">
        <v>4050</v>
      </c>
      <c r="N1347">
        <v>0.54583333300000003</v>
      </c>
      <c r="O1347">
        <v>0</v>
      </c>
      <c r="P1347">
        <v>1</v>
      </c>
      <c r="Q1347">
        <v>0</v>
      </c>
      <c r="R1347">
        <v>2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8.3975698538920507E-2</v>
      </c>
      <c r="Y1347">
        <v>0</v>
      </c>
      <c r="Z1347">
        <v>0.89172129445066062</v>
      </c>
      <c r="AA1347">
        <v>0</v>
      </c>
      <c r="AB1347">
        <v>0</v>
      </c>
      <c r="AC1347">
        <v>0</v>
      </c>
      <c r="AD1347">
        <v>0</v>
      </c>
      <c r="AE1347">
        <v>0.97569699298958112</v>
      </c>
    </row>
    <row r="1348" spans="1:31" x14ac:dyDescent="0.3">
      <c r="A1348">
        <v>2686646</v>
      </c>
      <c r="B1348">
        <v>1</v>
      </c>
      <c r="C1348" t="s">
        <v>80</v>
      </c>
      <c r="D1348" t="s">
        <v>107</v>
      </c>
      <c r="E1348" t="s">
        <v>184</v>
      </c>
      <c r="F1348" t="s">
        <v>4051</v>
      </c>
      <c r="G1348" t="s">
        <v>409</v>
      </c>
      <c r="H1348" t="s">
        <v>187</v>
      </c>
      <c r="I1348" t="s">
        <v>136</v>
      </c>
      <c r="J1348" t="s">
        <v>137</v>
      </c>
      <c r="K1348" t="s">
        <v>138</v>
      </c>
      <c r="L1348" t="s">
        <v>4052</v>
      </c>
      <c r="M1348" t="s">
        <v>4053</v>
      </c>
      <c r="N1348">
        <v>0.462777777</v>
      </c>
      <c r="O1348">
        <v>0</v>
      </c>
      <c r="P1348">
        <v>37</v>
      </c>
      <c r="Q1348">
        <v>0</v>
      </c>
      <c r="R1348">
        <v>0</v>
      </c>
      <c r="S1348">
        <v>0</v>
      </c>
      <c r="T1348">
        <v>2</v>
      </c>
      <c r="U1348">
        <v>0</v>
      </c>
      <c r="V1348">
        <v>0</v>
      </c>
      <c r="W1348">
        <v>0</v>
      </c>
      <c r="X1348">
        <v>1.9499779418869942</v>
      </c>
      <c r="Y1348">
        <v>0</v>
      </c>
      <c r="Z1348">
        <v>0</v>
      </c>
      <c r="AA1348">
        <v>0</v>
      </c>
      <c r="AB1348">
        <v>0.78307640349782026</v>
      </c>
      <c r="AC1348">
        <v>0</v>
      </c>
      <c r="AD1348">
        <v>0</v>
      </c>
      <c r="AE1348">
        <v>2.7330543453848146</v>
      </c>
    </row>
    <row r="1349" spans="1:31" x14ac:dyDescent="0.3">
      <c r="A1349">
        <v>2686659</v>
      </c>
      <c r="B1349">
        <v>1</v>
      </c>
      <c r="C1349" t="s">
        <v>80</v>
      </c>
      <c r="D1349" t="s">
        <v>101</v>
      </c>
      <c r="E1349" t="s">
        <v>184</v>
      </c>
      <c r="F1349" t="s">
        <v>4054</v>
      </c>
      <c r="G1349" t="s">
        <v>409</v>
      </c>
      <c r="H1349" t="s">
        <v>187</v>
      </c>
      <c r="I1349" t="s">
        <v>136</v>
      </c>
      <c r="J1349" t="s">
        <v>137</v>
      </c>
      <c r="K1349" t="s">
        <v>138</v>
      </c>
      <c r="L1349" t="s">
        <v>4055</v>
      </c>
      <c r="M1349" t="s">
        <v>4056</v>
      </c>
      <c r="N1349">
        <v>0.53749999999999998</v>
      </c>
      <c r="O1349">
        <v>0</v>
      </c>
      <c r="P1349">
        <v>54</v>
      </c>
      <c r="Q1349">
        <v>0</v>
      </c>
      <c r="R1349">
        <v>0</v>
      </c>
      <c r="S1349">
        <v>0</v>
      </c>
      <c r="T1349">
        <v>2</v>
      </c>
      <c r="U1349">
        <v>0</v>
      </c>
      <c r="V1349">
        <v>0</v>
      </c>
      <c r="W1349">
        <v>0</v>
      </c>
      <c r="X1349">
        <v>4.4332272253565979</v>
      </c>
      <c r="Y1349">
        <v>0</v>
      </c>
      <c r="Z1349">
        <v>0</v>
      </c>
      <c r="AA1349">
        <v>0</v>
      </c>
      <c r="AB1349">
        <v>1.5594834150458188</v>
      </c>
      <c r="AC1349">
        <v>0</v>
      </c>
      <c r="AD1349">
        <v>0</v>
      </c>
      <c r="AE1349">
        <v>5.9927106404024162</v>
      </c>
    </row>
    <row r="1350" spans="1:31" x14ac:dyDescent="0.3">
      <c r="A1350">
        <v>2686108</v>
      </c>
      <c r="B1350">
        <v>1</v>
      </c>
      <c r="C1350" t="s">
        <v>80</v>
      </c>
      <c r="D1350" t="s">
        <v>99</v>
      </c>
      <c r="E1350" t="s">
        <v>132</v>
      </c>
      <c r="F1350" t="s">
        <v>4057</v>
      </c>
      <c r="G1350" t="s">
        <v>1482</v>
      </c>
      <c r="H1350" t="s">
        <v>135</v>
      </c>
      <c r="I1350" t="s">
        <v>136</v>
      </c>
      <c r="J1350" t="s">
        <v>137</v>
      </c>
      <c r="K1350" t="s">
        <v>138</v>
      </c>
      <c r="L1350" t="s">
        <v>4058</v>
      </c>
      <c r="M1350" t="s">
        <v>4059</v>
      </c>
      <c r="N1350">
        <v>6.3263888880000003</v>
      </c>
      <c r="O1350">
        <v>0</v>
      </c>
      <c r="P1350">
        <v>0</v>
      </c>
      <c r="Q1350">
        <v>0</v>
      </c>
      <c r="R1350">
        <v>0</v>
      </c>
      <c r="S1350">
        <v>5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2051.673198044844</v>
      </c>
      <c r="AB1350">
        <v>0</v>
      </c>
      <c r="AC1350">
        <v>0</v>
      </c>
      <c r="AD1350">
        <v>0</v>
      </c>
      <c r="AE1350">
        <v>2051.673198044844</v>
      </c>
    </row>
    <row r="1351" spans="1:31" x14ac:dyDescent="0.3">
      <c r="A1351">
        <v>2686181</v>
      </c>
      <c r="B1351">
        <v>1</v>
      </c>
      <c r="C1351" t="s">
        <v>80</v>
      </c>
      <c r="D1351" t="s">
        <v>101</v>
      </c>
      <c r="E1351" t="s">
        <v>132</v>
      </c>
      <c r="F1351" t="s">
        <v>4060</v>
      </c>
      <c r="G1351" t="s">
        <v>165</v>
      </c>
      <c r="H1351" t="s">
        <v>135</v>
      </c>
      <c r="I1351" t="s">
        <v>136</v>
      </c>
      <c r="J1351" t="s">
        <v>137</v>
      </c>
      <c r="K1351" t="s">
        <v>166</v>
      </c>
      <c r="L1351" t="s">
        <v>4061</v>
      </c>
      <c r="M1351" t="s">
        <v>4062</v>
      </c>
      <c r="N1351">
        <v>4.9050000000000002</v>
      </c>
      <c r="O1351">
        <v>5</v>
      </c>
      <c r="P1351">
        <v>233</v>
      </c>
      <c r="Q1351">
        <v>3</v>
      </c>
      <c r="R1351">
        <v>1</v>
      </c>
      <c r="S1351">
        <v>12</v>
      </c>
      <c r="T1351">
        <v>67</v>
      </c>
      <c r="U1351">
        <v>0</v>
      </c>
      <c r="V1351">
        <v>0</v>
      </c>
      <c r="W1351">
        <v>8.5846813869289758</v>
      </c>
      <c r="X1351">
        <v>437.10353942211424</v>
      </c>
      <c r="Y1351">
        <v>9.1962325235382973</v>
      </c>
      <c r="Z1351">
        <v>0.83458482942567624</v>
      </c>
      <c r="AA1351">
        <v>198.85219512370782</v>
      </c>
      <c r="AB1351">
        <v>322.52881274637537</v>
      </c>
      <c r="AC1351">
        <v>0</v>
      </c>
      <c r="AD1351">
        <v>0</v>
      </c>
      <c r="AE1351">
        <v>977.1000460320904</v>
      </c>
    </row>
    <row r="1352" spans="1:31" x14ac:dyDescent="0.3">
      <c r="A1352">
        <v>2686201</v>
      </c>
      <c r="B1352">
        <v>1</v>
      </c>
      <c r="C1352" t="s">
        <v>80</v>
      </c>
      <c r="D1352" t="s">
        <v>106</v>
      </c>
      <c r="E1352" t="s">
        <v>132</v>
      </c>
      <c r="F1352" t="s">
        <v>4063</v>
      </c>
      <c r="G1352" t="s">
        <v>165</v>
      </c>
      <c r="H1352" t="s">
        <v>135</v>
      </c>
      <c r="I1352" t="s">
        <v>136</v>
      </c>
      <c r="J1352" t="s">
        <v>137</v>
      </c>
      <c r="K1352" t="s">
        <v>166</v>
      </c>
      <c r="L1352" t="s">
        <v>4064</v>
      </c>
      <c r="M1352" t="s">
        <v>4065</v>
      </c>
      <c r="N1352">
        <v>5.4744444440000004</v>
      </c>
      <c r="O1352">
        <v>0</v>
      </c>
      <c r="P1352">
        <v>45</v>
      </c>
      <c r="Q1352">
        <v>18</v>
      </c>
      <c r="R1352">
        <v>74</v>
      </c>
      <c r="S1352">
        <v>6</v>
      </c>
      <c r="T1352">
        <v>36</v>
      </c>
      <c r="U1352">
        <v>0</v>
      </c>
      <c r="V1352">
        <v>0</v>
      </c>
      <c r="W1352">
        <v>0</v>
      </c>
      <c r="X1352">
        <v>56.550666319913937</v>
      </c>
      <c r="Y1352">
        <v>604.31965352266684</v>
      </c>
      <c r="Z1352">
        <v>920.42409184155144</v>
      </c>
      <c r="AA1352">
        <v>296.09691581945452</v>
      </c>
      <c r="AB1352">
        <v>210.09688097047783</v>
      </c>
      <c r="AC1352">
        <v>0</v>
      </c>
      <c r="AD1352">
        <v>0</v>
      </c>
      <c r="AE1352">
        <v>2087.4882084740648</v>
      </c>
    </row>
    <row r="1353" spans="1:31" x14ac:dyDescent="0.3">
      <c r="A1353">
        <v>2686444</v>
      </c>
      <c r="B1353">
        <v>1</v>
      </c>
      <c r="C1353" t="s">
        <v>81</v>
      </c>
      <c r="D1353" t="s">
        <v>128</v>
      </c>
      <c r="E1353" t="s">
        <v>132</v>
      </c>
      <c r="F1353" t="s">
        <v>4066</v>
      </c>
      <c r="G1353" t="s">
        <v>134</v>
      </c>
      <c r="H1353" t="s">
        <v>135</v>
      </c>
      <c r="I1353" t="s">
        <v>136</v>
      </c>
      <c r="J1353" t="s">
        <v>137</v>
      </c>
      <c r="K1353" t="s">
        <v>138</v>
      </c>
      <c r="L1353" t="s">
        <v>4067</v>
      </c>
      <c r="M1353" t="s">
        <v>1373</v>
      </c>
      <c r="N1353">
        <v>0.44305555499999999</v>
      </c>
      <c r="O1353">
        <v>3</v>
      </c>
      <c r="P1353">
        <v>1</v>
      </c>
      <c r="Q1353">
        <v>26</v>
      </c>
      <c r="R1353">
        <v>6</v>
      </c>
      <c r="S1353">
        <v>8</v>
      </c>
      <c r="T1353">
        <v>1</v>
      </c>
      <c r="U1353">
        <v>0</v>
      </c>
      <c r="V1353">
        <v>0</v>
      </c>
      <c r="W1353">
        <v>5.8003891869261981</v>
      </c>
      <c r="X1353">
        <v>3.0520814571743445E-2</v>
      </c>
      <c r="Y1353">
        <v>18.011144218659055</v>
      </c>
      <c r="Z1353">
        <v>0.50416551254078801</v>
      </c>
      <c r="AA1353">
        <v>40.953374768359794</v>
      </c>
      <c r="AB1353">
        <v>0</v>
      </c>
      <c r="AC1353">
        <v>0</v>
      </c>
      <c r="AD1353">
        <v>0</v>
      </c>
      <c r="AE1353">
        <v>65.299594501057584</v>
      </c>
    </row>
    <row r="1354" spans="1:31" x14ac:dyDescent="0.3">
      <c r="A1354">
        <v>2686483</v>
      </c>
      <c r="B1354">
        <v>1</v>
      </c>
      <c r="C1354" t="s">
        <v>81</v>
      </c>
      <c r="D1354" t="s">
        <v>115</v>
      </c>
      <c r="E1354" t="s">
        <v>132</v>
      </c>
      <c r="F1354" t="s">
        <v>4068</v>
      </c>
      <c r="G1354" t="s">
        <v>232</v>
      </c>
      <c r="H1354" t="s">
        <v>135</v>
      </c>
      <c r="I1354" t="s">
        <v>136</v>
      </c>
      <c r="J1354" t="s">
        <v>137</v>
      </c>
      <c r="K1354" t="s">
        <v>138</v>
      </c>
      <c r="L1354" t="s">
        <v>4069</v>
      </c>
      <c r="M1354" t="s">
        <v>4070</v>
      </c>
      <c r="N1354">
        <v>0.80194444399999998</v>
      </c>
      <c r="O1354">
        <v>0</v>
      </c>
      <c r="P1354">
        <v>337</v>
      </c>
      <c r="Q1354">
        <v>10</v>
      </c>
      <c r="R1354">
        <v>162</v>
      </c>
      <c r="S1354">
        <v>0</v>
      </c>
      <c r="T1354">
        <v>13</v>
      </c>
      <c r="U1354">
        <v>1</v>
      </c>
      <c r="V1354">
        <v>0</v>
      </c>
      <c r="W1354">
        <v>0</v>
      </c>
      <c r="X1354">
        <v>25.245455878784536</v>
      </c>
      <c r="Y1354">
        <v>29.546994503367063</v>
      </c>
      <c r="Z1354">
        <v>65.699708660595107</v>
      </c>
      <c r="AA1354">
        <v>0</v>
      </c>
      <c r="AB1354">
        <v>9.5318989072396896</v>
      </c>
      <c r="AC1354">
        <v>31.034454138678399</v>
      </c>
      <c r="AD1354">
        <v>0</v>
      </c>
      <c r="AE1354">
        <v>161.0585120886648</v>
      </c>
    </row>
    <row r="1355" spans="1:31" x14ac:dyDescent="0.3">
      <c r="A1355">
        <v>2686507</v>
      </c>
      <c r="B1355">
        <v>1</v>
      </c>
      <c r="C1355" t="s">
        <v>80</v>
      </c>
      <c r="D1355" t="s">
        <v>106</v>
      </c>
      <c r="E1355" t="s">
        <v>160</v>
      </c>
      <c r="F1355" t="s">
        <v>4071</v>
      </c>
      <c r="G1355" t="s">
        <v>134</v>
      </c>
      <c r="H1355" t="s">
        <v>135</v>
      </c>
      <c r="I1355" t="s">
        <v>136</v>
      </c>
      <c r="J1355" t="s">
        <v>137</v>
      </c>
      <c r="K1355" t="s">
        <v>138</v>
      </c>
      <c r="L1355" t="s">
        <v>4072</v>
      </c>
      <c r="M1355" t="s">
        <v>4073</v>
      </c>
      <c r="N1355">
        <v>8.7777777000000001E-2</v>
      </c>
      <c r="O1355">
        <v>0</v>
      </c>
      <c r="P1355">
        <v>4</v>
      </c>
      <c r="Q1355">
        <v>32</v>
      </c>
      <c r="R1355">
        <v>266</v>
      </c>
      <c r="S1355">
        <v>10</v>
      </c>
      <c r="T1355">
        <v>63</v>
      </c>
      <c r="U1355">
        <v>0</v>
      </c>
      <c r="V1355">
        <v>0</v>
      </c>
      <c r="W1355">
        <v>0</v>
      </c>
      <c r="X1355">
        <v>4.7398352504611996E-2</v>
      </c>
      <c r="Y1355">
        <v>11.200105015075577</v>
      </c>
      <c r="Z1355">
        <v>48.114367004627304</v>
      </c>
      <c r="AA1355">
        <v>7.2712204781908794</v>
      </c>
      <c r="AB1355">
        <v>11.957899447854535</v>
      </c>
      <c r="AC1355">
        <v>0</v>
      </c>
      <c r="AD1355">
        <v>0</v>
      </c>
      <c r="AE1355">
        <v>78.590990298252905</v>
      </c>
    </row>
    <row r="1356" spans="1:31" x14ac:dyDescent="0.3">
      <c r="A1356">
        <v>2686521</v>
      </c>
      <c r="B1356">
        <v>1</v>
      </c>
      <c r="C1356" t="s">
        <v>80</v>
      </c>
      <c r="D1356" t="s">
        <v>105</v>
      </c>
      <c r="E1356" t="s">
        <v>428</v>
      </c>
      <c r="F1356" t="s">
        <v>2868</v>
      </c>
      <c r="G1356" t="s">
        <v>147</v>
      </c>
      <c r="H1356" t="s">
        <v>187</v>
      </c>
      <c r="I1356" t="s">
        <v>136</v>
      </c>
      <c r="J1356" t="s">
        <v>3</v>
      </c>
      <c r="K1356" t="s">
        <v>138</v>
      </c>
      <c r="L1356" t="s">
        <v>4074</v>
      </c>
      <c r="M1356" t="s">
        <v>4075</v>
      </c>
      <c r="N1356">
        <v>4.7188888880000004</v>
      </c>
      <c r="O1356">
        <v>0</v>
      </c>
      <c r="P1356">
        <v>94</v>
      </c>
      <c r="Q1356">
        <v>0</v>
      </c>
      <c r="R1356">
        <v>1</v>
      </c>
      <c r="S1356">
        <v>0</v>
      </c>
      <c r="T1356">
        <v>7</v>
      </c>
      <c r="U1356">
        <v>0</v>
      </c>
      <c r="V1356">
        <v>0</v>
      </c>
      <c r="W1356">
        <v>0</v>
      </c>
      <c r="X1356">
        <v>80.400488563553893</v>
      </c>
      <c r="Y1356">
        <v>0</v>
      </c>
      <c r="Z1356">
        <v>0.31417761153174778</v>
      </c>
      <c r="AA1356">
        <v>0</v>
      </c>
      <c r="AB1356">
        <v>38.87937922120301</v>
      </c>
      <c r="AC1356">
        <v>0</v>
      </c>
      <c r="AD1356">
        <v>0</v>
      </c>
      <c r="AE1356">
        <v>119.59404539628865</v>
      </c>
    </row>
    <row r="1357" spans="1:31" x14ac:dyDescent="0.3">
      <c r="A1357">
        <v>2686528</v>
      </c>
      <c r="B1357">
        <v>1</v>
      </c>
      <c r="C1357" t="s">
        <v>81</v>
      </c>
      <c r="D1357" t="s">
        <v>118</v>
      </c>
      <c r="E1357" t="s">
        <v>145</v>
      </c>
      <c r="F1357" t="s">
        <v>4076</v>
      </c>
      <c r="G1357" t="s">
        <v>134</v>
      </c>
      <c r="H1357" t="s">
        <v>135</v>
      </c>
      <c r="I1357" t="s">
        <v>136</v>
      </c>
      <c r="J1357" t="s">
        <v>137</v>
      </c>
      <c r="K1357" t="s">
        <v>138</v>
      </c>
      <c r="L1357" t="s">
        <v>4077</v>
      </c>
      <c r="M1357" t="s">
        <v>4078</v>
      </c>
      <c r="N1357">
        <v>0.518055555</v>
      </c>
      <c r="O1357">
        <v>2</v>
      </c>
      <c r="P1357">
        <v>463</v>
      </c>
      <c r="Q1357">
        <v>4</v>
      </c>
      <c r="R1357">
        <v>17</v>
      </c>
      <c r="S1357">
        <v>1</v>
      </c>
      <c r="T1357">
        <v>55</v>
      </c>
      <c r="U1357">
        <v>0</v>
      </c>
      <c r="V1357">
        <v>0</v>
      </c>
      <c r="W1357">
        <v>9.1046116113333325E-2</v>
      </c>
      <c r="X1357">
        <v>37.853128280917879</v>
      </c>
      <c r="Y1357">
        <v>8.0479272272927602</v>
      </c>
      <c r="Z1357">
        <v>3.3322403988403018</v>
      </c>
      <c r="AA1357">
        <v>0.81329322671999993</v>
      </c>
      <c r="AB1357">
        <v>23.126660785226093</v>
      </c>
      <c r="AC1357">
        <v>0</v>
      </c>
      <c r="AD1357">
        <v>0</v>
      </c>
      <c r="AE1357">
        <v>73.264296035110362</v>
      </c>
    </row>
    <row r="1358" spans="1:31" x14ac:dyDescent="0.3">
      <c r="A1358">
        <v>2686604</v>
      </c>
      <c r="B1358">
        <v>1</v>
      </c>
      <c r="C1358" t="s">
        <v>80</v>
      </c>
      <c r="D1358" t="s">
        <v>105</v>
      </c>
      <c r="E1358" t="s">
        <v>184</v>
      </c>
      <c r="F1358" t="s">
        <v>4079</v>
      </c>
      <c r="G1358" t="s">
        <v>186</v>
      </c>
      <c r="H1358" t="s">
        <v>187</v>
      </c>
      <c r="I1358" t="s">
        <v>136</v>
      </c>
      <c r="J1358" t="s">
        <v>137</v>
      </c>
      <c r="K1358" t="s">
        <v>138</v>
      </c>
      <c r="L1358" t="s">
        <v>4080</v>
      </c>
      <c r="M1358" t="s">
        <v>4081</v>
      </c>
      <c r="N1358">
        <v>3.8786111110000001</v>
      </c>
      <c r="O1358">
        <v>0</v>
      </c>
      <c r="P1358">
        <v>30</v>
      </c>
      <c r="Q1358">
        <v>0</v>
      </c>
      <c r="R1358">
        <v>0</v>
      </c>
      <c r="S1358">
        <v>0</v>
      </c>
      <c r="T1358">
        <v>1</v>
      </c>
      <c r="U1358">
        <v>0</v>
      </c>
      <c r="V1358">
        <v>0</v>
      </c>
      <c r="W1358">
        <v>0</v>
      </c>
      <c r="X1358">
        <v>21.266108620435052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21.266108620435052</v>
      </c>
    </row>
    <row r="1359" spans="1:31" x14ac:dyDescent="0.3">
      <c r="A1359">
        <v>2686626</v>
      </c>
      <c r="B1359">
        <v>1</v>
      </c>
      <c r="C1359" t="s">
        <v>80</v>
      </c>
      <c r="D1359" t="s">
        <v>100</v>
      </c>
      <c r="E1359" t="s">
        <v>213</v>
      </c>
      <c r="F1359" t="s">
        <v>4082</v>
      </c>
      <c r="G1359" t="s">
        <v>215</v>
      </c>
      <c r="H1359" t="s">
        <v>187</v>
      </c>
      <c r="I1359" t="s">
        <v>136</v>
      </c>
      <c r="J1359" t="s">
        <v>137</v>
      </c>
      <c r="K1359" t="s">
        <v>138</v>
      </c>
      <c r="L1359" t="s">
        <v>4083</v>
      </c>
      <c r="M1359" t="s">
        <v>4084</v>
      </c>
      <c r="N1359">
        <v>2.7088888880000002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1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3.8677943738200002</v>
      </c>
      <c r="AC1359">
        <v>0</v>
      </c>
      <c r="AD1359">
        <v>0</v>
      </c>
      <c r="AE1359">
        <v>3.8677943738200002</v>
      </c>
    </row>
    <row r="1360" spans="1:31" x14ac:dyDescent="0.3">
      <c r="A1360">
        <v>2686628</v>
      </c>
      <c r="B1360">
        <v>1</v>
      </c>
      <c r="C1360" t="s">
        <v>80</v>
      </c>
      <c r="D1360" t="s">
        <v>110</v>
      </c>
      <c r="E1360" t="s">
        <v>213</v>
      </c>
      <c r="F1360" t="s">
        <v>4085</v>
      </c>
      <c r="G1360" t="s">
        <v>215</v>
      </c>
      <c r="H1360" t="s">
        <v>187</v>
      </c>
      <c r="I1360" t="s">
        <v>136</v>
      </c>
      <c r="J1360" t="s">
        <v>137</v>
      </c>
      <c r="K1360" t="s">
        <v>138</v>
      </c>
      <c r="L1360" t="s">
        <v>4086</v>
      </c>
      <c r="M1360" t="s">
        <v>4087</v>
      </c>
      <c r="N1360">
        <v>2.619722222</v>
      </c>
      <c r="O1360">
        <v>0</v>
      </c>
      <c r="P1360">
        <v>5</v>
      </c>
      <c r="Q1360">
        <v>0</v>
      </c>
      <c r="R1360">
        <v>0</v>
      </c>
      <c r="S1360">
        <v>0</v>
      </c>
      <c r="T1360">
        <v>2</v>
      </c>
      <c r="U1360">
        <v>0</v>
      </c>
      <c r="V1360">
        <v>0</v>
      </c>
      <c r="W1360">
        <v>0</v>
      </c>
      <c r="X1360">
        <v>3.4623072230760834</v>
      </c>
      <c r="Y1360">
        <v>0</v>
      </c>
      <c r="Z1360">
        <v>0</v>
      </c>
      <c r="AA1360">
        <v>0</v>
      </c>
      <c r="AB1360">
        <v>1.6011842122441731</v>
      </c>
      <c r="AC1360">
        <v>0</v>
      </c>
      <c r="AD1360">
        <v>0</v>
      </c>
      <c r="AE1360">
        <v>5.0634914353202563</v>
      </c>
    </row>
    <row r="1361" spans="1:31" x14ac:dyDescent="0.3">
      <c r="A1361">
        <v>2686657</v>
      </c>
      <c r="B1361">
        <v>1</v>
      </c>
      <c r="C1361" t="s">
        <v>80</v>
      </c>
      <c r="D1361" t="s">
        <v>84</v>
      </c>
      <c r="E1361" t="s">
        <v>184</v>
      </c>
      <c r="F1361" t="s">
        <v>4088</v>
      </c>
      <c r="G1361" t="s">
        <v>186</v>
      </c>
      <c r="H1361" t="s">
        <v>187</v>
      </c>
      <c r="I1361" t="s">
        <v>136</v>
      </c>
      <c r="J1361" t="s">
        <v>137</v>
      </c>
      <c r="K1361" t="s">
        <v>138</v>
      </c>
      <c r="L1361" t="s">
        <v>4089</v>
      </c>
      <c r="M1361" t="s">
        <v>4090</v>
      </c>
      <c r="N1361">
        <v>1.2294444440000001</v>
      </c>
      <c r="O1361">
        <v>0</v>
      </c>
      <c r="P1361">
        <v>177</v>
      </c>
      <c r="Q1361">
        <v>0</v>
      </c>
      <c r="R1361">
        <v>0</v>
      </c>
      <c r="S1361">
        <v>0</v>
      </c>
      <c r="T1361">
        <v>11</v>
      </c>
      <c r="U1361">
        <v>0</v>
      </c>
      <c r="V1361">
        <v>0</v>
      </c>
      <c r="W1361">
        <v>0</v>
      </c>
      <c r="X1361">
        <v>46.677618720771804</v>
      </c>
      <c r="Y1361">
        <v>0</v>
      </c>
      <c r="Z1361">
        <v>0</v>
      </c>
      <c r="AA1361">
        <v>0</v>
      </c>
      <c r="AB1361">
        <v>2.1277391792888136</v>
      </c>
      <c r="AC1361">
        <v>0</v>
      </c>
      <c r="AD1361">
        <v>0</v>
      </c>
      <c r="AE1361">
        <v>48.805357900060621</v>
      </c>
    </row>
    <row r="1362" spans="1:31" x14ac:dyDescent="0.3">
      <c r="A1362">
        <v>2686661</v>
      </c>
      <c r="B1362">
        <v>1</v>
      </c>
      <c r="C1362" t="s">
        <v>80</v>
      </c>
      <c r="D1362" t="s">
        <v>82</v>
      </c>
      <c r="E1362" t="s">
        <v>213</v>
      </c>
      <c r="F1362" t="s">
        <v>4091</v>
      </c>
      <c r="G1362" t="s">
        <v>688</v>
      </c>
      <c r="H1362" t="s">
        <v>187</v>
      </c>
      <c r="I1362" t="s">
        <v>136</v>
      </c>
      <c r="J1362" t="s">
        <v>137</v>
      </c>
      <c r="K1362" t="s">
        <v>138</v>
      </c>
      <c r="L1362" t="s">
        <v>4092</v>
      </c>
      <c r="M1362" t="s">
        <v>4093</v>
      </c>
      <c r="N1362">
        <v>1.1772222219999999</v>
      </c>
      <c r="O1362">
        <v>0</v>
      </c>
      <c r="P1362">
        <v>1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4.1946461631109676E-2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4.1946461631109676E-2</v>
      </c>
    </row>
    <row r="1363" spans="1:31" x14ac:dyDescent="0.3">
      <c r="A1363">
        <v>2686663</v>
      </c>
      <c r="B1363">
        <v>1</v>
      </c>
      <c r="C1363" t="s">
        <v>81</v>
      </c>
      <c r="D1363" t="s">
        <v>128</v>
      </c>
      <c r="E1363" t="s">
        <v>132</v>
      </c>
      <c r="F1363" t="s">
        <v>4094</v>
      </c>
      <c r="G1363" t="s">
        <v>176</v>
      </c>
      <c r="H1363" t="s">
        <v>135</v>
      </c>
      <c r="I1363" t="s">
        <v>136</v>
      </c>
      <c r="J1363" t="s">
        <v>137</v>
      </c>
      <c r="K1363" t="s">
        <v>138</v>
      </c>
      <c r="L1363" t="s">
        <v>4095</v>
      </c>
      <c r="M1363" t="s">
        <v>4096</v>
      </c>
      <c r="N1363">
        <v>1.5008333330000001</v>
      </c>
      <c r="O1363">
        <v>0</v>
      </c>
      <c r="P1363">
        <v>0</v>
      </c>
      <c r="Q1363">
        <v>0</v>
      </c>
      <c r="R1363">
        <v>0</v>
      </c>
      <c r="S1363">
        <v>2</v>
      </c>
      <c r="T1363">
        <v>0</v>
      </c>
      <c r="U1363">
        <v>2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17.232031706859349</v>
      </c>
      <c r="AB1363">
        <v>0</v>
      </c>
      <c r="AC1363">
        <v>147.49626205579594</v>
      </c>
      <c r="AD1363">
        <v>0</v>
      </c>
      <c r="AE1363">
        <v>164.72829376265528</v>
      </c>
    </row>
    <row r="1364" spans="1:31" x14ac:dyDescent="0.3">
      <c r="A1364">
        <v>2686665</v>
      </c>
      <c r="B1364">
        <v>1</v>
      </c>
      <c r="C1364" t="s">
        <v>80</v>
      </c>
      <c r="D1364" t="s">
        <v>108</v>
      </c>
      <c r="E1364" t="s">
        <v>213</v>
      </c>
      <c r="F1364" t="s">
        <v>4097</v>
      </c>
      <c r="G1364" t="s">
        <v>688</v>
      </c>
      <c r="H1364" t="s">
        <v>187</v>
      </c>
      <c r="I1364" t="s">
        <v>136</v>
      </c>
      <c r="J1364" t="s">
        <v>137</v>
      </c>
      <c r="K1364" t="s">
        <v>138</v>
      </c>
      <c r="L1364" t="s">
        <v>4098</v>
      </c>
      <c r="M1364" t="s">
        <v>4099</v>
      </c>
      <c r="N1364">
        <v>1.7475000000000001</v>
      </c>
      <c r="O1364">
        <v>0</v>
      </c>
      <c r="P1364">
        <v>1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0.40190476641666867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0.40190476641666867</v>
      </c>
    </row>
    <row r="1365" spans="1:31" x14ac:dyDescent="0.3">
      <c r="A1365">
        <v>2686669</v>
      </c>
      <c r="B1365">
        <v>1</v>
      </c>
      <c r="C1365" t="s">
        <v>80</v>
      </c>
      <c r="D1365" t="s">
        <v>88</v>
      </c>
      <c r="E1365" t="s">
        <v>213</v>
      </c>
      <c r="F1365" t="s">
        <v>909</v>
      </c>
      <c r="G1365" t="s">
        <v>831</v>
      </c>
      <c r="H1365" t="s">
        <v>187</v>
      </c>
      <c r="I1365" t="s">
        <v>136</v>
      </c>
      <c r="J1365" t="s">
        <v>137</v>
      </c>
      <c r="K1365" t="s">
        <v>138</v>
      </c>
      <c r="L1365" t="s">
        <v>4100</v>
      </c>
      <c r="M1365" t="s">
        <v>4101</v>
      </c>
      <c r="N1365">
        <v>1.345555555</v>
      </c>
      <c r="O1365">
        <v>0</v>
      </c>
      <c r="P1365">
        <v>13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4.8307582877394992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4.8307582877394992</v>
      </c>
    </row>
    <row r="1366" spans="1:31" x14ac:dyDescent="0.3">
      <c r="A1366">
        <v>2686676</v>
      </c>
      <c r="B1366">
        <v>1</v>
      </c>
      <c r="C1366" t="s">
        <v>81</v>
      </c>
      <c r="D1366" t="s">
        <v>116</v>
      </c>
      <c r="E1366" t="s">
        <v>213</v>
      </c>
      <c r="F1366" t="s">
        <v>4102</v>
      </c>
      <c r="G1366" t="s">
        <v>688</v>
      </c>
      <c r="H1366" t="s">
        <v>187</v>
      </c>
      <c r="I1366" t="s">
        <v>136</v>
      </c>
      <c r="J1366" t="s">
        <v>137</v>
      </c>
      <c r="K1366" t="s">
        <v>138</v>
      </c>
      <c r="L1366" t="s">
        <v>4103</v>
      </c>
      <c r="M1366" t="s">
        <v>4104</v>
      </c>
      <c r="N1366">
        <v>0.951944444</v>
      </c>
      <c r="O1366">
        <v>0</v>
      </c>
      <c r="P1366">
        <v>1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0.19957256994958938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0.19957256994958938</v>
      </c>
    </row>
    <row r="1367" spans="1:31" x14ac:dyDescent="0.3">
      <c r="A1367">
        <v>2685893</v>
      </c>
      <c r="B1367">
        <v>1</v>
      </c>
      <c r="C1367" t="s">
        <v>81</v>
      </c>
      <c r="D1367" t="s">
        <v>127</v>
      </c>
      <c r="E1367" t="s">
        <v>132</v>
      </c>
      <c r="F1367" t="s">
        <v>4105</v>
      </c>
      <c r="G1367" t="s">
        <v>134</v>
      </c>
      <c r="H1367" t="s">
        <v>135</v>
      </c>
      <c r="I1367" t="s">
        <v>136</v>
      </c>
      <c r="J1367" t="s">
        <v>137</v>
      </c>
      <c r="K1367" t="s">
        <v>138</v>
      </c>
      <c r="L1367" t="s">
        <v>4106</v>
      </c>
      <c r="M1367" t="s">
        <v>4107</v>
      </c>
      <c r="N1367">
        <v>3.52</v>
      </c>
      <c r="O1367">
        <v>2</v>
      </c>
      <c r="P1367">
        <v>3</v>
      </c>
      <c r="Q1367">
        <v>59</v>
      </c>
      <c r="R1367">
        <v>37</v>
      </c>
      <c r="S1367">
        <v>6</v>
      </c>
      <c r="T1367">
        <v>0</v>
      </c>
      <c r="U1367">
        <v>0</v>
      </c>
      <c r="V1367">
        <v>0</v>
      </c>
      <c r="W1367">
        <v>2.0654106799711158</v>
      </c>
      <c r="X1367">
        <v>1.6365483670585246</v>
      </c>
      <c r="Y1367">
        <v>118.7119658408828</v>
      </c>
      <c r="Z1367">
        <v>32.560511219799757</v>
      </c>
      <c r="AA1367">
        <v>7.1225144394981674</v>
      </c>
      <c r="AB1367">
        <v>0</v>
      </c>
      <c r="AC1367">
        <v>0</v>
      </c>
      <c r="AD1367">
        <v>0</v>
      </c>
      <c r="AE1367">
        <v>162.09695054721035</v>
      </c>
    </row>
    <row r="1368" spans="1:31" x14ac:dyDescent="0.3">
      <c r="A1368">
        <v>2686082</v>
      </c>
      <c r="B1368">
        <v>1</v>
      </c>
      <c r="C1368" t="s">
        <v>80</v>
      </c>
      <c r="D1368" t="s">
        <v>97</v>
      </c>
      <c r="E1368" t="s">
        <v>160</v>
      </c>
      <c r="F1368" t="s">
        <v>4108</v>
      </c>
      <c r="G1368" t="s">
        <v>134</v>
      </c>
      <c r="H1368" t="s">
        <v>135</v>
      </c>
      <c r="I1368" t="s">
        <v>136</v>
      </c>
      <c r="J1368" t="s">
        <v>137</v>
      </c>
      <c r="K1368" t="s">
        <v>138</v>
      </c>
      <c r="L1368" t="s">
        <v>4109</v>
      </c>
      <c r="M1368" t="s">
        <v>4110</v>
      </c>
      <c r="N1368">
        <v>0.69305555500000005</v>
      </c>
      <c r="O1368">
        <v>2</v>
      </c>
      <c r="P1368">
        <v>3427</v>
      </c>
      <c r="Q1368">
        <v>1</v>
      </c>
      <c r="R1368">
        <v>102</v>
      </c>
      <c r="S1368">
        <v>6</v>
      </c>
      <c r="T1368">
        <v>354</v>
      </c>
      <c r="U1368">
        <v>2</v>
      </c>
      <c r="V1368">
        <v>0</v>
      </c>
      <c r="W1368">
        <v>9.5973518548197383</v>
      </c>
      <c r="X1368">
        <v>373.48645105068789</v>
      </c>
      <c r="Y1368">
        <v>0.59704213237499992</v>
      </c>
      <c r="Z1368">
        <v>14.357650113277442</v>
      </c>
      <c r="AA1368">
        <v>25.631975996246506</v>
      </c>
      <c r="AB1368">
        <v>157.06558757022509</v>
      </c>
      <c r="AC1368">
        <v>17.181722396442122</v>
      </c>
      <c r="AD1368">
        <v>0</v>
      </c>
      <c r="AE1368">
        <v>597.91778111407382</v>
      </c>
    </row>
    <row r="1369" spans="1:31" x14ac:dyDescent="0.3">
      <c r="A1369">
        <v>2686154</v>
      </c>
      <c r="B1369">
        <v>1</v>
      </c>
      <c r="C1369" t="s">
        <v>81</v>
      </c>
      <c r="D1369" t="s">
        <v>118</v>
      </c>
      <c r="E1369" t="s">
        <v>145</v>
      </c>
      <c r="F1369" t="s">
        <v>4111</v>
      </c>
      <c r="G1369" t="s">
        <v>165</v>
      </c>
      <c r="H1369" t="s">
        <v>135</v>
      </c>
      <c r="I1369" t="s">
        <v>136</v>
      </c>
      <c r="J1369" t="s">
        <v>137</v>
      </c>
      <c r="K1369" t="s">
        <v>166</v>
      </c>
      <c r="L1369" t="s">
        <v>4112</v>
      </c>
      <c r="M1369" t="s">
        <v>4113</v>
      </c>
      <c r="N1369">
        <v>1.4836111110000001</v>
      </c>
      <c r="O1369">
        <v>0</v>
      </c>
      <c r="P1369">
        <v>3</v>
      </c>
      <c r="Q1369">
        <v>1</v>
      </c>
      <c r="R1369">
        <v>12</v>
      </c>
      <c r="S1369">
        <v>0</v>
      </c>
      <c r="T1369">
        <v>3</v>
      </c>
      <c r="U1369">
        <v>0</v>
      </c>
      <c r="V1369">
        <v>0</v>
      </c>
      <c r="W1369">
        <v>0</v>
      </c>
      <c r="X1369">
        <v>0.46266489970304936</v>
      </c>
      <c r="Y1369">
        <v>0.93410894148297074</v>
      </c>
      <c r="Z1369">
        <v>0</v>
      </c>
      <c r="AA1369">
        <v>0</v>
      </c>
      <c r="AB1369">
        <v>3.1275177063692414</v>
      </c>
      <c r="AC1369">
        <v>0</v>
      </c>
      <c r="AD1369">
        <v>0</v>
      </c>
      <c r="AE1369">
        <v>4.5242915475552614</v>
      </c>
    </row>
    <row r="1370" spans="1:31" x14ac:dyDescent="0.3">
      <c r="A1370">
        <v>2686315</v>
      </c>
      <c r="B1370">
        <v>1</v>
      </c>
      <c r="C1370" t="s">
        <v>81</v>
      </c>
      <c r="D1370" t="s">
        <v>112</v>
      </c>
      <c r="E1370" t="s">
        <v>145</v>
      </c>
      <c r="F1370" t="s">
        <v>4114</v>
      </c>
      <c r="G1370" t="s">
        <v>134</v>
      </c>
      <c r="H1370" t="s">
        <v>135</v>
      </c>
      <c r="I1370" t="s">
        <v>136</v>
      </c>
      <c r="J1370" t="s">
        <v>137</v>
      </c>
      <c r="K1370" t="s">
        <v>138</v>
      </c>
      <c r="L1370" t="s">
        <v>4115</v>
      </c>
      <c r="M1370" t="s">
        <v>4116</v>
      </c>
      <c r="N1370">
        <v>0.22916666599999999</v>
      </c>
      <c r="O1370">
        <v>3</v>
      </c>
      <c r="P1370">
        <v>838</v>
      </c>
      <c r="Q1370">
        <v>111</v>
      </c>
      <c r="R1370">
        <v>71</v>
      </c>
      <c r="S1370">
        <v>12</v>
      </c>
      <c r="T1370">
        <v>110</v>
      </c>
      <c r="U1370">
        <v>7</v>
      </c>
      <c r="V1370">
        <v>0</v>
      </c>
      <c r="W1370">
        <v>1.821155888514554</v>
      </c>
      <c r="X1370">
        <v>31.143693720322371</v>
      </c>
      <c r="Y1370">
        <v>75.105714385862868</v>
      </c>
      <c r="Z1370">
        <v>13.231400780072978</v>
      </c>
      <c r="AA1370">
        <v>27.010209664270249</v>
      </c>
      <c r="AB1370">
        <v>11.531211001882305</v>
      </c>
      <c r="AC1370">
        <v>230.06194077673581</v>
      </c>
      <c r="AD1370">
        <v>0</v>
      </c>
      <c r="AE1370">
        <v>389.90532621766113</v>
      </c>
    </row>
    <row r="1371" spans="1:31" x14ac:dyDescent="0.3">
      <c r="A1371">
        <v>2686587</v>
      </c>
      <c r="B1371">
        <v>1</v>
      </c>
      <c r="C1371" t="s">
        <v>81</v>
      </c>
      <c r="D1371" t="s">
        <v>116</v>
      </c>
      <c r="E1371" t="s">
        <v>145</v>
      </c>
      <c r="F1371" t="s">
        <v>4117</v>
      </c>
      <c r="G1371" t="s">
        <v>409</v>
      </c>
      <c r="H1371" t="s">
        <v>135</v>
      </c>
      <c r="I1371" t="s">
        <v>136</v>
      </c>
      <c r="J1371" t="s">
        <v>137</v>
      </c>
      <c r="K1371" t="s">
        <v>138</v>
      </c>
      <c r="L1371" t="s">
        <v>4118</v>
      </c>
      <c r="M1371" t="s">
        <v>4119</v>
      </c>
      <c r="N1371">
        <v>2.8291666659999999</v>
      </c>
      <c r="O1371">
        <v>0</v>
      </c>
      <c r="P1371">
        <v>0</v>
      </c>
      <c r="Q1371">
        <v>5</v>
      </c>
      <c r="R1371">
        <v>0</v>
      </c>
      <c r="S1371">
        <v>4</v>
      </c>
      <c r="T1371">
        <v>0</v>
      </c>
      <c r="U1371">
        <v>1</v>
      </c>
      <c r="V1371">
        <v>0</v>
      </c>
      <c r="W1371">
        <v>0</v>
      </c>
      <c r="X1371">
        <v>0</v>
      </c>
      <c r="Y1371">
        <v>15.01989475601655</v>
      </c>
      <c r="Z1371">
        <v>0</v>
      </c>
      <c r="AA1371">
        <v>86.755055191240473</v>
      </c>
      <c r="AB1371">
        <v>0</v>
      </c>
      <c r="AC1371">
        <v>157.03030217598149</v>
      </c>
      <c r="AD1371">
        <v>0</v>
      </c>
      <c r="AE1371">
        <v>258.80525212323852</v>
      </c>
    </row>
    <row r="1372" spans="1:31" x14ac:dyDescent="0.3">
      <c r="A1372">
        <v>2686589</v>
      </c>
      <c r="B1372">
        <v>1</v>
      </c>
      <c r="C1372" t="s">
        <v>81</v>
      </c>
      <c r="D1372" t="s">
        <v>117</v>
      </c>
      <c r="E1372" t="s">
        <v>145</v>
      </c>
      <c r="F1372" t="s">
        <v>4120</v>
      </c>
      <c r="G1372" t="s">
        <v>176</v>
      </c>
      <c r="H1372" t="s">
        <v>135</v>
      </c>
      <c r="I1372" t="s">
        <v>136</v>
      </c>
      <c r="J1372" t="s">
        <v>137</v>
      </c>
      <c r="K1372" t="s">
        <v>138</v>
      </c>
      <c r="L1372" t="s">
        <v>4121</v>
      </c>
      <c r="M1372" t="s">
        <v>4122</v>
      </c>
      <c r="N1372">
        <v>1.0566666659999999</v>
      </c>
      <c r="O1372">
        <v>0</v>
      </c>
      <c r="P1372">
        <v>35</v>
      </c>
      <c r="Q1372">
        <v>0</v>
      </c>
      <c r="R1372">
        <v>0</v>
      </c>
      <c r="S1372">
        <v>0</v>
      </c>
      <c r="T1372">
        <v>1</v>
      </c>
      <c r="U1372">
        <v>0</v>
      </c>
      <c r="V1372">
        <v>0</v>
      </c>
      <c r="W1372">
        <v>0</v>
      </c>
      <c r="X1372">
        <v>2.9376771900129137</v>
      </c>
      <c r="Y1372">
        <v>0</v>
      </c>
      <c r="Z1372">
        <v>0</v>
      </c>
      <c r="AA1372">
        <v>0</v>
      </c>
      <c r="AB1372">
        <v>1.4110348744922674</v>
      </c>
      <c r="AC1372">
        <v>0</v>
      </c>
      <c r="AD1372">
        <v>0</v>
      </c>
      <c r="AE1372">
        <v>4.3487120645051807</v>
      </c>
    </row>
    <row r="1373" spans="1:31" x14ac:dyDescent="0.3">
      <c r="A1373">
        <v>2686616</v>
      </c>
      <c r="B1373">
        <v>1</v>
      </c>
      <c r="C1373" t="s">
        <v>80</v>
      </c>
      <c r="D1373" t="s">
        <v>105</v>
      </c>
      <c r="E1373" t="s">
        <v>213</v>
      </c>
      <c r="F1373" t="s">
        <v>2993</v>
      </c>
      <c r="G1373" t="s">
        <v>831</v>
      </c>
      <c r="H1373" t="s">
        <v>187</v>
      </c>
      <c r="I1373" t="s">
        <v>136</v>
      </c>
      <c r="J1373" t="s">
        <v>137</v>
      </c>
      <c r="K1373" t="s">
        <v>138</v>
      </c>
      <c r="L1373" t="s">
        <v>4123</v>
      </c>
      <c r="M1373" t="s">
        <v>4124</v>
      </c>
      <c r="N1373">
        <v>3.966111111</v>
      </c>
      <c r="O1373">
        <v>0</v>
      </c>
      <c r="P1373">
        <v>53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50.294301522960993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50.294301522960993</v>
      </c>
    </row>
    <row r="1374" spans="1:31" x14ac:dyDescent="0.3">
      <c r="A1374">
        <v>2686622</v>
      </c>
      <c r="B1374">
        <v>1</v>
      </c>
      <c r="C1374" t="s">
        <v>81</v>
      </c>
      <c r="D1374" t="s">
        <v>127</v>
      </c>
      <c r="E1374" t="s">
        <v>145</v>
      </c>
      <c r="F1374" t="s">
        <v>4125</v>
      </c>
      <c r="G1374" t="s">
        <v>134</v>
      </c>
      <c r="H1374" t="s">
        <v>135</v>
      </c>
      <c r="I1374" t="s">
        <v>136</v>
      </c>
      <c r="J1374" t="s">
        <v>137</v>
      </c>
      <c r="K1374" t="s">
        <v>138</v>
      </c>
      <c r="L1374" t="s">
        <v>4126</v>
      </c>
      <c r="M1374" t="s">
        <v>4127</v>
      </c>
      <c r="N1374">
        <v>0.80361111100000004</v>
      </c>
      <c r="O1374">
        <v>0</v>
      </c>
      <c r="P1374">
        <v>465</v>
      </c>
      <c r="Q1374">
        <v>32</v>
      </c>
      <c r="R1374">
        <v>61</v>
      </c>
      <c r="S1374">
        <v>3</v>
      </c>
      <c r="T1374">
        <v>31</v>
      </c>
      <c r="U1374">
        <v>0</v>
      </c>
      <c r="V1374">
        <v>0</v>
      </c>
      <c r="W1374">
        <v>0</v>
      </c>
      <c r="X1374">
        <v>65.764999210050945</v>
      </c>
      <c r="Y1374">
        <v>29.345129283246276</v>
      </c>
      <c r="Z1374">
        <v>58.139050471501946</v>
      </c>
      <c r="AA1374">
        <v>8.1393957098114829</v>
      </c>
      <c r="AB1374">
        <v>11.481706535313629</v>
      </c>
      <c r="AC1374">
        <v>0</v>
      </c>
      <c r="AD1374">
        <v>0</v>
      </c>
      <c r="AE1374">
        <v>172.87028120992429</v>
      </c>
    </row>
    <row r="1375" spans="1:31" x14ac:dyDescent="0.3">
      <c r="A1375">
        <v>2686633</v>
      </c>
      <c r="B1375">
        <v>1</v>
      </c>
      <c r="C1375" t="s">
        <v>80</v>
      </c>
      <c r="D1375" t="s">
        <v>90</v>
      </c>
      <c r="E1375" t="s">
        <v>428</v>
      </c>
      <c r="F1375" t="s">
        <v>4128</v>
      </c>
      <c r="G1375" t="s">
        <v>903</v>
      </c>
      <c r="H1375" t="s">
        <v>187</v>
      </c>
      <c r="I1375" t="s">
        <v>136</v>
      </c>
      <c r="J1375" t="s">
        <v>137</v>
      </c>
      <c r="K1375" t="s">
        <v>138</v>
      </c>
      <c r="L1375" t="s">
        <v>4129</v>
      </c>
      <c r="M1375" t="s">
        <v>4130</v>
      </c>
      <c r="N1375">
        <v>3.2149999999999999</v>
      </c>
      <c r="O1375">
        <v>0</v>
      </c>
      <c r="P1375">
        <v>62</v>
      </c>
      <c r="Q1375">
        <v>0</v>
      </c>
      <c r="R1375">
        <v>0</v>
      </c>
      <c r="S1375">
        <v>0</v>
      </c>
      <c r="T1375">
        <v>6</v>
      </c>
      <c r="U1375">
        <v>0</v>
      </c>
      <c r="V1375">
        <v>0</v>
      </c>
      <c r="W1375">
        <v>0</v>
      </c>
      <c r="X1375">
        <v>47.009099610181273</v>
      </c>
      <c r="Y1375">
        <v>0</v>
      </c>
      <c r="Z1375">
        <v>0</v>
      </c>
      <c r="AA1375">
        <v>0</v>
      </c>
      <c r="AB1375">
        <v>2.4400748518522679</v>
      </c>
      <c r="AC1375">
        <v>0</v>
      </c>
      <c r="AD1375">
        <v>0</v>
      </c>
      <c r="AE1375">
        <v>49.44917446203354</v>
      </c>
    </row>
    <row r="1376" spans="1:31" x14ac:dyDescent="0.3">
      <c r="A1376">
        <v>2686550</v>
      </c>
      <c r="B1376">
        <v>1</v>
      </c>
      <c r="C1376" t="s">
        <v>80</v>
      </c>
      <c r="D1376" t="s">
        <v>94</v>
      </c>
      <c r="E1376" t="s">
        <v>145</v>
      </c>
      <c r="F1376" t="s">
        <v>4131</v>
      </c>
      <c r="G1376" t="s">
        <v>134</v>
      </c>
      <c r="H1376" t="s">
        <v>135</v>
      </c>
      <c r="I1376" t="s">
        <v>136</v>
      </c>
      <c r="J1376" t="s">
        <v>137</v>
      </c>
      <c r="K1376" t="s">
        <v>138</v>
      </c>
      <c r="L1376" t="s">
        <v>4132</v>
      </c>
      <c r="M1376" t="s">
        <v>4133</v>
      </c>
      <c r="N1376">
        <v>0.79694444399999997</v>
      </c>
      <c r="O1376">
        <v>0</v>
      </c>
      <c r="P1376">
        <v>0</v>
      </c>
      <c r="Q1376">
        <v>0</v>
      </c>
      <c r="R1376">
        <v>0</v>
      </c>
      <c r="S1376">
        <v>0</v>
      </c>
      <c r="T1376">
        <v>0</v>
      </c>
      <c r="U1376">
        <v>1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208.05444276910691</v>
      </c>
      <c r="AD1376">
        <v>0</v>
      </c>
      <c r="AE1376">
        <v>208.05444276910691</v>
      </c>
    </row>
    <row r="1377" spans="1:31" x14ac:dyDescent="0.3">
      <c r="A1377">
        <v>2686649</v>
      </c>
      <c r="B1377">
        <v>1</v>
      </c>
      <c r="C1377" t="s">
        <v>81</v>
      </c>
      <c r="D1377" t="s">
        <v>112</v>
      </c>
      <c r="E1377" t="s">
        <v>213</v>
      </c>
      <c r="F1377" t="s">
        <v>4134</v>
      </c>
      <c r="G1377" t="s">
        <v>688</v>
      </c>
      <c r="H1377" t="s">
        <v>187</v>
      </c>
      <c r="I1377" t="s">
        <v>136</v>
      </c>
      <c r="J1377" t="s">
        <v>137</v>
      </c>
      <c r="K1377" t="s">
        <v>138</v>
      </c>
      <c r="L1377" t="s">
        <v>4135</v>
      </c>
      <c r="M1377" t="s">
        <v>4136</v>
      </c>
      <c r="N1377">
        <v>3.259166666</v>
      </c>
      <c r="O1377">
        <v>0</v>
      </c>
      <c r="P1377">
        <v>1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0.60230531598968262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0.60230531598968262</v>
      </c>
    </row>
    <row r="1378" spans="1:31" x14ac:dyDescent="0.3">
      <c r="A1378">
        <v>2686667</v>
      </c>
      <c r="B1378">
        <v>1</v>
      </c>
      <c r="C1378" t="s">
        <v>80</v>
      </c>
      <c r="D1378" t="s">
        <v>96</v>
      </c>
      <c r="E1378" t="s">
        <v>213</v>
      </c>
      <c r="F1378" t="s">
        <v>4137</v>
      </c>
      <c r="G1378" t="s">
        <v>831</v>
      </c>
      <c r="H1378" t="s">
        <v>187</v>
      </c>
      <c r="I1378" t="s">
        <v>136</v>
      </c>
      <c r="J1378" t="s">
        <v>137</v>
      </c>
      <c r="K1378" t="s">
        <v>138</v>
      </c>
      <c r="L1378" t="s">
        <v>4138</v>
      </c>
      <c r="M1378" t="s">
        <v>4139</v>
      </c>
      <c r="N1378">
        <v>3.0436111110000001</v>
      </c>
      <c r="O1378">
        <v>0</v>
      </c>
      <c r="P1378">
        <v>1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1.3418304819796638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1.3418304819796638</v>
      </c>
    </row>
    <row r="1379" spans="1:31" x14ac:dyDescent="0.3">
      <c r="A1379">
        <v>2686694</v>
      </c>
      <c r="B1379">
        <v>1</v>
      </c>
      <c r="C1379" t="s">
        <v>80</v>
      </c>
      <c r="D1379" t="s">
        <v>97</v>
      </c>
      <c r="E1379" t="s">
        <v>213</v>
      </c>
      <c r="F1379" t="s">
        <v>4140</v>
      </c>
      <c r="G1379" t="s">
        <v>831</v>
      </c>
      <c r="H1379" t="s">
        <v>187</v>
      </c>
      <c r="I1379" t="s">
        <v>136</v>
      </c>
      <c r="J1379" t="s">
        <v>137</v>
      </c>
      <c r="K1379" t="s">
        <v>138</v>
      </c>
      <c r="L1379" t="s">
        <v>4141</v>
      </c>
      <c r="M1379" t="s">
        <v>4142</v>
      </c>
      <c r="N1379">
        <v>1.1686111109999999</v>
      </c>
      <c r="O1379">
        <v>0</v>
      </c>
      <c r="P1379">
        <v>2</v>
      </c>
      <c r="Q1379">
        <v>0</v>
      </c>
      <c r="R1379">
        <v>0</v>
      </c>
      <c r="S1379">
        <v>0</v>
      </c>
      <c r="T1379">
        <v>1</v>
      </c>
      <c r="U1379">
        <v>0</v>
      </c>
      <c r="V1379">
        <v>0</v>
      </c>
      <c r="W1379">
        <v>0</v>
      </c>
      <c r="X1379">
        <v>0.94660841074106239</v>
      </c>
      <c r="Y1379">
        <v>0</v>
      </c>
      <c r="Z1379">
        <v>0</v>
      </c>
      <c r="AA1379">
        <v>0</v>
      </c>
      <c r="AB1379">
        <v>3.8461636861566333E-2</v>
      </c>
      <c r="AC1379">
        <v>0</v>
      </c>
      <c r="AD1379">
        <v>0</v>
      </c>
      <c r="AE1379">
        <v>0.98507004760262873</v>
      </c>
    </row>
    <row r="1380" spans="1:31" x14ac:dyDescent="0.3">
      <c r="A1380">
        <v>2686696</v>
      </c>
      <c r="B1380">
        <v>1</v>
      </c>
      <c r="C1380" t="s">
        <v>81</v>
      </c>
      <c r="D1380" t="s">
        <v>118</v>
      </c>
      <c r="E1380" t="s">
        <v>132</v>
      </c>
      <c r="F1380" t="s">
        <v>4143</v>
      </c>
      <c r="G1380" t="s">
        <v>134</v>
      </c>
      <c r="H1380" t="s">
        <v>135</v>
      </c>
      <c r="I1380" t="s">
        <v>169</v>
      </c>
      <c r="J1380" t="s">
        <v>137</v>
      </c>
      <c r="K1380" t="s">
        <v>138</v>
      </c>
      <c r="L1380" t="s">
        <v>4144</v>
      </c>
      <c r="M1380" t="s">
        <v>4145</v>
      </c>
      <c r="N1380">
        <v>8.3333330000000001E-3</v>
      </c>
      <c r="O1380">
        <v>15</v>
      </c>
      <c r="P1380">
        <v>3299</v>
      </c>
      <c r="Q1380">
        <v>105</v>
      </c>
      <c r="R1380">
        <v>176</v>
      </c>
      <c r="S1380">
        <v>9</v>
      </c>
      <c r="T1380">
        <v>244</v>
      </c>
      <c r="U1380">
        <v>0</v>
      </c>
      <c r="V1380">
        <v>0</v>
      </c>
      <c r="W1380">
        <v>3.5331127119509996E-2</v>
      </c>
      <c r="X1380">
        <v>4.9784607317062912</v>
      </c>
      <c r="Y1380">
        <v>0.81877939879025341</v>
      </c>
      <c r="Z1380">
        <v>0.7120770299162934</v>
      </c>
      <c r="AA1380">
        <v>0.33935858691715914</v>
      </c>
      <c r="AB1380">
        <v>0.75841016343176315</v>
      </c>
      <c r="AC1380">
        <v>0</v>
      </c>
      <c r="AD1380">
        <v>0</v>
      </c>
      <c r="AE1380">
        <v>7.6424170378812697</v>
      </c>
    </row>
    <row r="1381" spans="1:31" x14ac:dyDescent="0.3">
      <c r="A1381">
        <v>2686623</v>
      </c>
      <c r="B1381">
        <v>1</v>
      </c>
      <c r="C1381" t="s">
        <v>80</v>
      </c>
      <c r="D1381" t="s">
        <v>83</v>
      </c>
      <c r="E1381" t="s">
        <v>213</v>
      </c>
      <c r="F1381" t="s">
        <v>4146</v>
      </c>
      <c r="G1381" t="s">
        <v>688</v>
      </c>
      <c r="H1381" t="s">
        <v>187</v>
      </c>
      <c r="I1381" t="s">
        <v>136</v>
      </c>
      <c r="J1381" t="s">
        <v>137</v>
      </c>
      <c r="K1381" t="s">
        <v>138</v>
      </c>
      <c r="L1381" t="s">
        <v>4147</v>
      </c>
      <c r="M1381" t="s">
        <v>4148</v>
      </c>
      <c r="N1381">
        <v>5.1769444440000001</v>
      </c>
      <c r="O1381">
        <v>0</v>
      </c>
      <c r="P1381">
        <v>1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1.1008547452516666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1.1008547452516666</v>
      </c>
    </row>
    <row r="1382" spans="1:31" x14ac:dyDescent="0.3">
      <c r="A1382">
        <v>2686703</v>
      </c>
      <c r="B1382">
        <v>1</v>
      </c>
      <c r="C1382" t="s">
        <v>81</v>
      </c>
      <c r="D1382" t="s">
        <v>113</v>
      </c>
      <c r="E1382" t="s">
        <v>213</v>
      </c>
      <c r="F1382" t="s">
        <v>4149</v>
      </c>
      <c r="G1382" t="s">
        <v>688</v>
      </c>
      <c r="H1382" t="s">
        <v>187</v>
      </c>
      <c r="I1382" t="s">
        <v>136</v>
      </c>
      <c r="J1382" t="s">
        <v>137</v>
      </c>
      <c r="K1382" t="s">
        <v>138</v>
      </c>
      <c r="L1382" t="s">
        <v>4150</v>
      </c>
      <c r="M1382" t="s">
        <v>4151</v>
      </c>
      <c r="N1382">
        <v>1.5972222220000001</v>
      </c>
      <c r="O1382">
        <v>0</v>
      </c>
      <c r="P1382">
        <v>1</v>
      </c>
      <c r="Q1382">
        <v>0</v>
      </c>
      <c r="R1382">
        <v>1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0.45482424635435187</v>
      </c>
      <c r="Y1382">
        <v>0</v>
      </c>
      <c r="Z1382">
        <v>1.2467066863525706</v>
      </c>
      <c r="AA1382">
        <v>0</v>
      </c>
      <c r="AB1382">
        <v>0</v>
      </c>
      <c r="AC1382">
        <v>0</v>
      </c>
      <c r="AD1382">
        <v>0</v>
      </c>
      <c r="AE1382">
        <v>1.7015309327069226</v>
      </c>
    </row>
    <row r="1383" spans="1:31" x14ac:dyDescent="0.3">
      <c r="A1383">
        <v>2686714</v>
      </c>
      <c r="B1383">
        <v>1</v>
      </c>
      <c r="C1383" t="s">
        <v>80</v>
      </c>
      <c r="D1383" t="s">
        <v>88</v>
      </c>
      <c r="E1383" t="s">
        <v>213</v>
      </c>
      <c r="F1383" t="s">
        <v>4152</v>
      </c>
      <c r="G1383" t="s">
        <v>688</v>
      </c>
      <c r="H1383" t="s">
        <v>187</v>
      </c>
      <c r="I1383" t="s">
        <v>136</v>
      </c>
      <c r="J1383" t="s">
        <v>137</v>
      </c>
      <c r="K1383" t="s">
        <v>138</v>
      </c>
      <c r="L1383" t="s">
        <v>4153</v>
      </c>
      <c r="M1383" t="s">
        <v>4154</v>
      </c>
      <c r="N1383">
        <v>1.1244444440000001</v>
      </c>
      <c r="O1383">
        <v>0</v>
      </c>
      <c r="P1383">
        <v>2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0.4830423255042367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0.4830423255042367</v>
      </c>
    </row>
    <row r="1384" spans="1:31" x14ac:dyDescent="0.3">
      <c r="A1384">
        <v>2686508</v>
      </c>
      <c r="B1384">
        <v>1</v>
      </c>
      <c r="C1384" t="s">
        <v>80</v>
      </c>
      <c r="D1384" t="s">
        <v>84</v>
      </c>
      <c r="E1384" t="s">
        <v>244</v>
      </c>
      <c r="F1384" t="s">
        <v>4155</v>
      </c>
      <c r="G1384" t="s">
        <v>346</v>
      </c>
      <c r="H1384" t="s">
        <v>187</v>
      </c>
      <c r="I1384" t="s">
        <v>136</v>
      </c>
      <c r="J1384" t="s">
        <v>137</v>
      </c>
      <c r="K1384" t="s">
        <v>166</v>
      </c>
      <c r="L1384" t="s">
        <v>4156</v>
      </c>
      <c r="M1384" t="s">
        <v>4157</v>
      </c>
      <c r="N1384">
        <v>2.994444444</v>
      </c>
      <c r="O1384">
        <v>0</v>
      </c>
      <c r="P1384">
        <v>185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90.31471074123678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90.31471074123678</v>
      </c>
    </row>
    <row r="1385" spans="1:31" x14ac:dyDescent="0.3">
      <c r="A1385">
        <v>2686627</v>
      </c>
      <c r="B1385">
        <v>1</v>
      </c>
      <c r="C1385" t="s">
        <v>80</v>
      </c>
      <c r="D1385" t="s">
        <v>111</v>
      </c>
      <c r="E1385" t="s">
        <v>244</v>
      </c>
      <c r="F1385" t="s">
        <v>4158</v>
      </c>
      <c r="G1385" t="s">
        <v>2479</v>
      </c>
      <c r="H1385" t="s">
        <v>187</v>
      </c>
      <c r="I1385" t="s">
        <v>136</v>
      </c>
      <c r="J1385" t="s">
        <v>137</v>
      </c>
      <c r="K1385" t="s">
        <v>138</v>
      </c>
      <c r="L1385" t="s">
        <v>4159</v>
      </c>
      <c r="M1385" t="s">
        <v>4160</v>
      </c>
      <c r="N1385">
        <v>6.6849999999999996</v>
      </c>
      <c r="O1385">
        <v>0</v>
      </c>
      <c r="P1385">
        <v>357</v>
      </c>
      <c r="Q1385">
        <v>0</v>
      </c>
      <c r="R1385">
        <v>0</v>
      </c>
      <c r="S1385">
        <v>0</v>
      </c>
      <c r="T1385">
        <v>123</v>
      </c>
      <c r="U1385">
        <v>0</v>
      </c>
      <c r="V1385">
        <v>0</v>
      </c>
      <c r="W1385">
        <v>0</v>
      </c>
      <c r="X1385">
        <v>573.42180111526545</v>
      </c>
      <c r="Y1385">
        <v>0</v>
      </c>
      <c r="Z1385">
        <v>0</v>
      </c>
      <c r="AA1385">
        <v>0</v>
      </c>
      <c r="AB1385">
        <v>913.90728432871288</v>
      </c>
      <c r="AC1385">
        <v>0</v>
      </c>
      <c r="AD1385">
        <v>0</v>
      </c>
      <c r="AE1385">
        <v>1487.3290854439783</v>
      </c>
    </row>
    <row r="1386" spans="1:31" x14ac:dyDescent="0.3">
      <c r="A1386">
        <v>2686717</v>
      </c>
      <c r="B1386">
        <v>1</v>
      </c>
      <c r="C1386" t="s">
        <v>80</v>
      </c>
      <c r="D1386" t="s">
        <v>84</v>
      </c>
      <c r="E1386" t="s">
        <v>213</v>
      </c>
      <c r="F1386" t="s">
        <v>4161</v>
      </c>
      <c r="G1386" t="s">
        <v>688</v>
      </c>
      <c r="H1386" t="s">
        <v>187</v>
      </c>
      <c r="I1386" t="s">
        <v>136</v>
      </c>
      <c r="J1386" t="s">
        <v>137</v>
      </c>
      <c r="K1386" t="s">
        <v>138</v>
      </c>
      <c r="L1386" t="s">
        <v>4162</v>
      </c>
      <c r="M1386" t="s">
        <v>4163</v>
      </c>
      <c r="N1386">
        <v>1.646111111</v>
      </c>
      <c r="O1386">
        <v>0</v>
      </c>
      <c r="P1386">
        <v>1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0.62157676713340815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0.62157676713340815</v>
      </c>
    </row>
    <row r="1387" spans="1:31" x14ac:dyDescent="0.3">
      <c r="A1387">
        <v>2686719</v>
      </c>
      <c r="B1387">
        <v>1</v>
      </c>
      <c r="C1387" t="s">
        <v>81</v>
      </c>
      <c r="D1387" t="s">
        <v>126</v>
      </c>
      <c r="E1387" t="s">
        <v>213</v>
      </c>
      <c r="F1387" t="s">
        <v>4164</v>
      </c>
      <c r="G1387" t="s">
        <v>688</v>
      </c>
      <c r="H1387" t="s">
        <v>187</v>
      </c>
      <c r="I1387" t="s">
        <v>136</v>
      </c>
      <c r="J1387" t="s">
        <v>137</v>
      </c>
      <c r="K1387" t="s">
        <v>138</v>
      </c>
      <c r="L1387" t="s">
        <v>4165</v>
      </c>
      <c r="M1387" t="s">
        <v>4166</v>
      </c>
      <c r="N1387">
        <v>0.84888888799999995</v>
      </c>
      <c r="O1387">
        <v>0</v>
      </c>
      <c r="P1387">
        <v>1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0.1660840715485512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0.1660840715485512</v>
      </c>
    </row>
    <row r="1388" spans="1:31" x14ac:dyDescent="0.3">
      <c r="A1388">
        <v>2686721</v>
      </c>
      <c r="B1388">
        <v>1</v>
      </c>
      <c r="C1388" t="s">
        <v>80</v>
      </c>
      <c r="D1388" t="s">
        <v>82</v>
      </c>
      <c r="E1388" t="s">
        <v>244</v>
      </c>
      <c r="F1388" t="s">
        <v>2923</v>
      </c>
      <c r="G1388" t="s">
        <v>409</v>
      </c>
      <c r="H1388" t="s">
        <v>187</v>
      </c>
      <c r="I1388" t="s">
        <v>136</v>
      </c>
      <c r="J1388" t="s">
        <v>137</v>
      </c>
      <c r="K1388" t="s">
        <v>138</v>
      </c>
      <c r="L1388" t="s">
        <v>4167</v>
      </c>
      <c r="M1388" t="s">
        <v>4168</v>
      </c>
      <c r="N1388">
        <v>1.8094444439999999</v>
      </c>
      <c r="O1388">
        <v>0</v>
      </c>
      <c r="P1388">
        <v>38</v>
      </c>
      <c r="Q1388">
        <v>0</v>
      </c>
      <c r="R1388">
        <v>0</v>
      </c>
      <c r="S1388">
        <v>0</v>
      </c>
      <c r="T1388">
        <v>9</v>
      </c>
      <c r="U1388">
        <v>0</v>
      </c>
      <c r="V1388">
        <v>0</v>
      </c>
      <c r="W1388">
        <v>0</v>
      </c>
      <c r="X1388">
        <v>15.113817084405387</v>
      </c>
      <c r="Y1388">
        <v>0</v>
      </c>
      <c r="Z1388">
        <v>0</v>
      </c>
      <c r="AA1388">
        <v>0</v>
      </c>
      <c r="AB1388">
        <v>545.84305493977649</v>
      </c>
      <c r="AC1388">
        <v>0</v>
      </c>
      <c r="AD1388">
        <v>0</v>
      </c>
      <c r="AE1388">
        <v>560.95687202418185</v>
      </c>
    </row>
    <row r="1389" spans="1:31" x14ac:dyDescent="0.3">
      <c r="A1389">
        <v>2686722</v>
      </c>
      <c r="B1389">
        <v>1</v>
      </c>
      <c r="C1389" t="s">
        <v>80</v>
      </c>
      <c r="D1389" t="s">
        <v>85</v>
      </c>
      <c r="E1389" t="s">
        <v>213</v>
      </c>
      <c r="F1389" t="s">
        <v>4169</v>
      </c>
      <c r="G1389" t="s">
        <v>831</v>
      </c>
      <c r="H1389" t="s">
        <v>187</v>
      </c>
      <c r="I1389" t="s">
        <v>136</v>
      </c>
      <c r="J1389" t="s">
        <v>137</v>
      </c>
      <c r="K1389" t="s">
        <v>138</v>
      </c>
      <c r="L1389" t="s">
        <v>4170</v>
      </c>
      <c r="M1389" t="s">
        <v>4171</v>
      </c>
      <c r="N1389">
        <v>1.110833333</v>
      </c>
      <c r="O1389">
        <v>0</v>
      </c>
      <c r="P1389">
        <v>11</v>
      </c>
      <c r="Q1389">
        <v>0</v>
      </c>
      <c r="R1389">
        <v>0</v>
      </c>
      <c r="S1389">
        <v>0</v>
      </c>
      <c r="T1389">
        <v>2</v>
      </c>
      <c r="U1389">
        <v>0</v>
      </c>
      <c r="V1389">
        <v>0</v>
      </c>
      <c r="W1389">
        <v>0</v>
      </c>
      <c r="X1389">
        <v>3.2201597320066275</v>
      </c>
      <c r="Y1389">
        <v>0</v>
      </c>
      <c r="Z1389">
        <v>0</v>
      </c>
      <c r="AA1389">
        <v>0</v>
      </c>
      <c r="AB1389">
        <v>0.38196730730698758</v>
      </c>
      <c r="AC1389">
        <v>0</v>
      </c>
      <c r="AD1389">
        <v>0</v>
      </c>
      <c r="AE1389">
        <v>3.6021270393136149</v>
      </c>
    </row>
    <row r="1390" spans="1:31" x14ac:dyDescent="0.3">
      <c r="A1390">
        <v>2686212</v>
      </c>
      <c r="B1390">
        <v>1</v>
      </c>
      <c r="C1390" t="s">
        <v>80</v>
      </c>
      <c r="D1390" t="s">
        <v>84</v>
      </c>
      <c r="E1390" t="s">
        <v>244</v>
      </c>
      <c r="F1390" t="s">
        <v>4172</v>
      </c>
      <c r="G1390" t="s">
        <v>346</v>
      </c>
      <c r="H1390" t="s">
        <v>187</v>
      </c>
      <c r="I1390" t="s">
        <v>136</v>
      </c>
      <c r="J1390" t="s">
        <v>137</v>
      </c>
      <c r="K1390" t="s">
        <v>166</v>
      </c>
      <c r="L1390" t="s">
        <v>4173</v>
      </c>
      <c r="M1390" t="s">
        <v>4174</v>
      </c>
      <c r="N1390">
        <v>4.528611111</v>
      </c>
      <c r="O1390">
        <v>0</v>
      </c>
      <c r="P1390">
        <v>647</v>
      </c>
      <c r="Q1390">
        <v>0</v>
      </c>
      <c r="R1390">
        <v>0</v>
      </c>
      <c r="S1390">
        <v>0</v>
      </c>
      <c r="T1390">
        <v>5</v>
      </c>
      <c r="U1390">
        <v>0</v>
      </c>
      <c r="V1390">
        <v>0</v>
      </c>
      <c r="W1390">
        <v>0</v>
      </c>
      <c r="X1390">
        <v>493.87105195691834</v>
      </c>
      <c r="Y1390">
        <v>0</v>
      </c>
      <c r="Z1390">
        <v>0</v>
      </c>
      <c r="AA1390">
        <v>0</v>
      </c>
      <c r="AB1390">
        <v>21.929283753944169</v>
      </c>
      <c r="AC1390">
        <v>0</v>
      </c>
      <c r="AD1390">
        <v>0</v>
      </c>
      <c r="AE1390">
        <v>515.80033571086256</v>
      </c>
    </row>
    <row r="1391" spans="1:31" x14ac:dyDescent="0.3">
      <c r="A1391">
        <v>2686434</v>
      </c>
      <c r="B1391">
        <v>1</v>
      </c>
      <c r="C1391" t="s">
        <v>80</v>
      </c>
      <c r="D1391" t="s">
        <v>90</v>
      </c>
      <c r="E1391" t="s">
        <v>244</v>
      </c>
      <c r="F1391" t="s">
        <v>4175</v>
      </c>
      <c r="G1391" t="s">
        <v>3824</v>
      </c>
      <c r="H1391" t="s">
        <v>187</v>
      </c>
      <c r="I1391" t="s">
        <v>136</v>
      </c>
      <c r="J1391" t="s">
        <v>137</v>
      </c>
      <c r="K1391" t="s">
        <v>138</v>
      </c>
      <c r="L1391" t="s">
        <v>4176</v>
      </c>
      <c r="M1391" t="s">
        <v>4177</v>
      </c>
      <c r="N1391">
        <v>0.35555555500000002</v>
      </c>
      <c r="O1391">
        <v>0</v>
      </c>
      <c r="P1391">
        <v>630</v>
      </c>
      <c r="Q1391">
        <v>0</v>
      </c>
      <c r="R1391">
        <v>0</v>
      </c>
      <c r="S1391">
        <v>0</v>
      </c>
      <c r="T1391">
        <v>18</v>
      </c>
      <c r="U1391">
        <v>0</v>
      </c>
      <c r="V1391">
        <v>0</v>
      </c>
      <c r="W1391">
        <v>0</v>
      </c>
      <c r="X1391">
        <v>43.778609058956427</v>
      </c>
      <c r="Y1391">
        <v>0</v>
      </c>
      <c r="Z1391">
        <v>0</v>
      </c>
      <c r="AA1391">
        <v>0</v>
      </c>
      <c r="AB1391">
        <v>7.603328258739201</v>
      </c>
      <c r="AC1391">
        <v>0</v>
      </c>
      <c r="AD1391">
        <v>0</v>
      </c>
      <c r="AE1391">
        <v>51.38193731769563</v>
      </c>
    </row>
    <row r="1392" spans="1:31" x14ac:dyDescent="0.3">
      <c r="A1392">
        <v>2686495</v>
      </c>
      <c r="B1392">
        <v>1</v>
      </c>
      <c r="C1392" t="s">
        <v>80</v>
      </c>
      <c r="D1392" t="s">
        <v>90</v>
      </c>
      <c r="E1392" t="s">
        <v>244</v>
      </c>
      <c r="F1392" t="s">
        <v>4178</v>
      </c>
      <c r="G1392" t="s">
        <v>409</v>
      </c>
      <c r="H1392" t="s">
        <v>187</v>
      </c>
      <c r="I1392" t="s">
        <v>136</v>
      </c>
      <c r="J1392" t="s">
        <v>137</v>
      </c>
      <c r="K1392" t="s">
        <v>138</v>
      </c>
      <c r="L1392" t="s">
        <v>4179</v>
      </c>
      <c r="M1392" t="s">
        <v>4180</v>
      </c>
      <c r="N1392">
        <v>1.0774999999999999</v>
      </c>
      <c r="O1392">
        <v>0</v>
      </c>
      <c r="P1392">
        <v>465</v>
      </c>
      <c r="Q1392">
        <v>0</v>
      </c>
      <c r="R1392">
        <v>0</v>
      </c>
      <c r="S1392">
        <v>0</v>
      </c>
      <c r="T1392">
        <v>20</v>
      </c>
      <c r="U1392">
        <v>0</v>
      </c>
      <c r="V1392">
        <v>0</v>
      </c>
      <c r="W1392">
        <v>0</v>
      </c>
      <c r="X1392">
        <v>91.022408511845157</v>
      </c>
      <c r="Y1392">
        <v>0</v>
      </c>
      <c r="Z1392">
        <v>0</v>
      </c>
      <c r="AA1392">
        <v>0</v>
      </c>
      <c r="AB1392">
        <v>21.818556409698655</v>
      </c>
      <c r="AC1392">
        <v>0</v>
      </c>
      <c r="AD1392">
        <v>0</v>
      </c>
      <c r="AE1392">
        <v>112.84096492154382</v>
      </c>
    </row>
    <row r="1393" spans="1:31" x14ac:dyDescent="0.3">
      <c r="A1393">
        <v>2686729</v>
      </c>
      <c r="B1393">
        <v>1</v>
      </c>
      <c r="C1393" t="s">
        <v>81</v>
      </c>
      <c r="D1393" t="s">
        <v>115</v>
      </c>
      <c r="E1393" t="s">
        <v>244</v>
      </c>
      <c r="F1393" t="s">
        <v>4181</v>
      </c>
      <c r="G1393" t="s">
        <v>968</v>
      </c>
      <c r="H1393" t="s">
        <v>187</v>
      </c>
      <c r="I1393" t="s">
        <v>136</v>
      </c>
      <c r="J1393" t="s">
        <v>137</v>
      </c>
      <c r="K1393" t="s">
        <v>138</v>
      </c>
      <c r="L1393" t="s">
        <v>4182</v>
      </c>
      <c r="M1393" t="s">
        <v>4183</v>
      </c>
      <c r="N1393">
        <v>0.82722222199999995</v>
      </c>
      <c r="O1393">
        <v>0</v>
      </c>
      <c r="P1393">
        <v>129</v>
      </c>
      <c r="Q1393">
        <v>0</v>
      </c>
      <c r="R1393">
        <v>0</v>
      </c>
      <c r="S1393">
        <v>0</v>
      </c>
      <c r="T1393">
        <v>6</v>
      </c>
      <c r="U1393">
        <v>0</v>
      </c>
      <c r="V1393">
        <v>0</v>
      </c>
      <c r="W1393">
        <v>0</v>
      </c>
      <c r="X1393">
        <v>10.320850390376185</v>
      </c>
      <c r="Y1393">
        <v>0</v>
      </c>
      <c r="Z1393">
        <v>0</v>
      </c>
      <c r="AA1393">
        <v>0</v>
      </c>
      <c r="AB1393">
        <v>2.4685982756981018</v>
      </c>
      <c r="AC1393">
        <v>0</v>
      </c>
      <c r="AD1393">
        <v>0</v>
      </c>
      <c r="AE1393">
        <v>12.789448666074286</v>
      </c>
    </row>
    <row r="1394" spans="1:31" x14ac:dyDescent="0.3">
      <c r="A1394">
        <v>2686664</v>
      </c>
      <c r="B1394">
        <v>1</v>
      </c>
      <c r="C1394" t="s">
        <v>80</v>
      </c>
      <c r="D1394" t="s">
        <v>107</v>
      </c>
      <c r="E1394" t="s">
        <v>132</v>
      </c>
      <c r="F1394" t="s">
        <v>3395</v>
      </c>
      <c r="G1394" t="s">
        <v>147</v>
      </c>
      <c r="H1394" t="s">
        <v>135</v>
      </c>
      <c r="I1394" t="s">
        <v>136</v>
      </c>
      <c r="J1394" t="s">
        <v>3</v>
      </c>
      <c r="K1394" t="s">
        <v>138</v>
      </c>
      <c r="L1394" t="s">
        <v>4184</v>
      </c>
      <c r="M1394" t="s">
        <v>4185</v>
      </c>
      <c r="N1394">
        <v>7.7916666660000002</v>
      </c>
      <c r="O1394">
        <v>0</v>
      </c>
      <c r="P1394">
        <v>237</v>
      </c>
      <c r="Q1394">
        <v>0</v>
      </c>
      <c r="R1394">
        <v>3</v>
      </c>
      <c r="S1394">
        <v>0</v>
      </c>
      <c r="T1394">
        <v>83</v>
      </c>
      <c r="U1394">
        <v>0</v>
      </c>
      <c r="V1394">
        <v>0</v>
      </c>
      <c r="W1394">
        <v>0</v>
      </c>
      <c r="X1394">
        <v>282.10674173075597</v>
      </c>
      <c r="Y1394">
        <v>0</v>
      </c>
      <c r="Z1394">
        <v>3.9830429856790501</v>
      </c>
      <c r="AA1394">
        <v>0</v>
      </c>
      <c r="AB1394">
        <v>263.95083003597074</v>
      </c>
      <c r="AC1394">
        <v>0</v>
      </c>
      <c r="AD1394">
        <v>0</v>
      </c>
      <c r="AE1394">
        <v>550.04061475240576</v>
      </c>
    </row>
    <row r="1395" spans="1:31" x14ac:dyDescent="0.3">
      <c r="A1395">
        <v>2686682</v>
      </c>
      <c r="B1395">
        <v>1</v>
      </c>
      <c r="C1395" t="s">
        <v>81</v>
      </c>
      <c r="D1395" t="s">
        <v>122</v>
      </c>
      <c r="E1395" t="s">
        <v>145</v>
      </c>
      <c r="F1395" t="s">
        <v>4186</v>
      </c>
      <c r="G1395" t="s">
        <v>176</v>
      </c>
      <c r="H1395" t="s">
        <v>135</v>
      </c>
      <c r="I1395" t="s">
        <v>136</v>
      </c>
      <c r="J1395" t="s">
        <v>137</v>
      </c>
      <c r="K1395" t="s">
        <v>138</v>
      </c>
      <c r="L1395" t="s">
        <v>4187</v>
      </c>
      <c r="M1395" t="s">
        <v>4188</v>
      </c>
      <c r="N1395">
        <v>1.8647222219999999</v>
      </c>
      <c r="O1395">
        <v>0</v>
      </c>
      <c r="P1395">
        <v>177</v>
      </c>
      <c r="Q1395">
        <v>0</v>
      </c>
      <c r="R1395">
        <v>0</v>
      </c>
      <c r="S1395">
        <v>1</v>
      </c>
      <c r="T1395">
        <v>9</v>
      </c>
      <c r="U1395">
        <v>0</v>
      </c>
      <c r="V1395">
        <v>0</v>
      </c>
      <c r="W1395">
        <v>0</v>
      </c>
      <c r="X1395">
        <v>41.409672420574665</v>
      </c>
      <c r="Y1395">
        <v>0</v>
      </c>
      <c r="Z1395">
        <v>0</v>
      </c>
      <c r="AA1395">
        <v>2.187194926397265</v>
      </c>
      <c r="AB1395">
        <v>11.075554384498837</v>
      </c>
      <c r="AC1395">
        <v>0</v>
      </c>
      <c r="AD1395">
        <v>0</v>
      </c>
      <c r="AE1395">
        <v>54.67242173147077</v>
      </c>
    </row>
    <row r="1396" spans="1:31" x14ac:dyDescent="0.3">
      <c r="A1396">
        <v>2686705</v>
      </c>
      <c r="B1396">
        <v>1</v>
      </c>
      <c r="C1396" t="s">
        <v>81</v>
      </c>
      <c r="D1396" t="s">
        <v>119</v>
      </c>
      <c r="E1396" t="s">
        <v>145</v>
      </c>
      <c r="F1396" t="s">
        <v>4189</v>
      </c>
      <c r="G1396" t="s">
        <v>176</v>
      </c>
      <c r="H1396" t="s">
        <v>135</v>
      </c>
      <c r="I1396" t="s">
        <v>136</v>
      </c>
      <c r="J1396" t="s">
        <v>137</v>
      </c>
      <c r="K1396" t="s">
        <v>138</v>
      </c>
      <c r="L1396" t="s">
        <v>4190</v>
      </c>
      <c r="M1396" t="s">
        <v>4191</v>
      </c>
      <c r="N1396">
        <v>0.77055555499999995</v>
      </c>
      <c r="O1396">
        <v>1</v>
      </c>
      <c r="P1396">
        <v>350</v>
      </c>
      <c r="Q1396">
        <v>0</v>
      </c>
      <c r="R1396">
        <v>12</v>
      </c>
      <c r="S1396">
        <v>0</v>
      </c>
      <c r="T1396">
        <v>18</v>
      </c>
      <c r="U1396">
        <v>0</v>
      </c>
      <c r="V1396">
        <v>0</v>
      </c>
      <c r="W1396">
        <v>0.17466064588499999</v>
      </c>
      <c r="X1396">
        <v>49.334910025806529</v>
      </c>
      <c r="Y1396">
        <v>0</v>
      </c>
      <c r="Z1396">
        <v>1.4809782325293961</v>
      </c>
      <c r="AA1396">
        <v>0</v>
      </c>
      <c r="AB1396">
        <v>2.2453108073593606</v>
      </c>
      <c r="AC1396">
        <v>0</v>
      </c>
      <c r="AD1396">
        <v>0</v>
      </c>
      <c r="AE1396">
        <v>53.235859711580282</v>
      </c>
    </row>
    <row r="1397" spans="1:31" x14ac:dyDescent="0.3">
      <c r="A1397">
        <v>2686715</v>
      </c>
      <c r="B1397">
        <v>1</v>
      </c>
      <c r="C1397" t="s">
        <v>80</v>
      </c>
      <c r="D1397" t="s">
        <v>101</v>
      </c>
      <c r="E1397" t="s">
        <v>184</v>
      </c>
      <c r="F1397" t="s">
        <v>4192</v>
      </c>
      <c r="G1397" t="s">
        <v>409</v>
      </c>
      <c r="H1397" t="s">
        <v>187</v>
      </c>
      <c r="I1397" t="s">
        <v>136</v>
      </c>
      <c r="J1397" t="s">
        <v>137</v>
      </c>
      <c r="K1397" t="s">
        <v>138</v>
      </c>
      <c r="L1397" t="s">
        <v>4193</v>
      </c>
      <c r="M1397" t="s">
        <v>4194</v>
      </c>
      <c r="N1397">
        <v>0.54249999999999998</v>
      </c>
      <c r="O1397">
        <v>0</v>
      </c>
      <c r="P1397">
        <v>31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3.2742212727859563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3.2742212727859563</v>
      </c>
    </row>
    <row r="1398" spans="1:31" x14ac:dyDescent="0.3">
      <c r="A1398">
        <v>2686727</v>
      </c>
      <c r="B1398">
        <v>1</v>
      </c>
      <c r="C1398" t="s">
        <v>80</v>
      </c>
      <c r="D1398" t="s">
        <v>107</v>
      </c>
      <c r="E1398" t="s">
        <v>160</v>
      </c>
      <c r="F1398" t="s">
        <v>4195</v>
      </c>
      <c r="G1398" t="s">
        <v>134</v>
      </c>
      <c r="H1398" t="s">
        <v>135</v>
      </c>
      <c r="I1398" t="s">
        <v>136</v>
      </c>
      <c r="J1398" t="s">
        <v>137</v>
      </c>
      <c r="K1398" t="s">
        <v>138</v>
      </c>
      <c r="L1398" t="s">
        <v>4196</v>
      </c>
      <c r="M1398" t="s">
        <v>4197</v>
      </c>
      <c r="N1398">
        <v>0.52916666599999995</v>
      </c>
      <c r="O1398">
        <v>0</v>
      </c>
      <c r="P1398">
        <v>1340</v>
      </c>
      <c r="Q1398">
        <v>27</v>
      </c>
      <c r="R1398">
        <v>87</v>
      </c>
      <c r="S1398">
        <v>7</v>
      </c>
      <c r="T1398">
        <v>53</v>
      </c>
      <c r="U1398">
        <v>0</v>
      </c>
      <c r="V1398">
        <v>3</v>
      </c>
      <c r="W1398">
        <v>0</v>
      </c>
      <c r="X1398">
        <v>62.051761329863034</v>
      </c>
      <c r="Y1398">
        <v>215.82661308384192</v>
      </c>
      <c r="Z1398">
        <v>24.528200304010646</v>
      </c>
      <c r="AA1398">
        <v>12.548482040269143</v>
      </c>
      <c r="AB1398">
        <v>27.737252717401365</v>
      </c>
      <c r="AC1398">
        <v>0</v>
      </c>
      <c r="AD1398">
        <v>2.2101835565169101</v>
      </c>
      <c r="AE1398">
        <v>344.90249303190302</v>
      </c>
    </row>
    <row r="1399" spans="1:31" x14ac:dyDescent="0.3">
      <c r="A1399">
        <v>2686735</v>
      </c>
      <c r="B1399">
        <v>1</v>
      </c>
      <c r="C1399" t="s">
        <v>81</v>
      </c>
      <c r="D1399" t="s">
        <v>115</v>
      </c>
      <c r="E1399" t="s">
        <v>132</v>
      </c>
      <c r="F1399" t="s">
        <v>4198</v>
      </c>
      <c r="G1399" t="s">
        <v>134</v>
      </c>
      <c r="H1399" t="s">
        <v>135</v>
      </c>
      <c r="I1399" t="s">
        <v>136</v>
      </c>
      <c r="J1399" t="s">
        <v>137</v>
      </c>
      <c r="K1399" t="s">
        <v>138</v>
      </c>
      <c r="L1399" t="s">
        <v>4199</v>
      </c>
      <c r="M1399" t="s">
        <v>4200</v>
      </c>
      <c r="N1399">
        <v>1.2536111109999999</v>
      </c>
      <c r="O1399">
        <v>4</v>
      </c>
      <c r="P1399">
        <v>485</v>
      </c>
      <c r="Q1399">
        <v>3</v>
      </c>
      <c r="R1399">
        <v>21</v>
      </c>
      <c r="S1399">
        <v>1</v>
      </c>
      <c r="T1399">
        <v>31</v>
      </c>
      <c r="U1399">
        <v>0</v>
      </c>
      <c r="V1399">
        <v>0</v>
      </c>
      <c r="W1399">
        <v>18.799892791604094</v>
      </c>
      <c r="X1399">
        <v>43.23087212295404</v>
      </c>
      <c r="Y1399">
        <v>2.9478165523449729</v>
      </c>
      <c r="Z1399">
        <v>9.1993811626522515</v>
      </c>
      <c r="AA1399">
        <v>1.2782184828400001</v>
      </c>
      <c r="AB1399">
        <v>5.0801273145280028</v>
      </c>
      <c r="AC1399">
        <v>0</v>
      </c>
      <c r="AD1399">
        <v>0</v>
      </c>
      <c r="AE1399">
        <v>80.53630842692337</v>
      </c>
    </row>
    <row r="1400" spans="1:31" x14ac:dyDescent="0.3">
      <c r="A1400">
        <v>2686741</v>
      </c>
      <c r="B1400">
        <v>1</v>
      </c>
      <c r="C1400" t="s">
        <v>81</v>
      </c>
      <c r="D1400" t="s">
        <v>120</v>
      </c>
      <c r="E1400" t="s">
        <v>145</v>
      </c>
      <c r="F1400" t="s">
        <v>4201</v>
      </c>
      <c r="G1400" t="s">
        <v>134</v>
      </c>
      <c r="H1400" t="s">
        <v>135</v>
      </c>
      <c r="I1400" t="s">
        <v>169</v>
      </c>
      <c r="J1400" t="s">
        <v>137</v>
      </c>
      <c r="K1400" t="s">
        <v>138</v>
      </c>
      <c r="L1400" t="s">
        <v>4202</v>
      </c>
      <c r="M1400" t="s">
        <v>4203</v>
      </c>
      <c r="N1400">
        <v>4.4444439999999997E-3</v>
      </c>
      <c r="O1400">
        <v>6</v>
      </c>
      <c r="P1400">
        <v>782</v>
      </c>
      <c r="Q1400">
        <v>34</v>
      </c>
      <c r="R1400">
        <v>11</v>
      </c>
      <c r="S1400">
        <v>10</v>
      </c>
      <c r="T1400">
        <v>55</v>
      </c>
      <c r="U1400">
        <v>5</v>
      </c>
      <c r="V1400">
        <v>0</v>
      </c>
      <c r="W1400">
        <v>3.2413795980399993E-2</v>
      </c>
      <c r="X1400">
        <v>0.36826904857415071</v>
      </c>
      <c r="Y1400">
        <v>0.93237268686252817</v>
      </c>
      <c r="Z1400">
        <v>2.6791762661323115E-2</v>
      </c>
      <c r="AA1400">
        <v>7.0515979536106221E-2</v>
      </c>
      <c r="AB1400">
        <v>6.4402580855693323E-2</v>
      </c>
      <c r="AC1400">
        <v>1.311114477702684</v>
      </c>
      <c r="AD1400">
        <v>0</v>
      </c>
      <c r="AE1400">
        <v>2.8058803321728858</v>
      </c>
    </row>
    <row r="1401" spans="1:31" x14ac:dyDescent="0.3">
      <c r="A1401">
        <v>2686359</v>
      </c>
      <c r="B1401">
        <v>1</v>
      </c>
      <c r="C1401" t="s">
        <v>80</v>
      </c>
      <c r="D1401" t="s">
        <v>105</v>
      </c>
      <c r="E1401" t="s">
        <v>244</v>
      </c>
      <c r="F1401" t="s">
        <v>4204</v>
      </c>
      <c r="G1401" t="s">
        <v>346</v>
      </c>
      <c r="H1401" t="s">
        <v>187</v>
      </c>
      <c r="I1401" t="s">
        <v>136</v>
      </c>
      <c r="J1401" t="s">
        <v>137</v>
      </c>
      <c r="K1401" t="s">
        <v>166</v>
      </c>
      <c r="L1401" t="s">
        <v>4205</v>
      </c>
      <c r="M1401" t="s">
        <v>4206</v>
      </c>
      <c r="N1401">
        <v>6.8611111109999996</v>
      </c>
      <c r="O1401">
        <v>0</v>
      </c>
      <c r="P1401">
        <v>87</v>
      </c>
      <c r="Q1401">
        <v>0</v>
      </c>
      <c r="R1401">
        <v>0</v>
      </c>
      <c r="S1401">
        <v>0</v>
      </c>
      <c r="T1401">
        <v>6</v>
      </c>
      <c r="U1401">
        <v>0</v>
      </c>
      <c r="V1401">
        <v>0</v>
      </c>
      <c r="W1401">
        <v>0</v>
      </c>
      <c r="X1401">
        <v>133.8949973566809</v>
      </c>
      <c r="Y1401">
        <v>0</v>
      </c>
      <c r="Z1401">
        <v>0</v>
      </c>
      <c r="AA1401">
        <v>0</v>
      </c>
      <c r="AB1401">
        <v>79.489974812481293</v>
      </c>
      <c r="AC1401">
        <v>0</v>
      </c>
      <c r="AD1401">
        <v>0</v>
      </c>
      <c r="AE1401">
        <v>213.38497216916221</v>
      </c>
    </row>
    <row r="1402" spans="1:31" x14ac:dyDescent="0.3">
      <c r="A1402">
        <v>2686509</v>
      </c>
      <c r="B1402">
        <v>1</v>
      </c>
      <c r="C1402" t="s">
        <v>80</v>
      </c>
      <c r="D1402" t="s">
        <v>94</v>
      </c>
      <c r="E1402" t="s">
        <v>244</v>
      </c>
      <c r="F1402" t="s">
        <v>4207</v>
      </c>
      <c r="G1402" t="s">
        <v>165</v>
      </c>
      <c r="H1402" t="s">
        <v>187</v>
      </c>
      <c r="I1402" t="s">
        <v>136</v>
      </c>
      <c r="J1402" t="s">
        <v>137</v>
      </c>
      <c r="K1402" t="s">
        <v>166</v>
      </c>
      <c r="L1402" t="s">
        <v>4208</v>
      </c>
      <c r="M1402" t="s">
        <v>4209</v>
      </c>
      <c r="N1402">
        <v>2.0236111110000001</v>
      </c>
      <c r="O1402">
        <v>0</v>
      </c>
      <c r="P1402">
        <v>423</v>
      </c>
      <c r="Q1402">
        <v>0</v>
      </c>
      <c r="R1402">
        <v>0</v>
      </c>
      <c r="S1402">
        <v>0</v>
      </c>
      <c r="T1402">
        <v>17</v>
      </c>
      <c r="U1402">
        <v>0</v>
      </c>
      <c r="V1402">
        <v>0</v>
      </c>
      <c r="W1402">
        <v>0</v>
      </c>
      <c r="X1402">
        <v>121.45588462357544</v>
      </c>
      <c r="Y1402">
        <v>0</v>
      </c>
      <c r="Z1402">
        <v>0</v>
      </c>
      <c r="AA1402">
        <v>0</v>
      </c>
      <c r="AB1402">
        <v>30.53578388975145</v>
      </c>
      <c r="AC1402">
        <v>0</v>
      </c>
      <c r="AD1402">
        <v>0</v>
      </c>
      <c r="AE1402">
        <v>151.99166851332689</v>
      </c>
    </row>
    <row r="1403" spans="1:31" x14ac:dyDescent="0.3">
      <c r="A1403">
        <v>2686746</v>
      </c>
      <c r="B1403">
        <v>1</v>
      </c>
      <c r="C1403" t="s">
        <v>80</v>
      </c>
      <c r="D1403" t="s">
        <v>101</v>
      </c>
      <c r="E1403" t="s">
        <v>145</v>
      </c>
      <c r="F1403" t="s">
        <v>4210</v>
      </c>
      <c r="G1403" t="s">
        <v>134</v>
      </c>
      <c r="H1403" t="s">
        <v>135</v>
      </c>
      <c r="I1403" t="s">
        <v>136</v>
      </c>
      <c r="J1403" t="s">
        <v>137</v>
      </c>
      <c r="K1403" t="s">
        <v>138</v>
      </c>
      <c r="L1403" t="s">
        <v>4211</v>
      </c>
      <c r="M1403" t="s">
        <v>4212</v>
      </c>
      <c r="N1403">
        <v>0.41499999999999998</v>
      </c>
      <c r="O1403">
        <v>0</v>
      </c>
      <c r="P1403">
        <v>1017</v>
      </c>
      <c r="Q1403">
        <v>0</v>
      </c>
      <c r="R1403">
        <v>0</v>
      </c>
      <c r="S1403">
        <v>0</v>
      </c>
      <c r="T1403">
        <v>21</v>
      </c>
      <c r="U1403">
        <v>0</v>
      </c>
      <c r="V1403">
        <v>0</v>
      </c>
      <c r="W1403">
        <v>0</v>
      </c>
      <c r="X1403">
        <v>50.076546276857286</v>
      </c>
      <c r="Y1403">
        <v>0</v>
      </c>
      <c r="Z1403">
        <v>0</v>
      </c>
      <c r="AA1403">
        <v>0</v>
      </c>
      <c r="AB1403">
        <v>7.961574544145261</v>
      </c>
      <c r="AC1403">
        <v>0</v>
      </c>
      <c r="AD1403">
        <v>0</v>
      </c>
      <c r="AE1403">
        <v>58.038120821002551</v>
      </c>
    </row>
    <row r="1404" spans="1:31" x14ac:dyDescent="0.3">
      <c r="A1404">
        <v>2686750</v>
      </c>
      <c r="B1404">
        <v>1</v>
      </c>
      <c r="C1404" t="s">
        <v>80</v>
      </c>
      <c r="D1404" t="s">
        <v>98</v>
      </c>
      <c r="E1404" t="s">
        <v>132</v>
      </c>
      <c r="F1404" t="s">
        <v>4213</v>
      </c>
      <c r="G1404" t="s">
        <v>134</v>
      </c>
      <c r="H1404" t="s">
        <v>135</v>
      </c>
      <c r="I1404" t="s">
        <v>169</v>
      </c>
      <c r="J1404" t="s">
        <v>137</v>
      </c>
      <c r="K1404" t="s">
        <v>138</v>
      </c>
      <c r="L1404" t="s">
        <v>4214</v>
      </c>
      <c r="M1404" t="s">
        <v>4215</v>
      </c>
      <c r="N1404">
        <v>9.4444439999999998E-3</v>
      </c>
      <c r="O1404">
        <v>1</v>
      </c>
      <c r="P1404">
        <v>566</v>
      </c>
      <c r="Q1404">
        <v>15</v>
      </c>
      <c r="R1404">
        <v>48</v>
      </c>
      <c r="S1404">
        <v>2</v>
      </c>
      <c r="T1404">
        <v>107</v>
      </c>
      <c r="U1404">
        <v>0</v>
      </c>
      <c r="V1404">
        <v>0</v>
      </c>
      <c r="W1404">
        <v>1.4708564616666669E-3</v>
      </c>
      <c r="X1404">
        <v>0.65369368834890895</v>
      </c>
      <c r="Y1404">
        <v>8.8750799476575076E-2</v>
      </c>
      <c r="Z1404">
        <v>0.26617030862164331</v>
      </c>
      <c r="AA1404">
        <v>1.9842454563659004E-2</v>
      </c>
      <c r="AB1404">
        <v>0.31085454797739687</v>
      </c>
      <c r="AC1404">
        <v>0</v>
      </c>
      <c r="AD1404">
        <v>0</v>
      </c>
      <c r="AE1404">
        <v>1.3407826554498499</v>
      </c>
    </row>
    <row r="1405" spans="1:31" x14ac:dyDescent="0.3">
      <c r="A1405">
        <v>2686278</v>
      </c>
      <c r="B1405">
        <v>2</v>
      </c>
      <c r="C1405" t="s">
        <v>80</v>
      </c>
      <c r="D1405" t="s">
        <v>105</v>
      </c>
      <c r="E1405" t="s">
        <v>244</v>
      </c>
      <c r="F1405" t="s">
        <v>4216</v>
      </c>
      <c r="G1405" t="s">
        <v>818</v>
      </c>
      <c r="H1405" t="s">
        <v>187</v>
      </c>
      <c r="I1405" t="s">
        <v>136</v>
      </c>
      <c r="J1405" t="s">
        <v>137</v>
      </c>
      <c r="K1405" t="s">
        <v>138</v>
      </c>
      <c r="L1405" t="s">
        <v>4217</v>
      </c>
      <c r="M1405" t="s">
        <v>4218</v>
      </c>
      <c r="N1405">
        <v>3.5347222220000001</v>
      </c>
      <c r="O1405">
        <v>0</v>
      </c>
      <c r="P1405">
        <v>612</v>
      </c>
      <c r="Q1405">
        <v>0</v>
      </c>
      <c r="R1405">
        <v>2</v>
      </c>
      <c r="S1405">
        <v>0</v>
      </c>
      <c r="T1405">
        <v>40</v>
      </c>
      <c r="U1405">
        <v>0</v>
      </c>
      <c r="V1405">
        <v>0</v>
      </c>
      <c r="W1405">
        <v>0</v>
      </c>
      <c r="X1405">
        <v>348.80006580303825</v>
      </c>
      <c r="Y1405">
        <v>0</v>
      </c>
      <c r="Z1405">
        <v>1.6010795415715444</v>
      </c>
      <c r="AA1405">
        <v>0</v>
      </c>
      <c r="AB1405">
        <v>404.65540755680064</v>
      </c>
      <c r="AC1405">
        <v>0</v>
      </c>
      <c r="AD1405">
        <v>0</v>
      </c>
      <c r="AE1405">
        <v>755.05655290141044</v>
      </c>
    </row>
    <row r="1406" spans="1:31" x14ac:dyDescent="0.3">
      <c r="A1406">
        <v>2686755</v>
      </c>
      <c r="B1406">
        <v>1</v>
      </c>
      <c r="C1406" t="s">
        <v>80</v>
      </c>
      <c r="D1406" t="s">
        <v>91</v>
      </c>
      <c r="E1406" t="s">
        <v>132</v>
      </c>
      <c r="F1406" t="s">
        <v>4219</v>
      </c>
      <c r="G1406" t="s">
        <v>134</v>
      </c>
      <c r="H1406" t="s">
        <v>135</v>
      </c>
      <c r="I1406" t="s">
        <v>136</v>
      </c>
      <c r="J1406" t="s">
        <v>137</v>
      </c>
      <c r="K1406" t="s">
        <v>138</v>
      </c>
      <c r="L1406" t="s">
        <v>4220</v>
      </c>
      <c r="M1406" t="s">
        <v>4221</v>
      </c>
      <c r="N1406">
        <v>0.78222222200000002</v>
      </c>
      <c r="O1406">
        <v>3</v>
      </c>
      <c r="P1406">
        <v>16</v>
      </c>
      <c r="Q1406">
        <v>25</v>
      </c>
      <c r="R1406">
        <v>4</v>
      </c>
      <c r="S1406">
        <v>26</v>
      </c>
      <c r="T1406">
        <v>2</v>
      </c>
      <c r="U1406">
        <v>0</v>
      </c>
      <c r="V1406">
        <v>0</v>
      </c>
      <c r="W1406">
        <v>5.6391410069349917</v>
      </c>
      <c r="X1406">
        <v>3.135501721729911</v>
      </c>
      <c r="Y1406">
        <v>37.108871623370277</v>
      </c>
      <c r="Z1406">
        <v>0.42439896676636796</v>
      </c>
      <c r="AA1406">
        <v>169.13975684517078</v>
      </c>
      <c r="AB1406">
        <v>3.0208634613385552</v>
      </c>
      <c r="AC1406">
        <v>0</v>
      </c>
      <c r="AD1406">
        <v>0</v>
      </c>
      <c r="AE1406">
        <v>218.4685336253109</v>
      </c>
    </row>
    <row r="1407" spans="1:31" x14ac:dyDescent="0.3">
      <c r="A1407">
        <v>2686756</v>
      </c>
      <c r="B1407">
        <v>1</v>
      </c>
      <c r="C1407" t="s">
        <v>80</v>
      </c>
      <c r="D1407" t="s">
        <v>103</v>
      </c>
      <c r="E1407" t="s">
        <v>160</v>
      </c>
      <c r="F1407" t="s">
        <v>4222</v>
      </c>
      <c r="G1407" t="s">
        <v>134</v>
      </c>
      <c r="H1407" t="s">
        <v>135</v>
      </c>
      <c r="I1407" t="s">
        <v>169</v>
      </c>
      <c r="J1407" t="s">
        <v>137</v>
      </c>
      <c r="K1407" t="s">
        <v>138</v>
      </c>
      <c r="L1407" t="s">
        <v>4223</v>
      </c>
      <c r="M1407" t="s">
        <v>4224</v>
      </c>
      <c r="N1407">
        <v>4.4444444E-2</v>
      </c>
      <c r="O1407">
        <v>3</v>
      </c>
      <c r="P1407">
        <v>2036</v>
      </c>
      <c r="Q1407">
        <v>67</v>
      </c>
      <c r="R1407">
        <v>172</v>
      </c>
      <c r="S1407">
        <v>35</v>
      </c>
      <c r="T1407">
        <v>268</v>
      </c>
      <c r="U1407">
        <v>7</v>
      </c>
      <c r="V1407">
        <v>0</v>
      </c>
      <c r="W1407">
        <v>4.8977940930899452E-2</v>
      </c>
      <c r="X1407">
        <v>18.451007598530769</v>
      </c>
      <c r="Y1407">
        <v>19.469729473947599</v>
      </c>
      <c r="Z1407">
        <v>13.97552670662299</v>
      </c>
      <c r="AA1407">
        <v>7.2533155060398853</v>
      </c>
      <c r="AB1407">
        <v>10.88520576832941</v>
      </c>
      <c r="AC1407">
        <v>28.137832785277805</v>
      </c>
      <c r="AD1407">
        <v>0</v>
      </c>
      <c r="AE1407">
        <v>98.221595779679362</v>
      </c>
    </row>
    <row r="1408" spans="1:31" x14ac:dyDescent="0.3">
      <c r="A1408">
        <v>2686767</v>
      </c>
      <c r="B1408">
        <v>1</v>
      </c>
      <c r="C1408" t="s">
        <v>80</v>
      </c>
      <c r="D1408" t="s">
        <v>103</v>
      </c>
      <c r="E1408" t="s">
        <v>132</v>
      </c>
      <c r="F1408" t="s">
        <v>4225</v>
      </c>
      <c r="G1408" t="s">
        <v>134</v>
      </c>
      <c r="H1408" t="s">
        <v>135</v>
      </c>
      <c r="I1408" t="s">
        <v>169</v>
      </c>
      <c r="J1408" t="s">
        <v>137</v>
      </c>
      <c r="K1408" t="s">
        <v>138</v>
      </c>
      <c r="L1408" t="s">
        <v>4226</v>
      </c>
      <c r="M1408" t="s">
        <v>4227</v>
      </c>
      <c r="N1408">
        <v>1.3888888E-2</v>
      </c>
      <c r="O1408">
        <v>4</v>
      </c>
      <c r="P1408">
        <v>2060</v>
      </c>
      <c r="Q1408">
        <v>22</v>
      </c>
      <c r="R1408">
        <v>309</v>
      </c>
      <c r="S1408">
        <v>31</v>
      </c>
      <c r="T1408">
        <v>782</v>
      </c>
      <c r="U1408">
        <v>2</v>
      </c>
      <c r="V1408">
        <v>1</v>
      </c>
      <c r="W1408">
        <v>1.2913218170999999E-2</v>
      </c>
      <c r="X1408">
        <v>3.8229953542627837</v>
      </c>
      <c r="Y1408">
        <v>0.69106293883157643</v>
      </c>
      <c r="Z1408">
        <v>1.2358905458786185</v>
      </c>
      <c r="AA1408">
        <v>1.3388012682719792</v>
      </c>
      <c r="AB1408">
        <v>4.0646584060598441</v>
      </c>
      <c r="AC1408">
        <v>0.14018061379215971</v>
      </c>
      <c r="AD1408">
        <v>0</v>
      </c>
      <c r="AE1408">
        <v>11.30650234526796</v>
      </c>
    </row>
    <row r="1409" spans="1:31" x14ac:dyDescent="0.3">
      <c r="A1409">
        <v>2686769</v>
      </c>
      <c r="B1409">
        <v>1</v>
      </c>
      <c r="C1409" t="s">
        <v>81</v>
      </c>
      <c r="D1409" t="s">
        <v>120</v>
      </c>
      <c r="E1409" t="s">
        <v>160</v>
      </c>
      <c r="F1409" t="s">
        <v>4228</v>
      </c>
      <c r="G1409" t="s">
        <v>134</v>
      </c>
      <c r="H1409" t="s">
        <v>135</v>
      </c>
      <c r="I1409" t="s">
        <v>136</v>
      </c>
      <c r="J1409" t="s">
        <v>137</v>
      </c>
      <c r="K1409" t="s">
        <v>138</v>
      </c>
      <c r="L1409" t="s">
        <v>4229</v>
      </c>
      <c r="M1409" t="s">
        <v>4230</v>
      </c>
      <c r="N1409">
        <v>6.7500000000000004E-2</v>
      </c>
      <c r="O1409">
        <v>0</v>
      </c>
      <c r="P1409">
        <v>4128</v>
      </c>
      <c r="Q1409">
        <v>9</v>
      </c>
      <c r="R1409">
        <v>28</v>
      </c>
      <c r="S1409">
        <v>4</v>
      </c>
      <c r="T1409">
        <v>747</v>
      </c>
      <c r="U1409">
        <v>4</v>
      </c>
      <c r="V1409">
        <v>1</v>
      </c>
      <c r="W1409">
        <v>0</v>
      </c>
      <c r="X1409">
        <v>45.947138080837838</v>
      </c>
      <c r="Y1409">
        <v>0.46454122554155119</v>
      </c>
      <c r="Z1409">
        <v>0.19037012482908</v>
      </c>
      <c r="AA1409">
        <v>3.7332634210941604</v>
      </c>
      <c r="AB1409">
        <v>33.899408676485209</v>
      </c>
      <c r="AC1409">
        <v>43.16002622264304</v>
      </c>
      <c r="AD1409">
        <v>0</v>
      </c>
      <c r="AE1409">
        <v>127.39474775143088</v>
      </c>
    </row>
    <row r="1410" spans="1:31" x14ac:dyDescent="0.3">
      <c r="A1410">
        <v>2686744</v>
      </c>
      <c r="B1410">
        <v>1</v>
      </c>
      <c r="C1410" t="s">
        <v>80</v>
      </c>
      <c r="D1410" t="s">
        <v>105</v>
      </c>
      <c r="E1410" t="s">
        <v>213</v>
      </c>
      <c r="F1410" t="s">
        <v>4231</v>
      </c>
      <c r="G1410" t="s">
        <v>215</v>
      </c>
      <c r="H1410" t="s">
        <v>187</v>
      </c>
      <c r="I1410" t="s">
        <v>136</v>
      </c>
      <c r="J1410" t="s">
        <v>137</v>
      </c>
      <c r="K1410" t="s">
        <v>138</v>
      </c>
      <c r="L1410" t="s">
        <v>4232</v>
      </c>
      <c r="M1410" t="s">
        <v>4233</v>
      </c>
      <c r="N1410">
        <v>2.2280555550000001</v>
      </c>
      <c r="O1410">
        <v>0</v>
      </c>
      <c r="P1410">
        <v>3</v>
      </c>
      <c r="Q1410">
        <v>0</v>
      </c>
      <c r="R1410">
        <v>0</v>
      </c>
      <c r="S1410">
        <v>0</v>
      </c>
      <c r="T1410">
        <v>1</v>
      </c>
      <c r="U1410">
        <v>0</v>
      </c>
      <c r="V1410">
        <v>0</v>
      </c>
      <c r="W1410">
        <v>0</v>
      </c>
      <c r="X1410">
        <v>0.99227888887176141</v>
      </c>
      <c r="Y1410">
        <v>0</v>
      </c>
      <c r="Z1410">
        <v>0</v>
      </c>
      <c r="AA1410">
        <v>0</v>
      </c>
      <c r="AB1410">
        <v>1.4707060333721112E-2</v>
      </c>
      <c r="AC1410">
        <v>0</v>
      </c>
      <c r="AD1410">
        <v>0</v>
      </c>
      <c r="AE1410">
        <v>1.0069859492054825</v>
      </c>
    </row>
    <row r="1411" spans="1:31" x14ac:dyDescent="0.3">
      <c r="A1411">
        <v>2686762</v>
      </c>
      <c r="B1411">
        <v>1</v>
      </c>
      <c r="C1411" t="s">
        <v>80</v>
      </c>
      <c r="D1411" t="s">
        <v>85</v>
      </c>
      <c r="E1411" t="s">
        <v>428</v>
      </c>
      <c r="F1411" t="s">
        <v>4234</v>
      </c>
      <c r="G1411" t="s">
        <v>1177</v>
      </c>
      <c r="H1411" t="s">
        <v>187</v>
      </c>
      <c r="I1411" t="s">
        <v>136</v>
      </c>
      <c r="J1411" t="s">
        <v>137</v>
      </c>
      <c r="K1411" t="s">
        <v>138</v>
      </c>
      <c r="L1411" t="s">
        <v>4235</v>
      </c>
      <c r="M1411" t="s">
        <v>4236</v>
      </c>
      <c r="N1411">
        <v>1.9450000000000001</v>
      </c>
      <c r="O1411">
        <v>0</v>
      </c>
      <c r="P1411">
        <v>48</v>
      </c>
      <c r="Q1411">
        <v>0</v>
      </c>
      <c r="R1411">
        <v>0</v>
      </c>
      <c r="S1411">
        <v>0</v>
      </c>
      <c r="T1411">
        <v>21</v>
      </c>
      <c r="U1411">
        <v>0</v>
      </c>
      <c r="V1411">
        <v>0</v>
      </c>
      <c r="W1411">
        <v>0</v>
      </c>
      <c r="X1411">
        <v>13.091262712435951</v>
      </c>
      <c r="Y1411">
        <v>0</v>
      </c>
      <c r="Z1411">
        <v>0</v>
      </c>
      <c r="AA1411">
        <v>0</v>
      </c>
      <c r="AB1411">
        <v>15.097170238544404</v>
      </c>
      <c r="AC1411">
        <v>0</v>
      </c>
      <c r="AD1411">
        <v>0</v>
      </c>
      <c r="AE1411">
        <v>28.188432950980356</v>
      </c>
    </row>
    <row r="1412" spans="1:31" x14ac:dyDescent="0.3">
      <c r="A1412">
        <v>2686784</v>
      </c>
      <c r="B1412">
        <v>1</v>
      </c>
      <c r="C1412" t="s">
        <v>81</v>
      </c>
      <c r="D1412" t="s">
        <v>126</v>
      </c>
      <c r="E1412" t="s">
        <v>145</v>
      </c>
      <c r="F1412" t="s">
        <v>4237</v>
      </c>
      <c r="G1412" t="s">
        <v>134</v>
      </c>
      <c r="H1412" t="s">
        <v>135</v>
      </c>
      <c r="I1412" t="s">
        <v>136</v>
      </c>
      <c r="J1412" t="s">
        <v>137</v>
      </c>
      <c r="K1412" t="s">
        <v>138</v>
      </c>
      <c r="L1412" t="s">
        <v>4238</v>
      </c>
      <c r="M1412" t="s">
        <v>4239</v>
      </c>
      <c r="N1412">
        <v>0.384444444</v>
      </c>
      <c r="O1412">
        <v>3</v>
      </c>
      <c r="P1412">
        <v>364</v>
      </c>
      <c r="Q1412">
        <v>5</v>
      </c>
      <c r="R1412">
        <v>112</v>
      </c>
      <c r="S1412">
        <v>1</v>
      </c>
      <c r="T1412">
        <v>12</v>
      </c>
      <c r="U1412">
        <v>0</v>
      </c>
      <c r="V1412">
        <v>0</v>
      </c>
      <c r="W1412">
        <v>0.22684741947999998</v>
      </c>
      <c r="X1412">
        <v>8.8496874649522628</v>
      </c>
      <c r="Y1412">
        <v>10.933951292747389</v>
      </c>
      <c r="Z1412">
        <v>2.9484260406039851</v>
      </c>
      <c r="AA1412">
        <v>4.2576759890705036</v>
      </c>
      <c r="AB1412">
        <v>0.63260894315819993</v>
      </c>
      <c r="AC1412">
        <v>0</v>
      </c>
      <c r="AD1412">
        <v>0</v>
      </c>
      <c r="AE1412">
        <v>27.849197150012337</v>
      </c>
    </row>
    <row r="1413" spans="1:31" x14ac:dyDescent="0.3">
      <c r="A1413">
        <v>2686790</v>
      </c>
      <c r="B1413">
        <v>1</v>
      </c>
      <c r="C1413" t="s">
        <v>80</v>
      </c>
      <c r="D1413" t="s">
        <v>109</v>
      </c>
      <c r="E1413" t="s">
        <v>145</v>
      </c>
      <c r="F1413" t="s">
        <v>4240</v>
      </c>
      <c r="G1413" t="s">
        <v>157</v>
      </c>
      <c r="H1413" t="s">
        <v>135</v>
      </c>
      <c r="I1413" t="s">
        <v>136</v>
      </c>
      <c r="J1413" t="s">
        <v>137</v>
      </c>
      <c r="K1413" t="s">
        <v>138</v>
      </c>
      <c r="L1413" t="s">
        <v>4241</v>
      </c>
      <c r="M1413" t="s">
        <v>4242</v>
      </c>
      <c r="N1413">
        <v>0.38972222200000001</v>
      </c>
      <c r="O1413">
        <v>0</v>
      </c>
      <c r="P1413">
        <v>60</v>
      </c>
      <c r="Q1413">
        <v>0</v>
      </c>
      <c r="R1413">
        <v>6</v>
      </c>
      <c r="S1413">
        <v>0</v>
      </c>
      <c r="T1413">
        <v>12</v>
      </c>
      <c r="U1413">
        <v>0</v>
      </c>
      <c r="V1413">
        <v>0</v>
      </c>
      <c r="W1413">
        <v>0</v>
      </c>
      <c r="X1413">
        <v>2.9032518550177961</v>
      </c>
      <c r="Y1413">
        <v>0</v>
      </c>
      <c r="Z1413">
        <v>1.5688881555795304</v>
      </c>
      <c r="AA1413">
        <v>0</v>
      </c>
      <c r="AB1413">
        <v>0.99727736333534567</v>
      </c>
      <c r="AC1413">
        <v>0</v>
      </c>
      <c r="AD1413">
        <v>0</v>
      </c>
      <c r="AE1413">
        <v>5.4694173739326724</v>
      </c>
    </row>
    <row r="1414" spans="1:31" x14ac:dyDescent="0.3">
      <c r="A1414">
        <v>2686801</v>
      </c>
      <c r="B1414">
        <v>1</v>
      </c>
      <c r="C1414" t="s">
        <v>81</v>
      </c>
      <c r="D1414" t="s">
        <v>120</v>
      </c>
      <c r="E1414" t="s">
        <v>132</v>
      </c>
      <c r="F1414" t="s">
        <v>4243</v>
      </c>
      <c r="G1414" t="s">
        <v>134</v>
      </c>
      <c r="H1414" t="s">
        <v>135</v>
      </c>
      <c r="I1414" t="s">
        <v>136</v>
      </c>
      <c r="J1414" t="s">
        <v>137</v>
      </c>
      <c r="K1414" t="s">
        <v>138</v>
      </c>
      <c r="L1414" t="s">
        <v>4244</v>
      </c>
      <c r="M1414" t="s">
        <v>4245</v>
      </c>
      <c r="N1414">
        <v>0.80277777699999997</v>
      </c>
      <c r="O1414">
        <v>1</v>
      </c>
      <c r="P1414">
        <v>962</v>
      </c>
      <c r="Q1414">
        <v>40</v>
      </c>
      <c r="R1414">
        <v>65</v>
      </c>
      <c r="S1414">
        <v>5</v>
      </c>
      <c r="T1414">
        <v>73</v>
      </c>
      <c r="U1414">
        <v>1</v>
      </c>
      <c r="V1414">
        <v>1</v>
      </c>
      <c r="W1414">
        <v>18.356252623842472</v>
      </c>
      <c r="X1414">
        <v>137.31733174267399</v>
      </c>
      <c r="Y1414">
        <v>26.014320064508983</v>
      </c>
      <c r="Z1414">
        <v>33.064239450720933</v>
      </c>
      <c r="AA1414">
        <v>8.6310671216861028</v>
      </c>
      <c r="AB1414">
        <v>41.214676951439472</v>
      </c>
      <c r="AC1414">
        <v>21.930411536498148</v>
      </c>
      <c r="AD1414">
        <v>86.098683721009024</v>
      </c>
      <c r="AE1414">
        <v>372.62698321237906</v>
      </c>
    </row>
    <row r="1415" spans="1:31" x14ac:dyDescent="0.3">
      <c r="A1415">
        <v>2686809</v>
      </c>
      <c r="B1415">
        <v>1</v>
      </c>
      <c r="C1415" t="s">
        <v>80</v>
      </c>
      <c r="D1415" t="s">
        <v>85</v>
      </c>
      <c r="E1415" t="s">
        <v>184</v>
      </c>
      <c r="F1415" t="s">
        <v>4246</v>
      </c>
      <c r="G1415" t="s">
        <v>165</v>
      </c>
      <c r="H1415" t="s">
        <v>187</v>
      </c>
      <c r="I1415" t="s">
        <v>136</v>
      </c>
      <c r="J1415" t="s">
        <v>137</v>
      </c>
      <c r="K1415" t="s">
        <v>166</v>
      </c>
      <c r="L1415" t="s">
        <v>4247</v>
      </c>
      <c r="M1415" t="s">
        <v>4248</v>
      </c>
      <c r="N1415">
        <v>0.579166666</v>
      </c>
      <c r="O1415">
        <v>0</v>
      </c>
      <c r="P1415">
        <v>234</v>
      </c>
      <c r="Q1415">
        <v>0</v>
      </c>
      <c r="R1415">
        <v>0</v>
      </c>
      <c r="S1415">
        <v>0</v>
      </c>
      <c r="T1415">
        <v>11</v>
      </c>
      <c r="U1415">
        <v>0</v>
      </c>
      <c r="V1415">
        <v>0</v>
      </c>
      <c r="W1415">
        <v>0</v>
      </c>
      <c r="X1415">
        <v>33.963690392497732</v>
      </c>
      <c r="Y1415">
        <v>0</v>
      </c>
      <c r="Z1415">
        <v>0</v>
      </c>
      <c r="AA1415">
        <v>0</v>
      </c>
      <c r="AB1415">
        <v>2.2698608726300473</v>
      </c>
      <c r="AC1415">
        <v>0</v>
      </c>
      <c r="AD1415">
        <v>0</v>
      </c>
      <c r="AE1415">
        <v>36.23355126512778</v>
      </c>
    </row>
    <row r="1416" spans="1:31" x14ac:dyDescent="0.3">
      <c r="A1416">
        <v>2686734</v>
      </c>
      <c r="B1416">
        <v>1</v>
      </c>
      <c r="C1416" t="s">
        <v>80</v>
      </c>
      <c r="D1416" t="s">
        <v>103</v>
      </c>
      <c r="E1416" t="s">
        <v>132</v>
      </c>
      <c r="F1416" t="s">
        <v>4249</v>
      </c>
      <c r="G1416" t="s">
        <v>134</v>
      </c>
      <c r="H1416" t="s">
        <v>135</v>
      </c>
      <c r="I1416" t="s">
        <v>169</v>
      </c>
      <c r="J1416" t="s">
        <v>137</v>
      </c>
      <c r="K1416" t="s">
        <v>138</v>
      </c>
      <c r="L1416" t="s">
        <v>4250</v>
      </c>
      <c r="M1416" t="s">
        <v>4251</v>
      </c>
      <c r="N1416">
        <v>1.6944443999999999E-2</v>
      </c>
      <c r="O1416">
        <v>4</v>
      </c>
      <c r="P1416">
        <v>2741</v>
      </c>
      <c r="Q1416">
        <v>23</v>
      </c>
      <c r="R1416">
        <v>429</v>
      </c>
      <c r="S1416">
        <v>37</v>
      </c>
      <c r="T1416">
        <v>948</v>
      </c>
      <c r="U1416">
        <v>3</v>
      </c>
      <c r="V1416">
        <v>2</v>
      </c>
      <c r="W1416">
        <v>1.2439178965421252E-2</v>
      </c>
      <c r="X1416">
        <v>6.1798533344300113</v>
      </c>
      <c r="Y1416">
        <v>0.60674490471483733</v>
      </c>
      <c r="Z1416">
        <v>1.5154013923375893</v>
      </c>
      <c r="AA1416">
        <v>1.7984464488771779</v>
      </c>
      <c r="AB1416">
        <v>3.9567963121184522</v>
      </c>
      <c r="AC1416">
        <v>0.24147240806716655</v>
      </c>
      <c r="AD1416">
        <v>2.2066595769118225E-2</v>
      </c>
      <c r="AE1416">
        <v>14.333220575279773</v>
      </c>
    </row>
    <row r="1417" spans="1:31" x14ac:dyDescent="0.3">
      <c r="A1417">
        <v>2686747</v>
      </c>
      <c r="B1417">
        <v>1</v>
      </c>
      <c r="C1417" t="s">
        <v>80</v>
      </c>
      <c r="D1417" t="s">
        <v>111</v>
      </c>
      <c r="E1417" t="s">
        <v>428</v>
      </c>
      <c r="F1417" t="s">
        <v>875</v>
      </c>
      <c r="G1417" t="s">
        <v>186</v>
      </c>
      <c r="H1417" t="s">
        <v>187</v>
      </c>
      <c r="I1417" t="s">
        <v>136</v>
      </c>
      <c r="J1417" t="s">
        <v>137</v>
      </c>
      <c r="K1417" t="s">
        <v>138</v>
      </c>
      <c r="L1417" t="s">
        <v>4252</v>
      </c>
      <c r="M1417" t="s">
        <v>4253</v>
      </c>
      <c r="N1417">
        <v>2.6522222219999998</v>
      </c>
      <c r="O1417">
        <v>0</v>
      </c>
      <c r="P1417">
        <v>128</v>
      </c>
      <c r="Q1417">
        <v>0</v>
      </c>
      <c r="R1417">
        <v>0</v>
      </c>
      <c r="S1417">
        <v>0</v>
      </c>
      <c r="T1417">
        <v>40</v>
      </c>
      <c r="U1417">
        <v>0</v>
      </c>
      <c r="V1417">
        <v>0</v>
      </c>
      <c r="W1417">
        <v>0</v>
      </c>
      <c r="X1417">
        <v>69.304522745250324</v>
      </c>
      <c r="Y1417">
        <v>0</v>
      </c>
      <c r="Z1417">
        <v>0</v>
      </c>
      <c r="AA1417">
        <v>0</v>
      </c>
      <c r="AB1417">
        <v>127.73000094091547</v>
      </c>
      <c r="AC1417">
        <v>0</v>
      </c>
      <c r="AD1417">
        <v>0</v>
      </c>
      <c r="AE1417">
        <v>197.03452368616581</v>
      </c>
    </row>
    <row r="1418" spans="1:31" x14ac:dyDescent="0.3">
      <c r="A1418">
        <v>2686766</v>
      </c>
      <c r="B1418">
        <v>1</v>
      </c>
      <c r="C1418" t="s">
        <v>80</v>
      </c>
      <c r="D1418" t="s">
        <v>100</v>
      </c>
      <c r="E1418" t="s">
        <v>184</v>
      </c>
      <c r="F1418" t="s">
        <v>4254</v>
      </c>
      <c r="G1418" t="s">
        <v>186</v>
      </c>
      <c r="H1418" t="s">
        <v>187</v>
      </c>
      <c r="I1418" t="s">
        <v>136</v>
      </c>
      <c r="J1418" t="s">
        <v>137</v>
      </c>
      <c r="K1418" t="s">
        <v>138</v>
      </c>
      <c r="L1418" t="s">
        <v>4255</v>
      </c>
      <c r="M1418" t="s">
        <v>4256</v>
      </c>
      <c r="N1418">
        <v>2.506388888</v>
      </c>
      <c r="O1418">
        <v>0</v>
      </c>
      <c r="P1418">
        <v>118</v>
      </c>
      <c r="Q1418">
        <v>0</v>
      </c>
      <c r="R1418">
        <v>0</v>
      </c>
      <c r="S1418">
        <v>0</v>
      </c>
      <c r="T1418">
        <v>9</v>
      </c>
      <c r="U1418">
        <v>0</v>
      </c>
      <c r="V1418">
        <v>0</v>
      </c>
      <c r="W1418">
        <v>0</v>
      </c>
      <c r="X1418">
        <v>31.43660073430026</v>
      </c>
      <c r="Y1418">
        <v>0</v>
      </c>
      <c r="Z1418">
        <v>0</v>
      </c>
      <c r="AA1418">
        <v>0</v>
      </c>
      <c r="AB1418">
        <v>76.31735607569729</v>
      </c>
      <c r="AC1418">
        <v>0</v>
      </c>
      <c r="AD1418">
        <v>0</v>
      </c>
      <c r="AE1418">
        <v>107.75395680999755</v>
      </c>
    </row>
    <row r="1419" spans="1:31" x14ac:dyDescent="0.3">
      <c r="A1419">
        <v>2686768</v>
      </c>
      <c r="B1419">
        <v>1</v>
      </c>
      <c r="C1419" t="s">
        <v>80</v>
      </c>
      <c r="D1419" t="s">
        <v>93</v>
      </c>
      <c r="E1419" t="s">
        <v>184</v>
      </c>
      <c r="F1419" t="s">
        <v>4257</v>
      </c>
      <c r="G1419" t="s">
        <v>186</v>
      </c>
      <c r="H1419" t="s">
        <v>187</v>
      </c>
      <c r="I1419" t="s">
        <v>136</v>
      </c>
      <c r="J1419" t="s">
        <v>137</v>
      </c>
      <c r="K1419" t="s">
        <v>138</v>
      </c>
      <c r="L1419" t="s">
        <v>4258</v>
      </c>
      <c r="M1419" t="s">
        <v>4259</v>
      </c>
      <c r="N1419">
        <v>2.2999999999999998</v>
      </c>
      <c r="O1419">
        <v>0</v>
      </c>
      <c r="P1419">
        <v>6</v>
      </c>
      <c r="Q1419">
        <v>0</v>
      </c>
      <c r="R1419">
        <v>3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3.1119085021466031</v>
      </c>
      <c r="Y1419">
        <v>0</v>
      </c>
      <c r="Z1419">
        <v>2.8996079882071495</v>
      </c>
      <c r="AA1419">
        <v>0</v>
      </c>
      <c r="AB1419">
        <v>0</v>
      </c>
      <c r="AC1419">
        <v>0</v>
      </c>
      <c r="AD1419">
        <v>0</v>
      </c>
      <c r="AE1419">
        <v>6.0115164903537526</v>
      </c>
    </row>
    <row r="1420" spans="1:31" x14ac:dyDescent="0.3">
      <c r="A1420">
        <v>2686779</v>
      </c>
      <c r="B1420">
        <v>1</v>
      </c>
      <c r="C1420" t="s">
        <v>80</v>
      </c>
      <c r="D1420" t="s">
        <v>84</v>
      </c>
      <c r="E1420" t="s">
        <v>213</v>
      </c>
      <c r="F1420" t="s">
        <v>4260</v>
      </c>
      <c r="G1420" t="s">
        <v>688</v>
      </c>
      <c r="H1420" t="s">
        <v>187</v>
      </c>
      <c r="I1420" t="s">
        <v>136</v>
      </c>
      <c r="J1420" t="s">
        <v>137</v>
      </c>
      <c r="K1420" t="s">
        <v>138</v>
      </c>
      <c r="L1420" t="s">
        <v>4261</v>
      </c>
      <c r="M1420" t="s">
        <v>4262</v>
      </c>
      <c r="N1420">
        <v>2.2011111109999999</v>
      </c>
      <c r="O1420">
        <v>0</v>
      </c>
      <c r="P1420">
        <v>0</v>
      </c>
      <c r="Q1420">
        <v>0</v>
      </c>
      <c r="R1420">
        <v>0</v>
      </c>
      <c r="S1420">
        <v>0</v>
      </c>
      <c r="T1420">
        <v>2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1.7067156169072801</v>
      </c>
      <c r="AC1420">
        <v>0</v>
      </c>
      <c r="AD1420">
        <v>0</v>
      </c>
      <c r="AE1420">
        <v>1.7067156169072801</v>
      </c>
    </row>
    <row r="1421" spans="1:31" x14ac:dyDescent="0.3">
      <c r="A1421">
        <v>2686802</v>
      </c>
      <c r="B1421">
        <v>1</v>
      </c>
      <c r="C1421" t="s">
        <v>80</v>
      </c>
      <c r="D1421" t="s">
        <v>82</v>
      </c>
      <c r="E1421" t="s">
        <v>184</v>
      </c>
      <c r="F1421" t="s">
        <v>4263</v>
      </c>
      <c r="G1421" t="s">
        <v>165</v>
      </c>
      <c r="H1421" t="s">
        <v>187</v>
      </c>
      <c r="I1421" t="s">
        <v>136</v>
      </c>
      <c r="J1421" t="s">
        <v>137</v>
      </c>
      <c r="K1421" t="s">
        <v>166</v>
      </c>
      <c r="L1421" t="s">
        <v>4264</v>
      </c>
      <c r="M1421" t="s">
        <v>4265</v>
      </c>
      <c r="N1421">
        <v>0.67694444399999998</v>
      </c>
      <c r="O1421">
        <v>0</v>
      </c>
      <c r="P1421">
        <v>132</v>
      </c>
      <c r="Q1421">
        <v>0</v>
      </c>
      <c r="R1421">
        <v>0</v>
      </c>
      <c r="S1421">
        <v>0</v>
      </c>
      <c r="T1421">
        <v>249</v>
      </c>
      <c r="U1421">
        <v>0</v>
      </c>
      <c r="V1421">
        <v>0</v>
      </c>
      <c r="W1421">
        <v>0</v>
      </c>
      <c r="X1421">
        <v>17.319985727966969</v>
      </c>
      <c r="Y1421">
        <v>0</v>
      </c>
      <c r="Z1421">
        <v>0</v>
      </c>
      <c r="AA1421">
        <v>0</v>
      </c>
      <c r="AB1421">
        <v>259.25002565036021</v>
      </c>
      <c r="AC1421">
        <v>0</v>
      </c>
      <c r="AD1421">
        <v>0</v>
      </c>
      <c r="AE1421">
        <v>276.57001137832719</v>
      </c>
    </row>
    <row r="1422" spans="1:31" x14ac:dyDescent="0.3">
      <c r="A1422">
        <v>2686808</v>
      </c>
      <c r="B1422">
        <v>1</v>
      </c>
      <c r="C1422" t="s">
        <v>81</v>
      </c>
      <c r="D1422" t="s">
        <v>127</v>
      </c>
      <c r="E1422" t="s">
        <v>244</v>
      </c>
      <c r="F1422" t="s">
        <v>4266</v>
      </c>
      <c r="G1422" t="s">
        <v>968</v>
      </c>
      <c r="H1422" t="s">
        <v>187</v>
      </c>
      <c r="I1422" t="s">
        <v>136</v>
      </c>
      <c r="J1422" t="s">
        <v>137</v>
      </c>
      <c r="K1422" t="s">
        <v>138</v>
      </c>
      <c r="L1422" t="s">
        <v>4267</v>
      </c>
      <c r="M1422" t="s">
        <v>4268</v>
      </c>
      <c r="N1422">
        <v>0.76500000000000001</v>
      </c>
      <c r="O1422">
        <v>0</v>
      </c>
      <c r="P1422">
        <v>27</v>
      </c>
      <c r="Q1422">
        <v>0</v>
      </c>
      <c r="R1422">
        <v>7</v>
      </c>
      <c r="S1422">
        <v>0</v>
      </c>
      <c r="T1422">
        <v>1</v>
      </c>
      <c r="U1422">
        <v>0</v>
      </c>
      <c r="V1422">
        <v>0</v>
      </c>
      <c r="W1422">
        <v>0</v>
      </c>
      <c r="X1422">
        <v>4.4594825230167316</v>
      </c>
      <c r="Y1422">
        <v>0</v>
      </c>
      <c r="Z1422">
        <v>2.2109285086574508</v>
      </c>
      <c r="AA1422">
        <v>0</v>
      </c>
      <c r="AB1422">
        <v>0.5856169578103041</v>
      </c>
      <c r="AC1422">
        <v>0</v>
      </c>
      <c r="AD1422">
        <v>0</v>
      </c>
      <c r="AE1422">
        <v>7.2560279894844868</v>
      </c>
    </row>
    <row r="1423" spans="1:31" x14ac:dyDescent="0.3">
      <c r="A1423">
        <v>2686821</v>
      </c>
      <c r="B1423">
        <v>1</v>
      </c>
      <c r="C1423" t="s">
        <v>80</v>
      </c>
      <c r="D1423" t="s">
        <v>95</v>
      </c>
      <c r="E1423" t="s">
        <v>145</v>
      </c>
      <c r="F1423" t="s">
        <v>4269</v>
      </c>
      <c r="G1423" t="s">
        <v>176</v>
      </c>
      <c r="H1423" t="s">
        <v>135</v>
      </c>
      <c r="I1423" t="s">
        <v>136</v>
      </c>
      <c r="J1423" t="s">
        <v>137</v>
      </c>
      <c r="K1423" t="s">
        <v>138</v>
      </c>
      <c r="L1423" t="s">
        <v>4270</v>
      </c>
      <c r="M1423" t="s">
        <v>4271</v>
      </c>
      <c r="N1423">
        <v>0.87388888799999997</v>
      </c>
      <c r="O1423">
        <v>0</v>
      </c>
      <c r="P1423">
        <v>17</v>
      </c>
      <c r="Q1423">
        <v>0</v>
      </c>
      <c r="R1423">
        <v>3</v>
      </c>
      <c r="S1423">
        <v>0</v>
      </c>
      <c r="T1423">
        <v>2</v>
      </c>
      <c r="U1423">
        <v>1</v>
      </c>
      <c r="V1423">
        <v>0</v>
      </c>
      <c r="W1423">
        <v>0</v>
      </c>
      <c r="X1423">
        <v>0.79024392625651207</v>
      </c>
      <c r="Y1423">
        <v>0</v>
      </c>
      <c r="Z1423">
        <v>0</v>
      </c>
      <c r="AA1423">
        <v>0</v>
      </c>
      <c r="AB1423">
        <v>0</v>
      </c>
      <c r="AC1423">
        <v>427.51865481581228</v>
      </c>
      <c r="AD1423">
        <v>0</v>
      </c>
      <c r="AE1423">
        <v>428.30889874206878</v>
      </c>
    </row>
    <row r="1424" spans="1:31" x14ac:dyDescent="0.3">
      <c r="A1424">
        <v>2686851</v>
      </c>
      <c r="B1424">
        <v>1</v>
      </c>
      <c r="C1424" t="s">
        <v>81</v>
      </c>
      <c r="D1424" t="s">
        <v>120</v>
      </c>
      <c r="E1424" t="s">
        <v>145</v>
      </c>
      <c r="F1424" t="s">
        <v>4272</v>
      </c>
      <c r="G1424" t="s">
        <v>134</v>
      </c>
      <c r="H1424" t="s">
        <v>135</v>
      </c>
      <c r="I1424" t="s">
        <v>169</v>
      </c>
      <c r="J1424" t="s">
        <v>137</v>
      </c>
      <c r="K1424" t="s">
        <v>138</v>
      </c>
      <c r="L1424" t="s">
        <v>4273</v>
      </c>
      <c r="M1424" t="s">
        <v>4274</v>
      </c>
      <c r="N1424">
        <v>8.3333330000000001E-3</v>
      </c>
      <c r="O1424">
        <v>0</v>
      </c>
      <c r="P1424">
        <v>245</v>
      </c>
      <c r="Q1424">
        <v>0</v>
      </c>
      <c r="R1424">
        <v>3</v>
      </c>
      <c r="S1424">
        <v>0</v>
      </c>
      <c r="T1424">
        <v>29</v>
      </c>
      <c r="U1424">
        <v>0</v>
      </c>
      <c r="V1424">
        <v>0</v>
      </c>
      <c r="W1424">
        <v>0</v>
      </c>
      <c r="X1424">
        <v>0.37069487595546491</v>
      </c>
      <c r="Y1424">
        <v>0</v>
      </c>
      <c r="Z1424">
        <v>3.8673663123203333E-2</v>
      </c>
      <c r="AA1424">
        <v>0</v>
      </c>
      <c r="AB1424">
        <v>8.5777916848603336E-2</v>
      </c>
      <c r="AC1424">
        <v>0</v>
      </c>
      <c r="AD1424">
        <v>0</v>
      </c>
      <c r="AE1424">
        <v>0.49514645592727158</v>
      </c>
    </row>
    <row r="1425" spans="1:31" x14ac:dyDescent="0.3">
      <c r="A1425">
        <v>2686859</v>
      </c>
      <c r="B1425">
        <v>1</v>
      </c>
      <c r="C1425" t="s">
        <v>81</v>
      </c>
      <c r="D1425" t="s">
        <v>112</v>
      </c>
      <c r="E1425" t="s">
        <v>160</v>
      </c>
      <c r="F1425" t="s">
        <v>4275</v>
      </c>
      <c r="G1425" t="s">
        <v>134</v>
      </c>
      <c r="H1425" t="s">
        <v>135</v>
      </c>
      <c r="I1425" t="s">
        <v>136</v>
      </c>
      <c r="J1425" t="s">
        <v>137</v>
      </c>
      <c r="K1425" t="s">
        <v>138</v>
      </c>
      <c r="L1425" t="s">
        <v>4276</v>
      </c>
      <c r="M1425" t="s">
        <v>4277</v>
      </c>
      <c r="N1425">
        <v>0.35</v>
      </c>
      <c r="O1425">
        <v>4</v>
      </c>
      <c r="P1425">
        <v>897</v>
      </c>
      <c r="Q1425">
        <v>2</v>
      </c>
      <c r="R1425">
        <v>78</v>
      </c>
      <c r="S1425">
        <v>3</v>
      </c>
      <c r="T1425">
        <v>31</v>
      </c>
      <c r="U1425">
        <v>0</v>
      </c>
      <c r="V1425">
        <v>0</v>
      </c>
      <c r="W1425">
        <v>0.28292828759999999</v>
      </c>
      <c r="X1425">
        <v>20.14935029537417</v>
      </c>
      <c r="Y1425">
        <v>2.5310383203021001</v>
      </c>
      <c r="Z1425">
        <v>6.835209917312139</v>
      </c>
      <c r="AA1425">
        <v>1.2072305566699</v>
      </c>
      <c r="AB1425">
        <v>4.0520953975461396</v>
      </c>
      <c r="AC1425">
        <v>0</v>
      </c>
      <c r="AD1425">
        <v>0</v>
      </c>
      <c r="AE1425">
        <v>35.057852774804445</v>
      </c>
    </row>
    <row r="1426" spans="1:31" x14ac:dyDescent="0.3">
      <c r="A1426">
        <v>2686861</v>
      </c>
      <c r="B1426">
        <v>1</v>
      </c>
      <c r="C1426" t="s">
        <v>80</v>
      </c>
      <c r="D1426" t="s">
        <v>85</v>
      </c>
      <c r="E1426" t="s">
        <v>184</v>
      </c>
      <c r="F1426" t="s">
        <v>4278</v>
      </c>
      <c r="G1426" t="s">
        <v>165</v>
      </c>
      <c r="H1426" t="s">
        <v>187</v>
      </c>
      <c r="I1426" t="s">
        <v>136</v>
      </c>
      <c r="J1426" t="s">
        <v>137</v>
      </c>
      <c r="K1426" t="s">
        <v>166</v>
      </c>
      <c r="L1426" t="s">
        <v>4279</v>
      </c>
      <c r="M1426" t="s">
        <v>4280</v>
      </c>
      <c r="N1426">
        <v>0.48333333299999998</v>
      </c>
      <c r="O1426">
        <v>0</v>
      </c>
      <c r="P1426">
        <v>120</v>
      </c>
      <c r="Q1426">
        <v>0</v>
      </c>
      <c r="R1426">
        <v>0</v>
      </c>
      <c r="S1426">
        <v>0</v>
      </c>
      <c r="T1426">
        <v>1</v>
      </c>
      <c r="U1426">
        <v>0</v>
      </c>
      <c r="V1426">
        <v>0</v>
      </c>
      <c r="W1426">
        <v>0</v>
      </c>
      <c r="X1426">
        <v>11.594904451112864</v>
      </c>
      <c r="Y1426">
        <v>0</v>
      </c>
      <c r="Z1426">
        <v>0</v>
      </c>
      <c r="AA1426">
        <v>0</v>
      </c>
      <c r="AB1426">
        <v>1.551363876881537</v>
      </c>
      <c r="AC1426">
        <v>0</v>
      </c>
      <c r="AD1426">
        <v>0</v>
      </c>
      <c r="AE1426">
        <v>13.146268327994401</v>
      </c>
    </row>
    <row r="1427" spans="1:31" x14ac:dyDescent="0.3">
      <c r="A1427">
        <v>2686881</v>
      </c>
      <c r="B1427">
        <v>1</v>
      </c>
      <c r="C1427" t="s">
        <v>80</v>
      </c>
      <c r="D1427" t="s">
        <v>85</v>
      </c>
      <c r="E1427" t="s">
        <v>184</v>
      </c>
      <c r="F1427" t="s">
        <v>4281</v>
      </c>
      <c r="G1427" t="s">
        <v>165</v>
      </c>
      <c r="H1427" t="s">
        <v>187</v>
      </c>
      <c r="I1427" t="s">
        <v>136</v>
      </c>
      <c r="J1427" t="s">
        <v>137</v>
      </c>
      <c r="K1427" t="s">
        <v>166</v>
      </c>
      <c r="L1427" t="s">
        <v>4282</v>
      </c>
      <c r="M1427" t="s">
        <v>4283</v>
      </c>
      <c r="N1427">
        <v>0.57972222200000001</v>
      </c>
      <c r="O1427">
        <v>0</v>
      </c>
      <c r="P1427">
        <v>70</v>
      </c>
      <c r="Q1427">
        <v>0</v>
      </c>
      <c r="R1427">
        <v>0</v>
      </c>
      <c r="S1427">
        <v>0</v>
      </c>
      <c r="T1427">
        <v>8</v>
      </c>
      <c r="U1427">
        <v>0</v>
      </c>
      <c r="V1427">
        <v>0</v>
      </c>
      <c r="W1427">
        <v>0</v>
      </c>
      <c r="X1427">
        <v>7.3938425078141803</v>
      </c>
      <c r="Y1427">
        <v>0</v>
      </c>
      <c r="Z1427">
        <v>0</v>
      </c>
      <c r="AA1427">
        <v>0</v>
      </c>
      <c r="AB1427">
        <v>8.9736218096296838</v>
      </c>
      <c r="AC1427">
        <v>0</v>
      </c>
      <c r="AD1427">
        <v>0</v>
      </c>
      <c r="AE1427">
        <v>16.367464317443865</v>
      </c>
    </row>
    <row r="1428" spans="1:31" x14ac:dyDescent="0.3">
      <c r="A1428">
        <v>2686803</v>
      </c>
      <c r="B1428">
        <v>1</v>
      </c>
      <c r="C1428" t="s">
        <v>80</v>
      </c>
      <c r="D1428" t="s">
        <v>84</v>
      </c>
      <c r="E1428" t="s">
        <v>244</v>
      </c>
      <c r="F1428" t="s">
        <v>4284</v>
      </c>
      <c r="G1428" t="s">
        <v>346</v>
      </c>
      <c r="H1428" t="s">
        <v>187</v>
      </c>
      <c r="I1428" t="s">
        <v>136</v>
      </c>
      <c r="J1428" t="s">
        <v>137</v>
      </c>
      <c r="K1428" t="s">
        <v>166</v>
      </c>
      <c r="L1428" t="s">
        <v>4285</v>
      </c>
      <c r="M1428" t="s">
        <v>4286</v>
      </c>
      <c r="N1428">
        <v>2.0049999999999999</v>
      </c>
      <c r="O1428">
        <v>0</v>
      </c>
      <c r="P1428">
        <v>740</v>
      </c>
      <c r="Q1428">
        <v>0</v>
      </c>
      <c r="R1428">
        <v>0</v>
      </c>
      <c r="S1428">
        <v>0</v>
      </c>
      <c r="T1428">
        <v>48</v>
      </c>
      <c r="U1428">
        <v>0</v>
      </c>
      <c r="V1428">
        <v>0</v>
      </c>
      <c r="W1428">
        <v>0</v>
      </c>
      <c r="X1428">
        <v>275.36513472297781</v>
      </c>
      <c r="Y1428">
        <v>0</v>
      </c>
      <c r="Z1428">
        <v>0</v>
      </c>
      <c r="AA1428">
        <v>0</v>
      </c>
      <c r="AB1428">
        <v>91.813099449361474</v>
      </c>
      <c r="AC1428">
        <v>0</v>
      </c>
      <c r="AD1428">
        <v>0</v>
      </c>
      <c r="AE1428">
        <v>367.17823417233927</v>
      </c>
    </row>
    <row r="1429" spans="1:31" x14ac:dyDescent="0.3">
      <c r="A1429">
        <v>2686820</v>
      </c>
      <c r="B1429">
        <v>1</v>
      </c>
      <c r="C1429" t="s">
        <v>81</v>
      </c>
      <c r="D1429" t="s">
        <v>127</v>
      </c>
      <c r="E1429" t="s">
        <v>184</v>
      </c>
      <c r="F1429" t="s">
        <v>4287</v>
      </c>
      <c r="G1429" t="s">
        <v>186</v>
      </c>
      <c r="H1429" t="s">
        <v>187</v>
      </c>
      <c r="I1429" t="s">
        <v>136</v>
      </c>
      <c r="J1429" t="s">
        <v>137</v>
      </c>
      <c r="K1429" t="s">
        <v>138</v>
      </c>
      <c r="L1429" t="s">
        <v>4288</v>
      </c>
      <c r="M1429" t="s">
        <v>4289</v>
      </c>
      <c r="N1429">
        <v>2.2238888879999998</v>
      </c>
      <c r="O1429">
        <v>0</v>
      </c>
      <c r="P1429">
        <v>135</v>
      </c>
      <c r="Q1429">
        <v>0</v>
      </c>
      <c r="R1429">
        <v>0</v>
      </c>
      <c r="S1429">
        <v>0</v>
      </c>
      <c r="T1429">
        <v>2</v>
      </c>
      <c r="U1429">
        <v>0</v>
      </c>
      <c r="V1429">
        <v>0</v>
      </c>
      <c r="W1429">
        <v>0</v>
      </c>
      <c r="X1429">
        <v>54.24768868116648</v>
      </c>
      <c r="Y1429">
        <v>0</v>
      </c>
      <c r="Z1429">
        <v>0</v>
      </c>
      <c r="AA1429">
        <v>0</v>
      </c>
      <c r="AB1429">
        <v>0.39782137626953801</v>
      </c>
      <c r="AC1429">
        <v>0</v>
      </c>
      <c r="AD1429">
        <v>0</v>
      </c>
      <c r="AE1429">
        <v>54.64551005743602</v>
      </c>
    </row>
    <row r="1430" spans="1:31" x14ac:dyDescent="0.3">
      <c r="A1430">
        <v>2686858</v>
      </c>
      <c r="B1430">
        <v>1</v>
      </c>
      <c r="C1430" t="s">
        <v>80</v>
      </c>
      <c r="D1430" t="s">
        <v>107</v>
      </c>
      <c r="E1430" t="s">
        <v>184</v>
      </c>
      <c r="F1430" t="s">
        <v>4290</v>
      </c>
      <c r="G1430" t="s">
        <v>409</v>
      </c>
      <c r="H1430" t="s">
        <v>187</v>
      </c>
      <c r="I1430" t="s">
        <v>136</v>
      </c>
      <c r="J1430" t="s">
        <v>137</v>
      </c>
      <c r="K1430" t="s">
        <v>138</v>
      </c>
      <c r="L1430" t="s">
        <v>4291</v>
      </c>
      <c r="M1430" t="s">
        <v>4292</v>
      </c>
      <c r="N1430">
        <v>0.73027777699999996</v>
      </c>
      <c r="O1430">
        <v>0</v>
      </c>
      <c r="P1430">
        <v>80</v>
      </c>
      <c r="Q1430">
        <v>0</v>
      </c>
      <c r="R1430">
        <v>0</v>
      </c>
      <c r="S1430">
        <v>0</v>
      </c>
      <c r="T1430">
        <v>17</v>
      </c>
      <c r="U1430">
        <v>0</v>
      </c>
      <c r="V1430">
        <v>0</v>
      </c>
      <c r="W1430">
        <v>0</v>
      </c>
      <c r="X1430">
        <v>6.9747125712724127</v>
      </c>
      <c r="Y1430">
        <v>0</v>
      </c>
      <c r="Z1430">
        <v>0</v>
      </c>
      <c r="AA1430">
        <v>0</v>
      </c>
      <c r="AB1430">
        <v>5.1498689922478462</v>
      </c>
      <c r="AC1430">
        <v>0</v>
      </c>
      <c r="AD1430">
        <v>0</v>
      </c>
      <c r="AE1430">
        <v>12.124581563520259</v>
      </c>
    </row>
    <row r="1431" spans="1:31" x14ac:dyDescent="0.3">
      <c r="A1431">
        <v>2686890</v>
      </c>
      <c r="B1431">
        <v>1</v>
      </c>
      <c r="C1431" t="s">
        <v>80</v>
      </c>
      <c r="D1431" t="s">
        <v>96</v>
      </c>
      <c r="E1431" t="s">
        <v>213</v>
      </c>
      <c r="F1431" t="s">
        <v>4293</v>
      </c>
      <c r="G1431" t="s">
        <v>831</v>
      </c>
      <c r="H1431" t="s">
        <v>187</v>
      </c>
      <c r="I1431" t="s">
        <v>136</v>
      </c>
      <c r="J1431" t="s">
        <v>137</v>
      </c>
      <c r="K1431" t="s">
        <v>138</v>
      </c>
      <c r="L1431" t="s">
        <v>4294</v>
      </c>
      <c r="M1431" t="s">
        <v>4295</v>
      </c>
      <c r="N1431">
        <v>1.06</v>
      </c>
      <c r="O1431">
        <v>0</v>
      </c>
      <c r="P1431">
        <v>1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0.60232203806876872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0.60232203806876872</v>
      </c>
    </row>
    <row r="1432" spans="1:31" x14ac:dyDescent="0.3">
      <c r="A1432">
        <v>2686898</v>
      </c>
      <c r="B1432">
        <v>1</v>
      </c>
      <c r="C1432" t="s">
        <v>80</v>
      </c>
      <c r="D1432" t="s">
        <v>105</v>
      </c>
      <c r="E1432" t="s">
        <v>213</v>
      </c>
      <c r="F1432" t="s">
        <v>4296</v>
      </c>
      <c r="G1432" t="s">
        <v>831</v>
      </c>
      <c r="H1432" t="s">
        <v>187</v>
      </c>
      <c r="I1432" t="s">
        <v>136</v>
      </c>
      <c r="J1432" t="s">
        <v>137</v>
      </c>
      <c r="K1432" t="s">
        <v>138</v>
      </c>
      <c r="L1432" t="s">
        <v>4297</v>
      </c>
      <c r="M1432" t="s">
        <v>4298</v>
      </c>
      <c r="N1432">
        <v>1.223055555</v>
      </c>
      <c r="O1432">
        <v>0</v>
      </c>
      <c r="P1432">
        <v>2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0.65433413516456407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0.65433413516456407</v>
      </c>
    </row>
    <row r="1433" spans="1:31" x14ac:dyDescent="0.3">
      <c r="A1433">
        <v>2686944</v>
      </c>
      <c r="B1433">
        <v>1</v>
      </c>
      <c r="C1433" t="s">
        <v>81</v>
      </c>
      <c r="D1433" t="s">
        <v>112</v>
      </c>
      <c r="E1433" t="s">
        <v>244</v>
      </c>
      <c r="F1433" t="s">
        <v>4299</v>
      </c>
      <c r="G1433" t="s">
        <v>165</v>
      </c>
      <c r="H1433" t="s">
        <v>187</v>
      </c>
      <c r="I1433" t="s">
        <v>136</v>
      </c>
      <c r="J1433" t="s">
        <v>137</v>
      </c>
      <c r="K1433" t="s">
        <v>166</v>
      </c>
      <c r="L1433" t="s">
        <v>4300</v>
      </c>
      <c r="M1433" t="s">
        <v>4301</v>
      </c>
      <c r="N1433">
        <v>0.58722222199999996</v>
      </c>
      <c r="O1433">
        <v>0</v>
      </c>
      <c r="P1433">
        <v>189</v>
      </c>
      <c r="Q1433">
        <v>0</v>
      </c>
      <c r="R1433">
        <v>4</v>
      </c>
      <c r="S1433">
        <v>0</v>
      </c>
      <c r="T1433">
        <v>16</v>
      </c>
      <c r="U1433">
        <v>0</v>
      </c>
      <c r="V1433">
        <v>0</v>
      </c>
      <c r="W1433">
        <v>0</v>
      </c>
      <c r="X1433">
        <v>16.807784119178876</v>
      </c>
      <c r="Y1433">
        <v>0</v>
      </c>
      <c r="Z1433">
        <v>0.90728370649988244</v>
      </c>
      <c r="AA1433">
        <v>0</v>
      </c>
      <c r="AB1433">
        <v>5.4102691452066667</v>
      </c>
      <c r="AC1433">
        <v>0</v>
      </c>
      <c r="AD1433">
        <v>0</v>
      </c>
      <c r="AE1433">
        <v>23.125336970885424</v>
      </c>
    </row>
    <row r="1434" spans="1:31" x14ac:dyDescent="0.3">
      <c r="A1434">
        <v>2686740</v>
      </c>
      <c r="B1434">
        <v>1</v>
      </c>
      <c r="C1434" t="s">
        <v>81</v>
      </c>
      <c r="D1434" t="s">
        <v>118</v>
      </c>
      <c r="E1434" t="s">
        <v>244</v>
      </c>
      <c r="F1434" t="s">
        <v>4302</v>
      </c>
      <c r="G1434" t="s">
        <v>968</v>
      </c>
      <c r="H1434" t="s">
        <v>187</v>
      </c>
      <c r="I1434" t="s">
        <v>136</v>
      </c>
      <c r="J1434" t="s">
        <v>137</v>
      </c>
      <c r="K1434" t="s">
        <v>138</v>
      </c>
      <c r="L1434" t="s">
        <v>4303</v>
      </c>
      <c r="M1434" t="s">
        <v>4304</v>
      </c>
      <c r="N1434">
        <v>1.823611111</v>
      </c>
      <c r="O1434">
        <v>0</v>
      </c>
      <c r="P1434">
        <v>121</v>
      </c>
      <c r="Q1434">
        <v>0</v>
      </c>
      <c r="R1434">
        <v>6</v>
      </c>
      <c r="S1434">
        <v>0</v>
      </c>
      <c r="T1434">
        <v>8</v>
      </c>
      <c r="U1434">
        <v>0</v>
      </c>
      <c r="V1434">
        <v>0</v>
      </c>
      <c r="W1434">
        <v>0</v>
      </c>
      <c r="X1434">
        <v>40.089742584539913</v>
      </c>
      <c r="Y1434">
        <v>0</v>
      </c>
      <c r="Z1434">
        <v>8.6228150279263325</v>
      </c>
      <c r="AA1434">
        <v>0</v>
      </c>
      <c r="AB1434">
        <v>5.4840424874085576</v>
      </c>
      <c r="AC1434">
        <v>0</v>
      </c>
      <c r="AD1434">
        <v>0</v>
      </c>
      <c r="AE1434">
        <v>54.1966000998748</v>
      </c>
    </row>
    <row r="1435" spans="1:31" x14ac:dyDescent="0.3">
      <c r="A1435">
        <v>2686743</v>
      </c>
      <c r="B1435">
        <v>1</v>
      </c>
      <c r="C1435" t="s">
        <v>81</v>
      </c>
      <c r="D1435" t="s">
        <v>121</v>
      </c>
      <c r="E1435" t="s">
        <v>184</v>
      </c>
      <c r="F1435" t="s">
        <v>4305</v>
      </c>
      <c r="G1435" t="s">
        <v>186</v>
      </c>
      <c r="H1435" t="s">
        <v>187</v>
      </c>
      <c r="I1435" t="s">
        <v>136</v>
      </c>
      <c r="J1435" t="s">
        <v>137</v>
      </c>
      <c r="K1435" t="s">
        <v>138</v>
      </c>
      <c r="L1435" t="s">
        <v>4306</v>
      </c>
      <c r="M1435" t="s">
        <v>4307</v>
      </c>
      <c r="N1435">
        <v>2.8566666660000002</v>
      </c>
      <c r="O1435">
        <v>0</v>
      </c>
      <c r="P1435">
        <v>29</v>
      </c>
      <c r="Q1435">
        <v>0</v>
      </c>
      <c r="R1435">
        <v>0</v>
      </c>
      <c r="S1435">
        <v>0</v>
      </c>
      <c r="T1435">
        <v>2</v>
      </c>
      <c r="U1435">
        <v>0</v>
      </c>
      <c r="V1435">
        <v>0</v>
      </c>
      <c r="W1435">
        <v>0</v>
      </c>
      <c r="X1435">
        <v>10.217089694625425</v>
      </c>
      <c r="Y1435">
        <v>0</v>
      </c>
      <c r="Z1435">
        <v>0</v>
      </c>
      <c r="AA1435">
        <v>0</v>
      </c>
      <c r="AB1435">
        <v>0.27127404180709092</v>
      </c>
      <c r="AC1435">
        <v>0</v>
      </c>
      <c r="AD1435">
        <v>0</v>
      </c>
      <c r="AE1435">
        <v>10.488363736432516</v>
      </c>
    </row>
    <row r="1436" spans="1:31" x14ac:dyDescent="0.3">
      <c r="A1436">
        <v>2686749</v>
      </c>
      <c r="B1436">
        <v>1</v>
      </c>
      <c r="C1436" t="s">
        <v>80</v>
      </c>
      <c r="D1436" t="s">
        <v>83</v>
      </c>
      <c r="E1436" t="s">
        <v>145</v>
      </c>
      <c r="F1436" t="s">
        <v>4308</v>
      </c>
      <c r="G1436" t="s">
        <v>2403</v>
      </c>
      <c r="H1436" t="s">
        <v>135</v>
      </c>
      <c r="I1436" t="s">
        <v>136</v>
      </c>
      <c r="J1436" t="s">
        <v>137</v>
      </c>
      <c r="K1436" t="s">
        <v>138</v>
      </c>
      <c r="L1436" t="s">
        <v>4309</v>
      </c>
      <c r="M1436" t="s">
        <v>4310</v>
      </c>
      <c r="N1436">
        <v>1.726111111</v>
      </c>
      <c r="O1436">
        <v>0</v>
      </c>
      <c r="P1436">
        <v>0</v>
      </c>
      <c r="Q1436">
        <v>0</v>
      </c>
      <c r="R1436">
        <v>0</v>
      </c>
      <c r="S1436">
        <v>6</v>
      </c>
      <c r="T1436">
        <v>23</v>
      </c>
      <c r="U1436">
        <v>4</v>
      </c>
      <c r="V1436">
        <v>3</v>
      </c>
      <c r="W1436">
        <v>0</v>
      </c>
      <c r="X1436">
        <v>0</v>
      </c>
      <c r="Y1436">
        <v>0</v>
      </c>
      <c r="Z1436">
        <v>0</v>
      </c>
      <c r="AA1436">
        <v>310.93109510908363</v>
      </c>
      <c r="AB1436">
        <v>116.69862094399899</v>
      </c>
      <c r="AC1436">
        <v>1743.4286044436028</v>
      </c>
      <c r="AD1436">
        <v>41.506585416956469</v>
      </c>
      <c r="AE1436">
        <v>2212.5649059136422</v>
      </c>
    </row>
    <row r="1437" spans="1:31" x14ac:dyDescent="0.3">
      <c r="A1437">
        <v>2686761</v>
      </c>
      <c r="B1437">
        <v>1</v>
      </c>
      <c r="C1437" t="s">
        <v>81</v>
      </c>
      <c r="D1437" t="s">
        <v>118</v>
      </c>
      <c r="E1437" t="s">
        <v>145</v>
      </c>
      <c r="F1437" t="s">
        <v>4311</v>
      </c>
      <c r="G1437" t="s">
        <v>176</v>
      </c>
      <c r="H1437" t="s">
        <v>135</v>
      </c>
      <c r="I1437" t="s">
        <v>136</v>
      </c>
      <c r="J1437" t="s">
        <v>137</v>
      </c>
      <c r="K1437" t="s">
        <v>138</v>
      </c>
      <c r="L1437" t="s">
        <v>4312</v>
      </c>
      <c r="M1437" t="s">
        <v>4313</v>
      </c>
      <c r="N1437">
        <v>1.7613888879999999</v>
      </c>
      <c r="O1437">
        <v>3</v>
      </c>
      <c r="P1437">
        <v>420</v>
      </c>
      <c r="Q1437">
        <v>12</v>
      </c>
      <c r="R1437">
        <v>5</v>
      </c>
      <c r="S1437">
        <v>6</v>
      </c>
      <c r="T1437">
        <v>38</v>
      </c>
      <c r="U1437">
        <v>0</v>
      </c>
      <c r="V1437">
        <v>0</v>
      </c>
      <c r="W1437">
        <v>1.4863203354575738</v>
      </c>
      <c r="X1437">
        <v>146.52442896830934</v>
      </c>
      <c r="Y1437">
        <v>37.970788715252993</v>
      </c>
      <c r="Z1437">
        <v>6.5710800615742588</v>
      </c>
      <c r="AA1437">
        <v>25.95545535057434</v>
      </c>
      <c r="AB1437">
        <v>34.667290371443151</v>
      </c>
      <c r="AC1437">
        <v>0</v>
      </c>
      <c r="AD1437">
        <v>0</v>
      </c>
      <c r="AE1437">
        <v>253.17536380261168</v>
      </c>
    </row>
    <row r="1438" spans="1:31" x14ac:dyDescent="0.3">
      <c r="A1438">
        <v>2686765</v>
      </c>
      <c r="B1438">
        <v>1</v>
      </c>
      <c r="C1438" t="s">
        <v>80</v>
      </c>
      <c r="D1438" t="s">
        <v>89</v>
      </c>
      <c r="E1438" t="s">
        <v>132</v>
      </c>
      <c r="F1438" t="s">
        <v>1567</v>
      </c>
      <c r="G1438" t="s">
        <v>134</v>
      </c>
      <c r="H1438" t="s">
        <v>135</v>
      </c>
      <c r="I1438" t="s">
        <v>136</v>
      </c>
      <c r="J1438" t="s">
        <v>137</v>
      </c>
      <c r="K1438" t="s">
        <v>138</v>
      </c>
      <c r="L1438" t="s">
        <v>4314</v>
      </c>
      <c r="M1438" t="s">
        <v>4315</v>
      </c>
      <c r="N1438">
        <v>1.5222222219999999</v>
      </c>
      <c r="O1438">
        <v>1</v>
      </c>
      <c r="P1438">
        <v>338</v>
      </c>
      <c r="Q1438">
        <v>1</v>
      </c>
      <c r="R1438">
        <v>11</v>
      </c>
      <c r="S1438">
        <v>2</v>
      </c>
      <c r="T1438">
        <v>17</v>
      </c>
      <c r="U1438">
        <v>1</v>
      </c>
      <c r="V1438">
        <v>0</v>
      </c>
      <c r="W1438">
        <v>0.28140689023666665</v>
      </c>
      <c r="X1438">
        <v>248.76592813966266</v>
      </c>
      <c r="Y1438">
        <v>0.82945973203665635</v>
      </c>
      <c r="Z1438">
        <v>5.5669721455942049</v>
      </c>
      <c r="AA1438">
        <v>4.4965082179817051</v>
      </c>
      <c r="AB1438">
        <v>45.230901306988628</v>
      </c>
      <c r="AC1438">
        <v>18.933345684397086</v>
      </c>
      <c r="AD1438">
        <v>0</v>
      </c>
      <c r="AE1438">
        <v>324.10452211689761</v>
      </c>
    </row>
    <row r="1439" spans="1:31" x14ac:dyDescent="0.3">
      <c r="A1439">
        <v>2686776</v>
      </c>
      <c r="B1439">
        <v>1</v>
      </c>
      <c r="C1439" t="s">
        <v>80</v>
      </c>
      <c r="D1439" t="s">
        <v>105</v>
      </c>
      <c r="E1439" t="s">
        <v>145</v>
      </c>
      <c r="F1439" t="s">
        <v>4316</v>
      </c>
      <c r="G1439" t="s">
        <v>176</v>
      </c>
      <c r="H1439" t="s">
        <v>135</v>
      </c>
      <c r="I1439" t="s">
        <v>136</v>
      </c>
      <c r="J1439" t="s">
        <v>137</v>
      </c>
      <c r="K1439" t="s">
        <v>138</v>
      </c>
      <c r="L1439" t="s">
        <v>4317</v>
      </c>
      <c r="M1439" t="s">
        <v>4318</v>
      </c>
      <c r="N1439">
        <v>2.321388888</v>
      </c>
      <c r="O1439">
        <v>0</v>
      </c>
      <c r="P1439">
        <v>0</v>
      </c>
      <c r="Q1439">
        <v>0</v>
      </c>
      <c r="R1439">
        <v>0</v>
      </c>
      <c r="S1439">
        <v>3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15.659923915477457</v>
      </c>
      <c r="AB1439">
        <v>0</v>
      </c>
      <c r="AC1439">
        <v>0</v>
      </c>
      <c r="AD1439">
        <v>0</v>
      </c>
      <c r="AE1439">
        <v>15.659923915477457</v>
      </c>
    </row>
    <row r="1440" spans="1:31" x14ac:dyDescent="0.3">
      <c r="A1440">
        <v>2686780</v>
      </c>
      <c r="B1440">
        <v>1</v>
      </c>
      <c r="C1440" t="s">
        <v>80</v>
      </c>
      <c r="D1440" t="s">
        <v>94</v>
      </c>
      <c r="E1440" t="s">
        <v>145</v>
      </c>
      <c r="F1440" t="s">
        <v>4319</v>
      </c>
      <c r="G1440" t="s">
        <v>176</v>
      </c>
      <c r="H1440" t="s">
        <v>135</v>
      </c>
      <c r="I1440" t="s">
        <v>136</v>
      </c>
      <c r="J1440" t="s">
        <v>137</v>
      </c>
      <c r="K1440" t="s">
        <v>138</v>
      </c>
      <c r="L1440" t="s">
        <v>4320</v>
      </c>
      <c r="M1440" t="s">
        <v>4321</v>
      </c>
      <c r="N1440">
        <v>1.915277777</v>
      </c>
      <c r="O1440">
        <v>0</v>
      </c>
      <c r="P1440">
        <v>0</v>
      </c>
      <c r="Q1440">
        <v>3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6.1352914548824788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6.1352914548824788</v>
      </c>
    </row>
    <row r="1441" spans="1:31" x14ac:dyDescent="0.3">
      <c r="A1441">
        <v>2686783</v>
      </c>
      <c r="B1441">
        <v>1</v>
      </c>
      <c r="C1441" t="s">
        <v>80</v>
      </c>
      <c r="D1441" t="s">
        <v>103</v>
      </c>
      <c r="E1441" t="s">
        <v>244</v>
      </c>
      <c r="F1441" t="s">
        <v>4322</v>
      </c>
      <c r="G1441" t="s">
        <v>165</v>
      </c>
      <c r="H1441" t="s">
        <v>187</v>
      </c>
      <c r="I1441" t="s">
        <v>136</v>
      </c>
      <c r="J1441" t="s">
        <v>137</v>
      </c>
      <c r="K1441" t="s">
        <v>166</v>
      </c>
      <c r="L1441" t="s">
        <v>4323</v>
      </c>
      <c r="M1441" t="s">
        <v>4324</v>
      </c>
      <c r="N1441">
        <v>2.2497222219999999</v>
      </c>
      <c r="O1441">
        <v>0</v>
      </c>
      <c r="P1441">
        <v>503</v>
      </c>
      <c r="Q1441">
        <v>0</v>
      </c>
      <c r="R1441">
        <v>0</v>
      </c>
      <c r="S1441">
        <v>0</v>
      </c>
      <c r="T1441">
        <v>38</v>
      </c>
      <c r="U1441">
        <v>0</v>
      </c>
      <c r="V1441">
        <v>1</v>
      </c>
      <c r="W1441">
        <v>0</v>
      </c>
      <c r="X1441">
        <v>210.44720573335357</v>
      </c>
      <c r="Y1441">
        <v>0</v>
      </c>
      <c r="Z1441">
        <v>0</v>
      </c>
      <c r="AA1441">
        <v>0</v>
      </c>
      <c r="AB1441">
        <v>292.22092576551717</v>
      </c>
      <c r="AC1441">
        <v>0</v>
      </c>
      <c r="AD1441">
        <v>38.395457134661854</v>
      </c>
      <c r="AE1441">
        <v>541.06358863353262</v>
      </c>
    </row>
    <row r="1442" spans="1:31" x14ac:dyDescent="0.3">
      <c r="A1442">
        <v>2686826</v>
      </c>
      <c r="B1442">
        <v>1</v>
      </c>
      <c r="C1442" t="s">
        <v>81</v>
      </c>
      <c r="D1442" t="s">
        <v>112</v>
      </c>
      <c r="E1442" t="s">
        <v>244</v>
      </c>
      <c r="F1442" t="s">
        <v>4325</v>
      </c>
      <c r="G1442" t="s">
        <v>165</v>
      </c>
      <c r="H1442" t="s">
        <v>187</v>
      </c>
      <c r="I1442" t="s">
        <v>136</v>
      </c>
      <c r="J1442" t="s">
        <v>137</v>
      </c>
      <c r="K1442" t="s">
        <v>166</v>
      </c>
      <c r="L1442" t="s">
        <v>4326</v>
      </c>
      <c r="M1442" t="s">
        <v>4327</v>
      </c>
      <c r="N1442">
        <v>1.504444444</v>
      </c>
      <c r="O1442">
        <v>0</v>
      </c>
      <c r="P1442">
        <v>263</v>
      </c>
      <c r="Q1442">
        <v>0</v>
      </c>
      <c r="R1442">
        <v>0</v>
      </c>
      <c r="S1442">
        <v>0</v>
      </c>
      <c r="T1442">
        <v>110</v>
      </c>
      <c r="U1442">
        <v>0</v>
      </c>
      <c r="V1442">
        <v>0</v>
      </c>
      <c r="W1442">
        <v>0</v>
      </c>
      <c r="X1442">
        <v>56.227608743380422</v>
      </c>
      <c r="Y1442">
        <v>0</v>
      </c>
      <c r="Z1442">
        <v>0</v>
      </c>
      <c r="AA1442">
        <v>0</v>
      </c>
      <c r="AB1442">
        <v>97.666528299274532</v>
      </c>
      <c r="AC1442">
        <v>0</v>
      </c>
      <c r="AD1442">
        <v>0</v>
      </c>
      <c r="AE1442">
        <v>153.89413704265496</v>
      </c>
    </row>
    <row r="1443" spans="1:31" x14ac:dyDescent="0.3">
      <c r="A1443">
        <v>2686827</v>
      </c>
      <c r="B1443">
        <v>1</v>
      </c>
      <c r="C1443" t="s">
        <v>80</v>
      </c>
      <c r="D1443" t="s">
        <v>102</v>
      </c>
      <c r="E1443" t="s">
        <v>145</v>
      </c>
      <c r="F1443" t="s">
        <v>4328</v>
      </c>
      <c r="G1443" t="s">
        <v>176</v>
      </c>
      <c r="H1443" t="s">
        <v>135</v>
      </c>
      <c r="I1443" t="s">
        <v>136</v>
      </c>
      <c r="J1443" t="s">
        <v>137</v>
      </c>
      <c r="K1443" t="s">
        <v>138</v>
      </c>
      <c r="L1443" t="s">
        <v>4329</v>
      </c>
      <c r="M1443" t="s">
        <v>4330</v>
      </c>
      <c r="N1443">
        <v>1.131388888</v>
      </c>
      <c r="O1443">
        <v>0</v>
      </c>
      <c r="P1443">
        <v>239</v>
      </c>
      <c r="Q1443">
        <v>0</v>
      </c>
      <c r="R1443">
        <v>1</v>
      </c>
      <c r="S1443">
        <v>0</v>
      </c>
      <c r="T1443">
        <v>18</v>
      </c>
      <c r="U1443">
        <v>0</v>
      </c>
      <c r="V1443">
        <v>0</v>
      </c>
      <c r="W1443">
        <v>0</v>
      </c>
      <c r="X1443">
        <v>21.988660449301609</v>
      </c>
      <c r="Y1443">
        <v>0</v>
      </c>
      <c r="Z1443">
        <v>1.2662341141811111</v>
      </c>
      <c r="AA1443">
        <v>0</v>
      </c>
      <c r="AB1443">
        <v>4.8856592607135676</v>
      </c>
      <c r="AC1443">
        <v>0</v>
      </c>
      <c r="AD1443">
        <v>0</v>
      </c>
      <c r="AE1443">
        <v>28.140553824196285</v>
      </c>
    </row>
    <row r="1444" spans="1:31" x14ac:dyDescent="0.3">
      <c r="A1444">
        <v>2686837</v>
      </c>
      <c r="B1444">
        <v>1</v>
      </c>
      <c r="C1444" t="s">
        <v>80</v>
      </c>
      <c r="D1444" t="s">
        <v>88</v>
      </c>
      <c r="E1444" t="s">
        <v>184</v>
      </c>
      <c r="F1444" t="s">
        <v>4331</v>
      </c>
      <c r="G1444" t="s">
        <v>147</v>
      </c>
      <c r="H1444" t="s">
        <v>187</v>
      </c>
      <c r="I1444" t="s">
        <v>136</v>
      </c>
      <c r="J1444" t="s">
        <v>3</v>
      </c>
      <c r="K1444" t="s">
        <v>138</v>
      </c>
      <c r="L1444" t="s">
        <v>4332</v>
      </c>
      <c r="M1444" t="s">
        <v>4333</v>
      </c>
      <c r="N1444">
        <v>3.1102777769999999</v>
      </c>
      <c r="O1444">
        <v>0</v>
      </c>
      <c r="P1444">
        <v>7</v>
      </c>
      <c r="Q1444">
        <v>0</v>
      </c>
      <c r="R1444">
        <v>0</v>
      </c>
      <c r="S1444">
        <v>0</v>
      </c>
      <c r="T1444">
        <v>2</v>
      </c>
      <c r="U1444">
        <v>0</v>
      </c>
      <c r="V1444">
        <v>0</v>
      </c>
      <c r="W1444">
        <v>0</v>
      </c>
      <c r="X1444">
        <v>5.0733167455556005</v>
      </c>
      <c r="Y1444">
        <v>0</v>
      </c>
      <c r="Z1444">
        <v>0</v>
      </c>
      <c r="AA1444">
        <v>0</v>
      </c>
      <c r="AB1444">
        <v>1.4669882358966206</v>
      </c>
      <c r="AC1444">
        <v>0</v>
      </c>
      <c r="AD1444">
        <v>0</v>
      </c>
      <c r="AE1444">
        <v>6.5403049814522216</v>
      </c>
    </row>
    <row r="1445" spans="1:31" x14ac:dyDescent="0.3">
      <c r="A1445">
        <v>2686847</v>
      </c>
      <c r="B1445">
        <v>1</v>
      </c>
      <c r="C1445" t="s">
        <v>80</v>
      </c>
      <c r="D1445" t="s">
        <v>111</v>
      </c>
      <c r="E1445" t="s">
        <v>145</v>
      </c>
      <c r="F1445" t="s">
        <v>4334</v>
      </c>
      <c r="G1445" t="s">
        <v>346</v>
      </c>
      <c r="H1445" t="s">
        <v>135</v>
      </c>
      <c r="I1445" t="s">
        <v>136</v>
      </c>
      <c r="J1445" t="s">
        <v>137</v>
      </c>
      <c r="K1445" t="s">
        <v>166</v>
      </c>
      <c r="L1445" t="s">
        <v>4335</v>
      </c>
      <c r="M1445" t="s">
        <v>4336</v>
      </c>
      <c r="N1445">
        <v>2.0972222220000001</v>
      </c>
      <c r="O1445">
        <v>0</v>
      </c>
      <c r="P1445">
        <v>1300</v>
      </c>
      <c r="Q1445">
        <v>0</v>
      </c>
      <c r="R1445">
        <v>1</v>
      </c>
      <c r="S1445">
        <v>0</v>
      </c>
      <c r="T1445">
        <v>93</v>
      </c>
      <c r="U1445">
        <v>0</v>
      </c>
      <c r="V1445">
        <v>0</v>
      </c>
      <c r="W1445">
        <v>0</v>
      </c>
      <c r="X1445">
        <v>639.22579230151689</v>
      </c>
      <c r="Y1445">
        <v>0</v>
      </c>
      <c r="Z1445">
        <v>0.96279417312142912</v>
      </c>
      <c r="AA1445">
        <v>0</v>
      </c>
      <c r="AB1445">
        <v>181.88069993213475</v>
      </c>
      <c r="AC1445">
        <v>0</v>
      </c>
      <c r="AD1445">
        <v>0</v>
      </c>
      <c r="AE1445">
        <v>822.06928640677302</v>
      </c>
    </row>
    <row r="1446" spans="1:31" x14ac:dyDescent="0.3">
      <c r="A1446">
        <v>2686849</v>
      </c>
      <c r="B1446">
        <v>1</v>
      </c>
      <c r="C1446" t="s">
        <v>81</v>
      </c>
      <c r="D1446" t="s">
        <v>112</v>
      </c>
      <c r="E1446" t="s">
        <v>244</v>
      </c>
      <c r="F1446" t="s">
        <v>4337</v>
      </c>
      <c r="G1446" t="s">
        <v>165</v>
      </c>
      <c r="H1446" t="s">
        <v>187</v>
      </c>
      <c r="I1446" t="s">
        <v>136</v>
      </c>
      <c r="J1446" t="s">
        <v>137</v>
      </c>
      <c r="K1446" t="s">
        <v>166</v>
      </c>
      <c r="L1446" t="s">
        <v>4338</v>
      </c>
      <c r="M1446" t="s">
        <v>4339</v>
      </c>
      <c r="N1446">
        <v>1.025555555</v>
      </c>
      <c r="O1446">
        <v>0</v>
      </c>
      <c r="P1446">
        <v>651</v>
      </c>
      <c r="Q1446">
        <v>0</v>
      </c>
      <c r="R1446">
        <v>0</v>
      </c>
      <c r="S1446">
        <v>0</v>
      </c>
      <c r="T1446">
        <v>69</v>
      </c>
      <c r="U1446">
        <v>0</v>
      </c>
      <c r="V1446">
        <v>0</v>
      </c>
      <c r="W1446">
        <v>0</v>
      </c>
      <c r="X1446">
        <v>101.25034770989964</v>
      </c>
      <c r="Y1446">
        <v>0</v>
      </c>
      <c r="Z1446">
        <v>0</v>
      </c>
      <c r="AA1446">
        <v>0</v>
      </c>
      <c r="AB1446">
        <v>64.52905540261338</v>
      </c>
      <c r="AC1446">
        <v>0</v>
      </c>
      <c r="AD1446">
        <v>0</v>
      </c>
      <c r="AE1446">
        <v>165.77940311251302</v>
      </c>
    </row>
    <row r="1447" spans="1:31" x14ac:dyDescent="0.3">
      <c r="A1447">
        <v>2686876</v>
      </c>
      <c r="B1447">
        <v>1</v>
      </c>
      <c r="C1447" t="s">
        <v>80</v>
      </c>
      <c r="D1447" t="s">
        <v>103</v>
      </c>
      <c r="E1447" t="s">
        <v>145</v>
      </c>
      <c r="F1447" t="s">
        <v>4340</v>
      </c>
      <c r="G1447" t="s">
        <v>134</v>
      </c>
      <c r="H1447" t="s">
        <v>135</v>
      </c>
      <c r="I1447" t="s">
        <v>136</v>
      </c>
      <c r="J1447" t="s">
        <v>137</v>
      </c>
      <c r="K1447" t="s">
        <v>138</v>
      </c>
      <c r="L1447" t="s">
        <v>4341</v>
      </c>
      <c r="M1447" t="s">
        <v>4342</v>
      </c>
      <c r="N1447">
        <v>1.497222222</v>
      </c>
      <c r="O1447">
        <v>0</v>
      </c>
      <c r="P1447">
        <v>951</v>
      </c>
      <c r="Q1447">
        <v>0</v>
      </c>
      <c r="R1447">
        <v>50</v>
      </c>
      <c r="S1447">
        <v>2</v>
      </c>
      <c r="T1447">
        <v>128</v>
      </c>
      <c r="U1447">
        <v>0</v>
      </c>
      <c r="V1447">
        <v>0</v>
      </c>
      <c r="W1447">
        <v>0</v>
      </c>
      <c r="X1447">
        <v>252.46310558221381</v>
      </c>
      <c r="Y1447">
        <v>0</v>
      </c>
      <c r="Z1447">
        <v>36.509272290525018</v>
      </c>
      <c r="AA1447">
        <v>26.290235207764269</v>
      </c>
      <c r="AB1447">
        <v>178.38136131872258</v>
      </c>
      <c r="AC1447">
        <v>0</v>
      </c>
      <c r="AD1447">
        <v>0</v>
      </c>
      <c r="AE1447">
        <v>493.64397439922573</v>
      </c>
    </row>
    <row r="1448" spans="1:31" x14ac:dyDescent="0.3">
      <c r="A1448">
        <v>2686906</v>
      </c>
      <c r="B1448">
        <v>1</v>
      </c>
      <c r="C1448" t="s">
        <v>80</v>
      </c>
      <c r="D1448" t="s">
        <v>83</v>
      </c>
      <c r="E1448" t="s">
        <v>184</v>
      </c>
      <c r="F1448" t="s">
        <v>4343</v>
      </c>
      <c r="G1448" t="s">
        <v>147</v>
      </c>
      <c r="H1448" t="s">
        <v>187</v>
      </c>
      <c r="I1448" t="s">
        <v>136</v>
      </c>
      <c r="J1448" t="s">
        <v>3</v>
      </c>
      <c r="K1448" t="s">
        <v>138</v>
      </c>
      <c r="L1448" t="s">
        <v>4344</v>
      </c>
      <c r="M1448" t="s">
        <v>4345</v>
      </c>
      <c r="N1448">
        <v>1.861388888</v>
      </c>
      <c r="O1448">
        <v>0</v>
      </c>
      <c r="P1448">
        <v>0</v>
      </c>
      <c r="Q1448">
        <v>0</v>
      </c>
      <c r="R1448">
        <v>0</v>
      </c>
      <c r="S1448">
        <v>0</v>
      </c>
      <c r="T1448">
        <v>3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12.617141252008244</v>
      </c>
      <c r="AC1448">
        <v>0</v>
      </c>
      <c r="AD1448">
        <v>0</v>
      </c>
      <c r="AE1448">
        <v>12.617141252008244</v>
      </c>
    </row>
    <row r="1449" spans="1:31" x14ac:dyDescent="0.3">
      <c r="A1449">
        <v>2686917</v>
      </c>
      <c r="B1449">
        <v>1</v>
      </c>
      <c r="C1449" t="s">
        <v>80</v>
      </c>
      <c r="D1449" t="s">
        <v>94</v>
      </c>
      <c r="E1449" t="s">
        <v>160</v>
      </c>
      <c r="F1449" t="s">
        <v>4346</v>
      </c>
      <c r="G1449" t="s">
        <v>346</v>
      </c>
      <c r="H1449" t="s">
        <v>135</v>
      </c>
      <c r="I1449" t="s">
        <v>136</v>
      </c>
      <c r="J1449" t="s">
        <v>137</v>
      </c>
      <c r="K1449" t="s">
        <v>166</v>
      </c>
      <c r="L1449" t="s">
        <v>4347</v>
      </c>
      <c r="M1449" t="s">
        <v>4348</v>
      </c>
      <c r="N1449">
        <v>0.81166666600000004</v>
      </c>
      <c r="O1449">
        <v>0</v>
      </c>
      <c r="P1449">
        <v>1042</v>
      </c>
      <c r="Q1449">
        <v>0</v>
      </c>
      <c r="R1449">
        <v>1</v>
      </c>
      <c r="S1449">
        <v>7</v>
      </c>
      <c r="T1449">
        <v>68</v>
      </c>
      <c r="U1449">
        <v>0</v>
      </c>
      <c r="V1449">
        <v>0</v>
      </c>
      <c r="W1449">
        <v>0</v>
      </c>
      <c r="X1449">
        <v>60.854336288119072</v>
      </c>
      <c r="Y1449">
        <v>0</v>
      </c>
      <c r="Z1449">
        <v>0</v>
      </c>
      <c r="AA1449">
        <v>11.077170217571435</v>
      </c>
      <c r="AB1449">
        <v>18.042430661734517</v>
      </c>
      <c r="AC1449">
        <v>0</v>
      </c>
      <c r="AD1449">
        <v>0</v>
      </c>
      <c r="AE1449">
        <v>89.973937167425021</v>
      </c>
    </row>
    <row r="1450" spans="1:31" x14ac:dyDescent="0.3">
      <c r="A1450">
        <v>2686935</v>
      </c>
      <c r="B1450">
        <v>1</v>
      </c>
      <c r="C1450" t="s">
        <v>80</v>
      </c>
      <c r="D1450" t="s">
        <v>85</v>
      </c>
      <c r="E1450" t="s">
        <v>184</v>
      </c>
      <c r="F1450" t="s">
        <v>4349</v>
      </c>
      <c r="G1450" t="s">
        <v>165</v>
      </c>
      <c r="H1450" t="s">
        <v>187</v>
      </c>
      <c r="I1450" t="s">
        <v>136</v>
      </c>
      <c r="J1450" t="s">
        <v>137</v>
      </c>
      <c r="K1450" t="s">
        <v>166</v>
      </c>
      <c r="L1450" t="s">
        <v>4350</v>
      </c>
      <c r="M1450" t="s">
        <v>4351</v>
      </c>
      <c r="N1450">
        <v>1.0963888879999999</v>
      </c>
      <c r="O1450">
        <v>0</v>
      </c>
      <c r="P1450">
        <v>39</v>
      </c>
      <c r="Q1450">
        <v>0</v>
      </c>
      <c r="R1450">
        <v>0</v>
      </c>
      <c r="S1450">
        <v>0</v>
      </c>
      <c r="T1450">
        <v>12</v>
      </c>
      <c r="U1450">
        <v>0</v>
      </c>
      <c r="V1450">
        <v>0</v>
      </c>
      <c r="W1450">
        <v>0</v>
      </c>
      <c r="X1450">
        <v>8.9874702630602368</v>
      </c>
      <c r="Y1450">
        <v>0</v>
      </c>
      <c r="Z1450">
        <v>0</v>
      </c>
      <c r="AA1450">
        <v>0</v>
      </c>
      <c r="AB1450">
        <v>22.327323210747952</v>
      </c>
      <c r="AC1450">
        <v>0</v>
      </c>
      <c r="AD1450">
        <v>0</v>
      </c>
      <c r="AE1450">
        <v>31.314793473808187</v>
      </c>
    </row>
    <row r="1451" spans="1:31" x14ac:dyDescent="0.3">
      <c r="A1451">
        <v>2686939</v>
      </c>
      <c r="B1451">
        <v>1</v>
      </c>
      <c r="C1451" t="s">
        <v>81</v>
      </c>
      <c r="D1451" t="s">
        <v>119</v>
      </c>
      <c r="E1451" t="s">
        <v>428</v>
      </c>
      <c r="F1451" t="s">
        <v>4352</v>
      </c>
      <c r="G1451" t="s">
        <v>409</v>
      </c>
      <c r="H1451" t="s">
        <v>187</v>
      </c>
      <c r="I1451" t="s">
        <v>136</v>
      </c>
      <c r="J1451" t="s">
        <v>137</v>
      </c>
      <c r="K1451" t="s">
        <v>138</v>
      </c>
      <c r="L1451" t="s">
        <v>4353</v>
      </c>
      <c r="M1451" t="s">
        <v>4354</v>
      </c>
      <c r="N1451">
        <v>0.92083333300000003</v>
      </c>
      <c r="O1451">
        <v>0</v>
      </c>
      <c r="P1451">
        <v>23</v>
      </c>
      <c r="Q1451">
        <v>0</v>
      </c>
      <c r="R1451">
        <v>0</v>
      </c>
      <c r="S1451">
        <v>0</v>
      </c>
      <c r="T1451">
        <v>36</v>
      </c>
      <c r="U1451">
        <v>0</v>
      </c>
      <c r="V1451">
        <v>0</v>
      </c>
      <c r="W1451">
        <v>0</v>
      </c>
      <c r="X1451">
        <v>3.174970138952915</v>
      </c>
      <c r="Y1451">
        <v>0</v>
      </c>
      <c r="Z1451">
        <v>0</v>
      </c>
      <c r="AA1451">
        <v>0</v>
      </c>
      <c r="AB1451">
        <v>47.365562377830486</v>
      </c>
      <c r="AC1451">
        <v>0</v>
      </c>
      <c r="AD1451">
        <v>0</v>
      </c>
      <c r="AE1451">
        <v>50.540532516783401</v>
      </c>
    </row>
    <row r="1452" spans="1:31" x14ac:dyDescent="0.3">
      <c r="A1452">
        <v>2686971</v>
      </c>
      <c r="B1452">
        <v>1</v>
      </c>
      <c r="C1452" t="s">
        <v>80</v>
      </c>
      <c r="D1452" t="s">
        <v>108</v>
      </c>
      <c r="E1452" t="s">
        <v>244</v>
      </c>
      <c r="F1452" t="s">
        <v>4355</v>
      </c>
      <c r="G1452" t="s">
        <v>409</v>
      </c>
      <c r="H1452" t="s">
        <v>187</v>
      </c>
      <c r="I1452" t="s">
        <v>136</v>
      </c>
      <c r="J1452" t="s">
        <v>137</v>
      </c>
      <c r="K1452" t="s">
        <v>138</v>
      </c>
      <c r="L1452" t="s">
        <v>4356</v>
      </c>
      <c r="M1452" t="s">
        <v>4357</v>
      </c>
      <c r="N1452">
        <v>0.49611111099999999</v>
      </c>
      <c r="O1452">
        <v>0</v>
      </c>
      <c r="P1452">
        <v>15</v>
      </c>
      <c r="Q1452">
        <v>0</v>
      </c>
      <c r="R1452">
        <v>20</v>
      </c>
      <c r="S1452">
        <v>0</v>
      </c>
      <c r="T1452">
        <v>10</v>
      </c>
      <c r="U1452">
        <v>0</v>
      </c>
      <c r="V1452">
        <v>0</v>
      </c>
      <c r="W1452">
        <v>0</v>
      </c>
      <c r="X1452">
        <v>3.112760249270234</v>
      </c>
      <c r="Y1452">
        <v>0</v>
      </c>
      <c r="Z1452">
        <v>12.797708253344322</v>
      </c>
      <c r="AA1452">
        <v>0</v>
      </c>
      <c r="AB1452">
        <v>3.4997718494535857</v>
      </c>
      <c r="AC1452">
        <v>0</v>
      </c>
      <c r="AD1452">
        <v>0</v>
      </c>
      <c r="AE1452">
        <v>19.410240352068143</v>
      </c>
    </row>
    <row r="1453" spans="1:31" x14ac:dyDescent="0.3">
      <c r="A1453">
        <v>2686840</v>
      </c>
      <c r="B1453">
        <v>1</v>
      </c>
      <c r="C1453" t="s">
        <v>80</v>
      </c>
      <c r="D1453" t="s">
        <v>84</v>
      </c>
      <c r="E1453" t="s">
        <v>244</v>
      </c>
      <c r="F1453" t="s">
        <v>4358</v>
      </c>
      <c r="G1453" t="s">
        <v>346</v>
      </c>
      <c r="H1453" t="s">
        <v>187</v>
      </c>
      <c r="I1453" t="s">
        <v>136</v>
      </c>
      <c r="J1453" t="s">
        <v>137</v>
      </c>
      <c r="K1453" t="s">
        <v>166</v>
      </c>
      <c r="L1453" t="s">
        <v>4359</v>
      </c>
      <c r="M1453" t="s">
        <v>4360</v>
      </c>
      <c r="N1453">
        <v>4.3108333329999997</v>
      </c>
      <c r="O1453">
        <v>0</v>
      </c>
      <c r="P1453">
        <v>555</v>
      </c>
      <c r="Q1453">
        <v>0</v>
      </c>
      <c r="R1453">
        <v>0</v>
      </c>
      <c r="S1453">
        <v>0</v>
      </c>
      <c r="T1453">
        <v>20</v>
      </c>
      <c r="U1453">
        <v>0</v>
      </c>
      <c r="V1453">
        <v>0</v>
      </c>
      <c r="W1453">
        <v>0</v>
      </c>
      <c r="X1453">
        <v>504.27743944401163</v>
      </c>
      <c r="Y1453">
        <v>0</v>
      </c>
      <c r="Z1453">
        <v>0</v>
      </c>
      <c r="AA1453">
        <v>0</v>
      </c>
      <c r="AB1453">
        <v>100.35554695417835</v>
      </c>
      <c r="AC1453">
        <v>0</v>
      </c>
      <c r="AD1453">
        <v>0</v>
      </c>
      <c r="AE1453">
        <v>604.63298639819004</v>
      </c>
    </row>
    <row r="1454" spans="1:31" x14ac:dyDescent="0.3">
      <c r="A1454">
        <v>2686856</v>
      </c>
      <c r="B1454">
        <v>1</v>
      </c>
      <c r="C1454" t="s">
        <v>81</v>
      </c>
      <c r="D1454" t="s">
        <v>113</v>
      </c>
      <c r="E1454" t="s">
        <v>213</v>
      </c>
      <c r="F1454" t="s">
        <v>4361</v>
      </c>
      <c r="G1454" t="s">
        <v>688</v>
      </c>
      <c r="H1454" t="s">
        <v>187</v>
      </c>
      <c r="I1454" t="s">
        <v>136</v>
      </c>
      <c r="J1454" t="s">
        <v>137</v>
      </c>
      <c r="K1454" t="s">
        <v>138</v>
      </c>
      <c r="L1454" t="s">
        <v>4362</v>
      </c>
      <c r="M1454" t="s">
        <v>4363</v>
      </c>
      <c r="N1454">
        <v>3.2174999999999998</v>
      </c>
      <c r="O1454">
        <v>0</v>
      </c>
      <c r="P1454">
        <v>1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0.34389418369343427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0.34389418369343427</v>
      </c>
    </row>
    <row r="1455" spans="1:31" x14ac:dyDescent="0.3">
      <c r="A1455">
        <v>2686884</v>
      </c>
      <c r="B1455">
        <v>1</v>
      </c>
      <c r="C1455" t="s">
        <v>80</v>
      </c>
      <c r="D1455" t="s">
        <v>97</v>
      </c>
      <c r="E1455" t="s">
        <v>145</v>
      </c>
      <c r="F1455" t="s">
        <v>4364</v>
      </c>
      <c r="G1455" t="s">
        <v>176</v>
      </c>
      <c r="H1455" t="s">
        <v>135</v>
      </c>
      <c r="I1455" t="s">
        <v>136</v>
      </c>
      <c r="J1455" t="s">
        <v>137</v>
      </c>
      <c r="K1455" t="s">
        <v>138</v>
      </c>
      <c r="L1455" t="s">
        <v>4365</v>
      </c>
      <c r="M1455" t="s">
        <v>4366</v>
      </c>
      <c r="N1455">
        <v>2.0616666659999998</v>
      </c>
      <c r="O1455">
        <v>1</v>
      </c>
      <c r="P1455">
        <v>196</v>
      </c>
      <c r="Q1455">
        <v>0</v>
      </c>
      <c r="R1455">
        <v>13</v>
      </c>
      <c r="S1455">
        <v>4</v>
      </c>
      <c r="T1455">
        <v>25</v>
      </c>
      <c r="U1455">
        <v>0</v>
      </c>
      <c r="V1455">
        <v>0</v>
      </c>
      <c r="W1455">
        <v>0.40777208671499998</v>
      </c>
      <c r="X1455">
        <v>83.412070112540178</v>
      </c>
      <c r="Y1455">
        <v>0</v>
      </c>
      <c r="Z1455">
        <v>4.7581092491317731</v>
      </c>
      <c r="AA1455">
        <v>67.241248465699869</v>
      </c>
      <c r="AB1455">
        <v>24.449848160350268</v>
      </c>
      <c r="AC1455">
        <v>0</v>
      </c>
      <c r="AD1455">
        <v>0</v>
      </c>
      <c r="AE1455">
        <v>180.26904807443708</v>
      </c>
    </row>
    <row r="1456" spans="1:31" x14ac:dyDescent="0.3">
      <c r="A1456">
        <v>2686901</v>
      </c>
      <c r="B1456">
        <v>1</v>
      </c>
      <c r="C1456" t="s">
        <v>80</v>
      </c>
      <c r="D1456" t="s">
        <v>105</v>
      </c>
      <c r="E1456" t="s">
        <v>428</v>
      </c>
      <c r="F1456" t="s">
        <v>4367</v>
      </c>
      <c r="G1456" t="s">
        <v>1177</v>
      </c>
      <c r="H1456" t="s">
        <v>187</v>
      </c>
      <c r="I1456" t="s">
        <v>136</v>
      </c>
      <c r="J1456" t="s">
        <v>137</v>
      </c>
      <c r="K1456" t="s">
        <v>138</v>
      </c>
      <c r="L1456" t="s">
        <v>4368</v>
      </c>
      <c r="M1456" t="s">
        <v>4369</v>
      </c>
      <c r="N1456">
        <v>2.7469444439999999</v>
      </c>
      <c r="O1456">
        <v>0</v>
      </c>
      <c r="P1456">
        <v>29</v>
      </c>
      <c r="Q1456">
        <v>0</v>
      </c>
      <c r="R1456">
        <v>0</v>
      </c>
      <c r="S1456">
        <v>0</v>
      </c>
      <c r="T1456">
        <v>3</v>
      </c>
      <c r="U1456">
        <v>0</v>
      </c>
      <c r="V1456">
        <v>0</v>
      </c>
      <c r="W1456">
        <v>0</v>
      </c>
      <c r="X1456">
        <v>17.001183785707553</v>
      </c>
      <c r="Y1456">
        <v>0</v>
      </c>
      <c r="Z1456">
        <v>0</v>
      </c>
      <c r="AA1456">
        <v>0</v>
      </c>
      <c r="AB1456">
        <v>9.1490015921200012</v>
      </c>
      <c r="AC1456">
        <v>0</v>
      </c>
      <c r="AD1456">
        <v>0</v>
      </c>
      <c r="AE1456">
        <v>26.150185377827555</v>
      </c>
    </row>
    <row r="1457" spans="1:31" x14ac:dyDescent="0.3">
      <c r="A1457">
        <v>2686910</v>
      </c>
      <c r="B1457">
        <v>1</v>
      </c>
      <c r="C1457" t="s">
        <v>80</v>
      </c>
      <c r="D1457" t="s">
        <v>83</v>
      </c>
      <c r="E1457" t="s">
        <v>213</v>
      </c>
      <c r="F1457" t="s">
        <v>4370</v>
      </c>
      <c r="G1457" t="s">
        <v>215</v>
      </c>
      <c r="H1457" t="s">
        <v>187</v>
      </c>
      <c r="I1457" t="s">
        <v>136</v>
      </c>
      <c r="J1457" t="s">
        <v>137</v>
      </c>
      <c r="K1457" t="s">
        <v>138</v>
      </c>
      <c r="L1457" t="s">
        <v>4371</v>
      </c>
      <c r="M1457" t="s">
        <v>4372</v>
      </c>
      <c r="N1457">
        <v>2.2241666659999999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3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10.283216657132003</v>
      </c>
      <c r="AC1457">
        <v>0</v>
      </c>
      <c r="AD1457">
        <v>0</v>
      </c>
      <c r="AE1457">
        <v>10.283216657132003</v>
      </c>
    </row>
    <row r="1458" spans="1:31" x14ac:dyDescent="0.3">
      <c r="A1458">
        <v>2686934</v>
      </c>
      <c r="B1458">
        <v>1</v>
      </c>
      <c r="C1458" t="s">
        <v>81</v>
      </c>
      <c r="D1458" t="s">
        <v>123</v>
      </c>
      <c r="E1458" t="s">
        <v>244</v>
      </c>
      <c r="F1458" t="s">
        <v>4373</v>
      </c>
      <c r="G1458" t="s">
        <v>968</v>
      </c>
      <c r="H1458" t="s">
        <v>187</v>
      </c>
      <c r="I1458" t="s">
        <v>136</v>
      </c>
      <c r="J1458" t="s">
        <v>137</v>
      </c>
      <c r="K1458" t="s">
        <v>138</v>
      </c>
      <c r="L1458" t="s">
        <v>4374</v>
      </c>
      <c r="M1458" t="s">
        <v>4375</v>
      </c>
      <c r="N1458">
        <v>0.63611111099999995</v>
      </c>
      <c r="O1458">
        <v>0</v>
      </c>
      <c r="P1458">
        <v>0</v>
      </c>
      <c r="Q1458">
        <v>0</v>
      </c>
      <c r="R1458">
        <v>1</v>
      </c>
      <c r="S1458">
        <v>0</v>
      </c>
      <c r="T1458">
        <v>6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9.8084446069083606E-2</v>
      </c>
      <c r="AA1458">
        <v>0</v>
      </c>
      <c r="AB1458">
        <v>6.5693860273728086</v>
      </c>
      <c r="AC1458">
        <v>0</v>
      </c>
      <c r="AD1458">
        <v>0</v>
      </c>
      <c r="AE1458">
        <v>6.6674704734418926</v>
      </c>
    </row>
    <row r="1459" spans="1:31" x14ac:dyDescent="0.3">
      <c r="A1459">
        <v>2686967</v>
      </c>
      <c r="B1459">
        <v>1</v>
      </c>
      <c r="C1459" t="s">
        <v>80</v>
      </c>
      <c r="D1459" t="s">
        <v>107</v>
      </c>
      <c r="E1459" t="s">
        <v>244</v>
      </c>
      <c r="F1459" t="s">
        <v>4376</v>
      </c>
      <c r="G1459" t="s">
        <v>409</v>
      </c>
      <c r="H1459" t="s">
        <v>187</v>
      </c>
      <c r="I1459" t="s">
        <v>136</v>
      </c>
      <c r="J1459" t="s">
        <v>137</v>
      </c>
      <c r="K1459" t="s">
        <v>138</v>
      </c>
      <c r="L1459" t="s">
        <v>4377</v>
      </c>
      <c r="M1459" t="s">
        <v>4378</v>
      </c>
      <c r="N1459">
        <v>0.67777777699999997</v>
      </c>
      <c r="O1459">
        <v>0</v>
      </c>
      <c r="P1459">
        <v>63</v>
      </c>
      <c r="Q1459">
        <v>0</v>
      </c>
      <c r="R1459">
        <v>3</v>
      </c>
      <c r="S1459">
        <v>0</v>
      </c>
      <c r="T1459">
        <v>18</v>
      </c>
      <c r="U1459">
        <v>0</v>
      </c>
      <c r="V1459">
        <v>0</v>
      </c>
      <c r="W1459">
        <v>0</v>
      </c>
      <c r="X1459">
        <v>6.4561707610028742</v>
      </c>
      <c r="Y1459">
        <v>0</v>
      </c>
      <c r="Z1459">
        <v>0.80206330675119997</v>
      </c>
      <c r="AA1459">
        <v>0</v>
      </c>
      <c r="AB1459">
        <v>8.2023915454332368</v>
      </c>
      <c r="AC1459">
        <v>0</v>
      </c>
      <c r="AD1459">
        <v>0</v>
      </c>
      <c r="AE1459">
        <v>15.460625613187311</v>
      </c>
    </row>
    <row r="1460" spans="1:31" x14ac:dyDescent="0.3">
      <c r="A1460">
        <v>2686969</v>
      </c>
      <c r="B1460">
        <v>1</v>
      </c>
      <c r="C1460" t="s">
        <v>80</v>
      </c>
      <c r="D1460" t="s">
        <v>90</v>
      </c>
      <c r="E1460" t="s">
        <v>213</v>
      </c>
      <c r="F1460" t="s">
        <v>4379</v>
      </c>
      <c r="G1460" t="s">
        <v>688</v>
      </c>
      <c r="H1460" t="s">
        <v>187</v>
      </c>
      <c r="I1460" t="s">
        <v>136</v>
      </c>
      <c r="J1460" t="s">
        <v>137</v>
      </c>
      <c r="K1460" t="s">
        <v>138</v>
      </c>
      <c r="L1460" t="s">
        <v>4380</v>
      </c>
      <c r="M1460" t="s">
        <v>4381</v>
      </c>
      <c r="N1460">
        <v>1.865277777</v>
      </c>
      <c r="O1460">
        <v>0</v>
      </c>
      <c r="P1460">
        <v>0</v>
      </c>
      <c r="Q1460">
        <v>0</v>
      </c>
      <c r="R1460">
        <v>0</v>
      </c>
      <c r="S1460">
        <v>0</v>
      </c>
      <c r="T1460">
        <v>1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0.44269617325228222</v>
      </c>
      <c r="AC1460">
        <v>0</v>
      </c>
      <c r="AD1460">
        <v>0</v>
      </c>
      <c r="AE1460">
        <v>0.44269617325228222</v>
      </c>
    </row>
    <row r="1461" spans="1:31" x14ac:dyDescent="0.3">
      <c r="A1461">
        <v>2686999</v>
      </c>
      <c r="B1461">
        <v>1</v>
      </c>
      <c r="C1461" t="s">
        <v>81</v>
      </c>
      <c r="D1461" t="s">
        <v>127</v>
      </c>
      <c r="E1461" t="s">
        <v>132</v>
      </c>
      <c r="F1461" t="s">
        <v>4382</v>
      </c>
      <c r="G1461" t="s">
        <v>134</v>
      </c>
      <c r="H1461" t="s">
        <v>135</v>
      </c>
      <c r="I1461" t="s">
        <v>136</v>
      </c>
      <c r="J1461" t="s">
        <v>137</v>
      </c>
      <c r="K1461" t="s">
        <v>138</v>
      </c>
      <c r="L1461" t="s">
        <v>4383</v>
      </c>
      <c r="M1461" t="s">
        <v>4384</v>
      </c>
      <c r="N1461">
        <v>0.58722222199999996</v>
      </c>
      <c r="O1461">
        <v>2</v>
      </c>
      <c r="P1461">
        <v>3</v>
      </c>
      <c r="Q1461">
        <v>59</v>
      </c>
      <c r="R1461">
        <v>37</v>
      </c>
      <c r="S1461">
        <v>6</v>
      </c>
      <c r="T1461">
        <v>0</v>
      </c>
      <c r="U1461">
        <v>0</v>
      </c>
      <c r="V1461">
        <v>0</v>
      </c>
      <c r="W1461">
        <v>0.27290195434220521</v>
      </c>
      <c r="X1461">
        <v>0.2309684075144452</v>
      </c>
      <c r="Y1461">
        <v>18.897888107664762</v>
      </c>
      <c r="Z1461">
        <v>4.7700391055169229</v>
      </c>
      <c r="AA1461">
        <v>1.342433951143096</v>
      </c>
      <c r="AB1461">
        <v>0</v>
      </c>
      <c r="AC1461">
        <v>0</v>
      </c>
      <c r="AD1461">
        <v>0</v>
      </c>
      <c r="AE1461">
        <v>25.51423152618143</v>
      </c>
    </row>
    <row r="1462" spans="1:31" x14ac:dyDescent="0.3">
      <c r="A1462">
        <v>2686742</v>
      </c>
      <c r="B1462">
        <v>1</v>
      </c>
      <c r="C1462" t="s">
        <v>80</v>
      </c>
      <c r="D1462" t="s">
        <v>88</v>
      </c>
      <c r="E1462" t="s">
        <v>213</v>
      </c>
      <c r="F1462" t="s">
        <v>4385</v>
      </c>
      <c r="G1462" t="s">
        <v>831</v>
      </c>
      <c r="H1462" t="s">
        <v>187</v>
      </c>
      <c r="I1462" t="s">
        <v>136</v>
      </c>
      <c r="J1462" t="s">
        <v>137</v>
      </c>
      <c r="K1462" t="s">
        <v>138</v>
      </c>
      <c r="L1462" t="s">
        <v>4386</v>
      </c>
      <c r="M1462" t="s">
        <v>4387</v>
      </c>
      <c r="N1462">
        <v>8.6466666659999998</v>
      </c>
      <c r="O1462">
        <v>0</v>
      </c>
      <c r="P1462">
        <v>9</v>
      </c>
      <c r="Q1462">
        <v>0</v>
      </c>
      <c r="R1462">
        <v>0</v>
      </c>
      <c r="S1462">
        <v>0</v>
      </c>
      <c r="T1462">
        <v>1</v>
      </c>
      <c r="U1462">
        <v>0</v>
      </c>
      <c r="V1462">
        <v>0</v>
      </c>
      <c r="W1462">
        <v>0</v>
      </c>
      <c r="X1462">
        <v>11.099756810019024</v>
      </c>
      <c r="Y1462">
        <v>0</v>
      </c>
      <c r="Z1462">
        <v>0</v>
      </c>
      <c r="AA1462">
        <v>0</v>
      </c>
      <c r="AB1462">
        <v>1.3029281678781279</v>
      </c>
      <c r="AC1462">
        <v>0</v>
      </c>
      <c r="AD1462">
        <v>0</v>
      </c>
      <c r="AE1462">
        <v>12.402684977897152</v>
      </c>
    </row>
    <row r="1463" spans="1:31" x14ac:dyDescent="0.3">
      <c r="A1463">
        <v>2686977</v>
      </c>
      <c r="B1463">
        <v>1</v>
      </c>
      <c r="C1463" t="s">
        <v>80</v>
      </c>
      <c r="D1463" t="s">
        <v>93</v>
      </c>
      <c r="E1463" t="s">
        <v>184</v>
      </c>
      <c r="F1463" t="s">
        <v>4388</v>
      </c>
      <c r="G1463" t="s">
        <v>186</v>
      </c>
      <c r="H1463" t="s">
        <v>187</v>
      </c>
      <c r="I1463" t="s">
        <v>136</v>
      </c>
      <c r="J1463" t="s">
        <v>137</v>
      </c>
      <c r="K1463" t="s">
        <v>138</v>
      </c>
      <c r="L1463" t="s">
        <v>4389</v>
      </c>
      <c r="M1463" t="s">
        <v>4390</v>
      </c>
      <c r="N1463">
        <v>1.671944444</v>
      </c>
      <c r="O1463">
        <v>0</v>
      </c>
      <c r="P1463">
        <v>77</v>
      </c>
      <c r="Q1463">
        <v>0</v>
      </c>
      <c r="R1463">
        <v>0</v>
      </c>
      <c r="S1463">
        <v>0</v>
      </c>
      <c r="T1463">
        <v>6</v>
      </c>
      <c r="U1463">
        <v>0</v>
      </c>
      <c r="V1463">
        <v>0</v>
      </c>
      <c r="W1463">
        <v>0</v>
      </c>
      <c r="X1463">
        <v>18.244469995794606</v>
      </c>
      <c r="Y1463">
        <v>0</v>
      </c>
      <c r="Z1463">
        <v>0</v>
      </c>
      <c r="AA1463">
        <v>0</v>
      </c>
      <c r="AB1463">
        <v>14.457608189241482</v>
      </c>
      <c r="AC1463">
        <v>0</v>
      </c>
      <c r="AD1463">
        <v>0</v>
      </c>
      <c r="AE1463">
        <v>32.702078185036086</v>
      </c>
    </row>
    <row r="1464" spans="1:31" x14ac:dyDescent="0.3">
      <c r="A1464">
        <v>2687007</v>
      </c>
      <c r="B1464">
        <v>1</v>
      </c>
      <c r="C1464" t="s">
        <v>80</v>
      </c>
      <c r="D1464" t="s">
        <v>97</v>
      </c>
      <c r="E1464" t="s">
        <v>244</v>
      </c>
      <c r="F1464" t="s">
        <v>4391</v>
      </c>
      <c r="G1464" t="s">
        <v>968</v>
      </c>
      <c r="H1464" t="s">
        <v>187</v>
      </c>
      <c r="I1464" t="s">
        <v>136</v>
      </c>
      <c r="J1464" t="s">
        <v>137</v>
      </c>
      <c r="K1464" t="s">
        <v>138</v>
      </c>
      <c r="L1464" t="s">
        <v>4392</v>
      </c>
      <c r="M1464" t="s">
        <v>4393</v>
      </c>
      <c r="N1464">
        <v>0.71944444399999996</v>
      </c>
      <c r="O1464">
        <v>0</v>
      </c>
      <c r="P1464">
        <v>168</v>
      </c>
      <c r="Q1464">
        <v>0</v>
      </c>
      <c r="R1464">
        <v>4</v>
      </c>
      <c r="S1464">
        <v>0</v>
      </c>
      <c r="T1464">
        <v>26</v>
      </c>
      <c r="U1464">
        <v>0</v>
      </c>
      <c r="V1464">
        <v>0</v>
      </c>
      <c r="W1464">
        <v>0</v>
      </c>
      <c r="X1464">
        <v>22.893369698773849</v>
      </c>
      <c r="Y1464">
        <v>0</v>
      </c>
      <c r="Z1464">
        <v>0.29750313500524994</v>
      </c>
      <c r="AA1464">
        <v>0</v>
      </c>
      <c r="AB1464">
        <v>12.334947636576567</v>
      </c>
      <c r="AC1464">
        <v>0</v>
      </c>
      <c r="AD1464">
        <v>0</v>
      </c>
      <c r="AE1464">
        <v>35.525820470355669</v>
      </c>
    </row>
    <row r="1465" spans="1:31" x14ac:dyDescent="0.3">
      <c r="A1465">
        <v>2687019</v>
      </c>
      <c r="B1465">
        <v>1</v>
      </c>
      <c r="C1465" t="s">
        <v>81</v>
      </c>
      <c r="D1465" t="s">
        <v>119</v>
      </c>
      <c r="E1465" t="s">
        <v>184</v>
      </c>
      <c r="F1465" t="s">
        <v>4394</v>
      </c>
      <c r="G1465" t="s">
        <v>409</v>
      </c>
      <c r="H1465" t="s">
        <v>187</v>
      </c>
      <c r="I1465" t="s">
        <v>136</v>
      </c>
      <c r="J1465" t="s">
        <v>137</v>
      </c>
      <c r="K1465" t="s">
        <v>138</v>
      </c>
      <c r="L1465" t="s">
        <v>4395</v>
      </c>
      <c r="M1465" t="s">
        <v>4396</v>
      </c>
      <c r="N1465">
        <v>1.1091666659999999</v>
      </c>
      <c r="O1465">
        <v>0</v>
      </c>
      <c r="P1465">
        <v>14</v>
      </c>
      <c r="Q1465">
        <v>0</v>
      </c>
      <c r="R1465">
        <v>2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3.1342412099657526</v>
      </c>
      <c r="Y1465">
        <v>0</v>
      </c>
      <c r="Z1465">
        <v>5.5903853421557566</v>
      </c>
      <c r="AA1465">
        <v>0</v>
      </c>
      <c r="AB1465">
        <v>0</v>
      </c>
      <c r="AC1465">
        <v>0</v>
      </c>
      <c r="AD1465">
        <v>0</v>
      </c>
      <c r="AE1465">
        <v>8.7246265521215101</v>
      </c>
    </row>
    <row r="1466" spans="1:31" x14ac:dyDescent="0.3">
      <c r="A1466">
        <v>2687024</v>
      </c>
      <c r="B1466">
        <v>1</v>
      </c>
      <c r="C1466" t="s">
        <v>81</v>
      </c>
      <c r="D1466" t="s">
        <v>113</v>
      </c>
      <c r="E1466" t="s">
        <v>213</v>
      </c>
      <c r="F1466" t="s">
        <v>4397</v>
      </c>
      <c r="G1466" t="s">
        <v>688</v>
      </c>
      <c r="H1466" t="s">
        <v>187</v>
      </c>
      <c r="I1466" t="s">
        <v>136</v>
      </c>
      <c r="J1466" t="s">
        <v>137</v>
      </c>
      <c r="K1466" t="s">
        <v>138</v>
      </c>
      <c r="L1466" t="s">
        <v>4398</v>
      </c>
      <c r="M1466" t="s">
        <v>4399</v>
      </c>
      <c r="N1466">
        <v>0.96333333300000001</v>
      </c>
      <c r="O1466">
        <v>0</v>
      </c>
      <c r="P1466">
        <v>0</v>
      </c>
      <c r="Q1466">
        <v>0</v>
      </c>
      <c r="R1466">
        <v>2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</row>
    <row r="1467" spans="1:31" x14ac:dyDescent="0.3">
      <c r="A1467">
        <v>2687028</v>
      </c>
      <c r="B1467">
        <v>1</v>
      </c>
      <c r="C1467" t="s">
        <v>81</v>
      </c>
      <c r="D1467" t="s">
        <v>113</v>
      </c>
      <c r="E1467" t="s">
        <v>132</v>
      </c>
      <c r="F1467" t="s">
        <v>4400</v>
      </c>
      <c r="G1467" t="s">
        <v>134</v>
      </c>
      <c r="H1467" t="s">
        <v>135</v>
      </c>
      <c r="I1467" t="s">
        <v>169</v>
      </c>
      <c r="J1467" t="s">
        <v>137</v>
      </c>
      <c r="K1467" t="s">
        <v>138</v>
      </c>
      <c r="L1467" t="s">
        <v>4401</v>
      </c>
      <c r="M1467" t="s">
        <v>4402</v>
      </c>
      <c r="N1467">
        <v>1.6388888000000001E-2</v>
      </c>
      <c r="O1467">
        <v>0</v>
      </c>
      <c r="P1467">
        <v>298</v>
      </c>
      <c r="Q1467">
        <v>33</v>
      </c>
      <c r="R1467">
        <v>284</v>
      </c>
      <c r="S1467">
        <v>3</v>
      </c>
      <c r="T1467">
        <v>28</v>
      </c>
      <c r="U1467">
        <v>0</v>
      </c>
      <c r="V1467">
        <v>0</v>
      </c>
      <c r="W1467">
        <v>0</v>
      </c>
      <c r="X1467">
        <v>0.88128404047606912</v>
      </c>
      <c r="Y1467">
        <v>0.4760614170680898</v>
      </c>
      <c r="Z1467">
        <v>2.2391266711596254</v>
      </c>
      <c r="AA1467">
        <v>0.10784930680057783</v>
      </c>
      <c r="AB1467">
        <v>0.10977583679809906</v>
      </c>
      <c r="AC1467">
        <v>0</v>
      </c>
      <c r="AD1467">
        <v>0</v>
      </c>
      <c r="AE1467">
        <v>3.8140972723024613</v>
      </c>
    </row>
    <row r="1468" spans="1:31" x14ac:dyDescent="0.3">
      <c r="A1468">
        <v>2687031</v>
      </c>
      <c r="B1468">
        <v>1</v>
      </c>
      <c r="C1468" t="s">
        <v>80</v>
      </c>
      <c r="D1468" t="s">
        <v>90</v>
      </c>
      <c r="E1468" t="s">
        <v>244</v>
      </c>
      <c r="F1468" t="s">
        <v>4403</v>
      </c>
      <c r="G1468" t="s">
        <v>409</v>
      </c>
      <c r="H1468" t="s">
        <v>187</v>
      </c>
      <c r="I1468" t="s">
        <v>136</v>
      </c>
      <c r="J1468" t="s">
        <v>137</v>
      </c>
      <c r="K1468" t="s">
        <v>138</v>
      </c>
      <c r="L1468" t="s">
        <v>4404</v>
      </c>
      <c r="M1468" t="s">
        <v>4405</v>
      </c>
      <c r="N1468">
        <v>0.693333333</v>
      </c>
      <c r="O1468">
        <v>0</v>
      </c>
      <c r="P1468">
        <v>688</v>
      </c>
      <c r="Q1468">
        <v>0</v>
      </c>
      <c r="R1468">
        <v>0</v>
      </c>
      <c r="S1468">
        <v>0</v>
      </c>
      <c r="T1468">
        <v>29</v>
      </c>
      <c r="U1468">
        <v>0</v>
      </c>
      <c r="V1468">
        <v>0</v>
      </c>
      <c r="W1468">
        <v>0</v>
      </c>
      <c r="X1468">
        <v>81.765568508573921</v>
      </c>
      <c r="Y1468">
        <v>0</v>
      </c>
      <c r="Z1468">
        <v>0</v>
      </c>
      <c r="AA1468">
        <v>0</v>
      </c>
      <c r="AB1468">
        <v>11.121004207293847</v>
      </c>
      <c r="AC1468">
        <v>0</v>
      </c>
      <c r="AD1468">
        <v>0</v>
      </c>
      <c r="AE1468">
        <v>92.886572715867771</v>
      </c>
    </row>
    <row r="1469" spans="1:31" x14ac:dyDescent="0.3">
      <c r="A1469">
        <v>2687034</v>
      </c>
      <c r="B1469">
        <v>1</v>
      </c>
      <c r="C1469" t="s">
        <v>81</v>
      </c>
      <c r="D1469" t="s">
        <v>112</v>
      </c>
      <c r="E1469" t="s">
        <v>244</v>
      </c>
      <c r="F1469" t="s">
        <v>4406</v>
      </c>
      <c r="G1469" t="s">
        <v>165</v>
      </c>
      <c r="H1469" t="s">
        <v>187</v>
      </c>
      <c r="I1469" t="s">
        <v>136</v>
      </c>
      <c r="J1469" t="s">
        <v>137</v>
      </c>
      <c r="K1469" t="s">
        <v>166</v>
      </c>
      <c r="L1469" t="s">
        <v>4407</v>
      </c>
      <c r="M1469" t="s">
        <v>4408</v>
      </c>
      <c r="N1469">
        <v>0.58333333300000001</v>
      </c>
      <c r="O1469">
        <v>0</v>
      </c>
      <c r="P1469">
        <v>3</v>
      </c>
      <c r="Q1469">
        <v>0</v>
      </c>
      <c r="R1469">
        <v>0</v>
      </c>
      <c r="S1469">
        <v>0</v>
      </c>
      <c r="T1469">
        <v>124</v>
      </c>
      <c r="U1469">
        <v>0</v>
      </c>
      <c r="V1469">
        <v>0</v>
      </c>
      <c r="W1469">
        <v>0</v>
      </c>
      <c r="X1469">
        <v>0.11898497156475223</v>
      </c>
      <c r="Y1469">
        <v>0</v>
      </c>
      <c r="Z1469">
        <v>0</v>
      </c>
      <c r="AA1469">
        <v>0</v>
      </c>
      <c r="AB1469">
        <v>71.110426010281742</v>
      </c>
      <c r="AC1469">
        <v>0</v>
      </c>
      <c r="AD1469">
        <v>0</v>
      </c>
      <c r="AE1469">
        <v>71.229410981846499</v>
      </c>
    </row>
    <row r="1470" spans="1:31" x14ac:dyDescent="0.3">
      <c r="A1470">
        <v>2686977</v>
      </c>
      <c r="B1470">
        <v>2</v>
      </c>
      <c r="C1470" t="s">
        <v>80</v>
      </c>
      <c r="D1470" t="s">
        <v>93</v>
      </c>
      <c r="E1470" t="s">
        <v>244</v>
      </c>
      <c r="F1470" t="s">
        <v>4409</v>
      </c>
      <c r="G1470" t="s">
        <v>186</v>
      </c>
      <c r="H1470" t="s">
        <v>187</v>
      </c>
      <c r="I1470" t="s">
        <v>136</v>
      </c>
      <c r="J1470" t="s">
        <v>137</v>
      </c>
      <c r="K1470" t="s">
        <v>138</v>
      </c>
      <c r="L1470" t="s">
        <v>4390</v>
      </c>
      <c r="M1470" t="s">
        <v>4410</v>
      </c>
      <c r="N1470">
        <v>0.62111111100000005</v>
      </c>
      <c r="O1470">
        <v>0</v>
      </c>
      <c r="P1470">
        <v>184</v>
      </c>
      <c r="Q1470">
        <v>0</v>
      </c>
      <c r="R1470">
        <v>0</v>
      </c>
      <c r="S1470">
        <v>0</v>
      </c>
      <c r="T1470">
        <v>14</v>
      </c>
      <c r="U1470">
        <v>0</v>
      </c>
      <c r="V1470">
        <v>0</v>
      </c>
      <c r="W1470">
        <v>0</v>
      </c>
      <c r="X1470">
        <v>16.01472498376793</v>
      </c>
      <c r="Y1470">
        <v>0</v>
      </c>
      <c r="Z1470">
        <v>0</v>
      </c>
      <c r="AA1470">
        <v>0</v>
      </c>
      <c r="AB1470">
        <v>9.1708635969698307</v>
      </c>
      <c r="AC1470">
        <v>0</v>
      </c>
      <c r="AD1470">
        <v>0</v>
      </c>
      <c r="AE1470">
        <v>25.185588580737761</v>
      </c>
    </row>
    <row r="1471" spans="1:31" x14ac:dyDescent="0.3">
      <c r="A1471">
        <v>2686880</v>
      </c>
      <c r="B1471">
        <v>1</v>
      </c>
      <c r="C1471" t="s">
        <v>81</v>
      </c>
      <c r="D1471" t="s">
        <v>126</v>
      </c>
      <c r="E1471" t="s">
        <v>244</v>
      </c>
      <c r="F1471" t="s">
        <v>893</v>
      </c>
      <c r="G1471" t="s">
        <v>346</v>
      </c>
      <c r="H1471" t="s">
        <v>187</v>
      </c>
      <c r="I1471" t="s">
        <v>136</v>
      </c>
      <c r="J1471" t="s">
        <v>137</v>
      </c>
      <c r="K1471" t="s">
        <v>166</v>
      </c>
      <c r="L1471" t="s">
        <v>4411</v>
      </c>
      <c r="M1471" t="s">
        <v>4412</v>
      </c>
      <c r="N1471">
        <v>4.7355555550000004</v>
      </c>
      <c r="O1471">
        <v>0</v>
      </c>
      <c r="P1471">
        <v>52</v>
      </c>
      <c r="Q1471">
        <v>0</v>
      </c>
      <c r="R1471">
        <v>32</v>
      </c>
      <c r="S1471">
        <v>0</v>
      </c>
      <c r="T1471">
        <v>2</v>
      </c>
      <c r="U1471">
        <v>0</v>
      </c>
      <c r="V1471">
        <v>0</v>
      </c>
      <c r="W1471">
        <v>0</v>
      </c>
      <c r="X1471">
        <v>24.627038288736127</v>
      </c>
      <c r="Y1471">
        <v>0</v>
      </c>
      <c r="Z1471">
        <v>1.6629528384345964</v>
      </c>
      <c r="AA1471">
        <v>0</v>
      </c>
      <c r="AB1471">
        <v>0.83913847643509287</v>
      </c>
      <c r="AC1471">
        <v>0</v>
      </c>
      <c r="AD1471">
        <v>0</v>
      </c>
      <c r="AE1471">
        <v>27.129129603605815</v>
      </c>
    </row>
    <row r="1472" spans="1:31" x14ac:dyDescent="0.3">
      <c r="A1472">
        <v>2687032</v>
      </c>
      <c r="B1472">
        <v>1</v>
      </c>
      <c r="C1472" t="s">
        <v>80</v>
      </c>
      <c r="D1472" t="s">
        <v>94</v>
      </c>
      <c r="E1472" t="s">
        <v>213</v>
      </c>
      <c r="F1472" t="s">
        <v>4413</v>
      </c>
      <c r="G1472" t="s">
        <v>831</v>
      </c>
      <c r="H1472" t="s">
        <v>187</v>
      </c>
      <c r="I1472" t="s">
        <v>136</v>
      </c>
      <c r="J1472" t="s">
        <v>137</v>
      </c>
      <c r="K1472" t="s">
        <v>138</v>
      </c>
      <c r="L1472" t="s">
        <v>4414</v>
      </c>
      <c r="M1472" t="s">
        <v>4415</v>
      </c>
      <c r="N1472">
        <v>2.1158333329999999</v>
      </c>
      <c r="O1472">
        <v>0</v>
      </c>
      <c r="P1472">
        <v>3</v>
      </c>
      <c r="Q1472">
        <v>0</v>
      </c>
      <c r="R1472">
        <v>0</v>
      </c>
      <c r="S1472">
        <v>0</v>
      </c>
      <c r="T1472">
        <v>1</v>
      </c>
      <c r="U1472">
        <v>0</v>
      </c>
      <c r="V1472">
        <v>0</v>
      </c>
      <c r="W1472">
        <v>0</v>
      </c>
      <c r="X1472">
        <v>0.69213969881308157</v>
      </c>
      <c r="Y1472">
        <v>0</v>
      </c>
      <c r="Z1472">
        <v>0</v>
      </c>
      <c r="AA1472">
        <v>0</v>
      </c>
      <c r="AB1472">
        <v>1.4165622093878485</v>
      </c>
      <c r="AC1472">
        <v>0</v>
      </c>
      <c r="AD1472">
        <v>0</v>
      </c>
      <c r="AE1472">
        <v>2.10870190820093</v>
      </c>
    </row>
    <row r="1473" spans="1:31" x14ac:dyDescent="0.3">
      <c r="A1473">
        <v>2687066</v>
      </c>
      <c r="B1473">
        <v>1</v>
      </c>
      <c r="C1473" t="s">
        <v>81</v>
      </c>
      <c r="D1473" t="s">
        <v>112</v>
      </c>
      <c r="E1473" t="s">
        <v>244</v>
      </c>
      <c r="F1473" t="s">
        <v>4416</v>
      </c>
      <c r="G1473" t="s">
        <v>165</v>
      </c>
      <c r="H1473" t="s">
        <v>187</v>
      </c>
      <c r="I1473" t="s">
        <v>136</v>
      </c>
      <c r="J1473" t="s">
        <v>137</v>
      </c>
      <c r="K1473" t="s">
        <v>166</v>
      </c>
      <c r="L1473" t="s">
        <v>4417</v>
      </c>
      <c r="M1473" t="s">
        <v>4418</v>
      </c>
      <c r="N1473">
        <v>0.93222222200000004</v>
      </c>
      <c r="O1473">
        <v>0</v>
      </c>
      <c r="P1473">
        <v>670</v>
      </c>
      <c r="Q1473">
        <v>0</v>
      </c>
      <c r="R1473">
        <v>0</v>
      </c>
      <c r="S1473">
        <v>0</v>
      </c>
      <c r="T1473">
        <v>76</v>
      </c>
      <c r="U1473">
        <v>0</v>
      </c>
      <c r="V1473">
        <v>0</v>
      </c>
      <c r="W1473">
        <v>0</v>
      </c>
      <c r="X1473">
        <v>93.632491953107433</v>
      </c>
      <c r="Y1473">
        <v>0</v>
      </c>
      <c r="Z1473">
        <v>0</v>
      </c>
      <c r="AA1473">
        <v>0</v>
      </c>
      <c r="AB1473">
        <v>52.36588079019792</v>
      </c>
      <c r="AC1473">
        <v>0</v>
      </c>
      <c r="AD1473">
        <v>0</v>
      </c>
      <c r="AE1473">
        <v>145.99837274330537</v>
      </c>
    </row>
    <row r="1474" spans="1:31" x14ac:dyDescent="0.3">
      <c r="A1474">
        <v>2686716</v>
      </c>
      <c r="B1474">
        <v>1</v>
      </c>
      <c r="C1474" t="s">
        <v>80</v>
      </c>
      <c r="D1474" t="s">
        <v>83</v>
      </c>
      <c r="E1474" t="s">
        <v>244</v>
      </c>
      <c r="F1474" t="s">
        <v>4419</v>
      </c>
      <c r="G1474" t="s">
        <v>3914</v>
      </c>
      <c r="H1474" t="s">
        <v>187</v>
      </c>
      <c r="I1474" t="s">
        <v>136</v>
      </c>
      <c r="J1474" t="s">
        <v>3</v>
      </c>
      <c r="K1474" t="s">
        <v>138</v>
      </c>
      <c r="L1474" t="s">
        <v>4420</v>
      </c>
      <c r="M1474" t="s">
        <v>4421</v>
      </c>
      <c r="N1474">
        <v>4.5599999999999996</v>
      </c>
      <c r="O1474">
        <v>0</v>
      </c>
      <c r="P1474">
        <v>8</v>
      </c>
      <c r="Q1474">
        <v>0</v>
      </c>
      <c r="R1474">
        <v>21</v>
      </c>
      <c r="S1474">
        <v>0</v>
      </c>
      <c r="T1474">
        <v>10</v>
      </c>
      <c r="U1474">
        <v>0</v>
      </c>
      <c r="V1474">
        <v>0</v>
      </c>
      <c r="W1474">
        <v>0</v>
      </c>
      <c r="X1474">
        <v>8.8650841181419384</v>
      </c>
      <c r="Y1474">
        <v>0</v>
      </c>
      <c r="Z1474">
        <v>36.322375432303318</v>
      </c>
      <c r="AA1474">
        <v>0</v>
      </c>
      <c r="AB1474">
        <v>22.509789097555263</v>
      </c>
      <c r="AC1474">
        <v>0</v>
      </c>
      <c r="AD1474">
        <v>0</v>
      </c>
      <c r="AE1474">
        <v>67.69724864800051</v>
      </c>
    </row>
    <row r="1475" spans="1:31" x14ac:dyDescent="0.3">
      <c r="A1475">
        <v>2686786</v>
      </c>
      <c r="B1475">
        <v>1</v>
      </c>
      <c r="C1475" t="s">
        <v>81</v>
      </c>
      <c r="D1475" t="s">
        <v>128</v>
      </c>
      <c r="E1475" t="s">
        <v>244</v>
      </c>
      <c r="F1475" t="s">
        <v>899</v>
      </c>
      <c r="G1475" t="s">
        <v>346</v>
      </c>
      <c r="H1475" t="s">
        <v>187</v>
      </c>
      <c r="I1475" t="s">
        <v>136</v>
      </c>
      <c r="J1475" t="s">
        <v>137</v>
      </c>
      <c r="K1475" t="s">
        <v>166</v>
      </c>
      <c r="L1475" t="s">
        <v>4422</v>
      </c>
      <c r="M1475" t="s">
        <v>4423</v>
      </c>
      <c r="N1475">
        <v>8.165277777</v>
      </c>
      <c r="O1475">
        <v>0</v>
      </c>
      <c r="P1475">
        <v>376</v>
      </c>
      <c r="Q1475">
        <v>0</v>
      </c>
      <c r="R1475">
        <v>1</v>
      </c>
      <c r="S1475">
        <v>0</v>
      </c>
      <c r="T1475">
        <v>10</v>
      </c>
      <c r="U1475">
        <v>0</v>
      </c>
      <c r="V1475">
        <v>0</v>
      </c>
      <c r="W1475">
        <v>0</v>
      </c>
      <c r="X1475">
        <v>688.51265687065654</v>
      </c>
      <c r="Y1475">
        <v>0</v>
      </c>
      <c r="Z1475">
        <v>9.3583209625388886</v>
      </c>
      <c r="AA1475">
        <v>0</v>
      </c>
      <c r="AB1475">
        <v>81.442378650391888</v>
      </c>
      <c r="AC1475">
        <v>0</v>
      </c>
      <c r="AD1475">
        <v>0</v>
      </c>
      <c r="AE1475">
        <v>779.31335648358731</v>
      </c>
    </row>
    <row r="1476" spans="1:31" x14ac:dyDescent="0.3">
      <c r="A1476">
        <v>2686818</v>
      </c>
      <c r="B1476">
        <v>1</v>
      </c>
      <c r="C1476" t="s">
        <v>80</v>
      </c>
      <c r="D1476" t="s">
        <v>84</v>
      </c>
      <c r="E1476" t="s">
        <v>244</v>
      </c>
      <c r="F1476" t="s">
        <v>4424</v>
      </c>
      <c r="G1476" t="s">
        <v>346</v>
      </c>
      <c r="H1476" t="s">
        <v>187</v>
      </c>
      <c r="I1476" t="s">
        <v>136</v>
      </c>
      <c r="J1476" t="s">
        <v>137</v>
      </c>
      <c r="K1476" t="s">
        <v>166</v>
      </c>
      <c r="L1476" t="s">
        <v>4425</v>
      </c>
      <c r="M1476" t="s">
        <v>4426</v>
      </c>
      <c r="N1476">
        <v>5.9555555550000001</v>
      </c>
      <c r="O1476">
        <v>0</v>
      </c>
      <c r="P1476">
        <v>14</v>
      </c>
      <c r="Q1476">
        <v>0</v>
      </c>
      <c r="R1476">
        <v>0</v>
      </c>
      <c r="S1476">
        <v>0</v>
      </c>
      <c r="T1476">
        <v>9</v>
      </c>
      <c r="U1476">
        <v>0</v>
      </c>
      <c r="V1476">
        <v>0</v>
      </c>
      <c r="W1476">
        <v>0</v>
      </c>
      <c r="X1476">
        <v>16.747021197101152</v>
      </c>
      <c r="Y1476">
        <v>0</v>
      </c>
      <c r="Z1476">
        <v>0</v>
      </c>
      <c r="AA1476">
        <v>0</v>
      </c>
      <c r="AB1476">
        <v>34.085629290323268</v>
      </c>
      <c r="AC1476">
        <v>0</v>
      </c>
      <c r="AD1476">
        <v>0</v>
      </c>
      <c r="AE1476">
        <v>50.832650487424416</v>
      </c>
    </row>
    <row r="1477" spans="1:31" x14ac:dyDescent="0.3">
      <c r="A1477">
        <v>2686966</v>
      </c>
      <c r="B1477">
        <v>1</v>
      </c>
      <c r="C1477" t="s">
        <v>80</v>
      </c>
      <c r="D1477" t="s">
        <v>83</v>
      </c>
      <c r="E1477" t="s">
        <v>184</v>
      </c>
      <c r="F1477" t="s">
        <v>4427</v>
      </c>
      <c r="G1477" t="s">
        <v>147</v>
      </c>
      <c r="H1477" t="s">
        <v>187</v>
      </c>
      <c r="I1477" t="s">
        <v>136</v>
      </c>
      <c r="J1477" t="s">
        <v>3</v>
      </c>
      <c r="K1477" t="s">
        <v>138</v>
      </c>
      <c r="L1477" t="s">
        <v>4428</v>
      </c>
      <c r="M1477" t="s">
        <v>4429</v>
      </c>
      <c r="N1477">
        <v>2.88</v>
      </c>
      <c r="O1477">
        <v>0</v>
      </c>
      <c r="P1477">
        <v>1</v>
      </c>
      <c r="Q1477">
        <v>0</v>
      </c>
      <c r="R1477">
        <v>1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0.83412336431856904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0.83412336431856904</v>
      </c>
    </row>
    <row r="1478" spans="1:31" x14ac:dyDescent="0.3">
      <c r="A1478">
        <v>2687002</v>
      </c>
      <c r="B1478">
        <v>1</v>
      </c>
      <c r="C1478" t="s">
        <v>80</v>
      </c>
      <c r="D1478" t="s">
        <v>90</v>
      </c>
      <c r="E1478" t="s">
        <v>213</v>
      </c>
      <c r="F1478" t="s">
        <v>4430</v>
      </c>
      <c r="G1478" t="s">
        <v>215</v>
      </c>
      <c r="H1478" t="s">
        <v>187</v>
      </c>
      <c r="I1478" t="s">
        <v>136</v>
      </c>
      <c r="J1478" t="s">
        <v>137</v>
      </c>
      <c r="K1478" t="s">
        <v>138</v>
      </c>
      <c r="L1478" t="s">
        <v>4431</v>
      </c>
      <c r="M1478" t="s">
        <v>4432</v>
      </c>
      <c r="N1478">
        <v>2.2891666659999999</v>
      </c>
      <c r="O1478">
        <v>0</v>
      </c>
      <c r="P1478">
        <v>3</v>
      </c>
      <c r="Q1478">
        <v>0</v>
      </c>
      <c r="R1478">
        <v>0</v>
      </c>
      <c r="S1478">
        <v>0</v>
      </c>
      <c r="T1478">
        <v>3</v>
      </c>
      <c r="U1478">
        <v>0</v>
      </c>
      <c r="V1478">
        <v>0</v>
      </c>
      <c r="W1478">
        <v>0</v>
      </c>
      <c r="X1478">
        <v>1.1480603475941413</v>
      </c>
      <c r="Y1478">
        <v>0</v>
      </c>
      <c r="Z1478">
        <v>0</v>
      </c>
      <c r="AA1478">
        <v>0</v>
      </c>
      <c r="AB1478">
        <v>0.44968293531040532</v>
      </c>
      <c r="AC1478">
        <v>0</v>
      </c>
      <c r="AD1478">
        <v>0</v>
      </c>
      <c r="AE1478">
        <v>1.5977432829045466</v>
      </c>
    </row>
    <row r="1479" spans="1:31" x14ac:dyDescent="0.3">
      <c r="A1479">
        <v>2687022</v>
      </c>
      <c r="B1479">
        <v>1</v>
      </c>
      <c r="C1479" t="s">
        <v>80</v>
      </c>
      <c r="D1479" t="s">
        <v>103</v>
      </c>
      <c r="E1479" t="s">
        <v>244</v>
      </c>
      <c r="F1479" t="s">
        <v>4433</v>
      </c>
      <c r="G1479" t="s">
        <v>165</v>
      </c>
      <c r="H1479" t="s">
        <v>187</v>
      </c>
      <c r="I1479" t="s">
        <v>136</v>
      </c>
      <c r="J1479" t="s">
        <v>137</v>
      </c>
      <c r="K1479" t="s">
        <v>166</v>
      </c>
      <c r="L1479" t="s">
        <v>4434</v>
      </c>
      <c r="M1479" t="s">
        <v>4435</v>
      </c>
      <c r="N1479">
        <v>1.4288888879999999</v>
      </c>
      <c r="O1479">
        <v>0</v>
      </c>
      <c r="P1479">
        <v>377</v>
      </c>
      <c r="Q1479">
        <v>0</v>
      </c>
      <c r="R1479">
        <v>0</v>
      </c>
      <c r="S1479">
        <v>0</v>
      </c>
      <c r="T1479">
        <v>36</v>
      </c>
      <c r="U1479">
        <v>0</v>
      </c>
      <c r="V1479">
        <v>0</v>
      </c>
      <c r="W1479">
        <v>0</v>
      </c>
      <c r="X1479">
        <v>100.46861674807816</v>
      </c>
      <c r="Y1479">
        <v>0</v>
      </c>
      <c r="Z1479">
        <v>0</v>
      </c>
      <c r="AA1479">
        <v>0</v>
      </c>
      <c r="AB1479">
        <v>79.925249660281978</v>
      </c>
      <c r="AC1479">
        <v>0</v>
      </c>
      <c r="AD1479">
        <v>0</v>
      </c>
      <c r="AE1479">
        <v>180.39386640836014</v>
      </c>
    </row>
    <row r="1480" spans="1:31" x14ac:dyDescent="0.3">
      <c r="A1480">
        <v>2687049</v>
      </c>
      <c r="B1480">
        <v>1</v>
      </c>
      <c r="C1480" t="s">
        <v>81</v>
      </c>
      <c r="D1480" t="s">
        <v>112</v>
      </c>
      <c r="E1480" t="s">
        <v>244</v>
      </c>
      <c r="F1480" t="s">
        <v>4436</v>
      </c>
      <c r="G1480" t="s">
        <v>968</v>
      </c>
      <c r="H1480" t="s">
        <v>187</v>
      </c>
      <c r="I1480" t="s">
        <v>136</v>
      </c>
      <c r="J1480" t="s">
        <v>137</v>
      </c>
      <c r="K1480" t="s">
        <v>138</v>
      </c>
      <c r="L1480" t="s">
        <v>4437</v>
      </c>
      <c r="M1480" t="s">
        <v>4438</v>
      </c>
      <c r="N1480">
        <v>2.8238888879999999</v>
      </c>
      <c r="O1480">
        <v>0</v>
      </c>
      <c r="P1480">
        <v>0</v>
      </c>
      <c r="Q1480">
        <v>0</v>
      </c>
      <c r="R1480">
        <v>12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25.401380239579584</v>
      </c>
      <c r="AA1480">
        <v>0</v>
      </c>
      <c r="AB1480">
        <v>0</v>
      </c>
      <c r="AC1480">
        <v>0</v>
      </c>
      <c r="AD1480">
        <v>0</v>
      </c>
      <c r="AE1480">
        <v>25.401380239579584</v>
      </c>
    </row>
    <row r="1481" spans="1:31" x14ac:dyDescent="0.3">
      <c r="A1481">
        <v>2687055</v>
      </c>
      <c r="B1481">
        <v>1</v>
      </c>
      <c r="C1481" t="s">
        <v>80</v>
      </c>
      <c r="D1481" t="s">
        <v>97</v>
      </c>
      <c r="E1481" t="s">
        <v>160</v>
      </c>
      <c r="F1481" t="s">
        <v>2214</v>
      </c>
      <c r="G1481" t="s">
        <v>134</v>
      </c>
      <c r="H1481" t="s">
        <v>135</v>
      </c>
      <c r="I1481" t="s">
        <v>136</v>
      </c>
      <c r="J1481" t="s">
        <v>137</v>
      </c>
      <c r="K1481" t="s">
        <v>138</v>
      </c>
      <c r="L1481" t="s">
        <v>4439</v>
      </c>
      <c r="M1481" t="s">
        <v>4440</v>
      </c>
      <c r="N1481">
        <v>2.1205555550000001</v>
      </c>
      <c r="O1481">
        <v>5</v>
      </c>
      <c r="P1481">
        <v>1621</v>
      </c>
      <c r="Q1481">
        <v>5</v>
      </c>
      <c r="R1481">
        <v>69</v>
      </c>
      <c r="S1481">
        <v>15</v>
      </c>
      <c r="T1481">
        <v>147</v>
      </c>
      <c r="U1481">
        <v>1</v>
      </c>
      <c r="V1481">
        <v>0</v>
      </c>
      <c r="W1481">
        <v>42.976371591051851</v>
      </c>
      <c r="X1481">
        <v>574.37927777916343</v>
      </c>
      <c r="Y1481">
        <v>4.8447758236372325</v>
      </c>
      <c r="Z1481">
        <v>59.947743421415282</v>
      </c>
      <c r="AA1481">
        <v>107.81715573760806</v>
      </c>
      <c r="AB1481">
        <v>353.24394283301774</v>
      </c>
      <c r="AC1481">
        <v>779.26537042939037</v>
      </c>
      <c r="AD1481">
        <v>0</v>
      </c>
      <c r="AE1481">
        <v>1922.4746376152839</v>
      </c>
    </row>
    <row r="1482" spans="1:31" x14ac:dyDescent="0.3">
      <c r="A1482">
        <v>2687064</v>
      </c>
      <c r="B1482">
        <v>1</v>
      </c>
      <c r="C1482" t="s">
        <v>80</v>
      </c>
      <c r="D1482" t="s">
        <v>96</v>
      </c>
      <c r="E1482" t="s">
        <v>184</v>
      </c>
      <c r="F1482" t="s">
        <v>4441</v>
      </c>
      <c r="G1482" t="s">
        <v>186</v>
      </c>
      <c r="H1482" t="s">
        <v>187</v>
      </c>
      <c r="I1482" t="s">
        <v>136</v>
      </c>
      <c r="J1482" t="s">
        <v>137</v>
      </c>
      <c r="K1482" t="s">
        <v>138</v>
      </c>
      <c r="L1482" t="s">
        <v>4442</v>
      </c>
      <c r="M1482" t="s">
        <v>4443</v>
      </c>
      <c r="N1482">
        <v>1.4455555550000001</v>
      </c>
      <c r="O1482">
        <v>0</v>
      </c>
      <c r="P1482">
        <v>84</v>
      </c>
      <c r="Q1482">
        <v>0</v>
      </c>
      <c r="R1482">
        <v>0</v>
      </c>
      <c r="S1482">
        <v>0</v>
      </c>
      <c r="T1482">
        <v>1</v>
      </c>
      <c r="U1482">
        <v>0</v>
      </c>
      <c r="V1482">
        <v>0</v>
      </c>
      <c r="W1482">
        <v>0</v>
      </c>
      <c r="X1482">
        <v>44.396333392779951</v>
      </c>
      <c r="Y1482">
        <v>0</v>
      </c>
      <c r="Z1482">
        <v>0</v>
      </c>
      <c r="AA1482">
        <v>0</v>
      </c>
      <c r="AB1482">
        <v>2.3941910985199999</v>
      </c>
      <c r="AC1482">
        <v>0</v>
      </c>
      <c r="AD1482">
        <v>0</v>
      </c>
      <c r="AE1482">
        <v>46.790524491299948</v>
      </c>
    </row>
    <row r="1483" spans="1:31" x14ac:dyDescent="0.3">
      <c r="A1483">
        <v>2687092</v>
      </c>
      <c r="B1483">
        <v>1</v>
      </c>
      <c r="C1483" t="s">
        <v>81</v>
      </c>
      <c r="D1483" t="s">
        <v>128</v>
      </c>
      <c r="E1483" t="s">
        <v>244</v>
      </c>
      <c r="F1483" t="s">
        <v>4444</v>
      </c>
      <c r="G1483" t="s">
        <v>409</v>
      </c>
      <c r="H1483" t="s">
        <v>187</v>
      </c>
      <c r="I1483" t="s">
        <v>136</v>
      </c>
      <c r="J1483" t="s">
        <v>137</v>
      </c>
      <c r="K1483" t="s">
        <v>138</v>
      </c>
      <c r="L1483" t="s">
        <v>4445</v>
      </c>
      <c r="M1483" t="s">
        <v>4446</v>
      </c>
      <c r="N1483">
        <v>2.3483333329999998</v>
      </c>
      <c r="O1483">
        <v>0</v>
      </c>
      <c r="P1483">
        <v>147</v>
      </c>
      <c r="Q1483">
        <v>0</v>
      </c>
      <c r="R1483">
        <v>2</v>
      </c>
      <c r="S1483">
        <v>0</v>
      </c>
      <c r="T1483">
        <v>19</v>
      </c>
      <c r="U1483">
        <v>0</v>
      </c>
      <c r="V1483">
        <v>0</v>
      </c>
      <c r="W1483">
        <v>0</v>
      </c>
      <c r="X1483">
        <v>82.27268075554187</v>
      </c>
      <c r="Y1483">
        <v>0</v>
      </c>
      <c r="Z1483">
        <v>1.9154597008101455</v>
      </c>
      <c r="AA1483">
        <v>0</v>
      </c>
      <c r="AB1483">
        <v>37.324001956632578</v>
      </c>
      <c r="AC1483">
        <v>0</v>
      </c>
      <c r="AD1483">
        <v>0</v>
      </c>
      <c r="AE1483">
        <v>121.51214241298459</v>
      </c>
    </row>
    <row r="1484" spans="1:31" x14ac:dyDescent="0.3">
      <c r="A1484">
        <v>2687147</v>
      </c>
      <c r="B1484">
        <v>1</v>
      </c>
      <c r="C1484" t="s">
        <v>81</v>
      </c>
      <c r="D1484" t="s">
        <v>121</v>
      </c>
      <c r="E1484" t="s">
        <v>244</v>
      </c>
      <c r="F1484" t="s">
        <v>4447</v>
      </c>
      <c r="G1484" t="s">
        <v>968</v>
      </c>
      <c r="H1484" t="s">
        <v>187</v>
      </c>
      <c r="I1484" t="s">
        <v>136</v>
      </c>
      <c r="J1484" t="s">
        <v>137</v>
      </c>
      <c r="K1484" t="s">
        <v>138</v>
      </c>
      <c r="L1484" t="s">
        <v>4448</v>
      </c>
      <c r="M1484" t="s">
        <v>4449</v>
      </c>
      <c r="N1484">
        <v>0.955555555</v>
      </c>
      <c r="O1484">
        <v>0</v>
      </c>
      <c r="P1484">
        <v>24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1</v>
      </c>
      <c r="W1484">
        <v>0</v>
      </c>
      <c r="X1484">
        <v>3.5511101565008696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1.7804301476183333E-3</v>
      </c>
      <c r="AE1484">
        <v>3.5528905866484881</v>
      </c>
    </row>
    <row r="1485" spans="1:31" x14ac:dyDescent="0.3">
      <c r="A1485">
        <v>2686775</v>
      </c>
      <c r="B1485">
        <v>1</v>
      </c>
      <c r="C1485" t="s">
        <v>80</v>
      </c>
      <c r="D1485" t="s">
        <v>96</v>
      </c>
      <c r="E1485" t="s">
        <v>428</v>
      </c>
      <c r="F1485" t="s">
        <v>4450</v>
      </c>
      <c r="G1485" t="s">
        <v>186</v>
      </c>
      <c r="H1485" t="s">
        <v>187</v>
      </c>
      <c r="I1485" t="s">
        <v>136</v>
      </c>
      <c r="J1485" t="s">
        <v>137</v>
      </c>
      <c r="K1485" t="s">
        <v>138</v>
      </c>
      <c r="L1485" t="s">
        <v>4451</v>
      </c>
      <c r="M1485" t="s">
        <v>4452</v>
      </c>
      <c r="N1485">
        <v>0.90805555500000001</v>
      </c>
      <c r="O1485">
        <v>0</v>
      </c>
      <c r="P1485">
        <v>20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3.0176521449028018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3.0176521449028018</v>
      </c>
    </row>
    <row r="1486" spans="1:31" x14ac:dyDescent="0.3">
      <c r="A1486">
        <v>2686787</v>
      </c>
      <c r="B1486">
        <v>1</v>
      </c>
      <c r="C1486" t="s">
        <v>80</v>
      </c>
      <c r="D1486" t="s">
        <v>97</v>
      </c>
      <c r="E1486" t="s">
        <v>184</v>
      </c>
      <c r="F1486" t="s">
        <v>1167</v>
      </c>
      <c r="G1486" t="s">
        <v>346</v>
      </c>
      <c r="H1486" t="s">
        <v>187</v>
      </c>
      <c r="I1486" t="s">
        <v>136</v>
      </c>
      <c r="J1486" t="s">
        <v>137</v>
      </c>
      <c r="K1486" t="s">
        <v>166</v>
      </c>
      <c r="L1486" t="s">
        <v>4453</v>
      </c>
      <c r="M1486" t="s">
        <v>4454</v>
      </c>
      <c r="N1486">
        <v>8.4849999999999994</v>
      </c>
      <c r="O1486">
        <v>0</v>
      </c>
      <c r="P1486">
        <v>149</v>
      </c>
      <c r="Q1486">
        <v>0</v>
      </c>
      <c r="R1486">
        <v>0</v>
      </c>
      <c r="S1486">
        <v>0</v>
      </c>
      <c r="T1486">
        <v>17</v>
      </c>
      <c r="U1486">
        <v>0</v>
      </c>
      <c r="V1486">
        <v>0</v>
      </c>
      <c r="W1486">
        <v>0</v>
      </c>
      <c r="X1486">
        <v>180.86415927869436</v>
      </c>
      <c r="Y1486">
        <v>0</v>
      </c>
      <c r="Z1486">
        <v>0</v>
      </c>
      <c r="AA1486">
        <v>0</v>
      </c>
      <c r="AB1486">
        <v>112.26920064967162</v>
      </c>
      <c r="AC1486">
        <v>0</v>
      </c>
      <c r="AD1486">
        <v>0</v>
      </c>
      <c r="AE1486">
        <v>293.13335992836596</v>
      </c>
    </row>
    <row r="1487" spans="1:31" x14ac:dyDescent="0.3">
      <c r="A1487">
        <v>2686788</v>
      </c>
      <c r="B1487">
        <v>1</v>
      </c>
      <c r="C1487" t="s">
        <v>80</v>
      </c>
      <c r="D1487" t="s">
        <v>91</v>
      </c>
      <c r="E1487" t="s">
        <v>244</v>
      </c>
      <c r="F1487" t="s">
        <v>1078</v>
      </c>
      <c r="G1487" t="s">
        <v>346</v>
      </c>
      <c r="H1487" t="s">
        <v>187</v>
      </c>
      <c r="I1487" t="s">
        <v>136</v>
      </c>
      <c r="J1487" t="s">
        <v>137</v>
      </c>
      <c r="K1487" t="s">
        <v>166</v>
      </c>
      <c r="L1487" t="s">
        <v>4455</v>
      </c>
      <c r="M1487" t="s">
        <v>4456</v>
      </c>
      <c r="N1487">
        <v>6.6097222220000003</v>
      </c>
      <c r="O1487">
        <v>0</v>
      </c>
      <c r="P1487">
        <v>186</v>
      </c>
      <c r="Q1487">
        <v>0</v>
      </c>
      <c r="R1487">
        <v>3</v>
      </c>
      <c r="S1487">
        <v>0</v>
      </c>
      <c r="T1487">
        <v>27</v>
      </c>
      <c r="U1487">
        <v>0</v>
      </c>
      <c r="V1487">
        <v>0</v>
      </c>
      <c r="W1487">
        <v>0</v>
      </c>
      <c r="X1487">
        <v>199.91459297153816</v>
      </c>
      <c r="Y1487">
        <v>0</v>
      </c>
      <c r="Z1487">
        <v>9.3509122192965268</v>
      </c>
      <c r="AA1487">
        <v>0</v>
      </c>
      <c r="AB1487">
        <v>140.97837903502744</v>
      </c>
      <c r="AC1487">
        <v>0</v>
      </c>
      <c r="AD1487">
        <v>0</v>
      </c>
      <c r="AE1487">
        <v>350.24388422586213</v>
      </c>
    </row>
    <row r="1488" spans="1:31" x14ac:dyDescent="0.3">
      <c r="A1488">
        <v>2686791</v>
      </c>
      <c r="B1488">
        <v>1</v>
      </c>
      <c r="C1488" t="s">
        <v>80</v>
      </c>
      <c r="D1488" t="s">
        <v>96</v>
      </c>
      <c r="E1488" t="s">
        <v>244</v>
      </c>
      <c r="F1488" t="s">
        <v>4457</v>
      </c>
      <c r="G1488" t="s">
        <v>346</v>
      </c>
      <c r="H1488" t="s">
        <v>187</v>
      </c>
      <c r="I1488" t="s">
        <v>136</v>
      </c>
      <c r="J1488" t="s">
        <v>137</v>
      </c>
      <c r="K1488" t="s">
        <v>166</v>
      </c>
      <c r="L1488" t="s">
        <v>4458</v>
      </c>
      <c r="M1488" t="s">
        <v>4459</v>
      </c>
      <c r="N1488">
        <v>5.3472222220000001</v>
      </c>
      <c r="O1488">
        <v>0</v>
      </c>
      <c r="P1488">
        <v>283</v>
      </c>
      <c r="Q1488">
        <v>0</v>
      </c>
      <c r="R1488">
        <v>4</v>
      </c>
      <c r="S1488">
        <v>0</v>
      </c>
      <c r="T1488">
        <v>29</v>
      </c>
      <c r="U1488">
        <v>0</v>
      </c>
      <c r="V1488">
        <v>0</v>
      </c>
      <c r="W1488">
        <v>0</v>
      </c>
      <c r="X1488">
        <v>540.54104622186344</v>
      </c>
      <c r="Y1488">
        <v>0</v>
      </c>
      <c r="Z1488">
        <v>14.892611408450303</v>
      </c>
      <c r="AA1488">
        <v>0</v>
      </c>
      <c r="AB1488">
        <v>213.11796514731279</v>
      </c>
      <c r="AC1488">
        <v>0</v>
      </c>
      <c r="AD1488">
        <v>0</v>
      </c>
      <c r="AE1488">
        <v>768.55162277762656</v>
      </c>
    </row>
    <row r="1489" spans="1:31" x14ac:dyDescent="0.3">
      <c r="A1489">
        <v>2686843</v>
      </c>
      <c r="B1489">
        <v>1</v>
      </c>
      <c r="C1489" t="s">
        <v>80</v>
      </c>
      <c r="D1489" t="s">
        <v>99</v>
      </c>
      <c r="E1489" t="s">
        <v>244</v>
      </c>
      <c r="F1489" t="s">
        <v>3619</v>
      </c>
      <c r="G1489" t="s">
        <v>346</v>
      </c>
      <c r="H1489" t="s">
        <v>187</v>
      </c>
      <c r="I1489" t="s">
        <v>136</v>
      </c>
      <c r="J1489" t="s">
        <v>137</v>
      </c>
      <c r="K1489" t="s">
        <v>166</v>
      </c>
      <c r="L1489" t="s">
        <v>4460</v>
      </c>
      <c r="M1489" t="s">
        <v>4461</v>
      </c>
      <c r="N1489">
        <v>7.625</v>
      </c>
      <c r="O1489">
        <v>0</v>
      </c>
      <c r="P1489">
        <v>41</v>
      </c>
      <c r="Q1489">
        <v>0</v>
      </c>
      <c r="R1489">
        <v>1</v>
      </c>
      <c r="S1489">
        <v>0</v>
      </c>
      <c r="T1489">
        <v>8</v>
      </c>
      <c r="U1489">
        <v>0</v>
      </c>
      <c r="V1489">
        <v>0</v>
      </c>
      <c r="W1489">
        <v>0</v>
      </c>
      <c r="X1489">
        <v>39.095763626292161</v>
      </c>
      <c r="Y1489">
        <v>0</v>
      </c>
      <c r="Z1489">
        <v>0</v>
      </c>
      <c r="AA1489">
        <v>0</v>
      </c>
      <c r="AB1489">
        <v>8.1064186243892067</v>
      </c>
      <c r="AC1489">
        <v>0</v>
      </c>
      <c r="AD1489">
        <v>0</v>
      </c>
      <c r="AE1489">
        <v>47.202182250681368</v>
      </c>
    </row>
    <row r="1490" spans="1:31" x14ac:dyDescent="0.3">
      <c r="A1490">
        <v>2686869</v>
      </c>
      <c r="B1490">
        <v>1</v>
      </c>
      <c r="C1490" t="s">
        <v>81</v>
      </c>
      <c r="D1490" t="s">
        <v>119</v>
      </c>
      <c r="E1490" t="s">
        <v>244</v>
      </c>
      <c r="F1490" t="s">
        <v>896</v>
      </c>
      <c r="G1490" t="s">
        <v>346</v>
      </c>
      <c r="H1490" t="s">
        <v>187</v>
      </c>
      <c r="I1490" t="s">
        <v>136</v>
      </c>
      <c r="J1490" t="s">
        <v>137</v>
      </c>
      <c r="K1490" t="s">
        <v>166</v>
      </c>
      <c r="L1490" t="s">
        <v>4462</v>
      </c>
      <c r="M1490" t="s">
        <v>4463</v>
      </c>
      <c r="N1490">
        <v>7.0605555549999997</v>
      </c>
      <c r="O1490">
        <v>0</v>
      </c>
      <c r="P1490">
        <v>24</v>
      </c>
      <c r="Q1490">
        <v>0</v>
      </c>
      <c r="R1490">
        <v>19</v>
      </c>
      <c r="S1490">
        <v>0</v>
      </c>
      <c r="T1490">
        <v>1</v>
      </c>
      <c r="U1490">
        <v>0</v>
      </c>
      <c r="V1490">
        <v>0</v>
      </c>
      <c r="W1490">
        <v>0</v>
      </c>
      <c r="X1490">
        <v>25.849145052383104</v>
      </c>
      <c r="Y1490">
        <v>0</v>
      </c>
      <c r="Z1490">
        <v>110.88960229674541</v>
      </c>
      <c r="AA1490">
        <v>0</v>
      </c>
      <c r="AB1490">
        <v>1.3684560956168932</v>
      </c>
      <c r="AC1490">
        <v>0</v>
      </c>
      <c r="AD1490">
        <v>0</v>
      </c>
      <c r="AE1490">
        <v>138.10720344474541</v>
      </c>
    </row>
    <row r="1491" spans="1:31" x14ac:dyDescent="0.3">
      <c r="A1491">
        <v>2686926</v>
      </c>
      <c r="B1491">
        <v>2</v>
      </c>
      <c r="C1491" t="s">
        <v>80</v>
      </c>
      <c r="D1491" t="s">
        <v>90</v>
      </c>
      <c r="E1491" t="s">
        <v>184</v>
      </c>
      <c r="F1491" t="s">
        <v>4464</v>
      </c>
      <c r="G1491" t="s">
        <v>273</v>
      </c>
      <c r="H1491" t="s">
        <v>187</v>
      </c>
      <c r="I1491" t="s">
        <v>136</v>
      </c>
      <c r="J1491" t="s">
        <v>137</v>
      </c>
      <c r="K1491" t="s">
        <v>138</v>
      </c>
      <c r="L1491" t="s">
        <v>534</v>
      </c>
      <c r="M1491" t="s">
        <v>4465</v>
      </c>
      <c r="N1491">
        <v>6.4405555550000004</v>
      </c>
      <c r="O1491">
        <v>0</v>
      </c>
      <c r="P1491">
        <v>209</v>
      </c>
      <c r="Q1491">
        <v>0</v>
      </c>
      <c r="R1491">
        <v>0</v>
      </c>
      <c r="S1491">
        <v>0</v>
      </c>
      <c r="T1491">
        <v>4</v>
      </c>
      <c r="U1491">
        <v>0</v>
      </c>
      <c r="V1491">
        <v>0</v>
      </c>
      <c r="W1491">
        <v>0</v>
      </c>
      <c r="X1491">
        <v>293.3887572207787</v>
      </c>
      <c r="Y1491">
        <v>0</v>
      </c>
      <c r="Z1491">
        <v>0</v>
      </c>
      <c r="AA1491">
        <v>0</v>
      </c>
      <c r="AB1491">
        <v>6.6663918539487188</v>
      </c>
      <c r="AC1491">
        <v>0</v>
      </c>
      <c r="AD1491">
        <v>0</v>
      </c>
      <c r="AE1491">
        <v>300.05514907472741</v>
      </c>
    </row>
    <row r="1492" spans="1:31" x14ac:dyDescent="0.3">
      <c r="A1492">
        <v>2686953</v>
      </c>
      <c r="B1492">
        <v>1</v>
      </c>
      <c r="C1492" t="s">
        <v>80</v>
      </c>
      <c r="D1492" t="s">
        <v>94</v>
      </c>
      <c r="E1492" t="s">
        <v>213</v>
      </c>
      <c r="F1492" t="s">
        <v>4466</v>
      </c>
      <c r="G1492" t="s">
        <v>688</v>
      </c>
      <c r="H1492" t="s">
        <v>187</v>
      </c>
      <c r="I1492" t="s">
        <v>136</v>
      </c>
      <c r="J1492" t="s">
        <v>137</v>
      </c>
      <c r="K1492" t="s">
        <v>138</v>
      </c>
      <c r="L1492" t="s">
        <v>4467</v>
      </c>
      <c r="M1492" t="s">
        <v>4468</v>
      </c>
      <c r="N1492">
        <v>4.6791666660000004</v>
      </c>
      <c r="O1492">
        <v>0</v>
      </c>
      <c r="P1492">
        <v>1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0.26535022709341732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0.26535022709341732</v>
      </c>
    </row>
    <row r="1493" spans="1:31" x14ac:dyDescent="0.3">
      <c r="A1493">
        <v>2686983</v>
      </c>
      <c r="B1493">
        <v>1</v>
      </c>
      <c r="C1493" t="s">
        <v>81</v>
      </c>
      <c r="D1493" t="s">
        <v>127</v>
      </c>
      <c r="E1493" t="s">
        <v>184</v>
      </c>
      <c r="F1493" t="s">
        <v>4469</v>
      </c>
      <c r="G1493" t="s">
        <v>186</v>
      </c>
      <c r="H1493" t="s">
        <v>187</v>
      </c>
      <c r="I1493" t="s">
        <v>136</v>
      </c>
      <c r="J1493" t="s">
        <v>137</v>
      </c>
      <c r="K1493" t="s">
        <v>138</v>
      </c>
      <c r="L1493" t="s">
        <v>4470</v>
      </c>
      <c r="M1493" t="s">
        <v>4471</v>
      </c>
      <c r="N1493">
        <v>5.4813888879999997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2</v>
      </c>
      <c r="U1493">
        <v>0</v>
      </c>
      <c r="V1493">
        <v>1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5.6348804891152673</v>
      </c>
      <c r="AC1493">
        <v>0</v>
      </c>
      <c r="AD1493">
        <v>149.71018978117993</v>
      </c>
      <c r="AE1493">
        <v>155.3450702702952</v>
      </c>
    </row>
    <row r="1494" spans="1:31" x14ac:dyDescent="0.3">
      <c r="A1494">
        <v>2687047</v>
      </c>
      <c r="B1494">
        <v>1</v>
      </c>
      <c r="C1494" t="s">
        <v>81</v>
      </c>
      <c r="D1494" t="s">
        <v>113</v>
      </c>
      <c r="E1494" t="s">
        <v>184</v>
      </c>
      <c r="F1494" t="s">
        <v>4472</v>
      </c>
      <c r="G1494" t="s">
        <v>186</v>
      </c>
      <c r="H1494" t="s">
        <v>187</v>
      </c>
      <c r="I1494" t="s">
        <v>136</v>
      </c>
      <c r="J1494" t="s">
        <v>137</v>
      </c>
      <c r="K1494" t="s">
        <v>138</v>
      </c>
      <c r="L1494" t="s">
        <v>4473</v>
      </c>
      <c r="M1494" t="s">
        <v>4474</v>
      </c>
      <c r="N1494">
        <v>3.61</v>
      </c>
      <c r="O1494">
        <v>0</v>
      </c>
      <c r="P1494">
        <v>13</v>
      </c>
      <c r="Q1494">
        <v>0</v>
      </c>
      <c r="R1494">
        <v>1</v>
      </c>
      <c r="S1494">
        <v>0</v>
      </c>
      <c r="T1494">
        <v>2</v>
      </c>
      <c r="U1494">
        <v>0</v>
      </c>
      <c r="V1494">
        <v>0</v>
      </c>
      <c r="W1494">
        <v>0</v>
      </c>
      <c r="X1494">
        <v>7.6240088403069945</v>
      </c>
      <c r="Y1494">
        <v>0</v>
      </c>
      <c r="Z1494">
        <v>0</v>
      </c>
      <c r="AA1494">
        <v>0</v>
      </c>
      <c r="AB1494">
        <v>3.0965968889942719</v>
      </c>
      <c r="AC1494">
        <v>0</v>
      </c>
      <c r="AD1494">
        <v>0</v>
      </c>
      <c r="AE1494">
        <v>10.720605729301266</v>
      </c>
    </row>
    <row r="1495" spans="1:31" x14ac:dyDescent="0.3">
      <c r="A1495">
        <v>2687061</v>
      </c>
      <c r="B1495">
        <v>1</v>
      </c>
      <c r="C1495" t="s">
        <v>80</v>
      </c>
      <c r="D1495" t="s">
        <v>84</v>
      </c>
      <c r="E1495" t="s">
        <v>244</v>
      </c>
      <c r="F1495" t="s">
        <v>4475</v>
      </c>
      <c r="G1495" t="s">
        <v>346</v>
      </c>
      <c r="H1495" t="s">
        <v>187</v>
      </c>
      <c r="I1495" t="s">
        <v>136</v>
      </c>
      <c r="J1495" t="s">
        <v>137</v>
      </c>
      <c r="K1495" t="s">
        <v>166</v>
      </c>
      <c r="L1495" t="s">
        <v>4476</v>
      </c>
      <c r="M1495" t="s">
        <v>4477</v>
      </c>
      <c r="N1495">
        <v>3.03</v>
      </c>
      <c r="O1495">
        <v>0</v>
      </c>
      <c r="P1495">
        <v>421</v>
      </c>
      <c r="Q1495">
        <v>0</v>
      </c>
      <c r="R1495">
        <v>0</v>
      </c>
      <c r="S1495">
        <v>0</v>
      </c>
      <c r="T1495">
        <v>4</v>
      </c>
      <c r="U1495">
        <v>0</v>
      </c>
      <c r="V1495">
        <v>0</v>
      </c>
      <c r="W1495">
        <v>0</v>
      </c>
      <c r="X1495">
        <v>245.09180620772275</v>
      </c>
      <c r="Y1495">
        <v>0</v>
      </c>
      <c r="Z1495">
        <v>0</v>
      </c>
      <c r="AA1495">
        <v>0</v>
      </c>
      <c r="AB1495">
        <v>6.6191046769076918</v>
      </c>
      <c r="AC1495">
        <v>0</v>
      </c>
      <c r="AD1495">
        <v>0</v>
      </c>
      <c r="AE1495">
        <v>251.71091088463044</v>
      </c>
    </row>
    <row r="1496" spans="1:31" x14ac:dyDescent="0.3">
      <c r="A1496">
        <v>2687088</v>
      </c>
      <c r="B1496">
        <v>1</v>
      </c>
      <c r="C1496" t="s">
        <v>80</v>
      </c>
      <c r="D1496" t="s">
        <v>90</v>
      </c>
      <c r="E1496" t="s">
        <v>184</v>
      </c>
      <c r="F1496" t="s">
        <v>4478</v>
      </c>
      <c r="G1496" t="s">
        <v>3974</v>
      </c>
      <c r="H1496" t="s">
        <v>187</v>
      </c>
      <c r="I1496" t="s">
        <v>136</v>
      </c>
      <c r="J1496" t="s">
        <v>137</v>
      </c>
      <c r="K1496" t="s">
        <v>138</v>
      </c>
      <c r="L1496" t="s">
        <v>4479</v>
      </c>
      <c r="M1496" t="s">
        <v>4480</v>
      </c>
      <c r="N1496">
        <v>1.873611111</v>
      </c>
      <c r="O1496">
        <v>0</v>
      </c>
      <c r="P1496">
        <v>293</v>
      </c>
      <c r="Q1496">
        <v>0</v>
      </c>
      <c r="R1496">
        <v>0</v>
      </c>
      <c r="S1496">
        <v>0</v>
      </c>
      <c r="T1496">
        <v>19</v>
      </c>
      <c r="U1496">
        <v>0</v>
      </c>
      <c r="V1496">
        <v>0</v>
      </c>
      <c r="W1496">
        <v>0</v>
      </c>
      <c r="X1496">
        <v>99.26244478588643</v>
      </c>
      <c r="Y1496">
        <v>0</v>
      </c>
      <c r="Z1496">
        <v>0</v>
      </c>
      <c r="AA1496">
        <v>0</v>
      </c>
      <c r="AB1496">
        <v>25.596683369185062</v>
      </c>
      <c r="AC1496">
        <v>0</v>
      </c>
      <c r="AD1496">
        <v>0</v>
      </c>
      <c r="AE1496">
        <v>124.85912815507149</v>
      </c>
    </row>
    <row r="1497" spans="1:31" x14ac:dyDescent="0.3">
      <c r="A1497">
        <v>2687112</v>
      </c>
      <c r="B1497">
        <v>1</v>
      </c>
      <c r="C1497" t="s">
        <v>80</v>
      </c>
      <c r="D1497" t="s">
        <v>95</v>
      </c>
      <c r="E1497" t="s">
        <v>184</v>
      </c>
      <c r="F1497" t="s">
        <v>4481</v>
      </c>
      <c r="G1497" t="s">
        <v>186</v>
      </c>
      <c r="H1497" t="s">
        <v>187</v>
      </c>
      <c r="I1497" t="s">
        <v>136</v>
      </c>
      <c r="J1497" t="s">
        <v>137</v>
      </c>
      <c r="K1497" t="s">
        <v>138</v>
      </c>
      <c r="L1497" t="s">
        <v>4482</v>
      </c>
      <c r="M1497" t="s">
        <v>4483</v>
      </c>
      <c r="N1497">
        <v>1.8047222220000001</v>
      </c>
      <c r="O1497">
        <v>0</v>
      </c>
      <c r="P1497">
        <v>84</v>
      </c>
      <c r="Q1497">
        <v>0</v>
      </c>
      <c r="R1497">
        <v>0</v>
      </c>
      <c r="S1497">
        <v>0</v>
      </c>
      <c r="T1497">
        <v>3</v>
      </c>
      <c r="U1497">
        <v>0</v>
      </c>
      <c r="V1497">
        <v>0</v>
      </c>
      <c r="W1497">
        <v>0</v>
      </c>
      <c r="X1497">
        <v>19.816247682644931</v>
      </c>
      <c r="Y1497">
        <v>0</v>
      </c>
      <c r="Z1497">
        <v>0</v>
      </c>
      <c r="AA1497">
        <v>0</v>
      </c>
      <c r="AB1497">
        <v>0.47369223206325228</v>
      </c>
      <c r="AC1497">
        <v>0</v>
      </c>
      <c r="AD1497">
        <v>0</v>
      </c>
      <c r="AE1497">
        <v>20.289939914708185</v>
      </c>
    </row>
    <row r="1498" spans="1:31" x14ac:dyDescent="0.3">
      <c r="A1498">
        <v>2687139</v>
      </c>
      <c r="B1498">
        <v>1</v>
      </c>
      <c r="C1498" t="s">
        <v>80</v>
      </c>
      <c r="D1498" t="s">
        <v>82</v>
      </c>
      <c r="E1498" t="s">
        <v>244</v>
      </c>
      <c r="F1498" t="s">
        <v>4484</v>
      </c>
      <c r="G1498" t="s">
        <v>409</v>
      </c>
      <c r="H1498" t="s">
        <v>187</v>
      </c>
      <c r="I1498" t="s">
        <v>136</v>
      </c>
      <c r="J1498" t="s">
        <v>137</v>
      </c>
      <c r="K1498" t="s">
        <v>138</v>
      </c>
      <c r="L1498" t="s">
        <v>4485</v>
      </c>
      <c r="M1498" t="s">
        <v>4486</v>
      </c>
      <c r="N1498">
        <v>1.582222222</v>
      </c>
      <c r="O1498">
        <v>0</v>
      </c>
      <c r="P1498">
        <v>518</v>
      </c>
      <c r="Q1498">
        <v>0</v>
      </c>
      <c r="R1498">
        <v>0</v>
      </c>
      <c r="S1498">
        <v>0</v>
      </c>
      <c r="T1498">
        <v>11</v>
      </c>
      <c r="U1498">
        <v>0</v>
      </c>
      <c r="V1498">
        <v>0</v>
      </c>
      <c r="W1498">
        <v>0</v>
      </c>
      <c r="X1498">
        <v>136.96817135144533</v>
      </c>
      <c r="Y1498">
        <v>0</v>
      </c>
      <c r="Z1498">
        <v>0</v>
      </c>
      <c r="AA1498">
        <v>0</v>
      </c>
      <c r="AB1498">
        <v>4.7847852353955727</v>
      </c>
      <c r="AC1498">
        <v>0</v>
      </c>
      <c r="AD1498">
        <v>0</v>
      </c>
      <c r="AE1498">
        <v>141.7529565868409</v>
      </c>
    </row>
    <row r="1499" spans="1:31" x14ac:dyDescent="0.3">
      <c r="A1499">
        <v>2687169</v>
      </c>
      <c r="B1499">
        <v>1</v>
      </c>
      <c r="C1499" t="s">
        <v>80</v>
      </c>
      <c r="D1499" t="s">
        <v>92</v>
      </c>
      <c r="E1499" t="s">
        <v>244</v>
      </c>
      <c r="F1499" t="s">
        <v>4487</v>
      </c>
      <c r="G1499" t="s">
        <v>968</v>
      </c>
      <c r="H1499" t="s">
        <v>187</v>
      </c>
      <c r="I1499" t="s">
        <v>136</v>
      </c>
      <c r="J1499" t="s">
        <v>137</v>
      </c>
      <c r="K1499" t="s">
        <v>138</v>
      </c>
      <c r="L1499" t="s">
        <v>4488</v>
      </c>
      <c r="M1499" t="s">
        <v>4489</v>
      </c>
      <c r="N1499">
        <v>0.43777777699999998</v>
      </c>
      <c r="O1499">
        <v>0</v>
      </c>
      <c r="P1499">
        <v>7</v>
      </c>
      <c r="Q1499">
        <v>0</v>
      </c>
      <c r="R1499">
        <v>16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0.37085959473649366</v>
      </c>
      <c r="Y1499">
        <v>0</v>
      </c>
      <c r="Z1499">
        <v>0.6654062472757567</v>
      </c>
      <c r="AA1499">
        <v>0</v>
      </c>
      <c r="AB1499">
        <v>0</v>
      </c>
      <c r="AC1499">
        <v>0</v>
      </c>
      <c r="AD1499">
        <v>0</v>
      </c>
      <c r="AE1499">
        <v>1.0362658420122504</v>
      </c>
    </row>
    <row r="1500" spans="1:31" x14ac:dyDescent="0.3">
      <c r="A1500">
        <v>2684859</v>
      </c>
      <c r="B1500">
        <v>1</v>
      </c>
      <c r="C1500" t="s">
        <v>81</v>
      </c>
      <c r="D1500" t="s">
        <v>127</v>
      </c>
      <c r="E1500" t="s">
        <v>184</v>
      </c>
      <c r="F1500" t="s">
        <v>4490</v>
      </c>
      <c r="G1500" t="s">
        <v>346</v>
      </c>
      <c r="H1500" t="s">
        <v>187</v>
      </c>
      <c r="I1500" t="s">
        <v>136</v>
      </c>
      <c r="J1500" t="s">
        <v>137</v>
      </c>
      <c r="K1500" t="s">
        <v>166</v>
      </c>
      <c r="L1500" t="s">
        <v>4491</v>
      </c>
      <c r="M1500" t="s">
        <v>4492</v>
      </c>
      <c r="N1500">
        <v>9.6605555550000002</v>
      </c>
      <c r="O1500">
        <v>0</v>
      </c>
      <c r="P1500">
        <v>17</v>
      </c>
      <c r="Q1500">
        <v>0</v>
      </c>
      <c r="R1500">
        <v>0</v>
      </c>
      <c r="S1500">
        <v>0</v>
      </c>
      <c r="T1500">
        <v>4</v>
      </c>
      <c r="U1500">
        <v>0</v>
      </c>
      <c r="V1500">
        <v>0</v>
      </c>
      <c r="W1500">
        <v>0</v>
      </c>
      <c r="X1500">
        <v>18.64851827196086</v>
      </c>
      <c r="Y1500">
        <v>0</v>
      </c>
      <c r="Z1500">
        <v>0</v>
      </c>
      <c r="AA1500">
        <v>0</v>
      </c>
      <c r="AB1500">
        <v>25.359102665519995</v>
      </c>
      <c r="AC1500">
        <v>0</v>
      </c>
      <c r="AD1500">
        <v>0</v>
      </c>
      <c r="AE1500">
        <v>44.007620937480851</v>
      </c>
    </row>
    <row r="1501" spans="1:31" x14ac:dyDescent="0.3">
      <c r="A1501">
        <v>2685236</v>
      </c>
      <c r="B1501">
        <v>1</v>
      </c>
      <c r="C1501" t="s">
        <v>80</v>
      </c>
      <c r="D1501" t="s">
        <v>89</v>
      </c>
      <c r="E1501" t="s">
        <v>184</v>
      </c>
      <c r="F1501" t="s">
        <v>4493</v>
      </c>
      <c r="G1501" t="s">
        <v>186</v>
      </c>
      <c r="H1501" t="s">
        <v>187</v>
      </c>
      <c r="I1501" t="s">
        <v>136</v>
      </c>
      <c r="J1501" t="s">
        <v>137</v>
      </c>
      <c r="K1501" t="s">
        <v>138</v>
      </c>
      <c r="L1501" t="s">
        <v>4494</v>
      </c>
      <c r="M1501" t="s">
        <v>4495</v>
      </c>
      <c r="N1501">
        <v>1.2725</v>
      </c>
      <c r="O1501">
        <v>0</v>
      </c>
      <c r="P1501">
        <v>4</v>
      </c>
      <c r="Q1501">
        <v>0</v>
      </c>
      <c r="R1501">
        <v>12</v>
      </c>
      <c r="S1501">
        <v>0</v>
      </c>
      <c r="T1501">
        <v>6</v>
      </c>
      <c r="U1501">
        <v>0</v>
      </c>
      <c r="V1501">
        <v>0</v>
      </c>
      <c r="W1501">
        <v>0</v>
      </c>
      <c r="X1501">
        <v>2.9666219387922257</v>
      </c>
      <c r="Y1501">
        <v>0</v>
      </c>
      <c r="Z1501">
        <v>7.0976788953340018</v>
      </c>
      <c r="AA1501">
        <v>0</v>
      </c>
      <c r="AB1501">
        <v>15.537475623026435</v>
      </c>
      <c r="AC1501">
        <v>0</v>
      </c>
      <c r="AD1501">
        <v>0</v>
      </c>
      <c r="AE1501">
        <v>25.60177645715266</v>
      </c>
    </row>
    <row r="1502" spans="1:31" x14ac:dyDescent="0.3">
      <c r="A1502">
        <v>2686586</v>
      </c>
      <c r="B1502">
        <v>1</v>
      </c>
      <c r="C1502" t="s">
        <v>81</v>
      </c>
      <c r="D1502" t="s">
        <v>121</v>
      </c>
      <c r="E1502" t="s">
        <v>213</v>
      </c>
      <c r="F1502" t="s">
        <v>4496</v>
      </c>
      <c r="G1502" t="s">
        <v>147</v>
      </c>
      <c r="H1502" t="s">
        <v>187</v>
      </c>
      <c r="I1502" t="s">
        <v>136</v>
      </c>
      <c r="J1502" t="s">
        <v>3</v>
      </c>
      <c r="K1502" t="s">
        <v>138</v>
      </c>
      <c r="L1502" t="s">
        <v>4497</v>
      </c>
      <c r="M1502" t="s">
        <v>4498</v>
      </c>
      <c r="N1502">
        <v>1.5766666659999999</v>
      </c>
      <c r="O1502">
        <v>0</v>
      </c>
      <c r="P1502">
        <v>1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0.25429466918094668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0.25429466918094668</v>
      </c>
    </row>
    <row r="1503" spans="1:31" x14ac:dyDescent="0.3">
      <c r="A1503">
        <v>2686806</v>
      </c>
      <c r="B1503">
        <v>1</v>
      </c>
      <c r="C1503" t="s">
        <v>80</v>
      </c>
      <c r="D1503" t="s">
        <v>94</v>
      </c>
      <c r="E1503" t="s">
        <v>184</v>
      </c>
      <c r="F1503" t="s">
        <v>1239</v>
      </c>
      <c r="G1503" t="s">
        <v>165</v>
      </c>
      <c r="H1503" t="s">
        <v>187</v>
      </c>
      <c r="I1503" t="s">
        <v>136</v>
      </c>
      <c r="J1503" t="s">
        <v>137</v>
      </c>
      <c r="K1503" t="s">
        <v>166</v>
      </c>
      <c r="L1503" t="s">
        <v>4499</v>
      </c>
      <c r="M1503" t="s">
        <v>4500</v>
      </c>
      <c r="N1503">
        <v>8.3919444439999999</v>
      </c>
      <c r="O1503">
        <v>0</v>
      </c>
      <c r="P1503">
        <v>40</v>
      </c>
      <c r="Q1503">
        <v>0</v>
      </c>
      <c r="R1503">
        <v>7</v>
      </c>
      <c r="S1503">
        <v>0</v>
      </c>
      <c r="T1503">
        <v>7</v>
      </c>
      <c r="U1503">
        <v>0</v>
      </c>
      <c r="V1503">
        <v>0</v>
      </c>
      <c r="W1503">
        <v>0</v>
      </c>
      <c r="X1503">
        <v>52.875309067366345</v>
      </c>
      <c r="Y1503">
        <v>0</v>
      </c>
      <c r="Z1503">
        <v>0</v>
      </c>
      <c r="AA1503">
        <v>0</v>
      </c>
      <c r="AB1503">
        <v>9.4279011241878887</v>
      </c>
      <c r="AC1503">
        <v>0</v>
      </c>
      <c r="AD1503">
        <v>0</v>
      </c>
      <c r="AE1503">
        <v>62.303210191554236</v>
      </c>
    </row>
    <row r="1504" spans="1:31" x14ac:dyDescent="0.3">
      <c r="A1504">
        <v>2686868</v>
      </c>
      <c r="B1504">
        <v>1</v>
      </c>
      <c r="C1504" t="s">
        <v>80</v>
      </c>
      <c r="D1504" t="s">
        <v>95</v>
      </c>
      <c r="E1504" t="s">
        <v>213</v>
      </c>
      <c r="F1504" t="s">
        <v>4501</v>
      </c>
      <c r="G1504" t="s">
        <v>688</v>
      </c>
      <c r="H1504" t="s">
        <v>187</v>
      </c>
      <c r="I1504" t="s">
        <v>136</v>
      </c>
      <c r="J1504" t="s">
        <v>137</v>
      </c>
      <c r="K1504" t="s">
        <v>138</v>
      </c>
      <c r="L1504" t="s">
        <v>4502</v>
      </c>
      <c r="M1504" t="s">
        <v>4503</v>
      </c>
      <c r="N1504">
        <v>3.1005555550000001</v>
      </c>
      <c r="O1504">
        <v>0</v>
      </c>
      <c r="P1504">
        <v>0</v>
      </c>
      <c r="Q1504">
        <v>0</v>
      </c>
      <c r="R1504">
        <v>0</v>
      </c>
      <c r="S1504">
        <v>0</v>
      </c>
      <c r="T1504">
        <v>1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5.1673245410800002</v>
      </c>
      <c r="AC1504">
        <v>0</v>
      </c>
      <c r="AD1504">
        <v>0</v>
      </c>
      <c r="AE1504">
        <v>5.1673245410800002</v>
      </c>
    </row>
    <row r="1505" spans="1:31" x14ac:dyDescent="0.3">
      <c r="A1505">
        <v>2686883</v>
      </c>
      <c r="B1505">
        <v>1</v>
      </c>
      <c r="C1505" t="s">
        <v>80</v>
      </c>
      <c r="D1505" t="s">
        <v>90</v>
      </c>
      <c r="E1505" t="s">
        <v>184</v>
      </c>
      <c r="F1505" t="s">
        <v>4504</v>
      </c>
      <c r="G1505" t="s">
        <v>253</v>
      </c>
      <c r="H1505" t="s">
        <v>187</v>
      </c>
      <c r="I1505" t="s">
        <v>136</v>
      </c>
      <c r="J1505" t="s">
        <v>137</v>
      </c>
      <c r="K1505" t="s">
        <v>138</v>
      </c>
      <c r="L1505" t="s">
        <v>4505</v>
      </c>
      <c r="M1505" t="s">
        <v>4506</v>
      </c>
      <c r="N1505">
        <v>8.0902777770000007</v>
      </c>
      <c r="O1505">
        <v>0</v>
      </c>
      <c r="P1505">
        <v>43</v>
      </c>
      <c r="Q1505">
        <v>0</v>
      </c>
      <c r="R1505">
        <v>1</v>
      </c>
      <c r="S1505">
        <v>0</v>
      </c>
      <c r="T1505">
        <v>2</v>
      </c>
      <c r="U1505">
        <v>0</v>
      </c>
      <c r="V1505">
        <v>0</v>
      </c>
      <c r="W1505">
        <v>0</v>
      </c>
      <c r="X1505">
        <v>48.402096550162213</v>
      </c>
      <c r="Y1505">
        <v>0</v>
      </c>
      <c r="Z1505">
        <v>0.16505373431909334</v>
      </c>
      <c r="AA1505">
        <v>0</v>
      </c>
      <c r="AB1505">
        <v>13.393906902099568</v>
      </c>
      <c r="AC1505">
        <v>0</v>
      </c>
      <c r="AD1505">
        <v>0</v>
      </c>
      <c r="AE1505">
        <v>61.961057186580874</v>
      </c>
    </row>
    <row r="1506" spans="1:31" x14ac:dyDescent="0.3">
      <c r="A1506">
        <v>2687018</v>
      </c>
      <c r="B1506">
        <v>1</v>
      </c>
      <c r="C1506" t="s">
        <v>80</v>
      </c>
      <c r="D1506" t="s">
        <v>85</v>
      </c>
      <c r="E1506" t="s">
        <v>213</v>
      </c>
      <c r="F1506" t="s">
        <v>4507</v>
      </c>
      <c r="G1506" t="s">
        <v>831</v>
      </c>
      <c r="H1506" t="s">
        <v>187</v>
      </c>
      <c r="I1506" t="s">
        <v>136</v>
      </c>
      <c r="J1506" t="s">
        <v>137</v>
      </c>
      <c r="K1506" t="s">
        <v>138</v>
      </c>
      <c r="L1506" t="s">
        <v>4508</v>
      </c>
      <c r="M1506" t="s">
        <v>4509</v>
      </c>
      <c r="N1506">
        <v>5.0816666660000003</v>
      </c>
      <c r="O1506">
        <v>0</v>
      </c>
      <c r="P1506">
        <v>1</v>
      </c>
      <c r="Q1506">
        <v>0</v>
      </c>
      <c r="R1506">
        <v>0</v>
      </c>
      <c r="S1506">
        <v>0</v>
      </c>
      <c r="T1506">
        <v>1</v>
      </c>
      <c r="U1506">
        <v>0</v>
      </c>
      <c r="V1506">
        <v>0</v>
      </c>
      <c r="W1506">
        <v>0</v>
      </c>
      <c r="X1506">
        <v>1.8827090429716802</v>
      </c>
      <c r="Y1506">
        <v>0</v>
      </c>
      <c r="Z1506">
        <v>0</v>
      </c>
      <c r="AA1506">
        <v>0</v>
      </c>
      <c r="AB1506">
        <v>1.0107850562619367</v>
      </c>
      <c r="AC1506">
        <v>0</v>
      </c>
      <c r="AD1506">
        <v>0</v>
      </c>
      <c r="AE1506">
        <v>2.8934940992336169</v>
      </c>
    </row>
    <row r="1507" spans="1:31" x14ac:dyDescent="0.3">
      <c r="A1507">
        <v>2687025</v>
      </c>
      <c r="B1507">
        <v>1</v>
      </c>
      <c r="C1507" t="s">
        <v>80</v>
      </c>
      <c r="D1507" t="s">
        <v>110</v>
      </c>
      <c r="E1507" t="s">
        <v>184</v>
      </c>
      <c r="F1507" t="s">
        <v>4510</v>
      </c>
      <c r="G1507" t="s">
        <v>147</v>
      </c>
      <c r="H1507" t="s">
        <v>187</v>
      </c>
      <c r="I1507" t="s">
        <v>136</v>
      </c>
      <c r="J1507" t="s">
        <v>3</v>
      </c>
      <c r="K1507" t="s">
        <v>138</v>
      </c>
      <c r="L1507" t="s">
        <v>4511</v>
      </c>
      <c r="M1507" t="s">
        <v>4512</v>
      </c>
      <c r="N1507">
        <v>4.1475</v>
      </c>
      <c r="O1507">
        <v>0</v>
      </c>
      <c r="P1507">
        <v>23</v>
      </c>
      <c r="Q1507">
        <v>0</v>
      </c>
      <c r="R1507">
        <v>0</v>
      </c>
      <c r="S1507">
        <v>0</v>
      </c>
      <c r="T1507">
        <v>31</v>
      </c>
      <c r="U1507">
        <v>0</v>
      </c>
      <c r="V1507">
        <v>0</v>
      </c>
      <c r="W1507">
        <v>0</v>
      </c>
      <c r="X1507">
        <v>24.200012080163638</v>
      </c>
      <c r="Y1507">
        <v>0</v>
      </c>
      <c r="Z1507">
        <v>0</v>
      </c>
      <c r="AA1507">
        <v>0</v>
      </c>
      <c r="AB1507">
        <v>204.67064591839505</v>
      </c>
      <c r="AC1507">
        <v>0</v>
      </c>
      <c r="AD1507">
        <v>0</v>
      </c>
      <c r="AE1507">
        <v>228.8706579985587</v>
      </c>
    </row>
    <row r="1508" spans="1:31" x14ac:dyDescent="0.3">
      <c r="A1508">
        <v>2687050</v>
      </c>
      <c r="B1508">
        <v>1</v>
      </c>
      <c r="C1508" t="s">
        <v>81</v>
      </c>
      <c r="D1508" t="s">
        <v>118</v>
      </c>
      <c r="E1508" t="s">
        <v>184</v>
      </c>
      <c r="F1508" t="s">
        <v>4513</v>
      </c>
      <c r="G1508" t="s">
        <v>147</v>
      </c>
      <c r="H1508" t="s">
        <v>187</v>
      </c>
      <c r="I1508" t="s">
        <v>136</v>
      </c>
      <c r="J1508" t="s">
        <v>3</v>
      </c>
      <c r="K1508" t="s">
        <v>138</v>
      </c>
      <c r="L1508" t="s">
        <v>4514</v>
      </c>
      <c r="M1508" t="s">
        <v>4515</v>
      </c>
      <c r="N1508">
        <v>2.1633333330000002</v>
      </c>
      <c r="O1508">
        <v>0</v>
      </c>
      <c r="P1508">
        <v>28</v>
      </c>
      <c r="Q1508">
        <v>0</v>
      </c>
      <c r="R1508">
        <v>0</v>
      </c>
      <c r="S1508">
        <v>0</v>
      </c>
      <c r="T1508">
        <v>4</v>
      </c>
      <c r="U1508">
        <v>0</v>
      </c>
      <c r="V1508">
        <v>0</v>
      </c>
      <c r="W1508">
        <v>0</v>
      </c>
      <c r="X1508">
        <v>8.614542264387465</v>
      </c>
      <c r="Y1508">
        <v>0</v>
      </c>
      <c r="Z1508">
        <v>0</v>
      </c>
      <c r="AA1508">
        <v>0</v>
      </c>
      <c r="AB1508">
        <v>4.003791527261388</v>
      </c>
      <c r="AC1508">
        <v>0</v>
      </c>
      <c r="AD1508">
        <v>0</v>
      </c>
      <c r="AE1508">
        <v>12.618333791648853</v>
      </c>
    </row>
    <row r="1509" spans="1:31" x14ac:dyDescent="0.3">
      <c r="A1509">
        <v>2687054</v>
      </c>
      <c r="B1509">
        <v>1</v>
      </c>
      <c r="C1509" t="s">
        <v>80</v>
      </c>
      <c r="D1509" t="s">
        <v>97</v>
      </c>
      <c r="E1509" t="s">
        <v>213</v>
      </c>
      <c r="F1509" t="s">
        <v>4516</v>
      </c>
      <c r="G1509" t="s">
        <v>831</v>
      </c>
      <c r="H1509" t="s">
        <v>187</v>
      </c>
      <c r="I1509" t="s">
        <v>136</v>
      </c>
      <c r="J1509" t="s">
        <v>137</v>
      </c>
      <c r="K1509" t="s">
        <v>138</v>
      </c>
      <c r="L1509" t="s">
        <v>4517</v>
      </c>
      <c r="M1509" t="s">
        <v>4518</v>
      </c>
      <c r="N1509">
        <v>4.340833333</v>
      </c>
      <c r="O1509">
        <v>0</v>
      </c>
      <c r="P1509">
        <v>3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2.4608724165489138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2.4608724165489138</v>
      </c>
    </row>
    <row r="1510" spans="1:31" x14ac:dyDescent="0.3">
      <c r="A1510">
        <v>2687106</v>
      </c>
      <c r="B1510">
        <v>1</v>
      </c>
      <c r="C1510" t="s">
        <v>80</v>
      </c>
      <c r="D1510" t="s">
        <v>90</v>
      </c>
      <c r="E1510" t="s">
        <v>213</v>
      </c>
      <c r="F1510" t="s">
        <v>4519</v>
      </c>
      <c r="G1510" t="s">
        <v>688</v>
      </c>
      <c r="H1510" t="s">
        <v>187</v>
      </c>
      <c r="I1510" t="s">
        <v>136</v>
      </c>
      <c r="J1510" t="s">
        <v>137</v>
      </c>
      <c r="K1510" t="s">
        <v>138</v>
      </c>
      <c r="L1510" t="s">
        <v>4520</v>
      </c>
      <c r="M1510" t="s">
        <v>4521</v>
      </c>
      <c r="N1510">
        <v>3.500555555</v>
      </c>
      <c r="O1510">
        <v>0</v>
      </c>
      <c r="P1510">
        <v>7</v>
      </c>
      <c r="Q1510">
        <v>0</v>
      </c>
      <c r="R1510">
        <v>0</v>
      </c>
      <c r="S1510">
        <v>0</v>
      </c>
      <c r="T1510">
        <v>1</v>
      </c>
      <c r="U1510">
        <v>0</v>
      </c>
      <c r="V1510">
        <v>0</v>
      </c>
      <c r="W1510">
        <v>0</v>
      </c>
      <c r="X1510">
        <v>4.924820317300437</v>
      </c>
      <c r="Y1510">
        <v>0</v>
      </c>
      <c r="Z1510">
        <v>0</v>
      </c>
      <c r="AA1510">
        <v>0</v>
      </c>
      <c r="AB1510">
        <v>1.6050609343923983</v>
      </c>
      <c r="AC1510">
        <v>0</v>
      </c>
      <c r="AD1510">
        <v>0</v>
      </c>
      <c r="AE1510">
        <v>6.5298812516928351</v>
      </c>
    </row>
    <row r="1511" spans="1:31" x14ac:dyDescent="0.3">
      <c r="A1511">
        <v>2687157</v>
      </c>
      <c r="B1511">
        <v>1</v>
      </c>
      <c r="C1511" t="s">
        <v>80</v>
      </c>
      <c r="D1511" t="s">
        <v>90</v>
      </c>
      <c r="E1511" t="s">
        <v>428</v>
      </c>
      <c r="F1511" t="s">
        <v>2248</v>
      </c>
      <c r="G1511" t="s">
        <v>186</v>
      </c>
      <c r="H1511" t="s">
        <v>187</v>
      </c>
      <c r="I1511" t="s">
        <v>136</v>
      </c>
      <c r="J1511" t="s">
        <v>137</v>
      </c>
      <c r="K1511" t="s">
        <v>138</v>
      </c>
      <c r="L1511" t="s">
        <v>4522</v>
      </c>
      <c r="M1511" t="s">
        <v>4523</v>
      </c>
      <c r="N1511">
        <v>1.8280555549999999</v>
      </c>
      <c r="O1511">
        <v>0</v>
      </c>
      <c r="P1511">
        <v>85</v>
      </c>
      <c r="Q1511">
        <v>0</v>
      </c>
      <c r="R1511">
        <v>0</v>
      </c>
      <c r="S1511">
        <v>0</v>
      </c>
      <c r="T1511">
        <v>7</v>
      </c>
      <c r="U1511">
        <v>0</v>
      </c>
      <c r="V1511">
        <v>0</v>
      </c>
      <c r="W1511">
        <v>0</v>
      </c>
      <c r="X1511">
        <v>35.737528679736151</v>
      </c>
      <c r="Y1511">
        <v>0</v>
      </c>
      <c r="Z1511">
        <v>0</v>
      </c>
      <c r="AA1511">
        <v>0</v>
      </c>
      <c r="AB1511">
        <v>4.402139830936644</v>
      </c>
      <c r="AC1511">
        <v>0</v>
      </c>
      <c r="AD1511">
        <v>0</v>
      </c>
      <c r="AE1511">
        <v>40.139668510672792</v>
      </c>
    </row>
    <row r="1512" spans="1:31" x14ac:dyDescent="0.3">
      <c r="A1512">
        <v>2687159</v>
      </c>
      <c r="B1512">
        <v>1</v>
      </c>
      <c r="C1512" t="s">
        <v>81</v>
      </c>
      <c r="D1512" t="s">
        <v>121</v>
      </c>
      <c r="E1512" t="s">
        <v>213</v>
      </c>
      <c r="F1512" t="s">
        <v>4524</v>
      </c>
      <c r="G1512" t="s">
        <v>215</v>
      </c>
      <c r="H1512" t="s">
        <v>187</v>
      </c>
      <c r="I1512" t="s">
        <v>136</v>
      </c>
      <c r="J1512" t="s">
        <v>137</v>
      </c>
      <c r="K1512" t="s">
        <v>138</v>
      </c>
      <c r="L1512" t="s">
        <v>4525</v>
      </c>
      <c r="M1512" t="s">
        <v>4526</v>
      </c>
      <c r="N1512">
        <v>2.5786111109999998</v>
      </c>
      <c r="O1512">
        <v>0</v>
      </c>
      <c r="P1512">
        <v>1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0.62763519130124878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0.62763519130124878</v>
      </c>
    </row>
    <row r="1513" spans="1:31" x14ac:dyDescent="0.3">
      <c r="A1513">
        <v>2687207</v>
      </c>
      <c r="B1513">
        <v>1</v>
      </c>
      <c r="C1513" t="s">
        <v>80</v>
      </c>
      <c r="D1513" t="s">
        <v>90</v>
      </c>
      <c r="E1513" t="s">
        <v>244</v>
      </c>
      <c r="F1513" t="s">
        <v>4527</v>
      </c>
      <c r="G1513" t="s">
        <v>409</v>
      </c>
      <c r="H1513" t="s">
        <v>187</v>
      </c>
      <c r="I1513" t="s">
        <v>136</v>
      </c>
      <c r="J1513" t="s">
        <v>137</v>
      </c>
      <c r="K1513" t="s">
        <v>138</v>
      </c>
      <c r="L1513" t="s">
        <v>4528</v>
      </c>
      <c r="M1513" t="s">
        <v>4529</v>
      </c>
      <c r="N1513">
        <v>1.0566666659999999</v>
      </c>
      <c r="O1513">
        <v>0</v>
      </c>
      <c r="P1513">
        <v>291</v>
      </c>
      <c r="Q1513">
        <v>0</v>
      </c>
      <c r="R1513">
        <v>5</v>
      </c>
      <c r="S1513">
        <v>0</v>
      </c>
      <c r="T1513">
        <v>15</v>
      </c>
      <c r="U1513">
        <v>0</v>
      </c>
      <c r="V1513">
        <v>0</v>
      </c>
      <c r="W1513">
        <v>0</v>
      </c>
      <c r="X1513">
        <v>59.526830383094975</v>
      </c>
      <c r="Y1513">
        <v>0</v>
      </c>
      <c r="Z1513">
        <v>1.5900425020773223</v>
      </c>
      <c r="AA1513">
        <v>0</v>
      </c>
      <c r="AB1513">
        <v>6.9031062395342335</v>
      </c>
      <c r="AC1513">
        <v>0</v>
      </c>
      <c r="AD1513">
        <v>0</v>
      </c>
      <c r="AE1513">
        <v>68.019979124706538</v>
      </c>
    </row>
    <row r="1514" spans="1:31" x14ac:dyDescent="0.3">
      <c r="A1514">
        <v>2687211</v>
      </c>
      <c r="B1514">
        <v>1</v>
      </c>
      <c r="C1514" t="s">
        <v>81</v>
      </c>
      <c r="D1514" t="s">
        <v>119</v>
      </c>
      <c r="E1514" t="s">
        <v>184</v>
      </c>
      <c r="F1514" t="s">
        <v>4530</v>
      </c>
      <c r="G1514" t="s">
        <v>409</v>
      </c>
      <c r="H1514" t="s">
        <v>187</v>
      </c>
      <c r="I1514" t="s">
        <v>136</v>
      </c>
      <c r="J1514" t="s">
        <v>137</v>
      </c>
      <c r="K1514" t="s">
        <v>138</v>
      </c>
      <c r="L1514" t="s">
        <v>4531</v>
      </c>
      <c r="M1514" t="s">
        <v>4532</v>
      </c>
      <c r="N1514">
        <v>0.92027777700000002</v>
      </c>
      <c r="O1514">
        <v>0</v>
      </c>
      <c r="P1514">
        <v>51</v>
      </c>
      <c r="Q1514">
        <v>0</v>
      </c>
      <c r="R1514">
        <v>4</v>
      </c>
      <c r="S1514">
        <v>0</v>
      </c>
      <c r="T1514">
        <v>3</v>
      </c>
      <c r="U1514">
        <v>0</v>
      </c>
      <c r="V1514">
        <v>0</v>
      </c>
      <c r="W1514">
        <v>0</v>
      </c>
      <c r="X1514">
        <v>11.275721445147097</v>
      </c>
      <c r="Y1514">
        <v>0</v>
      </c>
      <c r="Z1514">
        <v>1.984377579077502</v>
      </c>
      <c r="AA1514">
        <v>0</v>
      </c>
      <c r="AB1514">
        <v>2.964538696823535</v>
      </c>
      <c r="AC1514">
        <v>0</v>
      </c>
      <c r="AD1514">
        <v>0</v>
      </c>
      <c r="AE1514">
        <v>16.224637721048133</v>
      </c>
    </row>
    <row r="1515" spans="1:31" x14ac:dyDescent="0.3">
      <c r="A1515">
        <v>2687219</v>
      </c>
      <c r="B1515">
        <v>1</v>
      </c>
      <c r="C1515" t="s">
        <v>80</v>
      </c>
      <c r="D1515" t="s">
        <v>107</v>
      </c>
      <c r="E1515" t="s">
        <v>244</v>
      </c>
      <c r="F1515" t="s">
        <v>4533</v>
      </c>
      <c r="G1515" t="s">
        <v>409</v>
      </c>
      <c r="H1515" t="s">
        <v>187</v>
      </c>
      <c r="I1515" t="s">
        <v>136</v>
      </c>
      <c r="J1515" t="s">
        <v>137</v>
      </c>
      <c r="K1515" t="s">
        <v>138</v>
      </c>
      <c r="L1515" t="s">
        <v>4534</v>
      </c>
      <c r="M1515" t="s">
        <v>4535</v>
      </c>
      <c r="N1515">
        <v>0.39222222200000001</v>
      </c>
      <c r="O1515">
        <v>0</v>
      </c>
      <c r="P1515">
        <v>124</v>
      </c>
      <c r="Q1515">
        <v>0</v>
      </c>
      <c r="R1515">
        <v>0</v>
      </c>
      <c r="S1515">
        <v>0</v>
      </c>
      <c r="T1515">
        <v>27</v>
      </c>
      <c r="U1515">
        <v>0</v>
      </c>
      <c r="V1515">
        <v>0</v>
      </c>
      <c r="W1515">
        <v>0</v>
      </c>
      <c r="X1515">
        <v>9.0435562688549673</v>
      </c>
      <c r="Y1515">
        <v>0</v>
      </c>
      <c r="Z1515">
        <v>0</v>
      </c>
      <c r="AA1515">
        <v>0</v>
      </c>
      <c r="AB1515">
        <v>6.6809985222841322</v>
      </c>
      <c r="AC1515">
        <v>0</v>
      </c>
      <c r="AD1515">
        <v>0</v>
      </c>
      <c r="AE1515">
        <v>15.724554791139099</v>
      </c>
    </row>
    <row r="1516" spans="1:31" x14ac:dyDescent="0.3">
      <c r="A1516">
        <v>2686322</v>
      </c>
      <c r="B1516">
        <v>1</v>
      </c>
      <c r="C1516" t="s">
        <v>80</v>
      </c>
      <c r="D1516" t="s">
        <v>82</v>
      </c>
      <c r="E1516" t="s">
        <v>428</v>
      </c>
      <c r="F1516" t="s">
        <v>4536</v>
      </c>
      <c r="G1516" t="s">
        <v>147</v>
      </c>
      <c r="H1516" t="s">
        <v>187</v>
      </c>
      <c r="I1516" t="s">
        <v>136</v>
      </c>
      <c r="J1516" t="s">
        <v>3</v>
      </c>
      <c r="K1516" t="s">
        <v>138</v>
      </c>
      <c r="L1516" t="s">
        <v>4537</v>
      </c>
      <c r="M1516" t="s">
        <v>4538</v>
      </c>
      <c r="N1516">
        <v>0.68194444399999998</v>
      </c>
      <c r="O1516">
        <v>0</v>
      </c>
      <c r="P1516">
        <v>121</v>
      </c>
      <c r="Q1516">
        <v>0</v>
      </c>
      <c r="R1516">
        <v>0</v>
      </c>
      <c r="S1516">
        <v>0</v>
      </c>
      <c r="T1516">
        <v>5</v>
      </c>
      <c r="U1516">
        <v>0</v>
      </c>
      <c r="V1516">
        <v>0</v>
      </c>
      <c r="W1516">
        <v>0</v>
      </c>
      <c r="X1516">
        <v>11.755843369137377</v>
      </c>
      <c r="Y1516">
        <v>0</v>
      </c>
      <c r="Z1516">
        <v>0</v>
      </c>
      <c r="AA1516">
        <v>0</v>
      </c>
      <c r="AB1516">
        <v>3.044452637213507</v>
      </c>
      <c r="AC1516">
        <v>0</v>
      </c>
      <c r="AD1516">
        <v>0</v>
      </c>
      <c r="AE1516">
        <v>14.800296006350884</v>
      </c>
    </row>
    <row r="1517" spans="1:31" x14ac:dyDescent="0.3">
      <c r="A1517">
        <v>2686322</v>
      </c>
      <c r="B1517">
        <v>2</v>
      </c>
      <c r="C1517" t="s">
        <v>80</v>
      </c>
      <c r="D1517" t="s">
        <v>82</v>
      </c>
      <c r="E1517" t="s">
        <v>244</v>
      </c>
      <c r="F1517" t="s">
        <v>4539</v>
      </c>
      <c r="G1517" t="s">
        <v>147</v>
      </c>
      <c r="H1517" t="s">
        <v>187</v>
      </c>
      <c r="I1517" t="s">
        <v>136</v>
      </c>
      <c r="J1517" t="s">
        <v>3</v>
      </c>
      <c r="K1517" t="s">
        <v>138</v>
      </c>
      <c r="L1517" t="s">
        <v>4538</v>
      </c>
      <c r="M1517" t="s">
        <v>4540</v>
      </c>
      <c r="N1517">
        <v>0.10722222200000001</v>
      </c>
      <c r="O1517">
        <v>0</v>
      </c>
      <c r="P1517">
        <v>395</v>
      </c>
      <c r="Q1517">
        <v>0</v>
      </c>
      <c r="R1517">
        <v>0</v>
      </c>
      <c r="S1517">
        <v>0</v>
      </c>
      <c r="T1517">
        <v>34</v>
      </c>
      <c r="U1517">
        <v>0</v>
      </c>
      <c r="V1517">
        <v>0</v>
      </c>
      <c r="W1517">
        <v>0</v>
      </c>
      <c r="X1517">
        <v>7.0855921158537871</v>
      </c>
      <c r="Y1517">
        <v>0</v>
      </c>
      <c r="Z1517">
        <v>0</v>
      </c>
      <c r="AA1517">
        <v>0</v>
      </c>
      <c r="AB1517">
        <v>16.690032160595436</v>
      </c>
      <c r="AC1517">
        <v>0</v>
      </c>
      <c r="AD1517">
        <v>0</v>
      </c>
      <c r="AE1517">
        <v>23.775624276449221</v>
      </c>
    </row>
    <row r="1518" spans="1:31" x14ac:dyDescent="0.3">
      <c r="A1518">
        <v>2686975</v>
      </c>
      <c r="B1518">
        <v>1</v>
      </c>
      <c r="C1518" t="s">
        <v>81</v>
      </c>
      <c r="D1518" t="s">
        <v>122</v>
      </c>
      <c r="E1518" t="s">
        <v>145</v>
      </c>
      <c r="F1518" t="s">
        <v>4541</v>
      </c>
      <c r="G1518" t="s">
        <v>165</v>
      </c>
      <c r="H1518" t="s">
        <v>135</v>
      </c>
      <c r="I1518" t="s">
        <v>136</v>
      </c>
      <c r="J1518" t="s">
        <v>137</v>
      </c>
      <c r="K1518" t="s">
        <v>166</v>
      </c>
      <c r="L1518" t="s">
        <v>4542</v>
      </c>
      <c r="M1518" t="s">
        <v>4543</v>
      </c>
      <c r="N1518">
        <v>7.3224999999999998</v>
      </c>
      <c r="O1518">
        <v>1</v>
      </c>
      <c r="P1518">
        <v>80</v>
      </c>
      <c r="Q1518">
        <v>2</v>
      </c>
      <c r="R1518">
        <v>1</v>
      </c>
      <c r="S1518">
        <v>0</v>
      </c>
      <c r="T1518">
        <v>2</v>
      </c>
      <c r="U1518">
        <v>0</v>
      </c>
      <c r="V1518">
        <v>0</v>
      </c>
      <c r="W1518">
        <v>1.4165251828424998</v>
      </c>
      <c r="X1518">
        <v>60.507576475687358</v>
      </c>
      <c r="Y1518">
        <v>6.936523649829784</v>
      </c>
      <c r="Z1518">
        <v>0.18880835887711234</v>
      </c>
      <c r="AA1518">
        <v>0</v>
      </c>
      <c r="AB1518">
        <v>0.17564357550041082</v>
      </c>
      <c r="AC1518">
        <v>0</v>
      </c>
      <c r="AD1518">
        <v>0</v>
      </c>
      <c r="AE1518">
        <v>69.225077242737171</v>
      </c>
    </row>
    <row r="1519" spans="1:31" x14ac:dyDescent="0.3">
      <c r="A1519">
        <v>2687081</v>
      </c>
      <c r="B1519">
        <v>1</v>
      </c>
      <c r="C1519" t="s">
        <v>80</v>
      </c>
      <c r="D1519" t="s">
        <v>85</v>
      </c>
      <c r="E1519" t="s">
        <v>213</v>
      </c>
      <c r="F1519" t="s">
        <v>4544</v>
      </c>
      <c r="G1519" t="s">
        <v>215</v>
      </c>
      <c r="H1519" t="s">
        <v>187</v>
      </c>
      <c r="I1519" t="s">
        <v>136</v>
      </c>
      <c r="J1519" t="s">
        <v>137</v>
      </c>
      <c r="K1519" t="s">
        <v>138</v>
      </c>
      <c r="L1519" t="s">
        <v>4545</v>
      </c>
      <c r="M1519" t="s">
        <v>4546</v>
      </c>
      <c r="N1519">
        <v>5.0922222220000002</v>
      </c>
      <c r="O1519">
        <v>0</v>
      </c>
      <c r="P1519">
        <v>16</v>
      </c>
      <c r="Q1519">
        <v>0</v>
      </c>
      <c r="R1519">
        <v>0</v>
      </c>
      <c r="S1519">
        <v>0</v>
      </c>
      <c r="T1519">
        <v>3</v>
      </c>
      <c r="U1519">
        <v>0</v>
      </c>
      <c r="V1519">
        <v>0</v>
      </c>
      <c r="W1519">
        <v>0</v>
      </c>
      <c r="X1519">
        <v>16.078061027924061</v>
      </c>
      <c r="Y1519">
        <v>0</v>
      </c>
      <c r="Z1519">
        <v>0</v>
      </c>
      <c r="AA1519">
        <v>0</v>
      </c>
      <c r="AB1519">
        <v>31.222833644020604</v>
      </c>
      <c r="AC1519">
        <v>0</v>
      </c>
      <c r="AD1519">
        <v>0</v>
      </c>
      <c r="AE1519">
        <v>47.300894671944661</v>
      </c>
    </row>
    <row r="1520" spans="1:31" x14ac:dyDescent="0.3">
      <c r="A1520">
        <v>2687140</v>
      </c>
      <c r="B1520">
        <v>1</v>
      </c>
      <c r="C1520" t="s">
        <v>80</v>
      </c>
      <c r="D1520" t="s">
        <v>95</v>
      </c>
      <c r="E1520" t="s">
        <v>213</v>
      </c>
      <c r="F1520" t="s">
        <v>4547</v>
      </c>
      <c r="G1520" t="s">
        <v>147</v>
      </c>
      <c r="H1520" t="s">
        <v>187</v>
      </c>
      <c r="I1520" t="s">
        <v>136</v>
      </c>
      <c r="J1520" t="s">
        <v>3</v>
      </c>
      <c r="K1520" t="s">
        <v>138</v>
      </c>
      <c r="L1520" t="s">
        <v>4548</v>
      </c>
      <c r="M1520" t="s">
        <v>4549</v>
      </c>
      <c r="N1520">
        <v>3.8766666660000002</v>
      </c>
      <c r="O1520">
        <v>0</v>
      </c>
      <c r="P1520">
        <v>32</v>
      </c>
      <c r="Q1520">
        <v>0</v>
      </c>
      <c r="R1520">
        <v>0</v>
      </c>
      <c r="S1520">
        <v>0</v>
      </c>
      <c r="T1520">
        <v>1</v>
      </c>
      <c r="U1520">
        <v>0</v>
      </c>
      <c r="V1520">
        <v>0</v>
      </c>
      <c r="W1520">
        <v>0</v>
      </c>
      <c r="X1520">
        <v>34.86448818419295</v>
      </c>
      <c r="Y1520">
        <v>0</v>
      </c>
      <c r="Z1520">
        <v>0</v>
      </c>
      <c r="AA1520">
        <v>0</v>
      </c>
      <c r="AB1520">
        <v>0.32489112484623855</v>
      </c>
      <c r="AC1520">
        <v>0</v>
      </c>
      <c r="AD1520">
        <v>0</v>
      </c>
      <c r="AE1520">
        <v>35.18937930903919</v>
      </c>
    </row>
    <row r="1521" spans="1:31" x14ac:dyDescent="0.3">
      <c r="A1521">
        <v>2687168</v>
      </c>
      <c r="B1521">
        <v>1</v>
      </c>
      <c r="C1521" t="s">
        <v>80</v>
      </c>
      <c r="D1521" t="s">
        <v>100</v>
      </c>
      <c r="E1521" t="s">
        <v>145</v>
      </c>
      <c r="F1521" t="s">
        <v>4550</v>
      </c>
      <c r="G1521" t="s">
        <v>176</v>
      </c>
      <c r="H1521" t="s">
        <v>135</v>
      </c>
      <c r="I1521" t="s">
        <v>136</v>
      </c>
      <c r="J1521" t="s">
        <v>137</v>
      </c>
      <c r="K1521" t="s">
        <v>138</v>
      </c>
      <c r="L1521" t="s">
        <v>4551</v>
      </c>
      <c r="M1521" t="s">
        <v>4552</v>
      </c>
      <c r="N1521">
        <v>1.535555555</v>
      </c>
      <c r="O1521">
        <v>0</v>
      </c>
      <c r="P1521">
        <v>216</v>
      </c>
      <c r="Q1521">
        <v>0</v>
      </c>
      <c r="R1521">
        <v>31</v>
      </c>
      <c r="S1521">
        <v>4</v>
      </c>
      <c r="T1521">
        <v>15</v>
      </c>
      <c r="U1521">
        <v>1</v>
      </c>
      <c r="V1521">
        <v>0</v>
      </c>
      <c r="W1521">
        <v>0</v>
      </c>
      <c r="X1521">
        <v>60.322967428614938</v>
      </c>
      <c r="Y1521">
        <v>0</v>
      </c>
      <c r="Z1521">
        <v>20.168977200270678</v>
      </c>
      <c r="AA1521">
        <v>39.82766000550842</v>
      </c>
      <c r="AB1521">
        <v>16.161245137963625</v>
      </c>
      <c r="AC1521">
        <v>186.29120750774263</v>
      </c>
      <c r="AD1521">
        <v>0</v>
      </c>
      <c r="AE1521">
        <v>322.77205728010028</v>
      </c>
    </row>
    <row r="1522" spans="1:31" x14ac:dyDescent="0.3">
      <c r="A1522">
        <v>2687173</v>
      </c>
      <c r="B1522">
        <v>1</v>
      </c>
      <c r="C1522" t="s">
        <v>81</v>
      </c>
      <c r="D1522" t="s">
        <v>113</v>
      </c>
      <c r="E1522" t="s">
        <v>213</v>
      </c>
      <c r="F1522" t="s">
        <v>4553</v>
      </c>
      <c r="G1522" t="s">
        <v>688</v>
      </c>
      <c r="H1522" t="s">
        <v>187</v>
      </c>
      <c r="I1522" t="s">
        <v>136</v>
      </c>
      <c r="J1522" t="s">
        <v>137</v>
      </c>
      <c r="K1522" t="s">
        <v>138</v>
      </c>
      <c r="L1522" t="s">
        <v>4554</v>
      </c>
      <c r="M1522" t="s">
        <v>4555</v>
      </c>
      <c r="N1522">
        <v>3.1713888880000001</v>
      </c>
      <c r="O1522">
        <v>0</v>
      </c>
      <c r="P1522">
        <v>1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0.59035576801510004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0.59035576801510004</v>
      </c>
    </row>
    <row r="1523" spans="1:31" x14ac:dyDescent="0.3">
      <c r="A1523">
        <v>2687181</v>
      </c>
      <c r="B1523">
        <v>1</v>
      </c>
      <c r="C1523" t="s">
        <v>81</v>
      </c>
      <c r="D1523" t="s">
        <v>113</v>
      </c>
      <c r="E1523" t="s">
        <v>145</v>
      </c>
      <c r="F1523" t="s">
        <v>4556</v>
      </c>
      <c r="G1523" t="s">
        <v>176</v>
      </c>
      <c r="H1523" t="s">
        <v>135</v>
      </c>
      <c r="I1523" t="s">
        <v>136</v>
      </c>
      <c r="J1523" t="s">
        <v>137</v>
      </c>
      <c r="K1523" t="s">
        <v>138</v>
      </c>
      <c r="L1523" t="s">
        <v>4557</v>
      </c>
      <c r="M1523" t="s">
        <v>4558</v>
      </c>
      <c r="N1523">
        <v>1.331388888</v>
      </c>
      <c r="O1523">
        <v>0</v>
      </c>
      <c r="P1523">
        <v>158</v>
      </c>
      <c r="Q1523">
        <v>3</v>
      </c>
      <c r="R1523">
        <v>130</v>
      </c>
      <c r="S1523">
        <v>1</v>
      </c>
      <c r="T1523">
        <v>19</v>
      </c>
      <c r="U1523">
        <v>0</v>
      </c>
      <c r="V1523">
        <v>0</v>
      </c>
      <c r="W1523">
        <v>0</v>
      </c>
      <c r="X1523">
        <v>39.729496020218328</v>
      </c>
      <c r="Y1523">
        <v>3.1280527692899103</v>
      </c>
      <c r="Z1523">
        <v>74.147590117095788</v>
      </c>
      <c r="AA1523">
        <v>6.7403810165592599</v>
      </c>
      <c r="AB1523">
        <v>6.2198953916993931</v>
      </c>
      <c r="AC1523">
        <v>0</v>
      </c>
      <c r="AD1523">
        <v>0</v>
      </c>
      <c r="AE1523">
        <v>129.96541531486267</v>
      </c>
    </row>
    <row r="1524" spans="1:31" x14ac:dyDescent="0.3">
      <c r="A1524">
        <v>2687202</v>
      </c>
      <c r="B1524">
        <v>1</v>
      </c>
      <c r="C1524" t="s">
        <v>80</v>
      </c>
      <c r="D1524" t="s">
        <v>100</v>
      </c>
      <c r="E1524" t="s">
        <v>428</v>
      </c>
      <c r="F1524" t="s">
        <v>4559</v>
      </c>
      <c r="G1524" t="s">
        <v>2790</v>
      </c>
      <c r="H1524" t="s">
        <v>187</v>
      </c>
      <c r="I1524" t="s">
        <v>136</v>
      </c>
      <c r="J1524" t="s">
        <v>137</v>
      </c>
      <c r="K1524" t="s">
        <v>138</v>
      </c>
      <c r="L1524" t="s">
        <v>4560</v>
      </c>
      <c r="M1524" t="s">
        <v>4561</v>
      </c>
      <c r="N1524">
        <v>2.1644444439999999</v>
      </c>
      <c r="O1524">
        <v>0</v>
      </c>
      <c r="P1524">
        <v>22</v>
      </c>
      <c r="Q1524">
        <v>0</v>
      </c>
      <c r="R1524">
        <v>0</v>
      </c>
      <c r="S1524">
        <v>0</v>
      </c>
      <c r="T1524">
        <v>5</v>
      </c>
      <c r="U1524">
        <v>0</v>
      </c>
      <c r="V1524">
        <v>0</v>
      </c>
      <c r="W1524">
        <v>0</v>
      </c>
      <c r="X1524">
        <v>12.793021908424921</v>
      </c>
      <c r="Y1524">
        <v>0</v>
      </c>
      <c r="Z1524">
        <v>0</v>
      </c>
      <c r="AA1524">
        <v>0</v>
      </c>
      <c r="AB1524">
        <v>29.475546291812911</v>
      </c>
      <c r="AC1524">
        <v>0</v>
      </c>
      <c r="AD1524">
        <v>0</v>
      </c>
      <c r="AE1524">
        <v>42.26856820023783</v>
      </c>
    </row>
    <row r="1525" spans="1:31" x14ac:dyDescent="0.3">
      <c r="A1525">
        <v>2687203</v>
      </c>
      <c r="B1525">
        <v>1</v>
      </c>
      <c r="C1525" t="s">
        <v>80</v>
      </c>
      <c r="D1525" t="s">
        <v>100</v>
      </c>
      <c r="E1525" t="s">
        <v>145</v>
      </c>
      <c r="F1525" t="s">
        <v>4562</v>
      </c>
      <c r="G1525" t="s">
        <v>409</v>
      </c>
      <c r="H1525" t="s">
        <v>135</v>
      </c>
      <c r="I1525" t="s">
        <v>136</v>
      </c>
      <c r="J1525" t="s">
        <v>137</v>
      </c>
      <c r="K1525" t="s">
        <v>138</v>
      </c>
      <c r="L1525" t="s">
        <v>4563</v>
      </c>
      <c r="M1525" t="s">
        <v>476</v>
      </c>
      <c r="N1525">
        <v>0.20277777699999999</v>
      </c>
      <c r="O1525">
        <v>0</v>
      </c>
      <c r="P1525">
        <v>216</v>
      </c>
      <c r="Q1525">
        <v>0</v>
      </c>
      <c r="R1525">
        <v>31</v>
      </c>
      <c r="S1525">
        <v>4</v>
      </c>
      <c r="T1525">
        <v>15</v>
      </c>
      <c r="U1525">
        <v>1</v>
      </c>
      <c r="V1525">
        <v>0</v>
      </c>
      <c r="W1525">
        <v>0</v>
      </c>
      <c r="X1525">
        <v>7.8798753034506275</v>
      </c>
      <c r="Y1525">
        <v>0</v>
      </c>
      <c r="Z1525">
        <v>2.6415330325320556</v>
      </c>
      <c r="AA1525">
        <v>5.2751125618276795</v>
      </c>
      <c r="AB1525">
        <v>2.1387761679707258</v>
      </c>
      <c r="AC1525">
        <v>25.39168447160489</v>
      </c>
      <c r="AD1525">
        <v>0</v>
      </c>
      <c r="AE1525">
        <v>43.326981537385976</v>
      </c>
    </row>
    <row r="1526" spans="1:31" x14ac:dyDescent="0.3">
      <c r="A1526">
        <v>2687210</v>
      </c>
      <c r="B1526">
        <v>1</v>
      </c>
      <c r="C1526" t="s">
        <v>80</v>
      </c>
      <c r="D1526" t="s">
        <v>105</v>
      </c>
      <c r="E1526" t="s">
        <v>132</v>
      </c>
      <c r="F1526" t="s">
        <v>4564</v>
      </c>
      <c r="G1526" t="s">
        <v>134</v>
      </c>
      <c r="H1526" t="s">
        <v>135</v>
      </c>
      <c r="I1526" t="s">
        <v>136</v>
      </c>
      <c r="J1526" t="s">
        <v>137</v>
      </c>
      <c r="K1526" t="s">
        <v>138</v>
      </c>
      <c r="L1526" t="s">
        <v>4565</v>
      </c>
      <c r="M1526" t="s">
        <v>4566</v>
      </c>
      <c r="N1526">
        <v>5.5E-2</v>
      </c>
      <c r="O1526">
        <v>6</v>
      </c>
      <c r="P1526">
        <v>700</v>
      </c>
      <c r="Q1526">
        <v>13</v>
      </c>
      <c r="R1526">
        <v>92</v>
      </c>
      <c r="S1526">
        <v>16</v>
      </c>
      <c r="T1526">
        <v>78</v>
      </c>
      <c r="U1526">
        <v>0</v>
      </c>
      <c r="V1526">
        <v>0</v>
      </c>
      <c r="W1526">
        <v>0.120278161309592</v>
      </c>
      <c r="X1526">
        <v>6.6287258703694745</v>
      </c>
      <c r="Y1526">
        <v>3.2369739863867451</v>
      </c>
      <c r="Z1526">
        <v>2.6981000434566909</v>
      </c>
      <c r="AA1526">
        <v>0.68512803867221994</v>
      </c>
      <c r="AB1526">
        <v>2.2781365954192512</v>
      </c>
      <c r="AC1526">
        <v>0</v>
      </c>
      <c r="AD1526">
        <v>0</v>
      </c>
      <c r="AE1526">
        <v>15.647342695613974</v>
      </c>
    </row>
    <row r="1527" spans="1:31" x14ac:dyDescent="0.3">
      <c r="A1527">
        <v>2687223</v>
      </c>
      <c r="B1527">
        <v>1</v>
      </c>
      <c r="C1527" t="s">
        <v>81</v>
      </c>
      <c r="D1527" t="s">
        <v>121</v>
      </c>
      <c r="E1527" t="s">
        <v>160</v>
      </c>
      <c r="F1527" t="s">
        <v>4567</v>
      </c>
      <c r="G1527" t="s">
        <v>134</v>
      </c>
      <c r="H1527" t="s">
        <v>135</v>
      </c>
      <c r="I1527" t="s">
        <v>136</v>
      </c>
      <c r="J1527" t="s">
        <v>137</v>
      </c>
      <c r="K1527" t="s">
        <v>138</v>
      </c>
      <c r="L1527" t="s">
        <v>4568</v>
      </c>
      <c r="M1527" t="s">
        <v>4569</v>
      </c>
      <c r="N1527">
        <v>0.71111111100000002</v>
      </c>
      <c r="O1527">
        <v>3</v>
      </c>
      <c r="P1527">
        <v>1254</v>
      </c>
      <c r="Q1527">
        <v>0</v>
      </c>
      <c r="R1527">
        <v>58</v>
      </c>
      <c r="S1527">
        <v>3</v>
      </c>
      <c r="T1527">
        <v>64</v>
      </c>
      <c r="U1527">
        <v>0</v>
      </c>
      <c r="V1527">
        <v>0</v>
      </c>
      <c r="W1527">
        <v>0.43882317204499993</v>
      </c>
      <c r="X1527">
        <v>93.18853256958495</v>
      </c>
      <c r="Y1527">
        <v>0</v>
      </c>
      <c r="Z1527">
        <v>8.4148075680080208</v>
      </c>
      <c r="AA1527">
        <v>5.5021508609580625</v>
      </c>
      <c r="AB1527">
        <v>13.632494334338789</v>
      </c>
      <c r="AC1527">
        <v>0</v>
      </c>
      <c r="AD1527">
        <v>0</v>
      </c>
      <c r="AE1527">
        <v>121.17680850493483</v>
      </c>
    </row>
    <row r="1528" spans="1:31" x14ac:dyDescent="0.3">
      <c r="A1528">
        <v>2687224</v>
      </c>
      <c r="B1528">
        <v>1</v>
      </c>
      <c r="C1528" t="s">
        <v>81</v>
      </c>
      <c r="D1528" t="s">
        <v>118</v>
      </c>
      <c r="E1528" t="s">
        <v>132</v>
      </c>
      <c r="F1528" t="s">
        <v>307</v>
      </c>
      <c r="G1528" t="s">
        <v>134</v>
      </c>
      <c r="H1528" t="s">
        <v>135</v>
      </c>
      <c r="I1528" t="s">
        <v>169</v>
      </c>
      <c r="J1528" t="s">
        <v>137</v>
      </c>
      <c r="K1528" t="s">
        <v>138</v>
      </c>
      <c r="L1528" t="s">
        <v>4570</v>
      </c>
      <c r="M1528" t="s">
        <v>4571</v>
      </c>
      <c r="N1528">
        <v>1.666666E-3</v>
      </c>
      <c r="O1528">
        <v>6</v>
      </c>
      <c r="P1528">
        <v>412</v>
      </c>
      <c r="Q1528">
        <v>49</v>
      </c>
      <c r="R1528">
        <v>41</v>
      </c>
      <c r="S1528">
        <v>9</v>
      </c>
      <c r="T1528">
        <v>33</v>
      </c>
      <c r="U1528">
        <v>0</v>
      </c>
      <c r="V1528">
        <v>0</v>
      </c>
      <c r="W1528">
        <v>2.1787250337866669E-3</v>
      </c>
      <c r="X1528">
        <v>9.6080135502394567E-2</v>
      </c>
      <c r="Y1528">
        <v>0.84034062063175297</v>
      </c>
      <c r="Z1528">
        <v>8.8915025658030014E-2</v>
      </c>
      <c r="AA1528">
        <v>8.4941800637832673E-2</v>
      </c>
      <c r="AB1528">
        <v>1.9806392614221836E-2</v>
      </c>
      <c r="AC1528">
        <v>0</v>
      </c>
      <c r="AD1528">
        <v>0</v>
      </c>
      <c r="AE1528">
        <v>1.1322627000780188</v>
      </c>
    </row>
    <row r="1529" spans="1:31" x14ac:dyDescent="0.3">
      <c r="A1529">
        <v>2687227</v>
      </c>
      <c r="B1529">
        <v>1</v>
      </c>
      <c r="C1529" t="s">
        <v>80</v>
      </c>
      <c r="D1529" t="s">
        <v>107</v>
      </c>
      <c r="E1529" t="s">
        <v>184</v>
      </c>
      <c r="F1529" t="s">
        <v>4051</v>
      </c>
      <c r="G1529" t="s">
        <v>186</v>
      </c>
      <c r="H1529" t="s">
        <v>187</v>
      </c>
      <c r="I1529" t="s">
        <v>136</v>
      </c>
      <c r="J1529" t="s">
        <v>137</v>
      </c>
      <c r="K1529" t="s">
        <v>138</v>
      </c>
      <c r="L1529" t="s">
        <v>4572</v>
      </c>
      <c r="M1529" t="s">
        <v>4573</v>
      </c>
      <c r="N1529">
        <v>1.470277777</v>
      </c>
      <c r="O1529">
        <v>0</v>
      </c>
      <c r="P1529">
        <v>37</v>
      </c>
      <c r="Q1529">
        <v>0</v>
      </c>
      <c r="R1529">
        <v>0</v>
      </c>
      <c r="S1529">
        <v>0</v>
      </c>
      <c r="T1529">
        <v>2</v>
      </c>
      <c r="U1529">
        <v>0</v>
      </c>
      <c r="V1529">
        <v>0</v>
      </c>
      <c r="W1529">
        <v>0</v>
      </c>
      <c r="X1529">
        <v>6.1065552608281903</v>
      </c>
      <c r="Y1529">
        <v>0</v>
      </c>
      <c r="Z1529">
        <v>0</v>
      </c>
      <c r="AA1529">
        <v>0</v>
      </c>
      <c r="AB1529">
        <v>2.5218011994408291</v>
      </c>
      <c r="AC1529">
        <v>0</v>
      </c>
      <c r="AD1529">
        <v>0</v>
      </c>
      <c r="AE1529">
        <v>8.6283564602690195</v>
      </c>
    </row>
    <row r="1530" spans="1:31" x14ac:dyDescent="0.3">
      <c r="A1530">
        <v>2687232</v>
      </c>
      <c r="B1530">
        <v>1</v>
      </c>
      <c r="C1530" t="s">
        <v>80</v>
      </c>
      <c r="D1530" t="s">
        <v>94</v>
      </c>
      <c r="E1530" t="s">
        <v>184</v>
      </c>
      <c r="F1530" t="s">
        <v>4574</v>
      </c>
      <c r="G1530" t="s">
        <v>409</v>
      </c>
      <c r="H1530" t="s">
        <v>187</v>
      </c>
      <c r="I1530" t="s">
        <v>136</v>
      </c>
      <c r="J1530" t="s">
        <v>137</v>
      </c>
      <c r="K1530" t="s">
        <v>138</v>
      </c>
      <c r="L1530" t="s">
        <v>4575</v>
      </c>
      <c r="M1530" t="s">
        <v>4576</v>
      </c>
      <c r="N1530">
        <v>0.42138888800000002</v>
      </c>
      <c r="O1530">
        <v>0</v>
      </c>
      <c r="P1530">
        <v>80</v>
      </c>
      <c r="Q1530">
        <v>0</v>
      </c>
      <c r="R1530">
        <v>0</v>
      </c>
      <c r="S1530">
        <v>0</v>
      </c>
      <c r="T1530">
        <v>7</v>
      </c>
      <c r="U1530">
        <v>0</v>
      </c>
      <c r="V1530">
        <v>0</v>
      </c>
      <c r="W1530">
        <v>0</v>
      </c>
      <c r="X1530">
        <v>8.2200316981619483</v>
      </c>
      <c r="Y1530">
        <v>0</v>
      </c>
      <c r="Z1530">
        <v>0</v>
      </c>
      <c r="AA1530">
        <v>0</v>
      </c>
      <c r="AB1530">
        <v>1.8006624205797521</v>
      </c>
      <c r="AC1530">
        <v>0</v>
      </c>
      <c r="AD1530">
        <v>0</v>
      </c>
      <c r="AE1530">
        <v>10.0206941187417</v>
      </c>
    </row>
    <row r="1531" spans="1:31" x14ac:dyDescent="0.3">
      <c r="A1531">
        <v>2686322</v>
      </c>
      <c r="B1531">
        <v>3</v>
      </c>
      <c r="C1531" t="s">
        <v>80</v>
      </c>
      <c r="D1531" t="s">
        <v>82</v>
      </c>
      <c r="E1531" t="s">
        <v>428</v>
      </c>
      <c r="F1531" t="s">
        <v>4536</v>
      </c>
      <c r="G1531" t="s">
        <v>147</v>
      </c>
      <c r="H1531" t="s">
        <v>187</v>
      </c>
      <c r="I1531" t="s">
        <v>136</v>
      </c>
      <c r="J1531" t="s">
        <v>3</v>
      </c>
      <c r="K1531" t="s">
        <v>138</v>
      </c>
      <c r="L1531" t="s">
        <v>4540</v>
      </c>
      <c r="M1531" t="s">
        <v>4577</v>
      </c>
      <c r="N1531">
        <v>2.1833333330000002</v>
      </c>
      <c r="O1531">
        <v>0</v>
      </c>
      <c r="P1531">
        <v>120</v>
      </c>
      <c r="Q1531">
        <v>0</v>
      </c>
      <c r="R1531">
        <v>0</v>
      </c>
      <c r="S1531">
        <v>0</v>
      </c>
      <c r="T1531">
        <v>5</v>
      </c>
      <c r="U1531">
        <v>0</v>
      </c>
      <c r="V1531">
        <v>0</v>
      </c>
      <c r="W1531">
        <v>0</v>
      </c>
      <c r="X1531">
        <v>37.158280493263753</v>
      </c>
      <c r="Y1531">
        <v>0</v>
      </c>
      <c r="Z1531">
        <v>0</v>
      </c>
      <c r="AA1531">
        <v>0</v>
      </c>
      <c r="AB1531">
        <v>9.5874324847316128</v>
      </c>
      <c r="AC1531">
        <v>0</v>
      </c>
      <c r="AD1531">
        <v>0</v>
      </c>
      <c r="AE1531">
        <v>46.745712977995368</v>
      </c>
    </row>
    <row r="1532" spans="1:31" x14ac:dyDescent="0.3">
      <c r="A1532">
        <v>2686792</v>
      </c>
      <c r="B1532">
        <v>1</v>
      </c>
      <c r="C1532" t="s">
        <v>80</v>
      </c>
      <c r="D1532" t="s">
        <v>98</v>
      </c>
      <c r="E1532" t="s">
        <v>160</v>
      </c>
      <c r="F1532" t="s">
        <v>4578</v>
      </c>
      <c r="G1532" t="s">
        <v>165</v>
      </c>
      <c r="H1532" t="s">
        <v>135</v>
      </c>
      <c r="I1532" t="s">
        <v>136</v>
      </c>
      <c r="J1532" t="s">
        <v>137</v>
      </c>
      <c r="K1532" t="s">
        <v>166</v>
      </c>
      <c r="L1532" t="s">
        <v>4579</v>
      </c>
      <c r="M1532" t="s">
        <v>4580</v>
      </c>
      <c r="N1532">
        <v>6.4591666659999998</v>
      </c>
      <c r="O1532">
        <v>1</v>
      </c>
      <c r="P1532">
        <v>262</v>
      </c>
      <c r="Q1532">
        <v>2</v>
      </c>
      <c r="R1532">
        <v>12</v>
      </c>
      <c r="S1532">
        <v>10</v>
      </c>
      <c r="T1532">
        <v>67</v>
      </c>
      <c r="U1532">
        <v>0</v>
      </c>
      <c r="V1532">
        <v>0</v>
      </c>
      <c r="W1532">
        <v>5.6009335684365125</v>
      </c>
      <c r="X1532">
        <v>299.73488478588416</v>
      </c>
      <c r="Y1532">
        <v>7.1075570112045678</v>
      </c>
      <c r="Z1532">
        <v>94.46815794846043</v>
      </c>
      <c r="AA1532">
        <v>1002.3487145094099</v>
      </c>
      <c r="AB1532">
        <v>364.49075553577825</v>
      </c>
      <c r="AC1532">
        <v>0</v>
      </c>
      <c r="AD1532">
        <v>0</v>
      </c>
      <c r="AE1532">
        <v>1773.7510033591739</v>
      </c>
    </row>
    <row r="1533" spans="1:31" x14ac:dyDescent="0.3">
      <c r="A1533">
        <v>2686798</v>
      </c>
      <c r="B1533">
        <v>1</v>
      </c>
      <c r="C1533" t="s">
        <v>80</v>
      </c>
      <c r="D1533" t="s">
        <v>98</v>
      </c>
      <c r="E1533" t="s">
        <v>160</v>
      </c>
      <c r="F1533" t="s">
        <v>4581</v>
      </c>
      <c r="G1533" t="s">
        <v>165</v>
      </c>
      <c r="H1533" t="s">
        <v>135</v>
      </c>
      <c r="I1533" t="s">
        <v>136</v>
      </c>
      <c r="J1533" t="s">
        <v>137</v>
      </c>
      <c r="K1533" t="s">
        <v>166</v>
      </c>
      <c r="L1533" t="s">
        <v>4582</v>
      </c>
      <c r="M1533" t="s">
        <v>4583</v>
      </c>
      <c r="N1533">
        <v>6.5019444440000003</v>
      </c>
      <c r="O1533">
        <v>0</v>
      </c>
      <c r="P1533">
        <v>0</v>
      </c>
      <c r="Q1533">
        <v>15</v>
      </c>
      <c r="R1533">
        <v>39</v>
      </c>
      <c r="S1533">
        <v>5</v>
      </c>
      <c r="T1533">
        <v>29</v>
      </c>
      <c r="U1533">
        <v>0</v>
      </c>
      <c r="V1533">
        <v>0</v>
      </c>
      <c r="W1533">
        <v>0</v>
      </c>
      <c r="X1533">
        <v>0</v>
      </c>
      <c r="Y1533">
        <v>399.21215962467858</v>
      </c>
      <c r="Z1533">
        <v>563.29064778984969</v>
      </c>
      <c r="AA1533">
        <v>102.21664166043287</v>
      </c>
      <c r="AB1533">
        <v>346.98413542318679</v>
      </c>
      <c r="AC1533">
        <v>0</v>
      </c>
      <c r="AD1533">
        <v>0</v>
      </c>
      <c r="AE1533">
        <v>1411.7035844981478</v>
      </c>
    </row>
    <row r="1534" spans="1:31" x14ac:dyDescent="0.3">
      <c r="A1534">
        <v>2686968</v>
      </c>
      <c r="B1534">
        <v>1</v>
      </c>
      <c r="C1534" t="s">
        <v>81</v>
      </c>
      <c r="D1534" t="s">
        <v>123</v>
      </c>
      <c r="E1534" t="s">
        <v>160</v>
      </c>
      <c r="F1534" t="s">
        <v>4584</v>
      </c>
      <c r="G1534" t="s">
        <v>346</v>
      </c>
      <c r="H1534" t="s">
        <v>135</v>
      </c>
      <c r="I1534" t="s">
        <v>136</v>
      </c>
      <c r="J1534" t="s">
        <v>137</v>
      </c>
      <c r="K1534" t="s">
        <v>166</v>
      </c>
      <c r="L1534" t="s">
        <v>4585</v>
      </c>
      <c r="M1534" t="s">
        <v>4586</v>
      </c>
      <c r="N1534">
        <v>4.0594444440000004</v>
      </c>
      <c r="O1534">
        <v>20</v>
      </c>
      <c r="P1534">
        <v>929</v>
      </c>
      <c r="Q1534">
        <v>424</v>
      </c>
      <c r="R1534">
        <v>223</v>
      </c>
      <c r="S1534">
        <v>28</v>
      </c>
      <c r="T1534">
        <v>66</v>
      </c>
      <c r="U1534">
        <v>3</v>
      </c>
      <c r="V1534">
        <v>0</v>
      </c>
      <c r="W1534">
        <v>170.15230596869139</v>
      </c>
      <c r="X1534">
        <v>761.74882280135796</v>
      </c>
      <c r="Y1534">
        <v>4482.9499198919639</v>
      </c>
      <c r="Z1534">
        <v>1511.8821049290668</v>
      </c>
      <c r="AA1534">
        <v>406.33969948463124</v>
      </c>
      <c r="AB1534">
        <v>129.00878963477862</v>
      </c>
      <c r="AC1534">
        <v>716.12840551618444</v>
      </c>
      <c r="AD1534">
        <v>0</v>
      </c>
      <c r="AE1534">
        <v>8178.2100482266742</v>
      </c>
    </row>
    <row r="1535" spans="1:31" x14ac:dyDescent="0.3">
      <c r="A1535">
        <v>2687003</v>
      </c>
      <c r="B1535">
        <v>1</v>
      </c>
      <c r="C1535" t="s">
        <v>81</v>
      </c>
      <c r="D1535" t="s">
        <v>127</v>
      </c>
      <c r="E1535" t="s">
        <v>145</v>
      </c>
      <c r="F1535" t="s">
        <v>4587</v>
      </c>
      <c r="G1535" t="s">
        <v>147</v>
      </c>
      <c r="H1535" t="s">
        <v>135</v>
      </c>
      <c r="I1535" t="s">
        <v>136</v>
      </c>
      <c r="J1535" t="s">
        <v>3</v>
      </c>
      <c r="K1535" t="s">
        <v>138</v>
      </c>
      <c r="L1535" t="s">
        <v>4588</v>
      </c>
      <c r="M1535" t="s">
        <v>4463</v>
      </c>
      <c r="N1535">
        <v>4.4761111109999998</v>
      </c>
      <c r="O1535">
        <v>0</v>
      </c>
      <c r="P1535">
        <v>9</v>
      </c>
      <c r="Q1535">
        <v>0</v>
      </c>
      <c r="R1535">
        <v>6</v>
      </c>
      <c r="S1535">
        <v>5</v>
      </c>
      <c r="T1535">
        <v>90</v>
      </c>
      <c r="U1535">
        <v>4</v>
      </c>
      <c r="V1535">
        <v>3</v>
      </c>
      <c r="W1535">
        <v>0</v>
      </c>
      <c r="X1535">
        <v>14.010842699781247</v>
      </c>
      <c r="Y1535">
        <v>0</v>
      </c>
      <c r="Z1535">
        <v>6.2907861024233194</v>
      </c>
      <c r="AA1535">
        <v>248.39227238436365</v>
      </c>
      <c r="AB1535">
        <v>560.05703108252715</v>
      </c>
      <c r="AC1535">
        <v>1566.5581178750108</v>
      </c>
      <c r="AD1535">
        <v>733.69651684018049</v>
      </c>
      <c r="AE1535">
        <v>3129.0055669842868</v>
      </c>
    </row>
    <row r="1536" spans="1:31" x14ac:dyDescent="0.3">
      <c r="A1536">
        <v>2687121</v>
      </c>
      <c r="B1536">
        <v>1</v>
      </c>
      <c r="C1536" t="s">
        <v>81</v>
      </c>
      <c r="D1536" t="s">
        <v>112</v>
      </c>
      <c r="E1536" t="s">
        <v>132</v>
      </c>
      <c r="F1536" t="s">
        <v>4589</v>
      </c>
      <c r="G1536" t="s">
        <v>134</v>
      </c>
      <c r="H1536" t="s">
        <v>135</v>
      </c>
      <c r="I1536" t="s">
        <v>136</v>
      </c>
      <c r="J1536" t="s">
        <v>137</v>
      </c>
      <c r="K1536" t="s">
        <v>138</v>
      </c>
      <c r="L1536" t="s">
        <v>4590</v>
      </c>
      <c r="M1536" t="s">
        <v>4591</v>
      </c>
      <c r="N1536">
        <v>2.0261111110000001</v>
      </c>
      <c r="O1536">
        <v>0</v>
      </c>
      <c r="P1536">
        <v>0</v>
      </c>
      <c r="Q1536">
        <v>25</v>
      </c>
      <c r="R1536">
        <v>0</v>
      </c>
      <c r="S1536">
        <v>2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119.84262818718462</v>
      </c>
      <c r="Z1536">
        <v>0</v>
      </c>
      <c r="AA1536">
        <v>1.5236717712691448</v>
      </c>
      <c r="AB1536">
        <v>0</v>
      </c>
      <c r="AC1536">
        <v>0</v>
      </c>
      <c r="AD1536">
        <v>0</v>
      </c>
      <c r="AE1536">
        <v>121.36629995845377</v>
      </c>
    </row>
    <row r="1537" spans="1:31" x14ac:dyDescent="0.3">
      <c r="A1537">
        <v>2687141</v>
      </c>
      <c r="B1537">
        <v>1</v>
      </c>
      <c r="C1537" t="s">
        <v>80</v>
      </c>
      <c r="D1537" t="s">
        <v>93</v>
      </c>
      <c r="E1537" t="s">
        <v>132</v>
      </c>
      <c r="F1537" t="s">
        <v>1809</v>
      </c>
      <c r="G1537" t="s">
        <v>134</v>
      </c>
      <c r="H1537" t="s">
        <v>135</v>
      </c>
      <c r="I1537" t="s">
        <v>136</v>
      </c>
      <c r="J1537" t="s">
        <v>137</v>
      </c>
      <c r="K1537" t="s">
        <v>138</v>
      </c>
      <c r="L1537" t="s">
        <v>4592</v>
      </c>
      <c r="M1537" t="s">
        <v>4593</v>
      </c>
      <c r="N1537">
        <v>1.757222222</v>
      </c>
      <c r="O1537">
        <v>1</v>
      </c>
      <c r="P1537">
        <v>288</v>
      </c>
      <c r="Q1537">
        <v>21</v>
      </c>
      <c r="R1537">
        <v>132</v>
      </c>
      <c r="S1537">
        <v>6</v>
      </c>
      <c r="T1537">
        <v>70</v>
      </c>
      <c r="U1537">
        <v>0</v>
      </c>
      <c r="V1537">
        <v>0</v>
      </c>
      <c r="W1537">
        <v>2.9084211784116194</v>
      </c>
      <c r="X1537">
        <v>109.86943321789262</v>
      </c>
      <c r="Y1537">
        <v>475.65889091495802</v>
      </c>
      <c r="Z1537">
        <v>548.30907648525056</v>
      </c>
      <c r="AA1537">
        <v>159.94565603096623</v>
      </c>
      <c r="AB1537">
        <v>176.13193433739758</v>
      </c>
      <c r="AC1537">
        <v>0</v>
      </c>
      <c r="AD1537">
        <v>0</v>
      </c>
      <c r="AE1537">
        <v>1472.8234121648766</v>
      </c>
    </row>
    <row r="1538" spans="1:31" x14ac:dyDescent="0.3">
      <c r="A1538">
        <v>2687146</v>
      </c>
      <c r="B1538">
        <v>1</v>
      </c>
      <c r="C1538" t="s">
        <v>81</v>
      </c>
      <c r="D1538" t="s">
        <v>116</v>
      </c>
      <c r="E1538" t="s">
        <v>145</v>
      </c>
      <c r="F1538" t="s">
        <v>4117</v>
      </c>
      <c r="G1538" t="s">
        <v>409</v>
      </c>
      <c r="H1538" t="s">
        <v>135</v>
      </c>
      <c r="I1538" t="s">
        <v>136</v>
      </c>
      <c r="J1538" t="s">
        <v>137</v>
      </c>
      <c r="K1538" t="s">
        <v>138</v>
      </c>
      <c r="L1538" t="s">
        <v>4594</v>
      </c>
      <c r="M1538" t="s">
        <v>4595</v>
      </c>
      <c r="N1538">
        <v>0.34722222200000002</v>
      </c>
      <c r="O1538">
        <v>0</v>
      </c>
      <c r="P1538">
        <v>0</v>
      </c>
      <c r="Q1538">
        <v>5</v>
      </c>
      <c r="R1538">
        <v>0</v>
      </c>
      <c r="S1538">
        <v>4</v>
      </c>
      <c r="T1538">
        <v>0</v>
      </c>
      <c r="U1538">
        <v>1</v>
      </c>
      <c r="V1538">
        <v>0</v>
      </c>
      <c r="W1538">
        <v>0</v>
      </c>
      <c r="X1538">
        <v>0</v>
      </c>
      <c r="Y1538">
        <v>1.91052469764375</v>
      </c>
      <c r="Z1538">
        <v>0</v>
      </c>
      <c r="AA1538">
        <v>20.767910481105314</v>
      </c>
      <c r="AB1538">
        <v>0</v>
      </c>
      <c r="AC1538">
        <v>27.049966961567915</v>
      </c>
      <c r="AD1538">
        <v>0</v>
      </c>
      <c r="AE1538">
        <v>49.72840214031698</v>
      </c>
    </row>
    <row r="1539" spans="1:31" x14ac:dyDescent="0.3">
      <c r="A1539">
        <v>2687152</v>
      </c>
      <c r="B1539">
        <v>1</v>
      </c>
      <c r="C1539" t="s">
        <v>80</v>
      </c>
      <c r="D1539" t="s">
        <v>100</v>
      </c>
      <c r="E1539" t="s">
        <v>160</v>
      </c>
      <c r="F1539" t="s">
        <v>4596</v>
      </c>
      <c r="G1539" t="s">
        <v>134</v>
      </c>
      <c r="H1539" t="s">
        <v>135</v>
      </c>
      <c r="I1539" t="s">
        <v>136</v>
      </c>
      <c r="J1539" t="s">
        <v>137</v>
      </c>
      <c r="K1539" t="s">
        <v>138</v>
      </c>
      <c r="L1539" t="s">
        <v>4597</v>
      </c>
      <c r="M1539" t="s">
        <v>4598</v>
      </c>
      <c r="N1539">
        <v>0.61472222200000004</v>
      </c>
      <c r="O1539">
        <v>0</v>
      </c>
      <c r="P1539">
        <v>0</v>
      </c>
      <c r="Q1539">
        <v>14</v>
      </c>
      <c r="R1539">
        <v>0</v>
      </c>
      <c r="S1539">
        <v>2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1.4319805069814433</v>
      </c>
      <c r="Z1539">
        <v>0</v>
      </c>
      <c r="AA1539">
        <v>5.134465469637977</v>
      </c>
      <c r="AB1539">
        <v>0</v>
      </c>
      <c r="AC1539">
        <v>0</v>
      </c>
      <c r="AD1539">
        <v>0</v>
      </c>
      <c r="AE1539">
        <v>6.5664459766194199</v>
      </c>
    </row>
    <row r="1540" spans="1:31" x14ac:dyDescent="0.3">
      <c r="A1540">
        <v>2687183</v>
      </c>
      <c r="B1540">
        <v>1</v>
      </c>
      <c r="C1540" t="s">
        <v>81</v>
      </c>
      <c r="D1540" t="s">
        <v>116</v>
      </c>
      <c r="E1540" t="s">
        <v>132</v>
      </c>
      <c r="F1540" t="s">
        <v>4599</v>
      </c>
      <c r="G1540" t="s">
        <v>134</v>
      </c>
      <c r="H1540" t="s">
        <v>135</v>
      </c>
      <c r="I1540" t="s">
        <v>136</v>
      </c>
      <c r="J1540" t="s">
        <v>137</v>
      </c>
      <c r="K1540" t="s">
        <v>138</v>
      </c>
      <c r="L1540" t="s">
        <v>4600</v>
      </c>
      <c r="M1540" t="s">
        <v>4601</v>
      </c>
      <c r="N1540">
        <v>0.73555555500000003</v>
      </c>
      <c r="O1540">
        <v>1</v>
      </c>
      <c r="P1540">
        <v>45</v>
      </c>
      <c r="Q1540">
        <v>145</v>
      </c>
      <c r="R1540">
        <v>39</v>
      </c>
      <c r="S1540">
        <v>2</v>
      </c>
      <c r="T1540">
        <v>0</v>
      </c>
      <c r="U1540">
        <v>0</v>
      </c>
      <c r="V1540">
        <v>0</v>
      </c>
      <c r="W1540">
        <v>1.9765160405946666E-2</v>
      </c>
      <c r="X1540">
        <v>2.7859133702960692</v>
      </c>
      <c r="Y1540">
        <v>41.197829841409408</v>
      </c>
      <c r="Z1540">
        <v>12.558239855722517</v>
      </c>
      <c r="AA1540">
        <v>1.0632418020152614</v>
      </c>
      <c r="AB1540">
        <v>0</v>
      </c>
      <c r="AC1540">
        <v>0</v>
      </c>
      <c r="AD1540">
        <v>0</v>
      </c>
      <c r="AE1540">
        <v>57.624990029849208</v>
      </c>
    </row>
    <row r="1541" spans="1:31" x14ac:dyDescent="0.3">
      <c r="A1541">
        <v>2687185</v>
      </c>
      <c r="B1541">
        <v>1</v>
      </c>
      <c r="C1541" t="s">
        <v>81</v>
      </c>
      <c r="D1541" t="s">
        <v>120</v>
      </c>
      <c r="E1541" t="s">
        <v>132</v>
      </c>
      <c r="F1541" t="s">
        <v>4243</v>
      </c>
      <c r="G1541" t="s">
        <v>134</v>
      </c>
      <c r="H1541" t="s">
        <v>135</v>
      </c>
      <c r="I1541" t="s">
        <v>136</v>
      </c>
      <c r="J1541" t="s">
        <v>137</v>
      </c>
      <c r="K1541" t="s">
        <v>138</v>
      </c>
      <c r="L1541" t="s">
        <v>4602</v>
      </c>
      <c r="M1541" t="s">
        <v>4528</v>
      </c>
      <c r="N1541">
        <v>0.69055555499999999</v>
      </c>
      <c r="O1541">
        <v>1</v>
      </c>
      <c r="P1541">
        <v>962</v>
      </c>
      <c r="Q1541">
        <v>40</v>
      </c>
      <c r="R1541">
        <v>65</v>
      </c>
      <c r="S1541">
        <v>5</v>
      </c>
      <c r="T1541">
        <v>73</v>
      </c>
      <c r="U1541">
        <v>1</v>
      </c>
      <c r="V1541">
        <v>1</v>
      </c>
      <c r="W1541">
        <v>14.873824454308567</v>
      </c>
      <c r="X1541">
        <v>118.70454832238968</v>
      </c>
      <c r="Y1541">
        <v>23.09993903329849</v>
      </c>
      <c r="Z1541">
        <v>29.979427697388072</v>
      </c>
      <c r="AA1541">
        <v>6.6481012950171943</v>
      </c>
      <c r="AB1541">
        <v>33.678755275318075</v>
      </c>
      <c r="AC1541">
        <v>15.747716223557076</v>
      </c>
      <c r="AD1541">
        <v>61.825453489722648</v>
      </c>
      <c r="AE1541">
        <v>304.55776579099978</v>
      </c>
    </row>
    <row r="1542" spans="1:31" x14ac:dyDescent="0.3">
      <c r="A1542">
        <v>2687188</v>
      </c>
      <c r="B1542">
        <v>1</v>
      </c>
      <c r="C1542" t="s">
        <v>80</v>
      </c>
      <c r="D1542" t="s">
        <v>83</v>
      </c>
      <c r="E1542" t="s">
        <v>213</v>
      </c>
      <c r="F1542" t="s">
        <v>3671</v>
      </c>
      <c r="G1542" t="s">
        <v>688</v>
      </c>
      <c r="H1542" t="s">
        <v>187</v>
      </c>
      <c r="I1542" t="s">
        <v>136</v>
      </c>
      <c r="J1542" t="s">
        <v>137</v>
      </c>
      <c r="K1542" t="s">
        <v>138</v>
      </c>
      <c r="L1542" t="s">
        <v>4603</v>
      </c>
      <c r="M1542" t="s">
        <v>4604</v>
      </c>
      <c r="N1542">
        <v>3.6916666660000002</v>
      </c>
      <c r="O1542">
        <v>0</v>
      </c>
      <c r="P1542">
        <v>5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6.0694938804587526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6.0694938804587526</v>
      </c>
    </row>
    <row r="1543" spans="1:31" x14ac:dyDescent="0.3">
      <c r="A1543">
        <v>2687197</v>
      </c>
      <c r="B1543">
        <v>1</v>
      </c>
      <c r="C1543" t="s">
        <v>80</v>
      </c>
      <c r="D1543" t="s">
        <v>84</v>
      </c>
      <c r="E1543" t="s">
        <v>213</v>
      </c>
      <c r="F1543" t="s">
        <v>4605</v>
      </c>
      <c r="G1543" t="s">
        <v>688</v>
      </c>
      <c r="H1543" t="s">
        <v>187</v>
      </c>
      <c r="I1543" t="s">
        <v>136</v>
      </c>
      <c r="J1543" t="s">
        <v>137</v>
      </c>
      <c r="K1543" t="s">
        <v>138</v>
      </c>
      <c r="L1543" t="s">
        <v>4606</v>
      </c>
      <c r="M1543" t="s">
        <v>4607</v>
      </c>
      <c r="N1543">
        <v>3.193888888</v>
      </c>
      <c r="O1543">
        <v>0</v>
      </c>
      <c r="P1543">
        <v>1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0.70152446146833336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0.70152446146833336</v>
      </c>
    </row>
    <row r="1544" spans="1:31" x14ac:dyDescent="0.3">
      <c r="A1544">
        <v>2687242</v>
      </c>
      <c r="B1544">
        <v>1</v>
      </c>
      <c r="C1544" t="s">
        <v>81</v>
      </c>
      <c r="D1544" t="s">
        <v>116</v>
      </c>
      <c r="E1544" t="s">
        <v>132</v>
      </c>
      <c r="F1544" t="s">
        <v>4599</v>
      </c>
      <c r="G1544" t="s">
        <v>134</v>
      </c>
      <c r="H1544" t="s">
        <v>135</v>
      </c>
      <c r="I1544" t="s">
        <v>136</v>
      </c>
      <c r="J1544" t="s">
        <v>137</v>
      </c>
      <c r="K1544" t="s">
        <v>138</v>
      </c>
      <c r="L1544" t="s">
        <v>4608</v>
      </c>
      <c r="M1544" t="s">
        <v>4609</v>
      </c>
      <c r="N1544">
        <v>1.4344444439999999</v>
      </c>
      <c r="O1544">
        <v>1</v>
      </c>
      <c r="P1544">
        <v>45</v>
      </c>
      <c r="Q1544">
        <v>145</v>
      </c>
      <c r="R1544">
        <v>39</v>
      </c>
      <c r="S1544">
        <v>2</v>
      </c>
      <c r="T1544">
        <v>0</v>
      </c>
      <c r="U1544">
        <v>0</v>
      </c>
      <c r="V1544">
        <v>0</v>
      </c>
      <c r="W1544">
        <v>5.303512197084978E-2</v>
      </c>
      <c r="X1544">
        <v>6.5291694902739641</v>
      </c>
      <c r="Y1544">
        <v>75.275604389456362</v>
      </c>
      <c r="Z1544">
        <v>25.208663178472907</v>
      </c>
      <c r="AA1544">
        <v>1.9908717456869174</v>
      </c>
      <c r="AB1544">
        <v>0</v>
      </c>
      <c r="AC1544">
        <v>0</v>
      </c>
      <c r="AD1544">
        <v>0</v>
      </c>
      <c r="AE1544">
        <v>109.05734392586099</v>
      </c>
    </row>
    <row r="1545" spans="1:31" x14ac:dyDescent="0.3">
      <c r="A1545">
        <v>2687248</v>
      </c>
      <c r="B1545">
        <v>1</v>
      </c>
      <c r="C1545" t="s">
        <v>80</v>
      </c>
      <c r="D1545" t="s">
        <v>104</v>
      </c>
      <c r="E1545" t="s">
        <v>184</v>
      </c>
      <c r="F1545" t="s">
        <v>4610</v>
      </c>
      <c r="G1545" t="s">
        <v>253</v>
      </c>
      <c r="H1545" t="s">
        <v>187</v>
      </c>
      <c r="I1545" t="s">
        <v>136</v>
      </c>
      <c r="J1545" t="s">
        <v>137</v>
      </c>
      <c r="K1545" t="s">
        <v>138</v>
      </c>
      <c r="L1545" t="s">
        <v>4611</v>
      </c>
      <c r="M1545" t="s">
        <v>4612</v>
      </c>
      <c r="N1545">
        <v>1.4713888879999999</v>
      </c>
      <c r="O1545">
        <v>0</v>
      </c>
      <c r="P1545">
        <v>9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2.8737373215428632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2.8737373215428632</v>
      </c>
    </row>
    <row r="1546" spans="1:31" x14ac:dyDescent="0.3">
      <c r="A1546">
        <v>2687253</v>
      </c>
      <c r="B1546">
        <v>1</v>
      </c>
      <c r="C1546" t="s">
        <v>81</v>
      </c>
      <c r="D1546" t="s">
        <v>123</v>
      </c>
      <c r="E1546" t="s">
        <v>184</v>
      </c>
      <c r="F1546" t="s">
        <v>4613</v>
      </c>
      <c r="G1546" t="s">
        <v>186</v>
      </c>
      <c r="H1546" t="s">
        <v>187</v>
      </c>
      <c r="I1546" t="s">
        <v>136</v>
      </c>
      <c r="J1546" t="s">
        <v>137</v>
      </c>
      <c r="K1546" t="s">
        <v>138</v>
      </c>
      <c r="L1546" t="s">
        <v>4614</v>
      </c>
      <c r="M1546" t="s">
        <v>4615</v>
      </c>
      <c r="N1546">
        <v>1.659444444</v>
      </c>
      <c r="O1546">
        <v>0</v>
      </c>
      <c r="P1546">
        <v>81</v>
      </c>
      <c r="Q1546">
        <v>0</v>
      </c>
      <c r="R1546">
        <v>0</v>
      </c>
      <c r="S1546">
        <v>0</v>
      </c>
      <c r="T1546">
        <v>6</v>
      </c>
      <c r="U1546">
        <v>0</v>
      </c>
      <c r="V1546">
        <v>0</v>
      </c>
      <c r="W1546">
        <v>0</v>
      </c>
      <c r="X1546">
        <v>29.521052837342058</v>
      </c>
      <c r="Y1546">
        <v>0</v>
      </c>
      <c r="Z1546">
        <v>0</v>
      </c>
      <c r="AA1546">
        <v>0</v>
      </c>
      <c r="AB1546">
        <v>2.487899727592835</v>
      </c>
      <c r="AC1546">
        <v>0</v>
      </c>
      <c r="AD1546">
        <v>0</v>
      </c>
      <c r="AE1546">
        <v>32.008952564934894</v>
      </c>
    </row>
    <row r="1547" spans="1:31" x14ac:dyDescent="0.3">
      <c r="A1547">
        <v>2687261</v>
      </c>
      <c r="B1547">
        <v>1</v>
      </c>
      <c r="C1547" t="s">
        <v>80</v>
      </c>
      <c r="D1547" t="s">
        <v>107</v>
      </c>
      <c r="E1547" t="s">
        <v>184</v>
      </c>
      <c r="F1547" t="s">
        <v>4616</v>
      </c>
      <c r="G1547" t="s">
        <v>409</v>
      </c>
      <c r="H1547" t="s">
        <v>187</v>
      </c>
      <c r="I1547" t="s">
        <v>136</v>
      </c>
      <c r="J1547" t="s">
        <v>137</v>
      </c>
      <c r="K1547" t="s">
        <v>138</v>
      </c>
      <c r="L1547" t="s">
        <v>4617</v>
      </c>
      <c r="M1547" t="s">
        <v>4618</v>
      </c>
      <c r="N1547">
        <v>0.35972222199999998</v>
      </c>
      <c r="O1547">
        <v>0</v>
      </c>
      <c r="P1547">
        <v>98</v>
      </c>
      <c r="Q1547">
        <v>0</v>
      </c>
      <c r="R1547">
        <v>0</v>
      </c>
      <c r="S1547">
        <v>0</v>
      </c>
      <c r="T1547">
        <v>8</v>
      </c>
      <c r="U1547">
        <v>0</v>
      </c>
      <c r="V1547">
        <v>0</v>
      </c>
      <c r="W1547">
        <v>0</v>
      </c>
      <c r="X1547">
        <v>7.4945594367274238</v>
      </c>
      <c r="Y1547">
        <v>0</v>
      </c>
      <c r="Z1547">
        <v>0</v>
      </c>
      <c r="AA1547">
        <v>0</v>
      </c>
      <c r="AB1547">
        <v>1.6290050084258065</v>
      </c>
      <c r="AC1547">
        <v>0</v>
      </c>
      <c r="AD1547">
        <v>0</v>
      </c>
      <c r="AE1547">
        <v>9.1235644451532298</v>
      </c>
    </row>
    <row r="1548" spans="1:31" x14ac:dyDescent="0.3">
      <c r="A1548">
        <v>2687166</v>
      </c>
      <c r="B1548">
        <v>1</v>
      </c>
      <c r="C1548" t="s">
        <v>81</v>
      </c>
      <c r="D1548" t="s">
        <v>113</v>
      </c>
      <c r="E1548" t="s">
        <v>213</v>
      </c>
      <c r="F1548" t="s">
        <v>4619</v>
      </c>
      <c r="G1548" t="s">
        <v>688</v>
      </c>
      <c r="H1548" t="s">
        <v>187</v>
      </c>
      <c r="I1548" t="s">
        <v>136</v>
      </c>
      <c r="J1548" t="s">
        <v>137</v>
      </c>
      <c r="K1548" t="s">
        <v>138</v>
      </c>
      <c r="L1548" t="s">
        <v>4620</v>
      </c>
      <c r="M1548" t="s">
        <v>4621</v>
      </c>
      <c r="N1548">
        <v>5.4369444439999999</v>
      </c>
      <c r="O1548">
        <v>0</v>
      </c>
      <c r="P1548">
        <v>2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0.55108356425696625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0.55108356425696625</v>
      </c>
    </row>
    <row r="1549" spans="1:31" x14ac:dyDescent="0.3">
      <c r="A1549">
        <v>2687243</v>
      </c>
      <c r="B1549">
        <v>1</v>
      </c>
      <c r="C1549" t="s">
        <v>81</v>
      </c>
      <c r="D1549" t="s">
        <v>118</v>
      </c>
      <c r="E1549" t="s">
        <v>213</v>
      </c>
      <c r="F1549" t="s">
        <v>4622</v>
      </c>
      <c r="G1549" t="s">
        <v>688</v>
      </c>
      <c r="H1549" t="s">
        <v>187</v>
      </c>
      <c r="I1549" t="s">
        <v>136</v>
      </c>
      <c r="J1549" t="s">
        <v>137</v>
      </c>
      <c r="K1549" t="s">
        <v>138</v>
      </c>
      <c r="L1549" t="s">
        <v>4623</v>
      </c>
      <c r="M1549" t="s">
        <v>4624</v>
      </c>
      <c r="N1549">
        <v>2.6088888880000001</v>
      </c>
      <c r="O1549">
        <v>0</v>
      </c>
      <c r="P1549">
        <v>0</v>
      </c>
      <c r="Q1549">
        <v>0</v>
      </c>
      <c r="R1549">
        <v>3</v>
      </c>
      <c r="S1549">
        <v>0</v>
      </c>
      <c r="T1549">
        <v>1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0.52125471304514681</v>
      </c>
      <c r="AA1549">
        <v>0</v>
      </c>
      <c r="AB1549">
        <v>0</v>
      </c>
      <c r="AC1549">
        <v>0</v>
      </c>
      <c r="AD1549">
        <v>0</v>
      </c>
      <c r="AE1549">
        <v>0.52125471304514681</v>
      </c>
    </row>
    <row r="1550" spans="1:31" x14ac:dyDescent="0.3">
      <c r="A1550">
        <v>2687269</v>
      </c>
      <c r="B1550">
        <v>1</v>
      </c>
      <c r="C1550" t="s">
        <v>80</v>
      </c>
      <c r="D1550" t="s">
        <v>101</v>
      </c>
      <c r="E1550" t="s">
        <v>184</v>
      </c>
      <c r="F1550" t="s">
        <v>4625</v>
      </c>
      <c r="G1550" t="s">
        <v>409</v>
      </c>
      <c r="H1550" t="s">
        <v>187</v>
      </c>
      <c r="I1550" t="s">
        <v>136</v>
      </c>
      <c r="J1550" t="s">
        <v>137</v>
      </c>
      <c r="K1550" t="s">
        <v>138</v>
      </c>
      <c r="L1550" t="s">
        <v>4626</v>
      </c>
      <c r="M1550" t="s">
        <v>4627</v>
      </c>
      <c r="N1550">
        <v>1.3244444440000001</v>
      </c>
      <c r="O1550">
        <v>0</v>
      </c>
      <c r="P1550">
        <v>130</v>
      </c>
      <c r="Q1550">
        <v>0</v>
      </c>
      <c r="R1550">
        <v>0</v>
      </c>
      <c r="S1550">
        <v>0</v>
      </c>
      <c r="T1550">
        <v>9</v>
      </c>
      <c r="U1550">
        <v>0</v>
      </c>
      <c r="V1550">
        <v>0</v>
      </c>
      <c r="W1550">
        <v>0</v>
      </c>
      <c r="X1550">
        <v>39.857969577387564</v>
      </c>
      <c r="Y1550">
        <v>0</v>
      </c>
      <c r="Z1550">
        <v>0</v>
      </c>
      <c r="AA1550">
        <v>0</v>
      </c>
      <c r="AB1550">
        <v>7.1292879418548809</v>
      </c>
      <c r="AC1550">
        <v>0</v>
      </c>
      <c r="AD1550">
        <v>0</v>
      </c>
      <c r="AE1550">
        <v>46.987257519242448</v>
      </c>
    </row>
    <row r="1551" spans="1:31" x14ac:dyDescent="0.3">
      <c r="A1551">
        <v>2687271</v>
      </c>
      <c r="B1551">
        <v>1</v>
      </c>
      <c r="C1551" t="s">
        <v>80</v>
      </c>
      <c r="D1551" t="s">
        <v>85</v>
      </c>
      <c r="E1551" t="s">
        <v>213</v>
      </c>
      <c r="F1551" t="s">
        <v>4544</v>
      </c>
      <c r="G1551" t="s">
        <v>831</v>
      </c>
      <c r="H1551" t="s">
        <v>187</v>
      </c>
      <c r="I1551" t="s">
        <v>136</v>
      </c>
      <c r="J1551" t="s">
        <v>137</v>
      </c>
      <c r="K1551" t="s">
        <v>138</v>
      </c>
      <c r="L1551" t="s">
        <v>4628</v>
      </c>
      <c r="M1551" t="s">
        <v>4629</v>
      </c>
      <c r="N1551">
        <v>3.2972222219999998</v>
      </c>
      <c r="O1551">
        <v>0</v>
      </c>
      <c r="P1551">
        <v>16</v>
      </c>
      <c r="Q1551">
        <v>0</v>
      </c>
      <c r="R1551">
        <v>0</v>
      </c>
      <c r="S1551">
        <v>0</v>
      </c>
      <c r="T1551">
        <v>3</v>
      </c>
      <c r="U1551">
        <v>0</v>
      </c>
      <c r="V1551">
        <v>0</v>
      </c>
      <c r="W1551">
        <v>0</v>
      </c>
      <c r="X1551">
        <v>10.878893531307416</v>
      </c>
      <c r="Y1551">
        <v>0</v>
      </c>
      <c r="Z1551">
        <v>0</v>
      </c>
      <c r="AA1551">
        <v>0</v>
      </c>
      <c r="AB1551">
        <v>14.209625509912893</v>
      </c>
      <c r="AC1551">
        <v>0</v>
      </c>
      <c r="AD1551">
        <v>0</v>
      </c>
      <c r="AE1551">
        <v>25.088519041220309</v>
      </c>
    </row>
    <row r="1552" spans="1:31" x14ac:dyDescent="0.3">
      <c r="A1552">
        <v>2687285</v>
      </c>
      <c r="B1552">
        <v>1</v>
      </c>
      <c r="C1552" t="s">
        <v>81</v>
      </c>
      <c r="D1552" t="s">
        <v>112</v>
      </c>
      <c r="E1552" t="s">
        <v>213</v>
      </c>
      <c r="F1552" t="s">
        <v>4630</v>
      </c>
      <c r="G1552" t="s">
        <v>831</v>
      </c>
      <c r="H1552" t="s">
        <v>187</v>
      </c>
      <c r="I1552" t="s">
        <v>136</v>
      </c>
      <c r="J1552" t="s">
        <v>137</v>
      </c>
      <c r="K1552" t="s">
        <v>138</v>
      </c>
      <c r="L1552" t="s">
        <v>4631</v>
      </c>
      <c r="M1552" t="s">
        <v>4632</v>
      </c>
      <c r="N1552">
        <v>1.2549999999999999</v>
      </c>
      <c r="O1552">
        <v>0</v>
      </c>
      <c r="P1552">
        <v>6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1.5815709399652111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1.5815709399652111</v>
      </c>
    </row>
    <row r="1553" spans="1:31" x14ac:dyDescent="0.3">
      <c r="A1553">
        <v>2687257</v>
      </c>
      <c r="B1553">
        <v>1</v>
      </c>
      <c r="C1553" t="s">
        <v>81</v>
      </c>
      <c r="D1553" t="s">
        <v>113</v>
      </c>
      <c r="E1553" t="s">
        <v>213</v>
      </c>
      <c r="F1553" t="s">
        <v>4633</v>
      </c>
      <c r="G1553" t="s">
        <v>688</v>
      </c>
      <c r="H1553" t="s">
        <v>187</v>
      </c>
      <c r="I1553" t="s">
        <v>136</v>
      </c>
      <c r="J1553" t="s">
        <v>137</v>
      </c>
      <c r="K1553" t="s">
        <v>138</v>
      </c>
      <c r="L1553" t="s">
        <v>4634</v>
      </c>
      <c r="M1553" t="s">
        <v>4635</v>
      </c>
      <c r="N1553">
        <v>4.0488888879999996</v>
      </c>
      <c r="O1553">
        <v>0</v>
      </c>
      <c r="P1553">
        <v>1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</row>
    <row r="1554" spans="1:31" x14ac:dyDescent="0.3">
      <c r="A1554">
        <v>2687278</v>
      </c>
      <c r="B1554">
        <v>1</v>
      </c>
      <c r="C1554" t="s">
        <v>81</v>
      </c>
      <c r="D1554" t="s">
        <v>112</v>
      </c>
      <c r="E1554" t="s">
        <v>184</v>
      </c>
      <c r="F1554" t="s">
        <v>4636</v>
      </c>
      <c r="G1554" t="s">
        <v>186</v>
      </c>
      <c r="H1554" t="s">
        <v>187</v>
      </c>
      <c r="I1554" t="s">
        <v>136</v>
      </c>
      <c r="J1554" t="s">
        <v>137</v>
      </c>
      <c r="K1554" t="s">
        <v>138</v>
      </c>
      <c r="L1554" t="s">
        <v>4637</v>
      </c>
      <c r="M1554" t="s">
        <v>4638</v>
      </c>
      <c r="N1554">
        <v>1.7877777770000001</v>
      </c>
      <c r="O1554">
        <v>0</v>
      </c>
      <c r="P1554">
        <v>57</v>
      </c>
      <c r="Q1554">
        <v>0</v>
      </c>
      <c r="R1554">
        <v>0</v>
      </c>
      <c r="S1554">
        <v>0</v>
      </c>
      <c r="T1554">
        <v>8</v>
      </c>
      <c r="U1554">
        <v>0</v>
      </c>
      <c r="V1554">
        <v>0</v>
      </c>
      <c r="W1554">
        <v>0</v>
      </c>
      <c r="X1554">
        <v>16.600640410039173</v>
      </c>
      <c r="Y1554">
        <v>0</v>
      </c>
      <c r="Z1554">
        <v>0</v>
      </c>
      <c r="AA1554">
        <v>0</v>
      </c>
      <c r="AB1554">
        <v>2.6505024717783359</v>
      </c>
      <c r="AC1554">
        <v>0</v>
      </c>
      <c r="AD1554">
        <v>0</v>
      </c>
      <c r="AE1554">
        <v>19.251142881817508</v>
      </c>
    </row>
    <row r="1555" spans="1:31" x14ac:dyDescent="0.3">
      <c r="A1555">
        <v>2687279</v>
      </c>
      <c r="B1555">
        <v>1</v>
      </c>
      <c r="C1555" t="s">
        <v>80</v>
      </c>
      <c r="D1555" t="s">
        <v>107</v>
      </c>
      <c r="E1555" t="s">
        <v>213</v>
      </c>
      <c r="F1555" t="s">
        <v>4639</v>
      </c>
      <c r="G1555" t="s">
        <v>215</v>
      </c>
      <c r="H1555" t="s">
        <v>187</v>
      </c>
      <c r="I1555" t="s">
        <v>136</v>
      </c>
      <c r="J1555" t="s">
        <v>137</v>
      </c>
      <c r="K1555" t="s">
        <v>138</v>
      </c>
      <c r="L1555" t="s">
        <v>4640</v>
      </c>
      <c r="M1555" t="s">
        <v>4641</v>
      </c>
      <c r="N1555">
        <v>1.1586111109999999</v>
      </c>
      <c r="O1555">
        <v>0</v>
      </c>
      <c r="P1555">
        <v>2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0.48921936823166667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0.48921936823166667</v>
      </c>
    </row>
    <row r="1556" spans="1:31" x14ac:dyDescent="0.3">
      <c r="A1556">
        <v>2687281</v>
      </c>
      <c r="B1556">
        <v>1</v>
      </c>
      <c r="C1556" t="s">
        <v>81</v>
      </c>
      <c r="D1556" t="s">
        <v>127</v>
      </c>
      <c r="E1556" t="s">
        <v>184</v>
      </c>
      <c r="F1556" t="s">
        <v>4642</v>
      </c>
      <c r="G1556" t="s">
        <v>2700</v>
      </c>
      <c r="H1556" t="s">
        <v>187</v>
      </c>
      <c r="I1556" t="s">
        <v>136</v>
      </c>
      <c r="J1556" t="s">
        <v>137</v>
      </c>
      <c r="K1556" t="s">
        <v>138</v>
      </c>
      <c r="L1556" t="s">
        <v>4643</v>
      </c>
      <c r="M1556" t="s">
        <v>4644</v>
      </c>
      <c r="N1556">
        <v>3.9011111110000001</v>
      </c>
      <c r="O1556">
        <v>0</v>
      </c>
      <c r="P1556">
        <v>33</v>
      </c>
      <c r="Q1556">
        <v>0</v>
      </c>
      <c r="R1556">
        <v>6</v>
      </c>
      <c r="S1556">
        <v>0</v>
      </c>
      <c r="T1556">
        <v>6</v>
      </c>
      <c r="U1556">
        <v>0</v>
      </c>
      <c r="V1556">
        <v>0</v>
      </c>
      <c r="W1556">
        <v>0</v>
      </c>
      <c r="X1556">
        <v>24.350160301681232</v>
      </c>
      <c r="Y1556">
        <v>0</v>
      </c>
      <c r="Z1556">
        <v>14.271981999291626</v>
      </c>
      <c r="AA1556">
        <v>0</v>
      </c>
      <c r="AB1556">
        <v>0.20160478862097603</v>
      </c>
      <c r="AC1556">
        <v>0</v>
      </c>
      <c r="AD1556">
        <v>0</v>
      </c>
      <c r="AE1556">
        <v>38.82374708959383</v>
      </c>
    </row>
    <row r="1557" spans="1:31" x14ac:dyDescent="0.3">
      <c r="A1557">
        <v>2687292</v>
      </c>
      <c r="B1557">
        <v>1</v>
      </c>
      <c r="C1557" t="s">
        <v>80</v>
      </c>
      <c r="D1557" t="s">
        <v>82</v>
      </c>
      <c r="E1557" t="s">
        <v>244</v>
      </c>
      <c r="F1557" t="s">
        <v>4645</v>
      </c>
      <c r="G1557" t="s">
        <v>346</v>
      </c>
      <c r="H1557" t="s">
        <v>187</v>
      </c>
      <c r="I1557" t="s">
        <v>136</v>
      </c>
      <c r="J1557" t="s">
        <v>137</v>
      </c>
      <c r="K1557" t="s">
        <v>166</v>
      </c>
      <c r="L1557" t="s">
        <v>4646</v>
      </c>
      <c r="M1557" t="s">
        <v>4647</v>
      </c>
      <c r="N1557">
        <v>6.1588888879999999</v>
      </c>
      <c r="O1557">
        <v>0</v>
      </c>
      <c r="P1557">
        <v>5</v>
      </c>
      <c r="Q1557">
        <v>0</v>
      </c>
      <c r="R1557">
        <v>0</v>
      </c>
      <c r="S1557">
        <v>0</v>
      </c>
      <c r="T1557">
        <v>410</v>
      </c>
      <c r="U1557">
        <v>0</v>
      </c>
      <c r="V1557">
        <v>0</v>
      </c>
      <c r="W1557">
        <v>0</v>
      </c>
      <c r="X1557">
        <v>1.4584198127376728</v>
      </c>
      <c r="Y1557">
        <v>0</v>
      </c>
      <c r="Z1557">
        <v>0</v>
      </c>
      <c r="AA1557">
        <v>0</v>
      </c>
      <c r="AB1557">
        <v>518.53555888095775</v>
      </c>
      <c r="AC1557">
        <v>0</v>
      </c>
      <c r="AD1557">
        <v>0</v>
      </c>
      <c r="AE1557">
        <v>519.99397869369545</v>
      </c>
    </row>
    <row r="1558" spans="1:31" x14ac:dyDescent="0.3">
      <c r="A1558">
        <v>2687056</v>
      </c>
      <c r="B1558">
        <v>1</v>
      </c>
      <c r="C1558" t="s">
        <v>80</v>
      </c>
      <c r="D1558" t="s">
        <v>97</v>
      </c>
      <c r="E1558" t="s">
        <v>160</v>
      </c>
      <c r="F1558" t="s">
        <v>4648</v>
      </c>
      <c r="G1558" t="s">
        <v>134</v>
      </c>
      <c r="H1558" t="s">
        <v>135</v>
      </c>
      <c r="I1558" t="s">
        <v>136</v>
      </c>
      <c r="J1558" t="s">
        <v>137</v>
      </c>
      <c r="K1558" t="s">
        <v>138</v>
      </c>
      <c r="L1558" t="s">
        <v>4649</v>
      </c>
      <c r="M1558" t="s">
        <v>4650</v>
      </c>
      <c r="N1558">
        <v>0.44444444399999999</v>
      </c>
      <c r="O1558">
        <v>0</v>
      </c>
      <c r="P1558">
        <v>180</v>
      </c>
      <c r="Q1558">
        <v>0</v>
      </c>
      <c r="R1558">
        <v>253</v>
      </c>
      <c r="S1558">
        <v>3</v>
      </c>
      <c r="T1558">
        <v>74</v>
      </c>
      <c r="U1558">
        <v>0</v>
      </c>
      <c r="V1558">
        <v>0</v>
      </c>
      <c r="W1558">
        <v>0</v>
      </c>
      <c r="X1558">
        <v>38.769081213712013</v>
      </c>
      <c r="Y1558">
        <v>0</v>
      </c>
      <c r="Z1558">
        <v>44.537482153366575</v>
      </c>
      <c r="AA1558">
        <v>12.020157184743821</v>
      </c>
      <c r="AB1558">
        <v>46.330321173538479</v>
      </c>
      <c r="AC1558">
        <v>0</v>
      </c>
      <c r="AD1558">
        <v>0</v>
      </c>
      <c r="AE1558">
        <v>141.6570417253609</v>
      </c>
    </row>
    <row r="1559" spans="1:31" x14ac:dyDescent="0.3">
      <c r="A1559">
        <v>2687079</v>
      </c>
      <c r="B1559">
        <v>1</v>
      </c>
      <c r="C1559" t="s">
        <v>81</v>
      </c>
      <c r="D1559" t="s">
        <v>127</v>
      </c>
      <c r="E1559" t="s">
        <v>132</v>
      </c>
      <c r="F1559" t="s">
        <v>2393</v>
      </c>
      <c r="G1559" t="s">
        <v>134</v>
      </c>
      <c r="H1559" t="s">
        <v>135</v>
      </c>
      <c r="I1559" t="s">
        <v>169</v>
      </c>
      <c r="J1559" t="s">
        <v>137</v>
      </c>
      <c r="K1559" t="s">
        <v>138</v>
      </c>
      <c r="L1559" t="s">
        <v>4651</v>
      </c>
      <c r="M1559" t="s">
        <v>4652</v>
      </c>
      <c r="N1559">
        <v>8.3333330000000001E-3</v>
      </c>
      <c r="O1559">
        <v>34</v>
      </c>
      <c r="P1559">
        <v>2970</v>
      </c>
      <c r="Q1559">
        <v>626</v>
      </c>
      <c r="R1559">
        <v>351</v>
      </c>
      <c r="S1559">
        <v>55</v>
      </c>
      <c r="T1559">
        <v>323</v>
      </c>
      <c r="U1559">
        <v>6</v>
      </c>
      <c r="V1559">
        <v>0</v>
      </c>
      <c r="W1559">
        <v>0.10028055003815332</v>
      </c>
      <c r="X1559">
        <v>3.6527369712487578</v>
      </c>
      <c r="Y1559">
        <v>5.4425002026239158</v>
      </c>
      <c r="Z1559">
        <v>2.7907056793480121</v>
      </c>
      <c r="AA1559">
        <v>1.4487494828999339</v>
      </c>
      <c r="AB1559">
        <v>1.6182116486595055</v>
      </c>
      <c r="AC1559">
        <v>4.8122165644012656</v>
      </c>
      <c r="AD1559">
        <v>0</v>
      </c>
      <c r="AE1559">
        <v>19.865401099219543</v>
      </c>
    </row>
    <row r="1560" spans="1:31" x14ac:dyDescent="0.3">
      <c r="A1560">
        <v>2687080</v>
      </c>
      <c r="B1560">
        <v>1</v>
      </c>
      <c r="C1560" t="s">
        <v>81</v>
      </c>
      <c r="D1560" t="s">
        <v>112</v>
      </c>
      <c r="E1560" t="s">
        <v>160</v>
      </c>
      <c r="F1560" t="s">
        <v>2321</v>
      </c>
      <c r="G1560" t="s">
        <v>134</v>
      </c>
      <c r="H1560" t="s">
        <v>135</v>
      </c>
      <c r="I1560" t="s">
        <v>136</v>
      </c>
      <c r="J1560" t="s">
        <v>137</v>
      </c>
      <c r="K1560" t="s">
        <v>138</v>
      </c>
      <c r="L1560" t="s">
        <v>4653</v>
      </c>
      <c r="M1560" t="s">
        <v>4654</v>
      </c>
      <c r="N1560">
        <v>0.35111111099999998</v>
      </c>
      <c r="O1560">
        <v>3</v>
      </c>
      <c r="P1560">
        <v>257</v>
      </c>
      <c r="Q1560">
        <v>124</v>
      </c>
      <c r="R1560">
        <v>355</v>
      </c>
      <c r="S1560">
        <v>10</v>
      </c>
      <c r="T1560">
        <v>38</v>
      </c>
      <c r="U1560">
        <v>4</v>
      </c>
      <c r="V1560">
        <v>1</v>
      </c>
      <c r="W1560">
        <v>7.5346856956037878E-2</v>
      </c>
      <c r="X1560">
        <v>13.033674089241433</v>
      </c>
      <c r="Y1560">
        <v>57.242793907808625</v>
      </c>
      <c r="Z1560">
        <v>43.557000472085626</v>
      </c>
      <c r="AA1560">
        <v>15.671121255381687</v>
      </c>
      <c r="AB1560">
        <v>14.157607521119465</v>
      </c>
      <c r="AC1560">
        <v>246.36415389722896</v>
      </c>
      <c r="AD1560">
        <v>3.0006267009278895</v>
      </c>
      <c r="AE1560">
        <v>393.1023247007497</v>
      </c>
    </row>
    <row r="1561" spans="1:31" x14ac:dyDescent="0.3">
      <c r="A1561">
        <v>2687198</v>
      </c>
      <c r="B1561">
        <v>1</v>
      </c>
      <c r="C1561" t="s">
        <v>81</v>
      </c>
      <c r="D1561" t="s">
        <v>127</v>
      </c>
      <c r="E1561" t="s">
        <v>132</v>
      </c>
      <c r="F1561" t="s">
        <v>2393</v>
      </c>
      <c r="G1561" t="s">
        <v>134</v>
      </c>
      <c r="H1561" t="s">
        <v>135</v>
      </c>
      <c r="I1561" t="s">
        <v>169</v>
      </c>
      <c r="J1561" t="s">
        <v>137</v>
      </c>
      <c r="K1561" t="s">
        <v>138</v>
      </c>
      <c r="L1561" t="s">
        <v>4655</v>
      </c>
      <c r="M1561" t="s">
        <v>4656</v>
      </c>
      <c r="N1561">
        <v>8.3333330000000001E-3</v>
      </c>
      <c r="O1561">
        <v>34</v>
      </c>
      <c r="P1561">
        <v>2970</v>
      </c>
      <c r="Q1561">
        <v>626</v>
      </c>
      <c r="R1561">
        <v>351</v>
      </c>
      <c r="S1561">
        <v>55</v>
      </c>
      <c r="T1561">
        <v>323</v>
      </c>
      <c r="U1561">
        <v>6</v>
      </c>
      <c r="V1561">
        <v>0</v>
      </c>
      <c r="W1561">
        <v>0.10331306113869997</v>
      </c>
      <c r="X1561">
        <v>3.7771133587760364</v>
      </c>
      <c r="Y1561">
        <v>5.285593665067414</v>
      </c>
      <c r="Z1561">
        <v>2.8080325141014466</v>
      </c>
      <c r="AA1561">
        <v>1.2985479585306419</v>
      </c>
      <c r="AB1561">
        <v>1.4811239136669689</v>
      </c>
      <c r="AC1561">
        <v>3.9300002604084594</v>
      </c>
      <c r="AD1561">
        <v>0</v>
      </c>
      <c r="AE1561">
        <v>18.683724731689669</v>
      </c>
    </row>
    <row r="1562" spans="1:31" x14ac:dyDescent="0.3">
      <c r="A1562">
        <v>2687300</v>
      </c>
      <c r="B1562">
        <v>1</v>
      </c>
      <c r="C1562" t="s">
        <v>81</v>
      </c>
      <c r="D1562" t="s">
        <v>122</v>
      </c>
      <c r="E1562" t="s">
        <v>160</v>
      </c>
      <c r="F1562" t="s">
        <v>4657</v>
      </c>
      <c r="G1562" t="s">
        <v>134</v>
      </c>
      <c r="H1562" t="s">
        <v>135</v>
      </c>
      <c r="I1562" t="s">
        <v>136</v>
      </c>
      <c r="J1562" t="s">
        <v>137</v>
      </c>
      <c r="K1562" t="s">
        <v>138</v>
      </c>
      <c r="L1562" t="s">
        <v>4658</v>
      </c>
      <c r="M1562" t="s">
        <v>4659</v>
      </c>
      <c r="N1562">
        <v>0.91944444400000003</v>
      </c>
      <c r="O1562">
        <v>16</v>
      </c>
      <c r="P1562">
        <v>875</v>
      </c>
      <c r="Q1562">
        <v>72</v>
      </c>
      <c r="R1562">
        <v>40</v>
      </c>
      <c r="S1562">
        <v>16</v>
      </c>
      <c r="T1562">
        <v>43</v>
      </c>
      <c r="U1562">
        <v>0</v>
      </c>
      <c r="V1562">
        <v>1</v>
      </c>
      <c r="W1562">
        <v>2.3302890223241612</v>
      </c>
      <c r="X1562">
        <v>87.309445291961723</v>
      </c>
      <c r="Y1562">
        <v>65.940079879401566</v>
      </c>
      <c r="Z1562">
        <v>11.287192165691867</v>
      </c>
      <c r="AA1562">
        <v>44.673956763863906</v>
      </c>
      <c r="AB1562">
        <v>12.348850783943853</v>
      </c>
      <c r="AC1562">
        <v>0</v>
      </c>
      <c r="AD1562">
        <v>0.61839889395366865</v>
      </c>
      <c r="AE1562">
        <v>224.50821280114076</v>
      </c>
    </row>
    <row r="1563" spans="1:31" x14ac:dyDescent="0.3">
      <c r="A1563">
        <v>2687302</v>
      </c>
      <c r="B1563">
        <v>1</v>
      </c>
      <c r="C1563" t="s">
        <v>80</v>
      </c>
      <c r="D1563" t="s">
        <v>82</v>
      </c>
      <c r="E1563" t="s">
        <v>160</v>
      </c>
      <c r="F1563" t="s">
        <v>4660</v>
      </c>
      <c r="G1563" t="s">
        <v>442</v>
      </c>
      <c r="H1563" t="s">
        <v>135</v>
      </c>
      <c r="I1563" t="s">
        <v>136</v>
      </c>
      <c r="J1563" t="s">
        <v>137</v>
      </c>
      <c r="K1563" t="s">
        <v>166</v>
      </c>
      <c r="L1563" t="s">
        <v>4661</v>
      </c>
      <c r="M1563" t="s">
        <v>4662</v>
      </c>
      <c r="N1563">
        <v>0.53027777700000001</v>
      </c>
      <c r="O1563">
        <v>0</v>
      </c>
      <c r="P1563">
        <v>485</v>
      </c>
      <c r="Q1563">
        <v>0</v>
      </c>
      <c r="R1563">
        <v>0</v>
      </c>
      <c r="S1563">
        <v>3</v>
      </c>
      <c r="T1563">
        <v>298</v>
      </c>
      <c r="U1563">
        <v>0</v>
      </c>
      <c r="V1563">
        <v>3</v>
      </c>
      <c r="W1563">
        <v>0</v>
      </c>
      <c r="X1563">
        <v>50.137264909238731</v>
      </c>
      <c r="Y1563">
        <v>0</v>
      </c>
      <c r="Z1563">
        <v>0</v>
      </c>
      <c r="AA1563">
        <v>90.687505441496796</v>
      </c>
      <c r="AB1563">
        <v>95.993057697483195</v>
      </c>
      <c r="AC1563">
        <v>0</v>
      </c>
      <c r="AD1563">
        <v>5.743014374684603</v>
      </c>
      <c r="AE1563">
        <v>242.56084242290331</v>
      </c>
    </row>
    <row r="1564" spans="1:31" x14ac:dyDescent="0.3">
      <c r="A1564">
        <v>2687304</v>
      </c>
      <c r="B1564">
        <v>1</v>
      </c>
      <c r="C1564" t="s">
        <v>80</v>
      </c>
      <c r="D1564" t="s">
        <v>108</v>
      </c>
      <c r="E1564" t="s">
        <v>160</v>
      </c>
      <c r="F1564" t="s">
        <v>4663</v>
      </c>
      <c r="G1564" t="s">
        <v>134</v>
      </c>
      <c r="H1564" t="s">
        <v>135</v>
      </c>
      <c r="I1564" t="s">
        <v>136</v>
      </c>
      <c r="J1564" t="s">
        <v>137</v>
      </c>
      <c r="K1564" t="s">
        <v>138</v>
      </c>
      <c r="L1564" t="s">
        <v>4664</v>
      </c>
      <c r="M1564" t="s">
        <v>4665</v>
      </c>
      <c r="N1564">
        <v>5.0277777000000003E-2</v>
      </c>
      <c r="O1564">
        <v>0</v>
      </c>
      <c r="P1564">
        <v>6</v>
      </c>
      <c r="Q1564">
        <v>0</v>
      </c>
      <c r="R1564">
        <v>0</v>
      </c>
      <c r="S1564">
        <v>4</v>
      </c>
      <c r="T1564">
        <v>5</v>
      </c>
      <c r="U1564">
        <v>0</v>
      </c>
      <c r="V1564">
        <v>0</v>
      </c>
      <c r="W1564">
        <v>0</v>
      </c>
      <c r="X1564">
        <v>3.0809245122551503E-2</v>
      </c>
      <c r="Y1564">
        <v>0</v>
      </c>
      <c r="Z1564">
        <v>0</v>
      </c>
      <c r="AA1564">
        <v>0.13953339651685706</v>
      </c>
      <c r="AB1564">
        <v>0.22748802725325595</v>
      </c>
      <c r="AC1564">
        <v>0</v>
      </c>
      <c r="AD1564">
        <v>0</v>
      </c>
      <c r="AE1564">
        <v>0.3978306688926645</v>
      </c>
    </row>
    <row r="1565" spans="1:31" x14ac:dyDescent="0.3">
      <c r="A1565">
        <v>2687309</v>
      </c>
      <c r="B1565">
        <v>1</v>
      </c>
      <c r="C1565" t="s">
        <v>81</v>
      </c>
      <c r="D1565" t="s">
        <v>115</v>
      </c>
      <c r="E1565" t="s">
        <v>132</v>
      </c>
      <c r="F1565" t="s">
        <v>3030</v>
      </c>
      <c r="G1565" t="s">
        <v>134</v>
      </c>
      <c r="H1565" t="s">
        <v>135</v>
      </c>
      <c r="I1565" t="s">
        <v>136</v>
      </c>
      <c r="J1565" t="s">
        <v>137</v>
      </c>
      <c r="K1565" t="s">
        <v>138</v>
      </c>
      <c r="L1565" t="s">
        <v>4666</v>
      </c>
      <c r="M1565" t="s">
        <v>4667</v>
      </c>
      <c r="N1565">
        <v>0.123333333</v>
      </c>
      <c r="O1565">
        <v>0</v>
      </c>
      <c r="P1565">
        <v>416</v>
      </c>
      <c r="Q1565">
        <v>2</v>
      </c>
      <c r="R1565">
        <v>19</v>
      </c>
      <c r="S1565">
        <v>1</v>
      </c>
      <c r="T1565">
        <v>20</v>
      </c>
      <c r="U1565">
        <v>0</v>
      </c>
      <c r="V1565">
        <v>0</v>
      </c>
      <c r="W1565">
        <v>0</v>
      </c>
      <c r="X1565">
        <v>4.2762475427137172</v>
      </c>
      <c r="Y1565">
        <v>1.2087809525344233</v>
      </c>
      <c r="Z1565">
        <v>0.88324231866461866</v>
      </c>
      <c r="AA1565">
        <v>2.9931693443064677</v>
      </c>
      <c r="AB1565">
        <v>0.4414219392537333</v>
      </c>
      <c r="AC1565">
        <v>0</v>
      </c>
      <c r="AD1565">
        <v>0</v>
      </c>
      <c r="AE1565">
        <v>9.8028620974729606</v>
      </c>
    </row>
    <row r="1566" spans="1:31" x14ac:dyDescent="0.3">
      <c r="A1566">
        <v>2687315</v>
      </c>
      <c r="B1566">
        <v>1</v>
      </c>
      <c r="C1566" t="s">
        <v>80</v>
      </c>
      <c r="D1566" t="s">
        <v>92</v>
      </c>
      <c r="E1566" t="s">
        <v>145</v>
      </c>
      <c r="F1566" t="s">
        <v>4668</v>
      </c>
      <c r="G1566" t="s">
        <v>134</v>
      </c>
      <c r="H1566" t="s">
        <v>135</v>
      </c>
      <c r="I1566" t="s">
        <v>136</v>
      </c>
      <c r="J1566" t="s">
        <v>137</v>
      </c>
      <c r="K1566" t="s">
        <v>138</v>
      </c>
      <c r="L1566" t="s">
        <v>4669</v>
      </c>
      <c r="M1566" t="s">
        <v>4670</v>
      </c>
      <c r="N1566">
        <v>0.32972222200000001</v>
      </c>
      <c r="O1566">
        <v>0</v>
      </c>
      <c r="P1566">
        <v>938</v>
      </c>
      <c r="Q1566">
        <v>1</v>
      </c>
      <c r="R1566">
        <v>296</v>
      </c>
      <c r="S1566">
        <v>6</v>
      </c>
      <c r="T1566">
        <v>88</v>
      </c>
      <c r="U1566">
        <v>0</v>
      </c>
      <c r="V1566">
        <v>1</v>
      </c>
      <c r="W1566">
        <v>0</v>
      </c>
      <c r="X1566">
        <v>48.852377078591537</v>
      </c>
      <c r="Y1566">
        <v>0.15546469531261645</v>
      </c>
      <c r="Z1566">
        <v>22.757662354395297</v>
      </c>
      <c r="AA1566">
        <v>3.1116373910487543</v>
      </c>
      <c r="AB1566">
        <v>17.928128949207832</v>
      </c>
      <c r="AC1566">
        <v>0</v>
      </c>
      <c r="AD1566">
        <v>8.926060355403985E-2</v>
      </c>
      <c r="AE1566">
        <v>92.894531072110084</v>
      </c>
    </row>
    <row r="1567" spans="1:31" x14ac:dyDescent="0.3">
      <c r="A1567">
        <v>2687320</v>
      </c>
      <c r="B1567">
        <v>1</v>
      </c>
      <c r="C1567" t="s">
        <v>80</v>
      </c>
      <c r="D1567" t="s">
        <v>108</v>
      </c>
      <c r="E1567" t="s">
        <v>132</v>
      </c>
      <c r="F1567" t="s">
        <v>4671</v>
      </c>
      <c r="G1567" t="s">
        <v>134</v>
      </c>
      <c r="H1567" t="s">
        <v>135</v>
      </c>
      <c r="I1567" t="s">
        <v>136</v>
      </c>
      <c r="J1567" t="s">
        <v>137</v>
      </c>
      <c r="K1567" t="s">
        <v>138</v>
      </c>
      <c r="L1567" t="s">
        <v>4672</v>
      </c>
      <c r="M1567" t="s">
        <v>4673</v>
      </c>
      <c r="N1567">
        <v>0.403888888</v>
      </c>
      <c r="O1567">
        <v>0</v>
      </c>
      <c r="P1567">
        <v>639</v>
      </c>
      <c r="Q1567">
        <v>0</v>
      </c>
      <c r="R1567">
        <v>407</v>
      </c>
      <c r="S1567">
        <v>4</v>
      </c>
      <c r="T1567">
        <v>221</v>
      </c>
      <c r="U1567">
        <v>1</v>
      </c>
      <c r="V1567">
        <v>0</v>
      </c>
      <c r="W1567">
        <v>0</v>
      </c>
      <c r="X1567">
        <v>46.128179629481757</v>
      </c>
      <c r="Y1567">
        <v>0</v>
      </c>
      <c r="Z1567">
        <v>173.01802719740871</v>
      </c>
      <c r="AA1567">
        <v>36.084983391267983</v>
      </c>
      <c r="AB1567">
        <v>86.488645352184562</v>
      </c>
      <c r="AC1567">
        <v>16.072642323191904</v>
      </c>
      <c r="AD1567">
        <v>0</v>
      </c>
      <c r="AE1567">
        <v>357.79247789353497</v>
      </c>
    </row>
    <row r="1568" spans="1:31" x14ac:dyDescent="0.3">
      <c r="A1568">
        <v>2687328</v>
      </c>
      <c r="B1568">
        <v>1</v>
      </c>
      <c r="C1568" t="s">
        <v>80</v>
      </c>
      <c r="D1568" t="s">
        <v>104</v>
      </c>
      <c r="E1568" t="s">
        <v>160</v>
      </c>
      <c r="F1568" t="s">
        <v>4674</v>
      </c>
      <c r="G1568" t="s">
        <v>134</v>
      </c>
      <c r="H1568" t="s">
        <v>135</v>
      </c>
      <c r="I1568" t="s">
        <v>136</v>
      </c>
      <c r="J1568" t="s">
        <v>137</v>
      </c>
      <c r="K1568" t="s">
        <v>138</v>
      </c>
      <c r="L1568" t="s">
        <v>4675</v>
      </c>
      <c r="M1568" t="s">
        <v>4676</v>
      </c>
      <c r="N1568">
        <v>0.84805555499999996</v>
      </c>
      <c r="O1568">
        <v>1</v>
      </c>
      <c r="P1568">
        <v>756</v>
      </c>
      <c r="Q1568">
        <v>13</v>
      </c>
      <c r="R1568">
        <v>8</v>
      </c>
      <c r="S1568">
        <v>26</v>
      </c>
      <c r="T1568">
        <v>65</v>
      </c>
      <c r="U1568">
        <v>7</v>
      </c>
      <c r="V1568">
        <v>0</v>
      </c>
      <c r="W1568">
        <v>0.17696638531409145</v>
      </c>
      <c r="X1568">
        <v>112.87866579138995</v>
      </c>
      <c r="Y1568">
        <v>94.888909245322196</v>
      </c>
      <c r="Z1568">
        <v>3.3530721203890774</v>
      </c>
      <c r="AA1568">
        <v>826.28912397249076</v>
      </c>
      <c r="AB1568">
        <v>19.623372035869721</v>
      </c>
      <c r="AC1568">
        <v>500.65894901954402</v>
      </c>
      <c r="AD1568">
        <v>0</v>
      </c>
      <c r="AE1568">
        <v>1557.8690585703198</v>
      </c>
    </row>
    <row r="1569" spans="1:31" x14ac:dyDescent="0.3">
      <c r="A1569">
        <v>2687331</v>
      </c>
      <c r="B1569">
        <v>1</v>
      </c>
      <c r="C1569" t="s">
        <v>81</v>
      </c>
      <c r="D1569" t="s">
        <v>113</v>
      </c>
      <c r="E1569" t="s">
        <v>160</v>
      </c>
      <c r="F1569" t="s">
        <v>4677</v>
      </c>
      <c r="G1569" t="s">
        <v>134</v>
      </c>
      <c r="H1569" t="s">
        <v>135</v>
      </c>
      <c r="I1569" t="s">
        <v>136</v>
      </c>
      <c r="J1569" t="s">
        <v>137</v>
      </c>
      <c r="K1569" t="s">
        <v>138</v>
      </c>
      <c r="L1569" t="s">
        <v>4678</v>
      </c>
      <c r="M1569" t="s">
        <v>4679</v>
      </c>
      <c r="N1569">
        <v>0.70666666600000005</v>
      </c>
      <c r="O1569">
        <v>20</v>
      </c>
      <c r="P1569">
        <v>377</v>
      </c>
      <c r="Q1569">
        <v>153</v>
      </c>
      <c r="R1569">
        <v>183</v>
      </c>
      <c r="S1569">
        <v>19</v>
      </c>
      <c r="T1569">
        <v>33</v>
      </c>
      <c r="U1569">
        <v>1</v>
      </c>
      <c r="V1569">
        <v>0</v>
      </c>
      <c r="W1569">
        <v>1.8062412822118989</v>
      </c>
      <c r="X1569">
        <v>54.207029073266007</v>
      </c>
      <c r="Y1569">
        <v>157.8099877252275</v>
      </c>
      <c r="Z1569">
        <v>76.647696486300333</v>
      </c>
      <c r="AA1569">
        <v>40.126231748033703</v>
      </c>
      <c r="AB1569">
        <v>8.4992556629505476</v>
      </c>
      <c r="AC1569">
        <v>13.131262896106909</v>
      </c>
      <c r="AD1569">
        <v>0</v>
      </c>
      <c r="AE1569">
        <v>352.2277048740969</v>
      </c>
    </row>
    <row r="1570" spans="1:31" x14ac:dyDescent="0.3">
      <c r="A1570">
        <v>2687339</v>
      </c>
      <c r="B1570">
        <v>1</v>
      </c>
      <c r="C1570" t="s">
        <v>80</v>
      </c>
      <c r="D1570" t="s">
        <v>100</v>
      </c>
      <c r="E1570" t="s">
        <v>160</v>
      </c>
      <c r="F1570" t="s">
        <v>3527</v>
      </c>
      <c r="G1570" t="s">
        <v>134</v>
      </c>
      <c r="H1570" t="s">
        <v>135</v>
      </c>
      <c r="I1570" t="s">
        <v>136</v>
      </c>
      <c r="J1570" t="s">
        <v>137</v>
      </c>
      <c r="K1570" t="s">
        <v>138</v>
      </c>
      <c r="L1570" t="s">
        <v>4680</v>
      </c>
      <c r="M1570" t="s">
        <v>4681</v>
      </c>
      <c r="N1570">
        <v>0.225833333</v>
      </c>
      <c r="O1570">
        <v>10</v>
      </c>
      <c r="P1570">
        <v>37</v>
      </c>
      <c r="Q1570">
        <v>67</v>
      </c>
      <c r="R1570">
        <v>85</v>
      </c>
      <c r="S1570">
        <v>14</v>
      </c>
      <c r="T1570">
        <v>40</v>
      </c>
      <c r="U1570">
        <v>0</v>
      </c>
      <c r="V1570">
        <v>1</v>
      </c>
      <c r="W1570">
        <v>0.86734136323242417</v>
      </c>
      <c r="X1570">
        <v>1.4862418775113035</v>
      </c>
      <c r="Y1570">
        <v>12.043451243293914</v>
      </c>
      <c r="Z1570">
        <v>13.972525929696058</v>
      </c>
      <c r="AA1570">
        <v>18.505546835020283</v>
      </c>
      <c r="AB1570">
        <v>9.1740956190865308</v>
      </c>
      <c r="AC1570">
        <v>0</v>
      </c>
      <c r="AD1570">
        <v>1.9116795608931667</v>
      </c>
      <c r="AE1570">
        <v>57.960882428733683</v>
      </c>
    </row>
    <row r="1571" spans="1:31" x14ac:dyDescent="0.3">
      <c r="A1571">
        <v>2687312</v>
      </c>
      <c r="B1571">
        <v>1</v>
      </c>
      <c r="C1571" t="s">
        <v>80</v>
      </c>
      <c r="D1571" t="s">
        <v>84</v>
      </c>
      <c r="E1571" t="s">
        <v>145</v>
      </c>
      <c r="F1571" t="s">
        <v>4682</v>
      </c>
      <c r="G1571" t="s">
        <v>134</v>
      </c>
      <c r="H1571" t="s">
        <v>135</v>
      </c>
      <c r="I1571" t="s">
        <v>136</v>
      </c>
      <c r="J1571" t="s">
        <v>137</v>
      </c>
      <c r="K1571" t="s">
        <v>138</v>
      </c>
      <c r="L1571" t="s">
        <v>4683</v>
      </c>
      <c r="M1571" t="s">
        <v>4684</v>
      </c>
      <c r="N1571">
        <v>1.3972222219999999</v>
      </c>
      <c r="O1571">
        <v>5</v>
      </c>
      <c r="P1571">
        <v>727</v>
      </c>
      <c r="Q1571">
        <v>1</v>
      </c>
      <c r="R1571">
        <v>71</v>
      </c>
      <c r="S1571">
        <v>5</v>
      </c>
      <c r="T1571">
        <v>84</v>
      </c>
      <c r="U1571">
        <v>0</v>
      </c>
      <c r="V1571">
        <v>0</v>
      </c>
      <c r="W1571">
        <v>1.0875799804213018</v>
      </c>
      <c r="X1571">
        <v>165.48749227577883</v>
      </c>
      <c r="Y1571">
        <v>7.0320648244635979</v>
      </c>
      <c r="Z1571">
        <v>29.007073870664822</v>
      </c>
      <c r="AA1571">
        <v>8.4976856613842493</v>
      </c>
      <c r="AB1571">
        <v>63.615402897428865</v>
      </c>
      <c r="AC1571">
        <v>0</v>
      </c>
      <c r="AD1571">
        <v>0</v>
      </c>
      <c r="AE1571">
        <v>274.72729951014168</v>
      </c>
    </row>
    <row r="1572" spans="1:31" x14ac:dyDescent="0.3">
      <c r="A1572">
        <v>2687314</v>
      </c>
      <c r="B1572">
        <v>1</v>
      </c>
      <c r="C1572" t="s">
        <v>80</v>
      </c>
      <c r="D1572" t="s">
        <v>90</v>
      </c>
      <c r="E1572" t="s">
        <v>244</v>
      </c>
      <c r="F1572" t="s">
        <v>4685</v>
      </c>
      <c r="G1572" t="s">
        <v>968</v>
      </c>
      <c r="H1572" t="s">
        <v>187</v>
      </c>
      <c r="I1572" t="s">
        <v>136</v>
      </c>
      <c r="J1572" t="s">
        <v>137</v>
      </c>
      <c r="K1572" t="s">
        <v>138</v>
      </c>
      <c r="L1572" t="s">
        <v>4686</v>
      </c>
      <c r="M1572" t="s">
        <v>4687</v>
      </c>
      <c r="N1572">
        <v>2.7022222220000001</v>
      </c>
      <c r="O1572">
        <v>0</v>
      </c>
      <c r="P1572">
        <v>487</v>
      </c>
      <c r="Q1572">
        <v>0</v>
      </c>
      <c r="R1572">
        <v>0</v>
      </c>
      <c r="S1572">
        <v>0</v>
      </c>
      <c r="T1572">
        <v>31</v>
      </c>
      <c r="U1572">
        <v>0</v>
      </c>
      <c r="V1572">
        <v>0</v>
      </c>
      <c r="W1572">
        <v>0</v>
      </c>
      <c r="X1572">
        <v>242.23508883754764</v>
      </c>
      <c r="Y1572">
        <v>0</v>
      </c>
      <c r="Z1572">
        <v>0</v>
      </c>
      <c r="AA1572">
        <v>0</v>
      </c>
      <c r="AB1572">
        <v>85.501833924385224</v>
      </c>
      <c r="AC1572">
        <v>0</v>
      </c>
      <c r="AD1572">
        <v>0</v>
      </c>
      <c r="AE1572">
        <v>327.73692276193287</v>
      </c>
    </row>
    <row r="1573" spans="1:31" x14ac:dyDescent="0.3">
      <c r="A1573">
        <v>2687368</v>
      </c>
      <c r="B1573">
        <v>1</v>
      </c>
      <c r="C1573" t="s">
        <v>80</v>
      </c>
      <c r="D1573" t="s">
        <v>89</v>
      </c>
      <c r="E1573" t="s">
        <v>244</v>
      </c>
      <c r="F1573" t="s">
        <v>4688</v>
      </c>
      <c r="G1573" t="s">
        <v>165</v>
      </c>
      <c r="H1573" t="s">
        <v>187</v>
      </c>
      <c r="I1573" t="s">
        <v>136</v>
      </c>
      <c r="J1573" t="s">
        <v>137</v>
      </c>
      <c r="K1573" t="s">
        <v>166</v>
      </c>
      <c r="L1573" t="s">
        <v>4689</v>
      </c>
      <c r="M1573" t="s">
        <v>4690</v>
      </c>
      <c r="N1573">
        <v>0.42277777700000002</v>
      </c>
      <c r="O1573">
        <v>0</v>
      </c>
      <c r="P1573">
        <v>118</v>
      </c>
      <c r="Q1573">
        <v>0</v>
      </c>
      <c r="R1573">
        <v>0</v>
      </c>
      <c r="S1573">
        <v>0</v>
      </c>
      <c r="T1573">
        <v>2</v>
      </c>
      <c r="U1573">
        <v>0</v>
      </c>
      <c r="V1573">
        <v>0</v>
      </c>
      <c r="W1573">
        <v>0</v>
      </c>
      <c r="X1573">
        <v>9.450820305504319</v>
      </c>
      <c r="Y1573">
        <v>0</v>
      </c>
      <c r="Z1573">
        <v>0</v>
      </c>
      <c r="AA1573">
        <v>0</v>
      </c>
      <c r="AB1573">
        <v>38.849202544206811</v>
      </c>
      <c r="AC1573">
        <v>0</v>
      </c>
      <c r="AD1573">
        <v>0</v>
      </c>
      <c r="AE1573">
        <v>48.300022849711127</v>
      </c>
    </row>
    <row r="1574" spans="1:31" x14ac:dyDescent="0.3">
      <c r="A1574">
        <v>2687395</v>
      </c>
      <c r="B1574">
        <v>1</v>
      </c>
      <c r="C1574" t="s">
        <v>80</v>
      </c>
      <c r="D1574" t="s">
        <v>93</v>
      </c>
      <c r="E1574" t="s">
        <v>160</v>
      </c>
      <c r="F1574" t="s">
        <v>4691</v>
      </c>
      <c r="G1574" t="s">
        <v>134</v>
      </c>
      <c r="H1574" t="s">
        <v>135</v>
      </c>
      <c r="I1574" t="s">
        <v>136</v>
      </c>
      <c r="J1574" t="s">
        <v>137</v>
      </c>
      <c r="K1574" t="s">
        <v>138</v>
      </c>
      <c r="L1574" t="s">
        <v>4692</v>
      </c>
      <c r="M1574" t="s">
        <v>4693</v>
      </c>
      <c r="N1574">
        <v>0.64416666600000005</v>
      </c>
      <c r="O1574">
        <v>0</v>
      </c>
      <c r="P1574">
        <v>570</v>
      </c>
      <c r="Q1574">
        <v>6</v>
      </c>
      <c r="R1574">
        <v>7</v>
      </c>
      <c r="S1574">
        <v>1</v>
      </c>
      <c r="T1574">
        <v>50</v>
      </c>
      <c r="U1574">
        <v>0</v>
      </c>
      <c r="V1574">
        <v>0</v>
      </c>
      <c r="W1574">
        <v>0</v>
      </c>
      <c r="X1574">
        <v>40.543688046261217</v>
      </c>
      <c r="Y1574">
        <v>90.329899790812448</v>
      </c>
      <c r="Z1574">
        <v>16.573353747982761</v>
      </c>
      <c r="AA1574">
        <v>0.33423821809780496</v>
      </c>
      <c r="AB1574">
        <v>26.872175456369391</v>
      </c>
      <c r="AC1574">
        <v>0</v>
      </c>
      <c r="AD1574">
        <v>0</v>
      </c>
      <c r="AE1574">
        <v>174.65335525952361</v>
      </c>
    </row>
    <row r="1575" spans="1:31" x14ac:dyDescent="0.3">
      <c r="A1575">
        <v>2687424</v>
      </c>
      <c r="B1575">
        <v>1</v>
      </c>
      <c r="C1575" t="s">
        <v>80</v>
      </c>
      <c r="D1575" t="s">
        <v>89</v>
      </c>
      <c r="E1575" t="s">
        <v>244</v>
      </c>
      <c r="F1575" t="s">
        <v>4694</v>
      </c>
      <c r="G1575" t="s">
        <v>165</v>
      </c>
      <c r="H1575" t="s">
        <v>187</v>
      </c>
      <c r="I1575" t="s">
        <v>136</v>
      </c>
      <c r="J1575" t="s">
        <v>137</v>
      </c>
      <c r="K1575" t="s">
        <v>166</v>
      </c>
      <c r="L1575" t="s">
        <v>4695</v>
      </c>
      <c r="M1575" t="s">
        <v>4696</v>
      </c>
      <c r="N1575">
        <v>0.513055555</v>
      </c>
      <c r="O1575">
        <v>0</v>
      </c>
      <c r="P1575">
        <v>49</v>
      </c>
      <c r="Q1575">
        <v>0</v>
      </c>
      <c r="R1575">
        <v>0</v>
      </c>
      <c r="S1575">
        <v>0</v>
      </c>
      <c r="T1575">
        <v>2</v>
      </c>
      <c r="U1575">
        <v>0</v>
      </c>
      <c r="V1575">
        <v>0</v>
      </c>
      <c r="W1575">
        <v>0</v>
      </c>
      <c r="X1575">
        <v>6.9956141085676151</v>
      </c>
      <c r="Y1575">
        <v>0</v>
      </c>
      <c r="Z1575">
        <v>0</v>
      </c>
      <c r="AA1575">
        <v>0</v>
      </c>
      <c r="AB1575">
        <v>0.50296796120328058</v>
      </c>
      <c r="AC1575">
        <v>0</v>
      </c>
      <c r="AD1575">
        <v>0</v>
      </c>
      <c r="AE1575">
        <v>7.4985820697708956</v>
      </c>
    </row>
    <row r="1576" spans="1:31" x14ac:dyDescent="0.3">
      <c r="A1576">
        <v>2687442</v>
      </c>
      <c r="B1576">
        <v>1</v>
      </c>
      <c r="C1576" t="s">
        <v>81</v>
      </c>
      <c r="D1576" t="s">
        <v>115</v>
      </c>
      <c r="E1576" t="s">
        <v>145</v>
      </c>
      <c r="F1576" t="s">
        <v>4697</v>
      </c>
      <c r="G1576" t="s">
        <v>409</v>
      </c>
      <c r="H1576" t="s">
        <v>135</v>
      </c>
      <c r="I1576" t="s">
        <v>136</v>
      </c>
      <c r="J1576" t="s">
        <v>137</v>
      </c>
      <c r="K1576" t="s">
        <v>138</v>
      </c>
      <c r="L1576" t="s">
        <v>4698</v>
      </c>
      <c r="M1576" t="s">
        <v>4699</v>
      </c>
      <c r="N1576">
        <v>0.19888888800000001</v>
      </c>
      <c r="O1576">
        <v>0</v>
      </c>
      <c r="P1576">
        <v>74</v>
      </c>
      <c r="Q1576">
        <v>0</v>
      </c>
      <c r="R1576">
        <v>4</v>
      </c>
      <c r="S1576">
        <v>1</v>
      </c>
      <c r="T1576">
        <v>4</v>
      </c>
      <c r="U1576">
        <v>0</v>
      </c>
      <c r="V1576">
        <v>0</v>
      </c>
      <c r="W1576">
        <v>0</v>
      </c>
      <c r="X1576">
        <v>1.1102699147761268</v>
      </c>
      <c r="Y1576">
        <v>0</v>
      </c>
      <c r="Z1576">
        <v>0.39314361720268182</v>
      </c>
      <c r="AA1576">
        <v>6.7333004917885786</v>
      </c>
      <c r="AB1576">
        <v>0.3145548149771738</v>
      </c>
      <c r="AC1576">
        <v>0</v>
      </c>
      <c r="AD1576">
        <v>0</v>
      </c>
      <c r="AE1576">
        <v>8.5512688387445603</v>
      </c>
    </row>
    <row r="1577" spans="1:31" x14ac:dyDescent="0.3">
      <c r="A1577">
        <v>2687443</v>
      </c>
      <c r="B1577">
        <v>1</v>
      </c>
      <c r="C1577" t="s">
        <v>80</v>
      </c>
      <c r="D1577" t="s">
        <v>100</v>
      </c>
      <c r="E1577" t="s">
        <v>160</v>
      </c>
      <c r="F1577" t="s">
        <v>3527</v>
      </c>
      <c r="G1577" t="s">
        <v>134</v>
      </c>
      <c r="H1577" t="s">
        <v>135</v>
      </c>
      <c r="I1577" t="s">
        <v>136</v>
      </c>
      <c r="J1577" t="s">
        <v>137</v>
      </c>
      <c r="K1577" t="s">
        <v>138</v>
      </c>
      <c r="L1577" t="s">
        <v>4700</v>
      </c>
      <c r="M1577" t="s">
        <v>4701</v>
      </c>
      <c r="N1577">
        <v>0.16777777699999999</v>
      </c>
      <c r="O1577">
        <v>10</v>
      </c>
      <c r="P1577">
        <v>37</v>
      </c>
      <c r="Q1577">
        <v>67</v>
      </c>
      <c r="R1577">
        <v>85</v>
      </c>
      <c r="S1577">
        <v>14</v>
      </c>
      <c r="T1577">
        <v>40</v>
      </c>
      <c r="U1577">
        <v>0</v>
      </c>
      <c r="V1577">
        <v>1</v>
      </c>
      <c r="W1577">
        <v>0.72498724117249325</v>
      </c>
      <c r="X1577">
        <v>1.1127269552095056</v>
      </c>
      <c r="Y1577">
        <v>8.8070703439967968</v>
      </c>
      <c r="Z1577">
        <v>11.283082364113527</v>
      </c>
      <c r="AA1577">
        <v>15.310825941842786</v>
      </c>
      <c r="AB1577">
        <v>7.8169956463540284</v>
      </c>
      <c r="AC1577">
        <v>0</v>
      </c>
      <c r="AD1577">
        <v>1.6461925049043113</v>
      </c>
      <c r="AE1577">
        <v>46.701880997593456</v>
      </c>
    </row>
    <row r="1578" spans="1:31" x14ac:dyDescent="0.3">
      <c r="A1578">
        <v>2687316</v>
      </c>
      <c r="B1578">
        <v>1</v>
      </c>
      <c r="C1578" t="s">
        <v>81</v>
      </c>
      <c r="D1578" t="s">
        <v>128</v>
      </c>
      <c r="E1578" t="s">
        <v>145</v>
      </c>
      <c r="F1578" t="s">
        <v>4702</v>
      </c>
      <c r="G1578" t="s">
        <v>176</v>
      </c>
      <c r="H1578" t="s">
        <v>135</v>
      </c>
      <c r="I1578" t="s">
        <v>136</v>
      </c>
      <c r="J1578" t="s">
        <v>137</v>
      </c>
      <c r="K1578" t="s">
        <v>138</v>
      </c>
      <c r="L1578" t="s">
        <v>4703</v>
      </c>
      <c r="M1578" t="s">
        <v>4704</v>
      </c>
      <c r="N1578">
        <v>3.2127777769999999</v>
      </c>
      <c r="O1578">
        <v>6</v>
      </c>
      <c r="P1578">
        <v>186</v>
      </c>
      <c r="Q1578">
        <v>2</v>
      </c>
      <c r="R1578">
        <v>15</v>
      </c>
      <c r="S1578">
        <v>13</v>
      </c>
      <c r="T1578">
        <v>8</v>
      </c>
      <c r="U1578">
        <v>0</v>
      </c>
      <c r="V1578">
        <v>0</v>
      </c>
      <c r="W1578">
        <v>3.1838112109442349</v>
      </c>
      <c r="X1578">
        <v>92.856906933701637</v>
      </c>
      <c r="Y1578">
        <v>4.8970406566993443</v>
      </c>
      <c r="Z1578">
        <v>7.364008465342839</v>
      </c>
      <c r="AA1578">
        <v>245.4699035394016</v>
      </c>
      <c r="AB1578">
        <v>12.4064893569342</v>
      </c>
      <c r="AC1578">
        <v>0</v>
      </c>
      <c r="AD1578">
        <v>0</v>
      </c>
      <c r="AE1578">
        <v>366.17816016302385</v>
      </c>
    </row>
    <row r="1579" spans="1:31" x14ac:dyDescent="0.3">
      <c r="A1579">
        <v>2687321</v>
      </c>
      <c r="B1579">
        <v>1</v>
      </c>
      <c r="C1579" t="s">
        <v>80</v>
      </c>
      <c r="D1579" t="s">
        <v>87</v>
      </c>
      <c r="E1579" t="s">
        <v>244</v>
      </c>
      <c r="F1579" t="s">
        <v>4705</v>
      </c>
      <c r="G1579" t="s">
        <v>968</v>
      </c>
      <c r="H1579" t="s">
        <v>187</v>
      </c>
      <c r="I1579" t="s">
        <v>136</v>
      </c>
      <c r="J1579" t="s">
        <v>137</v>
      </c>
      <c r="K1579" t="s">
        <v>138</v>
      </c>
      <c r="L1579" t="s">
        <v>4706</v>
      </c>
      <c r="M1579" t="s">
        <v>4707</v>
      </c>
      <c r="N1579">
        <v>3.3066666659999999</v>
      </c>
      <c r="O1579">
        <v>0</v>
      </c>
      <c r="P1579">
        <v>583</v>
      </c>
      <c r="Q1579">
        <v>0</v>
      </c>
      <c r="R1579">
        <v>0</v>
      </c>
      <c r="S1579">
        <v>0</v>
      </c>
      <c r="T1579">
        <v>4</v>
      </c>
      <c r="U1579">
        <v>0</v>
      </c>
      <c r="V1579">
        <v>0</v>
      </c>
      <c r="W1579">
        <v>0</v>
      </c>
      <c r="X1579">
        <v>349.63796478427372</v>
      </c>
      <c r="Y1579">
        <v>0</v>
      </c>
      <c r="Z1579">
        <v>0</v>
      </c>
      <c r="AA1579">
        <v>0</v>
      </c>
      <c r="AB1579">
        <v>17.936065032410859</v>
      </c>
      <c r="AC1579">
        <v>0</v>
      </c>
      <c r="AD1579">
        <v>0</v>
      </c>
      <c r="AE1579">
        <v>367.57402981668457</v>
      </c>
    </row>
    <row r="1580" spans="1:31" x14ac:dyDescent="0.3">
      <c r="A1580">
        <v>2687334</v>
      </c>
      <c r="B1580">
        <v>1</v>
      </c>
      <c r="C1580" t="s">
        <v>80</v>
      </c>
      <c r="D1580" t="s">
        <v>84</v>
      </c>
      <c r="E1580" t="s">
        <v>213</v>
      </c>
      <c r="F1580" t="s">
        <v>4708</v>
      </c>
      <c r="G1580" t="s">
        <v>831</v>
      </c>
      <c r="H1580" t="s">
        <v>187</v>
      </c>
      <c r="I1580" t="s">
        <v>136</v>
      </c>
      <c r="J1580" t="s">
        <v>137</v>
      </c>
      <c r="K1580" t="s">
        <v>138</v>
      </c>
      <c r="L1580" t="s">
        <v>4709</v>
      </c>
      <c r="M1580" t="s">
        <v>4710</v>
      </c>
      <c r="N1580">
        <v>2.6413888879999998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1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</row>
    <row r="1581" spans="1:31" x14ac:dyDescent="0.3">
      <c r="A1581">
        <v>2687336</v>
      </c>
      <c r="B1581">
        <v>1</v>
      </c>
      <c r="C1581" t="s">
        <v>81</v>
      </c>
      <c r="D1581" t="s">
        <v>118</v>
      </c>
      <c r="E1581" t="s">
        <v>244</v>
      </c>
      <c r="F1581" t="s">
        <v>4711</v>
      </c>
      <c r="G1581" t="s">
        <v>273</v>
      </c>
      <c r="H1581" t="s">
        <v>187</v>
      </c>
      <c r="I1581" t="s">
        <v>136</v>
      </c>
      <c r="J1581" t="s">
        <v>137</v>
      </c>
      <c r="K1581" t="s">
        <v>138</v>
      </c>
      <c r="L1581" t="s">
        <v>4712</v>
      </c>
      <c r="M1581" t="s">
        <v>4713</v>
      </c>
      <c r="N1581">
        <v>1.303055555</v>
      </c>
      <c r="O1581">
        <v>0</v>
      </c>
      <c r="P1581">
        <v>51</v>
      </c>
      <c r="Q1581">
        <v>0</v>
      </c>
      <c r="R1581">
        <v>0</v>
      </c>
      <c r="S1581">
        <v>0</v>
      </c>
      <c r="T1581">
        <v>2</v>
      </c>
      <c r="U1581">
        <v>0</v>
      </c>
      <c r="V1581">
        <v>0</v>
      </c>
      <c r="W1581">
        <v>0</v>
      </c>
      <c r="X1581">
        <v>8.4128239510374989</v>
      </c>
      <c r="Y1581">
        <v>0</v>
      </c>
      <c r="Z1581">
        <v>0</v>
      </c>
      <c r="AA1581">
        <v>0</v>
      </c>
      <c r="AB1581">
        <v>0.71672305631267741</v>
      </c>
      <c r="AC1581">
        <v>0</v>
      </c>
      <c r="AD1581">
        <v>0</v>
      </c>
      <c r="AE1581">
        <v>9.1295470073501761</v>
      </c>
    </row>
    <row r="1582" spans="1:31" x14ac:dyDescent="0.3">
      <c r="A1582">
        <v>2687338</v>
      </c>
      <c r="B1582">
        <v>1</v>
      </c>
      <c r="C1582" t="s">
        <v>80</v>
      </c>
      <c r="D1582" t="s">
        <v>100</v>
      </c>
      <c r="E1582" t="s">
        <v>145</v>
      </c>
      <c r="F1582" t="s">
        <v>4714</v>
      </c>
      <c r="G1582" t="s">
        <v>346</v>
      </c>
      <c r="H1582" t="s">
        <v>135</v>
      </c>
      <c r="I1582" t="s">
        <v>136</v>
      </c>
      <c r="J1582" t="s">
        <v>137</v>
      </c>
      <c r="K1582" t="s">
        <v>166</v>
      </c>
      <c r="L1582" t="s">
        <v>4715</v>
      </c>
      <c r="M1582" t="s">
        <v>4716</v>
      </c>
      <c r="N1582">
        <v>1.6669444440000001</v>
      </c>
      <c r="O1582">
        <v>0</v>
      </c>
      <c r="P1582">
        <v>534</v>
      </c>
      <c r="Q1582">
        <v>0</v>
      </c>
      <c r="R1582">
        <v>0</v>
      </c>
      <c r="S1582">
        <v>0</v>
      </c>
      <c r="T1582">
        <v>16</v>
      </c>
      <c r="U1582">
        <v>0</v>
      </c>
      <c r="V1582">
        <v>0</v>
      </c>
      <c r="W1582">
        <v>0</v>
      </c>
      <c r="X1582">
        <v>159.74998034976858</v>
      </c>
      <c r="Y1582">
        <v>0</v>
      </c>
      <c r="Z1582">
        <v>0</v>
      </c>
      <c r="AA1582">
        <v>0</v>
      </c>
      <c r="AB1582">
        <v>14.454063905871942</v>
      </c>
      <c r="AC1582">
        <v>0</v>
      </c>
      <c r="AD1582">
        <v>0</v>
      </c>
      <c r="AE1582">
        <v>174.20404425564053</v>
      </c>
    </row>
    <row r="1583" spans="1:31" x14ac:dyDescent="0.3">
      <c r="A1583">
        <v>2687340</v>
      </c>
      <c r="B1583">
        <v>1</v>
      </c>
      <c r="C1583" t="s">
        <v>81</v>
      </c>
      <c r="D1583" t="s">
        <v>120</v>
      </c>
      <c r="E1583" t="s">
        <v>132</v>
      </c>
      <c r="F1583" t="s">
        <v>4717</v>
      </c>
      <c r="G1583" t="s">
        <v>134</v>
      </c>
      <c r="H1583" t="s">
        <v>135</v>
      </c>
      <c r="I1583" t="s">
        <v>136</v>
      </c>
      <c r="J1583" t="s">
        <v>137</v>
      </c>
      <c r="K1583" t="s">
        <v>138</v>
      </c>
      <c r="L1583" t="s">
        <v>4718</v>
      </c>
      <c r="M1583" t="s">
        <v>4719</v>
      </c>
      <c r="N1583">
        <v>0.30805555499999998</v>
      </c>
      <c r="O1583">
        <v>4</v>
      </c>
      <c r="P1583">
        <v>494</v>
      </c>
      <c r="Q1583">
        <v>30</v>
      </c>
      <c r="R1583">
        <v>52</v>
      </c>
      <c r="S1583">
        <v>6</v>
      </c>
      <c r="T1583">
        <v>39</v>
      </c>
      <c r="U1583">
        <v>0</v>
      </c>
      <c r="V1583">
        <v>0</v>
      </c>
      <c r="W1583">
        <v>2.3859984595572903</v>
      </c>
      <c r="X1583">
        <v>25.192777120222782</v>
      </c>
      <c r="Y1583">
        <v>16.294097477308924</v>
      </c>
      <c r="Z1583">
        <v>23.149659064278179</v>
      </c>
      <c r="AA1583">
        <v>5.3762762366558912</v>
      </c>
      <c r="AB1583">
        <v>7.8161853528021279</v>
      </c>
      <c r="AC1583">
        <v>0</v>
      </c>
      <c r="AD1583">
        <v>0</v>
      </c>
      <c r="AE1583">
        <v>80.214993710825198</v>
      </c>
    </row>
    <row r="1584" spans="1:31" x14ac:dyDescent="0.3">
      <c r="A1584">
        <v>2687362</v>
      </c>
      <c r="B1584">
        <v>1</v>
      </c>
      <c r="C1584" t="s">
        <v>81</v>
      </c>
      <c r="D1584" t="s">
        <v>122</v>
      </c>
      <c r="E1584" t="s">
        <v>145</v>
      </c>
      <c r="F1584" t="s">
        <v>4720</v>
      </c>
      <c r="G1584" t="s">
        <v>346</v>
      </c>
      <c r="H1584" t="s">
        <v>135</v>
      </c>
      <c r="I1584" t="s">
        <v>136</v>
      </c>
      <c r="J1584" t="s">
        <v>137</v>
      </c>
      <c r="K1584" t="s">
        <v>166</v>
      </c>
      <c r="L1584" t="s">
        <v>4721</v>
      </c>
      <c r="M1584" t="s">
        <v>4722</v>
      </c>
      <c r="N1584">
        <v>1.6844444439999999</v>
      </c>
      <c r="O1584">
        <v>0</v>
      </c>
      <c r="P1584">
        <v>613</v>
      </c>
      <c r="Q1584">
        <v>0</v>
      </c>
      <c r="R1584">
        <v>0</v>
      </c>
      <c r="S1584">
        <v>0</v>
      </c>
      <c r="T1584">
        <v>106</v>
      </c>
      <c r="U1584">
        <v>0</v>
      </c>
      <c r="V1584">
        <v>0</v>
      </c>
      <c r="W1584">
        <v>0</v>
      </c>
      <c r="X1584">
        <v>156.37839103884602</v>
      </c>
      <c r="Y1584">
        <v>0</v>
      </c>
      <c r="Z1584">
        <v>0</v>
      </c>
      <c r="AA1584">
        <v>0</v>
      </c>
      <c r="AB1584">
        <v>88.018421981313153</v>
      </c>
      <c r="AC1584">
        <v>0</v>
      </c>
      <c r="AD1584">
        <v>0</v>
      </c>
      <c r="AE1584">
        <v>244.39681302015919</v>
      </c>
    </row>
    <row r="1585" spans="1:31" x14ac:dyDescent="0.3">
      <c r="A1585">
        <v>2687408</v>
      </c>
      <c r="B1585">
        <v>1</v>
      </c>
      <c r="C1585" t="s">
        <v>80</v>
      </c>
      <c r="D1585" t="s">
        <v>107</v>
      </c>
      <c r="E1585" t="s">
        <v>244</v>
      </c>
      <c r="F1585" t="s">
        <v>4723</v>
      </c>
      <c r="G1585" t="s">
        <v>409</v>
      </c>
      <c r="H1585" t="s">
        <v>187</v>
      </c>
      <c r="I1585" t="s">
        <v>136</v>
      </c>
      <c r="J1585" t="s">
        <v>137</v>
      </c>
      <c r="K1585" t="s">
        <v>138</v>
      </c>
      <c r="L1585" t="s">
        <v>4724</v>
      </c>
      <c r="M1585" t="s">
        <v>4725</v>
      </c>
      <c r="N1585">
        <v>0.47388888800000001</v>
      </c>
      <c r="O1585">
        <v>0</v>
      </c>
      <c r="P1585">
        <v>192</v>
      </c>
      <c r="Q1585">
        <v>0</v>
      </c>
      <c r="R1585">
        <v>0</v>
      </c>
      <c r="S1585">
        <v>0</v>
      </c>
      <c r="T1585">
        <v>2</v>
      </c>
      <c r="U1585">
        <v>0</v>
      </c>
      <c r="V1585">
        <v>0</v>
      </c>
      <c r="W1585">
        <v>0</v>
      </c>
      <c r="X1585">
        <v>9.2718582468083675</v>
      </c>
      <c r="Y1585">
        <v>0</v>
      </c>
      <c r="Z1585">
        <v>0</v>
      </c>
      <c r="AA1585">
        <v>0</v>
      </c>
      <c r="AB1585">
        <v>1.0036539264599738</v>
      </c>
      <c r="AC1585">
        <v>0</v>
      </c>
      <c r="AD1585">
        <v>0</v>
      </c>
      <c r="AE1585">
        <v>10.275512173268341</v>
      </c>
    </row>
    <row r="1586" spans="1:31" x14ac:dyDescent="0.3">
      <c r="A1586">
        <v>2687427</v>
      </c>
      <c r="B1586">
        <v>1</v>
      </c>
      <c r="C1586" t="s">
        <v>80</v>
      </c>
      <c r="D1586" t="s">
        <v>90</v>
      </c>
      <c r="E1586" t="s">
        <v>184</v>
      </c>
      <c r="F1586" t="s">
        <v>4726</v>
      </c>
      <c r="G1586" t="s">
        <v>186</v>
      </c>
      <c r="H1586" t="s">
        <v>187</v>
      </c>
      <c r="I1586" t="s">
        <v>136</v>
      </c>
      <c r="J1586" t="s">
        <v>137</v>
      </c>
      <c r="K1586" t="s">
        <v>138</v>
      </c>
      <c r="L1586" t="s">
        <v>4727</v>
      </c>
      <c r="M1586" t="s">
        <v>4728</v>
      </c>
      <c r="N1586">
        <v>1.194722222</v>
      </c>
      <c r="O1586">
        <v>0</v>
      </c>
      <c r="P1586">
        <v>100</v>
      </c>
      <c r="Q1586">
        <v>0</v>
      </c>
      <c r="R1586">
        <v>1</v>
      </c>
      <c r="S1586">
        <v>0</v>
      </c>
      <c r="T1586">
        <v>12</v>
      </c>
      <c r="U1586">
        <v>0</v>
      </c>
      <c r="V1586">
        <v>0</v>
      </c>
      <c r="W1586">
        <v>0</v>
      </c>
      <c r="X1586">
        <v>25.01141189585211</v>
      </c>
      <c r="Y1586">
        <v>0</v>
      </c>
      <c r="Z1586">
        <v>0.15336023440083929</v>
      </c>
      <c r="AA1586">
        <v>0</v>
      </c>
      <c r="AB1586">
        <v>14.420555498638613</v>
      </c>
      <c r="AC1586">
        <v>0</v>
      </c>
      <c r="AD1586">
        <v>0</v>
      </c>
      <c r="AE1586">
        <v>39.585327628891562</v>
      </c>
    </row>
    <row r="1587" spans="1:31" x14ac:dyDescent="0.3">
      <c r="A1587">
        <v>2687431</v>
      </c>
      <c r="B1587">
        <v>1</v>
      </c>
      <c r="C1587" t="s">
        <v>80</v>
      </c>
      <c r="D1587" t="s">
        <v>110</v>
      </c>
      <c r="E1587" t="s">
        <v>244</v>
      </c>
      <c r="F1587" t="s">
        <v>2463</v>
      </c>
      <c r="G1587" t="s">
        <v>409</v>
      </c>
      <c r="H1587" t="s">
        <v>187</v>
      </c>
      <c r="I1587" t="s">
        <v>136</v>
      </c>
      <c r="J1587" t="s">
        <v>137</v>
      </c>
      <c r="K1587" t="s">
        <v>138</v>
      </c>
      <c r="L1587" t="s">
        <v>4729</v>
      </c>
      <c r="M1587" t="s">
        <v>4730</v>
      </c>
      <c r="N1587">
        <v>1.1005555549999999</v>
      </c>
      <c r="O1587">
        <v>0</v>
      </c>
      <c r="P1587">
        <v>319</v>
      </c>
      <c r="Q1587">
        <v>0</v>
      </c>
      <c r="R1587">
        <v>0</v>
      </c>
      <c r="S1587">
        <v>0</v>
      </c>
      <c r="T1587">
        <v>48</v>
      </c>
      <c r="U1587">
        <v>0</v>
      </c>
      <c r="V1587">
        <v>1</v>
      </c>
      <c r="W1587">
        <v>0</v>
      </c>
      <c r="X1587">
        <v>90.748545219267072</v>
      </c>
      <c r="Y1587">
        <v>0</v>
      </c>
      <c r="Z1587">
        <v>0</v>
      </c>
      <c r="AA1587">
        <v>0</v>
      </c>
      <c r="AB1587">
        <v>78.847997198995671</v>
      </c>
      <c r="AC1587">
        <v>0</v>
      </c>
      <c r="AD1587">
        <v>37.274121075573085</v>
      </c>
      <c r="AE1587">
        <v>206.87066349383582</v>
      </c>
    </row>
    <row r="1588" spans="1:31" x14ac:dyDescent="0.3">
      <c r="A1588">
        <v>2687432</v>
      </c>
      <c r="B1588">
        <v>1</v>
      </c>
      <c r="C1588" t="s">
        <v>80</v>
      </c>
      <c r="D1588" t="s">
        <v>83</v>
      </c>
      <c r="E1588" t="s">
        <v>244</v>
      </c>
      <c r="F1588" t="s">
        <v>4731</v>
      </c>
      <c r="G1588" t="s">
        <v>165</v>
      </c>
      <c r="H1588" t="s">
        <v>187</v>
      </c>
      <c r="I1588" t="s">
        <v>136</v>
      </c>
      <c r="J1588" t="s">
        <v>137</v>
      </c>
      <c r="K1588" t="s">
        <v>166</v>
      </c>
      <c r="L1588" t="s">
        <v>4732</v>
      </c>
      <c r="M1588" t="s">
        <v>4733</v>
      </c>
      <c r="N1588">
        <v>0.90361111100000002</v>
      </c>
      <c r="O1588">
        <v>0</v>
      </c>
      <c r="P1588">
        <v>56</v>
      </c>
      <c r="Q1588">
        <v>0</v>
      </c>
      <c r="R1588">
        <v>3</v>
      </c>
      <c r="S1588">
        <v>0</v>
      </c>
      <c r="T1588">
        <v>4</v>
      </c>
      <c r="U1588">
        <v>0</v>
      </c>
      <c r="V1588">
        <v>0</v>
      </c>
      <c r="W1588">
        <v>0</v>
      </c>
      <c r="X1588">
        <v>11.206763581958793</v>
      </c>
      <c r="Y1588">
        <v>0</v>
      </c>
      <c r="Z1588">
        <v>0.38368224244035404</v>
      </c>
      <c r="AA1588">
        <v>0</v>
      </c>
      <c r="AB1588">
        <v>1.7655053967152514</v>
      </c>
      <c r="AC1588">
        <v>0</v>
      </c>
      <c r="AD1588">
        <v>0</v>
      </c>
      <c r="AE1588">
        <v>13.355951221114399</v>
      </c>
    </row>
    <row r="1589" spans="1:31" x14ac:dyDescent="0.3">
      <c r="A1589">
        <v>2687438</v>
      </c>
      <c r="B1589">
        <v>1</v>
      </c>
      <c r="C1589" t="s">
        <v>80</v>
      </c>
      <c r="D1589" t="s">
        <v>97</v>
      </c>
      <c r="E1589" t="s">
        <v>213</v>
      </c>
      <c r="F1589" t="s">
        <v>1977</v>
      </c>
      <c r="G1589" t="s">
        <v>831</v>
      </c>
      <c r="H1589" t="s">
        <v>187</v>
      </c>
      <c r="I1589" t="s">
        <v>136</v>
      </c>
      <c r="J1589" t="s">
        <v>137</v>
      </c>
      <c r="K1589" t="s">
        <v>138</v>
      </c>
      <c r="L1589" t="s">
        <v>4734</v>
      </c>
      <c r="M1589" t="s">
        <v>4735</v>
      </c>
      <c r="N1589">
        <v>0.94194444399999999</v>
      </c>
      <c r="O1589">
        <v>0</v>
      </c>
      <c r="P1589">
        <v>1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0.22002168541066466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0.22002168541066466</v>
      </c>
    </row>
    <row r="1590" spans="1:31" x14ac:dyDescent="0.3">
      <c r="A1590">
        <v>2687485</v>
      </c>
      <c r="B1590">
        <v>1</v>
      </c>
      <c r="C1590" t="s">
        <v>80</v>
      </c>
      <c r="D1590" t="s">
        <v>98</v>
      </c>
      <c r="E1590" t="s">
        <v>132</v>
      </c>
      <c r="F1590" t="s">
        <v>4736</v>
      </c>
      <c r="G1590" t="s">
        <v>134</v>
      </c>
      <c r="H1590" t="s">
        <v>135</v>
      </c>
      <c r="I1590" t="s">
        <v>169</v>
      </c>
      <c r="J1590" t="s">
        <v>137</v>
      </c>
      <c r="K1590" t="s">
        <v>138</v>
      </c>
      <c r="L1590" t="s">
        <v>4737</v>
      </c>
      <c r="M1590" t="s">
        <v>4738</v>
      </c>
      <c r="N1590">
        <v>0.02</v>
      </c>
      <c r="O1590">
        <v>0</v>
      </c>
      <c r="P1590">
        <v>122</v>
      </c>
      <c r="Q1590">
        <v>0</v>
      </c>
      <c r="R1590">
        <v>126</v>
      </c>
      <c r="S1590">
        <v>2</v>
      </c>
      <c r="T1590">
        <v>51</v>
      </c>
      <c r="U1590">
        <v>0</v>
      </c>
      <c r="V1590">
        <v>0</v>
      </c>
      <c r="W1590">
        <v>0</v>
      </c>
      <c r="X1590">
        <v>0.48122803028623218</v>
      </c>
      <c r="Y1590">
        <v>0</v>
      </c>
      <c r="Z1590">
        <v>3.1394574898120609</v>
      </c>
      <c r="AA1590">
        <v>0.38650792340780404</v>
      </c>
      <c r="AB1590">
        <v>1.5320858637519341</v>
      </c>
      <c r="AC1590">
        <v>0</v>
      </c>
      <c r="AD1590">
        <v>0</v>
      </c>
      <c r="AE1590">
        <v>5.539279307258032</v>
      </c>
    </row>
    <row r="1591" spans="1:31" x14ac:dyDescent="0.3">
      <c r="A1591">
        <v>2687486</v>
      </c>
      <c r="B1591">
        <v>1</v>
      </c>
      <c r="C1591" t="s">
        <v>80</v>
      </c>
      <c r="D1591" t="s">
        <v>89</v>
      </c>
      <c r="E1591" t="s">
        <v>244</v>
      </c>
      <c r="F1591" t="s">
        <v>4739</v>
      </c>
      <c r="G1591" t="s">
        <v>165</v>
      </c>
      <c r="H1591" t="s">
        <v>187</v>
      </c>
      <c r="I1591" t="s">
        <v>136</v>
      </c>
      <c r="J1591" t="s">
        <v>137</v>
      </c>
      <c r="K1591" t="s">
        <v>166</v>
      </c>
      <c r="L1591" t="s">
        <v>4740</v>
      </c>
      <c r="M1591" t="s">
        <v>4741</v>
      </c>
      <c r="N1591">
        <v>0.30888888799999997</v>
      </c>
      <c r="O1591">
        <v>0</v>
      </c>
      <c r="P1591">
        <v>241</v>
      </c>
      <c r="Q1591">
        <v>0</v>
      </c>
      <c r="R1591">
        <v>0</v>
      </c>
      <c r="S1591">
        <v>0</v>
      </c>
      <c r="T1591">
        <v>7</v>
      </c>
      <c r="U1591">
        <v>0</v>
      </c>
      <c r="V1591">
        <v>0</v>
      </c>
      <c r="W1591">
        <v>0</v>
      </c>
      <c r="X1591">
        <v>21.362800985484391</v>
      </c>
      <c r="Y1591">
        <v>0</v>
      </c>
      <c r="Z1591">
        <v>0</v>
      </c>
      <c r="AA1591">
        <v>0</v>
      </c>
      <c r="AB1591">
        <v>3.7051486176857873</v>
      </c>
      <c r="AC1591">
        <v>0</v>
      </c>
      <c r="AD1591">
        <v>0</v>
      </c>
      <c r="AE1591">
        <v>25.067949603170177</v>
      </c>
    </row>
    <row r="1592" spans="1:31" x14ac:dyDescent="0.3">
      <c r="A1592">
        <v>2687330</v>
      </c>
      <c r="B1592">
        <v>1</v>
      </c>
      <c r="C1592" t="s">
        <v>80</v>
      </c>
      <c r="D1592" t="s">
        <v>84</v>
      </c>
      <c r="E1592" t="s">
        <v>184</v>
      </c>
      <c r="F1592" t="s">
        <v>4742</v>
      </c>
      <c r="G1592" t="s">
        <v>186</v>
      </c>
      <c r="H1592" t="s">
        <v>187</v>
      </c>
      <c r="I1592" t="s">
        <v>136</v>
      </c>
      <c r="J1592" t="s">
        <v>137</v>
      </c>
      <c r="K1592" t="s">
        <v>138</v>
      </c>
      <c r="L1592" t="s">
        <v>4743</v>
      </c>
      <c r="M1592" t="s">
        <v>4744</v>
      </c>
      <c r="N1592">
        <v>3.480555555</v>
      </c>
      <c r="O1592">
        <v>0</v>
      </c>
      <c r="P1592">
        <v>120</v>
      </c>
      <c r="Q1592">
        <v>0</v>
      </c>
      <c r="R1592">
        <v>0</v>
      </c>
      <c r="S1592">
        <v>0</v>
      </c>
      <c r="T1592">
        <v>13</v>
      </c>
      <c r="U1592">
        <v>0</v>
      </c>
      <c r="V1592">
        <v>0</v>
      </c>
      <c r="W1592">
        <v>0</v>
      </c>
      <c r="X1592">
        <v>79.657132730259661</v>
      </c>
      <c r="Y1592">
        <v>0</v>
      </c>
      <c r="Z1592">
        <v>0</v>
      </c>
      <c r="AA1592">
        <v>0</v>
      </c>
      <c r="AB1592">
        <v>37.641999136833384</v>
      </c>
      <c r="AC1592">
        <v>0</v>
      </c>
      <c r="AD1592">
        <v>0</v>
      </c>
      <c r="AE1592">
        <v>117.29913186709305</v>
      </c>
    </row>
    <row r="1593" spans="1:31" x14ac:dyDescent="0.3">
      <c r="A1593">
        <v>2687350</v>
      </c>
      <c r="B1593">
        <v>1</v>
      </c>
      <c r="C1593" t="s">
        <v>80</v>
      </c>
      <c r="D1593" t="s">
        <v>83</v>
      </c>
      <c r="E1593" t="s">
        <v>213</v>
      </c>
      <c r="F1593" t="s">
        <v>4745</v>
      </c>
      <c r="G1593" t="s">
        <v>215</v>
      </c>
      <c r="H1593" t="s">
        <v>187</v>
      </c>
      <c r="I1593" t="s">
        <v>136</v>
      </c>
      <c r="J1593" t="s">
        <v>137</v>
      </c>
      <c r="K1593" t="s">
        <v>138</v>
      </c>
      <c r="L1593" t="s">
        <v>4746</v>
      </c>
      <c r="M1593" t="s">
        <v>4747</v>
      </c>
      <c r="N1593">
        <v>3.0016666660000002</v>
      </c>
      <c r="O1593">
        <v>0</v>
      </c>
      <c r="P1593">
        <v>0</v>
      </c>
      <c r="Q1593">
        <v>0</v>
      </c>
      <c r="R1593">
        <v>0</v>
      </c>
      <c r="S1593">
        <v>0</v>
      </c>
      <c r="T1593">
        <v>1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48.525825149152297</v>
      </c>
      <c r="AC1593">
        <v>0</v>
      </c>
      <c r="AD1593">
        <v>0</v>
      </c>
      <c r="AE1593">
        <v>48.525825149152297</v>
      </c>
    </row>
    <row r="1594" spans="1:31" x14ac:dyDescent="0.3">
      <c r="A1594">
        <v>2687356</v>
      </c>
      <c r="B1594">
        <v>1</v>
      </c>
      <c r="C1594" t="s">
        <v>80</v>
      </c>
      <c r="D1594" t="s">
        <v>82</v>
      </c>
      <c r="E1594" t="s">
        <v>184</v>
      </c>
      <c r="F1594" t="s">
        <v>4748</v>
      </c>
      <c r="G1594" t="s">
        <v>165</v>
      </c>
      <c r="H1594" t="s">
        <v>187</v>
      </c>
      <c r="I1594" t="s">
        <v>136</v>
      </c>
      <c r="J1594" t="s">
        <v>137</v>
      </c>
      <c r="K1594" t="s">
        <v>166</v>
      </c>
      <c r="L1594" t="s">
        <v>4749</v>
      </c>
      <c r="M1594" t="s">
        <v>4750</v>
      </c>
      <c r="N1594">
        <v>3.4388888880000001</v>
      </c>
      <c r="O1594">
        <v>0</v>
      </c>
      <c r="P1594">
        <v>144</v>
      </c>
      <c r="Q1594">
        <v>0</v>
      </c>
      <c r="R1594">
        <v>0</v>
      </c>
      <c r="S1594">
        <v>0</v>
      </c>
      <c r="T1594">
        <v>3</v>
      </c>
      <c r="U1594">
        <v>0</v>
      </c>
      <c r="V1594">
        <v>0</v>
      </c>
      <c r="W1594">
        <v>0</v>
      </c>
      <c r="X1594">
        <v>79.876278470581056</v>
      </c>
      <c r="Y1594">
        <v>0</v>
      </c>
      <c r="Z1594">
        <v>0</v>
      </c>
      <c r="AA1594">
        <v>0</v>
      </c>
      <c r="AB1594">
        <v>2.021519681087065</v>
      </c>
      <c r="AC1594">
        <v>0</v>
      </c>
      <c r="AD1594">
        <v>0</v>
      </c>
      <c r="AE1594">
        <v>81.897798151668127</v>
      </c>
    </row>
    <row r="1595" spans="1:31" x14ac:dyDescent="0.3">
      <c r="A1595">
        <v>2687384</v>
      </c>
      <c r="B1595">
        <v>1</v>
      </c>
      <c r="C1595" t="s">
        <v>81</v>
      </c>
      <c r="D1595" t="s">
        <v>116</v>
      </c>
      <c r="E1595" t="s">
        <v>132</v>
      </c>
      <c r="F1595" t="s">
        <v>4751</v>
      </c>
      <c r="G1595" t="s">
        <v>346</v>
      </c>
      <c r="H1595" t="s">
        <v>135</v>
      </c>
      <c r="I1595" t="s">
        <v>136</v>
      </c>
      <c r="J1595" t="s">
        <v>137</v>
      </c>
      <c r="K1595" t="s">
        <v>166</v>
      </c>
      <c r="L1595" t="s">
        <v>4752</v>
      </c>
      <c r="M1595" t="s">
        <v>4753</v>
      </c>
      <c r="N1595">
        <v>1.7719444440000001</v>
      </c>
      <c r="O1595">
        <v>2</v>
      </c>
      <c r="P1595">
        <v>407</v>
      </c>
      <c r="Q1595">
        <v>7</v>
      </c>
      <c r="R1595">
        <v>2</v>
      </c>
      <c r="S1595">
        <v>3</v>
      </c>
      <c r="T1595">
        <v>14</v>
      </c>
      <c r="U1595">
        <v>0</v>
      </c>
      <c r="V1595">
        <v>0</v>
      </c>
      <c r="W1595">
        <v>3.7265384425801651</v>
      </c>
      <c r="X1595">
        <v>72.05165858917988</v>
      </c>
      <c r="Y1595">
        <v>135.5239910504441</v>
      </c>
      <c r="Z1595">
        <v>2.0128155100661109</v>
      </c>
      <c r="AA1595">
        <v>14.659057044798974</v>
      </c>
      <c r="AB1595">
        <v>7.7298121543408076</v>
      </c>
      <c r="AC1595">
        <v>0</v>
      </c>
      <c r="AD1595">
        <v>0</v>
      </c>
      <c r="AE1595">
        <v>235.70387279141002</v>
      </c>
    </row>
    <row r="1596" spans="1:31" x14ac:dyDescent="0.3">
      <c r="A1596">
        <v>2687403</v>
      </c>
      <c r="B1596">
        <v>1</v>
      </c>
      <c r="C1596" t="s">
        <v>81</v>
      </c>
      <c r="D1596" t="s">
        <v>123</v>
      </c>
      <c r="E1596" t="s">
        <v>160</v>
      </c>
      <c r="F1596" t="s">
        <v>2380</v>
      </c>
      <c r="G1596" t="s">
        <v>134</v>
      </c>
      <c r="H1596" t="s">
        <v>135</v>
      </c>
      <c r="I1596" t="s">
        <v>136</v>
      </c>
      <c r="J1596" t="s">
        <v>137</v>
      </c>
      <c r="K1596" t="s">
        <v>138</v>
      </c>
      <c r="L1596" t="s">
        <v>4754</v>
      </c>
      <c r="M1596" t="s">
        <v>4755</v>
      </c>
      <c r="N1596">
        <v>0.36305555499999997</v>
      </c>
      <c r="O1596">
        <v>4</v>
      </c>
      <c r="P1596">
        <v>10</v>
      </c>
      <c r="Q1596">
        <v>81</v>
      </c>
      <c r="R1596">
        <v>93</v>
      </c>
      <c r="S1596">
        <v>12</v>
      </c>
      <c r="T1596">
        <v>12</v>
      </c>
      <c r="U1596">
        <v>0</v>
      </c>
      <c r="V1596">
        <v>0</v>
      </c>
      <c r="W1596">
        <v>0.49952701618823286</v>
      </c>
      <c r="X1596">
        <v>0.31135541848197429</v>
      </c>
      <c r="Y1596">
        <v>21.717861146873279</v>
      </c>
      <c r="Z1596">
        <v>46.452715509446399</v>
      </c>
      <c r="AA1596">
        <v>7.851577385439592</v>
      </c>
      <c r="AB1596">
        <v>5.546156395762508</v>
      </c>
      <c r="AC1596">
        <v>0</v>
      </c>
      <c r="AD1596">
        <v>0</v>
      </c>
      <c r="AE1596">
        <v>82.379192872191993</v>
      </c>
    </row>
    <row r="1597" spans="1:31" x14ac:dyDescent="0.3">
      <c r="A1597">
        <v>2687422</v>
      </c>
      <c r="B1597">
        <v>1</v>
      </c>
      <c r="C1597" t="s">
        <v>80</v>
      </c>
      <c r="D1597" t="s">
        <v>93</v>
      </c>
      <c r="E1597" t="s">
        <v>160</v>
      </c>
      <c r="F1597" t="s">
        <v>4756</v>
      </c>
      <c r="G1597" t="s">
        <v>442</v>
      </c>
      <c r="H1597" t="s">
        <v>135</v>
      </c>
      <c r="I1597" t="s">
        <v>136</v>
      </c>
      <c r="J1597" t="s">
        <v>137</v>
      </c>
      <c r="K1597" t="s">
        <v>166</v>
      </c>
      <c r="L1597" t="s">
        <v>4757</v>
      </c>
      <c r="M1597" t="s">
        <v>4758</v>
      </c>
      <c r="N1597">
        <v>0.23361111100000001</v>
      </c>
      <c r="O1597">
        <v>0</v>
      </c>
      <c r="P1597">
        <v>717</v>
      </c>
      <c r="Q1597">
        <v>10</v>
      </c>
      <c r="R1597">
        <v>246</v>
      </c>
      <c r="S1597">
        <v>21</v>
      </c>
      <c r="T1597">
        <v>156</v>
      </c>
      <c r="U1597">
        <v>0</v>
      </c>
      <c r="V1597">
        <v>0</v>
      </c>
      <c r="W1597">
        <v>0</v>
      </c>
      <c r="X1597">
        <v>26.725252666118749</v>
      </c>
      <c r="Y1597">
        <v>9.0972959408365384</v>
      </c>
      <c r="Z1597">
        <v>77.489601789713802</v>
      </c>
      <c r="AA1597">
        <v>20.448175482640771</v>
      </c>
      <c r="AB1597">
        <v>38.758483909901258</v>
      </c>
      <c r="AC1597">
        <v>0</v>
      </c>
      <c r="AD1597">
        <v>0</v>
      </c>
      <c r="AE1597">
        <v>172.51880978921113</v>
      </c>
    </row>
    <row r="1598" spans="1:31" x14ac:dyDescent="0.3">
      <c r="A1598">
        <v>2687423</v>
      </c>
      <c r="B1598">
        <v>1</v>
      </c>
      <c r="C1598" t="s">
        <v>80</v>
      </c>
      <c r="D1598" t="s">
        <v>107</v>
      </c>
      <c r="E1598" t="s">
        <v>184</v>
      </c>
      <c r="F1598" t="s">
        <v>4759</v>
      </c>
      <c r="G1598" t="s">
        <v>409</v>
      </c>
      <c r="H1598" t="s">
        <v>187</v>
      </c>
      <c r="I1598" t="s">
        <v>136</v>
      </c>
      <c r="J1598" t="s">
        <v>137</v>
      </c>
      <c r="K1598" t="s">
        <v>138</v>
      </c>
      <c r="L1598" t="s">
        <v>4760</v>
      </c>
      <c r="M1598" t="s">
        <v>4761</v>
      </c>
      <c r="N1598">
        <v>0.230833333</v>
      </c>
      <c r="O1598">
        <v>0</v>
      </c>
      <c r="P1598">
        <v>190</v>
      </c>
      <c r="Q1598">
        <v>0</v>
      </c>
      <c r="R1598">
        <v>0</v>
      </c>
      <c r="S1598">
        <v>0</v>
      </c>
      <c r="T1598">
        <v>2</v>
      </c>
      <c r="U1598">
        <v>0</v>
      </c>
      <c r="V1598">
        <v>0</v>
      </c>
      <c r="W1598">
        <v>0</v>
      </c>
      <c r="X1598">
        <v>8.3464379548452534</v>
      </c>
      <c r="Y1598">
        <v>0</v>
      </c>
      <c r="Z1598">
        <v>0</v>
      </c>
      <c r="AA1598">
        <v>0</v>
      </c>
      <c r="AB1598">
        <v>4.784002857831525E-2</v>
      </c>
      <c r="AC1598">
        <v>0</v>
      </c>
      <c r="AD1598">
        <v>0</v>
      </c>
      <c r="AE1598">
        <v>8.394277983423569</v>
      </c>
    </row>
    <row r="1599" spans="1:31" x14ac:dyDescent="0.3">
      <c r="A1599">
        <v>2687447</v>
      </c>
      <c r="B1599">
        <v>1</v>
      </c>
      <c r="C1599" t="s">
        <v>81</v>
      </c>
      <c r="D1599" t="s">
        <v>118</v>
      </c>
      <c r="E1599" t="s">
        <v>213</v>
      </c>
      <c r="F1599" t="s">
        <v>4762</v>
      </c>
      <c r="G1599" t="s">
        <v>688</v>
      </c>
      <c r="H1599" t="s">
        <v>187</v>
      </c>
      <c r="I1599" t="s">
        <v>136</v>
      </c>
      <c r="J1599" t="s">
        <v>137</v>
      </c>
      <c r="K1599" t="s">
        <v>138</v>
      </c>
      <c r="L1599" t="s">
        <v>4763</v>
      </c>
      <c r="M1599" t="s">
        <v>4764</v>
      </c>
      <c r="N1599">
        <v>1.61</v>
      </c>
      <c r="O1599">
        <v>0</v>
      </c>
      <c r="P1599">
        <v>1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0.24885170555706695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0.24885170555706695</v>
      </c>
    </row>
    <row r="1600" spans="1:31" x14ac:dyDescent="0.3">
      <c r="A1600">
        <v>2687455</v>
      </c>
      <c r="B1600">
        <v>1</v>
      </c>
      <c r="C1600" t="s">
        <v>81</v>
      </c>
      <c r="D1600" t="s">
        <v>127</v>
      </c>
      <c r="E1600" t="s">
        <v>160</v>
      </c>
      <c r="F1600" t="s">
        <v>4765</v>
      </c>
      <c r="G1600" t="s">
        <v>346</v>
      </c>
      <c r="H1600" t="s">
        <v>135</v>
      </c>
      <c r="I1600" t="s">
        <v>136</v>
      </c>
      <c r="J1600" t="s">
        <v>137</v>
      </c>
      <c r="K1600" t="s">
        <v>166</v>
      </c>
      <c r="L1600" t="s">
        <v>4766</v>
      </c>
      <c r="M1600" t="s">
        <v>4767</v>
      </c>
      <c r="N1600">
        <v>1.3658333330000001</v>
      </c>
      <c r="O1600">
        <v>0</v>
      </c>
      <c r="P1600">
        <v>0</v>
      </c>
      <c r="Q1600">
        <v>0</v>
      </c>
      <c r="R1600">
        <v>0</v>
      </c>
      <c r="S1600">
        <v>5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72.18362910402756</v>
      </c>
      <c r="AB1600">
        <v>0</v>
      </c>
      <c r="AC1600">
        <v>0</v>
      </c>
      <c r="AD1600">
        <v>0</v>
      </c>
      <c r="AE1600">
        <v>72.18362910402756</v>
      </c>
    </row>
    <row r="1601" spans="1:31" x14ac:dyDescent="0.3">
      <c r="A1601">
        <v>2687494</v>
      </c>
      <c r="B1601">
        <v>1</v>
      </c>
      <c r="C1601" t="s">
        <v>80</v>
      </c>
      <c r="D1601" t="s">
        <v>107</v>
      </c>
      <c r="E1601" t="s">
        <v>160</v>
      </c>
      <c r="F1601" t="s">
        <v>4768</v>
      </c>
      <c r="G1601" t="s">
        <v>442</v>
      </c>
      <c r="H1601" t="s">
        <v>135</v>
      </c>
      <c r="I1601" t="s">
        <v>136</v>
      </c>
      <c r="J1601" t="s">
        <v>137</v>
      </c>
      <c r="K1601" t="s">
        <v>166</v>
      </c>
      <c r="L1601" t="s">
        <v>4769</v>
      </c>
      <c r="M1601" t="s">
        <v>4770</v>
      </c>
      <c r="N1601">
        <v>0.24666666600000001</v>
      </c>
      <c r="O1601">
        <v>3</v>
      </c>
      <c r="P1601">
        <v>862</v>
      </c>
      <c r="Q1601">
        <v>76</v>
      </c>
      <c r="R1601">
        <v>82</v>
      </c>
      <c r="S1601">
        <v>24</v>
      </c>
      <c r="T1601">
        <v>82</v>
      </c>
      <c r="U1601">
        <v>1</v>
      </c>
      <c r="V1601">
        <v>0</v>
      </c>
      <c r="W1601">
        <v>0.39257081991521475</v>
      </c>
      <c r="X1601">
        <v>33.665071667400781</v>
      </c>
      <c r="Y1601">
        <v>51.09903003532073</v>
      </c>
      <c r="Z1601">
        <v>21.515820896428167</v>
      </c>
      <c r="AA1601">
        <v>54.300555079753686</v>
      </c>
      <c r="AB1601">
        <v>13.840570310289269</v>
      </c>
      <c r="AC1601">
        <v>8.4283438080197381</v>
      </c>
      <c r="AD1601">
        <v>0</v>
      </c>
      <c r="AE1601">
        <v>183.2419626171276</v>
      </c>
    </row>
    <row r="1602" spans="1:31" x14ac:dyDescent="0.3">
      <c r="A1602">
        <v>2687498</v>
      </c>
      <c r="B1602">
        <v>1</v>
      </c>
      <c r="C1602" t="s">
        <v>80</v>
      </c>
      <c r="D1602" t="s">
        <v>83</v>
      </c>
      <c r="E1602" t="s">
        <v>244</v>
      </c>
      <c r="F1602" t="s">
        <v>4771</v>
      </c>
      <c r="G1602" t="s">
        <v>968</v>
      </c>
      <c r="H1602" t="s">
        <v>187</v>
      </c>
      <c r="I1602" t="s">
        <v>136</v>
      </c>
      <c r="J1602" t="s">
        <v>137</v>
      </c>
      <c r="K1602" t="s">
        <v>138</v>
      </c>
      <c r="L1602" t="s">
        <v>4772</v>
      </c>
      <c r="M1602" t="s">
        <v>4773</v>
      </c>
      <c r="N1602">
        <v>1.068888888</v>
      </c>
      <c r="O1602">
        <v>0</v>
      </c>
      <c r="P1602">
        <v>462</v>
      </c>
      <c r="Q1602">
        <v>0</v>
      </c>
      <c r="R1602">
        <v>0</v>
      </c>
      <c r="S1602">
        <v>0</v>
      </c>
      <c r="T1602">
        <v>59</v>
      </c>
      <c r="U1602">
        <v>0</v>
      </c>
      <c r="V1602">
        <v>0</v>
      </c>
      <c r="W1602">
        <v>0</v>
      </c>
      <c r="X1602">
        <v>98.800014032209802</v>
      </c>
      <c r="Y1602">
        <v>0</v>
      </c>
      <c r="Z1602">
        <v>0</v>
      </c>
      <c r="AA1602">
        <v>0</v>
      </c>
      <c r="AB1602">
        <v>57.457913054164734</v>
      </c>
      <c r="AC1602">
        <v>0</v>
      </c>
      <c r="AD1602">
        <v>0</v>
      </c>
      <c r="AE1602">
        <v>156.25792708637454</v>
      </c>
    </row>
    <row r="1603" spans="1:31" x14ac:dyDescent="0.3">
      <c r="A1603">
        <v>2689002</v>
      </c>
      <c r="B1603">
        <v>1</v>
      </c>
      <c r="C1603" t="s">
        <v>80</v>
      </c>
      <c r="D1603" t="s">
        <v>82</v>
      </c>
      <c r="E1603" t="s">
        <v>213</v>
      </c>
      <c r="F1603" t="s">
        <v>4774</v>
      </c>
      <c r="G1603" t="s">
        <v>688</v>
      </c>
      <c r="H1603" t="s">
        <v>187</v>
      </c>
      <c r="I1603" t="s">
        <v>136</v>
      </c>
      <c r="J1603" t="s">
        <v>137</v>
      </c>
      <c r="K1603" t="s">
        <v>138</v>
      </c>
      <c r="L1603" t="s">
        <v>4775</v>
      </c>
      <c r="M1603" t="s">
        <v>4776</v>
      </c>
      <c r="N1603">
        <v>1.7138888880000001</v>
      </c>
      <c r="O1603">
        <v>0</v>
      </c>
      <c r="P1603">
        <v>0</v>
      </c>
      <c r="Q1603">
        <v>0</v>
      </c>
      <c r="R1603">
        <v>0</v>
      </c>
      <c r="S1603">
        <v>0</v>
      </c>
      <c r="T1603">
        <v>1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2.4139941711600001</v>
      </c>
      <c r="AC1603">
        <v>0</v>
      </c>
      <c r="AD1603">
        <v>0</v>
      </c>
      <c r="AE1603">
        <v>2.4139941711600001</v>
      </c>
    </row>
    <row r="1604" spans="1:31" x14ac:dyDescent="0.3">
      <c r="A1604">
        <v>2689021</v>
      </c>
      <c r="B1604">
        <v>1</v>
      </c>
      <c r="C1604" t="s">
        <v>80</v>
      </c>
      <c r="D1604" t="s">
        <v>96</v>
      </c>
      <c r="E1604" t="s">
        <v>213</v>
      </c>
      <c r="F1604" t="s">
        <v>4777</v>
      </c>
      <c r="G1604" t="s">
        <v>831</v>
      </c>
      <c r="H1604" t="s">
        <v>187</v>
      </c>
      <c r="I1604" t="s">
        <v>136</v>
      </c>
      <c r="J1604" t="s">
        <v>137</v>
      </c>
      <c r="K1604" t="s">
        <v>138</v>
      </c>
      <c r="L1604" t="s">
        <v>4778</v>
      </c>
      <c r="M1604" t="s">
        <v>4779</v>
      </c>
      <c r="N1604">
        <v>1.3419444439999999</v>
      </c>
      <c r="O1604">
        <v>0</v>
      </c>
      <c r="P1604">
        <v>1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</row>
    <row r="1605" spans="1:31" x14ac:dyDescent="0.3">
      <c r="A1605">
        <v>2684910</v>
      </c>
      <c r="B1605">
        <v>1</v>
      </c>
      <c r="C1605" t="s">
        <v>80</v>
      </c>
      <c r="D1605" t="s">
        <v>94</v>
      </c>
      <c r="E1605" t="s">
        <v>132</v>
      </c>
      <c r="F1605" t="s">
        <v>4780</v>
      </c>
      <c r="G1605" t="s">
        <v>134</v>
      </c>
      <c r="H1605" t="s">
        <v>135</v>
      </c>
      <c r="I1605" t="s">
        <v>136</v>
      </c>
      <c r="J1605" t="s">
        <v>137</v>
      </c>
      <c r="K1605" t="s">
        <v>138</v>
      </c>
      <c r="L1605" t="s">
        <v>4781</v>
      </c>
      <c r="M1605" t="s">
        <v>4782</v>
      </c>
      <c r="N1605">
        <v>8.6111111000000004E-2</v>
      </c>
      <c r="O1605">
        <v>0</v>
      </c>
      <c r="P1605">
        <v>1110</v>
      </c>
      <c r="Q1605">
        <v>2</v>
      </c>
      <c r="R1605">
        <v>19</v>
      </c>
      <c r="S1605">
        <v>36</v>
      </c>
      <c r="T1605">
        <v>93</v>
      </c>
      <c r="U1605">
        <v>2</v>
      </c>
      <c r="V1605">
        <v>0</v>
      </c>
      <c r="W1605">
        <v>0</v>
      </c>
      <c r="X1605">
        <v>8.2610213384017275</v>
      </c>
      <c r="Y1605">
        <v>0.11011406740446669</v>
      </c>
      <c r="Z1605">
        <v>0.59751343083220554</v>
      </c>
      <c r="AA1605">
        <v>5.2303232095901677</v>
      </c>
      <c r="AB1605">
        <v>3.0273962580611746</v>
      </c>
      <c r="AC1605">
        <v>10.901657997336351</v>
      </c>
      <c r="AD1605">
        <v>0</v>
      </c>
      <c r="AE1605">
        <v>28.128026301626093</v>
      </c>
    </row>
    <row r="1606" spans="1:31" x14ac:dyDescent="0.3">
      <c r="A1606">
        <v>2688736</v>
      </c>
      <c r="B1606">
        <v>1</v>
      </c>
      <c r="C1606" t="s">
        <v>81</v>
      </c>
      <c r="D1606" t="s">
        <v>120</v>
      </c>
      <c r="E1606" t="s">
        <v>184</v>
      </c>
      <c r="F1606" t="s">
        <v>4783</v>
      </c>
      <c r="G1606" t="s">
        <v>346</v>
      </c>
      <c r="H1606" t="s">
        <v>187</v>
      </c>
      <c r="I1606" t="s">
        <v>136</v>
      </c>
      <c r="J1606" t="s">
        <v>137</v>
      </c>
      <c r="K1606" t="s">
        <v>166</v>
      </c>
      <c r="L1606" t="s">
        <v>4784</v>
      </c>
      <c r="M1606" t="s">
        <v>4785</v>
      </c>
      <c r="N1606">
        <v>8.9786111109999993</v>
      </c>
      <c r="O1606">
        <v>0</v>
      </c>
      <c r="P1606">
        <v>32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43.730444972541619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43.730444972541619</v>
      </c>
    </row>
    <row r="1607" spans="1:31" x14ac:dyDescent="0.3">
      <c r="A1607">
        <v>2688891</v>
      </c>
      <c r="B1607">
        <v>1</v>
      </c>
      <c r="C1607" t="s">
        <v>81</v>
      </c>
      <c r="D1607" t="s">
        <v>118</v>
      </c>
      <c r="E1607" t="s">
        <v>213</v>
      </c>
      <c r="F1607" t="s">
        <v>4786</v>
      </c>
      <c r="G1607" t="s">
        <v>688</v>
      </c>
      <c r="H1607" t="s">
        <v>187</v>
      </c>
      <c r="I1607" t="s">
        <v>136</v>
      </c>
      <c r="J1607" t="s">
        <v>137</v>
      </c>
      <c r="K1607" t="s">
        <v>138</v>
      </c>
      <c r="L1607" t="s">
        <v>4787</v>
      </c>
      <c r="M1607" t="s">
        <v>4788</v>
      </c>
      <c r="N1607">
        <v>4.5327777769999997</v>
      </c>
      <c r="O1607">
        <v>0</v>
      </c>
      <c r="P1607">
        <v>3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3.0219758669494419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3.0219758669494419</v>
      </c>
    </row>
    <row r="1608" spans="1:31" x14ac:dyDescent="0.3">
      <c r="A1608">
        <v>2688951</v>
      </c>
      <c r="B1608">
        <v>1</v>
      </c>
      <c r="C1608" t="s">
        <v>80</v>
      </c>
      <c r="D1608" t="s">
        <v>111</v>
      </c>
      <c r="E1608" t="s">
        <v>428</v>
      </c>
      <c r="F1608" t="s">
        <v>875</v>
      </c>
      <c r="G1608" t="s">
        <v>903</v>
      </c>
      <c r="H1608" t="s">
        <v>187</v>
      </c>
      <c r="I1608" t="s">
        <v>136</v>
      </c>
      <c r="J1608" t="s">
        <v>137</v>
      </c>
      <c r="K1608" t="s">
        <v>138</v>
      </c>
      <c r="L1608" t="s">
        <v>4789</v>
      </c>
      <c r="M1608" t="s">
        <v>4790</v>
      </c>
      <c r="N1608">
        <v>5.0713888880000004</v>
      </c>
      <c r="O1608">
        <v>0</v>
      </c>
      <c r="P1608">
        <v>128</v>
      </c>
      <c r="Q1608">
        <v>0</v>
      </c>
      <c r="R1608">
        <v>0</v>
      </c>
      <c r="S1608">
        <v>0</v>
      </c>
      <c r="T1608">
        <v>40</v>
      </c>
      <c r="U1608">
        <v>0</v>
      </c>
      <c r="V1608">
        <v>0</v>
      </c>
      <c r="W1608">
        <v>0</v>
      </c>
      <c r="X1608">
        <v>142.74999550844635</v>
      </c>
      <c r="Y1608">
        <v>0</v>
      </c>
      <c r="Z1608">
        <v>0</v>
      </c>
      <c r="AA1608">
        <v>0</v>
      </c>
      <c r="AB1608">
        <v>240.63903326983046</v>
      </c>
      <c r="AC1608">
        <v>0</v>
      </c>
      <c r="AD1608">
        <v>0</v>
      </c>
      <c r="AE1608">
        <v>383.38902877827684</v>
      </c>
    </row>
    <row r="1609" spans="1:31" x14ac:dyDescent="0.3">
      <c r="A1609">
        <v>2689007</v>
      </c>
      <c r="B1609">
        <v>1</v>
      </c>
      <c r="C1609" t="s">
        <v>81</v>
      </c>
      <c r="D1609" t="s">
        <v>118</v>
      </c>
      <c r="E1609" t="s">
        <v>184</v>
      </c>
      <c r="F1609" t="s">
        <v>4791</v>
      </c>
      <c r="G1609" t="s">
        <v>147</v>
      </c>
      <c r="H1609" t="s">
        <v>187</v>
      </c>
      <c r="I1609" t="s">
        <v>136</v>
      </c>
      <c r="J1609" t="s">
        <v>3</v>
      </c>
      <c r="K1609" t="s">
        <v>138</v>
      </c>
      <c r="L1609" t="s">
        <v>4792</v>
      </c>
      <c r="M1609" t="s">
        <v>4793</v>
      </c>
      <c r="N1609">
        <v>1.135</v>
      </c>
      <c r="O1609">
        <v>0</v>
      </c>
      <c r="P1609">
        <v>12</v>
      </c>
      <c r="Q1609">
        <v>0</v>
      </c>
      <c r="R1609">
        <v>0</v>
      </c>
      <c r="S1609">
        <v>0</v>
      </c>
      <c r="T1609">
        <v>4</v>
      </c>
      <c r="U1609">
        <v>0</v>
      </c>
      <c r="V1609">
        <v>0</v>
      </c>
      <c r="W1609">
        <v>0</v>
      </c>
      <c r="X1609">
        <v>2.5154234499021784</v>
      </c>
      <c r="Y1609">
        <v>0</v>
      </c>
      <c r="Z1609">
        <v>0</v>
      </c>
      <c r="AA1609">
        <v>0</v>
      </c>
      <c r="AB1609">
        <v>6.3855787366985872</v>
      </c>
      <c r="AC1609">
        <v>0</v>
      </c>
      <c r="AD1609">
        <v>0</v>
      </c>
      <c r="AE1609">
        <v>8.9010021866007651</v>
      </c>
    </row>
    <row r="1610" spans="1:31" x14ac:dyDescent="0.3">
      <c r="A1610">
        <v>2689011</v>
      </c>
      <c r="B1610">
        <v>1</v>
      </c>
      <c r="C1610" t="s">
        <v>81</v>
      </c>
      <c r="D1610" t="s">
        <v>116</v>
      </c>
      <c r="E1610" t="s">
        <v>213</v>
      </c>
      <c r="F1610" t="s">
        <v>4794</v>
      </c>
      <c r="G1610" t="s">
        <v>688</v>
      </c>
      <c r="H1610" t="s">
        <v>187</v>
      </c>
      <c r="I1610" t="s">
        <v>136</v>
      </c>
      <c r="J1610" t="s">
        <v>137</v>
      </c>
      <c r="K1610" t="s">
        <v>138</v>
      </c>
      <c r="L1610" t="s">
        <v>4795</v>
      </c>
      <c r="M1610" t="s">
        <v>4796</v>
      </c>
      <c r="N1610">
        <v>2.0777777770000001</v>
      </c>
      <c r="O1610">
        <v>0</v>
      </c>
      <c r="P1610">
        <v>1</v>
      </c>
      <c r="Q1610">
        <v>0</v>
      </c>
      <c r="R1610">
        <v>0</v>
      </c>
      <c r="S1610">
        <v>0</v>
      </c>
      <c r="T1610">
        <v>1</v>
      </c>
      <c r="U1610">
        <v>0</v>
      </c>
      <c r="V1610">
        <v>0</v>
      </c>
      <c r="W1610">
        <v>0</v>
      </c>
      <c r="X1610">
        <v>0.43940319881000001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0.43940319881000001</v>
      </c>
    </row>
    <row r="1611" spans="1:31" x14ac:dyDescent="0.3">
      <c r="A1611">
        <v>2689051</v>
      </c>
      <c r="B1611">
        <v>1</v>
      </c>
      <c r="C1611" t="s">
        <v>80</v>
      </c>
      <c r="D1611" t="s">
        <v>99</v>
      </c>
      <c r="E1611" t="s">
        <v>213</v>
      </c>
      <c r="F1611" t="s">
        <v>4797</v>
      </c>
      <c r="G1611" t="s">
        <v>215</v>
      </c>
      <c r="H1611" t="s">
        <v>187</v>
      </c>
      <c r="I1611" t="s">
        <v>136</v>
      </c>
      <c r="J1611" t="s">
        <v>137</v>
      </c>
      <c r="K1611" t="s">
        <v>138</v>
      </c>
      <c r="L1611" t="s">
        <v>4798</v>
      </c>
      <c r="M1611" t="s">
        <v>4799</v>
      </c>
      <c r="N1611">
        <v>1.0647222220000001</v>
      </c>
      <c r="O1611">
        <v>0</v>
      </c>
      <c r="P1611">
        <v>1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0.23805125594083335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0.23805125594083335</v>
      </c>
    </row>
    <row r="1612" spans="1:31" x14ac:dyDescent="0.3">
      <c r="A1612">
        <v>2685011</v>
      </c>
      <c r="B1612">
        <v>1</v>
      </c>
      <c r="C1612" t="s">
        <v>81</v>
      </c>
      <c r="D1612" t="s">
        <v>126</v>
      </c>
      <c r="E1612" t="s">
        <v>145</v>
      </c>
      <c r="F1612" t="s">
        <v>4800</v>
      </c>
      <c r="G1612" t="s">
        <v>134</v>
      </c>
      <c r="H1612" t="s">
        <v>135</v>
      </c>
      <c r="I1612" t="s">
        <v>136</v>
      </c>
      <c r="J1612" t="s">
        <v>137</v>
      </c>
      <c r="K1612" t="s">
        <v>138</v>
      </c>
      <c r="L1612" t="s">
        <v>4801</v>
      </c>
      <c r="M1612" t="s">
        <v>4802</v>
      </c>
      <c r="N1612">
        <v>0.29722222199999998</v>
      </c>
      <c r="O1612">
        <v>2</v>
      </c>
      <c r="P1612">
        <v>175</v>
      </c>
      <c r="Q1612">
        <v>7</v>
      </c>
      <c r="R1612">
        <v>72</v>
      </c>
      <c r="S1612">
        <v>1</v>
      </c>
      <c r="T1612">
        <v>7</v>
      </c>
      <c r="U1612">
        <v>0</v>
      </c>
      <c r="V1612">
        <v>0</v>
      </c>
      <c r="W1612">
        <v>0.13624533273333334</v>
      </c>
      <c r="X1612">
        <v>5.1375847548353653</v>
      </c>
      <c r="Y1612">
        <v>17.506503286349641</v>
      </c>
      <c r="Z1612">
        <v>23.189791661830267</v>
      </c>
      <c r="AA1612">
        <v>0.33202891799999995</v>
      </c>
      <c r="AB1612">
        <v>1.2177257904800998</v>
      </c>
      <c r="AC1612">
        <v>0</v>
      </c>
      <c r="AD1612">
        <v>0</v>
      </c>
      <c r="AE1612">
        <v>47.51987974422871</v>
      </c>
    </row>
    <row r="1613" spans="1:31" x14ac:dyDescent="0.3">
      <c r="A1613">
        <v>2689034</v>
      </c>
      <c r="B1613">
        <v>1</v>
      </c>
      <c r="C1613" t="s">
        <v>80</v>
      </c>
      <c r="D1613" t="s">
        <v>94</v>
      </c>
      <c r="E1613" t="s">
        <v>184</v>
      </c>
      <c r="F1613" t="s">
        <v>4803</v>
      </c>
      <c r="G1613" t="s">
        <v>273</v>
      </c>
      <c r="H1613" t="s">
        <v>187</v>
      </c>
      <c r="I1613" t="s">
        <v>136</v>
      </c>
      <c r="J1613" t="s">
        <v>137</v>
      </c>
      <c r="K1613" t="s">
        <v>138</v>
      </c>
      <c r="L1613" t="s">
        <v>4804</v>
      </c>
      <c r="M1613" t="s">
        <v>4805</v>
      </c>
      <c r="N1613">
        <v>3.3855555549999998</v>
      </c>
      <c r="O1613">
        <v>0</v>
      </c>
      <c r="P1613">
        <v>35</v>
      </c>
      <c r="Q1613">
        <v>0</v>
      </c>
      <c r="R1613">
        <v>0</v>
      </c>
      <c r="S1613">
        <v>0</v>
      </c>
      <c r="T1613">
        <v>1</v>
      </c>
      <c r="U1613">
        <v>0</v>
      </c>
      <c r="V1613">
        <v>0</v>
      </c>
      <c r="W1613">
        <v>0</v>
      </c>
      <c r="X1613">
        <v>25.897027623853592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25.897027623853592</v>
      </c>
    </row>
    <row r="1614" spans="1:31" x14ac:dyDescent="0.3">
      <c r="A1614">
        <v>2689062</v>
      </c>
      <c r="B1614">
        <v>1</v>
      </c>
      <c r="C1614" t="s">
        <v>81</v>
      </c>
      <c r="D1614" t="s">
        <v>113</v>
      </c>
      <c r="E1614" t="s">
        <v>184</v>
      </c>
      <c r="F1614" t="s">
        <v>4806</v>
      </c>
      <c r="G1614" t="s">
        <v>186</v>
      </c>
      <c r="H1614" t="s">
        <v>187</v>
      </c>
      <c r="I1614" t="s">
        <v>136</v>
      </c>
      <c r="J1614" t="s">
        <v>137</v>
      </c>
      <c r="K1614" t="s">
        <v>138</v>
      </c>
      <c r="L1614" t="s">
        <v>4807</v>
      </c>
      <c r="M1614" t="s">
        <v>4808</v>
      </c>
      <c r="N1614">
        <v>2.3186111110000001</v>
      </c>
      <c r="O1614">
        <v>0</v>
      </c>
      <c r="P1614">
        <v>28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8.8582874681049795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8.8582874681049795</v>
      </c>
    </row>
    <row r="1615" spans="1:31" x14ac:dyDescent="0.3">
      <c r="A1615">
        <v>2689078</v>
      </c>
      <c r="B1615">
        <v>1</v>
      </c>
      <c r="C1615" t="s">
        <v>81</v>
      </c>
      <c r="D1615" t="s">
        <v>118</v>
      </c>
      <c r="E1615" t="s">
        <v>213</v>
      </c>
      <c r="F1615" t="s">
        <v>4809</v>
      </c>
      <c r="G1615" t="s">
        <v>688</v>
      </c>
      <c r="H1615" t="s">
        <v>187</v>
      </c>
      <c r="I1615" t="s">
        <v>136</v>
      </c>
      <c r="J1615" t="s">
        <v>137</v>
      </c>
      <c r="K1615" t="s">
        <v>138</v>
      </c>
      <c r="L1615" t="s">
        <v>4810</v>
      </c>
      <c r="M1615" t="s">
        <v>4811</v>
      </c>
      <c r="N1615">
        <v>1.4536111110000001</v>
      </c>
      <c r="O1615">
        <v>0</v>
      </c>
      <c r="P1615">
        <v>3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1.0884520692865378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1.0884520692865378</v>
      </c>
    </row>
    <row r="1616" spans="1:31" x14ac:dyDescent="0.3">
      <c r="A1616">
        <v>2688750</v>
      </c>
      <c r="B1616">
        <v>1</v>
      </c>
      <c r="C1616" t="s">
        <v>81</v>
      </c>
      <c r="D1616" t="s">
        <v>127</v>
      </c>
      <c r="E1616" t="s">
        <v>244</v>
      </c>
      <c r="F1616" t="s">
        <v>4812</v>
      </c>
      <c r="G1616" t="s">
        <v>165</v>
      </c>
      <c r="H1616" t="s">
        <v>187</v>
      </c>
      <c r="I1616" t="s">
        <v>136</v>
      </c>
      <c r="J1616" t="s">
        <v>137</v>
      </c>
      <c r="K1616" t="s">
        <v>166</v>
      </c>
      <c r="L1616" t="s">
        <v>4813</v>
      </c>
      <c r="M1616" t="s">
        <v>4814</v>
      </c>
      <c r="N1616">
        <v>5.8983333330000001</v>
      </c>
      <c r="O1616">
        <v>0</v>
      </c>
      <c r="P1616">
        <v>121</v>
      </c>
      <c r="Q1616">
        <v>0</v>
      </c>
      <c r="R1616">
        <v>0</v>
      </c>
      <c r="S1616">
        <v>0</v>
      </c>
      <c r="T1616">
        <v>305</v>
      </c>
      <c r="U1616">
        <v>0</v>
      </c>
      <c r="V1616">
        <v>0</v>
      </c>
      <c r="W1616">
        <v>0</v>
      </c>
      <c r="X1616">
        <v>107.07818323010447</v>
      </c>
      <c r="Y1616">
        <v>0</v>
      </c>
      <c r="Z1616">
        <v>0</v>
      </c>
      <c r="AA1616">
        <v>0</v>
      </c>
      <c r="AB1616">
        <v>1255.2063862057014</v>
      </c>
      <c r="AC1616">
        <v>0</v>
      </c>
      <c r="AD1616">
        <v>0</v>
      </c>
      <c r="AE1616">
        <v>1362.2845694358059</v>
      </c>
    </row>
    <row r="1617" spans="1:31" x14ac:dyDescent="0.3">
      <c r="A1617">
        <v>2689053</v>
      </c>
      <c r="B1617">
        <v>1</v>
      </c>
      <c r="C1617" t="s">
        <v>81</v>
      </c>
      <c r="D1617" t="s">
        <v>118</v>
      </c>
      <c r="E1617" t="s">
        <v>213</v>
      </c>
      <c r="F1617" t="s">
        <v>4815</v>
      </c>
      <c r="G1617" t="s">
        <v>688</v>
      </c>
      <c r="H1617" t="s">
        <v>187</v>
      </c>
      <c r="I1617" t="s">
        <v>136</v>
      </c>
      <c r="J1617" t="s">
        <v>137</v>
      </c>
      <c r="K1617" t="s">
        <v>138</v>
      </c>
      <c r="L1617" t="s">
        <v>4816</v>
      </c>
      <c r="M1617" t="s">
        <v>4817</v>
      </c>
      <c r="N1617">
        <v>2.5469444440000002</v>
      </c>
      <c r="O1617">
        <v>0</v>
      </c>
      <c r="P1617">
        <v>0</v>
      </c>
      <c r="Q1617">
        <v>0</v>
      </c>
      <c r="R1617">
        <v>0</v>
      </c>
      <c r="S1617">
        <v>0</v>
      </c>
      <c r="T1617">
        <v>1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1.689039844740194</v>
      </c>
      <c r="AC1617">
        <v>0</v>
      </c>
      <c r="AD1617">
        <v>0</v>
      </c>
      <c r="AE1617">
        <v>1.689039844740194</v>
      </c>
    </row>
    <row r="1618" spans="1:31" x14ac:dyDescent="0.3">
      <c r="A1618">
        <v>2689054</v>
      </c>
      <c r="B1618">
        <v>1</v>
      </c>
      <c r="C1618" t="s">
        <v>81</v>
      </c>
      <c r="D1618" t="s">
        <v>123</v>
      </c>
      <c r="E1618" t="s">
        <v>184</v>
      </c>
      <c r="F1618" t="s">
        <v>4818</v>
      </c>
      <c r="G1618" t="s">
        <v>186</v>
      </c>
      <c r="H1618" t="s">
        <v>187</v>
      </c>
      <c r="I1618" t="s">
        <v>136</v>
      </c>
      <c r="J1618" t="s">
        <v>137</v>
      </c>
      <c r="K1618" t="s">
        <v>138</v>
      </c>
      <c r="L1618" t="s">
        <v>4819</v>
      </c>
      <c r="M1618" t="s">
        <v>4820</v>
      </c>
      <c r="N1618">
        <v>2.3822222219999998</v>
      </c>
      <c r="O1618">
        <v>0</v>
      </c>
      <c r="P1618">
        <v>174</v>
      </c>
      <c r="Q1618">
        <v>0</v>
      </c>
      <c r="R1618">
        <v>0</v>
      </c>
      <c r="S1618">
        <v>0</v>
      </c>
      <c r="T1618">
        <v>5</v>
      </c>
      <c r="U1618">
        <v>0</v>
      </c>
      <c r="V1618">
        <v>0</v>
      </c>
      <c r="W1618">
        <v>0</v>
      </c>
      <c r="X1618">
        <v>88.80626371128136</v>
      </c>
      <c r="Y1618">
        <v>0</v>
      </c>
      <c r="Z1618">
        <v>0</v>
      </c>
      <c r="AA1618">
        <v>0</v>
      </c>
      <c r="AB1618">
        <v>6.845030285889905</v>
      </c>
      <c r="AC1618">
        <v>0</v>
      </c>
      <c r="AD1618">
        <v>0</v>
      </c>
      <c r="AE1618">
        <v>95.651293997171265</v>
      </c>
    </row>
    <row r="1619" spans="1:31" x14ac:dyDescent="0.3">
      <c r="A1619">
        <v>2689058</v>
      </c>
      <c r="B1619">
        <v>1</v>
      </c>
      <c r="C1619" t="s">
        <v>80</v>
      </c>
      <c r="D1619" t="s">
        <v>92</v>
      </c>
      <c r="E1619" t="s">
        <v>145</v>
      </c>
      <c r="F1619" t="s">
        <v>4821</v>
      </c>
      <c r="G1619" t="s">
        <v>1482</v>
      </c>
      <c r="H1619" t="s">
        <v>135</v>
      </c>
      <c r="I1619" t="s">
        <v>136</v>
      </c>
      <c r="J1619" t="s">
        <v>137</v>
      </c>
      <c r="K1619" t="s">
        <v>138</v>
      </c>
      <c r="L1619" t="s">
        <v>4822</v>
      </c>
      <c r="M1619" t="s">
        <v>4823</v>
      </c>
      <c r="N1619">
        <v>3.2455555550000001</v>
      </c>
      <c r="O1619">
        <v>0</v>
      </c>
      <c r="P1619">
        <v>108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22.446532408731454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22.446532408731454</v>
      </c>
    </row>
    <row r="1620" spans="1:31" x14ac:dyDescent="0.3">
      <c r="A1620">
        <v>2689068</v>
      </c>
      <c r="B1620">
        <v>1</v>
      </c>
      <c r="C1620" t="s">
        <v>80</v>
      </c>
      <c r="D1620" t="s">
        <v>86</v>
      </c>
      <c r="E1620" t="s">
        <v>428</v>
      </c>
      <c r="F1620" t="s">
        <v>4824</v>
      </c>
      <c r="G1620" t="s">
        <v>1177</v>
      </c>
      <c r="H1620" t="s">
        <v>187</v>
      </c>
      <c r="I1620" t="s">
        <v>136</v>
      </c>
      <c r="J1620" t="s">
        <v>137</v>
      </c>
      <c r="K1620" t="s">
        <v>138</v>
      </c>
      <c r="L1620" t="s">
        <v>4825</v>
      </c>
      <c r="M1620" t="s">
        <v>4826</v>
      </c>
      <c r="N1620">
        <v>2.8344444439999998</v>
      </c>
      <c r="O1620">
        <v>0</v>
      </c>
      <c r="P1620">
        <v>7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5.5374323341838769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5.5374323341838769</v>
      </c>
    </row>
    <row r="1621" spans="1:31" x14ac:dyDescent="0.3">
      <c r="A1621">
        <v>2689100</v>
      </c>
      <c r="B1621">
        <v>1</v>
      </c>
      <c r="C1621" t="s">
        <v>81</v>
      </c>
      <c r="D1621" t="s">
        <v>118</v>
      </c>
      <c r="E1621" t="s">
        <v>428</v>
      </c>
      <c r="F1621" t="s">
        <v>4827</v>
      </c>
      <c r="G1621" t="s">
        <v>1177</v>
      </c>
      <c r="H1621" t="s">
        <v>187</v>
      </c>
      <c r="I1621" t="s">
        <v>136</v>
      </c>
      <c r="J1621" t="s">
        <v>137</v>
      </c>
      <c r="K1621" t="s">
        <v>138</v>
      </c>
      <c r="L1621" t="s">
        <v>4828</v>
      </c>
      <c r="M1621" t="s">
        <v>4829</v>
      </c>
      <c r="N1621">
        <v>0.61777777700000003</v>
      </c>
      <c r="O1621">
        <v>0</v>
      </c>
      <c r="P1621">
        <v>10</v>
      </c>
      <c r="Q1621">
        <v>0</v>
      </c>
      <c r="R1621">
        <v>0</v>
      </c>
      <c r="S1621">
        <v>0</v>
      </c>
      <c r="T1621">
        <v>1</v>
      </c>
      <c r="U1621">
        <v>0</v>
      </c>
      <c r="V1621">
        <v>0</v>
      </c>
      <c r="W1621">
        <v>0</v>
      </c>
      <c r="X1621">
        <v>1.6000975291716122</v>
      </c>
      <c r="Y1621">
        <v>0</v>
      </c>
      <c r="Z1621">
        <v>0</v>
      </c>
      <c r="AA1621">
        <v>0</v>
      </c>
      <c r="AB1621">
        <v>0.20764494681783111</v>
      </c>
      <c r="AC1621">
        <v>0</v>
      </c>
      <c r="AD1621">
        <v>0</v>
      </c>
      <c r="AE1621">
        <v>1.8077424759894434</v>
      </c>
    </row>
    <row r="1622" spans="1:31" x14ac:dyDescent="0.3">
      <c r="A1622">
        <v>2689104</v>
      </c>
      <c r="B1622">
        <v>1</v>
      </c>
      <c r="C1622" t="s">
        <v>80</v>
      </c>
      <c r="D1622" t="s">
        <v>107</v>
      </c>
      <c r="E1622" t="s">
        <v>213</v>
      </c>
      <c r="F1622" t="s">
        <v>4830</v>
      </c>
      <c r="G1622" t="s">
        <v>215</v>
      </c>
      <c r="H1622" t="s">
        <v>187</v>
      </c>
      <c r="I1622" t="s">
        <v>136</v>
      </c>
      <c r="J1622" t="s">
        <v>137</v>
      </c>
      <c r="K1622" t="s">
        <v>138</v>
      </c>
      <c r="L1622" t="s">
        <v>4831</v>
      </c>
      <c r="M1622" t="s">
        <v>4832</v>
      </c>
      <c r="N1622">
        <v>1.2452777770000001</v>
      </c>
      <c r="O1622">
        <v>0</v>
      </c>
      <c r="P1622">
        <v>3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0.44413005508727399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0.44413005508727399</v>
      </c>
    </row>
    <row r="1623" spans="1:31" x14ac:dyDescent="0.3">
      <c r="A1623">
        <v>2689112</v>
      </c>
      <c r="B1623">
        <v>1</v>
      </c>
      <c r="C1623" t="s">
        <v>80</v>
      </c>
      <c r="D1623" t="s">
        <v>87</v>
      </c>
      <c r="E1623" t="s">
        <v>184</v>
      </c>
      <c r="F1623" t="s">
        <v>4833</v>
      </c>
      <c r="G1623" t="s">
        <v>186</v>
      </c>
      <c r="H1623" t="s">
        <v>187</v>
      </c>
      <c r="I1623" t="s">
        <v>136</v>
      </c>
      <c r="J1623" t="s">
        <v>137</v>
      </c>
      <c r="K1623" t="s">
        <v>138</v>
      </c>
      <c r="L1623" t="s">
        <v>4834</v>
      </c>
      <c r="M1623" t="s">
        <v>4835</v>
      </c>
      <c r="N1623">
        <v>0.445833333</v>
      </c>
      <c r="O1623">
        <v>0</v>
      </c>
      <c r="P1623">
        <v>157</v>
      </c>
      <c r="Q1623">
        <v>0</v>
      </c>
      <c r="R1623">
        <v>0</v>
      </c>
      <c r="S1623">
        <v>0</v>
      </c>
      <c r="T1623">
        <v>3</v>
      </c>
      <c r="U1623">
        <v>0</v>
      </c>
      <c r="V1623">
        <v>0</v>
      </c>
      <c r="W1623">
        <v>0</v>
      </c>
      <c r="X1623">
        <v>14.682282330678722</v>
      </c>
      <c r="Y1623">
        <v>0</v>
      </c>
      <c r="Z1623">
        <v>0</v>
      </c>
      <c r="AA1623">
        <v>0</v>
      </c>
      <c r="AB1623">
        <v>9.2903601606981245E-2</v>
      </c>
      <c r="AC1623">
        <v>0</v>
      </c>
      <c r="AD1623">
        <v>0</v>
      </c>
      <c r="AE1623">
        <v>14.775185932285703</v>
      </c>
    </row>
    <row r="1624" spans="1:31" x14ac:dyDescent="0.3">
      <c r="A1624">
        <v>2689114</v>
      </c>
      <c r="B1624">
        <v>1</v>
      </c>
      <c r="C1624" t="s">
        <v>81</v>
      </c>
      <c r="D1624" t="s">
        <v>116</v>
      </c>
      <c r="E1624" t="s">
        <v>213</v>
      </c>
      <c r="F1624" t="s">
        <v>4836</v>
      </c>
      <c r="G1624" t="s">
        <v>688</v>
      </c>
      <c r="H1624" t="s">
        <v>187</v>
      </c>
      <c r="I1624" t="s">
        <v>136</v>
      </c>
      <c r="J1624" t="s">
        <v>137</v>
      </c>
      <c r="K1624" t="s">
        <v>138</v>
      </c>
      <c r="L1624" t="s">
        <v>4837</v>
      </c>
      <c r="M1624" t="s">
        <v>4838</v>
      </c>
      <c r="N1624">
        <v>0.637222222</v>
      </c>
      <c r="O1624">
        <v>0</v>
      </c>
      <c r="P1624">
        <v>1</v>
      </c>
      <c r="Q1624">
        <v>0</v>
      </c>
      <c r="R1624">
        <v>0</v>
      </c>
      <c r="S1624">
        <v>0</v>
      </c>
      <c r="T1624">
        <v>1</v>
      </c>
      <c r="U1624">
        <v>0</v>
      </c>
      <c r="V1624">
        <v>0</v>
      </c>
      <c r="W1624">
        <v>0</v>
      </c>
      <c r="X1624">
        <v>9.7537772597129382E-2</v>
      </c>
      <c r="Y1624">
        <v>0</v>
      </c>
      <c r="Z1624">
        <v>0</v>
      </c>
      <c r="AA1624">
        <v>0</v>
      </c>
      <c r="AB1624">
        <v>7.0273115467410455E-2</v>
      </c>
      <c r="AC1624">
        <v>0</v>
      </c>
      <c r="AD1624">
        <v>0</v>
      </c>
      <c r="AE1624">
        <v>0.16781088806453984</v>
      </c>
    </row>
    <row r="1625" spans="1:31" x14ac:dyDescent="0.3">
      <c r="A1625">
        <v>2689103</v>
      </c>
      <c r="B1625">
        <v>1</v>
      </c>
      <c r="C1625" t="s">
        <v>81</v>
      </c>
      <c r="D1625" t="s">
        <v>127</v>
      </c>
      <c r="E1625" t="s">
        <v>244</v>
      </c>
      <c r="F1625" t="s">
        <v>4839</v>
      </c>
      <c r="G1625" t="s">
        <v>1999</v>
      </c>
      <c r="H1625" t="s">
        <v>187</v>
      </c>
      <c r="I1625" t="s">
        <v>136</v>
      </c>
      <c r="J1625" t="s">
        <v>137</v>
      </c>
      <c r="K1625" t="s">
        <v>138</v>
      </c>
      <c r="L1625" t="s">
        <v>4840</v>
      </c>
      <c r="M1625" t="s">
        <v>4841</v>
      </c>
      <c r="N1625">
        <v>1.903888888</v>
      </c>
      <c r="O1625">
        <v>0</v>
      </c>
      <c r="P1625">
        <v>25</v>
      </c>
      <c r="Q1625">
        <v>0</v>
      </c>
      <c r="R1625">
        <v>2</v>
      </c>
      <c r="S1625">
        <v>0</v>
      </c>
      <c r="T1625">
        <v>4</v>
      </c>
      <c r="U1625">
        <v>0</v>
      </c>
      <c r="V1625">
        <v>0</v>
      </c>
      <c r="W1625">
        <v>0</v>
      </c>
      <c r="X1625">
        <v>15.591089060995037</v>
      </c>
      <c r="Y1625">
        <v>0</v>
      </c>
      <c r="Z1625">
        <v>0.79971510032255244</v>
      </c>
      <c r="AA1625">
        <v>0</v>
      </c>
      <c r="AB1625">
        <v>1.4668050978914768</v>
      </c>
      <c r="AC1625">
        <v>0</v>
      </c>
      <c r="AD1625">
        <v>0</v>
      </c>
      <c r="AE1625">
        <v>17.857609259209067</v>
      </c>
    </row>
    <row r="1626" spans="1:31" x14ac:dyDescent="0.3">
      <c r="A1626">
        <v>2689120</v>
      </c>
      <c r="B1626">
        <v>1</v>
      </c>
      <c r="C1626" t="s">
        <v>81</v>
      </c>
      <c r="D1626" t="s">
        <v>128</v>
      </c>
      <c r="E1626" t="s">
        <v>184</v>
      </c>
      <c r="F1626" t="s">
        <v>4842</v>
      </c>
      <c r="G1626" t="s">
        <v>186</v>
      </c>
      <c r="H1626" t="s">
        <v>187</v>
      </c>
      <c r="I1626" t="s">
        <v>136</v>
      </c>
      <c r="J1626" t="s">
        <v>137</v>
      </c>
      <c r="K1626" t="s">
        <v>138</v>
      </c>
      <c r="L1626" t="s">
        <v>4843</v>
      </c>
      <c r="M1626" t="s">
        <v>4844</v>
      </c>
      <c r="N1626">
        <v>1.5575000000000001</v>
      </c>
      <c r="O1626">
        <v>0</v>
      </c>
      <c r="P1626">
        <v>240</v>
      </c>
      <c r="Q1626">
        <v>0</v>
      </c>
      <c r="R1626">
        <v>1</v>
      </c>
      <c r="S1626">
        <v>0</v>
      </c>
      <c r="T1626">
        <v>23</v>
      </c>
      <c r="U1626">
        <v>0</v>
      </c>
      <c r="V1626">
        <v>0</v>
      </c>
      <c r="W1626">
        <v>0</v>
      </c>
      <c r="X1626">
        <v>68.710577184432253</v>
      </c>
      <c r="Y1626">
        <v>0</v>
      </c>
      <c r="Z1626">
        <v>2.0646118633320376</v>
      </c>
      <c r="AA1626">
        <v>0</v>
      </c>
      <c r="AB1626">
        <v>22.502969039185235</v>
      </c>
      <c r="AC1626">
        <v>0</v>
      </c>
      <c r="AD1626">
        <v>0</v>
      </c>
      <c r="AE1626">
        <v>93.278158086949517</v>
      </c>
    </row>
    <row r="1627" spans="1:31" x14ac:dyDescent="0.3">
      <c r="A1627">
        <v>2688761</v>
      </c>
      <c r="B1627">
        <v>1</v>
      </c>
      <c r="C1627" t="s">
        <v>81</v>
      </c>
      <c r="D1627" t="s">
        <v>127</v>
      </c>
      <c r="E1627" t="s">
        <v>184</v>
      </c>
      <c r="F1627" t="s">
        <v>4845</v>
      </c>
      <c r="G1627" t="s">
        <v>186</v>
      </c>
      <c r="H1627" t="s">
        <v>187</v>
      </c>
      <c r="I1627" t="s">
        <v>136</v>
      </c>
      <c r="J1627" t="s">
        <v>137</v>
      </c>
      <c r="K1627" t="s">
        <v>138</v>
      </c>
      <c r="L1627" t="s">
        <v>4846</v>
      </c>
      <c r="M1627" t="s">
        <v>4847</v>
      </c>
      <c r="N1627">
        <v>5.7761111109999996</v>
      </c>
      <c r="O1627">
        <v>0</v>
      </c>
      <c r="P1627">
        <v>10</v>
      </c>
      <c r="Q1627">
        <v>0</v>
      </c>
      <c r="R1627">
        <v>4</v>
      </c>
      <c r="S1627">
        <v>0</v>
      </c>
      <c r="T1627">
        <v>2</v>
      </c>
      <c r="U1627">
        <v>0</v>
      </c>
      <c r="V1627">
        <v>0</v>
      </c>
      <c r="W1627">
        <v>0</v>
      </c>
      <c r="X1627">
        <v>8.6291370715289091</v>
      </c>
      <c r="Y1627">
        <v>0</v>
      </c>
      <c r="Z1627">
        <v>44.102427346411609</v>
      </c>
      <c r="AA1627">
        <v>0</v>
      </c>
      <c r="AB1627">
        <v>0.5408589162522901</v>
      </c>
      <c r="AC1627">
        <v>0</v>
      </c>
      <c r="AD1627">
        <v>0</v>
      </c>
      <c r="AE1627">
        <v>53.272423334192808</v>
      </c>
    </row>
    <row r="1628" spans="1:31" x14ac:dyDescent="0.3">
      <c r="A1628">
        <v>2688888</v>
      </c>
      <c r="B1628">
        <v>1</v>
      </c>
      <c r="C1628" t="s">
        <v>81</v>
      </c>
      <c r="D1628" t="s">
        <v>128</v>
      </c>
      <c r="E1628" t="s">
        <v>213</v>
      </c>
      <c r="F1628" t="s">
        <v>4848</v>
      </c>
      <c r="G1628" t="s">
        <v>831</v>
      </c>
      <c r="H1628" t="s">
        <v>187</v>
      </c>
      <c r="I1628" t="s">
        <v>136</v>
      </c>
      <c r="J1628" t="s">
        <v>137</v>
      </c>
      <c r="K1628" t="s">
        <v>138</v>
      </c>
      <c r="L1628" t="s">
        <v>4849</v>
      </c>
      <c r="M1628" t="s">
        <v>4850</v>
      </c>
      <c r="N1628">
        <v>2.1638888879999998</v>
      </c>
      <c r="O1628">
        <v>0</v>
      </c>
      <c r="P1628">
        <v>4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1.6890087312547757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1.6890087312547757</v>
      </c>
    </row>
    <row r="1629" spans="1:31" x14ac:dyDescent="0.3">
      <c r="A1629">
        <v>2689122</v>
      </c>
      <c r="B1629">
        <v>1</v>
      </c>
      <c r="C1629" t="s">
        <v>81</v>
      </c>
      <c r="D1629" t="s">
        <v>117</v>
      </c>
      <c r="E1629" t="s">
        <v>213</v>
      </c>
      <c r="F1629" t="s">
        <v>4851</v>
      </c>
      <c r="G1629" t="s">
        <v>688</v>
      </c>
      <c r="H1629" t="s">
        <v>187</v>
      </c>
      <c r="I1629" t="s">
        <v>136</v>
      </c>
      <c r="J1629" t="s">
        <v>137</v>
      </c>
      <c r="K1629" t="s">
        <v>138</v>
      </c>
      <c r="L1629" t="s">
        <v>4852</v>
      </c>
      <c r="M1629" t="s">
        <v>4853</v>
      </c>
      <c r="N1629">
        <v>1.538333333</v>
      </c>
      <c r="O1629">
        <v>0</v>
      </c>
      <c r="P1629">
        <v>0</v>
      </c>
      <c r="Q1629">
        <v>0</v>
      </c>
      <c r="R1629">
        <v>0</v>
      </c>
      <c r="S1629">
        <v>0</v>
      </c>
      <c r="T1629">
        <v>1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</row>
    <row r="1630" spans="1:31" x14ac:dyDescent="0.3">
      <c r="A1630">
        <v>2684835</v>
      </c>
      <c r="B1630">
        <v>1</v>
      </c>
      <c r="C1630" t="s">
        <v>80</v>
      </c>
      <c r="D1630" t="s">
        <v>106</v>
      </c>
      <c r="E1630" t="s">
        <v>132</v>
      </c>
      <c r="F1630" t="s">
        <v>4854</v>
      </c>
      <c r="G1630" t="s">
        <v>134</v>
      </c>
      <c r="H1630" t="s">
        <v>135</v>
      </c>
      <c r="I1630" t="s">
        <v>136</v>
      </c>
      <c r="J1630" t="s">
        <v>137</v>
      </c>
      <c r="K1630" t="s">
        <v>138</v>
      </c>
      <c r="L1630" t="s">
        <v>4855</v>
      </c>
      <c r="M1630" t="s">
        <v>4856</v>
      </c>
      <c r="N1630">
        <v>0.86277777700000002</v>
      </c>
      <c r="O1630">
        <v>0</v>
      </c>
      <c r="P1630">
        <v>564</v>
      </c>
      <c r="Q1630">
        <v>86</v>
      </c>
      <c r="R1630">
        <v>191</v>
      </c>
      <c r="S1630">
        <v>12</v>
      </c>
      <c r="T1630">
        <v>129</v>
      </c>
      <c r="U1630">
        <v>0</v>
      </c>
      <c r="V1630">
        <v>0</v>
      </c>
      <c r="W1630">
        <v>0</v>
      </c>
      <c r="X1630">
        <v>109.71432956097419</v>
      </c>
      <c r="Y1630">
        <v>173.00033775425393</v>
      </c>
      <c r="Z1630">
        <v>365.75345771987043</v>
      </c>
      <c r="AA1630">
        <v>54.802187006911453</v>
      </c>
      <c r="AB1630">
        <v>95.116143047451132</v>
      </c>
      <c r="AC1630">
        <v>0</v>
      </c>
      <c r="AD1630">
        <v>0</v>
      </c>
      <c r="AE1630">
        <v>798.38645508946115</v>
      </c>
    </row>
    <row r="1631" spans="1:31" x14ac:dyDescent="0.3">
      <c r="A1631">
        <v>2684984</v>
      </c>
      <c r="B1631">
        <v>1</v>
      </c>
      <c r="C1631" t="s">
        <v>80</v>
      </c>
      <c r="D1631" t="s">
        <v>93</v>
      </c>
      <c r="E1631" t="s">
        <v>141</v>
      </c>
      <c r="F1631" t="s">
        <v>4857</v>
      </c>
      <c r="G1631" t="s">
        <v>134</v>
      </c>
      <c r="H1631" t="s">
        <v>135</v>
      </c>
      <c r="I1631" t="s">
        <v>136</v>
      </c>
      <c r="J1631" t="s">
        <v>137</v>
      </c>
      <c r="K1631" t="s">
        <v>138</v>
      </c>
      <c r="L1631" t="s">
        <v>1956</v>
      </c>
      <c r="M1631" t="s">
        <v>4858</v>
      </c>
      <c r="N1631">
        <v>8.8055554999999994E-2</v>
      </c>
      <c r="O1631">
        <v>4</v>
      </c>
      <c r="P1631">
        <v>3607</v>
      </c>
      <c r="Q1631">
        <v>121</v>
      </c>
      <c r="R1631">
        <v>973</v>
      </c>
      <c r="S1631">
        <v>51</v>
      </c>
      <c r="T1631">
        <v>773</v>
      </c>
      <c r="U1631">
        <v>2</v>
      </c>
      <c r="V1631">
        <v>0</v>
      </c>
      <c r="W1631">
        <v>0.39204288042895291</v>
      </c>
      <c r="X1631">
        <v>46.317126756918263</v>
      </c>
      <c r="Y1631">
        <v>78.369039147386857</v>
      </c>
      <c r="Z1631">
        <v>209.16061482680959</v>
      </c>
      <c r="AA1631">
        <v>21.229018970433131</v>
      </c>
      <c r="AB1631">
        <v>71.812197123024788</v>
      </c>
      <c r="AC1631">
        <v>3.7702475716217467</v>
      </c>
      <c r="AD1631">
        <v>0</v>
      </c>
      <c r="AE1631">
        <v>431.05028727662335</v>
      </c>
    </row>
    <row r="1632" spans="1:31" x14ac:dyDescent="0.3">
      <c r="A1632">
        <v>2684994</v>
      </c>
      <c r="B1632">
        <v>1</v>
      </c>
      <c r="C1632" t="s">
        <v>80</v>
      </c>
      <c r="D1632" t="s">
        <v>93</v>
      </c>
      <c r="E1632" t="s">
        <v>160</v>
      </c>
      <c r="F1632" t="s">
        <v>4859</v>
      </c>
      <c r="G1632" t="s">
        <v>134</v>
      </c>
      <c r="H1632" t="s">
        <v>135</v>
      </c>
      <c r="I1632" t="s">
        <v>136</v>
      </c>
      <c r="J1632" t="s">
        <v>137</v>
      </c>
      <c r="K1632" t="s">
        <v>138</v>
      </c>
      <c r="L1632" t="s">
        <v>1956</v>
      </c>
      <c r="M1632" t="s">
        <v>4860</v>
      </c>
      <c r="N1632">
        <v>0.42194444399999997</v>
      </c>
      <c r="O1632">
        <v>0</v>
      </c>
      <c r="P1632">
        <v>936</v>
      </c>
      <c r="Q1632">
        <v>0</v>
      </c>
      <c r="R1632">
        <v>40</v>
      </c>
      <c r="S1632">
        <v>0</v>
      </c>
      <c r="T1632">
        <v>121</v>
      </c>
      <c r="U1632">
        <v>0</v>
      </c>
      <c r="V1632">
        <v>0</v>
      </c>
      <c r="W1632">
        <v>0</v>
      </c>
      <c r="X1632">
        <v>69.323685531735606</v>
      </c>
      <c r="Y1632">
        <v>0</v>
      </c>
      <c r="Z1632">
        <v>31.803538057804975</v>
      </c>
      <c r="AA1632">
        <v>0</v>
      </c>
      <c r="AB1632">
        <v>39.979771914359432</v>
      </c>
      <c r="AC1632">
        <v>0</v>
      </c>
      <c r="AD1632">
        <v>0</v>
      </c>
      <c r="AE1632">
        <v>141.10699550390001</v>
      </c>
    </row>
    <row r="1633" spans="1:31" x14ac:dyDescent="0.3">
      <c r="A1633">
        <v>2689031</v>
      </c>
      <c r="B1633">
        <v>1</v>
      </c>
      <c r="C1633" t="s">
        <v>81</v>
      </c>
      <c r="D1633" t="s">
        <v>123</v>
      </c>
      <c r="E1633" t="s">
        <v>132</v>
      </c>
      <c r="F1633" t="s">
        <v>4861</v>
      </c>
      <c r="G1633" t="s">
        <v>134</v>
      </c>
      <c r="H1633" t="s">
        <v>135</v>
      </c>
      <c r="I1633" t="s">
        <v>136</v>
      </c>
      <c r="J1633" t="s">
        <v>137</v>
      </c>
      <c r="K1633" t="s">
        <v>138</v>
      </c>
      <c r="L1633" t="s">
        <v>4862</v>
      </c>
      <c r="M1633" t="s">
        <v>4863</v>
      </c>
      <c r="N1633">
        <v>0.759444444</v>
      </c>
      <c r="O1633">
        <v>2</v>
      </c>
      <c r="P1633">
        <v>0</v>
      </c>
      <c r="Q1633">
        <v>60</v>
      </c>
      <c r="R1633">
        <v>0</v>
      </c>
      <c r="S1633">
        <v>9</v>
      </c>
      <c r="T1633">
        <v>0</v>
      </c>
      <c r="U1633">
        <v>0</v>
      </c>
      <c r="V1633">
        <v>0</v>
      </c>
      <c r="W1633">
        <v>0.6157259008317213</v>
      </c>
      <c r="X1633">
        <v>0</v>
      </c>
      <c r="Y1633">
        <v>22.362449472518602</v>
      </c>
      <c r="Z1633">
        <v>0</v>
      </c>
      <c r="AA1633">
        <v>0.95886038644009153</v>
      </c>
      <c r="AB1633">
        <v>0</v>
      </c>
      <c r="AC1633">
        <v>0</v>
      </c>
      <c r="AD1633">
        <v>0</v>
      </c>
      <c r="AE1633">
        <v>23.937035759790412</v>
      </c>
    </row>
    <row r="1634" spans="1:31" x14ac:dyDescent="0.3">
      <c r="A1634">
        <v>2689073</v>
      </c>
      <c r="B1634">
        <v>1</v>
      </c>
      <c r="C1634" t="s">
        <v>81</v>
      </c>
      <c r="D1634" t="s">
        <v>114</v>
      </c>
      <c r="E1634" t="s">
        <v>132</v>
      </c>
      <c r="F1634" t="s">
        <v>4864</v>
      </c>
      <c r="G1634" t="s">
        <v>4865</v>
      </c>
      <c r="H1634" t="s">
        <v>135</v>
      </c>
      <c r="I1634" t="s">
        <v>136</v>
      </c>
      <c r="J1634" t="s">
        <v>3</v>
      </c>
      <c r="K1634" t="s">
        <v>138</v>
      </c>
      <c r="L1634" t="s">
        <v>4866</v>
      </c>
      <c r="M1634" t="s">
        <v>4867</v>
      </c>
      <c r="N1634">
        <v>2.4402777769999999</v>
      </c>
      <c r="O1634">
        <v>0</v>
      </c>
      <c r="P1634">
        <v>365</v>
      </c>
      <c r="Q1634">
        <v>0</v>
      </c>
      <c r="R1634">
        <v>0</v>
      </c>
      <c r="S1634">
        <v>0</v>
      </c>
      <c r="T1634">
        <v>34</v>
      </c>
      <c r="U1634">
        <v>0</v>
      </c>
      <c r="V1634">
        <v>0</v>
      </c>
      <c r="W1634">
        <v>0</v>
      </c>
      <c r="X1634">
        <v>97.252019149419411</v>
      </c>
      <c r="Y1634">
        <v>0</v>
      </c>
      <c r="Z1634">
        <v>0</v>
      </c>
      <c r="AA1634">
        <v>0</v>
      </c>
      <c r="AB1634">
        <v>11.843026101722979</v>
      </c>
      <c r="AC1634">
        <v>0</v>
      </c>
      <c r="AD1634">
        <v>0</v>
      </c>
      <c r="AE1634">
        <v>109.09504525114239</v>
      </c>
    </row>
    <row r="1635" spans="1:31" x14ac:dyDescent="0.3">
      <c r="A1635">
        <v>2689083</v>
      </c>
      <c r="B1635">
        <v>1</v>
      </c>
      <c r="C1635" t="s">
        <v>81</v>
      </c>
      <c r="D1635" t="s">
        <v>121</v>
      </c>
      <c r="E1635" t="s">
        <v>132</v>
      </c>
      <c r="F1635" t="s">
        <v>4868</v>
      </c>
      <c r="G1635" t="s">
        <v>134</v>
      </c>
      <c r="H1635" t="s">
        <v>135</v>
      </c>
      <c r="I1635" t="s">
        <v>136</v>
      </c>
      <c r="J1635" t="s">
        <v>137</v>
      </c>
      <c r="K1635" t="s">
        <v>138</v>
      </c>
      <c r="L1635" t="s">
        <v>4869</v>
      </c>
      <c r="M1635" t="s">
        <v>4870</v>
      </c>
      <c r="N1635">
        <v>8.4444443999999994E-2</v>
      </c>
      <c r="O1635">
        <v>3</v>
      </c>
      <c r="P1635">
        <v>293</v>
      </c>
      <c r="Q1635">
        <v>4</v>
      </c>
      <c r="R1635">
        <v>37</v>
      </c>
      <c r="S1635">
        <v>3</v>
      </c>
      <c r="T1635">
        <v>15</v>
      </c>
      <c r="U1635">
        <v>0</v>
      </c>
      <c r="V1635">
        <v>0</v>
      </c>
      <c r="W1635">
        <v>1.4088210571256559</v>
      </c>
      <c r="X1635">
        <v>4.0800988069318684</v>
      </c>
      <c r="Y1635">
        <v>1.2078865876244222</v>
      </c>
      <c r="Z1635">
        <v>1.5113320570296362</v>
      </c>
      <c r="AA1635">
        <v>1.8401771377085203</v>
      </c>
      <c r="AB1635">
        <v>0.90948496163665593</v>
      </c>
      <c r="AC1635">
        <v>0</v>
      </c>
      <c r="AD1635">
        <v>0</v>
      </c>
      <c r="AE1635">
        <v>10.957800608056759</v>
      </c>
    </row>
    <row r="1636" spans="1:31" x14ac:dyDescent="0.3">
      <c r="A1636">
        <v>2689137</v>
      </c>
      <c r="B1636">
        <v>1</v>
      </c>
      <c r="C1636" t="s">
        <v>81</v>
      </c>
      <c r="D1636" t="s">
        <v>113</v>
      </c>
      <c r="E1636" t="s">
        <v>141</v>
      </c>
      <c r="F1636" t="s">
        <v>4871</v>
      </c>
      <c r="G1636" t="s">
        <v>134</v>
      </c>
      <c r="H1636" t="s">
        <v>135</v>
      </c>
      <c r="I1636" t="s">
        <v>169</v>
      </c>
      <c r="J1636" t="s">
        <v>137</v>
      </c>
      <c r="K1636" t="s">
        <v>138</v>
      </c>
      <c r="L1636" t="s">
        <v>4872</v>
      </c>
      <c r="M1636" t="s">
        <v>4873</v>
      </c>
      <c r="N1636">
        <v>3.3798887999999999E-2</v>
      </c>
      <c r="O1636">
        <v>0</v>
      </c>
      <c r="P1636">
        <v>0</v>
      </c>
      <c r="Q1636">
        <v>0</v>
      </c>
      <c r="R1636">
        <v>0</v>
      </c>
      <c r="S1636">
        <v>0</v>
      </c>
      <c r="T1636">
        <v>0</v>
      </c>
      <c r="U1636">
        <v>1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6.7563251763920014E-3</v>
      </c>
      <c r="AD1636">
        <v>0</v>
      </c>
      <c r="AE1636">
        <v>6.7563251763920014E-3</v>
      </c>
    </row>
    <row r="1637" spans="1:31" x14ac:dyDescent="0.3">
      <c r="A1637">
        <v>2689143</v>
      </c>
      <c r="B1637">
        <v>1</v>
      </c>
      <c r="C1637" t="s">
        <v>80</v>
      </c>
      <c r="D1637" t="s">
        <v>90</v>
      </c>
      <c r="E1637" t="s">
        <v>145</v>
      </c>
      <c r="F1637" t="s">
        <v>4874</v>
      </c>
      <c r="G1637" t="s">
        <v>165</v>
      </c>
      <c r="H1637" t="s">
        <v>135</v>
      </c>
      <c r="I1637" t="s">
        <v>136</v>
      </c>
      <c r="J1637" t="s">
        <v>137</v>
      </c>
      <c r="K1637" t="s">
        <v>166</v>
      </c>
      <c r="L1637" t="s">
        <v>4875</v>
      </c>
      <c r="M1637" t="s">
        <v>4876</v>
      </c>
      <c r="N1637">
        <v>0.203055555</v>
      </c>
      <c r="O1637">
        <v>0</v>
      </c>
      <c r="P1637">
        <v>2452</v>
      </c>
      <c r="Q1637">
        <v>0</v>
      </c>
      <c r="R1637">
        <v>0</v>
      </c>
      <c r="S1637">
        <v>0</v>
      </c>
      <c r="T1637">
        <v>226</v>
      </c>
      <c r="U1637">
        <v>0</v>
      </c>
      <c r="V1637">
        <v>0</v>
      </c>
      <c r="W1637">
        <v>0</v>
      </c>
      <c r="X1637">
        <v>111.66930141485598</v>
      </c>
      <c r="Y1637">
        <v>0</v>
      </c>
      <c r="Z1637">
        <v>0</v>
      </c>
      <c r="AA1637">
        <v>0</v>
      </c>
      <c r="AB1637">
        <v>23.58367596577671</v>
      </c>
      <c r="AC1637">
        <v>0</v>
      </c>
      <c r="AD1637">
        <v>0</v>
      </c>
      <c r="AE1637">
        <v>135.2529773806327</v>
      </c>
    </row>
    <row r="1638" spans="1:31" x14ac:dyDescent="0.3">
      <c r="A1638">
        <v>2689148</v>
      </c>
      <c r="B1638">
        <v>1</v>
      </c>
      <c r="C1638" t="s">
        <v>81</v>
      </c>
      <c r="D1638" t="s">
        <v>112</v>
      </c>
      <c r="E1638" t="s">
        <v>160</v>
      </c>
      <c r="F1638" t="s">
        <v>4275</v>
      </c>
      <c r="G1638" t="s">
        <v>134</v>
      </c>
      <c r="H1638" t="s">
        <v>135</v>
      </c>
      <c r="I1638" t="s">
        <v>169</v>
      </c>
      <c r="J1638" t="s">
        <v>137</v>
      </c>
      <c r="K1638" t="s">
        <v>138</v>
      </c>
      <c r="L1638" t="s">
        <v>4877</v>
      </c>
      <c r="M1638" t="s">
        <v>4878</v>
      </c>
      <c r="N1638">
        <v>4.4999999999999998E-2</v>
      </c>
      <c r="O1638">
        <v>4</v>
      </c>
      <c r="P1638">
        <v>901</v>
      </c>
      <c r="Q1638">
        <v>2</v>
      </c>
      <c r="R1638">
        <v>79</v>
      </c>
      <c r="S1638">
        <v>3</v>
      </c>
      <c r="T1638">
        <v>31</v>
      </c>
      <c r="U1638">
        <v>0</v>
      </c>
      <c r="V1638">
        <v>0</v>
      </c>
      <c r="W1638">
        <v>2.6917951859999997E-2</v>
      </c>
      <c r="X1638">
        <v>2.4442297990903175</v>
      </c>
      <c r="Y1638">
        <v>0.24815207093734798</v>
      </c>
      <c r="Z1638">
        <v>0.75768436045412102</v>
      </c>
      <c r="AA1638">
        <v>9.912286407609E-2</v>
      </c>
      <c r="AB1638">
        <v>0.28140315763780804</v>
      </c>
      <c r="AC1638">
        <v>0</v>
      </c>
      <c r="AD1638">
        <v>0</v>
      </c>
      <c r="AE1638">
        <v>3.8575102040556848</v>
      </c>
    </row>
    <row r="1639" spans="1:31" x14ac:dyDescent="0.3">
      <c r="A1639">
        <v>2689149</v>
      </c>
      <c r="B1639">
        <v>1</v>
      </c>
      <c r="C1639" t="s">
        <v>81</v>
      </c>
      <c r="D1639" t="s">
        <v>123</v>
      </c>
      <c r="E1639" t="s">
        <v>160</v>
      </c>
      <c r="F1639" t="s">
        <v>4879</v>
      </c>
      <c r="G1639" t="s">
        <v>134</v>
      </c>
      <c r="H1639" t="s">
        <v>135</v>
      </c>
      <c r="I1639" t="s">
        <v>136</v>
      </c>
      <c r="J1639" t="s">
        <v>137</v>
      </c>
      <c r="K1639" t="s">
        <v>138</v>
      </c>
      <c r="L1639" t="s">
        <v>4880</v>
      </c>
      <c r="M1639" t="s">
        <v>4881</v>
      </c>
      <c r="N1639">
        <v>0.35555555500000002</v>
      </c>
      <c r="O1639">
        <v>20</v>
      </c>
      <c r="P1639">
        <v>929</v>
      </c>
      <c r="Q1639">
        <v>424</v>
      </c>
      <c r="R1639">
        <v>223</v>
      </c>
      <c r="S1639">
        <v>28</v>
      </c>
      <c r="T1639">
        <v>66</v>
      </c>
      <c r="U1639">
        <v>3</v>
      </c>
      <c r="V1639">
        <v>0</v>
      </c>
      <c r="W1639">
        <v>12.182679218498809</v>
      </c>
      <c r="X1639">
        <v>64.925465734868482</v>
      </c>
      <c r="Y1639">
        <v>291.99744343036178</v>
      </c>
      <c r="Z1639">
        <v>111.38044896861592</v>
      </c>
      <c r="AA1639">
        <v>23.397382814956799</v>
      </c>
      <c r="AB1639">
        <v>6.1645146159889066</v>
      </c>
      <c r="AC1639">
        <v>17.854635829219486</v>
      </c>
      <c r="AD1639">
        <v>0</v>
      </c>
      <c r="AE1639">
        <v>527.90257061251009</v>
      </c>
    </row>
    <row r="1640" spans="1:31" x14ac:dyDescent="0.3">
      <c r="A1640">
        <v>2689164</v>
      </c>
      <c r="B1640">
        <v>1</v>
      </c>
      <c r="C1640" t="s">
        <v>81</v>
      </c>
      <c r="D1640" t="s">
        <v>127</v>
      </c>
      <c r="E1640" t="s">
        <v>132</v>
      </c>
      <c r="F1640" t="s">
        <v>4882</v>
      </c>
      <c r="G1640" t="s">
        <v>134</v>
      </c>
      <c r="H1640" t="s">
        <v>135</v>
      </c>
      <c r="I1640" t="s">
        <v>136</v>
      </c>
      <c r="J1640" t="s">
        <v>137</v>
      </c>
      <c r="K1640" t="s">
        <v>138</v>
      </c>
      <c r="L1640" t="s">
        <v>4883</v>
      </c>
      <c r="M1640" t="s">
        <v>4884</v>
      </c>
      <c r="N1640">
        <v>0.86111111100000004</v>
      </c>
      <c r="O1640">
        <v>3</v>
      </c>
      <c r="P1640">
        <v>35</v>
      </c>
      <c r="Q1640">
        <v>89</v>
      </c>
      <c r="R1640">
        <v>132</v>
      </c>
      <c r="S1640">
        <v>14</v>
      </c>
      <c r="T1640">
        <v>7</v>
      </c>
      <c r="U1640">
        <v>0</v>
      </c>
      <c r="V1640">
        <v>0</v>
      </c>
      <c r="W1640">
        <v>0.5291498766204854</v>
      </c>
      <c r="X1640">
        <v>1.0236178263030045</v>
      </c>
      <c r="Y1640">
        <v>25.560908075234124</v>
      </c>
      <c r="Z1640">
        <v>8.9733803884055074</v>
      </c>
      <c r="AA1640">
        <v>25.158631377767918</v>
      </c>
      <c r="AB1640">
        <v>0.47834467003514003</v>
      </c>
      <c r="AC1640">
        <v>0</v>
      </c>
      <c r="AD1640">
        <v>0</v>
      </c>
      <c r="AE1640">
        <v>61.724032214366183</v>
      </c>
    </row>
    <row r="1641" spans="1:31" x14ac:dyDescent="0.3">
      <c r="A1641">
        <v>2689179</v>
      </c>
      <c r="B1641">
        <v>1</v>
      </c>
      <c r="C1641" t="s">
        <v>80</v>
      </c>
      <c r="D1641" t="s">
        <v>103</v>
      </c>
      <c r="E1641" t="s">
        <v>132</v>
      </c>
      <c r="F1641" t="s">
        <v>989</v>
      </c>
      <c r="G1641" t="s">
        <v>134</v>
      </c>
      <c r="H1641" t="s">
        <v>135</v>
      </c>
      <c r="I1641" t="s">
        <v>136</v>
      </c>
      <c r="J1641" t="s">
        <v>137</v>
      </c>
      <c r="K1641" t="s">
        <v>138</v>
      </c>
      <c r="L1641" t="s">
        <v>4885</v>
      </c>
      <c r="M1641" t="s">
        <v>4886</v>
      </c>
      <c r="N1641">
        <v>6.5555555000000001E-2</v>
      </c>
      <c r="O1641">
        <v>0</v>
      </c>
      <c r="P1641">
        <v>0</v>
      </c>
      <c r="Q1641">
        <v>7</v>
      </c>
      <c r="R1641">
        <v>21</v>
      </c>
      <c r="S1641">
        <v>12</v>
      </c>
      <c r="T1641">
        <v>4</v>
      </c>
      <c r="U1641">
        <v>5</v>
      </c>
      <c r="V1641">
        <v>1</v>
      </c>
      <c r="W1641">
        <v>0</v>
      </c>
      <c r="X1641">
        <v>0</v>
      </c>
      <c r="Y1641">
        <v>0.32754082846949539</v>
      </c>
      <c r="Z1641">
        <v>0.19851482322169339</v>
      </c>
      <c r="AA1641">
        <v>2.8929646597532686</v>
      </c>
      <c r="AB1641">
        <v>0.93092567919090141</v>
      </c>
      <c r="AC1641">
        <v>2.7536779808958629</v>
      </c>
      <c r="AD1641">
        <v>6.4943851539514236E-2</v>
      </c>
      <c r="AE1641">
        <v>7.1685678230707355</v>
      </c>
    </row>
    <row r="1642" spans="1:31" x14ac:dyDescent="0.3">
      <c r="A1642">
        <v>2688102</v>
      </c>
      <c r="B1642">
        <v>1</v>
      </c>
      <c r="C1642" t="s">
        <v>81</v>
      </c>
      <c r="D1642" t="s">
        <v>117</v>
      </c>
      <c r="E1642" t="s">
        <v>132</v>
      </c>
      <c r="F1642" t="s">
        <v>4887</v>
      </c>
      <c r="G1642" t="s">
        <v>165</v>
      </c>
      <c r="H1642" t="s">
        <v>135</v>
      </c>
      <c r="I1642" t="s">
        <v>136</v>
      </c>
      <c r="J1642" t="s">
        <v>137</v>
      </c>
      <c r="K1642" t="s">
        <v>166</v>
      </c>
      <c r="L1642" t="s">
        <v>4888</v>
      </c>
      <c r="M1642" t="s">
        <v>4889</v>
      </c>
      <c r="N1642">
        <v>5.505833333</v>
      </c>
      <c r="O1642">
        <v>1</v>
      </c>
      <c r="P1642">
        <v>1052</v>
      </c>
      <c r="Q1642">
        <v>9</v>
      </c>
      <c r="R1642">
        <v>54</v>
      </c>
      <c r="S1642">
        <v>7</v>
      </c>
      <c r="T1642">
        <v>125</v>
      </c>
      <c r="U1642">
        <v>0</v>
      </c>
      <c r="V1642">
        <v>0</v>
      </c>
      <c r="W1642">
        <v>1.0739986721033334</v>
      </c>
      <c r="X1642">
        <v>629.08455174994197</v>
      </c>
      <c r="Y1642">
        <v>344.52911363690356</v>
      </c>
      <c r="Z1642">
        <v>67.745624435330399</v>
      </c>
      <c r="AA1642">
        <v>1047.8554191959072</v>
      </c>
      <c r="AB1642">
        <v>494.93861187573953</v>
      </c>
      <c r="AC1642">
        <v>0</v>
      </c>
      <c r="AD1642">
        <v>0</v>
      </c>
      <c r="AE1642">
        <v>2585.2273195659263</v>
      </c>
    </row>
    <row r="1643" spans="1:31" x14ac:dyDescent="0.3">
      <c r="A1643">
        <v>2688311</v>
      </c>
      <c r="B1643">
        <v>1</v>
      </c>
      <c r="C1643" t="s">
        <v>80</v>
      </c>
      <c r="D1643" t="s">
        <v>93</v>
      </c>
      <c r="E1643" t="s">
        <v>160</v>
      </c>
      <c r="F1643" t="s">
        <v>4890</v>
      </c>
      <c r="G1643" t="s">
        <v>165</v>
      </c>
      <c r="H1643" t="s">
        <v>135</v>
      </c>
      <c r="I1643" t="s">
        <v>136</v>
      </c>
      <c r="J1643" t="s">
        <v>137</v>
      </c>
      <c r="K1643" t="s">
        <v>166</v>
      </c>
      <c r="L1643" t="s">
        <v>4891</v>
      </c>
      <c r="M1643" t="s">
        <v>4892</v>
      </c>
      <c r="N1643">
        <v>0.79944444400000003</v>
      </c>
      <c r="O1643">
        <v>0</v>
      </c>
      <c r="P1643">
        <v>429</v>
      </c>
      <c r="Q1643">
        <v>48</v>
      </c>
      <c r="R1643">
        <v>364</v>
      </c>
      <c r="S1643">
        <v>18</v>
      </c>
      <c r="T1643">
        <v>239</v>
      </c>
      <c r="U1643">
        <v>0</v>
      </c>
      <c r="V1643">
        <v>1</v>
      </c>
      <c r="W1643">
        <v>0</v>
      </c>
      <c r="X1643">
        <v>68.39552846555695</v>
      </c>
      <c r="Y1643">
        <v>139.88786569665635</v>
      </c>
      <c r="Z1643">
        <v>524.88345729823982</v>
      </c>
      <c r="AA1643">
        <v>77.410928443017212</v>
      </c>
      <c r="AB1643">
        <v>307.59101567555803</v>
      </c>
      <c r="AC1643">
        <v>0</v>
      </c>
      <c r="AD1643">
        <v>0</v>
      </c>
      <c r="AE1643">
        <v>1118.1687955790285</v>
      </c>
    </row>
    <row r="1644" spans="1:31" x14ac:dyDescent="0.3">
      <c r="A1644">
        <v>2688986</v>
      </c>
      <c r="B1644">
        <v>1</v>
      </c>
      <c r="C1644" t="s">
        <v>81</v>
      </c>
      <c r="D1644" t="s">
        <v>117</v>
      </c>
      <c r="E1644" t="s">
        <v>184</v>
      </c>
      <c r="F1644" t="s">
        <v>4893</v>
      </c>
      <c r="G1644" t="s">
        <v>147</v>
      </c>
      <c r="H1644" t="s">
        <v>187</v>
      </c>
      <c r="I1644" t="s">
        <v>136</v>
      </c>
      <c r="J1644" t="s">
        <v>3</v>
      </c>
      <c r="K1644" t="s">
        <v>138</v>
      </c>
      <c r="L1644" t="s">
        <v>4894</v>
      </c>
      <c r="M1644" t="s">
        <v>4895</v>
      </c>
      <c r="N1644">
        <v>3.042777777</v>
      </c>
      <c r="O1644">
        <v>0</v>
      </c>
      <c r="P1644">
        <v>5</v>
      </c>
      <c r="Q1644">
        <v>0</v>
      </c>
      <c r="R1644">
        <v>3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1.7389970476318495</v>
      </c>
      <c r="Y1644">
        <v>0</v>
      </c>
      <c r="Z1644">
        <v>42.437267768614596</v>
      </c>
      <c r="AA1644">
        <v>0</v>
      </c>
      <c r="AB1644">
        <v>0</v>
      </c>
      <c r="AC1644">
        <v>0</v>
      </c>
      <c r="AD1644">
        <v>0</v>
      </c>
      <c r="AE1644">
        <v>44.176264816246444</v>
      </c>
    </row>
    <row r="1645" spans="1:31" x14ac:dyDescent="0.3">
      <c r="A1645">
        <v>2689001</v>
      </c>
      <c r="B1645">
        <v>1</v>
      </c>
      <c r="C1645" t="s">
        <v>80</v>
      </c>
      <c r="D1645" t="s">
        <v>105</v>
      </c>
      <c r="E1645" t="s">
        <v>132</v>
      </c>
      <c r="F1645" t="s">
        <v>4896</v>
      </c>
      <c r="G1645" t="s">
        <v>134</v>
      </c>
      <c r="H1645" t="s">
        <v>135</v>
      </c>
      <c r="I1645" t="s">
        <v>136</v>
      </c>
      <c r="J1645" t="s">
        <v>137</v>
      </c>
      <c r="K1645" t="s">
        <v>138</v>
      </c>
      <c r="L1645" t="s">
        <v>4897</v>
      </c>
      <c r="M1645" t="s">
        <v>4898</v>
      </c>
      <c r="N1645">
        <v>0.520277777</v>
      </c>
      <c r="O1645">
        <v>13</v>
      </c>
      <c r="P1645">
        <v>35</v>
      </c>
      <c r="Q1645">
        <v>5</v>
      </c>
      <c r="R1645">
        <v>72</v>
      </c>
      <c r="S1645">
        <v>15</v>
      </c>
      <c r="T1645">
        <v>22</v>
      </c>
      <c r="U1645">
        <v>2</v>
      </c>
      <c r="V1645">
        <v>0</v>
      </c>
      <c r="W1645">
        <v>1.6163894826441449</v>
      </c>
      <c r="X1645">
        <v>6.0370865067999535</v>
      </c>
      <c r="Y1645">
        <v>0.93831973100400823</v>
      </c>
      <c r="Z1645">
        <v>18.769156554819162</v>
      </c>
      <c r="AA1645">
        <v>170.79134489956718</v>
      </c>
      <c r="AB1645">
        <v>5.9147495838730313</v>
      </c>
      <c r="AC1645">
        <v>75.673797293946635</v>
      </c>
      <c r="AD1645">
        <v>0</v>
      </c>
      <c r="AE1645">
        <v>279.7408440526541</v>
      </c>
    </row>
    <row r="1646" spans="1:31" x14ac:dyDescent="0.3">
      <c r="A1646">
        <v>2689019</v>
      </c>
      <c r="B1646">
        <v>1</v>
      </c>
      <c r="C1646" t="s">
        <v>81</v>
      </c>
      <c r="D1646" t="s">
        <v>118</v>
      </c>
      <c r="E1646" t="s">
        <v>132</v>
      </c>
      <c r="F1646" t="s">
        <v>4899</v>
      </c>
      <c r="G1646" t="s">
        <v>134</v>
      </c>
      <c r="H1646" t="s">
        <v>135</v>
      </c>
      <c r="I1646" t="s">
        <v>136</v>
      </c>
      <c r="J1646" t="s">
        <v>137</v>
      </c>
      <c r="K1646" t="s">
        <v>138</v>
      </c>
      <c r="L1646" t="s">
        <v>4900</v>
      </c>
      <c r="M1646" t="s">
        <v>4901</v>
      </c>
      <c r="N1646">
        <v>0.53749999999999998</v>
      </c>
      <c r="O1646">
        <v>0</v>
      </c>
      <c r="P1646">
        <v>0</v>
      </c>
      <c r="Q1646">
        <v>18</v>
      </c>
      <c r="R1646">
        <v>0</v>
      </c>
      <c r="S1646">
        <v>12</v>
      </c>
      <c r="T1646">
        <v>0</v>
      </c>
      <c r="U1646">
        <v>10</v>
      </c>
      <c r="V1646">
        <v>0</v>
      </c>
      <c r="W1646">
        <v>0</v>
      </c>
      <c r="X1646">
        <v>0</v>
      </c>
      <c r="Y1646">
        <v>18.538571728167486</v>
      </c>
      <c r="Z1646">
        <v>0</v>
      </c>
      <c r="AA1646">
        <v>77.843814787367748</v>
      </c>
      <c r="AB1646">
        <v>0</v>
      </c>
      <c r="AC1646">
        <v>237.41440298800111</v>
      </c>
      <c r="AD1646">
        <v>0</v>
      </c>
      <c r="AE1646">
        <v>333.79678950353633</v>
      </c>
    </row>
    <row r="1647" spans="1:31" x14ac:dyDescent="0.3">
      <c r="A1647">
        <v>2689035</v>
      </c>
      <c r="B1647">
        <v>1</v>
      </c>
      <c r="C1647" t="s">
        <v>80</v>
      </c>
      <c r="D1647" t="s">
        <v>92</v>
      </c>
      <c r="E1647" t="s">
        <v>145</v>
      </c>
      <c r="F1647" t="s">
        <v>4902</v>
      </c>
      <c r="G1647" t="s">
        <v>134</v>
      </c>
      <c r="H1647" t="s">
        <v>135</v>
      </c>
      <c r="I1647" t="s">
        <v>136</v>
      </c>
      <c r="J1647" t="s">
        <v>137</v>
      </c>
      <c r="K1647" t="s">
        <v>138</v>
      </c>
      <c r="L1647" t="s">
        <v>4903</v>
      </c>
      <c r="M1647" t="s">
        <v>4904</v>
      </c>
      <c r="N1647">
        <v>9.4722221999999995E-2</v>
      </c>
      <c r="O1647">
        <v>2</v>
      </c>
      <c r="P1647">
        <v>560</v>
      </c>
      <c r="Q1647">
        <v>0</v>
      </c>
      <c r="R1647">
        <v>0</v>
      </c>
      <c r="S1647">
        <v>4</v>
      </c>
      <c r="T1647">
        <v>1</v>
      </c>
      <c r="U1647">
        <v>0</v>
      </c>
      <c r="V1647">
        <v>0</v>
      </c>
      <c r="W1647">
        <v>0.65434086881609976</v>
      </c>
      <c r="X1647">
        <v>6.4190416940173556</v>
      </c>
      <c r="Y1647">
        <v>0</v>
      </c>
      <c r="Z1647">
        <v>0</v>
      </c>
      <c r="AA1647">
        <v>1.9029622216723514</v>
      </c>
      <c r="AB1647">
        <v>3.4433255501686251E-2</v>
      </c>
      <c r="AC1647">
        <v>0</v>
      </c>
      <c r="AD1647">
        <v>0</v>
      </c>
      <c r="AE1647">
        <v>9.0107780400074926</v>
      </c>
    </row>
    <row r="1648" spans="1:31" x14ac:dyDescent="0.3">
      <c r="A1648">
        <v>2689155</v>
      </c>
      <c r="B1648">
        <v>1</v>
      </c>
      <c r="C1648" t="s">
        <v>80</v>
      </c>
      <c r="D1648" t="s">
        <v>91</v>
      </c>
      <c r="E1648" t="s">
        <v>213</v>
      </c>
      <c r="F1648" t="s">
        <v>4905</v>
      </c>
      <c r="G1648" t="s">
        <v>688</v>
      </c>
      <c r="H1648" t="s">
        <v>187</v>
      </c>
      <c r="I1648" t="s">
        <v>136</v>
      </c>
      <c r="J1648" t="s">
        <v>137</v>
      </c>
      <c r="K1648" t="s">
        <v>138</v>
      </c>
      <c r="L1648" t="s">
        <v>4906</v>
      </c>
      <c r="M1648" t="s">
        <v>4907</v>
      </c>
      <c r="N1648">
        <v>1.883888888</v>
      </c>
      <c r="O1648">
        <v>0</v>
      </c>
      <c r="P1648">
        <v>2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0.9396721469031617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0.9396721469031617</v>
      </c>
    </row>
    <row r="1649" spans="1:31" x14ac:dyDescent="0.3">
      <c r="A1649">
        <v>2689178</v>
      </c>
      <c r="B1649">
        <v>1</v>
      </c>
      <c r="C1649" t="s">
        <v>80</v>
      </c>
      <c r="D1649" t="s">
        <v>90</v>
      </c>
      <c r="E1649" t="s">
        <v>244</v>
      </c>
      <c r="F1649" t="s">
        <v>4908</v>
      </c>
      <c r="G1649" t="s">
        <v>165</v>
      </c>
      <c r="H1649" t="s">
        <v>187</v>
      </c>
      <c r="I1649" t="s">
        <v>136</v>
      </c>
      <c r="J1649" t="s">
        <v>137</v>
      </c>
      <c r="K1649" t="s">
        <v>166</v>
      </c>
      <c r="L1649" t="s">
        <v>4909</v>
      </c>
      <c r="M1649" t="s">
        <v>4910</v>
      </c>
      <c r="N1649">
        <v>1.2050000000000001</v>
      </c>
      <c r="O1649">
        <v>0</v>
      </c>
      <c r="P1649">
        <v>302</v>
      </c>
      <c r="Q1649">
        <v>0</v>
      </c>
      <c r="R1649">
        <v>0</v>
      </c>
      <c r="S1649">
        <v>0</v>
      </c>
      <c r="T1649">
        <v>21</v>
      </c>
      <c r="U1649">
        <v>0</v>
      </c>
      <c r="V1649">
        <v>0</v>
      </c>
      <c r="W1649">
        <v>0</v>
      </c>
      <c r="X1649">
        <v>73.956580098005333</v>
      </c>
      <c r="Y1649">
        <v>0</v>
      </c>
      <c r="Z1649">
        <v>0</v>
      </c>
      <c r="AA1649">
        <v>0</v>
      </c>
      <c r="AB1649">
        <v>7.7824143300880548</v>
      </c>
      <c r="AC1649">
        <v>0</v>
      </c>
      <c r="AD1649">
        <v>0</v>
      </c>
      <c r="AE1649">
        <v>81.738994428093392</v>
      </c>
    </row>
    <row r="1650" spans="1:31" x14ac:dyDescent="0.3">
      <c r="A1650">
        <v>2686804</v>
      </c>
      <c r="B1650">
        <v>1</v>
      </c>
      <c r="C1650" t="s">
        <v>80</v>
      </c>
      <c r="D1650" t="s">
        <v>95</v>
      </c>
      <c r="E1650" t="s">
        <v>141</v>
      </c>
      <c r="F1650" t="s">
        <v>4911</v>
      </c>
      <c r="G1650" t="s">
        <v>165</v>
      </c>
      <c r="H1650" t="s">
        <v>135</v>
      </c>
      <c r="I1650" t="s">
        <v>136</v>
      </c>
      <c r="J1650" t="s">
        <v>137</v>
      </c>
      <c r="K1650" t="s">
        <v>166</v>
      </c>
      <c r="L1650" t="s">
        <v>4912</v>
      </c>
      <c r="M1650" t="s">
        <v>4913</v>
      </c>
      <c r="N1650">
        <v>6.1102091659999997</v>
      </c>
      <c r="O1650">
        <v>51</v>
      </c>
      <c r="P1650">
        <v>5912</v>
      </c>
      <c r="Q1650">
        <v>84</v>
      </c>
      <c r="R1650">
        <v>200</v>
      </c>
      <c r="S1650">
        <v>99</v>
      </c>
      <c r="T1650">
        <v>705</v>
      </c>
      <c r="U1650">
        <v>10</v>
      </c>
      <c r="V1650">
        <v>2</v>
      </c>
      <c r="W1650">
        <v>232.37733935127562</v>
      </c>
      <c r="X1650">
        <v>7707.389963580039</v>
      </c>
      <c r="Y1650">
        <v>4597.5598037029422</v>
      </c>
      <c r="Z1650">
        <v>442.02415753015265</v>
      </c>
      <c r="AA1650">
        <v>4929.2683861572559</v>
      </c>
      <c r="AB1650">
        <v>4889.674658080964</v>
      </c>
      <c r="AC1650">
        <v>4090.1899169724265</v>
      </c>
      <c r="AD1650">
        <v>2.720441036896792</v>
      </c>
      <c r="AE1650">
        <v>26891.204666411955</v>
      </c>
    </row>
    <row r="1651" spans="1:31" x14ac:dyDescent="0.3">
      <c r="A1651">
        <v>2686834</v>
      </c>
      <c r="B1651">
        <v>1</v>
      </c>
      <c r="C1651" t="s">
        <v>81</v>
      </c>
      <c r="D1651" t="s">
        <v>112</v>
      </c>
      <c r="E1651" t="s">
        <v>132</v>
      </c>
      <c r="F1651" t="s">
        <v>4914</v>
      </c>
      <c r="G1651" t="s">
        <v>165</v>
      </c>
      <c r="H1651" t="s">
        <v>135</v>
      </c>
      <c r="I1651" t="s">
        <v>136</v>
      </c>
      <c r="J1651" t="s">
        <v>137</v>
      </c>
      <c r="K1651" t="s">
        <v>166</v>
      </c>
      <c r="L1651" t="s">
        <v>4915</v>
      </c>
      <c r="M1651" t="s">
        <v>4916</v>
      </c>
      <c r="N1651">
        <v>4.6216666660000003</v>
      </c>
      <c r="O1651">
        <v>4</v>
      </c>
      <c r="P1651">
        <v>1660</v>
      </c>
      <c r="Q1651">
        <v>219</v>
      </c>
      <c r="R1651">
        <v>86</v>
      </c>
      <c r="S1651">
        <v>22</v>
      </c>
      <c r="T1651">
        <v>165</v>
      </c>
      <c r="U1651">
        <v>2</v>
      </c>
      <c r="V1651">
        <v>1</v>
      </c>
      <c r="W1651">
        <v>24.632648905537501</v>
      </c>
      <c r="X1651">
        <v>1135.0038035017976</v>
      </c>
      <c r="Y1651">
        <v>1173.9838592626497</v>
      </c>
      <c r="Z1651">
        <v>609.46145846987258</v>
      </c>
      <c r="AA1651">
        <v>704.53981131548198</v>
      </c>
      <c r="AB1651">
        <v>307.44860083592994</v>
      </c>
      <c r="AC1651">
        <v>445.95768275119445</v>
      </c>
      <c r="AD1651">
        <v>5.0051388830331502</v>
      </c>
      <c r="AE1651">
        <v>4406.0330039254968</v>
      </c>
    </row>
    <row r="1652" spans="1:31" x14ac:dyDescent="0.3">
      <c r="A1652">
        <v>2688116</v>
      </c>
      <c r="B1652">
        <v>1</v>
      </c>
      <c r="C1652" t="s">
        <v>81</v>
      </c>
      <c r="D1652" t="s">
        <v>128</v>
      </c>
      <c r="E1652" t="s">
        <v>145</v>
      </c>
      <c r="F1652" t="s">
        <v>4917</v>
      </c>
      <c r="G1652" t="s">
        <v>346</v>
      </c>
      <c r="H1652" t="s">
        <v>135</v>
      </c>
      <c r="I1652" t="s">
        <v>136</v>
      </c>
      <c r="J1652" t="s">
        <v>137</v>
      </c>
      <c r="K1652" t="s">
        <v>166</v>
      </c>
      <c r="L1652" t="s">
        <v>4918</v>
      </c>
      <c r="M1652" t="s">
        <v>4919</v>
      </c>
      <c r="N1652">
        <v>6.721666666</v>
      </c>
      <c r="O1652">
        <v>0</v>
      </c>
      <c r="P1652">
        <v>2994</v>
      </c>
      <c r="Q1652">
        <v>0</v>
      </c>
      <c r="R1652">
        <v>4</v>
      </c>
      <c r="S1652">
        <v>1</v>
      </c>
      <c r="T1652">
        <v>168</v>
      </c>
      <c r="U1652">
        <v>0</v>
      </c>
      <c r="V1652">
        <v>0</v>
      </c>
      <c r="W1652">
        <v>0</v>
      </c>
      <c r="X1652">
        <v>4261.522276350338</v>
      </c>
      <c r="Y1652">
        <v>0</v>
      </c>
      <c r="Z1652">
        <v>13.558463881541281</v>
      </c>
      <c r="AA1652">
        <v>11.37092481425082</v>
      </c>
      <c r="AB1652">
        <v>881.09663780447886</v>
      </c>
      <c r="AC1652">
        <v>0</v>
      </c>
      <c r="AD1652">
        <v>0</v>
      </c>
      <c r="AE1652">
        <v>5167.5483028506087</v>
      </c>
    </row>
    <row r="1653" spans="1:31" x14ac:dyDescent="0.3">
      <c r="A1653">
        <v>2688156</v>
      </c>
      <c r="B1653">
        <v>1</v>
      </c>
      <c r="C1653" t="s">
        <v>80</v>
      </c>
      <c r="D1653" t="s">
        <v>95</v>
      </c>
      <c r="E1653" t="s">
        <v>160</v>
      </c>
      <c r="F1653" t="s">
        <v>4920</v>
      </c>
      <c r="G1653" t="s">
        <v>134</v>
      </c>
      <c r="H1653" t="s">
        <v>135</v>
      </c>
      <c r="I1653" t="s">
        <v>136</v>
      </c>
      <c r="J1653" t="s">
        <v>137</v>
      </c>
      <c r="K1653" t="s">
        <v>138</v>
      </c>
      <c r="L1653" t="s">
        <v>3424</v>
      </c>
      <c r="M1653" t="s">
        <v>4921</v>
      </c>
      <c r="N1653">
        <v>3.7780555549999999</v>
      </c>
      <c r="O1653">
        <v>0</v>
      </c>
      <c r="P1653">
        <v>0</v>
      </c>
      <c r="Q1653">
        <v>0</v>
      </c>
      <c r="R1653">
        <v>0</v>
      </c>
      <c r="S1653">
        <v>9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</row>
    <row r="1654" spans="1:31" x14ac:dyDescent="0.3">
      <c r="A1654">
        <v>2688217</v>
      </c>
      <c r="B1654">
        <v>1</v>
      </c>
      <c r="C1654" t="s">
        <v>80</v>
      </c>
      <c r="D1654" t="s">
        <v>107</v>
      </c>
      <c r="E1654" t="s">
        <v>145</v>
      </c>
      <c r="F1654" t="s">
        <v>4922</v>
      </c>
      <c r="G1654" t="s">
        <v>176</v>
      </c>
      <c r="H1654" t="s">
        <v>135</v>
      </c>
      <c r="I1654" t="s">
        <v>136</v>
      </c>
      <c r="J1654" t="s">
        <v>137</v>
      </c>
      <c r="K1654" t="s">
        <v>138</v>
      </c>
      <c r="L1654" t="s">
        <v>4923</v>
      </c>
      <c r="M1654" t="s">
        <v>4924</v>
      </c>
      <c r="N1654">
        <v>3.1952777769999998</v>
      </c>
      <c r="O1654">
        <v>0</v>
      </c>
      <c r="P1654">
        <v>680</v>
      </c>
      <c r="Q1654">
        <v>0</v>
      </c>
      <c r="R1654">
        <v>0</v>
      </c>
      <c r="S1654">
        <v>0</v>
      </c>
      <c r="T1654">
        <v>29</v>
      </c>
      <c r="U1654">
        <v>0</v>
      </c>
      <c r="V1654">
        <v>0</v>
      </c>
      <c r="W1654">
        <v>0</v>
      </c>
      <c r="X1654">
        <v>218.88876055220462</v>
      </c>
      <c r="Y1654">
        <v>0</v>
      </c>
      <c r="Z1654">
        <v>0</v>
      </c>
      <c r="AA1654">
        <v>0</v>
      </c>
      <c r="AB1654">
        <v>108.59975197369627</v>
      </c>
      <c r="AC1654">
        <v>0</v>
      </c>
      <c r="AD1654">
        <v>0</v>
      </c>
      <c r="AE1654">
        <v>327.48851252590089</v>
      </c>
    </row>
    <row r="1655" spans="1:31" x14ac:dyDescent="0.3">
      <c r="A1655">
        <v>2688259</v>
      </c>
      <c r="B1655">
        <v>1</v>
      </c>
      <c r="C1655" t="s">
        <v>81</v>
      </c>
      <c r="D1655" t="s">
        <v>121</v>
      </c>
      <c r="E1655" t="s">
        <v>145</v>
      </c>
      <c r="F1655" t="s">
        <v>4925</v>
      </c>
      <c r="G1655" t="s">
        <v>176</v>
      </c>
      <c r="H1655" t="s">
        <v>135</v>
      </c>
      <c r="I1655" t="s">
        <v>136</v>
      </c>
      <c r="J1655" t="s">
        <v>137</v>
      </c>
      <c r="K1655" t="s">
        <v>138</v>
      </c>
      <c r="L1655" t="s">
        <v>4926</v>
      </c>
      <c r="M1655" t="s">
        <v>4927</v>
      </c>
      <c r="N1655">
        <v>1.7294444440000001</v>
      </c>
      <c r="O1655">
        <v>0</v>
      </c>
      <c r="P1655">
        <v>52</v>
      </c>
      <c r="Q1655">
        <v>0</v>
      </c>
      <c r="R1655">
        <v>1</v>
      </c>
      <c r="S1655">
        <v>0</v>
      </c>
      <c r="T1655">
        <v>5</v>
      </c>
      <c r="U1655">
        <v>0</v>
      </c>
      <c r="V1655">
        <v>0</v>
      </c>
      <c r="W1655">
        <v>0</v>
      </c>
      <c r="X1655">
        <v>10.930329730280498</v>
      </c>
      <c r="Y1655">
        <v>0</v>
      </c>
      <c r="Z1655">
        <v>2.3929529486344445</v>
      </c>
      <c r="AA1655">
        <v>0</v>
      </c>
      <c r="AB1655">
        <v>1.1654183579795039</v>
      </c>
      <c r="AC1655">
        <v>0</v>
      </c>
      <c r="AD1655">
        <v>0</v>
      </c>
      <c r="AE1655">
        <v>14.488701036894447</v>
      </c>
    </row>
    <row r="1656" spans="1:31" x14ac:dyDescent="0.3">
      <c r="A1656">
        <v>2688319</v>
      </c>
      <c r="B1656">
        <v>1</v>
      </c>
      <c r="C1656" t="s">
        <v>80</v>
      </c>
      <c r="D1656" t="s">
        <v>107</v>
      </c>
      <c r="E1656" t="s">
        <v>132</v>
      </c>
      <c r="F1656" t="s">
        <v>4928</v>
      </c>
      <c r="G1656" t="s">
        <v>409</v>
      </c>
      <c r="H1656" t="s">
        <v>135</v>
      </c>
      <c r="I1656" t="s">
        <v>136</v>
      </c>
      <c r="J1656" t="s">
        <v>137</v>
      </c>
      <c r="K1656" t="s">
        <v>138</v>
      </c>
      <c r="L1656" t="s">
        <v>4929</v>
      </c>
      <c r="M1656" t="s">
        <v>4930</v>
      </c>
      <c r="N1656">
        <v>0.67500000000000004</v>
      </c>
      <c r="O1656">
        <v>1</v>
      </c>
      <c r="P1656">
        <v>1909</v>
      </c>
      <c r="Q1656">
        <v>0</v>
      </c>
      <c r="R1656">
        <v>0</v>
      </c>
      <c r="S1656">
        <v>0</v>
      </c>
      <c r="T1656">
        <v>123</v>
      </c>
      <c r="U1656">
        <v>0</v>
      </c>
      <c r="V1656">
        <v>1</v>
      </c>
      <c r="W1656">
        <v>6.3979345390210876</v>
      </c>
      <c r="X1656">
        <v>151.68851430215412</v>
      </c>
      <c r="Y1656">
        <v>0</v>
      </c>
      <c r="Z1656">
        <v>0</v>
      </c>
      <c r="AA1656">
        <v>0</v>
      </c>
      <c r="AB1656">
        <v>75.698949856341244</v>
      </c>
      <c r="AC1656">
        <v>0</v>
      </c>
      <c r="AD1656">
        <v>0.67408050244405504</v>
      </c>
      <c r="AE1656">
        <v>234.4594791999605</v>
      </c>
    </row>
    <row r="1657" spans="1:31" x14ac:dyDescent="0.3">
      <c r="A1657">
        <v>2688483</v>
      </c>
      <c r="B1657">
        <v>1</v>
      </c>
      <c r="C1657" t="s">
        <v>80</v>
      </c>
      <c r="D1657" t="s">
        <v>93</v>
      </c>
      <c r="E1657" t="s">
        <v>132</v>
      </c>
      <c r="F1657" t="s">
        <v>4931</v>
      </c>
      <c r="G1657" t="s">
        <v>134</v>
      </c>
      <c r="H1657" t="s">
        <v>135</v>
      </c>
      <c r="I1657" t="s">
        <v>136</v>
      </c>
      <c r="J1657" t="s">
        <v>137</v>
      </c>
      <c r="K1657" t="s">
        <v>138</v>
      </c>
      <c r="L1657" t="s">
        <v>4932</v>
      </c>
      <c r="M1657" t="s">
        <v>4933</v>
      </c>
      <c r="N1657">
        <v>0.84722222199999997</v>
      </c>
      <c r="O1657">
        <v>1</v>
      </c>
      <c r="P1657">
        <v>337</v>
      </c>
      <c r="Q1657">
        <v>39</v>
      </c>
      <c r="R1657">
        <v>201</v>
      </c>
      <c r="S1657">
        <v>7</v>
      </c>
      <c r="T1657">
        <v>94</v>
      </c>
      <c r="U1657">
        <v>0</v>
      </c>
      <c r="V1657">
        <v>0</v>
      </c>
      <c r="W1657">
        <v>1.4768122725536121</v>
      </c>
      <c r="X1657">
        <v>70.336714343168055</v>
      </c>
      <c r="Y1657">
        <v>406.87397531795824</v>
      </c>
      <c r="Z1657">
        <v>492.99155646751012</v>
      </c>
      <c r="AA1657">
        <v>79.147066845867229</v>
      </c>
      <c r="AB1657">
        <v>146.43685172901289</v>
      </c>
      <c r="AC1657">
        <v>0</v>
      </c>
      <c r="AD1657">
        <v>0</v>
      </c>
      <c r="AE1657">
        <v>1197.2629769760701</v>
      </c>
    </row>
    <row r="1658" spans="1:31" x14ac:dyDescent="0.3">
      <c r="A1658">
        <v>2688818</v>
      </c>
      <c r="B1658">
        <v>1</v>
      </c>
      <c r="C1658" t="s">
        <v>81</v>
      </c>
      <c r="D1658" t="s">
        <v>128</v>
      </c>
      <c r="E1658" t="s">
        <v>145</v>
      </c>
      <c r="F1658" t="s">
        <v>392</v>
      </c>
      <c r="G1658" t="s">
        <v>176</v>
      </c>
      <c r="H1658" t="s">
        <v>135</v>
      </c>
      <c r="I1658" t="s">
        <v>136</v>
      </c>
      <c r="J1658" t="s">
        <v>137</v>
      </c>
      <c r="K1658" t="s">
        <v>138</v>
      </c>
      <c r="L1658" t="s">
        <v>4934</v>
      </c>
      <c r="M1658" t="s">
        <v>390</v>
      </c>
      <c r="N1658">
        <v>7.790277777</v>
      </c>
      <c r="O1658">
        <v>2</v>
      </c>
      <c r="P1658">
        <v>0</v>
      </c>
      <c r="Q1658">
        <v>61</v>
      </c>
      <c r="R1658">
        <v>0</v>
      </c>
      <c r="S1658">
        <v>2</v>
      </c>
      <c r="T1658">
        <v>0</v>
      </c>
      <c r="U1658">
        <v>0</v>
      </c>
      <c r="V1658">
        <v>0</v>
      </c>
      <c r="W1658">
        <v>9.3998318809651149</v>
      </c>
      <c r="X1658">
        <v>0</v>
      </c>
      <c r="Y1658">
        <v>156.92638382572457</v>
      </c>
      <c r="Z1658">
        <v>0</v>
      </c>
      <c r="AA1658">
        <v>163.2538561434252</v>
      </c>
      <c r="AB1658">
        <v>0</v>
      </c>
      <c r="AC1658">
        <v>0</v>
      </c>
      <c r="AD1658">
        <v>0</v>
      </c>
      <c r="AE1658">
        <v>329.5800718501149</v>
      </c>
    </row>
    <row r="1659" spans="1:31" x14ac:dyDescent="0.3">
      <c r="A1659">
        <v>2689159</v>
      </c>
      <c r="B1659">
        <v>1</v>
      </c>
      <c r="C1659" t="s">
        <v>80</v>
      </c>
      <c r="D1659" t="s">
        <v>103</v>
      </c>
      <c r="E1659" t="s">
        <v>213</v>
      </c>
      <c r="F1659" t="s">
        <v>4935</v>
      </c>
      <c r="G1659" t="s">
        <v>147</v>
      </c>
      <c r="H1659" t="s">
        <v>187</v>
      </c>
      <c r="I1659" t="s">
        <v>136</v>
      </c>
      <c r="J1659" t="s">
        <v>3</v>
      </c>
      <c r="K1659" t="s">
        <v>138</v>
      </c>
      <c r="L1659" t="s">
        <v>4936</v>
      </c>
      <c r="M1659" t="s">
        <v>4937</v>
      </c>
      <c r="N1659">
        <v>2.0958333329999999</v>
      </c>
      <c r="O1659">
        <v>0</v>
      </c>
      <c r="P1659">
        <v>20</v>
      </c>
      <c r="Q1659">
        <v>0</v>
      </c>
      <c r="R1659">
        <v>0</v>
      </c>
      <c r="S1659">
        <v>0</v>
      </c>
      <c r="T1659">
        <v>2</v>
      </c>
      <c r="U1659">
        <v>0</v>
      </c>
      <c r="V1659">
        <v>0</v>
      </c>
      <c r="W1659">
        <v>0</v>
      </c>
      <c r="X1659">
        <v>9.3022667091966937</v>
      </c>
      <c r="Y1659">
        <v>0</v>
      </c>
      <c r="Z1659">
        <v>0</v>
      </c>
      <c r="AA1659">
        <v>0</v>
      </c>
      <c r="AB1659">
        <v>11.540248287592854</v>
      </c>
      <c r="AC1659">
        <v>0</v>
      </c>
      <c r="AD1659">
        <v>0</v>
      </c>
      <c r="AE1659">
        <v>20.842514996789546</v>
      </c>
    </row>
    <row r="1660" spans="1:31" x14ac:dyDescent="0.3">
      <c r="A1660">
        <v>2689163</v>
      </c>
      <c r="B1660">
        <v>1</v>
      </c>
      <c r="C1660" t="s">
        <v>81</v>
      </c>
      <c r="D1660" t="s">
        <v>128</v>
      </c>
      <c r="E1660" t="s">
        <v>184</v>
      </c>
      <c r="F1660" t="s">
        <v>4938</v>
      </c>
      <c r="G1660" t="s">
        <v>186</v>
      </c>
      <c r="H1660" t="s">
        <v>187</v>
      </c>
      <c r="I1660" t="s">
        <v>136</v>
      </c>
      <c r="J1660" t="s">
        <v>137</v>
      </c>
      <c r="K1660" t="s">
        <v>138</v>
      </c>
      <c r="L1660" t="s">
        <v>4939</v>
      </c>
      <c r="M1660" t="s">
        <v>4940</v>
      </c>
      <c r="N1660">
        <v>2.4222222219999998</v>
      </c>
      <c r="O1660">
        <v>0</v>
      </c>
      <c r="P1660">
        <v>40</v>
      </c>
      <c r="Q1660">
        <v>0</v>
      </c>
      <c r="R1660">
        <v>0</v>
      </c>
      <c r="S1660">
        <v>0</v>
      </c>
      <c r="T1660">
        <v>1</v>
      </c>
      <c r="U1660">
        <v>0</v>
      </c>
      <c r="V1660">
        <v>0</v>
      </c>
      <c r="W1660">
        <v>0</v>
      </c>
      <c r="X1660">
        <v>11.72892362871157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11.72892362871157</v>
      </c>
    </row>
    <row r="1661" spans="1:31" x14ac:dyDescent="0.3">
      <c r="A1661">
        <v>2689193</v>
      </c>
      <c r="B1661">
        <v>1</v>
      </c>
      <c r="C1661" t="s">
        <v>80</v>
      </c>
      <c r="D1661" t="s">
        <v>107</v>
      </c>
      <c r="E1661" t="s">
        <v>213</v>
      </c>
      <c r="F1661" t="s">
        <v>4941</v>
      </c>
      <c r="G1661" t="s">
        <v>831</v>
      </c>
      <c r="H1661" t="s">
        <v>187</v>
      </c>
      <c r="I1661" t="s">
        <v>136</v>
      </c>
      <c r="J1661" t="s">
        <v>137</v>
      </c>
      <c r="K1661" t="s">
        <v>138</v>
      </c>
      <c r="L1661" t="s">
        <v>4942</v>
      </c>
      <c r="M1661" t="s">
        <v>4943</v>
      </c>
      <c r="N1661">
        <v>1.675</v>
      </c>
      <c r="O1661">
        <v>0</v>
      </c>
      <c r="P1661">
        <v>5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0.71973294690250988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0.71973294690250988</v>
      </c>
    </row>
    <row r="1662" spans="1:31" x14ac:dyDescent="0.3">
      <c r="A1662">
        <v>2689243</v>
      </c>
      <c r="B1662">
        <v>1</v>
      </c>
      <c r="C1662" t="s">
        <v>80</v>
      </c>
      <c r="D1662" t="s">
        <v>90</v>
      </c>
      <c r="E1662" t="s">
        <v>244</v>
      </c>
      <c r="F1662" t="s">
        <v>4944</v>
      </c>
      <c r="G1662" t="s">
        <v>165</v>
      </c>
      <c r="H1662" t="s">
        <v>187</v>
      </c>
      <c r="I1662" t="s">
        <v>136</v>
      </c>
      <c r="J1662" t="s">
        <v>137</v>
      </c>
      <c r="K1662" t="s">
        <v>166</v>
      </c>
      <c r="L1662" t="s">
        <v>4945</v>
      </c>
      <c r="M1662" t="s">
        <v>4946</v>
      </c>
      <c r="N1662">
        <v>0.86638888800000002</v>
      </c>
      <c r="O1662">
        <v>0</v>
      </c>
      <c r="P1662">
        <v>241</v>
      </c>
      <c r="Q1662">
        <v>0</v>
      </c>
      <c r="R1662">
        <v>0</v>
      </c>
      <c r="S1662">
        <v>0</v>
      </c>
      <c r="T1662">
        <v>11</v>
      </c>
      <c r="U1662">
        <v>0</v>
      </c>
      <c r="V1662">
        <v>0</v>
      </c>
      <c r="W1662">
        <v>0</v>
      </c>
      <c r="X1662">
        <v>40.158852727635818</v>
      </c>
      <c r="Y1662">
        <v>0</v>
      </c>
      <c r="Z1662">
        <v>0</v>
      </c>
      <c r="AA1662">
        <v>0</v>
      </c>
      <c r="AB1662">
        <v>1.8956128961585135</v>
      </c>
      <c r="AC1662">
        <v>0</v>
      </c>
      <c r="AD1662">
        <v>0</v>
      </c>
      <c r="AE1662">
        <v>42.054465623794329</v>
      </c>
    </row>
    <row r="1663" spans="1:31" x14ac:dyDescent="0.3">
      <c r="A1663">
        <v>2688787</v>
      </c>
      <c r="B1663">
        <v>1</v>
      </c>
      <c r="C1663" t="s">
        <v>80</v>
      </c>
      <c r="D1663" t="s">
        <v>94</v>
      </c>
      <c r="E1663" t="s">
        <v>160</v>
      </c>
      <c r="F1663" t="s">
        <v>4947</v>
      </c>
      <c r="G1663" t="s">
        <v>165</v>
      </c>
      <c r="H1663" t="s">
        <v>135</v>
      </c>
      <c r="I1663" t="s">
        <v>136</v>
      </c>
      <c r="J1663" t="s">
        <v>137</v>
      </c>
      <c r="K1663" t="s">
        <v>166</v>
      </c>
      <c r="L1663" t="s">
        <v>4948</v>
      </c>
      <c r="M1663" t="s">
        <v>4949</v>
      </c>
      <c r="N1663">
        <v>4.9883333329999999</v>
      </c>
      <c r="O1663">
        <v>0</v>
      </c>
      <c r="P1663">
        <v>550</v>
      </c>
      <c r="Q1663">
        <v>0</v>
      </c>
      <c r="R1663">
        <v>33</v>
      </c>
      <c r="S1663">
        <v>0</v>
      </c>
      <c r="T1663">
        <v>53</v>
      </c>
      <c r="U1663">
        <v>1</v>
      </c>
      <c r="V1663">
        <v>0</v>
      </c>
      <c r="W1663">
        <v>0</v>
      </c>
      <c r="X1663">
        <v>415.41542321823977</v>
      </c>
      <c r="Y1663">
        <v>0</v>
      </c>
      <c r="Z1663">
        <v>40.941255625856833</v>
      </c>
      <c r="AA1663">
        <v>0</v>
      </c>
      <c r="AB1663">
        <v>175.14518011572787</v>
      </c>
      <c r="AC1663">
        <v>1353.5055028961538</v>
      </c>
      <c r="AD1663">
        <v>0</v>
      </c>
      <c r="AE1663">
        <v>1985.0073618559782</v>
      </c>
    </row>
    <row r="1664" spans="1:31" x14ac:dyDescent="0.3">
      <c r="A1664">
        <v>2688814</v>
      </c>
      <c r="B1664">
        <v>1</v>
      </c>
      <c r="C1664" t="s">
        <v>81</v>
      </c>
      <c r="D1664" t="s">
        <v>112</v>
      </c>
      <c r="E1664" t="s">
        <v>160</v>
      </c>
      <c r="F1664" t="s">
        <v>4950</v>
      </c>
      <c r="G1664" t="s">
        <v>346</v>
      </c>
      <c r="H1664" t="s">
        <v>135</v>
      </c>
      <c r="I1664" t="s">
        <v>136</v>
      </c>
      <c r="J1664" t="s">
        <v>137</v>
      </c>
      <c r="K1664" t="s">
        <v>166</v>
      </c>
      <c r="L1664" t="s">
        <v>4951</v>
      </c>
      <c r="M1664" t="s">
        <v>4952</v>
      </c>
      <c r="N1664">
        <v>0.40861111100000003</v>
      </c>
      <c r="O1664">
        <v>1</v>
      </c>
      <c r="P1664">
        <v>1459</v>
      </c>
      <c r="Q1664">
        <v>232</v>
      </c>
      <c r="R1664">
        <v>107</v>
      </c>
      <c r="S1664">
        <v>15</v>
      </c>
      <c r="T1664">
        <v>183</v>
      </c>
      <c r="U1664">
        <v>1</v>
      </c>
      <c r="V1664">
        <v>0</v>
      </c>
      <c r="W1664">
        <v>8.8994104220833342E-2</v>
      </c>
      <c r="X1664">
        <v>111.875897603236</v>
      </c>
      <c r="Y1664">
        <v>219.37611497161893</v>
      </c>
      <c r="Z1664">
        <v>54.346128887467223</v>
      </c>
      <c r="AA1664">
        <v>6.816066792027903</v>
      </c>
      <c r="AB1664">
        <v>31.716317965585315</v>
      </c>
      <c r="AC1664">
        <v>51.277379073543337</v>
      </c>
      <c r="AD1664">
        <v>0</v>
      </c>
      <c r="AE1664">
        <v>475.49689939769951</v>
      </c>
    </row>
    <row r="1665" spans="1:31" x14ac:dyDescent="0.3">
      <c r="A1665">
        <v>2688954</v>
      </c>
      <c r="B1665">
        <v>1</v>
      </c>
      <c r="C1665" t="s">
        <v>81</v>
      </c>
      <c r="D1665" t="s">
        <v>113</v>
      </c>
      <c r="E1665" t="s">
        <v>132</v>
      </c>
      <c r="F1665" t="s">
        <v>4953</v>
      </c>
      <c r="G1665" t="s">
        <v>134</v>
      </c>
      <c r="H1665" t="s">
        <v>135</v>
      </c>
      <c r="I1665" t="s">
        <v>169</v>
      </c>
      <c r="J1665" t="s">
        <v>137</v>
      </c>
      <c r="K1665" t="s">
        <v>138</v>
      </c>
      <c r="L1665" t="s">
        <v>4954</v>
      </c>
      <c r="M1665" t="s">
        <v>4955</v>
      </c>
      <c r="N1665">
        <v>9.1666660000000004E-3</v>
      </c>
      <c r="O1665">
        <v>7</v>
      </c>
      <c r="P1665">
        <v>1619</v>
      </c>
      <c r="Q1665">
        <v>16</v>
      </c>
      <c r="R1665">
        <v>410</v>
      </c>
      <c r="S1665">
        <v>6</v>
      </c>
      <c r="T1665">
        <v>128</v>
      </c>
      <c r="U1665">
        <v>0</v>
      </c>
      <c r="V1665">
        <v>0</v>
      </c>
      <c r="W1665">
        <v>1.5572504819008499E-2</v>
      </c>
      <c r="X1665">
        <v>2.5874310820137905</v>
      </c>
      <c r="Y1665">
        <v>0.15049024440447245</v>
      </c>
      <c r="Z1665">
        <v>2.4919097879772436</v>
      </c>
      <c r="AA1665">
        <v>0.25370160677862003</v>
      </c>
      <c r="AB1665">
        <v>0.67882125277770855</v>
      </c>
      <c r="AC1665">
        <v>0</v>
      </c>
      <c r="AD1665">
        <v>0</v>
      </c>
      <c r="AE1665">
        <v>6.1779264787708437</v>
      </c>
    </row>
    <row r="1666" spans="1:31" x14ac:dyDescent="0.3">
      <c r="A1666">
        <v>2689130</v>
      </c>
      <c r="B1666">
        <v>1</v>
      </c>
      <c r="C1666" t="s">
        <v>81</v>
      </c>
      <c r="D1666" t="s">
        <v>115</v>
      </c>
      <c r="E1666" t="s">
        <v>145</v>
      </c>
      <c r="F1666" t="s">
        <v>4956</v>
      </c>
      <c r="G1666" t="s">
        <v>176</v>
      </c>
      <c r="H1666" t="s">
        <v>135</v>
      </c>
      <c r="I1666" t="s">
        <v>136</v>
      </c>
      <c r="J1666" t="s">
        <v>137</v>
      </c>
      <c r="K1666" t="s">
        <v>138</v>
      </c>
      <c r="L1666" t="s">
        <v>4957</v>
      </c>
      <c r="M1666" t="s">
        <v>4958</v>
      </c>
      <c r="N1666">
        <v>0.97361111099999997</v>
      </c>
      <c r="O1666">
        <v>0</v>
      </c>
      <c r="P1666">
        <v>68</v>
      </c>
      <c r="Q1666">
        <v>0</v>
      </c>
      <c r="R1666">
        <v>15</v>
      </c>
      <c r="S1666">
        <v>0</v>
      </c>
      <c r="T1666">
        <v>6</v>
      </c>
      <c r="U1666">
        <v>0</v>
      </c>
      <c r="V1666">
        <v>0</v>
      </c>
      <c r="W1666">
        <v>0</v>
      </c>
      <c r="X1666">
        <v>0.41143844031489335</v>
      </c>
      <c r="Y1666">
        <v>0</v>
      </c>
      <c r="Z1666">
        <v>2.5873706693049527</v>
      </c>
      <c r="AA1666">
        <v>0</v>
      </c>
      <c r="AB1666">
        <v>3.4515167738503805</v>
      </c>
      <c r="AC1666">
        <v>0</v>
      </c>
      <c r="AD1666">
        <v>0</v>
      </c>
      <c r="AE1666">
        <v>6.4503258834702262</v>
      </c>
    </row>
    <row r="1667" spans="1:31" x14ac:dyDescent="0.3">
      <c r="A1667">
        <v>2689183</v>
      </c>
      <c r="B1667">
        <v>1</v>
      </c>
      <c r="C1667" t="s">
        <v>80</v>
      </c>
      <c r="D1667" t="s">
        <v>107</v>
      </c>
      <c r="E1667" t="s">
        <v>244</v>
      </c>
      <c r="F1667" t="s">
        <v>4959</v>
      </c>
      <c r="G1667" t="s">
        <v>4960</v>
      </c>
      <c r="H1667" t="s">
        <v>187</v>
      </c>
      <c r="I1667" t="s">
        <v>136</v>
      </c>
      <c r="J1667" t="s">
        <v>137</v>
      </c>
      <c r="K1667" t="s">
        <v>138</v>
      </c>
      <c r="L1667" t="s">
        <v>4961</v>
      </c>
      <c r="M1667" t="s">
        <v>4962</v>
      </c>
      <c r="N1667">
        <v>1.925</v>
      </c>
      <c r="O1667">
        <v>0</v>
      </c>
      <c r="P1667">
        <v>79</v>
      </c>
      <c r="Q1667">
        <v>0</v>
      </c>
      <c r="R1667">
        <v>0</v>
      </c>
      <c r="S1667">
        <v>0</v>
      </c>
      <c r="T1667">
        <v>11</v>
      </c>
      <c r="U1667">
        <v>0</v>
      </c>
      <c r="V1667">
        <v>0</v>
      </c>
      <c r="W1667">
        <v>0</v>
      </c>
      <c r="X1667">
        <v>17.990187186166228</v>
      </c>
      <c r="Y1667">
        <v>0</v>
      </c>
      <c r="Z1667">
        <v>0</v>
      </c>
      <c r="AA1667">
        <v>0</v>
      </c>
      <c r="AB1667">
        <v>9.9280069509449635</v>
      </c>
      <c r="AC1667">
        <v>0</v>
      </c>
      <c r="AD1667">
        <v>0</v>
      </c>
      <c r="AE1667">
        <v>27.918194137111193</v>
      </c>
    </row>
    <row r="1668" spans="1:31" x14ac:dyDescent="0.3">
      <c r="A1668">
        <v>2689190</v>
      </c>
      <c r="B1668">
        <v>1</v>
      </c>
      <c r="C1668" t="s">
        <v>80</v>
      </c>
      <c r="D1668" t="s">
        <v>103</v>
      </c>
      <c r="E1668" t="s">
        <v>160</v>
      </c>
      <c r="F1668" t="s">
        <v>4963</v>
      </c>
      <c r="G1668" t="s">
        <v>134</v>
      </c>
      <c r="H1668" t="s">
        <v>135</v>
      </c>
      <c r="I1668" t="s">
        <v>136</v>
      </c>
      <c r="J1668" t="s">
        <v>137</v>
      </c>
      <c r="K1668" t="s">
        <v>138</v>
      </c>
      <c r="L1668" t="s">
        <v>4964</v>
      </c>
      <c r="M1668" t="s">
        <v>4965</v>
      </c>
      <c r="N1668">
        <v>0.34499999999999997</v>
      </c>
      <c r="O1668">
        <v>2</v>
      </c>
      <c r="P1668">
        <v>385</v>
      </c>
      <c r="Q1668">
        <v>59</v>
      </c>
      <c r="R1668">
        <v>74</v>
      </c>
      <c r="S1668">
        <v>15</v>
      </c>
      <c r="T1668">
        <v>48</v>
      </c>
      <c r="U1668">
        <v>0</v>
      </c>
      <c r="V1668">
        <v>0</v>
      </c>
      <c r="W1668">
        <v>0.21945493278630074</v>
      </c>
      <c r="X1668">
        <v>22.397865665602435</v>
      </c>
      <c r="Y1668">
        <v>51.443639274486245</v>
      </c>
      <c r="Z1668">
        <v>76.025049953531408</v>
      </c>
      <c r="AA1668">
        <v>19.516315506907517</v>
      </c>
      <c r="AB1668">
        <v>21.062548479873083</v>
      </c>
      <c r="AC1668">
        <v>0</v>
      </c>
      <c r="AD1668">
        <v>0</v>
      </c>
      <c r="AE1668">
        <v>190.66487381318697</v>
      </c>
    </row>
    <row r="1669" spans="1:31" x14ac:dyDescent="0.3">
      <c r="A1669">
        <v>2689210</v>
      </c>
      <c r="B1669">
        <v>1</v>
      </c>
      <c r="C1669" t="s">
        <v>81</v>
      </c>
      <c r="D1669" t="s">
        <v>120</v>
      </c>
      <c r="E1669" t="s">
        <v>160</v>
      </c>
      <c r="F1669" t="s">
        <v>1558</v>
      </c>
      <c r="G1669" t="s">
        <v>134</v>
      </c>
      <c r="H1669" t="s">
        <v>135</v>
      </c>
      <c r="I1669" t="s">
        <v>169</v>
      </c>
      <c r="J1669" t="s">
        <v>137</v>
      </c>
      <c r="K1669" t="s">
        <v>138</v>
      </c>
      <c r="L1669" t="s">
        <v>4966</v>
      </c>
      <c r="M1669" t="s">
        <v>4967</v>
      </c>
      <c r="N1669">
        <v>8.3333330000000001E-3</v>
      </c>
      <c r="O1669">
        <v>2</v>
      </c>
      <c r="P1669">
        <v>320</v>
      </c>
      <c r="Q1669">
        <v>97</v>
      </c>
      <c r="R1669">
        <v>4</v>
      </c>
      <c r="S1669">
        <v>16</v>
      </c>
      <c r="T1669">
        <v>42</v>
      </c>
      <c r="U1669">
        <v>2</v>
      </c>
      <c r="V1669">
        <v>0</v>
      </c>
      <c r="W1669">
        <v>1.4775686134597499E-2</v>
      </c>
      <c r="X1669">
        <v>0.44565100413338221</v>
      </c>
      <c r="Y1669">
        <v>1.9096838779328691</v>
      </c>
      <c r="Z1669">
        <v>3.6838780893456671E-2</v>
      </c>
      <c r="AA1669">
        <v>0.17540252152007002</v>
      </c>
      <c r="AB1669">
        <v>7.7060199080024996E-2</v>
      </c>
      <c r="AC1669">
        <v>0.11193953297770001</v>
      </c>
      <c r="AD1669">
        <v>0</v>
      </c>
      <c r="AE1669">
        <v>2.7713516026721003</v>
      </c>
    </row>
    <row r="1670" spans="1:31" x14ac:dyDescent="0.3">
      <c r="A1670">
        <v>2689225</v>
      </c>
      <c r="B1670">
        <v>1</v>
      </c>
      <c r="C1670" t="s">
        <v>80</v>
      </c>
      <c r="D1670" t="s">
        <v>82</v>
      </c>
      <c r="E1670" t="s">
        <v>244</v>
      </c>
      <c r="F1670" t="s">
        <v>4968</v>
      </c>
      <c r="G1670" t="s">
        <v>165</v>
      </c>
      <c r="H1670" t="s">
        <v>187</v>
      </c>
      <c r="I1670" t="s">
        <v>136</v>
      </c>
      <c r="J1670" t="s">
        <v>137</v>
      </c>
      <c r="K1670" t="s">
        <v>166</v>
      </c>
      <c r="L1670" t="s">
        <v>4969</v>
      </c>
      <c r="M1670" t="s">
        <v>4970</v>
      </c>
      <c r="N1670">
        <v>2.6888888880000001</v>
      </c>
      <c r="O1670">
        <v>0</v>
      </c>
      <c r="P1670">
        <v>34</v>
      </c>
      <c r="Q1670">
        <v>0</v>
      </c>
      <c r="R1670">
        <v>0</v>
      </c>
      <c r="S1670">
        <v>0</v>
      </c>
      <c r="T1670">
        <v>31</v>
      </c>
      <c r="U1670">
        <v>0</v>
      </c>
      <c r="V1670">
        <v>0</v>
      </c>
      <c r="W1670">
        <v>0</v>
      </c>
      <c r="X1670">
        <v>14.352682501147205</v>
      </c>
      <c r="Y1670">
        <v>0</v>
      </c>
      <c r="Z1670">
        <v>0</v>
      </c>
      <c r="AA1670">
        <v>0</v>
      </c>
      <c r="AB1670">
        <v>339.18612245043391</v>
      </c>
      <c r="AC1670">
        <v>0</v>
      </c>
      <c r="AD1670">
        <v>0</v>
      </c>
      <c r="AE1670">
        <v>353.53880495158114</v>
      </c>
    </row>
    <row r="1671" spans="1:31" x14ac:dyDescent="0.3">
      <c r="A1671">
        <v>2689250</v>
      </c>
      <c r="B1671">
        <v>1</v>
      </c>
      <c r="C1671" t="s">
        <v>80</v>
      </c>
      <c r="D1671" t="s">
        <v>99</v>
      </c>
      <c r="E1671" t="s">
        <v>244</v>
      </c>
      <c r="F1671" t="s">
        <v>4971</v>
      </c>
      <c r="G1671" t="s">
        <v>165</v>
      </c>
      <c r="H1671" t="s">
        <v>187</v>
      </c>
      <c r="I1671" t="s">
        <v>136</v>
      </c>
      <c r="J1671" t="s">
        <v>137</v>
      </c>
      <c r="K1671" t="s">
        <v>166</v>
      </c>
      <c r="L1671" t="s">
        <v>4972</v>
      </c>
      <c r="M1671" t="s">
        <v>4973</v>
      </c>
      <c r="N1671">
        <v>1.5175000000000001</v>
      </c>
      <c r="O1671">
        <v>0</v>
      </c>
      <c r="P1671">
        <v>80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15.744592400393739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15.744592400393739</v>
      </c>
    </row>
    <row r="1672" spans="1:31" x14ac:dyDescent="0.3">
      <c r="A1672">
        <v>2689271</v>
      </c>
      <c r="B1672">
        <v>1</v>
      </c>
      <c r="C1672" t="s">
        <v>81</v>
      </c>
      <c r="D1672" t="s">
        <v>118</v>
      </c>
      <c r="E1672" t="s">
        <v>244</v>
      </c>
      <c r="F1672" t="s">
        <v>4974</v>
      </c>
      <c r="G1672" t="s">
        <v>165</v>
      </c>
      <c r="H1672" t="s">
        <v>187</v>
      </c>
      <c r="I1672" t="s">
        <v>136</v>
      </c>
      <c r="J1672" t="s">
        <v>137</v>
      </c>
      <c r="K1672" t="s">
        <v>166</v>
      </c>
      <c r="L1672" t="s">
        <v>4975</v>
      </c>
      <c r="M1672" t="s">
        <v>4976</v>
      </c>
      <c r="N1672">
        <v>0.67444444400000003</v>
      </c>
      <c r="O1672">
        <v>0</v>
      </c>
      <c r="P1672">
        <v>41</v>
      </c>
      <c r="Q1672">
        <v>0</v>
      </c>
      <c r="R1672">
        <v>1</v>
      </c>
      <c r="S1672">
        <v>0</v>
      </c>
      <c r="T1672">
        <v>1</v>
      </c>
      <c r="U1672">
        <v>0</v>
      </c>
      <c r="V1672">
        <v>0</v>
      </c>
      <c r="W1672">
        <v>0</v>
      </c>
      <c r="X1672">
        <v>4.7872515012898234</v>
      </c>
      <c r="Y1672">
        <v>0</v>
      </c>
      <c r="Z1672">
        <v>0</v>
      </c>
      <c r="AA1672">
        <v>0</v>
      </c>
      <c r="AB1672">
        <v>8.6561086465076667E-2</v>
      </c>
      <c r="AC1672">
        <v>0</v>
      </c>
      <c r="AD1672">
        <v>0</v>
      </c>
      <c r="AE1672">
        <v>4.8738125877548999</v>
      </c>
    </row>
    <row r="1673" spans="1:31" x14ac:dyDescent="0.3">
      <c r="A1673">
        <v>2686822</v>
      </c>
      <c r="B1673">
        <v>1</v>
      </c>
      <c r="C1673" t="s">
        <v>80</v>
      </c>
      <c r="D1673" t="s">
        <v>106</v>
      </c>
      <c r="E1673" t="s">
        <v>132</v>
      </c>
      <c r="F1673" t="s">
        <v>4977</v>
      </c>
      <c r="G1673" t="s">
        <v>165</v>
      </c>
      <c r="H1673" t="s">
        <v>135</v>
      </c>
      <c r="I1673" t="s">
        <v>136</v>
      </c>
      <c r="J1673" t="s">
        <v>137</v>
      </c>
      <c r="K1673" t="s">
        <v>166</v>
      </c>
      <c r="L1673" t="s">
        <v>4978</v>
      </c>
      <c r="M1673" t="s">
        <v>4979</v>
      </c>
      <c r="N1673">
        <v>5.8711111110000003</v>
      </c>
      <c r="O1673">
        <v>0</v>
      </c>
      <c r="P1673">
        <v>128</v>
      </c>
      <c r="Q1673">
        <v>45</v>
      </c>
      <c r="R1673">
        <v>49</v>
      </c>
      <c r="S1673">
        <v>3</v>
      </c>
      <c r="T1673">
        <v>20</v>
      </c>
      <c r="U1673">
        <v>0</v>
      </c>
      <c r="V1673">
        <v>0</v>
      </c>
      <c r="W1673">
        <v>0</v>
      </c>
      <c r="X1673">
        <v>177.22452865412367</v>
      </c>
      <c r="Y1673">
        <v>681.2811600375494</v>
      </c>
      <c r="Z1673">
        <v>732.33946267479291</v>
      </c>
      <c r="AA1673">
        <v>99.346312592194337</v>
      </c>
      <c r="AB1673">
        <v>95.631176624356215</v>
      </c>
      <c r="AC1673">
        <v>0</v>
      </c>
      <c r="AD1673">
        <v>0</v>
      </c>
      <c r="AE1673">
        <v>1785.8226405830164</v>
      </c>
    </row>
    <row r="1674" spans="1:31" x14ac:dyDescent="0.3">
      <c r="A1674">
        <v>2687441</v>
      </c>
      <c r="B1674">
        <v>1</v>
      </c>
      <c r="C1674" t="s">
        <v>81</v>
      </c>
      <c r="D1674" t="s">
        <v>117</v>
      </c>
      <c r="E1674" t="s">
        <v>145</v>
      </c>
      <c r="F1674" t="s">
        <v>4980</v>
      </c>
      <c r="G1674" t="s">
        <v>165</v>
      </c>
      <c r="H1674" t="s">
        <v>135</v>
      </c>
      <c r="I1674" t="s">
        <v>136</v>
      </c>
      <c r="J1674" t="s">
        <v>137</v>
      </c>
      <c r="K1674" t="s">
        <v>166</v>
      </c>
      <c r="L1674" t="s">
        <v>4981</v>
      </c>
      <c r="M1674" t="s">
        <v>4982</v>
      </c>
      <c r="N1674">
        <v>5.9905555550000003</v>
      </c>
      <c r="O1674">
        <v>11</v>
      </c>
      <c r="P1674">
        <v>1029</v>
      </c>
      <c r="Q1674">
        <v>105</v>
      </c>
      <c r="R1674">
        <v>245</v>
      </c>
      <c r="S1674">
        <v>17</v>
      </c>
      <c r="T1674">
        <v>109</v>
      </c>
      <c r="U1674">
        <v>3</v>
      </c>
      <c r="V1674">
        <v>0</v>
      </c>
      <c r="W1674">
        <v>21.953936205229123</v>
      </c>
      <c r="X1674">
        <v>983.70096830649754</v>
      </c>
      <c r="Y1674">
        <v>1186.3368550261721</v>
      </c>
      <c r="Z1674">
        <v>1791.8627807714838</v>
      </c>
      <c r="AA1674">
        <v>850.494360893421</v>
      </c>
      <c r="AB1674">
        <v>743.28711042868758</v>
      </c>
      <c r="AC1674">
        <v>645.63774266926384</v>
      </c>
      <c r="AD1674">
        <v>0</v>
      </c>
      <c r="AE1674">
        <v>6223.2737543007552</v>
      </c>
    </row>
    <row r="1675" spans="1:31" x14ac:dyDescent="0.3">
      <c r="A1675">
        <v>2689181</v>
      </c>
      <c r="B1675">
        <v>1</v>
      </c>
      <c r="C1675" t="s">
        <v>80</v>
      </c>
      <c r="D1675" t="s">
        <v>94</v>
      </c>
      <c r="E1675" t="s">
        <v>132</v>
      </c>
      <c r="F1675" t="s">
        <v>4983</v>
      </c>
      <c r="G1675" t="s">
        <v>134</v>
      </c>
      <c r="H1675" t="s">
        <v>135</v>
      </c>
      <c r="I1675" t="s">
        <v>136</v>
      </c>
      <c r="J1675" t="s">
        <v>137</v>
      </c>
      <c r="K1675" t="s">
        <v>138</v>
      </c>
      <c r="L1675" t="s">
        <v>4984</v>
      </c>
      <c r="M1675" t="s">
        <v>4985</v>
      </c>
      <c r="N1675">
        <v>0.81416666599999998</v>
      </c>
      <c r="O1675">
        <v>2</v>
      </c>
      <c r="P1675">
        <v>0</v>
      </c>
      <c r="Q1675">
        <v>36</v>
      </c>
      <c r="R1675">
        <v>0</v>
      </c>
      <c r="S1675">
        <v>6</v>
      </c>
      <c r="T1675">
        <v>0</v>
      </c>
      <c r="U1675">
        <v>0</v>
      </c>
      <c r="V1675">
        <v>0</v>
      </c>
      <c r="W1675">
        <v>1.0312259745152701</v>
      </c>
      <c r="X1675">
        <v>0</v>
      </c>
      <c r="Y1675">
        <v>23.294483715366407</v>
      </c>
      <c r="Z1675">
        <v>0</v>
      </c>
      <c r="AA1675">
        <v>3.6482221591095683</v>
      </c>
      <c r="AB1675">
        <v>0</v>
      </c>
      <c r="AC1675">
        <v>0</v>
      </c>
      <c r="AD1675">
        <v>0</v>
      </c>
      <c r="AE1675">
        <v>27.973931848991246</v>
      </c>
    </row>
    <row r="1676" spans="1:31" x14ac:dyDescent="0.3">
      <c r="A1676">
        <v>2689197</v>
      </c>
      <c r="B1676">
        <v>1</v>
      </c>
      <c r="C1676" t="s">
        <v>81</v>
      </c>
      <c r="D1676" t="s">
        <v>116</v>
      </c>
      <c r="E1676" t="s">
        <v>132</v>
      </c>
      <c r="F1676" t="s">
        <v>1811</v>
      </c>
      <c r="G1676" t="s">
        <v>134</v>
      </c>
      <c r="H1676" t="s">
        <v>135</v>
      </c>
      <c r="I1676" t="s">
        <v>136</v>
      </c>
      <c r="J1676" t="s">
        <v>137</v>
      </c>
      <c r="K1676" t="s">
        <v>138</v>
      </c>
      <c r="L1676" t="s">
        <v>4986</v>
      </c>
      <c r="M1676" t="s">
        <v>4987</v>
      </c>
      <c r="N1676">
        <v>0.21611111099999999</v>
      </c>
      <c r="O1676">
        <v>4</v>
      </c>
      <c r="P1676">
        <v>916</v>
      </c>
      <c r="Q1676">
        <v>8</v>
      </c>
      <c r="R1676">
        <v>116</v>
      </c>
      <c r="S1676">
        <v>3</v>
      </c>
      <c r="T1676">
        <v>53</v>
      </c>
      <c r="U1676">
        <v>1</v>
      </c>
      <c r="V1676">
        <v>0</v>
      </c>
      <c r="W1676">
        <v>0.17943947859333334</v>
      </c>
      <c r="X1676">
        <v>25.483629580771549</v>
      </c>
      <c r="Y1676">
        <v>0.6275850121314106</v>
      </c>
      <c r="Z1676">
        <v>15.887736858513851</v>
      </c>
      <c r="AA1676">
        <v>1.2422075925492526</v>
      </c>
      <c r="AB1676">
        <v>4.3687619961990718</v>
      </c>
      <c r="AC1676">
        <v>1.4263316202220686</v>
      </c>
      <c r="AD1676">
        <v>0</v>
      </c>
      <c r="AE1676">
        <v>49.215692138980529</v>
      </c>
    </row>
    <row r="1677" spans="1:31" x14ac:dyDescent="0.3">
      <c r="A1677">
        <v>2689200</v>
      </c>
      <c r="B1677">
        <v>1</v>
      </c>
      <c r="C1677" t="s">
        <v>81</v>
      </c>
      <c r="D1677" t="s">
        <v>116</v>
      </c>
      <c r="E1677" t="s">
        <v>132</v>
      </c>
      <c r="F1677" t="s">
        <v>4988</v>
      </c>
      <c r="G1677" t="s">
        <v>134</v>
      </c>
      <c r="H1677" t="s">
        <v>135</v>
      </c>
      <c r="I1677" t="s">
        <v>136</v>
      </c>
      <c r="J1677" t="s">
        <v>137</v>
      </c>
      <c r="K1677" t="s">
        <v>138</v>
      </c>
      <c r="L1677" t="s">
        <v>4989</v>
      </c>
      <c r="M1677" t="s">
        <v>4990</v>
      </c>
      <c r="N1677">
        <v>0.86083333299999998</v>
      </c>
      <c r="O1677">
        <v>0</v>
      </c>
      <c r="P1677">
        <v>795</v>
      </c>
      <c r="Q1677">
        <v>4</v>
      </c>
      <c r="R1677">
        <v>43</v>
      </c>
      <c r="S1677">
        <v>0</v>
      </c>
      <c r="T1677">
        <v>107</v>
      </c>
      <c r="U1677">
        <v>1</v>
      </c>
      <c r="V1677">
        <v>0</v>
      </c>
      <c r="W1677">
        <v>0</v>
      </c>
      <c r="X1677">
        <v>96.639267710850177</v>
      </c>
      <c r="Y1677">
        <v>5.4443480723023203</v>
      </c>
      <c r="Z1677">
        <v>17.864575017022602</v>
      </c>
      <c r="AA1677">
        <v>0</v>
      </c>
      <c r="AB1677">
        <v>22.107205768907516</v>
      </c>
      <c r="AC1677">
        <v>4.4183465611855022</v>
      </c>
      <c r="AD1677">
        <v>0</v>
      </c>
      <c r="AE1677">
        <v>146.4737431302681</v>
      </c>
    </row>
    <row r="1678" spans="1:31" x14ac:dyDescent="0.3">
      <c r="A1678">
        <v>2689201</v>
      </c>
      <c r="B1678">
        <v>1</v>
      </c>
      <c r="C1678" t="s">
        <v>81</v>
      </c>
      <c r="D1678" t="s">
        <v>123</v>
      </c>
      <c r="E1678" t="s">
        <v>184</v>
      </c>
      <c r="F1678" t="s">
        <v>4991</v>
      </c>
      <c r="G1678" t="s">
        <v>165</v>
      </c>
      <c r="H1678" t="s">
        <v>187</v>
      </c>
      <c r="I1678" t="s">
        <v>136</v>
      </c>
      <c r="J1678" t="s">
        <v>137</v>
      </c>
      <c r="K1678" t="s">
        <v>166</v>
      </c>
      <c r="L1678" t="s">
        <v>4992</v>
      </c>
      <c r="M1678" t="s">
        <v>4993</v>
      </c>
      <c r="N1678">
        <v>2.741944444</v>
      </c>
      <c r="O1678">
        <v>0</v>
      </c>
      <c r="P1678">
        <v>0</v>
      </c>
      <c r="Q1678">
        <v>0</v>
      </c>
      <c r="R1678">
        <v>0</v>
      </c>
      <c r="S1678">
        <v>0</v>
      </c>
      <c r="T1678">
        <v>2</v>
      </c>
      <c r="U1678">
        <v>0</v>
      </c>
      <c r="V1678">
        <v>1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37.464521326436397</v>
      </c>
      <c r="AC1678">
        <v>0</v>
      </c>
      <c r="AD1678">
        <v>29.97527592666286</v>
      </c>
      <c r="AE1678">
        <v>67.439797253099258</v>
      </c>
    </row>
    <row r="1679" spans="1:31" x14ac:dyDescent="0.3">
      <c r="A1679">
        <v>2689205</v>
      </c>
      <c r="B1679">
        <v>1</v>
      </c>
      <c r="C1679" t="s">
        <v>81</v>
      </c>
      <c r="D1679" t="s">
        <v>120</v>
      </c>
      <c r="E1679" t="s">
        <v>132</v>
      </c>
      <c r="F1679" t="s">
        <v>4994</v>
      </c>
      <c r="G1679" t="s">
        <v>134</v>
      </c>
      <c r="H1679" t="s">
        <v>135</v>
      </c>
      <c r="I1679" t="s">
        <v>136</v>
      </c>
      <c r="J1679" t="s">
        <v>137</v>
      </c>
      <c r="K1679" t="s">
        <v>138</v>
      </c>
      <c r="L1679" t="s">
        <v>4995</v>
      </c>
      <c r="M1679" t="s">
        <v>4996</v>
      </c>
      <c r="N1679">
        <v>0.99444444399999998</v>
      </c>
      <c r="O1679">
        <v>1</v>
      </c>
      <c r="P1679">
        <v>206</v>
      </c>
      <c r="Q1679">
        <v>50</v>
      </c>
      <c r="R1679">
        <v>18</v>
      </c>
      <c r="S1679">
        <v>4</v>
      </c>
      <c r="T1679">
        <v>17</v>
      </c>
      <c r="U1679">
        <v>0</v>
      </c>
      <c r="V1679">
        <v>0</v>
      </c>
      <c r="W1679">
        <v>0.2072184808325</v>
      </c>
      <c r="X1679">
        <v>25.672860752727715</v>
      </c>
      <c r="Y1679">
        <v>94.19479091475614</v>
      </c>
      <c r="Z1679">
        <v>16.513384997387373</v>
      </c>
      <c r="AA1679">
        <v>2.9868075746587448</v>
      </c>
      <c r="AB1679">
        <v>2.6252058028432663</v>
      </c>
      <c r="AC1679">
        <v>0</v>
      </c>
      <c r="AD1679">
        <v>0</v>
      </c>
      <c r="AE1679">
        <v>142.20026852320572</v>
      </c>
    </row>
    <row r="1680" spans="1:31" x14ac:dyDescent="0.3">
      <c r="A1680">
        <v>2689215</v>
      </c>
      <c r="B1680">
        <v>1</v>
      </c>
      <c r="C1680" t="s">
        <v>81</v>
      </c>
      <c r="D1680" t="s">
        <v>118</v>
      </c>
      <c r="E1680" t="s">
        <v>145</v>
      </c>
      <c r="F1680" t="s">
        <v>4997</v>
      </c>
      <c r="G1680" t="s">
        <v>176</v>
      </c>
      <c r="H1680" t="s">
        <v>135</v>
      </c>
      <c r="I1680" t="s">
        <v>136</v>
      </c>
      <c r="J1680" t="s">
        <v>137</v>
      </c>
      <c r="K1680" t="s">
        <v>138</v>
      </c>
      <c r="L1680" t="s">
        <v>4998</v>
      </c>
      <c r="M1680" t="s">
        <v>4999</v>
      </c>
      <c r="N1680">
        <v>2.7913888880000002</v>
      </c>
      <c r="O1680">
        <v>1</v>
      </c>
      <c r="P1680">
        <v>2</v>
      </c>
      <c r="Q1680">
        <v>32</v>
      </c>
      <c r="R1680">
        <v>21</v>
      </c>
      <c r="S1680">
        <v>2</v>
      </c>
      <c r="T1680">
        <v>2</v>
      </c>
      <c r="U1680">
        <v>0</v>
      </c>
      <c r="V1680">
        <v>0</v>
      </c>
      <c r="W1680">
        <v>0.61359370984416672</v>
      </c>
      <c r="X1680">
        <v>2.9798024437384032</v>
      </c>
      <c r="Y1680">
        <v>42.522655356810724</v>
      </c>
      <c r="Z1680">
        <v>56.648786037720356</v>
      </c>
      <c r="AA1680">
        <v>0.33664737335249695</v>
      </c>
      <c r="AB1680">
        <v>0.77802695293176005</v>
      </c>
      <c r="AC1680">
        <v>0</v>
      </c>
      <c r="AD1680">
        <v>0</v>
      </c>
      <c r="AE1680">
        <v>103.87951187439789</v>
      </c>
    </row>
    <row r="1681" spans="1:31" x14ac:dyDescent="0.3">
      <c r="A1681">
        <v>2689231</v>
      </c>
      <c r="B1681">
        <v>1</v>
      </c>
      <c r="C1681" t="s">
        <v>81</v>
      </c>
      <c r="D1681" t="s">
        <v>112</v>
      </c>
      <c r="E1681" t="s">
        <v>244</v>
      </c>
      <c r="F1681" t="s">
        <v>5000</v>
      </c>
      <c r="G1681" t="s">
        <v>968</v>
      </c>
      <c r="H1681" t="s">
        <v>187</v>
      </c>
      <c r="I1681" t="s">
        <v>136</v>
      </c>
      <c r="J1681" t="s">
        <v>137</v>
      </c>
      <c r="K1681" t="s">
        <v>138</v>
      </c>
      <c r="L1681" t="s">
        <v>5001</v>
      </c>
      <c r="M1681" t="s">
        <v>5002</v>
      </c>
      <c r="N1681">
        <v>1.4694444440000001</v>
      </c>
      <c r="O1681">
        <v>0</v>
      </c>
      <c r="P1681">
        <v>100</v>
      </c>
      <c r="Q1681">
        <v>0</v>
      </c>
      <c r="R1681">
        <v>0</v>
      </c>
      <c r="S1681">
        <v>0</v>
      </c>
      <c r="T1681">
        <v>8</v>
      </c>
      <c r="U1681">
        <v>0</v>
      </c>
      <c r="V1681">
        <v>0</v>
      </c>
      <c r="W1681">
        <v>0</v>
      </c>
      <c r="X1681">
        <v>15.107257899871769</v>
      </c>
      <c r="Y1681">
        <v>0</v>
      </c>
      <c r="Z1681">
        <v>0</v>
      </c>
      <c r="AA1681">
        <v>0</v>
      </c>
      <c r="AB1681">
        <v>1.1190892869503222</v>
      </c>
      <c r="AC1681">
        <v>0</v>
      </c>
      <c r="AD1681">
        <v>0</v>
      </c>
      <c r="AE1681">
        <v>16.226347186822093</v>
      </c>
    </row>
    <row r="1682" spans="1:31" x14ac:dyDescent="0.3">
      <c r="A1682">
        <v>2689242</v>
      </c>
      <c r="B1682">
        <v>1</v>
      </c>
      <c r="C1682" t="s">
        <v>81</v>
      </c>
      <c r="D1682" t="s">
        <v>120</v>
      </c>
      <c r="E1682" t="s">
        <v>132</v>
      </c>
      <c r="F1682" t="s">
        <v>204</v>
      </c>
      <c r="G1682" t="s">
        <v>134</v>
      </c>
      <c r="H1682" t="s">
        <v>135</v>
      </c>
      <c r="I1682" t="s">
        <v>136</v>
      </c>
      <c r="J1682" t="s">
        <v>137</v>
      </c>
      <c r="K1682" t="s">
        <v>138</v>
      </c>
      <c r="L1682" t="s">
        <v>5003</v>
      </c>
      <c r="M1682" t="s">
        <v>5004</v>
      </c>
      <c r="N1682">
        <v>0.705555555</v>
      </c>
      <c r="O1682">
        <v>2</v>
      </c>
      <c r="P1682">
        <v>93</v>
      </c>
      <c r="Q1682">
        <v>66</v>
      </c>
      <c r="R1682">
        <v>3</v>
      </c>
      <c r="S1682">
        <v>11</v>
      </c>
      <c r="T1682">
        <v>7</v>
      </c>
      <c r="U1682">
        <v>0</v>
      </c>
      <c r="V1682">
        <v>0</v>
      </c>
      <c r="W1682">
        <v>0.30698345293166668</v>
      </c>
      <c r="X1682">
        <v>20.849216373525262</v>
      </c>
      <c r="Y1682">
        <v>55.199640765036577</v>
      </c>
      <c r="Z1682">
        <v>0.78143303268333331</v>
      </c>
      <c r="AA1682">
        <v>41.784331692499848</v>
      </c>
      <c r="AB1682">
        <v>3.1058529433606252</v>
      </c>
      <c r="AC1682">
        <v>0</v>
      </c>
      <c r="AD1682">
        <v>0</v>
      </c>
      <c r="AE1682">
        <v>122.02745826003732</v>
      </c>
    </row>
    <row r="1683" spans="1:31" x14ac:dyDescent="0.3">
      <c r="A1683">
        <v>2689246</v>
      </c>
      <c r="B1683">
        <v>1</v>
      </c>
      <c r="C1683" t="s">
        <v>80</v>
      </c>
      <c r="D1683" t="s">
        <v>103</v>
      </c>
      <c r="E1683" t="s">
        <v>160</v>
      </c>
      <c r="F1683" t="s">
        <v>5005</v>
      </c>
      <c r="G1683" t="s">
        <v>346</v>
      </c>
      <c r="H1683" t="s">
        <v>135</v>
      </c>
      <c r="I1683" t="s">
        <v>136</v>
      </c>
      <c r="J1683" t="s">
        <v>137</v>
      </c>
      <c r="K1683" t="s">
        <v>166</v>
      </c>
      <c r="L1683" t="s">
        <v>5006</v>
      </c>
      <c r="M1683" t="s">
        <v>5007</v>
      </c>
      <c r="N1683">
        <v>1.8252777769999999</v>
      </c>
      <c r="O1683">
        <v>0</v>
      </c>
      <c r="P1683">
        <v>541</v>
      </c>
      <c r="Q1683">
        <v>1</v>
      </c>
      <c r="R1683">
        <v>6</v>
      </c>
      <c r="S1683">
        <v>12</v>
      </c>
      <c r="T1683">
        <v>59</v>
      </c>
      <c r="U1683">
        <v>15</v>
      </c>
      <c r="V1683">
        <v>3</v>
      </c>
      <c r="W1683">
        <v>0</v>
      </c>
      <c r="X1683">
        <v>173.34048222106847</v>
      </c>
      <c r="Y1683">
        <v>2.0677009633077779</v>
      </c>
      <c r="Z1683">
        <v>2.7028622863042715</v>
      </c>
      <c r="AA1683">
        <v>155.25304738913781</v>
      </c>
      <c r="AB1683">
        <v>99.987557498406659</v>
      </c>
      <c r="AC1683">
        <v>1869.1884646125059</v>
      </c>
      <c r="AD1683">
        <v>9.004681075740784</v>
      </c>
      <c r="AE1683">
        <v>2311.5447960464717</v>
      </c>
    </row>
    <row r="1684" spans="1:31" x14ac:dyDescent="0.3">
      <c r="A1684">
        <v>2689247</v>
      </c>
      <c r="B1684">
        <v>1</v>
      </c>
      <c r="C1684" t="s">
        <v>81</v>
      </c>
      <c r="D1684" t="s">
        <v>115</v>
      </c>
      <c r="E1684" t="s">
        <v>132</v>
      </c>
      <c r="F1684" t="s">
        <v>4040</v>
      </c>
      <c r="G1684" t="s">
        <v>134</v>
      </c>
      <c r="H1684" t="s">
        <v>135</v>
      </c>
      <c r="I1684" t="s">
        <v>136</v>
      </c>
      <c r="J1684" t="s">
        <v>137</v>
      </c>
      <c r="K1684" t="s">
        <v>138</v>
      </c>
      <c r="L1684" t="s">
        <v>5008</v>
      </c>
      <c r="M1684" t="s">
        <v>5009</v>
      </c>
      <c r="N1684">
        <v>0.45111111100000001</v>
      </c>
      <c r="O1684">
        <v>2</v>
      </c>
      <c r="P1684">
        <v>597</v>
      </c>
      <c r="Q1684">
        <v>3</v>
      </c>
      <c r="R1684">
        <v>28</v>
      </c>
      <c r="S1684">
        <v>3</v>
      </c>
      <c r="T1684">
        <v>31</v>
      </c>
      <c r="U1684">
        <v>0</v>
      </c>
      <c r="V1684">
        <v>0</v>
      </c>
      <c r="W1684">
        <v>0.19854134048000002</v>
      </c>
      <c r="X1684">
        <v>18.994132640008193</v>
      </c>
      <c r="Y1684">
        <v>3.2258523803448322</v>
      </c>
      <c r="Z1684">
        <v>7.8041250151597596</v>
      </c>
      <c r="AA1684">
        <v>8.2924740640115875</v>
      </c>
      <c r="AB1684">
        <v>4.6881879324419353</v>
      </c>
      <c r="AC1684">
        <v>0</v>
      </c>
      <c r="AD1684">
        <v>0</v>
      </c>
      <c r="AE1684">
        <v>43.203313372446303</v>
      </c>
    </row>
    <row r="1685" spans="1:31" x14ac:dyDescent="0.3">
      <c r="A1685">
        <v>2689265</v>
      </c>
      <c r="B1685">
        <v>1</v>
      </c>
      <c r="C1685" t="s">
        <v>80</v>
      </c>
      <c r="D1685" t="s">
        <v>82</v>
      </c>
      <c r="E1685" t="s">
        <v>244</v>
      </c>
      <c r="F1685" t="s">
        <v>5010</v>
      </c>
      <c r="G1685" t="s">
        <v>165</v>
      </c>
      <c r="H1685" t="s">
        <v>187</v>
      </c>
      <c r="I1685" t="s">
        <v>136</v>
      </c>
      <c r="J1685" t="s">
        <v>137</v>
      </c>
      <c r="K1685" t="s">
        <v>166</v>
      </c>
      <c r="L1685" t="s">
        <v>5011</v>
      </c>
      <c r="M1685" t="s">
        <v>5012</v>
      </c>
      <c r="N1685">
        <v>1.2136111110000001</v>
      </c>
      <c r="O1685">
        <v>0</v>
      </c>
      <c r="P1685">
        <v>353</v>
      </c>
      <c r="Q1685">
        <v>0</v>
      </c>
      <c r="R1685">
        <v>0</v>
      </c>
      <c r="S1685">
        <v>0</v>
      </c>
      <c r="T1685">
        <v>35</v>
      </c>
      <c r="U1685">
        <v>0</v>
      </c>
      <c r="V1685">
        <v>0</v>
      </c>
      <c r="W1685">
        <v>0</v>
      </c>
      <c r="X1685">
        <v>78.408283963719697</v>
      </c>
      <c r="Y1685">
        <v>0</v>
      </c>
      <c r="Z1685">
        <v>0</v>
      </c>
      <c r="AA1685">
        <v>0</v>
      </c>
      <c r="AB1685">
        <v>10.115603966243203</v>
      </c>
      <c r="AC1685">
        <v>0</v>
      </c>
      <c r="AD1685">
        <v>0</v>
      </c>
      <c r="AE1685">
        <v>88.523887929962896</v>
      </c>
    </row>
    <row r="1686" spans="1:31" x14ac:dyDescent="0.3">
      <c r="A1686">
        <v>2689268</v>
      </c>
      <c r="B1686">
        <v>1</v>
      </c>
      <c r="C1686" t="s">
        <v>81</v>
      </c>
      <c r="D1686" t="s">
        <v>128</v>
      </c>
      <c r="E1686" t="s">
        <v>184</v>
      </c>
      <c r="F1686" t="s">
        <v>5013</v>
      </c>
      <c r="G1686" t="s">
        <v>3974</v>
      </c>
      <c r="H1686" t="s">
        <v>187</v>
      </c>
      <c r="I1686" t="s">
        <v>136</v>
      </c>
      <c r="J1686" t="s">
        <v>137</v>
      </c>
      <c r="K1686" t="s">
        <v>138</v>
      </c>
      <c r="L1686" t="s">
        <v>5014</v>
      </c>
      <c r="M1686" t="s">
        <v>5015</v>
      </c>
      <c r="N1686">
        <v>1.4922222220000001</v>
      </c>
      <c r="O1686">
        <v>0</v>
      </c>
      <c r="P1686">
        <v>17</v>
      </c>
      <c r="Q1686">
        <v>0</v>
      </c>
      <c r="R1686">
        <v>1</v>
      </c>
      <c r="S1686">
        <v>0</v>
      </c>
      <c r="T1686">
        <v>2</v>
      </c>
      <c r="U1686">
        <v>0</v>
      </c>
      <c r="V1686">
        <v>0</v>
      </c>
      <c r="W1686">
        <v>0</v>
      </c>
      <c r="X1686">
        <v>5.9242416307755619</v>
      </c>
      <c r="Y1686">
        <v>0</v>
      </c>
      <c r="Z1686">
        <v>0.20515580407784306</v>
      </c>
      <c r="AA1686">
        <v>0</v>
      </c>
      <c r="AB1686">
        <v>0.79873458267760256</v>
      </c>
      <c r="AC1686">
        <v>0</v>
      </c>
      <c r="AD1686">
        <v>0</v>
      </c>
      <c r="AE1686">
        <v>6.9281320175310075</v>
      </c>
    </row>
    <row r="1687" spans="1:31" x14ac:dyDescent="0.3">
      <c r="A1687">
        <v>2689280</v>
      </c>
      <c r="B1687">
        <v>1</v>
      </c>
      <c r="C1687" t="s">
        <v>80</v>
      </c>
      <c r="D1687" t="s">
        <v>94</v>
      </c>
      <c r="E1687" t="s">
        <v>132</v>
      </c>
      <c r="F1687" t="s">
        <v>4780</v>
      </c>
      <c r="G1687" t="s">
        <v>134</v>
      </c>
      <c r="H1687" t="s">
        <v>135</v>
      </c>
      <c r="I1687" t="s">
        <v>136</v>
      </c>
      <c r="J1687" t="s">
        <v>137</v>
      </c>
      <c r="K1687" t="s">
        <v>138</v>
      </c>
      <c r="L1687" t="s">
        <v>5016</v>
      </c>
      <c r="M1687" t="s">
        <v>5017</v>
      </c>
      <c r="N1687">
        <v>0.65555555499999996</v>
      </c>
      <c r="O1687">
        <v>0</v>
      </c>
      <c r="P1687">
        <v>1046</v>
      </c>
      <c r="Q1687">
        <v>2</v>
      </c>
      <c r="R1687">
        <v>20</v>
      </c>
      <c r="S1687">
        <v>36</v>
      </c>
      <c r="T1687">
        <v>89</v>
      </c>
      <c r="U1687">
        <v>2</v>
      </c>
      <c r="V1687">
        <v>0</v>
      </c>
      <c r="W1687">
        <v>0</v>
      </c>
      <c r="X1687">
        <v>63.404433717385153</v>
      </c>
      <c r="Y1687">
        <v>0.89005326502662019</v>
      </c>
      <c r="Z1687">
        <v>5.8028202059450082</v>
      </c>
      <c r="AA1687">
        <v>41.651995038684248</v>
      </c>
      <c r="AB1687">
        <v>25.540510786048731</v>
      </c>
      <c r="AC1687">
        <v>83.107021256802284</v>
      </c>
      <c r="AD1687">
        <v>0</v>
      </c>
      <c r="AE1687">
        <v>220.39683426989205</v>
      </c>
    </row>
    <row r="1688" spans="1:31" x14ac:dyDescent="0.3">
      <c r="A1688">
        <v>2689292</v>
      </c>
      <c r="B1688">
        <v>1</v>
      </c>
      <c r="C1688" t="s">
        <v>80</v>
      </c>
      <c r="D1688" t="s">
        <v>83</v>
      </c>
      <c r="E1688" t="s">
        <v>184</v>
      </c>
      <c r="F1688" t="s">
        <v>5018</v>
      </c>
      <c r="G1688" t="s">
        <v>903</v>
      </c>
      <c r="H1688" t="s">
        <v>187</v>
      </c>
      <c r="I1688" t="s">
        <v>136</v>
      </c>
      <c r="J1688" t="s">
        <v>137</v>
      </c>
      <c r="K1688" t="s">
        <v>138</v>
      </c>
      <c r="L1688" t="s">
        <v>5019</v>
      </c>
      <c r="M1688" t="s">
        <v>5020</v>
      </c>
      <c r="N1688">
        <v>0.70833333300000001</v>
      </c>
      <c r="O1688">
        <v>0</v>
      </c>
      <c r="P1688">
        <v>139</v>
      </c>
      <c r="Q1688">
        <v>0</v>
      </c>
      <c r="R1688">
        <v>0</v>
      </c>
      <c r="S1688">
        <v>0</v>
      </c>
      <c r="T1688">
        <v>16</v>
      </c>
      <c r="U1688">
        <v>0</v>
      </c>
      <c r="V1688">
        <v>0</v>
      </c>
      <c r="W1688">
        <v>0</v>
      </c>
      <c r="X1688">
        <v>20.278585187704518</v>
      </c>
      <c r="Y1688">
        <v>0</v>
      </c>
      <c r="Z1688">
        <v>0</v>
      </c>
      <c r="AA1688">
        <v>0</v>
      </c>
      <c r="AB1688">
        <v>6.1812268149664131</v>
      </c>
      <c r="AC1688">
        <v>0</v>
      </c>
      <c r="AD1688">
        <v>0</v>
      </c>
      <c r="AE1688">
        <v>26.45981200267093</v>
      </c>
    </row>
    <row r="1689" spans="1:31" x14ac:dyDescent="0.3">
      <c r="A1689">
        <v>2689309</v>
      </c>
      <c r="B1689">
        <v>1</v>
      </c>
      <c r="C1689" t="s">
        <v>80</v>
      </c>
      <c r="D1689" t="s">
        <v>90</v>
      </c>
      <c r="E1689" t="s">
        <v>244</v>
      </c>
      <c r="F1689" t="s">
        <v>5021</v>
      </c>
      <c r="G1689" t="s">
        <v>165</v>
      </c>
      <c r="H1689" t="s">
        <v>187</v>
      </c>
      <c r="I1689" t="s">
        <v>136</v>
      </c>
      <c r="J1689" t="s">
        <v>137</v>
      </c>
      <c r="K1689" t="s">
        <v>166</v>
      </c>
      <c r="L1689" t="s">
        <v>5022</v>
      </c>
      <c r="M1689" t="s">
        <v>5023</v>
      </c>
      <c r="N1689">
        <v>0.41666666600000002</v>
      </c>
      <c r="O1689">
        <v>0</v>
      </c>
      <c r="P1689">
        <v>267</v>
      </c>
      <c r="Q1689">
        <v>0</v>
      </c>
      <c r="R1689">
        <v>0</v>
      </c>
      <c r="S1689">
        <v>0</v>
      </c>
      <c r="T1689">
        <v>12</v>
      </c>
      <c r="U1689">
        <v>0</v>
      </c>
      <c r="V1689">
        <v>0</v>
      </c>
      <c r="W1689">
        <v>0</v>
      </c>
      <c r="X1689">
        <v>39.890340954808806</v>
      </c>
      <c r="Y1689">
        <v>0</v>
      </c>
      <c r="Z1689">
        <v>0</v>
      </c>
      <c r="AA1689">
        <v>0</v>
      </c>
      <c r="AB1689">
        <v>3.4994276420163466</v>
      </c>
      <c r="AC1689">
        <v>0</v>
      </c>
      <c r="AD1689">
        <v>0</v>
      </c>
      <c r="AE1689">
        <v>43.389768596825149</v>
      </c>
    </row>
    <row r="1690" spans="1:31" x14ac:dyDescent="0.3">
      <c r="A1690">
        <v>2684934</v>
      </c>
      <c r="B1690">
        <v>1</v>
      </c>
      <c r="C1690" t="s">
        <v>80</v>
      </c>
      <c r="D1690" t="s">
        <v>104</v>
      </c>
      <c r="E1690" t="s">
        <v>132</v>
      </c>
      <c r="F1690" t="s">
        <v>5024</v>
      </c>
      <c r="G1690" t="s">
        <v>134</v>
      </c>
      <c r="H1690" t="s">
        <v>135</v>
      </c>
      <c r="I1690" t="s">
        <v>136</v>
      </c>
      <c r="J1690" t="s">
        <v>137</v>
      </c>
      <c r="K1690" t="s">
        <v>138</v>
      </c>
      <c r="L1690" t="s">
        <v>5025</v>
      </c>
      <c r="M1690" t="s">
        <v>5026</v>
      </c>
      <c r="N1690">
        <v>0.19277777700000001</v>
      </c>
      <c r="O1690">
        <v>0</v>
      </c>
      <c r="P1690">
        <v>2</v>
      </c>
      <c r="Q1690">
        <v>0</v>
      </c>
      <c r="R1690">
        <v>4</v>
      </c>
      <c r="S1690">
        <v>5</v>
      </c>
      <c r="T1690">
        <v>9</v>
      </c>
      <c r="U1690">
        <v>10</v>
      </c>
      <c r="V1690">
        <v>1</v>
      </c>
      <c r="W1690">
        <v>0</v>
      </c>
      <c r="X1690">
        <v>0.10378863660127155</v>
      </c>
      <c r="Y1690">
        <v>0</v>
      </c>
      <c r="Z1690">
        <v>9.1352426285623234E-2</v>
      </c>
      <c r="AA1690">
        <v>2.1352693618820817</v>
      </c>
      <c r="AB1690">
        <v>0.31055178180985099</v>
      </c>
      <c r="AC1690">
        <v>92.351301210143433</v>
      </c>
      <c r="AD1690">
        <v>7.8363507284639727E-2</v>
      </c>
      <c r="AE1690">
        <v>95.070626924006902</v>
      </c>
    </row>
    <row r="1691" spans="1:31" x14ac:dyDescent="0.3">
      <c r="A1691">
        <v>2688817</v>
      </c>
      <c r="B1691">
        <v>1</v>
      </c>
      <c r="C1691" t="s">
        <v>80</v>
      </c>
      <c r="D1691" t="s">
        <v>108</v>
      </c>
      <c r="E1691" t="s">
        <v>145</v>
      </c>
      <c r="F1691" t="s">
        <v>5027</v>
      </c>
      <c r="G1691" t="s">
        <v>165</v>
      </c>
      <c r="H1691" t="s">
        <v>135</v>
      </c>
      <c r="I1691" t="s">
        <v>136</v>
      </c>
      <c r="J1691" t="s">
        <v>137</v>
      </c>
      <c r="K1691" t="s">
        <v>166</v>
      </c>
      <c r="L1691" t="s">
        <v>5028</v>
      </c>
      <c r="M1691" t="s">
        <v>5029</v>
      </c>
      <c r="N1691">
        <v>4.5713888880000004</v>
      </c>
      <c r="O1691">
        <v>0</v>
      </c>
      <c r="P1691">
        <v>20</v>
      </c>
      <c r="Q1691">
        <v>0</v>
      </c>
      <c r="R1691">
        <v>3</v>
      </c>
      <c r="S1691">
        <v>0</v>
      </c>
      <c r="T1691">
        <v>4</v>
      </c>
      <c r="U1691">
        <v>0</v>
      </c>
      <c r="V1691">
        <v>0</v>
      </c>
      <c r="W1691">
        <v>0</v>
      </c>
      <c r="X1691">
        <v>14.317890720880959</v>
      </c>
      <c r="Y1691">
        <v>0</v>
      </c>
      <c r="Z1691">
        <v>10.126851058584448</v>
      </c>
      <c r="AA1691">
        <v>0</v>
      </c>
      <c r="AB1691">
        <v>89.050592335116093</v>
      </c>
      <c r="AC1691">
        <v>0</v>
      </c>
      <c r="AD1691">
        <v>0</v>
      </c>
      <c r="AE1691">
        <v>113.4953341145815</v>
      </c>
    </row>
    <row r="1692" spans="1:31" x14ac:dyDescent="0.3">
      <c r="A1692">
        <v>2689264</v>
      </c>
      <c r="B1692">
        <v>1</v>
      </c>
      <c r="C1692" t="s">
        <v>81</v>
      </c>
      <c r="D1692" t="s">
        <v>122</v>
      </c>
      <c r="E1692" t="s">
        <v>160</v>
      </c>
      <c r="F1692" t="s">
        <v>5030</v>
      </c>
      <c r="G1692" t="s">
        <v>147</v>
      </c>
      <c r="H1692" t="s">
        <v>135</v>
      </c>
      <c r="I1692" t="s">
        <v>136</v>
      </c>
      <c r="J1692" t="s">
        <v>3</v>
      </c>
      <c r="K1692" t="s">
        <v>138</v>
      </c>
      <c r="L1692" t="s">
        <v>5031</v>
      </c>
      <c r="M1692" t="s">
        <v>5032</v>
      </c>
      <c r="N1692">
        <v>1.3172222220000001</v>
      </c>
      <c r="O1692">
        <v>2</v>
      </c>
      <c r="P1692">
        <v>386</v>
      </c>
      <c r="Q1692">
        <v>58</v>
      </c>
      <c r="R1692">
        <v>25</v>
      </c>
      <c r="S1692">
        <v>4</v>
      </c>
      <c r="T1692">
        <v>50</v>
      </c>
      <c r="U1692">
        <v>1</v>
      </c>
      <c r="V1692">
        <v>0</v>
      </c>
      <c r="W1692">
        <v>0.53724242967641289</v>
      </c>
      <c r="X1692">
        <v>78.549083131056676</v>
      </c>
      <c r="Y1692">
        <v>118.27914116117063</v>
      </c>
      <c r="Z1692">
        <v>17.127412898341372</v>
      </c>
      <c r="AA1692">
        <v>38.440870299416815</v>
      </c>
      <c r="AB1692">
        <v>47.244775237379748</v>
      </c>
      <c r="AC1692">
        <v>146.3265776756721</v>
      </c>
      <c r="AD1692">
        <v>0</v>
      </c>
      <c r="AE1692">
        <v>446.50510283271376</v>
      </c>
    </row>
    <row r="1693" spans="1:31" x14ac:dyDescent="0.3">
      <c r="A1693">
        <v>2689302</v>
      </c>
      <c r="B1693">
        <v>1</v>
      </c>
      <c r="C1693" t="s">
        <v>80</v>
      </c>
      <c r="D1693" t="s">
        <v>82</v>
      </c>
      <c r="E1693" t="s">
        <v>244</v>
      </c>
      <c r="F1693" t="s">
        <v>5033</v>
      </c>
      <c r="G1693" t="s">
        <v>165</v>
      </c>
      <c r="H1693" t="s">
        <v>187</v>
      </c>
      <c r="I1693" t="s">
        <v>136</v>
      </c>
      <c r="J1693" t="s">
        <v>137</v>
      </c>
      <c r="K1693" t="s">
        <v>166</v>
      </c>
      <c r="L1693" t="s">
        <v>5034</v>
      </c>
      <c r="M1693" t="s">
        <v>5035</v>
      </c>
      <c r="N1693">
        <v>1.1855555550000001</v>
      </c>
      <c r="O1693">
        <v>0</v>
      </c>
      <c r="P1693">
        <v>141</v>
      </c>
      <c r="Q1693">
        <v>0</v>
      </c>
      <c r="R1693">
        <v>0</v>
      </c>
      <c r="S1693">
        <v>0</v>
      </c>
      <c r="T1693">
        <v>7</v>
      </c>
      <c r="U1693">
        <v>0</v>
      </c>
      <c r="V1693">
        <v>0</v>
      </c>
      <c r="W1693">
        <v>0</v>
      </c>
      <c r="X1693">
        <v>27.952963002373632</v>
      </c>
      <c r="Y1693">
        <v>0</v>
      </c>
      <c r="Z1693">
        <v>0</v>
      </c>
      <c r="AA1693">
        <v>0</v>
      </c>
      <c r="AB1693">
        <v>5.4549120143013345</v>
      </c>
      <c r="AC1693">
        <v>0</v>
      </c>
      <c r="AD1693">
        <v>0</v>
      </c>
      <c r="AE1693">
        <v>33.407875016674964</v>
      </c>
    </row>
    <row r="1694" spans="1:31" x14ac:dyDescent="0.3">
      <c r="A1694">
        <v>2689304</v>
      </c>
      <c r="B1694">
        <v>1</v>
      </c>
      <c r="C1694" t="s">
        <v>81</v>
      </c>
      <c r="D1694" t="s">
        <v>127</v>
      </c>
      <c r="E1694" t="s">
        <v>213</v>
      </c>
      <c r="F1694" t="s">
        <v>5036</v>
      </c>
      <c r="G1694" t="s">
        <v>215</v>
      </c>
      <c r="H1694" t="s">
        <v>187</v>
      </c>
      <c r="I1694" t="s">
        <v>136</v>
      </c>
      <c r="J1694" t="s">
        <v>137</v>
      </c>
      <c r="K1694" t="s">
        <v>138</v>
      </c>
      <c r="L1694" t="s">
        <v>5037</v>
      </c>
      <c r="M1694" t="s">
        <v>5038</v>
      </c>
      <c r="N1694">
        <v>1.6611111110000001</v>
      </c>
      <c r="O1694">
        <v>0</v>
      </c>
      <c r="P1694">
        <v>7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2.2920067177407946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2.2920067177407946</v>
      </c>
    </row>
    <row r="1695" spans="1:31" x14ac:dyDescent="0.3">
      <c r="A1695">
        <v>2689306</v>
      </c>
      <c r="B1695">
        <v>1</v>
      </c>
      <c r="C1695" t="s">
        <v>80</v>
      </c>
      <c r="D1695" t="s">
        <v>99</v>
      </c>
      <c r="E1695" t="s">
        <v>244</v>
      </c>
      <c r="F1695" t="s">
        <v>5039</v>
      </c>
      <c r="G1695" t="s">
        <v>165</v>
      </c>
      <c r="H1695" t="s">
        <v>187</v>
      </c>
      <c r="I1695" t="s">
        <v>136</v>
      </c>
      <c r="J1695" t="s">
        <v>137</v>
      </c>
      <c r="K1695" t="s">
        <v>166</v>
      </c>
      <c r="L1695" t="s">
        <v>5040</v>
      </c>
      <c r="M1695" t="s">
        <v>5041</v>
      </c>
      <c r="N1695">
        <v>1.5261111110000001</v>
      </c>
      <c r="O1695">
        <v>0</v>
      </c>
      <c r="P1695">
        <v>160</v>
      </c>
      <c r="Q1695">
        <v>0</v>
      </c>
      <c r="R1695">
        <v>0</v>
      </c>
      <c r="S1695">
        <v>0</v>
      </c>
      <c r="T1695">
        <v>12</v>
      </c>
      <c r="U1695">
        <v>0</v>
      </c>
      <c r="V1695">
        <v>0</v>
      </c>
      <c r="W1695">
        <v>0</v>
      </c>
      <c r="X1695">
        <v>33.677504378947049</v>
      </c>
      <c r="Y1695">
        <v>0</v>
      </c>
      <c r="Z1695">
        <v>0</v>
      </c>
      <c r="AA1695">
        <v>0</v>
      </c>
      <c r="AB1695">
        <v>15.31239802542281</v>
      </c>
      <c r="AC1695">
        <v>0</v>
      </c>
      <c r="AD1695">
        <v>0</v>
      </c>
      <c r="AE1695">
        <v>48.989902404369857</v>
      </c>
    </row>
    <row r="1696" spans="1:31" x14ac:dyDescent="0.3">
      <c r="A1696">
        <v>2689319</v>
      </c>
      <c r="B1696">
        <v>1</v>
      </c>
      <c r="C1696" t="s">
        <v>80</v>
      </c>
      <c r="D1696" t="s">
        <v>91</v>
      </c>
      <c r="E1696" t="s">
        <v>428</v>
      </c>
      <c r="F1696" t="s">
        <v>5042</v>
      </c>
      <c r="G1696" t="s">
        <v>165</v>
      </c>
      <c r="H1696" t="s">
        <v>187</v>
      </c>
      <c r="I1696" t="s">
        <v>136</v>
      </c>
      <c r="J1696" t="s">
        <v>137</v>
      </c>
      <c r="K1696" t="s">
        <v>166</v>
      </c>
      <c r="L1696" t="s">
        <v>5043</v>
      </c>
      <c r="M1696" t="s">
        <v>5044</v>
      </c>
      <c r="N1696">
        <v>1.353888888</v>
      </c>
      <c r="O1696">
        <v>0</v>
      </c>
      <c r="P1696">
        <v>37</v>
      </c>
      <c r="Q1696">
        <v>0</v>
      </c>
      <c r="R1696">
        <v>0</v>
      </c>
      <c r="S1696">
        <v>0</v>
      </c>
      <c r="T1696">
        <v>1</v>
      </c>
      <c r="U1696">
        <v>0</v>
      </c>
      <c r="V1696">
        <v>0</v>
      </c>
      <c r="W1696">
        <v>0</v>
      </c>
      <c r="X1696">
        <v>8.4822140623024165</v>
      </c>
      <c r="Y1696">
        <v>0</v>
      </c>
      <c r="Z1696">
        <v>0</v>
      </c>
      <c r="AA1696">
        <v>0</v>
      </c>
      <c r="AB1696">
        <v>0.16348291305142768</v>
      </c>
      <c r="AC1696">
        <v>0</v>
      </c>
      <c r="AD1696">
        <v>0</v>
      </c>
      <c r="AE1696">
        <v>8.6456969753538448</v>
      </c>
    </row>
    <row r="1697" spans="1:31" x14ac:dyDescent="0.3">
      <c r="A1697">
        <v>2689308</v>
      </c>
      <c r="B1697">
        <v>1</v>
      </c>
      <c r="C1697" t="s">
        <v>80</v>
      </c>
      <c r="D1697" t="s">
        <v>96</v>
      </c>
      <c r="E1697" t="s">
        <v>213</v>
      </c>
      <c r="F1697" t="s">
        <v>5045</v>
      </c>
      <c r="G1697" t="s">
        <v>831</v>
      </c>
      <c r="H1697" t="s">
        <v>187</v>
      </c>
      <c r="I1697" t="s">
        <v>136</v>
      </c>
      <c r="J1697" t="s">
        <v>137</v>
      </c>
      <c r="K1697" t="s">
        <v>138</v>
      </c>
      <c r="L1697" t="s">
        <v>5046</v>
      </c>
      <c r="M1697" t="s">
        <v>5047</v>
      </c>
      <c r="N1697">
        <v>2.602777777</v>
      </c>
      <c r="O1697">
        <v>0</v>
      </c>
      <c r="P1697">
        <v>1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</row>
    <row r="1698" spans="1:31" x14ac:dyDescent="0.3">
      <c r="A1698">
        <v>2689344</v>
      </c>
      <c r="B1698">
        <v>1</v>
      </c>
      <c r="C1698" t="s">
        <v>81</v>
      </c>
      <c r="D1698" t="s">
        <v>114</v>
      </c>
      <c r="E1698" t="s">
        <v>213</v>
      </c>
      <c r="F1698" t="s">
        <v>5048</v>
      </c>
      <c r="G1698" t="s">
        <v>688</v>
      </c>
      <c r="H1698" t="s">
        <v>187</v>
      </c>
      <c r="I1698" t="s">
        <v>136</v>
      </c>
      <c r="J1698" t="s">
        <v>137</v>
      </c>
      <c r="K1698" t="s">
        <v>138</v>
      </c>
      <c r="L1698" t="s">
        <v>5049</v>
      </c>
      <c r="M1698" t="s">
        <v>5050</v>
      </c>
      <c r="N1698">
        <v>1.024444444</v>
      </c>
      <c r="O1698">
        <v>0</v>
      </c>
      <c r="P1698">
        <v>1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0.13656334652817775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0.13656334652817775</v>
      </c>
    </row>
    <row r="1699" spans="1:31" x14ac:dyDescent="0.3">
      <c r="A1699">
        <v>2689176</v>
      </c>
      <c r="B1699">
        <v>1</v>
      </c>
      <c r="C1699" t="s">
        <v>80</v>
      </c>
      <c r="D1699" t="s">
        <v>95</v>
      </c>
      <c r="E1699" t="s">
        <v>184</v>
      </c>
      <c r="F1699" t="s">
        <v>5051</v>
      </c>
      <c r="G1699" t="s">
        <v>409</v>
      </c>
      <c r="H1699" t="s">
        <v>187</v>
      </c>
      <c r="I1699" t="s">
        <v>136</v>
      </c>
      <c r="J1699" t="s">
        <v>137</v>
      </c>
      <c r="K1699" t="s">
        <v>138</v>
      </c>
      <c r="L1699" t="s">
        <v>5052</v>
      </c>
      <c r="M1699" t="s">
        <v>5053</v>
      </c>
      <c r="N1699">
        <v>1.7813888879999999</v>
      </c>
      <c r="O1699">
        <v>0</v>
      </c>
      <c r="P1699">
        <v>67</v>
      </c>
      <c r="Q1699">
        <v>0</v>
      </c>
      <c r="R1699">
        <v>0</v>
      </c>
      <c r="S1699">
        <v>0</v>
      </c>
      <c r="T1699">
        <v>5</v>
      </c>
      <c r="U1699">
        <v>0</v>
      </c>
      <c r="V1699">
        <v>0</v>
      </c>
      <c r="W1699">
        <v>0</v>
      </c>
      <c r="X1699">
        <v>6.3988491666526022</v>
      </c>
      <c r="Y1699">
        <v>0</v>
      </c>
      <c r="Z1699">
        <v>0</v>
      </c>
      <c r="AA1699">
        <v>0</v>
      </c>
      <c r="AB1699">
        <v>0.90741686857793336</v>
      </c>
      <c r="AC1699">
        <v>0</v>
      </c>
      <c r="AD1699">
        <v>0</v>
      </c>
      <c r="AE1699">
        <v>7.3062660352305357</v>
      </c>
    </row>
    <row r="1700" spans="1:31" x14ac:dyDescent="0.3">
      <c r="A1700">
        <v>2689233</v>
      </c>
      <c r="B1700">
        <v>1</v>
      </c>
      <c r="C1700" t="s">
        <v>80</v>
      </c>
      <c r="D1700" t="s">
        <v>101</v>
      </c>
      <c r="E1700" t="s">
        <v>213</v>
      </c>
      <c r="F1700" t="s">
        <v>5054</v>
      </c>
      <c r="G1700" t="s">
        <v>147</v>
      </c>
      <c r="H1700" t="s">
        <v>187</v>
      </c>
      <c r="I1700" t="s">
        <v>136</v>
      </c>
      <c r="J1700" t="s">
        <v>3</v>
      </c>
      <c r="K1700" t="s">
        <v>138</v>
      </c>
      <c r="L1700" t="s">
        <v>5055</v>
      </c>
      <c r="M1700" t="s">
        <v>5056</v>
      </c>
      <c r="N1700">
        <v>1.7124999999999999</v>
      </c>
      <c r="O1700">
        <v>0</v>
      </c>
      <c r="P1700">
        <v>1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0.31364590624583333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0.31364590624583333</v>
      </c>
    </row>
    <row r="1701" spans="1:31" x14ac:dyDescent="0.3">
      <c r="A1701">
        <v>2689233</v>
      </c>
      <c r="B1701">
        <v>2</v>
      </c>
      <c r="C1701" t="s">
        <v>80</v>
      </c>
      <c r="D1701" t="s">
        <v>101</v>
      </c>
      <c r="E1701" t="s">
        <v>184</v>
      </c>
      <c r="F1701" t="s">
        <v>5057</v>
      </c>
      <c r="G1701" t="s">
        <v>147</v>
      </c>
      <c r="H1701" t="s">
        <v>187</v>
      </c>
      <c r="I1701" t="s">
        <v>136</v>
      </c>
      <c r="J1701" t="s">
        <v>3</v>
      </c>
      <c r="K1701" t="s">
        <v>138</v>
      </c>
      <c r="L1701" t="s">
        <v>5056</v>
      </c>
      <c r="M1701" t="s">
        <v>5058</v>
      </c>
      <c r="N1701">
        <v>2.2691666659999998</v>
      </c>
      <c r="O1701">
        <v>0</v>
      </c>
      <c r="P1701">
        <v>95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24.674378248282903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24.674378248282903</v>
      </c>
    </row>
    <row r="1702" spans="1:31" x14ac:dyDescent="0.3">
      <c r="A1702">
        <v>2689298</v>
      </c>
      <c r="B1702">
        <v>1</v>
      </c>
      <c r="C1702" t="s">
        <v>81</v>
      </c>
      <c r="D1702" t="s">
        <v>112</v>
      </c>
      <c r="E1702" t="s">
        <v>184</v>
      </c>
      <c r="F1702" t="s">
        <v>5059</v>
      </c>
      <c r="G1702" t="s">
        <v>186</v>
      </c>
      <c r="H1702" t="s">
        <v>187</v>
      </c>
      <c r="I1702" t="s">
        <v>136</v>
      </c>
      <c r="J1702" t="s">
        <v>137</v>
      </c>
      <c r="K1702" t="s">
        <v>138</v>
      </c>
      <c r="L1702" t="s">
        <v>5060</v>
      </c>
      <c r="M1702" t="s">
        <v>5061</v>
      </c>
      <c r="N1702">
        <v>2.8908333329999998</v>
      </c>
      <c r="O1702">
        <v>0</v>
      </c>
      <c r="P1702">
        <v>63</v>
      </c>
      <c r="Q1702">
        <v>0</v>
      </c>
      <c r="R1702">
        <v>0</v>
      </c>
      <c r="S1702">
        <v>0</v>
      </c>
      <c r="T1702">
        <v>2</v>
      </c>
      <c r="U1702">
        <v>0</v>
      </c>
      <c r="V1702">
        <v>0</v>
      </c>
      <c r="W1702">
        <v>0</v>
      </c>
      <c r="X1702">
        <v>37.333912991715252</v>
      </c>
      <c r="Y1702">
        <v>0</v>
      </c>
      <c r="Z1702">
        <v>0</v>
      </c>
      <c r="AA1702">
        <v>0</v>
      </c>
      <c r="AB1702">
        <v>2.1306748742932951</v>
      </c>
      <c r="AC1702">
        <v>0</v>
      </c>
      <c r="AD1702">
        <v>0</v>
      </c>
      <c r="AE1702">
        <v>39.46458786600855</v>
      </c>
    </row>
    <row r="1703" spans="1:31" x14ac:dyDescent="0.3">
      <c r="A1703">
        <v>2689350</v>
      </c>
      <c r="B1703">
        <v>1</v>
      </c>
      <c r="C1703" t="s">
        <v>81</v>
      </c>
      <c r="D1703" t="s">
        <v>127</v>
      </c>
      <c r="E1703" t="s">
        <v>132</v>
      </c>
      <c r="F1703" t="s">
        <v>5062</v>
      </c>
      <c r="G1703" t="s">
        <v>134</v>
      </c>
      <c r="H1703" t="s">
        <v>135</v>
      </c>
      <c r="I1703" t="s">
        <v>136</v>
      </c>
      <c r="J1703" t="s">
        <v>137</v>
      </c>
      <c r="K1703" t="s">
        <v>138</v>
      </c>
      <c r="L1703" t="s">
        <v>5063</v>
      </c>
      <c r="M1703" t="s">
        <v>5064</v>
      </c>
      <c r="N1703">
        <v>1.119722222</v>
      </c>
      <c r="O1703">
        <v>4</v>
      </c>
      <c r="P1703">
        <v>12</v>
      </c>
      <c r="Q1703">
        <v>38</v>
      </c>
      <c r="R1703">
        <v>49</v>
      </c>
      <c r="S1703">
        <v>3</v>
      </c>
      <c r="T1703">
        <v>2</v>
      </c>
      <c r="U1703">
        <v>0</v>
      </c>
      <c r="V1703">
        <v>0</v>
      </c>
      <c r="W1703">
        <v>3.1056123925912429</v>
      </c>
      <c r="X1703">
        <v>2.3594761129862625</v>
      </c>
      <c r="Y1703">
        <v>13.944910641412978</v>
      </c>
      <c r="Z1703">
        <v>15.562894464081797</v>
      </c>
      <c r="AA1703">
        <v>2.7129776617236869</v>
      </c>
      <c r="AB1703">
        <v>0</v>
      </c>
      <c r="AC1703">
        <v>0</v>
      </c>
      <c r="AD1703">
        <v>0</v>
      </c>
      <c r="AE1703">
        <v>37.685871272795964</v>
      </c>
    </row>
    <row r="1704" spans="1:31" x14ac:dyDescent="0.3">
      <c r="A1704">
        <v>2689357</v>
      </c>
      <c r="B1704">
        <v>1</v>
      </c>
      <c r="C1704" t="s">
        <v>81</v>
      </c>
      <c r="D1704" t="s">
        <v>113</v>
      </c>
      <c r="E1704" t="s">
        <v>160</v>
      </c>
      <c r="F1704" t="s">
        <v>5065</v>
      </c>
      <c r="G1704" t="s">
        <v>134</v>
      </c>
      <c r="H1704" t="s">
        <v>135</v>
      </c>
      <c r="I1704" t="s">
        <v>136</v>
      </c>
      <c r="J1704" t="s">
        <v>137</v>
      </c>
      <c r="K1704" t="s">
        <v>138</v>
      </c>
      <c r="L1704" t="s">
        <v>5066</v>
      </c>
      <c r="M1704" t="s">
        <v>5067</v>
      </c>
      <c r="N1704">
        <v>0.85277777700000001</v>
      </c>
      <c r="O1704">
        <v>0</v>
      </c>
      <c r="P1704">
        <v>272</v>
      </c>
      <c r="Q1704">
        <v>0</v>
      </c>
      <c r="R1704">
        <v>10</v>
      </c>
      <c r="S1704">
        <v>0</v>
      </c>
      <c r="T1704">
        <v>34</v>
      </c>
      <c r="U1704">
        <v>0</v>
      </c>
      <c r="V1704">
        <v>0</v>
      </c>
      <c r="W1704">
        <v>0</v>
      </c>
      <c r="X1704">
        <v>28.144449417645898</v>
      </c>
      <c r="Y1704">
        <v>0</v>
      </c>
      <c r="Z1704">
        <v>22.971067865384942</v>
      </c>
      <c r="AA1704">
        <v>0</v>
      </c>
      <c r="AB1704">
        <v>12.53861543814015</v>
      </c>
      <c r="AC1704">
        <v>0</v>
      </c>
      <c r="AD1704">
        <v>0</v>
      </c>
      <c r="AE1704">
        <v>63.654132721170988</v>
      </c>
    </row>
    <row r="1705" spans="1:31" x14ac:dyDescent="0.3">
      <c r="A1705">
        <v>2689105</v>
      </c>
      <c r="B1705">
        <v>1</v>
      </c>
      <c r="C1705" t="s">
        <v>80</v>
      </c>
      <c r="D1705" t="s">
        <v>83</v>
      </c>
      <c r="E1705" t="s">
        <v>428</v>
      </c>
      <c r="F1705" t="s">
        <v>5068</v>
      </c>
      <c r="G1705" t="s">
        <v>147</v>
      </c>
      <c r="H1705" t="s">
        <v>187</v>
      </c>
      <c r="I1705" t="s">
        <v>136</v>
      </c>
      <c r="J1705" t="s">
        <v>3</v>
      </c>
      <c r="K1705" t="s">
        <v>138</v>
      </c>
      <c r="L1705" t="s">
        <v>5069</v>
      </c>
      <c r="M1705" t="s">
        <v>5070</v>
      </c>
      <c r="N1705">
        <v>6.1058333329999996</v>
      </c>
      <c r="O1705">
        <v>0</v>
      </c>
      <c r="P1705">
        <v>2</v>
      </c>
      <c r="Q1705">
        <v>0</v>
      </c>
      <c r="R1705">
        <v>0</v>
      </c>
      <c r="S1705">
        <v>0</v>
      </c>
      <c r="T1705">
        <v>68</v>
      </c>
      <c r="U1705">
        <v>0</v>
      </c>
      <c r="V1705">
        <v>0</v>
      </c>
      <c r="W1705">
        <v>0</v>
      </c>
      <c r="X1705">
        <v>28.151873970126609</v>
      </c>
      <c r="Y1705">
        <v>0</v>
      </c>
      <c r="Z1705">
        <v>0</v>
      </c>
      <c r="AA1705">
        <v>0</v>
      </c>
      <c r="AB1705">
        <v>291.09266882196061</v>
      </c>
      <c r="AC1705">
        <v>0</v>
      </c>
      <c r="AD1705">
        <v>0</v>
      </c>
      <c r="AE1705">
        <v>319.2445427920872</v>
      </c>
    </row>
    <row r="1706" spans="1:31" x14ac:dyDescent="0.3">
      <c r="A1706">
        <v>2689222</v>
      </c>
      <c r="B1706">
        <v>1</v>
      </c>
      <c r="C1706" t="s">
        <v>81</v>
      </c>
      <c r="D1706" t="s">
        <v>113</v>
      </c>
      <c r="E1706" t="s">
        <v>244</v>
      </c>
      <c r="F1706" t="s">
        <v>1216</v>
      </c>
      <c r="G1706" t="s">
        <v>346</v>
      </c>
      <c r="H1706" t="s">
        <v>187</v>
      </c>
      <c r="I1706" t="s">
        <v>136</v>
      </c>
      <c r="J1706" t="s">
        <v>137</v>
      </c>
      <c r="K1706" t="s">
        <v>166</v>
      </c>
      <c r="L1706" t="s">
        <v>5071</v>
      </c>
      <c r="M1706" t="s">
        <v>5072</v>
      </c>
      <c r="N1706">
        <v>6.5147222219999996</v>
      </c>
      <c r="O1706">
        <v>0</v>
      </c>
      <c r="P1706">
        <v>62</v>
      </c>
      <c r="Q1706">
        <v>0</v>
      </c>
      <c r="R1706">
        <v>9</v>
      </c>
      <c r="S1706">
        <v>0</v>
      </c>
      <c r="T1706">
        <v>1</v>
      </c>
      <c r="U1706">
        <v>0</v>
      </c>
      <c r="V1706">
        <v>0</v>
      </c>
      <c r="W1706">
        <v>0</v>
      </c>
      <c r="X1706">
        <v>60.680368143054721</v>
      </c>
      <c r="Y1706">
        <v>0</v>
      </c>
      <c r="Z1706">
        <v>65.389884618616534</v>
      </c>
      <c r="AA1706">
        <v>0</v>
      </c>
      <c r="AB1706">
        <v>8.5358420851600005</v>
      </c>
      <c r="AC1706">
        <v>0</v>
      </c>
      <c r="AD1706">
        <v>0</v>
      </c>
      <c r="AE1706">
        <v>134.60609484683127</v>
      </c>
    </row>
    <row r="1707" spans="1:31" x14ac:dyDescent="0.3">
      <c r="A1707">
        <v>2689256</v>
      </c>
      <c r="B1707">
        <v>1</v>
      </c>
      <c r="C1707" t="s">
        <v>80</v>
      </c>
      <c r="D1707" t="s">
        <v>103</v>
      </c>
      <c r="E1707" t="s">
        <v>244</v>
      </c>
      <c r="F1707" t="s">
        <v>5073</v>
      </c>
      <c r="G1707" t="s">
        <v>346</v>
      </c>
      <c r="H1707" t="s">
        <v>187</v>
      </c>
      <c r="I1707" t="s">
        <v>136</v>
      </c>
      <c r="J1707" t="s">
        <v>137</v>
      </c>
      <c r="K1707" t="s">
        <v>166</v>
      </c>
      <c r="L1707" t="s">
        <v>5074</v>
      </c>
      <c r="M1707" t="s">
        <v>5075</v>
      </c>
      <c r="N1707">
        <v>4.5422222220000004</v>
      </c>
      <c r="O1707">
        <v>0</v>
      </c>
      <c r="P1707">
        <v>67</v>
      </c>
      <c r="Q1707">
        <v>0</v>
      </c>
      <c r="R1707">
        <v>4</v>
      </c>
      <c r="S1707">
        <v>0</v>
      </c>
      <c r="T1707">
        <v>8</v>
      </c>
      <c r="U1707">
        <v>0</v>
      </c>
      <c r="V1707">
        <v>0</v>
      </c>
      <c r="W1707">
        <v>0</v>
      </c>
      <c r="X1707">
        <v>61.548715405915061</v>
      </c>
      <c r="Y1707">
        <v>0</v>
      </c>
      <c r="Z1707">
        <v>28.004875207866935</v>
      </c>
      <c r="AA1707">
        <v>0</v>
      </c>
      <c r="AB1707">
        <v>7.3637221656653926</v>
      </c>
      <c r="AC1707">
        <v>0</v>
      </c>
      <c r="AD1707">
        <v>0</v>
      </c>
      <c r="AE1707">
        <v>96.917312779447386</v>
      </c>
    </row>
    <row r="1708" spans="1:31" x14ac:dyDescent="0.3">
      <c r="A1708">
        <v>2689361</v>
      </c>
      <c r="B1708">
        <v>1</v>
      </c>
      <c r="C1708" t="s">
        <v>80</v>
      </c>
      <c r="D1708" t="s">
        <v>99</v>
      </c>
      <c r="E1708" t="s">
        <v>244</v>
      </c>
      <c r="F1708" t="s">
        <v>5076</v>
      </c>
      <c r="G1708" t="s">
        <v>165</v>
      </c>
      <c r="H1708" t="s">
        <v>187</v>
      </c>
      <c r="I1708" t="s">
        <v>136</v>
      </c>
      <c r="J1708" t="s">
        <v>137</v>
      </c>
      <c r="K1708" t="s">
        <v>166</v>
      </c>
      <c r="L1708" t="s">
        <v>5077</v>
      </c>
      <c r="M1708" t="s">
        <v>5078</v>
      </c>
      <c r="N1708">
        <v>2.1375000000000002</v>
      </c>
      <c r="O1708">
        <v>0</v>
      </c>
      <c r="P1708">
        <v>50</v>
      </c>
      <c r="Q1708">
        <v>0</v>
      </c>
      <c r="R1708">
        <v>0</v>
      </c>
      <c r="S1708">
        <v>0</v>
      </c>
      <c r="T1708">
        <v>9</v>
      </c>
      <c r="U1708">
        <v>0</v>
      </c>
      <c r="V1708">
        <v>0</v>
      </c>
      <c r="W1708">
        <v>0</v>
      </c>
      <c r="X1708">
        <v>13.120775318545844</v>
      </c>
      <c r="Y1708">
        <v>0</v>
      </c>
      <c r="Z1708">
        <v>0</v>
      </c>
      <c r="AA1708">
        <v>0</v>
      </c>
      <c r="AB1708">
        <v>11.479003248378081</v>
      </c>
      <c r="AC1708">
        <v>0</v>
      </c>
      <c r="AD1708">
        <v>0</v>
      </c>
      <c r="AE1708">
        <v>24.599778566923924</v>
      </c>
    </row>
    <row r="1709" spans="1:31" x14ac:dyDescent="0.3">
      <c r="A1709">
        <v>2689234</v>
      </c>
      <c r="B1709">
        <v>1</v>
      </c>
      <c r="C1709" t="s">
        <v>80</v>
      </c>
      <c r="D1709" t="s">
        <v>93</v>
      </c>
      <c r="E1709" t="s">
        <v>244</v>
      </c>
      <c r="F1709" t="s">
        <v>5079</v>
      </c>
      <c r="G1709" t="s">
        <v>968</v>
      </c>
      <c r="H1709" t="s">
        <v>187</v>
      </c>
      <c r="I1709" t="s">
        <v>136</v>
      </c>
      <c r="J1709" t="s">
        <v>137</v>
      </c>
      <c r="K1709" t="s">
        <v>138</v>
      </c>
      <c r="L1709" t="s">
        <v>5080</v>
      </c>
      <c r="M1709" t="s">
        <v>5081</v>
      </c>
      <c r="N1709">
        <v>4.6755555549999999</v>
      </c>
      <c r="O1709">
        <v>0</v>
      </c>
      <c r="P1709">
        <v>149</v>
      </c>
      <c r="Q1709">
        <v>0</v>
      </c>
      <c r="R1709">
        <v>14</v>
      </c>
      <c r="S1709">
        <v>0</v>
      </c>
      <c r="T1709">
        <v>23</v>
      </c>
      <c r="U1709">
        <v>0</v>
      </c>
      <c r="V1709">
        <v>0</v>
      </c>
      <c r="W1709">
        <v>0</v>
      </c>
      <c r="X1709">
        <v>65.696339716711961</v>
      </c>
      <c r="Y1709">
        <v>0</v>
      </c>
      <c r="Z1709">
        <v>54.132254412022419</v>
      </c>
      <c r="AA1709">
        <v>0</v>
      </c>
      <c r="AB1709">
        <v>30.693983419817425</v>
      </c>
      <c r="AC1709">
        <v>0</v>
      </c>
      <c r="AD1709">
        <v>0</v>
      </c>
      <c r="AE1709">
        <v>150.52257754855179</v>
      </c>
    </row>
    <row r="1710" spans="1:31" x14ac:dyDescent="0.3">
      <c r="A1710">
        <v>2689368</v>
      </c>
      <c r="B1710">
        <v>1</v>
      </c>
      <c r="C1710" t="s">
        <v>80</v>
      </c>
      <c r="D1710" t="s">
        <v>106</v>
      </c>
      <c r="E1710" t="s">
        <v>160</v>
      </c>
      <c r="F1710" t="s">
        <v>5082</v>
      </c>
      <c r="G1710" t="s">
        <v>134</v>
      </c>
      <c r="H1710" t="s">
        <v>135</v>
      </c>
      <c r="I1710" t="s">
        <v>136</v>
      </c>
      <c r="J1710" t="s">
        <v>137</v>
      </c>
      <c r="K1710" t="s">
        <v>138</v>
      </c>
      <c r="L1710" t="s">
        <v>5083</v>
      </c>
      <c r="M1710" t="s">
        <v>5084</v>
      </c>
      <c r="N1710">
        <v>1.378055555</v>
      </c>
      <c r="O1710">
        <v>0</v>
      </c>
      <c r="P1710">
        <v>4734</v>
      </c>
      <c r="Q1710">
        <v>0</v>
      </c>
      <c r="R1710">
        <v>13</v>
      </c>
      <c r="S1710">
        <v>4</v>
      </c>
      <c r="T1710">
        <v>338</v>
      </c>
      <c r="U1710">
        <v>1</v>
      </c>
      <c r="V1710">
        <v>1</v>
      </c>
      <c r="W1710">
        <v>0</v>
      </c>
      <c r="X1710">
        <v>1166.1845756075754</v>
      </c>
      <c r="Y1710">
        <v>0</v>
      </c>
      <c r="Z1710">
        <v>22.815245866308434</v>
      </c>
      <c r="AA1710">
        <v>753.93094585279584</v>
      </c>
      <c r="AB1710">
        <v>558.08036012792468</v>
      </c>
      <c r="AC1710">
        <v>22.288966309262811</v>
      </c>
      <c r="AD1710">
        <v>5.3480904152075208</v>
      </c>
      <c r="AE1710">
        <v>2528.6481841790746</v>
      </c>
    </row>
    <row r="1711" spans="1:31" x14ac:dyDescent="0.3">
      <c r="A1711">
        <v>2689421</v>
      </c>
      <c r="B1711">
        <v>1</v>
      </c>
      <c r="C1711" t="s">
        <v>80</v>
      </c>
      <c r="D1711" t="s">
        <v>99</v>
      </c>
      <c r="E1711" t="s">
        <v>244</v>
      </c>
      <c r="F1711" t="s">
        <v>5085</v>
      </c>
      <c r="G1711" t="s">
        <v>165</v>
      </c>
      <c r="H1711" t="s">
        <v>187</v>
      </c>
      <c r="I1711" t="s">
        <v>136</v>
      </c>
      <c r="J1711" t="s">
        <v>137</v>
      </c>
      <c r="K1711" t="s">
        <v>166</v>
      </c>
      <c r="L1711" t="s">
        <v>5086</v>
      </c>
      <c r="M1711" t="s">
        <v>5087</v>
      </c>
      <c r="N1711">
        <v>1.048611111</v>
      </c>
      <c r="O1711">
        <v>0</v>
      </c>
      <c r="P1711">
        <v>85</v>
      </c>
      <c r="Q1711">
        <v>0</v>
      </c>
      <c r="R1711">
        <v>0</v>
      </c>
      <c r="S1711">
        <v>0</v>
      </c>
      <c r="T1711">
        <v>13</v>
      </c>
      <c r="U1711">
        <v>0</v>
      </c>
      <c r="V1711">
        <v>0</v>
      </c>
      <c r="W1711">
        <v>0</v>
      </c>
      <c r="X1711">
        <v>13.825299864851717</v>
      </c>
      <c r="Y1711">
        <v>0</v>
      </c>
      <c r="Z1711">
        <v>0</v>
      </c>
      <c r="AA1711">
        <v>0</v>
      </c>
      <c r="AB1711">
        <v>12.065166516075072</v>
      </c>
      <c r="AC1711">
        <v>0</v>
      </c>
      <c r="AD1711">
        <v>0</v>
      </c>
      <c r="AE1711">
        <v>25.890466380926789</v>
      </c>
    </row>
    <row r="1712" spans="1:31" x14ac:dyDescent="0.3">
      <c r="A1712">
        <v>2689191</v>
      </c>
      <c r="B1712">
        <v>1</v>
      </c>
      <c r="C1712" t="s">
        <v>81</v>
      </c>
      <c r="D1712" t="s">
        <v>127</v>
      </c>
      <c r="E1712" t="s">
        <v>244</v>
      </c>
      <c r="F1712" t="s">
        <v>1213</v>
      </c>
      <c r="G1712" t="s">
        <v>346</v>
      </c>
      <c r="H1712" t="s">
        <v>187</v>
      </c>
      <c r="I1712" t="s">
        <v>136</v>
      </c>
      <c r="J1712" t="s">
        <v>137</v>
      </c>
      <c r="K1712" t="s">
        <v>166</v>
      </c>
      <c r="L1712" t="s">
        <v>5088</v>
      </c>
      <c r="M1712" t="s">
        <v>5089</v>
      </c>
      <c r="N1712">
        <v>7.0013888880000001</v>
      </c>
      <c r="O1712">
        <v>0</v>
      </c>
      <c r="P1712">
        <v>126</v>
      </c>
      <c r="Q1712">
        <v>0</v>
      </c>
      <c r="R1712">
        <v>13</v>
      </c>
      <c r="S1712">
        <v>0</v>
      </c>
      <c r="T1712">
        <v>7</v>
      </c>
      <c r="U1712">
        <v>0</v>
      </c>
      <c r="V1712">
        <v>0</v>
      </c>
      <c r="W1712">
        <v>0</v>
      </c>
      <c r="X1712">
        <v>140.45705668307534</v>
      </c>
      <c r="Y1712">
        <v>0</v>
      </c>
      <c r="Z1712">
        <v>65.473110172232154</v>
      </c>
      <c r="AA1712">
        <v>0</v>
      </c>
      <c r="AB1712">
        <v>7.3754189226872358</v>
      </c>
      <c r="AC1712">
        <v>0</v>
      </c>
      <c r="AD1712">
        <v>0</v>
      </c>
      <c r="AE1712">
        <v>213.30558577799474</v>
      </c>
    </row>
    <row r="1713" spans="1:31" x14ac:dyDescent="0.3">
      <c r="A1713">
        <v>2689230</v>
      </c>
      <c r="B1713">
        <v>1</v>
      </c>
      <c r="C1713" t="s">
        <v>81</v>
      </c>
      <c r="D1713" t="s">
        <v>123</v>
      </c>
      <c r="E1713" t="s">
        <v>145</v>
      </c>
      <c r="F1713" t="s">
        <v>5090</v>
      </c>
      <c r="G1713" t="s">
        <v>346</v>
      </c>
      <c r="H1713" t="s">
        <v>135</v>
      </c>
      <c r="I1713" t="s">
        <v>136</v>
      </c>
      <c r="J1713" t="s">
        <v>137</v>
      </c>
      <c r="K1713" t="s">
        <v>166</v>
      </c>
      <c r="L1713" t="s">
        <v>5091</v>
      </c>
      <c r="M1713" t="s">
        <v>5092</v>
      </c>
      <c r="N1713">
        <v>7.8969444439999998</v>
      </c>
      <c r="O1713">
        <v>0</v>
      </c>
      <c r="P1713">
        <v>0</v>
      </c>
      <c r="Q1713">
        <v>0</v>
      </c>
      <c r="R1713">
        <v>0</v>
      </c>
      <c r="S1713">
        <v>0</v>
      </c>
      <c r="T1713">
        <v>1</v>
      </c>
      <c r="U1713">
        <v>2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2563.5922721533452</v>
      </c>
      <c r="AD1713">
        <v>0</v>
      </c>
      <c r="AE1713">
        <v>2563.5922721533452</v>
      </c>
    </row>
    <row r="1714" spans="1:31" x14ac:dyDescent="0.3">
      <c r="A1714">
        <v>2689253</v>
      </c>
      <c r="B1714">
        <v>1</v>
      </c>
      <c r="C1714" t="s">
        <v>81</v>
      </c>
      <c r="D1714" t="s">
        <v>123</v>
      </c>
      <c r="E1714" t="s">
        <v>145</v>
      </c>
      <c r="F1714" t="s">
        <v>5093</v>
      </c>
      <c r="G1714" t="s">
        <v>346</v>
      </c>
      <c r="H1714" t="s">
        <v>135</v>
      </c>
      <c r="I1714" t="s">
        <v>136</v>
      </c>
      <c r="J1714" t="s">
        <v>137</v>
      </c>
      <c r="K1714" t="s">
        <v>166</v>
      </c>
      <c r="L1714" t="s">
        <v>5094</v>
      </c>
      <c r="M1714" t="s">
        <v>5095</v>
      </c>
      <c r="N1714">
        <v>6.4450000000000003</v>
      </c>
      <c r="O1714">
        <v>0</v>
      </c>
      <c r="P1714">
        <v>3</v>
      </c>
      <c r="Q1714">
        <v>0</v>
      </c>
      <c r="R1714">
        <v>0</v>
      </c>
      <c r="S1714">
        <v>0</v>
      </c>
      <c r="T1714">
        <v>336</v>
      </c>
      <c r="U1714">
        <v>0</v>
      </c>
      <c r="V1714">
        <v>16</v>
      </c>
      <c r="W1714">
        <v>0</v>
      </c>
      <c r="X1714">
        <v>1.5551974174438259</v>
      </c>
      <c r="Y1714">
        <v>0</v>
      </c>
      <c r="Z1714">
        <v>0</v>
      </c>
      <c r="AA1714">
        <v>0</v>
      </c>
      <c r="AB1714">
        <v>1885.8391887302566</v>
      </c>
      <c r="AC1714">
        <v>0</v>
      </c>
      <c r="AD1714">
        <v>572.66164395379656</v>
      </c>
      <c r="AE1714">
        <v>2460.0560301014971</v>
      </c>
    </row>
    <row r="1715" spans="1:31" x14ac:dyDescent="0.3">
      <c r="A1715">
        <v>2689351</v>
      </c>
      <c r="B1715">
        <v>1</v>
      </c>
      <c r="C1715" t="s">
        <v>80</v>
      </c>
      <c r="D1715" t="s">
        <v>107</v>
      </c>
      <c r="E1715" t="s">
        <v>213</v>
      </c>
      <c r="F1715" t="s">
        <v>5096</v>
      </c>
      <c r="G1715" t="s">
        <v>831</v>
      </c>
      <c r="H1715" t="s">
        <v>187</v>
      </c>
      <c r="I1715" t="s">
        <v>136</v>
      </c>
      <c r="J1715" t="s">
        <v>137</v>
      </c>
      <c r="K1715" t="s">
        <v>138</v>
      </c>
      <c r="L1715" t="s">
        <v>5097</v>
      </c>
      <c r="M1715" t="s">
        <v>5098</v>
      </c>
      <c r="N1715">
        <v>4.5644444440000003</v>
      </c>
      <c r="O1715">
        <v>0</v>
      </c>
      <c r="P1715">
        <v>1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0.98431133033399065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0.98431133033399065</v>
      </c>
    </row>
    <row r="1716" spans="1:31" x14ac:dyDescent="0.3">
      <c r="A1716">
        <v>2689392</v>
      </c>
      <c r="B1716">
        <v>1</v>
      </c>
      <c r="C1716" t="s">
        <v>80</v>
      </c>
      <c r="D1716" t="s">
        <v>89</v>
      </c>
      <c r="E1716" t="s">
        <v>213</v>
      </c>
      <c r="F1716" t="s">
        <v>5099</v>
      </c>
      <c r="G1716" t="s">
        <v>831</v>
      </c>
      <c r="H1716" t="s">
        <v>187</v>
      </c>
      <c r="I1716" t="s">
        <v>136</v>
      </c>
      <c r="J1716" t="s">
        <v>137</v>
      </c>
      <c r="K1716" t="s">
        <v>138</v>
      </c>
      <c r="L1716" t="s">
        <v>5100</v>
      </c>
      <c r="M1716" t="s">
        <v>5101</v>
      </c>
      <c r="N1716">
        <v>3.250277777</v>
      </c>
      <c r="O1716">
        <v>0</v>
      </c>
      <c r="P1716">
        <v>1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0.43509026056414257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0.43509026056414257</v>
      </c>
    </row>
    <row r="1717" spans="1:31" x14ac:dyDescent="0.3">
      <c r="A1717">
        <v>2689422</v>
      </c>
      <c r="B1717">
        <v>1</v>
      </c>
      <c r="C1717" t="s">
        <v>81</v>
      </c>
      <c r="D1717" t="s">
        <v>112</v>
      </c>
      <c r="E1717" t="s">
        <v>213</v>
      </c>
      <c r="F1717" t="s">
        <v>5102</v>
      </c>
      <c r="G1717" t="s">
        <v>688</v>
      </c>
      <c r="H1717" t="s">
        <v>187</v>
      </c>
      <c r="I1717" t="s">
        <v>136</v>
      </c>
      <c r="J1717" t="s">
        <v>137</v>
      </c>
      <c r="K1717" t="s">
        <v>138</v>
      </c>
      <c r="L1717" t="s">
        <v>5103</v>
      </c>
      <c r="M1717" t="s">
        <v>5104</v>
      </c>
      <c r="N1717">
        <v>1.615</v>
      </c>
      <c r="O1717">
        <v>0</v>
      </c>
      <c r="P1717">
        <v>1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</row>
    <row r="1718" spans="1:31" x14ac:dyDescent="0.3">
      <c r="A1718">
        <v>2689430</v>
      </c>
      <c r="B1718">
        <v>1</v>
      </c>
      <c r="C1718" t="s">
        <v>80</v>
      </c>
      <c r="D1718" t="s">
        <v>92</v>
      </c>
      <c r="E1718" t="s">
        <v>213</v>
      </c>
      <c r="F1718" t="s">
        <v>5105</v>
      </c>
      <c r="G1718" t="s">
        <v>688</v>
      </c>
      <c r="H1718" t="s">
        <v>187</v>
      </c>
      <c r="I1718" t="s">
        <v>136</v>
      </c>
      <c r="J1718" t="s">
        <v>137</v>
      </c>
      <c r="K1718" t="s">
        <v>138</v>
      </c>
      <c r="L1718" t="s">
        <v>5106</v>
      </c>
      <c r="M1718" t="s">
        <v>5107</v>
      </c>
      <c r="N1718">
        <v>2.1730555549999999</v>
      </c>
      <c r="O1718">
        <v>0</v>
      </c>
      <c r="P1718">
        <v>1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</row>
    <row r="1719" spans="1:31" x14ac:dyDescent="0.3">
      <c r="A1719">
        <v>2689436</v>
      </c>
      <c r="B1719">
        <v>1</v>
      </c>
      <c r="C1719" t="s">
        <v>81</v>
      </c>
      <c r="D1719" t="s">
        <v>123</v>
      </c>
      <c r="E1719" t="s">
        <v>160</v>
      </c>
      <c r="F1719" t="s">
        <v>5108</v>
      </c>
      <c r="G1719" t="s">
        <v>134</v>
      </c>
      <c r="H1719" t="s">
        <v>135</v>
      </c>
      <c r="I1719" t="s">
        <v>136</v>
      </c>
      <c r="J1719" t="s">
        <v>137</v>
      </c>
      <c r="K1719" t="s">
        <v>138</v>
      </c>
      <c r="L1719" t="s">
        <v>5109</v>
      </c>
      <c r="M1719" t="s">
        <v>5110</v>
      </c>
      <c r="N1719">
        <v>0.35833333299999998</v>
      </c>
      <c r="O1719">
        <v>0</v>
      </c>
      <c r="P1719">
        <v>0</v>
      </c>
      <c r="Q1719">
        <v>0</v>
      </c>
      <c r="R1719">
        <v>0</v>
      </c>
      <c r="S1719">
        <v>9</v>
      </c>
      <c r="T1719">
        <v>0</v>
      </c>
      <c r="U1719">
        <v>4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3.8417975113987683</v>
      </c>
      <c r="AB1719">
        <v>0</v>
      </c>
      <c r="AC1719">
        <v>86.212901355700183</v>
      </c>
      <c r="AD1719">
        <v>0</v>
      </c>
      <c r="AE1719">
        <v>90.054698867098949</v>
      </c>
    </row>
    <row r="1720" spans="1:31" x14ac:dyDescent="0.3">
      <c r="A1720">
        <v>2689443</v>
      </c>
      <c r="B1720">
        <v>1</v>
      </c>
      <c r="C1720" t="s">
        <v>80</v>
      </c>
      <c r="D1720" t="s">
        <v>84</v>
      </c>
      <c r="E1720" t="s">
        <v>428</v>
      </c>
      <c r="F1720" t="s">
        <v>5111</v>
      </c>
      <c r="G1720" t="s">
        <v>818</v>
      </c>
      <c r="H1720" t="s">
        <v>187</v>
      </c>
      <c r="I1720" t="s">
        <v>136</v>
      </c>
      <c r="J1720" t="s">
        <v>137</v>
      </c>
      <c r="K1720" t="s">
        <v>138</v>
      </c>
      <c r="L1720" t="s">
        <v>5112</v>
      </c>
      <c r="M1720" t="s">
        <v>5113</v>
      </c>
      <c r="N1720">
        <v>1.6191666659999999</v>
      </c>
      <c r="O1720">
        <v>0</v>
      </c>
      <c r="P1720">
        <v>73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20.12630464231713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20.12630464231713</v>
      </c>
    </row>
    <row r="1721" spans="1:31" x14ac:dyDescent="0.3">
      <c r="A1721">
        <v>2689446</v>
      </c>
      <c r="B1721">
        <v>1</v>
      </c>
      <c r="C1721" t="s">
        <v>81</v>
      </c>
      <c r="D1721" t="s">
        <v>128</v>
      </c>
      <c r="E1721" t="s">
        <v>145</v>
      </c>
      <c r="F1721" t="s">
        <v>5114</v>
      </c>
      <c r="G1721" t="s">
        <v>134</v>
      </c>
      <c r="H1721" t="s">
        <v>135</v>
      </c>
      <c r="I1721" t="s">
        <v>136</v>
      </c>
      <c r="J1721" t="s">
        <v>137</v>
      </c>
      <c r="K1721" t="s">
        <v>138</v>
      </c>
      <c r="L1721" t="s">
        <v>5115</v>
      </c>
      <c r="M1721" t="s">
        <v>5116</v>
      </c>
      <c r="N1721">
        <v>0.57638888799999999</v>
      </c>
      <c r="O1721">
        <v>4</v>
      </c>
      <c r="P1721">
        <v>90</v>
      </c>
      <c r="Q1721">
        <v>10</v>
      </c>
      <c r="R1721">
        <v>103</v>
      </c>
      <c r="S1721">
        <v>9</v>
      </c>
      <c r="T1721">
        <v>13</v>
      </c>
      <c r="U1721">
        <v>1</v>
      </c>
      <c r="V1721">
        <v>0</v>
      </c>
      <c r="W1721">
        <v>0.9149831674870611</v>
      </c>
      <c r="X1721">
        <v>10.679085051330144</v>
      </c>
      <c r="Y1721">
        <v>6.7727601885045381</v>
      </c>
      <c r="Z1721">
        <v>19.327606824860613</v>
      </c>
      <c r="AA1721">
        <v>33.345464658250286</v>
      </c>
      <c r="AB1721">
        <v>5.7656613345112442</v>
      </c>
      <c r="AC1721">
        <v>6.9582129979264939</v>
      </c>
      <c r="AD1721">
        <v>0</v>
      </c>
      <c r="AE1721">
        <v>83.763774222870396</v>
      </c>
    </row>
    <row r="1722" spans="1:31" x14ac:dyDescent="0.3">
      <c r="A1722">
        <v>2689448</v>
      </c>
      <c r="B1722">
        <v>1</v>
      </c>
      <c r="C1722" t="s">
        <v>80</v>
      </c>
      <c r="D1722" t="s">
        <v>94</v>
      </c>
      <c r="E1722" t="s">
        <v>160</v>
      </c>
      <c r="F1722" t="s">
        <v>5117</v>
      </c>
      <c r="G1722" t="s">
        <v>165</v>
      </c>
      <c r="H1722" t="s">
        <v>135</v>
      </c>
      <c r="I1722" t="s">
        <v>136</v>
      </c>
      <c r="J1722" t="s">
        <v>137</v>
      </c>
      <c r="K1722" t="s">
        <v>166</v>
      </c>
      <c r="L1722" t="s">
        <v>5118</v>
      </c>
      <c r="M1722" t="s">
        <v>5119</v>
      </c>
      <c r="N1722">
        <v>0.91888888800000001</v>
      </c>
      <c r="O1722">
        <v>0</v>
      </c>
      <c r="P1722">
        <v>0</v>
      </c>
      <c r="Q1722">
        <v>11</v>
      </c>
      <c r="R1722">
        <v>118</v>
      </c>
      <c r="S1722">
        <v>1</v>
      </c>
      <c r="T1722">
        <v>8</v>
      </c>
      <c r="U1722">
        <v>0</v>
      </c>
      <c r="V1722">
        <v>0</v>
      </c>
      <c r="W1722">
        <v>0</v>
      </c>
      <c r="X1722">
        <v>0</v>
      </c>
      <c r="Y1722">
        <v>2.1729057524048847</v>
      </c>
      <c r="Z1722">
        <v>9.0900291328888869</v>
      </c>
      <c r="AA1722">
        <v>13.212300123108358</v>
      </c>
      <c r="AB1722">
        <v>0</v>
      </c>
      <c r="AC1722">
        <v>0</v>
      </c>
      <c r="AD1722">
        <v>0</v>
      </c>
      <c r="AE1722">
        <v>24.47523500840213</v>
      </c>
    </row>
    <row r="1723" spans="1:31" x14ac:dyDescent="0.3">
      <c r="A1723">
        <v>2689449</v>
      </c>
      <c r="B1723">
        <v>1</v>
      </c>
      <c r="C1723" t="s">
        <v>80</v>
      </c>
      <c r="D1723" t="s">
        <v>94</v>
      </c>
      <c r="E1723" t="s">
        <v>132</v>
      </c>
      <c r="F1723" t="s">
        <v>5120</v>
      </c>
      <c r="G1723" t="s">
        <v>165</v>
      </c>
      <c r="H1723" t="s">
        <v>135</v>
      </c>
      <c r="I1723" t="s">
        <v>136</v>
      </c>
      <c r="J1723" t="s">
        <v>137</v>
      </c>
      <c r="K1723" t="s">
        <v>166</v>
      </c>
      <c r="L1723" t="s">
        <v>5121</v>
      </c>
      <c r="M1723" t="s">
        <v>5122</v>
      </c>
      <c r="N1723">
        <v>0.93722222200000005</v>
      </c>
      <c r="O1723">
        <v>2</v>
      </c>
      <c r="P1723">
        <v>2</v>
      </c>
      <c r="Q1723">
        <v>42</v>
      </c>
      <c r="R1723">
        <v>13</v>
      </c>
      <c r="S1723">
        <v>7</v>
      </c>
      <c r="T1723">
        <v>4</v>
      </c>
      <c r="U1723">
        <v>0</v>
      </c>
      <c r="V1723">
        <v>0</v>
      </c>
      <c r="W1723">
        <v>1.3740118549367322</v>
      </c>
      <c r="X1723">
        <v>0.5847456017092808</v>
      </c>
      <c r="Y1723">
        <v>47.098754623387784</v>
      </c>
      <c r="Z1723">
        <v>7.1954678782258075</v>
      </c>
      <c r="AA1723">
        <v>5.5055058733312023</v>
      </c>
      <c r="AB1723">
        <v>1.792544740849678</v>
      </c>
      <c r="AC1723">
        <v>0</v>
      </c>
      <c r="AD1723">
        <v>0</v>
      </c>
      <c r="AE1723">
        <v>63.551030572440482</v>
      </c>
    </row>
    <row r="1724" spans="1:31" x14ac:dyDescent="0.3">
      <c r="A1724">
        <v>2689465</v>
      </c>
      <c r="B1724">
        <v>1</v>
      </c>
      <c r="C1724" t="s">
        <v>81</v>
      </c>
      <c r="D1724" t="s">
        <v>128</v>
      </c>
      <c r="E1724" t="s">
        <v>160</v>
      </c>
      <c r="F1724" t="s">
        <v>5123</v>
      </c>
      <c r="G1724" t="s">
        <v>134</v>
      </c>
      <c r="H1724" t="s">
        <v>135</v>
      </c>
      <c r="I1724" t="s">
        <v>136</v>
      </c>
      <c r="J1724" t="s">
        <v>137</v>
      </c>
      <c r="K1724" t="s">
        <v>138</v>
      </c>
      <c r="L1724" t="s">
        <v>5124</v>
      </c>
      <c r="M1724" t="s">
        <v>5125</v>
      </c>
      <c r="N1724">
        <v>0.35</v>
      </c>
      <c r="O1724">
        <v>0</v>
      </c>
      <c r="P1724">
        <v>0</v>
      </c>
      <c r="Q1724">
        <v>0</v>
      </c>
      <c r="R1724">
        <v>0</v>
      </c>
      <c r="S1724">
        <v>2</v>
      </c>
      <c r="T1724">
        <v>325</v>
      </c>
      <c r="U1724">
        <v>0</v>
      </c>
      <c r="V1724">
        <v>4</v>
      </c>
      <c r="W1724">
        <v>0</v>
      </c>
      <c r="X1724">
        <v>0</v>
      </c>
      <c r="Y1724">
        <v>0</v>
      </c>
      <c r="Z1724">
        <v>0</v>
      </c>
      <c r="AA1724">
        <v>4.2438097090530471</v>
      </c>
      <c r="AB1724">
        <v>56.281066685786371</v>
      </c>
      <c r="AC1724">
        <v>0</v>
      </c>
      <c r="AD1724">
        <v>21.380934696401095</v>
      </c>
      <c r="AE1724">
        <v>81.905811091240508</v>
      </c>
    </row>
    <row r="1725" spans="1:31" x14ac:dyDescent="0.3">
      <c r="A1725">
        <v>2689468</v>
      </c>
      <c r="B1725">
        <v>1</v>
      </c>
      <c r="C1725" t="s">
        <v>80</v>
      </c>
      <c r="D1725" t="s">
        <v>97</v>
      </c>
      <c r="E1725" t="s">
        <v>160</v>
      </c>
      <c r="F1725" t="s">
        <v>2214</v>
      </c>
      <c r="G1725" t="s">
        <v>134</v>
      </c>
      <c r="H1725" t="s">
        <v>135</v>
      </c>
      <c r="I1725" t="s">
        <v>136</v>
      </c>
      <c r="J1725" t="s">
        <v>137</v>
      </c>
      <c r="K1725" t="s">
        <v>138</v>
      </c>
      <c r="L1725" t="s">
        <v>5126</v>
      </c>
      <c r="M1725" t="s">
        <v>5127</v>
      </c>
      <c r="N1725">
        <v>7.6388888000000002E-2</v>
      </c>
      <c r="O1725">
        <v>5</v>
      </c>
      <c r="P1725">
        <v>1621</v>
      </c>
      <c r="Q1725">
        <v>5</v>
      </c>
      <c r="R1725">
        <v>70</v>
      </c>
      <c r="S1725">
        <v>15</v>
      </c>
      <c r="T1725">
        <v>147</v>
      </c>
      <c r="U1725">
        <v>1</v>
      </c>
      <c r="V1725">
        <v>0</v>
      </c>
      <c r="W1725">
        <v>1.9378267838162597</v>
      </c>
      <c r="X1725">
        <v>22.504705065422947</v>
      </c>
      <c r="Y1725">
        <v>0.16582967576876254</v>
      </c>
      <c r="Z1725">
        <v>1.4371935373181604</v>
      </c>
      <c r="AA1725">
        <v>2.9122710809860939</v>
      </c>
      <c r="AB1725">
        <v>10.383925468394636</v>
      </c>
      <c r="AC1725">
        <v>7.6078484305164693</v>
      </c>
      <c r="AD1725">
        <v>0</v>
      </c>
      <c r="AE1725">
        <v>46.949600042223331</v>
      </c>
    </row>
    <row r="1726" spans="1:31" x14ac:dyDescent="0.3">
      <c r="A1726">
        <v>2689393</v>
      </c>
      <c r="B1726">
        <v>1</v>
      </c>
      <c r="C1726" t="s">
        <v>81</v>
      </c>
      <c r="D1726" t="s">
        <v>127</v>
      </c>
      <c r="E1726" t="s">
        <v>244</v>
      </c>
      <c r="F1726" t="s">
        <v>5128</v>
      </c>
      <c r="G1726" t="s">
        <v>186</v>
      </c>
      <c r="H1726" t="s">
        <v>187</v>
      </c>
      <c r="I1726" t="s">
        <v>136</v>
      </c>
      <c r="J1726" t="s">
        <v>137</v>
      </c>
      <c r="K1726" t="s">
        <v>138</v>
      </c>
      <c r="L1726" t="s">
        <v>5129</v>
      </c>
      <c r="M1726" t="s">
        <v>5130</v>
      </c>
      <c r="N1726">
        <v>2.7297222219999999</v>
      </c>
      <c r="O1726">
        <v>0</v>
      </c>
      <c r="P1726">
        <v>31</v>
      </c>
      <c r="Q1726">
        <v>0</v>
      </c>
      <c r="R1726">
        <v>9</v>
      </c>
      <c r="S1726">
        <v>0</v>
      </c>
      <c r="T1726">
        <v>4</v>
      </c>
      <c r="U1726">
        <v>0</v>
      </c>
      <c r="V1726">
        <v>0</v>
      </c>
      <c r="W1726">
        <v>0</v>
      </c>
      <c r="X1726">
        <v>12.889293483114713</v>
      </c>
      <c r="Y1726">
        <v>0</v>
      </c>
      <c r="Z1726">
        <v>31.929311999424684</v>
      </c>
      <c r="AA1726">
        <v>0</v>
      </c>
      <c r="AB1726">
        <v>4.2327487528546506</v>
      </c>
      <c r="AC1726">
        <v>0</v>
      </c>
      <c r="AD1726">
        <v>0</v>
      </c>
      <c r="AE1726">
        <v>49.051354235394044</v>
      </c>
    </row>
    <row r="1727" spans="1:31" x14ac:dyDescent="0.3">
      <c r="A1727">
        <v>2689411</v>
      </c>
      <c r="B1727">
        <v>1</v>
      </c>
      <c r="C1727" t="s">
        <v>80</v>
      </c>
      <c r="D1727" t="s">
        <v>83</v>
      </c>
      <c r="E1727" t="s">
        <v>145</v>
      </c>
      <c r="F1727" t="s">
        <v>5131</v>
      </c>
      <c r="G1727" t="s">
        <v>346</v>
      </c>
      <c r="H1727" t="s">
        <v>135</v>
      </c>
      <c r="I1727" t="s">
        <v>136</v>
      </c>
      <c r="J1727" t="s">
        <v>137</v>
      </c>
      <c r="K1727" t="s">
        <v>166</v>
      </c>
      <c r="L1727" t="s">
        <v>5132</v>
      </c>
      <c r="M1727" t="s">
        <v>5133</v>
      </c>
      <c r="N1727">
        <v>1.144722222</v>
      </c>
      <c r="O1727">
        <v>0</v>
      </c>
      <c r="P1727">
        <v>145</v>
      </c>
      <c r="Q1727">
        <v>0</v>
      </c>
      <c r="R1727">
        <v>1</v>
      </c>
      <c r="S1727">
        <v>31</v>
      </c>
      <c r="T1727">
        <v>21</v>
      </c>
      <c r="U1727">
        <v>13</v>
      </c>
      <c r="V1727">
        <v>4</v>
      </c>
      <c r="W1727">
        <v>0</v>
      </c>
      <c r="X1727">
        <v>41.546494203127253</v>
      </c>
      <c r="Y1727">
        <v>0</v>
      </c>
      <c r="Z1727">
        <v>2.4268044712609669</v>
      </c>
      <c r="AA1727">
        <v>767.68417626683004</v>
      </c>
      <c r="AB1727">
        <v>46.556879696392109</v>
      </c>
      <c r="AC1727">
        <v>331.24849807985782</v>
      </c>
      <c r="AD1727">
        <v>62.077404668002799</v>
      </c>
      <c r="AE1727">
        <v>1251.540257385471</v>
      </c>
    </row>
    <row r="1728" spans="1:31" x14ac:dyDescent="0.3">
      <c r="A1728">
        <v>2689416</v>
      </c>
      <c r="B1728">
        <v>1</v>
      </c>
      <c r="C1728" t="s">
        <v>81</v>
      </c>
      <c r="D1728" t="s">
        <v>123</v>
      </c>
      <c r="E1728" t="s">
        <v>184</v>
      </c>
      <c r="F1728" t="s">
        <v>5134</v>
      </c>
      <c r="G1728" t="s">
        <v>186</v>
      </c>
      <c r="H1728" t="s">
        <v>187</v>
      </c>
      <c r="I1728" t="s">
        <v>136</v>
      </c>
      <c r="J1728" t="s">
        <v>137</v>
      </c>
      <c r="K1728" t="s">
        <v>138</v>
      </c>
      <c r="L1728" t="s">
        <v>5135</v>
      </c>
      <c r="M1728" t="s">
        <v>5136</v>
      </c>
      <c r="N1728">
        <v>1.07</v>
      </c>
      <c r="O1728">
        <v>0</v>
      </c>
      <c r="P1728">
        <v>6</v>
      </c>
      <c r="Q1728">
        <v>0</v>
      </c>
      <c r="R1728">
        <v>7</v>
      </c>
      <c r="S1728">
        <v>0</v>
      </c>
      <c r="T1728">
        <v>6</v>
      </c>
      <c r="U1728">
        <v>0</v>
      </c>
      <c r="V1728">
        <v>0</v>
      </c>
      <c r="W1728">
        <v>0</v>
      </c>
      <c r="X1728">
        <v>0.94342187130472499</v>
      </c>
      <c r="Y1728">
        <v>0</v>
      </c>
      <c r="Z1728">
        <v>1.619496958760881</v>
      </c>
      <c r="AA1728">
        <v>0</v>
      </c>
      <c r="AB1728">
        <v>2.1729041861967646</v>
      </c>
      <c r="AC1728">
        <v>0</v>
      </c>
      <c r="AD1728">
        <v>0</v>
      </c>
      <c r="AE1728">
        <v>4.7358230162623709</v>
      </c>
    </row>
    <row r="1729" spans="1:31" x14ac:dyDescent="0.3">
      <c r="A1729">
        <v>2689188</v>
      </c>
      <c r="B1729">
        <v>1</v>
      </c>
      <c r="C1729" t="s">
        <v>81</v>
      </c>
      <c r="D1729" t="s">
        <v>127</v>
      </c>
      <c r="E1729" t="s">
        <v>145</v>
      </c>
      <c r="F1729" t="s">
        <v>5137</v>
      </c>
      <c r="G1729" t="s">
        <v>165</v>
      </c>
      <c r="H1729" t="s">
        <v>135</v>
      </c>
      <c r="I1729" t="s">
        <v>136</v>
      </c>
      <c r="J1729" t="s">
        <v>137</v>
      </c>
      <c r="K1729" t="s">
        <v>166</v>
      </c>
      <c r="L1729" t="s">
        <v>5138</v>
      </c>
      <c r="M1729" t="s">
        <v>5139</v>
      </c>
      <c r="N1729">
        <v>6.6836111110000003</v>
      </c>
      <c r="O1729">
        <v>0</v>
      </c>
      <c r="P1729">
        <v>800</v>
      </c>
      <c r="Q1729">
        <v>0</v>
      </c>
      <c r="R1729">
        <v>14</v>
      </c>
      <c r="S1729">
        <v>18</v>
      </c>
      <c r="T1729">
        <v>74</v>
      </c>
      <c r="U1729">
        <v>0</v>
      </c>
      <c r="V1729">
        <v>0</v>
      </c>
      <c r="W1729">
        <v>0</v>
      </c>
      <c r="X1729">
        <v>951.6969789041899</v>
      </c>
      <c r="Y1729">
        <v>0</v>
      </c>
      <c r="Z1729">
        <v>61.795064446271176</v>
      </c>
      <c r="AA1729">
        <v>1073.6818697464566</v>
      </c>
      <c r="AB1729">
        <v>625.95942545954745</v>
      </c>
      <c r="AC1729">
        <v>0</v>
      </c>
      <c r="AD1729">
        <v>0</v>
      </c>
      <c r="AE1729">
        <v>2713.1333385564649</v>
      </c>
    </row>
    <row r="1730" spans="1:31" x14ac:dyDescent="0.3">
      <c r="A1730">
        <v>2689202</v>
      </c>
      <c r="B1730">
        <v>1</v>
      </c>
      <c r="C1730" t="s">
        <v>81</v>
      </c>
      <c r="D1730" t="s">
        <v>112</v>
      </c>
      <c r="E1730" t="s">
        <v>145</v>
      </c>
      <c r="F1730" t="s">
        <v>1406</v>
      </c>
      <c r="G1730" t="s">
        <v>346</v>
      </c>
      <c r="H1730" t="s">
        <v>135</v>
      </c>
      <c r="I1730" t="s">
        <v>136</v>
      </c>
      <c r="J1730" t="s">
        <v>137</v>
      </c>
      <c r="K1730" t="s">
        <v>166</v>
      </c>
      <c r="L1730" t="s">
        <v>5140</v>
      </c>
      <c r="M1730" t="s">
        <v>5141</v>
      </c>
      <c r="N1730">
        <v>6.3949999999999996</v>
      </c>
      <c r="O1730">
        <v>0</v>
      </c>
      <c r="P1730">
        <v>77</v>
      </c>
      <c r="Q1730">
        <v>57</v>
      </c>
      <c r="R1730">
        <v>84</v>
      </c>
      <c r="S1730">
        <v>9</v>
      </c>
      <c r="T1730">
        <v>1</v>
      </c>
      <c r="U1730">
        <v>1</v>
      </c>
      <c r="V1730">
        <v>0</v>
      </c>
      <c r="W1730">
        <v>0</v>
      </c>
      <c r="X1730">
        <v>185.78309243671472</v>
      </c>
      <c r="Y1730">
        <v>861.09816623404038</v>
      </c>
      <c r="Z1730">
        <v>526.33891355547985</v>
      </c>
      <c r="AA1730">
        <v>66.857637736753617</v>
      </c>
      <c r="AB1730">
        <v>4.3641133101429554</v>
      </c>
      <c r="AC1730">
        <v>102.20117941912383</v>
      </c>
      <c r="AD1730">
        <v>0</v>
      </c>
      <c r="AE1730">
        <v>1746.6431026922555</v>
      </c>
    </row>
    <row r="1731" spans="1:31" x14ac:dyDescent="0.3">
      <c r="A1731">
        <v>2689419</v>
      </c>
      <c r="B1731">
        <v>1</v>
      </c>
      <c r="C1731" t="s">
        <v>80</v>
      </c>
      <c r="D1731" t="s">
        <v>94</v>
      </c>
      <c r="E1731" t="s">
        <v>184</v>
      </c>
      <c r="F1731" t="s">
        <v>5142</v>
      </c>
      <c r="G1731" t="s">
        <v>273</v>
      </c>
      <c r="H1731" t="s">
        <v>187</v>
      </c>
      <c r="I1731" t="s">
        <v>136</v>
      </c>
      <c r="J1731" t="s">
        <v>137</v>
      </c>
      <c r="K1731" t="s">
        <v>138</v>
      </c>
      <c r="L1731" t="s">
        <v>5143</v>
      </c>
      <c r="M1731" t="s">
        <v>5144</v>
      </c>
      <c r="N1731">
        <v>2.4522222220000001</v>
      </c>
      <c r="O1731">
        <v>0</v>
      </c>
      <c r="P1731">
        <v>9</v>
      </c>
      <c r="Q1731">
        <v>0</v>
      </c>
      <c r="R1731">
        <v>10</v>
      </c>
      <c r="S1731">
        <v>0</v>
      </c>
      <c r="T1731">
        <v>2</v>
      </c>
      <c r="U1731">
        <v>0</v>
      </c>
      <c r="V1731">
        <v>0</v>
      </c>
      <c r="W1731">
        <v>0</v>
      </c>
      <c r="X1731">
        <v>3.0538349800024305</v>
      </c>
      <c r="Y1731">
        <v>0</v>
      </c>
      <c r="Z1731">
        <v>2.645939672753002</v>
      </c>
      <c r="AA1731">
        <v>0</v>
      </c>
      <c r="AB1731">
        <v>0</v>
      </c>
      <c r="AC1731">
        <v>0</v>
      </c>
      <c r="AD1731">
        <v>0</v>
      </c>
      <c r="AE1731">
        <v>5.6997746527554325</v>
      </c>
    </row>
    <row r="1732" spans="1:31" x14ac:dyDescent="0.3">
      <c r="A1732">
        <v>2689481</v>
      </c>
      <c r="B1732">
        <v>1</v>
      </c>
      <c r="C1732" t="s">
        <v>80</v>
      </c>
      <c r="D1732" t="s">
        <v>103</v>
      </c>
      <c r="E1732" t="s">
        <v>145</v>
      </c>
      <c r="F1732" t="s">
        <v>5145</v>
      </c>
      <c r="G1732" t="s">
        <v>232</v>
      </c>
      <c r="H1732" t="s">
        <v>135</v>
      </c>
      <c r="I1732" t="s">
        <v>136</v>
      </c>
      <c r="J1732" t="s">
        <v>137</v>
      </c>
      <c r="K1732" t="s">
        <v>138</v>
      </c>
      <c r="L1732" t="s">
        <v>5146</v>
      </c>
      <c r="M1732" t="s">
        <v>5147</v>
      </c>
      <c r="N1732">
        <v>1.9544444439999999</v>
      </c>
      <c r="O1732">
        <v>0</v>
      </c>
      <c r="P1732">
        <v>1</v>
      </c>
      <c r="Q1732">
        <v>0</v>
      </c>
      <c r="R1732">
        <v>4</v>
      </c>
      <c r="S1732">
        <v>0</v>
      </c>
      <c r="T1732">
        <v>1</v>
      </c>
      <c r="U1732">
        <v>0</v>
      </c>
      <c r="V1732">
        <v>0</v>
      </c>
      <c r="W1732">
        <v>0</v>
      </c>
      <c r="X1732">
        <v>0.48842657742721762</v>
      </c>
      <c r="Y1732">
        <v>0</v>
      </c>
      <c r="Z1732">
        <v>69.739555836255334</v>
      </c>
      <c r="AA1732">
        <v>0</v>
      </c>
      <c r="AB1732">
        <v>4.8644074297639568</v>
      </c>
      <c r="AC1732">
        <v>0</v>
      </c>
      <c r="AD1732">
        <v>0</v>
      </c>
      <c r="AE1732">
        <v>75.092389843446512</v>
      </c>
    </row>
    <row r="1733" spans="1:31" x14ac:dyDescent="0.3">
      <c r="A1733">
        <v>2689419</v>
      </c>
      <c r="B1733">
        <v>2</v>
      </c>
      <c r="C1733" t="s">
        <v>80</v>
      </c>
      <c r="D1733" t="s">
        <v>94</v>
      </c>
      <c r="E1733" t="s">
        <v>244</v>
      </c>
      <c r="F1733" t="s">
        <v>5148</v>
      </c>
      <c r="G1733" t="s">
        <v>273</v>
      </c>
      <c r="H1733" t="s">
        <v>187</v>
      </c>
      <c r="I1733" t="s">
        <v>136</v>
      </c>
      <c r="J1733" t="s">
        <v>137</v>
      </c>
      <c r="K1733" t="s">
        <v>138</v>
      </c>
      <c r="L1733" t="s">
        <v>5144</v>
      </c>
      <c r="M1733" t="s">
        <v>5149</v>
      </c>
      <c r="N1733">
        <v>1.361111111</v>
      </c>
      <c r="O1733">
        <v>0</v>
      </c>
      <c r="P1733">
        <v>14</v>
      </c>
      <c r="Q1733">
        <v>0</v>
      </c>
      <c r="R1733">
        <v>38</v>
      </c>
      <c r="S1733">
        <v>0</v>
      </c>
      <c r="T1733">
        <v>6</v>
      </c>
      <c r="U1733">
        <v>0</v>
      </c>
      <c r="V1733">
        <v>0</v>
      </c>
      <c r="W1733">
        <v>0</v>
      </c>
      <c r="X1733">
        <v>2.3927281003204568</v>
      </c>
      <c r="Y1733">
        <v>0</v>
      </c>
      <c r="Z1733">
        <v>2.4951581941469403</v>
      </c>
      <c r="AA1733">
        <v>0</v>
      </c>
      <c r="AB1733">
        <v>0</v>
      </c>
      <c r="AC1733">
        <v>0</v>
      </c>
      <c r="AD1733">
        <v>0</v>
      </c>
      <c r="AE1733">
        <v>4.8878862944673971</v>
      </c>
    </row>
    <row r="1734" spans="1:31" x14ac:dyDescent="0.3">
      <c r="A1734">
        <v>2689503</v>
      </c>
      <c r="B1734">
        <v>1</v>
      </c>
      <c r="C1734" t="s">
        <v>81</v>
      </c>
      <c r="D1734" t="s">
        <v>116</v>
      </c>
      <c r="E1734" t="s">
        <v>213</v>
      </c>
      <c r="F1734" t="s">
        <v>5150</v>
      </c>
      <c r="G1734" t="s">
        <v>688</v>
      </c>
      <c r="H1734" t="s">
        <v>187</v>
      </c>
      <c r="I1734" t="s">
        <v>136</v>
      </c>
      <c r="J1734" t="s">
        <v>137</v>
      </c>
      <c r="K1734" t="s">
        <v>138</v>
      </c>
      <c r="L1734" t="s">
        <v>5151</v>
      </c>
      <c r="M1734" t="s">
        <v>5152</v>
      </c>
      <c r="N1734">
        <v>0.87527777699999998</v>
      </c>
      <c r="O1734">
        <v>0</v>
      </c>
      <c r="P1734">
        <v>1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0.89337246466351206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0.89337246466351206</v>
      </c>
    </row>
    <row r="1735" spans="1:31" x14ac:dyDescent="0.3">
      <c r="A1735">
        <v>2689192</v>
      </c>
      <c r="B1735">
        <v>1</v>
      </c>
      <c r="C1735" t="s">
        <v>81</v>
      </c>
      <c r="D1735" t="s">
        <v>118</v>
      </c>
      <c r="E1735" t="s">
        <v>132</v>
      </c>
      <c r="F1735" t="s">
        <v>1544</v>
      </c>
      <c r="G1735" t="s">
        <v>346</v>
      </c>
      <c r="H1735" t="s">
        <v>135</v>
      </c>
      <c r="I1735" t="s">
        <v>136</v>
      </c>
      <c r="J1735" t="s">
        <v>137</v>
      </c>
      <c r="K1735" t="s">
        <v>166</v>
      </c>
      <c r="L1735" t="s">
        <v>5153</v>
      </c>
      <c r="M1735" t="s">
        <v>5154</v>
      </c>
      <c r="N1735">
        <v>7.5958333329999999</v>
      </c>
      <c r="O1735">
        <v>4</v>
      </c>
      <c r="P1735">
        <v>980</v>
      </c>
      <c r="Q1735">
        <v>53</v>
      </c>
      <c r="R1735">
        <v>152</v>
      </c>
      <c r="S1735">
        <v>7</v>
      </c>
      <c r="T1735">
        <v>80</v>
      </c>
      <c r="U1735">
        <v>0</v>
      </c>
      <c r="V1735">
        <v>0</v>
      </c>
      <c r="W1735">
        <v>114.47678446328128</v>
      </c>
      <c r="X1735">
        <v>778.25613595897983</v>
      </c>
      <c r="Y1735">
        <v>685.74787860602044</v>
      </c>
      <c r="Z1735">
        <v>736.58446132995755</v>
      </c>
      <c r="AA1735">
        <v>43.039099026372213</v>
      </c>
      <c r="AB1735">
        <v>286.30509778581745</v>
      </c>
      <c r="AC1735">
        <v>0</v>
      </c>
      <c r="AD1735">
        <v>0</v>
      </c>
      <c r="AE1735">
        <v>2644.4094571704291</v>
      </c>
    </row>
    <row r="1736" spans="1:31" x14ac:dyDescent="0.3">
      <c r="A1736">
        <v>2689339</v>
      </c>
      <c r="B1736">
        <v>1</v>
      </c>
      <c r="C1736" t="s">
        <v>81</v>
      </c>
      <c r="D1736" t="s">
        <v>112</v>
      </c>
      <c r="E1736" t="s">
        <v>213</v>
      </c>
      <c r="F1736" t="s">
        <v>5155</v>
      </c>
      <c r="G1736" t="s">
        <v>688</v>
      </c>
      <c r="H1736" t="s">
        <v>187</v>
      </c>
      <c r="I1736" t="s">
        <v>136</v>
      </c>
      <c r="J1736" t="s">
        <v>137</v>
      </c>
      <c r="K1736" t="s">
        <v>138</v>
      </c>
      <c r="L1736" t="s">
        <v>5156</v>
      </c>
      <c r="M1736" t="s">
        <v>5157</v>
      </c>
      <c r="N1736">
        <v>6.2577777770000003</v>
      </c>
      <c r="O1736">
        <v>0</v>
      </c>
      <c r="P1736">
        <v>1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</row>
    <row r="1737" spans="1:31" x14ac:dyDescent="0.3">
      <c r="A1737">
        <v>2689413</v>
      </c>
      <c r="B1737">
        <v>1</v>
      </c>
      <c r="C1737" t="s">
        <v>80</v>
      </c>
      <c r="D1737" t="s">
        <v>100</v>
      </c>
      <c r="E1737" t="s">
        <v>132</v>
      </c>
      <c r="F1737" t="s">
        <v>5158</v>
      </c>
      <c r="G1737" t="s">
        <v>134</v>
      </c>
      <c r="H1737" t="s">
        <v>135</v>
      </c>
      <c r="I1737" t="s">
        <v>136</v>
      </c>
      <c r="J1737" t="s">
        <v>137</v>
      </c>
      <c r="K1737" t="s">
        <v>138</v>
      </c>
      <c r="L1737" t="s">
        <v>5159</v>
      </c>
      <c r="M1737" t="s">
        <v>5160</v>
      </c>
      <c r="N1737">
        <v>0.55944444400000004</v>
      </c>
      <c r="O1737">
        <v>0</v>
      </c>
      <c r="P1737">
        <v>844</v>
      </c>
      <c r="Q1737">
        <v>2</v>
      </c>
      <c r="R1737">
        <v>121</v>
      </c>
      <c r="S1737">
        <v>0</v>
      </c>
      <c r="T1737">
        <v>139</v>
      </c>
      <c r="U1737">
        <v>0</v>
      </c>
      <c r="V1737">
        <v>1</v>
      </c>
      <c r="W1737">
        <v>0</v>
      </c>
      <c r="X1737">
        <v>115.99665710614396</v>
      </c>
      <c r="Y1737">
        <v>12.242130763099009</v>
      </c>
      <c r="Z1737">
        <v>52.093092846942881</v>
      </c>
      <c r="AA1737">
        <v>0</v>
      </c>
      <c r="AB1737">
        <v>78.947529664270945</v>
      </c>
      <c r="AC1737">
        <v>0</v>
      </c>
      <c r="AD1737">
        <v>3.7391589918384893</v>
      </c>
      <c r="AE1737">
        <v>263.0185693722953</v>
      </c>
    </row>
    <row r="1738" spans="1:31" x14ac:dyDescent="0.3">
      <c r="A1738">
        <v>2689484</v>
      </c>
      <c r="B1738">
        <v>1</v>
      </c>
      <c r="C1738" t="s">
        <v>81</v>
      </c>
      <c r="D1738" t="s">
        <v>112</v>
      </c>
      <c r="E1738" t="s">
        <v>184</v>
      </c>
      <c r="F1738" t="s">
        <v>5161</v>
      </c>
      <c r="G1738" t="s">
        <v>186</v>
      </c>
      <c r="H1738" t="s">
        <v>187</v>
      </c>
      <c r="I1738" t="s">
        <v>136</v>
      </c>
      <c r="J1738" t="s">
        <v>137</v>
      </c>
      <c r="K1738" t="s">
        <v>138</v>
      </c>
      <c r="L1738" t="s">
        <v>5162</v>
      </c>
      <c r="M1738" t="s">
        <v>5163</v>
      </c>
      <c r="N1738">
        <v>2.1913888880000001</v>
      </c>
      <c r="O1738">
        <v>0</v>
      </c>
      <c r="P1738">
        <v>25</v>
      </c>
      <c r="Q1738">
        <v>0</v>
      </c>
      <c r="R1738">
        <v>10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19.531957585123923</v>
      </c>
      <c r="Y1738">
        <v>0</v>
      </c>
      <c r="Z1738">
        <v>19.474623324847453</v>
      </c>
      <c r="AA1738">
        <v>0</v>
      </c>
      <c r="AB1738">
        <v>0</v>
      </c>
      <c r="AC1738">
        <v>0</v>
      </c>
      <c r="AD1738">
        <v>0</v>
      </c>
      <c r="AE1738">
        <v>39.006580909971376</v>
      </c>
    </row>
    <row r="1739" spans="1:31" x14ac:dyDescent="0.3">
      <c r="A1739">
        <v>2689494</v>
      </c>
      <c r="B1739">
        <v>1</v>
      </c>
      <c r="C1739" t="s">
        <v>80</v>
      </c>
      <c r="D1739" t="s">
        <v>107</v>
      </c>
      <c r="E1739" t="s">
        <v>160</v>
      </c>
      <c r="F1739" t="s">
        <v>5164</v>
      </c>
      <c r="G1739" t="s">
        <v>134</v>
      </c>
      <c r="H1739" t="s">
        <v>135</v>
      </c>
      <c r="I1739" t="s">
        <v>136</v>
      </c>
      <c r="J1739" t="s">
        <v>137</v>
      </c>
      <c r="K1739" t="s">
        <v>138</v>
      </c>
      <c r="L1739" t="s">
        <v>5165</v>
      </c>
      <c r="M1739" t="s">
        <v>5166</v>
      </c>
      <c r="N1739">
        <v>1.261111111</v>
      </c>
      <c r="O1739">
        <v>0</v>
      </c>
      <c r="P1739">
        <v>5436</v>
      </c>
      <c r="Q1739">
        <v>0</v>
      </c>
      <c r="R1739">
        <v>2</v>
      </c>
      <c r="S1739">
        <v>0</v>
      </c>
      <c r="T1739">
        <v>533</v>
      </c>
      <c r="U1739">
        <v>0</v>
      </c>
      <c r="V1739">
        <v>0</v>
      </c>
      <c r="W1739">
        <v>0</v>
      </c>
      <c r="X1739">
        <v>1084.8268403127115</v>
      </c>
      <c r="Y1739">
        <v>0</v>
      </c>
      <c r="Z1739">
        <v>0.37017490853686436</v>
      </c>
      <c r="AA1739">
        <v>0</v>
      </c>
      <c r="AB1739">
        <v>509.84412307380802</v>
      </c>
      <c r="AC1739">
        <v>0</v>
      </c>
      <c r="AD1739">
        <v>0</v>
      </c>
      <c r="AE1739">
        <v>1595.0411382950565</v>
      </c>
    </row>
    <row r="1740" spans="1:31" x14ac:dyDescent="0.3">
      <c r="A1740">
        <v>2689500</v>
      </c>
      <c r="B1740">
        <v>1</v>
      </c>
      <c r="C1740" t="s">
        <v>81</v>
      </c>
      <c r="D1740" t="s">
        <v>127</v>
      </c>
      <c r="E1740" t="s">
        <v>184</v>
      </c>
      <c r="F1740" t="s">
        <v>5167</v>
      </c>
      <c r="G1740" t="s">
        <v>186</v>
      </c>
      <c r="H1740" t="s">
        <v>187</v>
      </c>
      <c r="I1740" t="s">
        <v>136</v>
      </c>
      <c r="J1740" t="s">
        <v>137</v>
      </c>
      <c r="K1740" t="s">
        <v>138</v>
      </c>
      <c r="L1740" t="s">
        <v>5168</v>
      </c>
      <c r="M1740" t="s">
        <v>5169</v>
      </c>
      <c r="N1740">
        <v>2.4938888879999999</v>
      </c>
      <c r="O1740">
        <v>0</v>
      </c>
      <c r="P1740">
        <v>44</v>
      </c>
      <c r="Q1740">
        <v>0</v>
      </c>
      <c r="R1740">
        <v>1</v>
      </c>
      <c r="S1740">
        <v>0</v>
      </c>
      <c r="T1740">
        <v>3</v>
      </c>
      <c r="U1740">
        <v>0</v>
      </c>
      <c r="V1740">
        <v>0</v>
      </c>
      <c r="W1740">
        <v>0</v>
      </c>
      <c r="X1740">
        <v>15.499801528219512</v>
      </c>
      <c r="Y1740">
        <v>0</v>
      </c>
      <c r="Z1740">
        <v>0.13702036036358511</v>
      </c>
      <c r="AA1740">
        <v>0</v>
      </c>
      <c r="AB1740">
        <v>4.9107758216850383</v>
      </c>
      <c r="AC1740">
        <v>0</v>
      </c>
      <c r="AD1740">
        <v>0</v>
      </c>
      <c r="AE1740">
        <v>20.547597710268136</v>
      </c>
    </row>
    <row r="1741" spans="1:31" x14ac:dyDescent="0.3">
      <c r="A1741">
        <v>2689505</v>
      </c>
      <c r="B1741">
        <v>1</v>
      </c>
      <c r="C1741" t="s">
        <v>81</v>
      </c>
      <c r="D1741" t="s">
        <v>122</v>
      </c>
      <c r="E1741" t="s">
        <v>184</v>
      </c>
      <c r="F1741" t="s">
        <v>5170</v>
      </c>
      <c r="G1741" t="s">
        <v>949</v>
      </c>
      <c r="H1741" t="s">
        <v>187</v>
      </c>
      <c r="I1741" t="s">
        <v>136</v>
      </c>
      <c r="J1741" t="s">
        <v>137</v>
      </c>
      <c r="K1741" t="s">
        <v>138</v>
      </c>
      <c r="L1741" t="s">
        <v>5171</v>
      </c>
      <c r="M1741" t="s">
        <v>5172</v>
      </c>
      <c r="N1741">
        <v>2.5169444439999999</v>
      </c>
      <c r="O1741">
        <v>0</v>
      </c>
      <c r="P1741">
        <v>138</v>
      </c>
      <c r="Q1741">
        <v>0</v>
      </c>
      <c r="R1741">
        <v>0</v>
      </c>
      <c r="S1741">
        <v>0</v>
      </c>
      <c r="T1741">
        <v>1</v>
      </c>
      <c r="U1741">
        <v>0</v>
      </c>
      <c r="V1741">
        <v>0</v>
      </c>
      <c r="W1741">
        <v>0</v>
      </c>
      <c r="X1741">
        <v>69.208979699377821</v>
      </c>
      <c r="Y1741">
        <v>0</v>
      </c>
      <c r="Z1741">
        <v>0</v>
      </c>
      <c r="AA1741">
        <v>0</v>
      </c>
      <c r="AB1741">
        <v>0.54983029003361295</v>
      </c>
      <c r="AC1741">
        <v>0</v>
      </c>
      <c r="AD1741">
        <v>0</v>
      </c>
      <c r="AE1741">
        <v>69.758809989411432</v>
      </c>
    </row>
    <row r="1742" spans="1:31" x14ac:dyDescent="0.3">
      <c r="A1742">
        <v>2689507</v>
      </c>
      <c r="B1742">
        <v>1</v>
      </c>
      <c r="C1742" t="s">
        <v>81</v>
      </c>
      <c r="D1742" t="s">
        <v>119</v>
      </c>
      <c r="E1742" t="s">
        <v>213</v>
      </c>
      <c r="F1742" t="s">
        <v>5173</v>
      </c>
      <c r="G1742" t="s">
        <v>688</v>
      </c>
      <c r="H1742" t="s">
        <v>187</v>
      </c>
      <c r="I1742" t="s">
        <v>136</v>
      </c>
      <c r="J1742" t="s">
        <v>137</v>
      </c>
      <c r="K1742" t="s">
        <v>138</v>
      </c>
      <c r="L1742" t="s">
        <v>5174</v>
      </c>
      <c r="M1742" t="s">
        <v>5175</v>
      </c>
      <c r="N1742">
        <v>0.99166666599999997</v>
      </c>
      <c r="O1742">
        <v>0</v>
      </c>
      <c r="P1742">
        <v>1</v>
      </c>
      <c r="Q1742">
        <v>0</v>
      </c>
      <c r="R1742">
        <v>1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0.16968121798475255</v>
      </c>
      <c r="Y1742">
        <v>0</v>
      </c>
      <c r="Z1742">
        <v>0.99222229374425264</v>
      </c>
      <c r="AA1742">
        <v>0</v>
      </c>
      <c r="AB1742">
        <v>0</v>
      </c>
      <c r="AC1742">
        <v>0</v>
      </c>
      <c r="AD1742">
        <v>0</v>
      </c>
      <c r="AE1742">
        <v>1.1619035117290051</v>
      </c>
    </row>
    <row r="1743" spans="1:31" x14ac:dyDescent="0.3">
      <c r="A1743">
        <v>2689519</v>
      </c>
      <c r="B1743">
        <v>1</v>
      </c>
      <c r="C1743" t="s">
        <v>81</v>
      </c>
      <c r="D1743" t="s">
        <v>123</v>
      </c>
      <c r="E1743" t="s">
        <v>213</v>
      </c>
      <c r="F1743" t="s">
        <v>5176</v>
      </c>
      <c r="G1743" t="s">
        <v>688</v>
      </c>
      <c r="H1743" t="s">
        <v>187</v>
      </c>
      <c r="I1743" t="s">
        <v>136</v>
      </c>
      <c r="J1743" t="s">
        <v>137</v>
      </c>
      <c r="K1743" t="s">
        <v>138</v>
      </c>
      <c r="L1743" t="s">
        <v>5177</v>
      </c>
      <c r="M1743" t="s">
        <v>5178</v>
      </c>
      <c r="N1743">
        <v>0.76416666600000005</v>
      </c>
      <c r="O1743">
        <v>0</v>
      </c>
      <c r="P1743">
        <v>1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0.11421375623369859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0.11421375623369859</v>
      </c>
    </row>
    <row r="1744" spans="1:31" x14ac:dyDescent="0.3">
      <c r="A1744">
        <v>2689199</v>
      </c>
      <c r="B1744">
        <v>1</v>
      </c>
      <c r="C1744" t="s">
        <v>81</v>
      </c>
      <c r="D1744" t="s">
        <v>120</v>
      </c>
      <c r="E1744" t="s">
        <v>244</v>
      </c>
      <c r="F1744" t="s">
        <v>1042</v>
      </c>
      <c r="G1744" t="s">
        <v>165</v>
      </c>
      <c r="H1744" t="s">
        <v>187</v>
      </c>
      <c r="I1744" t="s">
        <v>136</v>
      </c>
      <c r="J1744" t="s">
        <v>137</v>
      </c>
      <c r="K1744" t="s">
        <v>166</v>
      </c>
      <c r="L1744" t="s">
        <v>5179</v>
      </c>
      <c r="M1744" t="s">
        <v>5180</v>
      </c>
      <c r="N1744">
        <v>7.4363888879999998</v>
      </c>
      <c r="O1744">
        <v>0</v>
      </c>
      <c r="P1744">
        <v>142</v>
      </c>
      <c r="Q1744">
        <v>0</v>
      </c>
      <c r="R1744">
        <v>1</v>
      </c>
      <c r="S1744">
        <v>0</v>
      </c>
      <c r="T1744">
        <v>15</v>
      </c>
      <c r="U1744">
        <v>0</v>
      </c>
      <c r="V1744">
        <v>0</v>
      </c>
      <c r="W1744">
        <v>0</v>
      </c>
      <c r="X1744">
        <v>153.63613473637642</v>
      </c>
      <c r="Y1744">
        <v>0</v>
      </c>
      <c r="Z1744">
        <v>0.50127137727794935</v>
      </c>
      <c r="AA1744">
        <v>0</v>
      </c>
      <c r="AB1744">
        <v>40.417528889038188</v>
      </c>
      <c r="AC1744">
        <v>0</v>
      </c>
      <c r="AD1744">
        <v>0</v>
      </c>
      <c r="AE1744">
        <v>194.55493500269256</v>
      </c>
    </row>
    <row r="1745" spans="1:31" x14ac:dyDescent="0.3">
      <c r="A1745">
        <v>2689423</v>
      </c>
      <c r="B1745">
        <v>1</v>
      </c>
      <c r="C1745" t="s">
        <v>81</v>
      </c>
      <c r="D1745" t="s">
        <v>115</v>
      </c>
      <c r="E1745" t="s">
        <v>145</v>
      </c>
      <c r="F1745" t="s">
        <v>5181</v>
      </c>
      <c r="G1745" t="s">
        <v>176</v>
      </c>
      <c r="H1745" t="s">
        <v>135</v>
      </c>
      <c r="I1745" t="s">
        <v>136</v>
      </c>
      <c r="J1745" t="s">
        <v>137</v>
      </c>
      <c r="K1745" t="s">
        <v>138</v>
      </c>
      <c r="L1745" t="s">
        <v>5182</v>
      </c>
      <c r="M1745" t="s">
        <v>5183</v>
      </c>
      <c r="N1745">
        <v>0.98333333300000003</v>
      </c>
      <c r="O1745">
        <v>1</v>
      </c>
      <c r="P1745">
        <v>544</v>
      </c>
      <c r="Q1745">
        <v>1</v>
      </c>
      <c r="R1745">
        <v>32</v>
      </c>
      <c r="S1745">
        <v>1</v>
      </c>
      <c r="T1745">
        <v>22</v>
      </c>
      <c r="U1745">
        <v>2</v>
      </c>
      <c r="V1745">
        <v>0</v>
      </c>
      <c r="W1745">
        <v>0.2118372996125</v>
      </c>
      <c r="X1745">
        <v>29.20778572947933</v>
      </c>
      <c r="Y1745">
        <v>4.0861031441555138</v>
      </c>
      <c r="Z1745">
        <v>7.5738927760152919</v>
      </c>
      <c r="AA1745">
        <v>1.7636247128060003</v>
      </c>
      <c r="AB1745">
        <v>4.1083916129907978</v>
      </c>
      <c r="AC1745">
        <v>18.838897948644188</v>
      </c>
      <c r="AD1745">
        <v>0</v>
      </c>
      <c r="AE1745">
        <v>65.790533223703619</v>
      </c>
    </row>
    <row r="1746" spans="1:31" x14ac:dyDescent="0.3">
      <c r="A1746">
        <v>2689432</v>
      </c>
      <c r="B1746">
        <v>1</v>
      </c>
      <c r="C1746" t="s">
        <v>81</v>
      </c>
      <c r="D1746" t="s">
        <v>121</v>
      </c>
      <c r="E1746" t="s">
        <v>145</v>
      </c>
      <c r="F1746" t="s">
        <v>3886</v>
      </c>
      <c r="G1746" t="s">
        <v>176</v>
      </c>
      <c r="H1746" t="s">
        <v>135</v>
      </c>
      <c r="I1746" t="s">
        <v>136</v>
      </c>
      <c r="J1746" t="s">
        <v>137</v>
      </c>
      <c r="K1746" t="s">
        <v>138</v>
      </c>
      <c r="L1746" t="s">
        <v>5184</v>
      </c>
      <c r="M1746" t="s">
        <v>5185</v>
      </c>
      <c r="N1746">
        <v>0.93861111100000005</v>
      </c>
      <c r="O1746">
        <v>0</v>
      </c>
      <c r="P1746">
        <v>183</v>
      </c>
      <c r="Q1746">
        <v>0</v>
      </c>
      <c r="R1746">
        <v>11</v>
      </c>
      <c r="S1746">
        <v>0</v>
      </c>
      <c r="T1746">
        <v>23</v>
      </c>
      <c r="U1746">
        <v>0</v>
      </c>
      <c r="V1746">
        <v>0</v>
      </c>
      <c r="W1746">
        <v>0</v>
      </c>
      <c r="X1746">
        <v>22.009104474781136</v>
      </c>
      <c r="Y1746">
        <v>0</v>
      </c>
      <c r="Z1746">
        <v>0.97273473450688708</v>
      </c>
      <c r="AA1746">
        <v>0</v>
      </c>
      <c r="AB1746">
        <v>5.8248694730669062</v>
      </c>
      <c r="AC1746">
        <v>0</v>
      </c>
      <c r="AD1746">
        <v>0</v>
      </c>
      <c r="AE1746">
        <v>28.80670868235493</v>
      </c>
    </row>
    <row r="1747" spans="1:31" x14ac:dyDescent="0.3">
      <c r="A1747">
        <v>2689442</v>
      </c>
      <c r="B1747">
        <v>1</v>
      </c>
      <c r="C1747" t="s">
        <v>81</v>
      </c>
      <c r="D1747" t="s">
        <v>120</v>
      </c>
      <c r="E1747" t="s">
        <v>132</v>
      </c>
      <c r="F1747" t="s">
        <v>5186</v>
      </c>
      <c r="G1747" t="s">
        <v>134</v>
      </c>
      <c r="H1747" t="s">
        <v>135</v>
      </c>
      <c r="I1747" t="s">
        <v>136</v>
      </c>
      <c r="J1747" t="s">
        <v>137</v>
      </c>
      <c r="K1747" t="s">
        <v>138</v>
      </c>
      <c r="L1747" t="s">
        <v>5187</v>
      </c>
      <c r="M1747" t="s">
        <v>5188</v>
      </c>
      <c r="N1747">
        <v>1.4597222219999999</v>
      </c>
      <c r="O1747">
        <v>1</v>
      </c>
      <c r="P1747">
        <v>0</v>
      </c>
      <c r="Q1747">
        <v>39</v>
      </c>
      <c r="R1747">
        <v>44</v>
      </c>
      <c r="S1747">
        <v>4</v>
      </c>
      <c r="T1747">
        <v>0</v>
      </c>
      <c r="U1747">
        <v>0</v>
      </c>
      <c r="V1747">
        <v>0</v>
      </c>
      <c r="W1747">
        <v>0.33518178071083332</v>
      </c>
      <c r="X1747">
        <v>0</v>
      </c>
      <c r="Y1747">
        <v>41.607144433646702</v>
      </c>
      <c r="Z1747">
        <v>25.75572741058344</v>
      </c>
      <c r="AA1747">
        <v>1.4670063538160116</v>
      </c>
      <c r="AB1747">
        <v>0</v>
      </c>
      <c r="AC1747">
        <v>0</v>
      </c>
      <c r="AD1747">
        <v>0</v>
      </c>
      <c r="AE1747">
        <v>69.165059978756986</v>
      </c>
    </row>
    <row r="1748" spans="1:31" x14ac:dyDescent="0.3">
      <c r="A1748">
        <v>2689478</v>
      </c>
      <c r="B1748">
        <v>1</v>
      </c>
      <c r="C1748" t="s">
        <v>81</v>
      </c>
      <c r="D1748" t="s">
        <v>122</v>
      </c>
      <c r="E1748" t="s">
        <v>145</v>
      </c>
      <c r="F1748" t="s">
        <v>5189</v>
      </c>
      <c r="G1748" t="s">
        <v>176</v>
      </c>
      <c r="H1748" t="s">
        <v>135</v>
      </c>
      <c r="I1748" t="s">
        <v>136</v>
      </c>
      <c r="J1748" t="s">
        <v>137</v>
      </c>
      <c r="K1748" t="s">
        <v>138</v>
      </c>
      <c r="L1748" t="s">
        <v>5190</v>
      </c>
      <c r="M1748" t="s">
        <v>5191</v>
      </c>
      <c r="N1748">
        <v>1.0347222220000001</v>
      </c>
      <c r="O1748">
        <v>1</v>
      </c>
      <c r="P1748">
        <v>49</v>
      </c>
      <c r="Q1748">
        <v>0</v>
      </c>
      <c r="R1748">
        <v>1</v>
      </c>
      <c r="S1748">
        <v>0</v>
      </c>
      <c r="T1748">
        <v>1</v>
      </c>
      <c r="U1748">
        <v>0</v>
      </c>
      <c r="V1748">
        <v>0</v>
      </c>
      <c r="W1748">
        <v>0.25862327387166673</v>
      </c>
      <c r="X1748">
        <v>6.2911757399765866</v>
      </c>
      <c r="Y1748">
        <v>0</v>
      </c>
      <c r="Z1748">
        <v>0</v>
      </c>
      <c r="AA1748">
        <v>0</v>
      </c>
      <c r="AB1748">
        <v>0.141272494411294</v>
      </c>
      <c r="AC1748">
        <v>0</v>
      </c>
      <c r="AD1748">
        <v>0</v>
      </c>
      <c r="AE1748">
        <v>6.6910715082595473</v>
      </c>
    </row>
    <row r="1749" spans="1:31" x14ac:dyDescent="0.3">
      <c r="A1749">
        <v>2689480</v>
      </c>
      <c r="B1749">
        <v>1</v>
      </c>
      <c r="C1749" t="s">
        <v>80</v>
      </c>
      <c r="D1749" t="s">
        <v>103</v>
      </c>
      <c r="E1749" t="s">
        <v>132</v>
      </c>
      <c r="F1749" t="s">
        <v>5192</v>
      </c>
      <c r="G1749" t="s">
        <v>134</v>
      </c>
      <c r="H1749" t="s">
        <v>135</v>
      </c>
      <c r="I1749" t="s">
        <v>136</v>
      </c>
      <c r="J1749" t="s">
        <v>137</v>
      </c>
      <c r="K1749" t="s">
        <v>138</v>
      </c>
      <c r="L1749" t="s">
        <v>5193</v>
      </c>
      <c r="M1749" t="s">
        <v>5194</v>
      </c>
      <c r="N1749">
        <v>1.1813888880000001</v>
      </c>
      <c r="O1749">
        <v>0</v>
      </c>
      <c r="P1749">
        <v>29</v>
      </c>
      <c r="Q1749">
        <v>0</v>
      </c>
      <c r="R1749">
        <v>1</v>
      </c>
      <c r="S1749">
        <v>8</v>
      </c>
      <c r="T1749">
        <v>32</v>
      </c>
      <c r="U1749">
        <v>3</v>
      </c>
      <c r="V1749">
        <v>0</v>
      </c>
      <c r="W1749">
        <v>0</v>
      </c>
      <c r="X1749">
        <v>18.507876082543078</v>
      </c>
      <c r="Y1749">
        <v>0</v>
      </c>
      <c r="Z1749">
        <v>0</v>
      </c>
      <c r="AA1749">
        <v>23.006106927682119</v>
      </c>
      <c r="AB1749">
        <v>35.174057030263036</v>
      </c>
      <c r="AC1749">
        <v>20.484574638150931</v>
      </c>
      <c r="AD1749">
        <v>0</v>
      </c>
      <c r="AE1749">
        <v>97.172614678639164</v>
      </c>
    </row>
    <row r="1750" spans="1:31" x14ac:dyDescent="0.3">
      <c r="A1750">
        <v>2689502</v>
      </c>
      <c r="B1750">
        <v>1</v>
      </c>
      <c r="C1750" t="s">
        <v>81</v>
      </c>
      <c r="D1750" t="s">
        <v>118</v>
      </c>
      <c r="E1750" t="s">
        <v>145</v>
      </c>
      <c r="F1750" t="s">
        <v>5195</v>
      </c>
      <c r="G1750" t="s">
        <v>176</v>
      </c>
      <c r="H1750" t="s">
        <v>135</v>
      </c>
      <c r="I1750" t="s">
        <v>136</v>
      </c>
      <c r="J1750" t="s">
        <v>137</v>
      </c>
      <c r="K1750" t="s">
        <v>138</v>
      </c>
      <c r="L1750" t="s">
        <v>5196</v>
      </c>
      <c r="M1750" t="s">
        <v>5197</v>
      </c>
      <c r="N1750">
        <v>1.2308333330000001</v>
      </c>
      <c r="O1750">
        <v>2</v>
      </c>
      <c r="P1750">
        <v>145</v>
      </c>
      <c r="Q1750">
        <v>23</v>
      </c>
      <c r="R1750">
        <v>28</v>
      </c>
      <c r="S1750">
        <v>4</v>
      </c>
      <c r="T1750">
        <v>7</v>
      </c>
      <c r="U1750">
        <v>0</v>
      </c>
      <c r="V1750">
        <v>0</v>
      </c>
      <c r="W1750">
        <v>0.6742451892750001</v>
      </c>
      <c r="X1750">
        <v>37.516413861679339</v>
      </c>
      <c r="Y1750">
        <v>118.77400944766569</v>
      </c>
      <c r="Z1750">
        <v>5.6638998267259559</v>
      </c>
      <c r="AA1750">
        <v>12.493869147919076</v>
      </c>
      <c r="AB1750">
        <v>0.620891271423754</v>
      </c>
      <c r="AC1750">
        <v>0</v>
      </c>
      <c r="AD1750">
        <v>0</v>
      </c>
      <c r="AE1750">
        <v>175.7433287446888</v>
      </c>
    </row>
    <row r="1751" spans="1:31" x14ac:dyDescent="0.3">
      <c r="A1751">
        <v>2689517</v>
      </c>
      <c r="B1751">
        <v>1</v>
      </c>
      <c r="C1751" t="s">
        <v>80</v>
      </c>
      <c r="D1751" t="s">
        <v>91</v>
      </c>
      <c r="E1751" t="s">
        <v>244</v>
      </c>
      <c r="F1751" t="s">
        <v>5198</v>
      </c>
      <c r="G1751" t="s">
        <v>3914</v>
      </c>
      <c r="H1751" t="s">
        <v>187</v>
      </c>
      <c r="I1751" t="s">
        <v>136</v>
      </c>
      <c r="J1751" t="s">
        <v>3</v>
      </c>
      <c r="K1751" t="s">
        <v>138</v>
      </c>
      <c r="L1751" t="s">
        <v>5199</v>
      </c>
      <c r="M1751" t="s">
        <v>5200</v>
      </c>
      <c r="N1751">
        <v>2.5480555549999999</v>
      </c>
      <c r="O1751">
        <v>0</v>
      </c>
      <c r="P1751">
        <v>0</v>
      </c>
      <c r="Q1751">
        <v>0</v>
      </c>
      <c r="R1751">
        <v>7</v>
      </c>
      <c r="S1751">
        <v>0</v>
      </c>
      <c r="T1751">
        <v>2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11.843515493946695</v>
      </c>
      <c r="AA1751">
        <v>0</v>
      </c>
      <c r="AB1751">
        <v>1.6892750613062637</v>
      </c>
      <c r="AC1751">
        <v>0</v>
      </c>
      <c r="AD1751">
        <v>0</v>
      </c>
      <c r="AE1751">
        <v>13.532790555252959</v>
      </c>
    </row>
    <row r="1752" spans="1:31" x14ac:dyDescent="0.3">
      <c r="A1752">
        <v>2689526</v>
      </c>
      <c r="B1752">
        <v>1</v>
      </c>
      <c r="C1752" t="s">
        <v>80</v>
      </c>
      <c r="D1752" t="s">
        <v>88</v>
      </c>
      <c r="E1752" t="s">
        <v>428</v>
      </c>
      <c r="F1752" t="s">
        <v>5201</v>
      </c>
      <c r="G1752" t="s">
        <v>409</v>
      </c>
      <c r="H1752" t="s">
        <v>187</v>
      </c>
      <c r="I1752" t="s">
        <v>136</v>
      </c>
      <c r="J1752" t="s">
        <v>137</v>
      </c>
      <c r="K1752" t="s">
        <v>138</v>
      </c>
      <c r="L1752" t="s">
        <v>5202</v>
      </c>
      <c r="M1752" t="s">
        <v>5203</v>
      </c>
      <c r="N1752">
        <v>1.1936111110000001</v>
      </c>
      <c r="O1752">
        <v>0</v>
      </c>
      <c r="P1752">
        <v>119</v>
      </c>
      <c r="Q1752">
        <v>0</v>
      </c>
      <c r="R1752">
        <v>0</v>
      </c>
      <c r="S1752">
        <v>0</v>
      </c>
      <c r="T1752">
        <v>1</v>
      </c>
      <c r="U1752">
        <v>0</v>
      </c>
      <c r="V1752">
        <v>0</v>
      </c>
      <c r="W1752">
        <v>0</v>
      </c>
      <c r="X1752">
        <v>28.144687994208024</v>
      </c>
      <c r="Y1752">
        <v>0</v>
      </c>
      <c r="Z1752">
        <v>0</v>
      </c>
      <c r="AA1752">
        <v>0</v>
      </c>
      <c r="AB1752">
        <v>7.6682377601537233E-2</v>
      </c>
      <c r="AC1752">
        <v>0</v>
      </c>
      <c r="AD1752">
        <v>0</v>
      </c>
      <c r="AE1752">
        <v>28.221370371809559</v>
      </c>
    </row>
    <row r="1753" spans="1:31" x14ac:dyDescent="0.3">
      <c r="A1753">
        <v>2689528</v>
      </c>
      <c r="B1753">
        <v>1</v>
      </c>
      <c r="C1753" t="s">
        <v>81</v>
      </c>
      <c r="D1753" t="s">
        <v>128</v>
      </c>
      <c r="E1753" t="s">
        <v>213</v>
      </c>
      <c r="F1753" t="s">
        <v>1749</v>
      </c>
      <c r="G1753" t="s">
        <v>215</v>
      </c>
      <c r="H1753" t="s">
        <v>187</v>
      </c>
      <c r="I1753" t="s">
        <v>136</v>
      </c>
      <c r="J1753" t="s">
        <v>137</v>
      </c>
      <c r="K1753" t="s">
        <v>138</v>
      </c>
      <c r="L1753" t="s">
        <v>5204</v>
      </c>
      <c r="M1753" t="s">
        <v>5205</v>
      </c>
      <c r="N1753">
        <v>1.967777777</v>
      </c>
      <c r="O1753">
        <v>0</v>
      </c>
      <c r="P1753">
        <v>0</v>
      </c>
      <c r="Q1753">
        <v>0</v>
      </c>
      <c r="R1753">
        <v>0</v>
      </c>
      <c r="S1753">
        <v>0</v>
      </c>
      <c r="T1753">
        <v>2</v>
      </c>
      <c r="U1753">
        <v>0</v>
      </c>
      <c r="V1753">
        <v>1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4.5383880974933524</v>
      </c>
      <c r="AC1753">
        <v>0</v>
      </c>
      <c r="AD1753">
        <v>8.3866448864983276</v>
      </c>
      <c r="AE1753">
        <v>12.925032983991681</v>
      </c>
    </row>
    <row r="1754" spans="1:31" x14ac:dyDescent="0.3">
      <c r="A1754">
        <v>2689533</v>
      </c>
      <c r="B1754">
        <v>1</v>
      </c>
      <c r="C1754" t="s">
        <v>80</v>
      </c>
      <c r="D1754" t="s">
        <v>100</v>
      </c>
      <c r="E1754" t="s">
        <v>244</v>
      </c>
      <c r="F1754" t="s">
        <v>5206</v>
      </c>
      <c r="G1754" t="s">
        <v>968</v>
      </c>
      <c r="H1754" t="s">
        <v>187</v>
      </c>
      <c r="I1754" t="s">
        <v>136</v>
      </c>
      <c r="J1754" t="s">
        <v>137</v>
      </c>
      <c r="K1754" t="s">
        <v>138</v>
      </c>
      <c r="L1754" t="s">
        <v>5207</v>
      </c>
      <c r="M1754" t="s">
        <v>5208</v>
      </c>
      <c r="N1754">
        <v>0.71111111100000002</v>
      </c>
      <c r="O1754">
        <v>0</v>
      </c>
      <c r="P1754">
        <v>48</v>
      </c>
      <c r="Q1754">
        <v>0</v>
      </c>
      <c r="R1754">
        <v>28</v>
      </c>
      <c r="S1754">
        <v>0</v>
      </c>
      <c r="T1754">
        <v>10</v>
      </c>
      <c r="U1754">
        <v>0</v>
      </c>
      <c r="V1754">
        <v>0</v>
      </c>
      <c r="W1754">
        <v>0</v>
      </c>
      <c r="X1754">
        <v>6.082422291428589</v>
      </c>
      <c r="Y1754">
        <v>0</v>
      </c>
      <c r="Z1754">
        <v>3.1533334576222862</v>
      </c>
      <c r="AA1754">
        <v>0</v>
      </c>
      <c r="AB1754">
        <v>0.6824353577836364</v>
      </c>
      <c r="AC1754">
        <v>0</v>
      </c>
      <c r="AD1754">
        <v>0</v>
      </c>
      <c r="AE1754">
        <v>9.918191106834513</v>
      </c>
    </row>
    <row r="1755" spans="1:31" x14ac:dyDescent="0.3">
      <c r="A1755">
        <v>2689534</v>
      </c>
      <c r="B1755">
        <v>1</v>
      </c>
      <c r="C1755" t="s">
        <v>80</v>
      </c>
      <c r="D1755" t="s">
        <v>96</v>
      </c>
      <c r="E1755" t="s">
        <v>428</v>
      </c>
      <c r="F1755" t="s">
        <v>5209</v>
      </c>
      <c r="G1755" t="s">
        <v>186</v>
      </c>
      <c r="H1755" t="s">
        <v>187</v>
      </c>
      <c r="I1755" t="s">
        <v>136</v>
      </c>
      <c r="J1755" t="s">
        <v>137</v>
      </c>
      <c r="K1755" t="s">
        <v>138</v>
      </c>
      <c r="L1755" t="s">
        <v>5210</v>
      </c>
      <c r="M1755" t="s">
        <v>5211</v>
      </c>
      <c r="N1755">
        <v>2.0591666659999999</v>
      </c>
      <c r="O1755">
        <v>0</v>
      </c>
      <c r="P1755">
        <v>46</v>
      </c>
      <c r="Q1755">
        <v>0</v>
      </c>
      <c r="R1755">
        <v>0</v>
      </c>
      <c r="S1755">
        <v>0</v>
      </c>
      <c r="T1755">
        <v>9</v>
      </c>
      <c r="U1755">
        <v>0</v>
      </c>
      <c r="V1755">
        <v>0</v>
      </c>
      <c r="W1755">
        <v>0</v>
      </c>
      <c r="X1755">
        <v>62.228296472153673</v>
      </c>
      <c r="Y1755">
        <v>0</v>
      </c>
      <c r="Z1755">
        <v>0</v>
      </c>
      <c r="AA1755">
        <v>0</v>
      </c>
      <c r="AB1755">
        <v>45.759763313165756</v>
      </c>
      <c r="AC1755">
        <v>0</v>
      </c>
      <c r="AD1755">
        <v>0</v>
      </c>
      <c r="AE1755">
        <v>107.98805978531942</v>
      </c>
    </row>
    <row r="1756" spans="1:31" x14ac:dyDescent="0.3">
      <c r="A1756">
        <v>2689523</v>
      </c>
      <c r="B1756">
        <v>1</v>
      </c>
      <c r="C1756" t="s">
        <v>80</v>
      </c>
      <c r="D1756" t="s">
        <v>82</v>
      </c>
      <c r="E1756" t="s">
        <v>213</v>
      </c>
      <c r="F1756" t="s">
        <v>3938</v>
      </c>
      <c r="G1756" t="s">
        <v>831</v>
      </c>
      <c r="H1756" t="s">
        <v>187</v>
      </c>
      <c r="I1756" t="s">
        <v>136</v>
      </c>
      <c r="J1756" t="s">
        <v>137</v>
      </c>
      <c r="K1756" t="s">
        <v>138</v>
      </c>
      <c r="L1756" t="s">
        <v>5212</v>
      </c>
      <c r="M1756" t="s">
        <v>5213</v>
      </c>
      <c r="N1756">
        <v>5.2652777769999997</v>
      </c>
      <c r="O1756">
        <v>0</v>
      </c>
      <c r="P1756">
        <v>15</v>
      </c>
      <c r="Q1756">
        <v>0</v>
      </c>
      <c r="R1756">
        <v>0</v>
      </c>
      <c r="S1756">
        <v>0</v>
      </c>
      <c r="T1756">
        <v>2</v>
      </c>
      <c r="U1756">
        <v>0</v>
      </c>
      <c r="V1756">
        <v>0</v>
      </c>
      <c r="W1756">
        <v>0</v>
      </c>
      <c r="X1756">
        <v>15.222403376077564</v>
      </c>
      <c r="Y1756">
        <v>0</v>
      </c>
      <c r="Z1756">
        <v>0</v>
      </c>
      <c r="AA1756">
        <v>0</v>
      </c>
      <c r="AB1756">
        <v>0.65931170086223612</v>
      </c>
      <c r="AC1756">
        <v>0</v>
      </c>
      <c r="AD1756">
        <v>0</v>
      </c>
      <c r="AE1756">
        <v>15.8817150769398</v>
      </c>
    </row>
    <row r="1757" spans="1:31" x14ac:dyDescent="0.3">
      <c r="A1757">
        <v>2689556</v>
      </c>
      <c r="B1757">
        <v>1</v>
      </c>
      <c r="C1757" t="s">
        <v>80</v>
      </c>
      <c r="D1757" t="s">
        <v>97</v>
      </c>
      <c r="E1757" t="s">
        <v>145</v>
      </c>
      <c r="F1757" t="s">
        <v>5214</v>
      </c>
      <c r="G1757" t="s">
        <v>134</v>
      </c>
      <c r="H1757" t="s">
        <v>135</v>
      </c>
      <c r="I1757" t="s">
        <v>136</v>
      </c>
      <c r="J1757" t="s">
        <v>137</v>
      </c>
      <c r="K1757" t="s">
        <v>138</v>
      </c>
      <c r="L1757" t="s">
        <v>5215</v>
      </c>
      <c r="M1757" t="s">
        <v>5216</v>
      </c>
      <c r="N1757">
        <v>0.69416666599999999</v>
      </c>
      <c r="O1757">
        <v>3</v>
      </c>
      <c r="P1757">
        <v>1618</v>
      </c>
      <c r="Q1757">
        <v>0</v>
      </c>
      <c r="R1757">
        <v>47</v>
      </c>
      <c r="S1757">
        <v>1</v>
      </c>
      <c r="T1757">
        <v>127</v>
      </c>
      <c r="U1757">
        <v>0</v>
      </c>
      <c r="V1757">
        <v>2</v>
      </c>
      <c r="W1757">
        <v>5.796952722536286</v>
      </c>
      <c r="X1757">
        <v>222.83003210648332</v>
      </c>
      <c r="Y1757">
        <v>0</v>
      </c>
      <c r="Z1757">
        <v>10.123413367048471</v>
      </c>
      <c r="AA1757">
        <v>11.645856917390304</v>
      </c>
      <c r="AB1757">
        <v>36.316021929270192</v>
      </c>
      <c r="AC1757">
        <v>0</v>
      </c>
      <c r="AD1757">
        <v>1.259137089315056</v>
      </c>
      <c r="AE1757">
        <v>287.97141413204366</v>
      </c>
    </row>
    <row r="1758" spans="1:31" x14ac:dyDescent="0.3">
      <c r="A1758">
        <v>2689549</v>
      </c>
      <c r="B1758">
        <v>1</v>
      </c>
      <c r="C1758" t="s">
        <v>80</v>
      </c>
      <c r="D1758" t="s">
        <v>82</v>
      </c>
      <c r="E1758" t="s">
        <v>244</v>
      </c>
      <c r="F1758" t="s">
        <v>1233</v>
      </c>
      <c r="G1758" t="s">
        <v>409</v>
      </c>
      <c r="H1758" t="s">
        <v>187</v>
      </c>
      <c r="I1758" t="s">
        <v>136</v>
      </c>
      <c r="J1758" t="s">
        <v>137</v>
      </c>
      <c r="K1758" t="s">
        <v>138</v>
      </c>
      <c r="L1758" t="s">
        <v>5217</v>
      </c>
      <c r="M1758" t="s">
        <v>5218</v>
      </c>
      <c r="N1758">
        <v>5.2050000000000001</v>
      </c>
      <c r="O1758">
        <v>0</v>
      </c>
      <c r="P1758">
        <v>3</v>
      </c>
      <c r="Q1758">
        <v>0</v>
      </c>
      <c r="R1758">
        <v>0</v>
      </c>
      <c r="S1758">
        <v>0</v>
      </c>
      <c r="T1758">
        <v>358</v>
      </c>
      <c r="U1758">
        <v>0</v>
      </c>
      <c r="V1758">
        <v>0</v>
      </c>
      <c r="W1758">
        <v>0</v>
      </c>
      <c r="X1758">
        <v>4.1029094051086954</v>
      </c>
      <c r="Y1758">
        <v>0</v>
      </c>
      <c r="Z1758">
        <v>0</v>
      </c>
      <c r="AA1758">
        <v>0</v>
      </c>
      <c r="AB1758">
        <v>597.30385803321349</v>
      </c>
      <c r="AC1758">
        <v>0</v>
      </c>
      <c r="AD1758">
        <v>0</v>
      </c>
      <c r="AE1758">
        <v>601.40676743832216</v>
      </c>
    </row>
    <row r="1759" spans="1:31" x14ac:dyDescent="0.3">
      <c r="A1759">
        <v>2689536</v>
      </c>
      <c r="B1759">
        <v>1</v>
      </c>
      <c r="C1759" t="s">
        <v>80</v>
      </c>
      <c r="D1759" t="s">
        <v>94</v>
      </c>
      <c r="E1759" t="s">
        <v>213</v>
      </c>
      <c r="F1759" t="s">
        <v>5219</v>
      </c>
      <c r="G1759" t="s">
        <v>688</v>
      </c>
      <c r="H1759" t="s">
        <v>187</v>
      </c>
      <c r="I1759" t="s">
        <v>136</v>
      </c>
      <c r="J1759" t="s">
        <v>137</v>
      </c>
      <c r="K1759" t="s">
        <v>138</v>
      </c>
      <c r="L1759" t="s">
        <v>5220</v>
      </c>
      <c r="M1759" t="s">
        <v>5221</v>
      </c>
      <c r="N1759">
        <v>1.3602777770000001</v>
      </c>
      <c r="O1759">
        <v>0</v>
      </c>
      <c r="P1759">
        <v>0</v>
      </c>
      <c r="Q1759">
        <v>0</v>
      </c>
      <c r="R1759">
        <v>1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</row>
    <row r="1760" spans="1:31" x14ac:dyDescent="0.3">
      <c r="A1760">
        <v>2688720</v>
      </c>
      <c r="B1760">
        <v>1</v>
      </c>
      <c r="C1760" t="s">
        <v>81</v>
      </c>
      <c r="D1760" t="s">
        <v>118</v>
      </c>
      <c r="E1760" t="s">
        <v>132</v>
      </c>
      <c r="F1760" t="s">
        <v>1544</v>
      </c>
      <c r="G1760" t="s">
        <v>346</v>
      </c>
      <c r="H1760" t="s">
        <v>135</v>
      </c>
      <c r="I1760" t="s">
        <v>136</v>
      </c>
      <c r="J1760" t="s">
        <v>137</v>
      </c>
      <c r="K1760" t="s">
        <v>166</v>
      </c>
      <c r="L1760" t="s">
        <v>5222</v>
      </c>
      <c r="M1760" t="s">
        <v>5223</v>
      </c>
      <c r="N1760">
        <v>7.5980555550000002</v>
      </c>
      <c r="O1760">
        <v>4</v>
      </c>
      <c r="P1760">
        <v>980</v>
      </c>
      <c r="Q1760">
        <v>53</v>
      </c>
      <c r="R1760">
        <v>152</v>
      </c>
      <c r="S1760">
        <v>7</v>
      </c>
      <c r="T1760">
        <v>80</v>
      </c>
      <c r="U1760">
        <v>0</v>
      </c>
      <c r="V1760">
        <v>0</v>
      </c>
      <c r="W1760">
        <v>110.45418059217455</v>
      </c>
      <c r="X1760">
        <v>795.89035726818474</v>
      </c>
      <c r="Y1760">
        <v>735.6003461042859</v>
      </c>
      <c r="Z1760">
        <v>799.92720165797402</v>
      </c>
      <c r="AA1760">
        <v>49.782884457031543</v>
      </c>
      <c r="AB1760">
        <v>320.04029852286175</v>
      </c>
      <c r="AC1760">
        <v>0</v>
      </c>
      <c r="AD1760">
        <v>0</v>
      </c>
      <c r="AE1760">
        <v>2811.6952686025124</v>
      </c>
    </row>
    <row r="1761" spans="1:31" x14ac:dyDescent="0.3">
      <c r="A1761">
        <v>2689467</v>
      </c>
      <c r="B1761">
        <v>1</v>
      </c>
      <c r="C1761" t="s">
        <v>81</v>
      </c>
      <c r="D1761" t="s">
        <v>126</v>
      </c>
      <c r="E1761" t="s">
        <v>244</v>
      </c>
      <c r="F1761" t="s">
        <v>5224</v>
      </c>
      <c r="G1761" t="s">
        <v>968</v>
      </c>
      <c r="H1761" t="s">
        <v>187</v>
      </c>
      <c r="I1761" t="s">
        <v>136</v>
      </c>
      <c r="J1761" t="s">
        <v>137</v>
      </c>
      <c r="K1761" t="s">
        <v>138</v>
      </c>
      <c r="L1761" t="s">
        <v>5225</v>
      </c>
      <c r="M1761" t="s">
        <v>5226</v>
      </c>
      <c r="N1761">
        <v>0.43222222199999999</v>
      </c>
      <c r="O1761">
        <v>0</v>
      </c>
      <c r="P1761">
        <v>53</v>
      </c>
      <c r="Q1761">
        <v>0</v>
      </c>
      <c r="R1761">
        <v>14</v>
      </c>
      <c r="S1761">
        <v>0</v>
      </c>
      <c r="T1761">
        <v>2</v>
      </c>
      <c r="U1761">
        <v>0</v>
      </c>
      <c r="V1761">
        <v>0</v>
      </c>
      <c r="W1761">
        <v>0</v>
      </c>
      <c r="X1761">
        <v>1.4442539197824078</v>
      </c>
      <c r="Y1761">
        <v>0</v>
      </c>
      <c r="Z1761">
        <v>10.441276557968054</v>
      </c>
      <c r="AA1761">
        <v>0</v>
      </c>
      <c r="AB1761">
        <v>0</v>
      </c>
      <c r="AC1761">
        <v>0</v>
      </c>
      <c r="AD1761">
        <v>0</v>
      </c>
      <c r="AE1761">
        <v>11.885530477750462</v>
      </c>
    </row>
    <row r="1762" spans="1:31" x14ac:dyDescent="0.3">
      <c r="A1762">
        <v>2689506</v>
      </c>
      <c r="B1762">
        <v>1</v>
      </c>
      <c r="C1762" t="s">
        <v>81</v>
      </c>
      <c r="D1762" t="s">
        <v>126</v>
      </c>
      <c r="E1762" t="s">
        <v>244</v>
      </c>
      <c r="F1762" t="s">
        <v>5224</v>
      </c>
      <c r="G1762" t="s">
        <v>968</v>
      </c>
      <c r="H1762" t="s">
        <v>187</v>
      </c>
      <c r="I1762" t="s">
        <v>136</v>
      </c>
      <c r="J1762" t="s">
        <v>137</v>
      </c>
      <c r="K1762" t="s">
        <v>138</v>
      </c>
      <c r="L1762" t="s">
        <v>5227</v>
      </c>
      <c r="M1762" t="s">
        <v>5228</v>
      </c>
      <c r="N1762">
        <v>0.53777777699999996</v>
      </c>
      <c r="O1762">
        <v>0</v>
      </c>
      <c r="P1762">
        <v>53</v>
      </c>
      <c r="Q1762">
        <v>0</v>
      </c>
      <c r="R1762">
        <v>14</v>
      </c>
      <c r="S1762">
        <v>0</v>
      </c>
      <c r="T1762">
        <v>2</v>
      </c>
      <c r="U1762">
        <v>0</v>
      </c>
      <c r="V1762">
        <v>0</v>
      </c>
      <c r="W1762">
        <v>0</v>
      </c>
      <c r="X1762">
        <v>2.0184117054792483</v>
      </c>
      <c r="Y1762">
        <v>0</v>
      </c>
      <c r="Z1762">
        <v>12.874710888195935</v>
      </c>
      <c r="AA1762">
        <v>0</v>
      </c>
      <c r="AB1762">
        <v>0</v>
      </c>
      <c r="AC1762">
        <v>0</v>
      </c>
      <c r="AD1762">
        <v>0</v>
      </c>
      <c r="AE1762">
        <v>14.893122593675184</v>
      </c>
    </row>
    <row r="1763" spans="1:31" x14ac:dyDescent="0.3">
      <c r="A1763">
        <v>2689530</v>
      </c>
      <c r="B1763">
        <v>1</v>
      </c>
      <c r="C1763" t="s">
        <v>80</v>
      </c>
      <c r="D1763" t="s">
        <v>99</v>
      </c>
      <c r="E1763" t="s">
        <v>244</v>
      </c>
      <c r="F1763" t="s">
        <v>5229</v>
      </c>
      <c r="G1763" t="s">
        <v>165</v>
      </c>
      <c r="H1763" t="s">
        <v>187</v>
      </c>
      <c r="I1763" t="s">
        <v>136</v>
      </c>
      <c r="J1763" t="s">
        <v>137</v>
      </c>
      <c r="K1763" t="s">
        <v>166</v>
      </c>
      <c r="L1763" t="s">
        <v>5230</v>
      </c>
      <c r="M1763" t="s">
        <v>5231</v>
      </c>
      <c r="N1763">
        <v>0.82499999999999996</v>
      </c>
      <c r="O1763">
        <v>0</v>
      </c>
      <c r="P1763">
        <v>15</v>
      </c>
      <c r="Q1763">
        <v>0</v>
      </c>
      <c r="R1763">
        <v>0</v>
      </c>
      <c r="S1763">
        <v>0</v>
      </c>
      <c r="T1763">
        <v>1</v>
      </c>
      <c r="U1763">
        <v>0</v>
      </c>
      <c r="V1763">
        <v>0</v>
      </c>
      <c r="W1763">
        <v>0</v>
      </c>
      <c r="X1763">
        <v>0.87370649871903994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0.87370649871903994</v>
      </c>
    </row>
    <row r="1764" spans="1:31" x14ac:dyDescent="0.3">
      <c r="A1764">
        <v>2689581</v>
      </c>
      <c r="B1764">
        <v>1</v>
      </c>
      <c r="C1764" t="s">
        <v>80</v>
      </c>
      <c r="D1764" t="s">
        <v>101</v>
      </c>
      <c r="E1764" t="s">
        <v>132</v>
      </c>
      <c r="F1764" t="s">
        <v>5232</v>
      </c>
      <c r="G1764" t="s">
        <v>134</v>
      </c>
      <c r="H1764" t="s">
        <v>135</v>
      </c>
      <c r="I1764" t="s">
        <v>136</v>
      </c>
      <c r="J1764" t="s">
        <v>137</v>
      </c>
      <c r="K1764" t="s">
        <v>138</v>
      </c>
      <c r="L1764" t="s">
        <v>5233</v>
      </c>
      <c r="M1764" t="s">
        <v>5234</v>
      </c>
      <c r="N1764">
        <v>0.31388888799999998</v>
      </c>
      <c r="O1764">
        <v>7</v>
      </c>
      <c r="P1764">
        <v>2809</v>
      </c>
      <c r="Q1764">
        <v>4</v>
      </c>
      <c r="R1764">
        <v>79</v>
      </c>
      <c r="S1764">
        <v>26</v>
      </c>
      <c r="T1764">
        <v>278</v>
      </c>
      <c r="U1764">
        <v>2</v>
      </c>
      <c r="V1764">
        <v>1</v>
      </c>
      <c r="W1764">
        <v>0.31581253995779723</v>
      </c>
      <c r="X1764">
        <v>186.55834058306499</v>
      </c>
      <c r="Y1764">
        <v>1.611954045216482</v>
      </c>
      <c r="Z1764">
        <v>7.5555272517694245</v>
      </c>
      <c r="AA1764">
        <v>29.624981662406892</v>
      </c>
      <c r="AB1764">
        <v>94.396525516156672</v>
      </c>
      <c r="AC1764">
        <v>5.8474286372190285</v>
      </c>
      <c r="AD1764">
        <v>0</v>
      </c>
      <c r="AE1764">
        <v>325.91057023579128</v>
      </c>
    </row>
    <row r="1765" spans="1:31" x14ac:dyDescent="0.3">
      <c r="A1765">
        <v>2689595</v>
      </c>
      <c r="B1765">
        <v>1</v>
      </c>
      <c r="C1765" t="s">
        <v>81</v>
      </c>
      <c r="D1765" t="s">
        <v>123</v>
      </c>
      <c r="E1765" t="s">
        <v>244</v>
      </c>
      <c r="F1765" t="s">
        <v>5235</v>
      </c>
      <c r="G1765" t="s">
        <v>968</v>
      </c>
      <c r="H1765" t="s">
        <v>187</v>
      </c>
      <c r="I1765" t="s">
        <v>136</v>
      </c>
      <c r="J1765" t="s">
        <v>137</v>
      </c>
      <c r="K1765" t="s">
        <v>138</v>
      </c>
      <c r="L1765" t="s">
        <v>5236</v>
      </c>
      <c r="M1765" t="s">
        <v>5237</v>
      </c>
      <c r="N1765">
        <v>1.538888888</v>
      </c>
      <c r="O1765">
        <v>0</v>
      </c>
      <c r="P1765">
        <v>410</v>
      </c>
      <c r="Q1765">
        <v>0</v>
      </c>
      <c r="R1765">
        <v>0</v>
      </c>
      <c r="S1765">
        <v>0</v>
      </c>
      <c r="T1765">
        <v>62</v>
      </c>
      <c r="U1765">
        <v>0</v>
      </c>
      <c r="V1765">
        <v>1</v>
      </c>
      <c r="W1765">
        <v>0</v>
      </c>
      <c r="X1765">
        <v>99.41100019023385</v>
      </c>
      <c r="Y1765">
        <v>0</v>
      </c>
      <c r="Z1765">
        <v>0</v>
      </c>
      <c r="AA1765">
        <v>0</v>
      </c>
      <c r="AB1765">
        <v>104.53998625617889</v>
      </c>
      <c r="AC1765">
        <v>0</v>
      </c>
      <c r="AD1765">
        <v>14.21731527049749</v>
      </c>
      <c r="AE1765">
        <v>218.16830171691024</v>
      </c>
    </row>
    <row r="1766" spans="1:31" x14ac:dyDescent="0.3">
      <c r="A1766">
        <v>2689603</v>
      </c>
      <c r="B1766">
        <v>1</v>
      </c>
      <c r="C1766" t="s">
        <v>80</v>
      </c>
      <c r="D1766" t="s">
        <v>90</v>
      </c>
      <c r="E1766" t="s">
        <v>244</v>
      </c>
      <c r="F1766" t="s">
        <v>5238</v>
      </c>
      <c r="G1766" t="s">
        <v>165</v>
      </c>
      <c r="H1766" t="s">
        <v>187</v>
      </c>
      <c r="I1766" t="s">
        <v>136</v>
      </c>
      <c r="J1766" t="s">
        <v>137</v>
      </c>
      <c r="K1766" t="s">
        <v>166</v>
      </c>
      <c r="L1766" t="s">
        <v>5239</v>
      </c>
      <c r="M1766" t="s">
        <v>5240</v>
      </c>
      <c r="N1766">
        <v>1.5947222219999999</v>
      </c>
      <c r="O1766">
        <v>0</v>
      </c>
      <c r="P1766">
        <v>459</v>
      </c>
      <c r="Q1766">
        <v>0</v>
      </c>
      <c r="R1766">
        <v>0</v>
      </c>
      <c r="S1766">
        <v>0</v>
      </c>
      <c r="T1766">
        <v>16</v>
      </c>
      <c r="U1766">
        <v>0</v>
      </c>
      <c r="V1766">
        <v>0</v>
      </c>
      <c r="W1766">
        <v>0</v>
      </c>
      <c r="X1766">
        <v>146.16967939556594</v>
      </c>
      <c r="Y1766">
        <v>0</v>
      </c>
      <c r="Z1766">
        <v>0</v>
      </c>
      <c r="AA1766">
        <v>0</v>
      </c>
      <c r="AB1766">
        <v>7.2969233909893285</v>
      </c>
      <c r="AC1766">
        <v>0</v>
      </c>
      <c r="AD1766">
        <v>0</v>
      </c>
      <c r="AE1766">
        <v>153.46660278655526</v>
      </c>
    </row>
    <row r="1767" spans="1:31" x14ac:dyDescent="0.3">
      <c r="A1767">
        <v>2689612</v>
      </c>
      <c r="B1767">
        <v>1</v>
      </c>
      <c r="C1767" t="s">
        <v>80</v>
      </c>
      <c r="D1767" t="s">
        <v>110</v>
      </c>
      <c r="E1767" t="s">
        <v>244</v>
      </c>
      <c r="F1767" t="s">
        <v>5241</v>
      </c>
      <c r="G1767" t="s">
        <v>346</v>
      </c>
      <c r="H1767" t="s">
        <v>187</v>
      </c>
      <c r="I1767" t="s">
        <v>136</v>
      </c>
      <c r="J1767" t="s">
        <v>137</v>
      </c>
      <c r="K1767" t="s">
        <v>166</v>
      </c>
      <c r="L1767" t="s">
        <v>5242</v>
      </c>
      <c r="M1767" t="s">
        <v>5243</v>
      </c>
      <c r="N1767">
        <v>2.0449999999999999</v>
      </c>
      <c r="O1767">
        <v>0</v>
      </c>
      <c r="P1767">
        <v>221</v>
      </c>
      <c r="Q1767">
        <v>0</v>
      </c>
      <c r="R1767">
        <v>0</v>
      </c>
      <c r="S1767">
        <v>0</v>
      </c>
      <c r="T1767">
        <v>10</v>
      </c>
      <c r="U1767">
        <v>0</v>
      </c>
      <c r="V1767">
        <v>0</v>
      </c>
      <c r="W1767">
        <v>0</v>
      </c>
      <c r="X1767">
        <v>114.68323622496865</v>
      </c>
      <c r="Y1767">
        <v>0</v>
      </c>
      <c r="Z1767">
        <v>0</v>
      </c>
      <c r="AA1767">
        <v>0</v>
      </c>
      <c r="AB1767">
        <v>36.179945813040412</v>
      </c>
      <c r="AC1767">
        <v>0</v>
      </c>
      <c r="AD1767">
        <v>0</v>
      </c>
      <c r="AE1767">
        <v>150.86318203800906</v>
      </c>
    </row>
    <row r="1768" spans="1:31" x14ac:dyDescent="0.3">
      <c r="A1768">
        <v>2686187</v>
      </c>
      <c r="B1768">
        <v>2</v>
      </c>
      <c r="C1768" t="s">
        <v>81</v>
      </c>
      <c r="D1768" t="s">
        <v>128</v>
      </c>
      <c r="E1768" t="s">
        <v>184</v>
      </c>
      <c r="F1768" t="s">
        <v>5244</v>
      </c>
      <c r="G1768" t="s">
        <v>409</v>
      </c>
      <c r="H1768" t="s">
        <v>187</v>
      </c>
      <c r="I1768" t="s">
        <v>136</v>
      </c>
      <c r="J1768" t="s">
        <v>137</v>
      </c>
      <c r="K1768" t="s">
        <v>138</v>
      </c>
      <c r="L1768" t="s">
        <v>5245</v>
      </c>
      <c r="M1768" t="s">
        <v>5246</v>
      </c>
      <c r="N1768">
        <v>1.018611111</v>
      </c>
      <c r="O1768">
        <v>0</v>
      </c>
      <c r="P1768">
        <v>270</v>
      </c>
      <c r="Q1768">
        <v>0</v>
      </c>
      <c r="R1768">
        <v>4</v>
      </c>
      <c r="S1768">
        <v>0</v>
      </c>
      <c r="T1768">
        <v>14</v>
      </c>
      <c r="U1768">
        <v>0</v>
      </c>
      <c r="V1768">
        <v>0</v>
      </c>
      <c r="W1768">
        <v>0</v>
      </c>
      <c r="X1768">
        <v>49.677787815012394</v>
      </c>
      <c r="Y1768">
        <v>0</v>
      </c>
      <c r="Z1768">
        <v>0.54679657113270697</v>
      </c>
      <c r="AA1768">
        <v>0</v>
      </c>
      <c r="AB1768">
        <v>9.7615876525735139</v>
      </c>
      <c r="AC1768">
        <v>0</v>
      </c>
      <c r="AD1768">
        <v>0</v>
      </c>
      <c r="AE1768">
        <v>59.986172038718621</v>
      </c>
    </row>
    <row r="1769" spans="1:31" x14ac:dyDescent="0.3">
      <c r="A1769">
        <v>2688981</v>
      </c>
      <c r="B1769">
        <v>1</v>
      </c>
      <c r="C1769" t="s">
        <v>80</v>
      </c>
      <c r="D1769" t="s">
        <v>100</v>
      </c>
      <c r="E1769" t="s">
        <v>160</v>
      </c>
      <c r="F1769" t="s">
        <v>5247</v>
      </c>
      <c r="G1769" t="s">
        <v>134</v>
      </c>
      <c r="H1769" t="s">
        <v>135</v>
      </c>
      <c r="I1769" t="s">
        <v>136</v>
      </c>
      <c r="J1769" t="s">
        <v>137</v>
      </c>
      <c r="K1769" t="s">
        <v>138</v>
      </c>
      <c r="L1769" t="s">
        <v>5248</v>
      </c>
      <c r="M1769" t="s">
        <v>5249</v>
      </c>
      <c r="N1769">
        <v>0.26527777699999999</v>
      </c>
      <c r="O1769">
        <v>2</v>
      </c>
      <c r="P1769">
        <v>1486</v>
      </c>
      <c r="Q1769">
        <v>0</v>
      </c>
      <c r="R1769">
        <v>3</v>
      </c>
      <c r="S1769">
        <v>0</v>
      </c>
      <c r="T1769">
        <v>102</v>
      </c>
      <c r="U1769">
        <v>0</v>
      </c>
      <c r="V1769">
        <v>0</v>
      </c>
      <c r="W1769">
        <v>4.5882649830598403</v>
      </c>
      <c r="X1769">
        <v>50.393391510773476</v>
      </c>
      <c r="Y1769">
        <v>0</v>
      </c>
      <c r="Z1769">
        <v>0.6153101518312647</v>
      </c>
      <c r="AA1769">
        <v>0</v>
      </c>
      <c r="AB1769">
        <v>38.727146365710233</v>
      </c>
      <c r="AC1769">
        <v>0</v>
      </c>
      <c r="AD1769">
        <v>0</v>
      </c>
      <c r="AE1769">
        <v>94.324113011374806</v>
      </c>
    </row>
    <row r="1770" spans="1:31" x14ac:dyDescent="0.3">
      <c r="A1770">
        <v>2689342</v>
      </c>
      <c r="B1770">
        <v>1</v>
      </c>
      <c r="C1770" t="s">
        <v>80</v>
      </c>
      <c r="D1770" t="s">
        <v>87</v>
      </c>
      <c r="E1770" t="s">
        <v>160</v>
      </c>
      <c r="F1770" t="s">
        <v>5250</v>
      </c>
      <c r="G1770" t="s">
        <v>442</v>
      </c>
      <c r="H1770" t="s">
        <v>135</v>
      </c>
      <c r="I1770" t="s">
        <v>169</v>
      </c>
      <c r="J1770" t="s">
        <v>137</v>
      </c>
      <c r="K1770" t="s">
        <v>166</v>
      </c>
      <c r="L1770" t="s">
        <v>5251</v>
      </c>
      <c r="M1770" t="s">
        <v>5252</v>
      </c>
      <c r="N1770">
        <v>1.9722222000000001E-2</v>
      </c>
      <c r="O1770">
        <v>0</v>
      </c>
      <c r="P1770">
        <v>64</v>
      </c>
      <c r="Q1770">
        <v>0</v>
      </c>
      <c r="R1770">
        <v>0</v>
      </c>
      <c r="S1770">
        <v>2</v>
      </c>
      <c r="T1770">
        <v>5</v>
      </c>
      <c r="U1770">
        <v>1</v>
      </c>
      <c r="V1770">
        <v>0</v>
      </c>
      <c r="W1770">
        <v>0</v>
      </c>
      <c r="X1770">
        <v>0.26659874073947093</v>
      </c>
      <c r="Y1770">
        <v>0</v>
      </c>
      <c r="Z1770">
        <v>0</v>
      </c>
      <c r="AA1770">
        <v>0.17821798385783411</v>
      </c>
      <c r="AB1770">
        <v>3.6983304469777607E-2</v>
      </c>
      <c r="AC1770">
        <v>0.54866578853566972</v>
      </c>
      <c r="AD1770">
        <v>0</v>
      </c>
      <c r="AE1770">
        <v>1.0304658176027524</v>
      </c>
    </row>
    <row r="1771" spans="1:31" x14ac:dyDescent="0.3">
      <c r="A1771">
        <v>2689607</v>
      </c>
      <c r="B1771">
        <v>1</v>
      </c>
      <c r="C1771" t="s">
        <v>80</v>
      </c>
      <c r="D1771" t="s">
        <v>87</v>
      </c>
      <c r="E1771" t="s">
        <v>244</v>
      </c>
      <c r="F1771" t="s">
        <v>5253</v>
      </c>
      <c r="G1771" t="s">
        <v>165</v>
      </c>
      <c r="H1771" t="s">
        <v>187</v>
      </c>
      <c r="I1771" t="s">
        <v>136</v>
      </c>
      <c r="J1771" t="s">
        <v>137</v>
      </c>
      <c r="K1771" t="s">
        <v>166</v>
      </c>
      <c r="L1771" t="s">
        <v>5254</v>
      </c>
      <c r="M1771" t="s">
        <v>5255</v>
      </c>
      <c r="N1771">
        <v>2.3391666660000001</v>
      </c>
      <c r="O1771">
        <v>0</v>
      </c>
      <c r="P1771">
        <v>699</v>
      </c>
      <c r="Q1771">
        <v>0</v>
      </c>
      <c r="R1771">
        <v>0</v>
      </c>
      <c r="S1771">
        <v>0</v>
      </c>
      <c r="T1771">
        <v>76</v>
      </c>
      <c r="U1771">
        <v>0</v>
      </c>
      <c r="V1771">
        <v>0</v>
      </c>
      <c r="W1771">
        <v>0</v>
      </c>
      <c r="X1771">
        <v>293.37144123880518</v>
      </c>
      <c r="Y1771">
        <v>0</v>
      </c>
      <c r="Z1771">
        <v>0</v>
      </c>
      <c r="AA1771">
        <v>0</v>
      </c>
      <c r="AB1771">
        <v>157.68554460864482</v>
      </c>
      <c r="AC1771">
        <v>0</v>
      </c>
      <c r="AD1771">
        <v>0</v>
      </c>
      <c r="AE1771">
        <v>451.05698584744999</v>
      </c>
    </row>
    <row r="1772" spans="1:31" x14ac:dyDescent="0.3">
      <c r="A1772">
        <v>2689625</v>
      </c>
      <c r="B1772">
        <v>1</v>
      </c>
      <c r="C1772" t="s">
        <v>80</v>
      </c>
      <c r="D1772" t="s">
        <v>89</v>
      </c>
      <c r="E1772" t="s">
        <v>213</v>
      </c>
      <c r="F1772" t="s">
        <v>5256</v>
      </c>
      <c r="G1772" t="s">
        <v>147</v>
      </c>
      <c r="H1772" t="s">
        <v>187</v>
      </c>
      <c r="I1772" t="s">
        <v>136</v>
      </c>
      <c r="J1772" t="s">
        <v>3</v>
      </c>
      <c r="K1772" t="s">
        <v>138</v>
      </c>
      <c r="L1772" t="s">
        <v>5257</v>
      </c>
      <c r="M1772" t="s">
        <v>5258</v>
      </c>
      <c r="N1772">
        <v>2.059722222</v>
      </c>
      <c r="O1772">
        <v>0</v>
      </c>
      <c r="P1772">
        <v>7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2.4991718357747756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2.4991718357747756</v>
      </c>
    </row>
    <row r="1773" spans="1:31" x14ac:dyDescent="0.3">
      <c r="A1773">
        <v>2689652</v>
      </c>
      <c r="B1773">
        <v>1</v>
      </c>
      <c r="C1773" t="s">
        <v>80</v>
      </c>
      <c r="D1773" t="s">
        <v>84</v>
      </c>
      <c r="E1773" t="s">
        <v>244</v>
      </c>
      <c r="F1773" t="s">
        <v>5259</v>
      </c>
      <c r="G1773" t="s">
        <v>165</v>
      </c>
      <c r="H1773" t="s">
        <v>187</v>
      </c>
      <c r="I1773" t="s">
        <v>136</v>
      </c>
      <c r="J1773" t="s">
        <v>137</v>
      </c>
      <c r="K1773" t="s">
        <v>166</v>
      </c>
      <c r="L1773" t="s">
        <v>5260</v>
      </c>
      <c r="M1773" t="s">
        <v>5261</v>
      </c>
      <c r="N1773">
        <v>1.453888888</v>
      </c>
      <c r="O1773">
        <v>0</v>
      </c>
      <c r="P1773">
        <v>358</v>
      </c>
      <c r="Q1773">
        <v>0</v>
      </c>
      <c r="R1773">
        <v>0</v>
      </c>
      <c r="S1773">
        <v>0</v>
      </c>
      <c r="T1773">
        <v>13</v>
      </c>
      <c r="U1773">
        <v>0</v>
      </c>
      <c r="V1773">
        <v>0</v>
      </c>
      <c r="W1773">
        <v>0</v>
      </c>
      <c r="X1773">
        <v>80.850837928305921</v>
      </c>
      <c r="Y1773">
        <v>0</v>
      </c>
      <c r="Z1773">
        <v>0</v>
      </c>
      <c r="AA1773">
        <v>0</v>
      </c>
      <c r="AB1773">
        <v>57.798031096776079</v>
      </c>
      <c r="AC1773">
        <v>0</v>
      </c>
      <c r="AD1773">
        <v>0</v>
      </c>
      <c r="AE1773">
        <v>138.64886902508201</v>
      </c>
    </row>
    <row r="1774" spans="1:31" x14ac:dyDescent="0.3">
      <c r="A1774">
        <v>2689663</v>
      </c>
      <c r="B1774">
        <v>1</v>
      </c>
      <c r="C1774" t="s">
        <v>80</v>
      </c>
      <c r="D1774" t="s">
        <v>90</v>
      </c>
      <c r="E1774" t="s">
        <v>213</v>
      </c>
      <c r="F1774" t="s">
        <v>5262</v>
      </c>
      <c r="G1774" t="s">
        <v>688</v>
      </c>
      <c r="H1774" t="s">
        <v>187</v>
      </c>
      <c r="I1774" t="s">
        <v>136</v>
      </c>
      <c r="J1774" t="s">
        <v>137</v>
      </c>
      <c r="K1774" t="s">
        <v>138</v>
      </c>
      <c r="L1774" t="s">
        <v>5263</v>
      </c>
      <c r="M1774" t="s">
        <v>5264</v>
      </c>
      <c r="N1774">
        <v>2.3877777770000002</v>
      </c>
      <c r="O1774">
        <v>0</v>
      </c>
      <c r="P1774">
        <v>0</v>
      </c>
      <c r="Q1774">
        <v>0</v>
      </c>
      <c r="R1774">
        <v>0</v>
      </c>
      <c r="S1774">
        <v>0</v>
      </c>
      <c r="T1774">
        <v>1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13.33127945424237</v>
      </c>
      <c r="AC1774">
        <v>0</v>
      </c>
      <c r="AD1774">
        <v>0</v>
      </c>
      <c r="AE1774">
        <v>13.33127945424237</v>
      </c>
    </row>
    <row r="1775" spans="1:31" x14ac:dyDescent="0.3">
      <c r="A1775">
        <v>2689693</v>
      </c>
      <c r="B1775">
        <v>1</v>
      </c>
      <c r="C1775" t="s">
        <v>80</v>
      </c>
      <c r="D1775" t="s">
        <v>90</v>
      </c>
      <c r="E1775" t="s">
        <v>213</v>
      </c>
      <c r="F1775" t="s">
        <v>5265</v>
      </c>
      <c r="G1775" t="s">
        <v>215</v>
      </c>
      <c r="H1775" t="s">
        <v>187</v>
      </c>
      <c r="I1775" t="s">
        <v>136</v>
      </c>
      <c r="J1775" t="s">
        <v>137</v>
      </c>
      <c r="K1775" t="s">
        <v>138</v>
      </c>
      <c r="L1775" t="s">
        <v>5266</v>
      </c>
      <c r="M1775" t="s">
        <v>5267</v>
      </c>
      <c r="N1775">
        <v>1.2552777770000001</v>
      </c>
      <c r="O1775">
        <v>0</v>
      </c>
      <c r="P1775">
        <v>10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2.4864553146303896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2.4864553146303896</v>
      </c>
    </row>
    <row r="1776" spans="1:31" x14ac:dyDescent="0.3">
      <c r="A1776">
        <v>2689717</v>
      </c>
      <c r="B1776">
        <v>1</v>
      </c>
      <c r="C1776" t="s">
        <v>80</v>
      </c>
      <c r="D1776" t="s">
        <v>90</v>
      </c>
      <c r="E1776" t="s">
        <v>244</v>
      </c>
      <c r="F1776" t="s">
        <v>5268</v>
      </c>
      <c r="G1776" t="s">
        <v>165</v>
      </c>
      <c r="H1776" t="s">
        <v>187</v>
      </c>
      <c r="I1776" t="s">
        <v>136</v>
      </c>
      <c r="J1776" t="s">
        <v>137</v>
      </c>
      <c r="K1776" t="s">
        <v>166</v>
      </c>
      <c r="L1776" t="s">
        <v>5269</v>
      </c>
      <c r="M1776" t="s">
        <v>5270</v>
      </c>
      <c r="N1776">
        <v>1.39</v>
      </c>
      <c r="O1776">
        <v>0</v>
      </c>
      <c r="P1776">
        <v>691</v>
      </c>
      <c r="Q1776">
        <v>0</v>
      </c>
      <c r="R1776">
        <v>0</v>
      </c>
      <c r="S1776">
        <v>0</v>
      </c>
      <c r="T1776">
        <v>17</v>
      </c>
      <c r="U1776">
        <v>0</v>
      </c>
      <c r="V1776">
        <v>0</v>
      </c>
      <c r="W1776">
        <v>0</v>
      </c>
      <c r="X1776">
        <v>196.07614023061691</v>
      </c>
      <c r="Y1776">
        <v>0</v>
      </c>
      <c r="Z1776">
        <v>0</v>
      </c>
      <c r="AA1776">
        <v>0</v>
      </c>
      <c r="AB1776">
        <v>14.997599936598657</v>
      </c>
      <c r="AC1776">
        <v>0</v>
      </c>
      <c r="AD1776">
        <v>0</v>
      </c>
      <c r="AE1776">
        <v>211.07374016721556</v>
      </c>
    </row>
    <row r="1777" spans="1:31" x14ac:dyDescent="0.3">
      <c r="A1777">
        <v>2688249</v>
      </c>
      <c r="B1777">
        <v>1</v>
      </c>
      <c r="C1777" t="s">
        <v>80</v>
      </c>
      <c r="D1777" t="s">
        <v>108</v>
      </c>
      <c r="E1777" t="s">
        <v>132</v>
      </c>
      <c r="F1777" t="s">
        <v>684</v>
      </c>
      <c r="G1777" t="s">
        <v>4865</v>
      </c>
      <c r="H1777" t="s">
        <v>135</v>
      </c>
      <c r="I1777" t="s">
        <v>136</v>
      </c>
      <c r="J1777" t="s">
        <v>137</v>
      </c>
      <c r="K1777" t="s">
        <v>138</v>
      </c>
      <c r="L1777" t="s">
        <v>5271</v>
      </c>
      <c r="M1777" t="s">
        <v>5272</v>
      </c>
      <c r="N1777">
        <v>6.4166666660000002</v>
      </c>
      <c r="O1777">
        <v>1</v>
      </c>
      <c r="P1777">
        <v>2065</v>
      </c>
      <c r="Q1777">
        <v>2</v>
      </c>
      <c r="R1777">
        <v>446</v>
      </c>
      <c r="S1777">
        <v>13</v>
      </c>
      <c r="T1777">
        <v>294</v>
      </c>
      <c r="U1777">
        <v>0</v>
      </c>
      <c r="V1777">
        <v>0</v>
      </c>
      <c r="W1777">
        <v>1.2369653221026002</v>
      </c>
      <c r="X1777">
        <v>1764.7326035095243</v>
      </c>
      <c r="Y1777">
        <v>372.86722162421955</v>
      </c>
      <c r="Z1777">
        <v>2236.9902048808158</v>
      </c>
      <c r="AA1777">
        <v>602.61438982463187</v>
      </c>
      <c r="AB1777">
        <v>1372.7163215441547</v>
      </c>
      <c r="AC1777">
        <v>0</v>
      </c>
      <c r="AD1777">
        <v>0</v>
      </c>
      <c r="AE1777">
        <v>6351.1577067054477</v>
      </c>
    </row>
    <row r="1778" spans="1:31" x14ac:dyDescent="0.3">
      <c r="A1778">
        <v>2688561</v>
      </c>
      <c r="B1778">
        <v>1</v>
      </c>
      <c r="C1778" t="s">
        <v>80</v>
      </c>
      <c r="D1778" t="s">
        <v>100</v>
      </c>
      <c r="E1778" t="s">
        <v>160</v>
      </c>
      <c r="F1778" t="s">
        <v>5273</v>
      </c>
      <c r="G1778" t="s">
        <v>409</v>
      </c>
      <c r="H1778" t="s">
        <v>135</v>
      </c>
      <c r="I1778" t="s">
        <v>136</v>
      </c>
      <c r="J1778" t="s">
        <v>137</v>
      </c>
      <c r="K1778" t="s">
        <v>138</v>
      </c>
      <c r="L1778" t="s">
        <v>5274</v>
      </c>
      <c r="M1778" t="s">
        <v>5275</v>
      </c>
      <c r="N1778">
        <v>0.61499999999999999</v>
      </c>
      <c r="O1778">
        <v>1</v>
      </c>
      <c r="P1778">
        <v>483</v>
      </c>
      <c r="Q1778">
        <v>28</v>
      </c>
      <c r="R1778">
        <v>129</v>
      </c>
      <c r="S1778">
        <v>11</v>
      </c>
      <c r="T1778">
        <v>102</v>
      </c>
      <c r="U1778">
        <v>0</v>
      </c>
      <c r="V1778">
        <v>0</v>
      </c>
      <c r="W1778">
        <v>1.82630271595785</v>
      </c>
      <c r="X1778">
        <v>70.967956164018659</v>
      </c>
      <c r="Y1778">
        <v>100.11577032595397</v>
      </c>
      <c r="Z1778">
        <v>84.48795298240978</v>
      </c>
      <c r="AA1778">
        <v>26.355300336271497</v>
      </c>
      <c r="AB1778">
        <v>35.811451554740593</v>
      </c>
      <c r="AC1778">
        <v>0</v>
      </c>
      <c r="AD1778">
        <v>0</v>
      </c>
      <c r="AE1778">
        <v>319.56473407935238</v>
      </c>
    </row>
    <row r="1779" spans="1:31" x14ac:dyDescent="0.3">
      <c r="A1779">
        <v>2689059</v>
      </c>
      <c r="B1779">
        <v>1</v>
      </c>
      <c r="C1779" t="s">
        <v>80</v>
      </c>
      <c r="D1779" t="s">
        <v>104</v>
      </c>
      <c r="E1779" t="s">
        <v>145</v>
      </c>
      <c r="F1779" t="s">
        <v>5276</v>
      </c>
      <c r="G1779" t="s">
        <v>134</v>
      </c>
      <c r="H1779" t="s">
        <v>135</v>
      </c>
      <c r="I1779" t="s">
        <v>136</v>
      </c>
      <c r="J1779" t="s">
        <v>137</v>
      </c>
      <c r="K1779" t="s">
        <v>138</v>
      </c>
      <c r="L1779" t="s">
        <v>5277</v>
      </c>
      <c r="M1779" t="s">
        <v>5278</v>
      </c>
      <c r="N1779">
        <v>2.3388888880000001</v>
      </c>
      <c r="O1779">
        <v>9</v>
      </c>
      <c r="P1779">
        <v>43</v>
      </c>
      <c r="Q1779">
        <v>59</v>
      </c>
      <c r="R1779">
        <v>199</v>
      </c>
      <c r="S1779">
        <v>19</v>
      </c>
      <c r="T1779">
        <v>50</v>
      </c>
      <c r="U1779">
        <v>8</v>
      </c>
      <c r="V1779">
        <v>0</v>
      </c>
      <c r="W1779">
        <v>10.745635877061503</v>
      </c>
      <c r="X1779">
        <v>13.044138171797067</v>
      </c>
      <c r="Y1779">
        <v>191.06118817953876</v>
      </c>
      <c r="Z1779">
        <v>36.462841844797424</v>
      </c>
      <c r="AA1779">
        <v>159.78679931043959</v>
      </c>
      <c r="AB1779">
        <v>14.328072659485434</v>
      </c>
      <c r="AC1779">
        <v>491.49400925350989</v>
      </c>
      <c r="AD1779">
        <v>0</v>
      </c>
      <c r="AE1779">
        <v>916.92268529662965</v>
      </c>
    </row>
    <row r="1780" spans="1:31" x14ac:dyDescent="0.3">
      <c r="A1780">
        <v>2689611</v>
      </c>
      <c r="B1780">
        <v>1</v>
      </c>
      <c r="C1780" t="s">
        <v>80</v>
      </c>
      <c r="D1780" t="s">
        <v>86</v>
      </c>
      <c r="E1780" t="s">
        <v>244</v>
      </c>
      <c r="F1780" t="s">
        <v>5279</v>
      </c>
      <c r="G1780" t="s">
        <v>346</v>
      </c>
      <c r="H1780" t="s">
        <v>187</v>
      </c>
      <c r="I1780" t="s">
        <v>136</v>
      </c>
      <c r="J1780" t="s">
        <v>137</v>
      </c>
      <c r="K1780" t="s">
        <v>166</v>
      </c>
      <c r="L1780" t="s">
        <v>5280</v>
      </c>
      <c r="M1780" t="s">
        <v>5281</v>
      </c>
      <c r="N1780">
        <v>3.5036111110000001</v>
      </c>
      <c r="O1780">
        <v>0</v>
      </c>
      <c r="P1780">
        <v>121</v>
      </c>
      <c r="Q1780">
        <v>0</v>
      </c>
      <c r="R1780">
        <v>2</v>
      </c>
      <c r="S1780">
        <v>0</v>
      </c>
      <c r="T1780">
        <v>16</v>
      </c>
      <c r="U1780">
        <v>0</v>
      </c>
      <c r="V1780">
        <v>0</v>
      </c>
      <c r="W1780">
        <v>0</v>
      </c>
      <c r="X1780">
        <v>223.99528514331212</v>
      </c>
      <c r="Y1780">
        <v>0</v>
      </c>
      <c r="Z1780">
        <v>1.3764420557653727</v>
      </c>
      <c r="AA1780">
        <v>0</v>
      </c>
      <c r="AB1780">
        <v>131.58221689106202</v>
      </c>
      <c r="AC1780">
        <v>0</v>
      </c>
      <c r="AD1780">
        <v>0</v>
      </c>
      <c r="AE1780">
        <v>356.95394409013954</v>
      </c>
    </row>
    <row r="1781" spans="1:31" x14ac:dyDescent="0.3">
      <c r="A1781">
        <v>2689643</v>
      </c>
      <c r="B1781">
        <v>1</v>
      </c>
      <c r="C1781" t="s">
        <v>80</v>
      </c>
      <c r="D1781" t="s">
        <v>110</v>
      </c>
      <c r="E1781" t="s">
        <v>244</v>
      </c>
      <c r="F1781" t="s">
        <v>5282</v>
      </c>
      <c r="G1781" t="s">
        <v>165</v>
      </c>
      <c r="H1781" t="s">
        <v>187</v>
      </c>
      <c r="I1781" t="s">
        <v>136</v>
      </c>
      <c r="J1781" t="s">
        <v>137</v>
      </c>
      <c r="K1781" t="s">
        <v>166</v>
      </c>
      <c r="L1781" t="s">
        <v>5283</v>
      </c>
      <c r="M1781" t="s">
        <v>5284</v>
      </c>
      <c r="N1781">
        <v>2.4041666660000001</v>
      </c>
      <c r="O1781">
        <v>0</v>
      </c>
      <c r="P1781">
        <v>746</v>
      </c>
      <c r="Q1781">
        <v>0</v>
      </c>
      <c r="R1781">
        <v>0</v>
      </c>
      <c r="S1781">
        <v>0</v>
      </c>
      <c r="T1781">
        <v>40</v>
      </c>
      <c r="U1781">
        <v>0</v>
      </c>
      <c r="V1781">
        <v>0</v>
      </c>
      <c r="W1781">
        <v>0</v>
      </c>
      <c r="X1781">
        <v>392.50527667538057</v>
      </c>
      <c r="Y1781">
        <v>0</v>
      </c>
      <c r="Z1781">
        <v>0</v>
      </c>
      <c r="AA1781">
        <v>0</v>
      </c>
      <c r="AB1781">
        <v>82.839879680101674</v>
      </c>
      <c r="AC1781">
        <v>0</v>
      </c>
      <c r="AD1781">
        <v>0</v>
      </c>
      <c r="AE1781">
        <v>475.34515635548223</v>
      </c>
    </row>
    <row r="1782" spans="1:31" x14ac:dyDescent="0.3">
      <c r="A1782">
        <v>2689677</v>
      </c>
      <c r="B1782">
        <v>1</v>
      </c>
      <c r="C1782" t="s">
        <v>80</v>
      </c>
      <c r="D1782" t="s">
        <v>85</v>
      </c>
      <c r="E1782" t="s">
        <v>244</v>
      </c>
      <c r="F1782" t="s">
        <v>5285</v>
      </c>
      <c r="G1782" t="s">
        <v>165</v>
      </c>
      <c r="H1782" t="s">
        <v>187</v>
      </c>
      <c r="I1782" t="s">
        <v>136</v>
      </c>
      <c r="J1782" t="s">
        <v>137</v>
      </c>
      <c r="K1782" t="s">
        <v>166</v>
      </c>
      <c r="L1782" t="s">
        <v>5286</v>
      </c>
      <c r="M1782" t="s">
        <v>5287</v>
      </c>
      <c r="N1782">
        <v>3.3833333329999999</v>
      </c>
      <c r="O1782">
        <v>0</v>
      </c>
      <c r="P1782">
        <v>244</v>
      </c>
      <c r="Q1782">
        <v>0</v>
      </c>
      <c r="R1782">
        <v>0</v>
      </c>
      <c r="S1782">
        <v>0</v>
      </c>
      <c r="T1782">
        <v>13</v>
      </c>
      <c r="U1782">
        <v>0</v>
      </c>
      <c r="V1782">
        <v>1</v>
      </c>
      <c r="W1782">
        <v>0</v>
      </c>
      <c r="X1782">
        <v>192.78201222941442</v>
      </c>
      <c r="Y1782">
        <v>0</v>
      </c>
      <c r="Z1782">
        <v>0</v>
      </c>
      <c r="AA1782">
        <v>0</v>
      </c>
      <c r="AB1782">
        <v>20.47348813169387</v>
      </c>
      <c r="AC1782">
        <v>0</v>
      </c>
      <c r="AD1782">
        <v>4.6489986963058341</v>
      </c>
      <c r="AE1782">
        <v>217.90449905741411</v>
      </c>
    </row>
    <row r="1783" spans="1:31" x14ac:dyDescent="0.3">
      <c r="A1783">
        <v>2689688</v>
      </c>
      <c r="B1783">
        <v>1</v>
      </c>
      <c r="C1783" t="s">
        <v>81</v>
      </c>
      <c r="D1783" t="s">
        <v>127</v>
      </c>
      <c r="E1783" t="s">
        <v>244</v>
      </c>
      <c r="F1783" t="s">
        <v>5288</v>
      </c>
      <c r="G1783" t="s">
        <v>165</v>
      </c>
      <c r="H1783" t="s">
        <v>187</v>
      </c>
      <c r="I1783" t="s">
        <v>136</v>
      </c>
      <c r="J1783" t="s">
        <v>137</v>
      </c>
      <c r="K1783" t="s">
        <v>166</v>
      </c>
      <c r="L1783" t="s">
        <v>5289</v>
      </c>
      <c r="M1783" t="s">
        <v>5290</v>
      </c>
      <c r="N1783">
        <v>2.3144444439999998</v>
      </c>
      <c r="O1783">
        <v>0</v>
      </c>
      <c r="P1783">
        <v>264</v>
      </c>
      <c r="Q1783">
        <v>0</v>
      </c>
      <c r="R1783">
        <v>0</v>
      </c>
      <c r="S1783">
        <v>0</v>
      </c>
      <c r="T1783">
        <v>199</v>
      </c>
      <c r="U1783">
        <v>0</v>
      </c>
      <c r="V1783">
        <v>0</v>
      </c>
      <c r="W1783">
        <v>0</v>
      </c>
      <c r="X1783">
        <v>92.00551750829878</v>
      </c>
      <c r="Y1783">
        <v>0</v>
      </c>
      <c r="Z1783">
        <v>0</v>
      </c>
      <c r="AA1783">
        <v>0</v>
      </c>
      <c r="AB1783">
        <v>480.58387070069568</v>
      </c>
      <c r="AC1783">
        <v>0</v>
      </c>
      <c r="AD1783">
        <v>0</v>
      </c>
      <c r="AE1783">
        <v>572.58938820899448</v>
      </c>
    </row>
    <row r="1784" spans="1:31" x14ac:dyDescent="0.3">
      <c r="A1784">
        <v>2689771</v>
      </c>
      <c r="B1784">
        <v>1</v>
      </c>
      <c r="C1784" t="s">
        <v>80</v>
      </c>
      <c r="D1784" t="s">
        <v>84</v>
      </c>
      <c r="E1784" t="s">
        <v>244</v>
      </c>
      <c r="F1784" t="s">
        <v>5291</v>
      </c>
      <c r="G1784" t="s">
        <v>165</v>
      </c>
      <c r="H1784" t="s">
        <v>187</v>
      </c>
      <c r="I1784" t="s">
        <v>136</v>
      </c>
      <c r="J1784" t="s">
        <v>137</v>
      </c>
      <c r="K1784" t="s">
        <v>166</v>
      </c>
      <c r="L1784" t="s">
        <v>5292</v>
      </c>
      <c r="M1784" t="s">
        <v>5293</v>
      </c>
      <c r="N1784">
        <v>1.5127777769999999</v>
      </c>
      <c r="O1784">
        <v>0</v>
      </c>
      <c r="P1784">
        <v>457</v>
      </c>
      <c r="Q1784">
        <v>0</v>
      </c>
      <c r="R1784">
        <v>0</v>
      </c>
      <c r="S1784">
        <v>0</v>
      </c>
      <c r="T1784">
        <v>22</v>
      </c>
      <c r="U1784">
        <v>0</v>
      </c>
      <c r="V1784">
        <v>0</v>
      </c>
      <c r="W1784">
        <v>0</v>
      </c>
      <c r="X1784">
        <v>194.99150166052948</v>
      </c>
      <c r="Y1784">
        <v>0</v>
      </c>
      <c r="Z1784">
        <v>0</v>
      </c>
      <c r="AA1784">
        <v>0</v>
      </c>
      <c r="AB1784">
        <v>80.079652641817958</v>
      </c>
      <c r="AC1784">
        <v>0</v>
      </c>
      <c r="AD1784">
        <v>0</v>
      </c>
      <c r="AE1784">
        <v>275.07115430234745</v>
      </c>
    </row>
    <row r="1785" spans="1:31" x14ac:dyDescent="0.3">
      <c r="A1785">
        <v>2689772</v>
      </c>
      <c r="B1785">
        <v>1</v>
      </c>
      <c r="C1785" t="s">
        <v>80</v>
      </c>
      <c r="D1785" t="s">
        <v>85</v>
      </c>
      <c r="E1785" t="s">
        <v>244</v>
      </c>
      <c r="F1785" t="s">
        <v>5294</v>
      </c>
      <c r="G1785" t="s">
        <v>165</v>
      </c>
      <c r="H1785" t="s">
        <v>187</v>
      </c>
      <c r="I1785" t="s">
        <v>136</v>
      </c>
      <c r="J1785" t="s">
        <v>137</v>
      </c>
      <c r="K1785" t="s">
        <v>166</v>
      </c>
      <c r="L1785" t="s">
        <v>5295</v>
      </c>
      <c r="M1785" t="s">
        <v>5296</v>
      </c>
      <c r="N1785">
        <v>1.196388888</v>
      </c>
      <c r="O1785">
        <v>0</v>
      </c>
      <c r="P1785">
        <v>304</v>
      </c>
      <c r="Q1785">
        <v>0</v>
      </c>
      <c r="R1785">
        <v>0</v>
      </c>
      <c r="S1785">
        <v>0</v>
      </c>
      <c r="T1785">
        <v>11</v>
      </c>
      <c r="U1785">
        <v>0</v>
      </c>
      <c r="V1785">
        <v>0</v>
      </c>
      <c r="W1785">
        <v>0</v>
      </c>
      <c r="X1785">
        <v>81.745745843692191</v>
      </c>
      <c r="Y1785">
        <v>0</v>
      </c>
      <c r="Z1785">
        <v>0</v>
      </c>
      <c r="AA1785">
        <v>0</v>
      </c>
      <c r="AB1785">
        <v>4.2500020312254501</v>
      </c>
      <c r="AC1785">
        <v>0</v>
      </c>
      <c r="AD1785">
        <v>0</v>
      </c>
      <c r="AE1785">
        <v>85.99574787491764</v>
      </c>
    </row>
    <row r="1786" spans="1:31" x14ac:dyDescent="0.3">
      <c r="A1786">
        <v>2689777</v>
      </c>
      <c r="B1786">
        <v>1</v>
      </c>
      <c r="C1786" t="s">
        <v>80</v>
      </c>
      <c r="D1786" t="s">
        <v>90</v>
      </c>
      <c r="E1786" t="s">
        <v>244</v>
      </c>
      <c r="F1786" t="s">
        <v>5297</v>
      </c>
      <c r="G1786" t="s">
        <v>165</v>
      </c>
      <c r="H1786" t="s">
        <v>187</v>
      </c>
      <c r="I1786" t="s">
        <v>136</v>
      </c>
      <c r="J1786" t="s">
        <v>137</v>
      </c>
      <c r="K1786" t="s">
        <v>166</v>
      </c>
      <c r="L1786" t="s">
        <v>5298</v>
      </c>
      <c r="M1786" t="s">
        <v>5299</v>
      </c>
      <c r="N1786">
        <v>0.80055555499999997</v>
      </c>
      <c r="O1786">
        <v>0</v>
      </c>
      <c r="P1786">
        <v>195</v>
      </c>
      <c r="Q1786">
        <v>0</v>
      </c>
      <c r="R1786">
        <v>0</v>
      </c>
      <c r="S1786">
        <v>0</v>
      </c>
      <c r="T1786">
        <v>6</v>
      </c>
      <c r="U1786">
        <v>0</v>
      </c>
      <c r="V1786">
        <v>0</v>
      </c>
      <c r="W1786">
        <v>0</v>
      </c>
      <c r="X1786">
        <v>30.20429339279243</v>
      </c>
      <c r="Y1786">
        <v>0</v>
      </c>
      <c r="Z1786">
        <v>0</v>
      </c>
      <c r="AA1786">
        <v>0</v>
      </c>
      <c r="AB1786">
        <v>4.7139779744368395</v>
      </c>
      <c r="AC1786">
        <v>0</v>
      </c>
      <c r="AD1786">
        <v>0</v>
      </c>
      <c r="AE1786">
        <v>34.918271367229266</v>
      </c>
    </row>
    <row r="1787" spans="1:31" x14ac:dyDescent="0.3">
      <c r="A1787">
        <v>2689604</v>
      </c>
      <c r="B1787">
        <v>1</v>
      </c>
      <c r="C1787" t="s">
        <v>81</v>
      </c>
      <c r="D1787" t="s">
        <v>127</v>
      </c>
      <c r="E1787" t="s">
        <v>428</v>
      </c>
      <c r="F1787" t="s">
        <v>5300</v>
      </c>
      <c r="G1787" t="s">
        <v>165</v>
      </c>
      <c r="H1787" t="s">
        <v>187</v>
      </c>
      <c r="I1787" t="s">
        <v>136</v>
      </c>
      <c r="J1787" t="s">
        <v>137</v>
      </c>
      <c r="K1787" t="s">
        <v>166</v>
      </c>
      <c r="L1787" t="s">
        <v>5301</v>
      </c>
      <c r="M1787" t="s">
        <v>5302</v>
      </c>
      <c r="N1787">
        <v>4.153333333</v>
      </c>
      <c r="O1787">
        <v>0</v>
      </c>
      <c r="P1787">
        <v>122</v>
      </c>
      <c r="Q1787">
        <v>0</v>
      </c>
      <c r="R1787">
        <v>0</v>
      </c>
      <c r="S1787">
        <v>0</v>
      </c>
      <c r="T1787">
        <v>3</v>
      </c>
      <c r="U1787">
        <v>0</v>
      </c>
      <c r="V1787">
        <v>0</v>
      </c>
      <c r="W1787">
        <v>0</v>
      </c>
      <c r="X1787">
        <v>73.861597363375623</v>
      </c>
      <c r="Y1787">
        <v>0</v>
      </c>
      <c r="Z1787">
        <v>0</v>
      </c>
      <c r="AA1787">
        <v>0</v>
      </c>
      <c r="AB1787">
        <v>13.281155252749778</v>
      </c>
      <c r="AC1787">
        <v>0</v>
      </c>
      <c r="AD1787">
        <v>0</v>
      </c>
      <c r="AE1787">
        <v>87.142752616125406</v>
      </c>
    </row>
    <row r="1788" spans="1:31" x14ac:dyDescent="0.3">
      <c r="A1788">
        <v>2689624</v>
      </c>
      <c r="B1788">
        <v>1</v>
      </c>
      <c r="C1788" t="s">
        <v>80</v>
      </c>
      <c r="D1788" t="s">
        <v>84</v>
      </c>
      <c r="E1788" t="s">
        <v>213</v>
      </c>
      <c r="F1788" t="s">
        <v>5303</v>
      </c>
      <c r="G1788" t="s">
        <v>147</v>
      </c>
      <c r="H1788" t="s">
        <v>187</v>
      </c>
      <c r="I1788" t="s">
        <v>136</v>
      </c>
      <c r="J1788" t="s">
        <v>3</v>
      </c>
      <c r="K1788" t="s">
        <v>138</v>
      </c>
      <c r="L1788" t="s">
        <v>5304</v>
      </c>
      <c r="M1788" t="s">
        <v>5305</v>
      </c>
      <c r="N1788">
        <v>4.403333333</v>
      </c>
      <c r="O1788">
        <v>0</v>
      </c>
      <c r="P1788">
        <v>4</v>
      </c>
      <c r="Q1788">
        <v>0</v>
      </c>
      <c r="R1788">
        <v>0</v>
      </c>
      <c r="S1788">
        <v>0</v>
      </c>
      <c r="T1788">
        <v>1</v>
      </c>
      <c r="U1788">
        <v>0</v>
      </c>
      <c r="V1788">
        <v>0</v>
      </c>
      <c r="W1788">
        <v>0</v>
      </c>
      <c r="X1788">
        <v>3.2915066272999995</v>
      </c>
      <c r="Y1788">
        <v>0</v>
      </c>
      <c r="Z1788">
        <v>0</v>
      </c>
      <c r="AA1788">
        <v>0</v>
      </c>
      <c r="AB1788">
        <v>7.2887427927599999</v>
      </c>
      <c r="AC1788">
        <v>0</v>
      </c>
      <c r="AD1788">
        <v>0</v>
      </c>
      <c r="AE1788">
        <v>10.580249420059999</v>
      </c>
    </row>
    <row r="1789" spans="1:31" x14ac:dyDescent="0.3">
      <c r="A1789">
        <v>2689722</v>
      </c>
      <c r="B1789">
        <v>1</v>
      </c>
      <c r="C1789" t="s">
        <v>80</v>
      </c>
      <c r="D1789" t="s">
        <v>100</v>
      </c>
      <c r="E1789" t="s">
        <v>244</v>
      </c>
      <c r="F1789" t="s">
        <v>5306</v>
      </c>
      <c r="G1789" t="s">
        <v>968</v>
      </c>
      <c r="H1789" t="s">
        <v>187</v>
      </c>
      <c r="I1789" t="s">
        <v>136</v>
      </c>
      <c r="J1789" t="s">
        <v>137</v>
      </c>
      <c r="K1789" t="s">
        <v>138</v>
      </c>
      <c r="L1789" t="s">
        <v>5307</v>
      </c>
      <c r="M1789" t="s">
        <v>5308</v>
      </c>
      <c r="N1789">
        <v>3.0175000000000001</v>
      </c>
      <c r="O1789">
        <v>0</v>
      </c>
      <c r="P1789">
        <v>0</v>
      </c>
      <c r="Q1789">
        <v>0</v>
      </c>
      <c r="R1789">
        <v>17</v>
      </c>
      <c r="S1789">
        <v>0</v>
      </c>
      <c r="T1789">
        <v>1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34.264166496105524</v>
      </c>
      <c r="AA1789">
        <v>0</v>
      </c>
      <c r="AB1789">
        <v>1.0074989402710606</v>
      </c>
      <c r="AC1789">
        <v>0</v>
      </c>
      <c r="AD1789">
        <v>0</v>
      </c>
      <c r="AE1789">
        <v>35.271665436376587</v>
      </c>
    </row>
    <row r="1790" spans="1:31" x14ac:dyDescent="0.3">
      <c r="A1790">
        <v>2689755</v>
      </c>
      <c r="B1790">
        <v>1</v>
      </c>
      <c r="C1790" t="s">
        <v>81</v>
      </c>
      <c r="D1790" t="s">
        <v>128</v>
      </c>
      <c r="E1790" t="s">
        <v>184</v>
      </c>
      <c r="F1790" t="s">
        <v>5309</v>
      </c>
      <c r="G1790" t="s">
        <v>186</v>
      </c>
      <c r="H1790" t="s">
        <v>187</v>
      </c>
      <c r="I1790" t="s">
        <v>136</v>
      </c>
      <c r="J1790" t="s">
        <v>137</v>
      </c>
      <c r="K1790" t="s">
        <v>138</v>
      </c>
      <c r="L1790" t="s">
        <v>5310</v>
      </c>
      <c r="M1790" t="s">
        <v>5311</v>
      </c>
      <c r="N1790">
        <v>1.476111111</v>
      </c>
      <c r="O1790">
        <v>0</v>
      </c>
      <c r="P1790">
        <v>119</v>
      </c>
      <c r="Q1790">
        <v>0</v>
      </c>
      <c r="R1790">
        <v>0</v>
      </c>
      <c r="S1790">
        <v>0</v>
      </c>
      <c r="T1790">
        <v>13</v>
      </c>
      <c r="U1790">
        <v>0</v>
      </c>
      <c r="V1790">
        <v>0</v>
      </c>
      <c r="W1790">
        <v>0</v>
      </c>
      <c r="X1790">
        <v>27.671644286827508</v>
      </c>
      <c r="Y1790">
        <v>0</v>
      </c>
      <c r="Z1790">
        <v>0</v>
      </c>
      <c r="AA1790">
        <v>0</v>
      </c>
      <c r="AB1790">
        <v>23.936925280657007</v>
      </c>
      <c r="AC1790">
        <v>0</v>
      </c>
      <c r="AD1790">
        <v>0</v>
      </c>
      <c r="AE1790">
        <v>51.608569567484516</v>
      </c>
    </row>
    <row r="1791" spans="1:31" x14ac:dyDescent="0.3">
      <c r="A1791">
        <v>2689766</v>
      </c>
      <c r="B1791">
        <v>1</v>
      </c>
      <c r="C1791" t="s">
        <v>80</v>
      </c>
      <c r="D1791" t="s">
        <v>91</v>
      </c>
      <c r="E1791" t="s">
        <v>145</v>
      </c>
      <c r="F1791" t="s">
        <v>5312</v>
      </c>
      <c r="G1791" t="s">
        <v>3914</v>
      </c>
      <c r="H1791" t="s">
        <v>135</v>
      </c>
      <c r="I1791" t="s">
        <v>136</v>
      </c>
      <c r="J1791" t="s">
        <v>137</v>
      </c>
      <c r="K1791" t="s">
        <v>138</v>
      </c>
      <c r="L1791" t="s">
        <v>5313</v>
      </c>
      <c r="M1791" t="s">
        <v>5314</v>
      </c>
      <c r="N1791">
        <v>2.2480555550000001</v>
      </c>
      <c r="O1791">
        <v>0</v>
      </c>
      <c r="P1791">
        <v>1</v>
      </c>
      <c r="Q1791">
        <v>0</v>
      </c>
      <c r="R1791">
        <v>8</v>
      </c>
      <c r="S1791">
        <v>0</v>
      </c>
      <c r="T1791">
        <v>1</v>
      </c>
      <c r="U1791">
        <v>0</v>
      </c>
      <c r="V1791">
        <v>0</v>
      </c>
      <c r="W1791">
        <v>0</v>
      </c>
      <c r="X1791">
        <v>0.23802093908412103</v>
      </c>
      <c r="Y1791">
        <v>0</v>
      </c>
      <c r="Z1791">
        <v>16.862249406714252</v>
      </c>
      <c r="AA1791">
        <v>0</v>
      </c>
      <c r="AB1791">
        <v>3.563768075737336</v>
      </c>
      <c r="AC1791">
        <v>0</v>
      </c>
      <c r="AD1791">
        <v>0</v>
      </c>
      <c r="AE1791">
        <v>20.664038421535707</v>
      </c>
    </row>
    <row r="1792" spans="1:31" x14ac:dyDescent="0.3">
      <c r="A1792">
        <v>2689778</v>
      </c>
      <c r="B1792">
        <v>1</v>
      </c>
      <c r="C1792" t="s">
        <v>80</v>
      </c>
      <c r="D1792" t="s">
        <v>103</v>
      </c>
      <c r="E1792" t="s">
        <v>213</v>
      </c>
      <c r="F1792" t="s">
        <v>5315</v>
      </c>
      <c r="G1792" t="s">
        <v>147</v>
      </c>
      <c r="H1792" t="s">
        <v>187</v>
      </c>
      <c r="I1792" t="s">
        <v>136</v>
      </c>
      <c r="J1792" t="s">
        <v>3</v>
      </c>
      <c r="K1792" t="s">
        <v>138</v>
      </c>
      <c r="L1792" t="s">
        <v>5316</v>
      </c>
      <c r="M1792" t="s">
        <v>5317</v>
      </c>
      <c r="N1792">
        <v>1.628333333</v>
      </c>
      <c r="O1792">
        <v>0</v>
      </c>
      <c r="P1792">
        <v>0</v>
      </c>
      <c r="Q1792">
        <v>0</v>
      </c>
      <c r="R1792">
        <v>0</v>
      </c>
      <c r="S1792">
        <v>0</v>
      </c>
      <c r="T1792">
        <v>1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2.7146823943199996</v>
      </c>
      <c r="AC1792">
        <v>0</v>
      </c>
      <c r="AD1792">
        <v>0</v>
      </c>
      <c r="AE1792">
        <v>2.7146823943199996</v>
      </c>
    </row>
    <row r="1793" spans="1:31" x14ac:dyDescent="0.3">
      <c r="A1793">
        <v>2689808</v>
      </c>
      <c r="B1793">
        <v>1</v>
      </c>
      <c r="C1793" t="s">
        <v>80</v>
      </c>
      <c r="D1793" t="s">
        <v>90</v>
      </c>
      <c r="E1793" t="s">
        <v>244</v>
      </c>
      <c r="F1793" t="s">
        <v>5318</v>
      </c>
      <c r="G1793" t="s">
        <v>165</v>
      </c>
      <c r="H1793" t="s">
        <v>187</v>
      </c>
      <c r="I1793" t="s">
        <v>136</v>
      </c>
      <c r="J1793" t="s">
        <v>137</v>
      </c>
      <c r="K1793" t="s">
        <v>166</v>
      </c>
      <c r="L1793" t="s">
        <v>5319</v>
      </c>
      <c r="M1793" t="s">
        <v>5320</v>
      </c>
      <c r="N1793">
        <v>0.71833333300000002</v>
      </c>
      <c r="O1793">
        <v>0</v>
      </c>
      <c r="P1793">
        <v>434</v>
      </c>
      <c r="Q1793">
        <v>0</v>
      </c>
      <c r="R1793">
        <v>0</v>
      </c>
      <c r="S1793">
        <v>0</v>
      </c>
      <c r="T1793">
        <v>11</v>
      </c>
      <c r="U1793">
        <v>0</v>
      </c>
      <c r="V1793">
        <v>0</v>
      </c>
      <c r="W1793">
        <v>0</v>
      </c>
      <c r="X1793">
        <v>61.177507518137126</v>
      </c>
      <c r="Y1793">
        <v>0</v>
      </c>
      <c r="Z1793">
        <v>0</v>
      </c>
      <c r="AA1793">
        <v>0</v>
      </c>
      <c r="AB1793">
        <v>4.3279754936566617</v>
      </c>
      <c r="AC1793">
        <v>0</v>
      </c>
      <c r="AD1793">
        <v>0</v>
      </c>
      <c r="AE1793">
        <v>65.505483011793785</v>
      </c>
    </row>
    <row r="1794" spans="1:31" x14ac:dyDescent="0.3">
      <c r="A1794">
        <v>2689846</v>
      </c>
      <c r="B1794">
        <v>1</v>
      </c>
      <c r="C1794" t="s">
        <v>80</v>
      </c>
      <c r="D1794" t="s">
        <v>94</v>
      </c>
      <c r="E1794" t="s">
        <v>244</v>
      </c>
      <c r="F1794" t="s">
        <v>5321</v>
      </c>
      <c r="G1794" t="s">
        <v>409</v>
      </c>
      <c r="H1794" t="s">
        <v>187</v>
      </c>
      <c r="I1794" t="s">
        <v>136</v>
      </c>
      <c r="J1794" t="s">
        <v>137</v>
      </c>
      <c r="K1794" t="s">
        <v>138</v>
      </c>
      <c r="L1794" t="s">
        <v>5322</v>
      </c>
      <c r="M1794" t="s">
        <v>5323</v>
      </c>
      <c r="N1794">
        <v>0.22777777699999999</v>
      </c>
      <c r="O1794">
        <v>0</v>
      </c>
      <c r="P1794">
        <v>168</v>
      </c>
      <c r="Q1794">
        <v>0</v>
      </c>
      <c r="R1794">
        <v>1</v>
      </c>
      <c r="S1794">
        <v>0</v>
      </c>
      <c r="T1794">
        <v>21</v>
      </c>
      <c r="U1794">
        <v>0</v>
      </c>
      <c r="V1794">
        <v>0</v>
      </c>
      <c r="W1794">
        <v>0</v>
      </c>
      <c r="X1794">
        <v>4.3872141412239252</v>
      </c>
      <c r="Y1794">
        <v>0</v>
      </c>
      <c r="Z1794">
        <v>0.28915525383333329</v>
      </c>
      <c r="AA1794">
        <v>0</v>
      </c>
      <c r="AB1794">
        <v>1.995680359729783</v>
      </c>
      <c r="AC1794">
        <v>0</v>
      </c>
      <c r="AD1794">
        <v>0</v>
      </c>
      <c r="AE1794">
        <v>6.6720497547870412</v>
      </c>
    </row>
    <row r="1795" spans="1:31" x14ac:dyDescent="0.3">
      <c r="A1795">
        <v>2689615</v>
      </c>
      <c r="B1795">
        <v>1</v>
      </c>
      <c r="C1795" t="s">
        <v>80</v>
      </c>
      <c r="D1795" t="s">
        <v>94</v>
      </c>
      <c r="E1795" t="s">
        <v>184</v>
      </c>
      <c r="F1795" t="s">
        <v>3158</v>
      </c>
      <c r="G1795" t="s">
        <v>165</v>
      </c>
      <c r="H1795" t="s">
        <v>187</v>
      </c>
      <c r="I1795" t="s">
        <v>136</v>
      </c>
      <c r="J1795" t="s">
        <v>137</v>
      </c>
      <c r="K1795" t="s">
        <v>166</v>
      </c>
      <c r="L1795" t="s">
        <v>5324</v>
      </c>
      <c r="M1795" t="s">
        <v>5325</v>
      </c>
      <c r="N1795">
        <v>2.0119444440000001</v>
      </c>
      <c r="O1795">
        <v>0</v>
      </c>
      <c r="P1795">
        <v>25</v>
      </c>
      <c r="Q1795">
        <v>0</v>
      </c>
      <c r="R1795">
        <v>1</v>
      </c>
      <c r="S1795">
        <v>0</v>
      </c>
      <c r="T1795">
        <v>9</v>
      </c>
      <c r="U1795">
        <v>0</v>
      </c>
      <c r="V1795">
        <v>0</v>
      </c>
      <c r="W1795">
        <v>0</v>
      </c>
      <c r="X1795">
        <v>8.0106028220325118</v>
      </c>
      <c r="Y1795">
        <v>0</v>
      </c>
      <c r="Z1795">
        <v>0</v>
      </c>
      <c r="AA1795">
        <v>0</v>
      </c>
      <c r="AB1795">
        <v>11.852177270626548</v>
      </c>
      <c r="AC1795">
        <v>0</v>
      </c>
      <c r="AD1795">
        <v>0</v>
      </c>
      <c r="AE1795">
        <v>19.862780092659058</v>
      </c>
    </row>
    <row r="1796" spans="1:31" x14ac:dyDescent="0.3">
      <c r="A1796">
        <v>2689622</v>
      </c>
      <c r="B1796">
        <v>1</v>
      </c>
      <c r="C1796" t="s">
        <v>80</v>
      </c>
      <c r="D1796" t="s">
        <v>96</v>
      </c>
      <c r="E1796" t="s">
        <v>184</v>
      </c>
      <c r="F1796" t="s">
        <v>5326</v>
      </c>
      <c r="G1796" t="s">
        <v>346</v>
      </c>
      <c r="H1796" t="s">
        <v>187</v>
      </c>
      <c r="I1796" t="s">
        <v>136</v>
      </c>
      <c r="J1796" t="s">
        <v>137</v>
      </c>
      <c r="K1796" t="s">
        <v>166</v>
      </c>
      <c r="L1796" t="s">
        <v>5327</v>
      </c>
      <c r="M1796" t="s">
        <v>5328</v>
      </c>
      <c r="N1796">
        <v>4.45</v>
      </c>
      <c r="O1796">
        <v>0</v>
      </c>
      <c r="P1796">
        <v>33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41.83640304749126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41.83640304749126</v>
      </c>
    </row>
    <row r="1797" spans="1:31" x14ac:dyDescent="0.3">
      <c r="A1797">
        <v>2689636</v>
      </c>
      <c r="B1797">
        <v>1</v>
      </c>
      <c r="C1797" t="s">
        <v>81</v>
      </c>
      <c r="D1797" t="s">
        <v>128</v>
      </c>
      <c r="E1797" t="s">
        <v>213</v>
      </c>
      <c r="F1797" t="s">
        <v>5329</v>
      </c>
      <c r="G1797" t="s">
        <v>831</v>
      </c>
      <c r="H1797" t="s">
        <v>187</v>
      </c>
      <c r="I1797" t="s">
        <v>136</v>
      </c>
      <c r="J1797" t="s">
        <v>137</v>
      </c>
      <c r="K1797" t="s">
        <v>138</v>
      </c>
      <c r="L1797" t="s">
        <v>5330</v>
      </c>
      <c r="M1797" t="s">
        <v>5331</v>
      </c>
      <c r="N1797">
        <v>4.9483333329999999</v>
      </c>
      <c r="O1797">
        <v>0</v>
      </c>
      <c r="P1797">
        <v>9</v>
      </c>
      <c r="Q1797">
        <v>0</v>
      </c>
      <c r="R1797">
        <v>0</v>
      </c>
      <c r="S1797">
        <v>0</v>
      </c>
      <c r="T1797">
        <v>1</v>
      </c>
      <c r="U1797">
        <v>0</v>
      </c>
      <c r="V1797">
        <v>0</v>
      </c>
      <c r="W1797">
        <v>0</v>
      </c>
      <c r="X1797">
        <v>7.1394898194803194</v>
      </c>
      <c r="Y1797">
        <v>0</v>
      </c>
      <c r="Z1797">
        <v>0</v>
      </c>
      <c r="AA1797">
        <v>0</v>
      </c>
      <c r="AB1797">
        <v>16.158941787792966</v>
      </c>
      <c r="AC1797">
        <v>0</v>
      </c>
      <c r="AD1797">
        <v>0</v>
      </c>
      <c r="AE1797">
        <v>23.298431607273287</v>
      </c>
    </row>
    <row r="1798" spans="1:31" x14ac:dyDescent="0.3">
      <c r="A1798">
        <v>2689675</v>
      </c>
      <c r="B1798">
        <v>1</v>
      </c>
      <c r="C1798" t="s">
        <v>80</v>
      </c>
      <c r="D1798" t="s">
        <v>96</v>
      </c>
      <c r="E1798" t="s">
        <v>428</v>
      </c>
      <c r="F1798" t="s">
        <v>5332</v>
      </c>
      <c r="G1798" t="s">
        <v>2651</v>
      </c>
      <c r="H1798" t="s">
        <v>187</v>
      </c>
      <c r="I1798" t="s">
        <v>136</v>
      </c>
      <c r="J1798" t="s">
        <v>137</v>
      </c>
      <c r="K1798" t="s">
        <v>166</v>
      </c>
      <c r="L1798" t="s">
        <v>5333</v>
      </c>
      <c r="M1798" t="s">
        <v>5334</v>
      </c>
      <c r="N1798">
        <v>3.937777777</v>
      </c>
      <c r="O1798">
        <v>0</v>
      </c>
      <c r="P1798">
        <v>6</v>
      </c>
      <c r="Q1798">
        <v>0</v>
      </c>
      <c r="R1798">
        <v>0</v>
      </c>
      <c r="S1798">
        <v>0</v>
      </c>
      <c r="T1798">
        <v>2</v>
      </c>
      <c r="U1798">
        <v>0</v>
      </c>
      <c r="V1798">
        <v>0</v>
      </c>
      <c r="W1798">
        <v>0</v>
      </c>
      <c r="X1798">
        <v>7.1207356629521961</v>
      </c>
      <c r="Y1798">
        <v>0</v>
      </c>
      <c r="Z1798">
        <v>0</v>
      </c>
      <c r="AA1798">
        <v>0</v>
      </c>
      <c r="AB1798">
        <v>13.162740568120004</v>
      </c>
      <c r="AC1798">
        <v>0</v>
      </c>
      <c r="AD1798">
        <v>0</v>
      </c>
      <c r="AE1798">
        <v>20.2834762310722</v>
      </c>
    </row>
    <row r="1799" spans="1:31" x14ac:dyDescent="0.3">
      <c r="A1799">
        <v>2689719</v>
      </c>
      <c r="B1799">
        <v>1</v>
      </c>
      <c r="C1799" t="s">
        <v>80</v>
      </c>
      <c r="D1799" t="s">
        <v>84</v>
      </c>
      <c r="E1799" t="s">
        <v>428</v>
      </c>
      <c r="F1799" t="s">
        <v>5335</v>
      </c>
      <c r="G1799" t="s">
        <v>818</v>
      </c>
      <c r="H1799" t="s">
        <v>187</v>
      </c>
      <c r="I1799" t="s">
        <v>136</v>
      </c>
      <c r="J1799" t="s">
        <v>137</v>
      </c>
      <c r="K1799" t="s">
        <v>138</v>
      </c>
      <c r="L1799" t="s">
        <v>5336</v>
      </c>
      <c r="M1799" t="s">
        <v>5337</v>
      </c>
      <c r="N1799">
        <v>4.1038888880000002</v>
      </c>
      <c r="O1799">
        <v>0</v>
      </c>
      <c r="P1799">
        <v>27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16.323884398428895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16.323884398428895</v>
      </c>
    </row>
    <row r="1800" spans="1:31" x14ac:dyDescent="0.3">
      <c r="A1800">
        <v>2689801</v>
      </c>
      <c r="B1800">
        <v>1</v>
      </c>
      <c r="C1800" t="s">
        <v>80</v>
      </c>
      <c r="D1800" t="s">
        <v>100</v>
      </c>
      <c r="E1800" t="s">
        <v>428</v>
      </c>
      <c r="F1800" t="s">
        <v>5338</v>
      </c>
      <c r="G1800" t="s">
        <v>186</v>
      </c>
      <c r="H1800" t="s">
        <v>187</v>
      </c>
      <c r="I1800" t="s">
        <v>136</v>
      </c>
      <c r="J1800" t="s">
        <v>137</v>
      </c>
      <c r="K1800" t="s">
        <v>138</v>
      </c>
      <c r="L1800" t="s">
        <v>5339</v>
      </c>
      <c r="M1800" t="s">
        <v>5340</v>
      </c>
      <c r="N1800">
        <v>1.308611111</v>
      </c>
      <c r="O1800">
        <v>0</v>
      </c>
      <c r="P1800">
        <v>0</v>
      </c>
      <c r="Q1800">
        <v>0</v>
      </c>
      <c r="R1800">
        <v>0</v>
      </c>
      <c r="S1800">
        <v>0</v>
      </c>
      <c r="T1800">
        <v>14</v>
      </c>
      <c r="U1800">
        <v>0</v>
      </c>
      <c r="V1800">
        <v>3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13.89480994147242</v>
      </c>
      <c r="AC1800">
        <v>0</v>
      </c>
      <c r="AD1800">
        <v>262.49297320926547</v>
      </c>
      <c r="AE1800">
        <v>276.3877831507379</v>
      </c>
    </row>
    <row r="1801" spans="1:31" x14ac:dyDescent="0.3">
      <c r="A1801">
        <v>2689804</v>
      </c>
      <c r="B1801">
        <v>1</v>
      </c>
      <c r="C1801" t="s">
        <v>80</v>
      </c>
      <c r="D1801" t="s">
        <v>110</v>
      </c>
      <c r="E1801" t="s">
        <v>244</v>
      </c>
      <c r="F1801" t="s">
        <v>5341</v>
      </c>
      <c r="G1801" t="s">
        <v>346</v>
      </c>
      <c r="H1801" t="s">
        <v>187</v>
      </c>
      <c r="I1801" t="s">
        <v>136</v>
      </c>
      <c r="J1801" t="s">
        <v>137</v>
      </c>
      <c r="K1801" t="s">
        <v>166</v>
      </c>
      <c r="L1801" t="s">
        <v>5342</v>
      </c>
      <c r="M1801" t="s">
        <v>5343</v>
      </c>
      <c r="N1801">
        <v>1.9297222220000001</v>
      </c>
      <c r="O1801">
        <v>0</v>
      </c>
      <c r="P1801">
        <v>518</v>
      </c>
      <c r="Q1801">
        <v>0</v>
      </c>
      <c r="R1801">
        <v>0</v>
      </c>
      <c r="S1801">
        <v>0</v>
      </c>
      <c r="T1801">
        <v>53</v>
      </c>
      <c r="U1801">
        <v>0</v>
      </c>
      <c r="V1801">
        <v>1</v>
      </c>
      <c r="W1801">
        <v>0</v>
      </c>
      <c r="X1801">
        <v>216.15299236960132</v>
      </c>
      <c r="Y1801">
        <v>0</v>
      </c>
      <c r="Z1801">
        <v>0</v>
      </c>
      <c r="AA1801">
        <v>0</v>
      </c>
      <c r="AB1801">
        <v>160.51262766289398</v>
      </c>
      <c r="AC1801">
        <v>0</v>
      </c>
      <c r="AD1801">
        <v>27.244129615096394</v>
      </c>
      <c r="AE1801">
        <v>403.9097496475917</v>
      </c>
    </row>
    <row r="1802" spans="1:31" x14ac:dyDescent="0.3">
      <c r="A1802">
        <v>2689831</v>
      </c>
      <c r="B1802">
        <v>1</v>
      </c>
      <c r="C1802" t="s">
        <v>80</v>
      </c>
      <c r="D1802" t="s">
        <v>85</v>
      </c>
      <c r="E1802" t="s">
        <v>244</v>
      </c>
      <c r="F1802" t="s">
        <v>5344</v>
      </c>
      <c r="G1802" t="s">
        <v>165</v>
      </c>
      <c r="H1802" t="s">
        <v>187</v>
      </c>
      <c r="I1802" t="s">
        <v>136</v>
      </c>
      <c r="J1802" t="s">
        <v>137</v>
      </c>
      <c r="K1802" t="s">
        <v>166</v>
      </c>
      <c r="L1802" t="s">
        <v>5345</v>
      </c>
      <c r="M1802" t="s">
        <v>5346</v>
      </c>
      <c r="N1802">
        <v>0.78361111100000003</v>
      </c>
      <c r="O1802">
        <v>0</v>
      </c>
      <c r="P1802">
        <v>426</v>
      </c>
      <c r="Q1802">
        <v>0</v>
      </c>
      <c r="R1802">
        <v>0</v>
      </c>
      <c r="S1802">
        <v>0</v>
      </c>
      <c r="T1802">
        <v>65</v>
      </c>
      <c r="U1802">
        <v>0</v>
      </c>
      <c r="V1802">
        <v>0</v>
      </c>
      <c r="W1802">
        <v>0</v>
      </c>
      <c r="X1802">
        <v>65.756123999049237</v>
      </c>
      <c r="Y1802">
        <v>0</v>
      </c>
      <c r="Z1802">
        <v>0</v>
      </c>
      <c r="AA1802">
        <v>0</v>
      </c>
      <c r="AB1802">
        <v>81.49604914298105</v>
      </c>
      <c r="AC1802">
        <v>0</v>
      </c>
      <c r="AD1802">
        <v>0</v>
      </c>
      <c r="AE1802">
        <v>147.2521731420303</v>
      </c>
    </row>
    <row r="1803" spans="1:31" x14ac:dyDescent="0.3">
      <c r="A1803">
        <v>2689850</v>
      </c>
      <c r="B1803">
        <v>1</v>
      </c>
      <c r="C1803" t="s">
        <v>80</v>
      </c>
      <c r="D1803" t="s">
        <v>87</v>
      </c>
      <c r="E1803" t="s">
        <v>244</v>
      </c>
      <c r="F1803" t="s">
        <v>5347</v>
      </c>
      <c r="G1803" t="s">
        <v>1143</v>
      </c>
      <c r="H1803" t="s">
        <v>187</v>
      </c>
      <c r="I1803" t="s">
        <v>136</v>
      </c>
      <c r="J1803" t="s">
        <v>137</v>
      </c>
      <c r="K1803" t="s">
        <v>138</v>
      </c>
      <c r="L1803" t="s">
        <v>5348</v>
      </c>
      <c r="M1803" t="s">
        <v>5349</v>
      </c>
      <c r="N1803">
        <v>0.80777777699999997</v>
      </c>
      <c r="O1803">
        <v>0</v>
      </c>
      <c r="P1803">
        <v>155</v>
      </c>
      <c r="Q1803">
        <v>0</v>
      </c>
      <c r="R1803">
        <v>0</v>
      </c>
      <c r="S1803">
        <v>0</v>
      </c>
      <c r="T1803">
        <v>35</v>
      </c>
      <c r="U1803">
        <v>0</v>
      </c>
      <c r="V1803">
        <v>0</v>
      </c>
      <c r="W1803">
        <v>0</v>
      </c>
      <c r="X1803">
        <v>23.927195526074176</v>
      </c>
      <c r="Y1803">
        <v>0</v>
      </c>
      <c r="Z1803">
        <v>0</v>
      </c>
      <c r="AA1803">
        <v>0</v>
      </c>
      <c r="AB1803">
        <v>21.258590939987631</v>
      </c>
      <c r="AC1803">
        <v>0</v>
      </c>
      <c r="AD1803">
        <v>0</v>
      </c>
      <c r="AE1803">
        <v>45.185786466061806</v>
      </c>
    </row>
    <row r="1804" spans="1:31" x14ac:dyDescent="0.3">
      <c r="A1804">
        <v>2689873</v>
      </c>
      <c r="B1804">
        <v>1</v>
      </c>
      <c r="C1804" t="s">
        <v>80</v>
      </c>
      <c r="D1804" t="s">
        <v>83</v>
      </c>
      <c r="E1804" t="s">
        <v>184</v>
      </c>
      <c r="F1804" t="s">
        <v>5350</v>
      </c>
      <c r="G1804" t="s">
        <v>346</v>
      </c>
      <c r="H1804" t="s">
        <v>187</v>
      </c>
      <c r="I1804" t="s">
        <v>136</v>
      </c>
      <c r="J1804" t="s">
        <v>137</v>
      </c>
      <c r="K1804" t="s">
        <v>166</v>
      </c>
      <c r="L1804" t="s">
        <v>5351</v>
      </c>
      <c r="M1804" t="s">
        <v>5352</v>
      </c>
      <c r="N1804">
        <v>0.43277777699999997</v>
      </c>
      <c r="O1804">
        <v>0</v>
      </c>
      <c r="P1804">
        <v>61</v>
      </c>
      <c r="Q1804">
        <v>0</v>
      </c>
      <c r="R1804">
        <v>0</v>
      </c>
      <c r="S1804">
        <v>0</v>
      </c>
      <c r="T1804">
        <v>12</v>
      </c>
      <c r="U1804">
        <v>0</v>
      </c>
      <c r="V1804">
        <v>0</v>
      </c>
      <c r="W1804">
        <v>0</v>
      </c>
      <c r="X1804">
        <v>9.3789396971935304</v>
      </c>
      <c r="Y1804">
        <v>0</v>
      </c>
      <c r="Z1804">
        <v>0</v>
      </c>
      <c r="AA1804">
        <v>0</v>
      </c>
      <c r="AB1804">
        <v>7.0584763292182444</v>
      </c>
      <c r="AC1804">
        <v>0</v>
      </c>
      <c r="AD1804">
        <v>0</v>
      </c>
      <c r="AE1804">
        <v>16.437416026411775</v>
      </c>
    </row>
    <row r="1805" spans="1:31" x14ac:dyDescent="0.3">
      <c r="A1805">
        <v>2689631</v>
      </c>
      <c r="B1805">
        <v>1</v>
      </c>
      <c r="C1805" t="s">
        <v>80</v>
      </c>
      <c r="D1805" t="s">
        <v>94</v>
      </c>
      <c r="E1805" t="s">
        <v>184</v>
      </c>
      <c r="F1805" t="s">
        <v>1236</v>
      </c>
      <c r="G1805" t="s">
        <v>165</v>
      </c>
      <c r="H1805" t="s">
        <v>187</v>
      </c>
      <c r="I1805" t="s">
        <v>136</v>
      </c>
      <c r="J1805" t="s">
        <v>137</v>
      </c>
      <c r="K1805" t="s">
        <v>166</v>
      </c>
      <c r="L1805" t="s">
        <v>5353</v>
      </c>
      <c r="M1805" t="s">
        <v>5354</v>
      </c>
      <c r="N1805">
        <v>6.7716666659999998</v>
      </c>
      <c r="O1805">
        <v>0</v>
      </c>
      <c r="P1805">
        <v>10</v>
      </c>
      <c r="Q1805">
        <v>0</v>
      </c>
      <c r="R1805">
        <v>0</v>
      </c>
      <c r="S1805">
        <v>0</v>
      </c>
      <c r="T1805">
        <v>1</v>
      </c>
      <c r="U1805">
        <v>0</v>
      </c>
      <c r="V1805">
        <v>0</v>
      </c>
      <c r="W1805">
        <v>0</v>
      </c>
      <c r="X1805">
        <v>10.663625540132527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10.663625540132527</v>
      </c>
    </row>
    <row r="1806" spans="1:31" x14ac:dyDescent="0.3">
      <c r="A1806">
        <v>2689669</v>
      </c>
      <c r="B1806">
        <v>1</v>
      </c>
      <c r="C1806" t="s">
        <v>80</v>
      </c>
      <c r="D1806" t="s">
        <v>105</v>
      </c>
      <c r="E1806" t="s">
        <v>213</v>
      </c>
      <c r="F1806" t="s">
        <v>5355</v>
      </c>
      <c r="G1806" t="s">
        <v>831</v>
      </c>
      <c r="H1806" t="s">
        <v>187</v>
      </c>
      <c r="I1806" t="s">
        <v>136</v>
      </c>
      <c r="J1806" t="s">
        <v>137</v>
      </c>
      <c r="K1806" t="s">
        <v>138</v>
      </c>
      <c r="L1806" t="s">
        <v>5356</v>
      </c>
      <c r="M1806" t="s">
        <v>5357</v>
      </c>
      <c r="N1806">
        <v>5.5033333329999996</v>
      </c>
      <c r="O1806">
        <v>0</v>
      </c>
      <c r="P1806">
        <v>0</v>
      </c>
      <c r="Q1806">
        <v>0</v>
      </c>
      <c r="R1806">
        <v>0</v>
      </c>
      <c r="S1806">
        <v>0</v>
      </c>
      <c r="T1806">
        <v>1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9.2214521677200008</v>
      </c>
      <c r="AC1806">
        <v>0</v>
      </c>
      <c r="AD1806">
        <v>0</v>
      </c>
      <c r="AE1806">
        <v>9.2214521677200008</v>
      </c>
    </row>
    <row r="1807" spans="1:31" x14ac:dyDescent="0.3">
      <c r="A1807">
        <v>2689784</v>
      </c>
      <c r="B1807">
        <v>1</v>
      </c>
      <c r="C1807" t="s">
        <v>80</v>
      </c>
      <c r="D1807" t="s">
        <v>85</v>
      </c>
      <c r="E1807" t="s">
        <v>213</v>
      </c>
      <c r="F1807" t="s">
        <v>5358</v>
      </c>
      <c r="G1807" t="s">
        <v>831</v>
      </c>
      <c r="H1807" t="s">
        <v>187</v>
      </c>
      <c r="I1807" t="s">
        <v>136</v>
      </c>
      <c r="J1807" t="s">
        <v>137</v>
      </c>
      <c r="K1807" t="s">
        <v>138</v>
      </c>
      <c r="L1807" t="s">
        <v>5359</v>
      </c>
      <c r="M1807" t="s">
        <v>5360</v>
      </c>
      <c r="N1807">
        <v>3.6405555550000002</v>
      </c>
      <c r="O1807">
        <v>0</v>
      </c>
      <c r="P1807">
        <v>7</v>
      </c>
      <c r="Q1807">
        <v>0</v>
      </c>
      <c r="R1807">
        <v>0</v>
      </c>
      <c r="S1807">
        <v>0</v>
      </c>
      <c r="T1807">
        <v>5</v>
      </c>
      <c r="U1807">
        <v>0</v>
      </c>
      <c r="V1807">
        <v>0</v>
      </c>
      <c r="W1807">
        <v>0</v>
      </c>
      <c r="X1807">
        <v>7.2478937234200851</v>
      </c>
      <c r="Y1807">
        <v>0</v>
      </c>
      <c r="Z1807">
        <v>0</v>
      </c>
      <c r="AA1807">
        <v>0</v>
      </c>
      <c r="AB1807">
        <v>41.214071665758979</v>
      </c>
      <c r="AC1807">
        <v>0</v>
      </c>
      <c r="AD1807">
        <v>0</v>
      </c>
      <c r="AE1807">
        <v>48.461965389179063</v>
      </c>
    </row>
    <row r="1808" spans="1:31" x14ac:dyDescent="0.3">
      <c r="A1808">
        <v>2689787</v>
      </c>
      <c r="B1808">
        <v>1</v>
      </c>
      <c r="C1808" t="s">
        <v>80</v>
      </c>
      <c r="D1808" t="s">
        <v>107</v>
      </c>
      <c r="E1808" t="s">
        <v>244</v>
      </c>
      <c r="F1808" t="s">
        <v>5361</v>
      </c>
      <c r="G1808" t="s">
        <v>165</v>
      </c>
      <c r="H1808" t="s">
        <v>187</v>
      </c>
      <c r="I1808" t="s">
        <v>136</v>
      </c>
      <c r="J1808" t="s">
        <v>137</v>
      </c>
      <c r="K1808" t="s">
        <v>166</v>
      </c>
      <c r="L1808" t="s">
        <v>5362</v>
      </c>
      <c r="M1808" t="s">
        <v>5363</v>
      </c>
      <c r="N1808">
        <v>2.8672222220000001</v>
      </c>
      <c r="O1808">
        <v>0</v>
      </c>
      <c r="P1808">
        <v>142</v>
      </c>
      <c r="Q1808">
        <v>0</v>
      </c>
      <c r="R1808">
        <v>3</v>
      </c>
      <c r="S1808">
        <v>0</v>
      </c>
      <c r="T1808">
        <v>0</v>
      </c>
      <c r="U1808">
        <v>0</v>
      </c>
      <c r="V1808">
        <v>1</v>
      </c>
      <c r="W1808">
        <v>0</v>
      </c>
      <c r="X1808">
        <v>73.864298151262105</v>
      </c>
      <c r="Y1808">
        <v>0</v>
      </c>
      <c r="Z1808">
        <v>2.8233756754821577</v>
      </c>
      <c r="AA1808">
        <v>0</v>
      </c>
      <c r="AB1808">
        <v>0</v>
      </c>
      <c r="AC1808">
        <v>0</v>
      </c>
      <c r="AD1808">
        <v>16.355685951064689</v>
      </c>
      <c r="AE1808">
        <v>93.043359777808945</v>
      </c>
    </row>
    <row r="1809" spans="1:31" x14ac:dyDescent="0.3">
      <c r="A1809">
        <v>2689790</v>
      </c>
      <c r="B1809">
        <v>1</v>
      </c>
      <c r="C1809" t="s">
        <v>80</v>
      </c>
      <c r="D1809" t="s">
        <v>107</v>
      </c>
      <c r="E1809" t="s">
        <v>428</v>
      </c>
      <c r="F1809" t="s">
        <v>5364</v>
      </c>
      <c r="G1809" t="s">
        <v>186</v>
      </c>
      <c r="H1809" t="s">
        <v>187</v>
      </c>
      <c r="I1809" t="s">
        <v>136</v>
      </c>
      <c r="J1809" t="s">
        <v>137</v>
      </c>
      <c r="K1809" t="s">
        <v>138</v>
      </c>
      <c r="L1809" t="s">
        <v>5365</v>
      </c>
      <c r="M1809" t="s">
        <v>5366</v>
      </c>
      <c r="N1809">
        <v>1.842777777</v>
      </c>
      <c r="O1809">
        <v>0</v>
      </c>
      <c r="P1809">
        <v>8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0.7593912102293876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0.7593912102293876</v>
      </c>
    </row>
    <row r="1810" spans="1:31" x14ac:dyDescent="0.3">
      <c r="A1810">
        <v>2689792</v>
      </c>
      <c r="B1810">
        <v>1</v>
      </c>
      <c r="C1810" t="s">
        <v>80</v>
      </c>
      <c r="D1810" t="s">
        <v>96</v>
      </c>
      <c r="E1810" t="s">
        <v>213</v>
      </c>
      <c r="F1810" t="s">
        <v>1743</v>
      </c>
      <c r="G1810" t="s">
        <v>831</v>
      </c>
      <c r="H1810" t="s">
        <v>187</v>
      </c>
      <c r="I1810" t="s">
        <v>136</v>
      </c>
      <c r="J1810" t="s">
        <v>137</v>
      </c>
      <c r="K1810" t="s">
        <v>138</v>
      </c>
      <c r="L1810" t="s">
        <v>5367</v>
      </c>
      <c r="M1810" t="s">
        <v>5368</v>
      </c>
      <c r="N1810">
        <v>2.696388888</v>
      </c>
      <c r="O1810">
        <v>0</v>
      </c>
      <c r="P1810">
        <v>1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</row>
    <row r="1811" spans="1:31" x14ac:dyDescent="0.3">
      <c r="A1811">
        <v>2689848</v>
      </c>
      <c r="B1811">
        <v>1</v>
      </c>
      <c r="C1811" t="s">
        <v>80</v>
      </c>
      <c r="D1811" t="s">
        <v>84</v>
      </c>
      <c r="E1811" t="s">
        <v>244</v>
      </c>
      <c r="F1811" t="s">
        <v>5369</v>
      </c>
      <c r="G1811" t="s">
        <v>165</v>
      </c>
      <c r="H1811" t="s">
        <v>187</v>
      </c>
      <c r="I1811" t="s">
        <v>136</v>
      </c>
      <c r="J1811" t="s">
        <v>137</v>
      </c>
      <c r="K1811" t="s">
        <v>166</v>
      </c>
      <c r="L1811" t="s">
        <v>5370</v>
      </c>
      <c r="M1811" t="s">
        <v>5371</v>
      </c>
      <c r="N1811">
        <v>1.686111111</v>
      </c>
      <c r="O1811">
        <v>0</v>
      </c>
      <c r="P1811">
        <v>296</v>
      </c>
      <c r="Q1811">
        <v>0</v>
      </c>
      <c r="R1811">
        <v>0</v>
      </c>
      <c r="S1811">
        <v>0</v>
      </c>
      <c r="T1811">
        <v>3</v>
      </c>
      <c r="U1811">
        <v>0</v>
      </c>
      <c r="V1811">
        <v>0</v>
      </c>
      <c r="W1811">
        <v>0</v>
      </c>
      <c r="X1811">
        <v>118.65884163051854</v>
      </c>
      <c r="Y1811">
        <v>0</v>
      </c>
      <c r="Z1811">
        <v>0</v>
      </c>
      <c r="AA1811">
        <v>0</v>
      </c>
      <c r="AB1811">
        <v>3.8031102980632814</v>
      </c>
      <c r="AC1811">
        <v>0</v>
      </c>
      <c r="AD1811">
        <v>0</v>
      </c>
      <c r="AE1811">
        <v>122.46195192858183</v>
      </c>
    </row>
    <row r="1812" spans="1:31" x14ac:dyDescent="0.3">
      <c r="A1812">
        <v>2689863</v>
      </c>
      <c r="B1812">
        <v>1</v>
      </c>
      <c r="C1812" t="s">
        <v>80</v>
      </c>
      <c r="D1812" t="s">
        <v>101</v>
      </c>
      <c r="E1812" t="s">
        <v>244</v>
      </c>
      <c r="F1812" t="s">
        <v>5372</v>
      </c>
      <c r="G1812" t="s">
        <v>409</v>
      </c>
      <c r="H1812" t="s">
        <v>187</v>
      </c>
      <c r="I1812" t="s">
        <v>136</v>
      </c>
      <c r="J1812" t="s">
        <v>137</v>
      </c>
      <c r="K1812" t="s">
        <v>138</v>
      </c>
      <c r="L1812" t="s">
        <v>5373</v>
      </c>
      <c r="M1812" t="s">
        <v>5374</v>
      </c>
      <c r="N1812">
        <v>1.0802777770000001</v>
      </c>
      <c r="O1812">
        <v>0</v>
      </c>
      <c r="P1812">
        <v>41</v>
      </c>
      <c r="Q1812">
        <v>0</v>
      </c>
      <c r="R1812">
        <v>0</v>
      </c>
      <c r="S1812">
        <v>0</v>
      </c>
      <c r="T1812">
        <v>13</v>
      </c>
      <c r="U1812">
        <v>0</v>
      </c>
      <c r="V1812">
        <v>0</v>
      </c>
      <c r="W1812">
        <v>0</v>
      </c>
      <c r="X1812">
        <v>18.979383115295548</v>
      </c>
      <c r="Y1812">
        <v>0</v>
      </c>
      <c r="Z1812">
        <v>0</v>
      </c>
      <c r="AA1812">
        <v>0</v>
      </c>
      <c r="AB1812">
        <v>15.873067516803699</v>
      </c>
      <c r="AC1812">
        <v>0</v>
      </c>
      <c r="AD1812">
        <v>0</v>
      </c>
      <c r="AE1812">
        <v>34.852450632099249</v>
      </c>
    </row>
    <row r="1813" spans="1:31" x14ac:dyDescent="0.3">
      <c r="A1813">
        <v>2689864</v>
      </c>
      <c r="B1813">
        <v>1</v>
      </c>
      <c r="C1813" t="s">
        <v>80</v>
      </c>
      <c r="D1813" t="s">
        <v>83</v>
      </c>
      <c r="E1813" t="s">
        <v>184</v>
      </c>
      <c r="F1813" t="s">
        <v>5375</v>
      </c>
      <c r="G1813" t="s">
        <v>818</v>
      </c>
      <c r="H1813" t="s">
        <v>187</v>
      </c>
      <c r="I1813" t="s">
        <v>136</v>
      </c>
      <c r="J1813" t="s">
        <v>137</v>
      </c>
      <c r="K1813" t="s">
        <v>138</v>
      </c>
      <c r="L1813" t="s">
        <v>5376</v>
      </c>
      <c r="M1813" t="s">
        <v>5377</v>
      </c>
      <c r="N1813">
        <v>1.161944444</v>
      </c>
      <c r="O1813">
        <v>0</v>
      </c>
      <c r="P1813">
        <v>0</v>
      </c>
      <c r="Q1813">
        <v>0</v>
      </c>
      <c r="R1813">
        <v>0</v>
      </c>
      <c r="S1813">
        <v>0</v>
      </c>
      <c r="T1813">
        <v>39</v>
      </c>
      <c r="U1813">
        <v>0</v>
      </c>
      <c r="V1813">
        <v>4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36.475446131235564</v>
      </c>
      <c r="AC1813">
        <v>0</v>
      </c>
      <c r="AD1813">
        <v>58.217756334504223</v>
      </c>
      <c r="AE1813">
        <v>94.693202465739787</v>
      </c>
    </row>
    <row r="1814" spans="1:31" x14ac:dyDescent="0.3">
      <c r="A1814">
        <v>2689865</v>
      </c>
      <c r="B1814">
        <v>1</v>
      </c>
      <c r="C1814" t="s">
        <v>80</v>
      </c>
      <c r="D1814" t="s">
        <v>110</v>
      </c>
      <c r="E1814" t="s">
        <v>244</v>
      </c>
      <c r="F1814" t="s">
        <v>5378</v>
      </c>
      <c r="G1814" t="s">
        <v>346</v>
      </c>
      <c r="H1814" t="s">
        <v>187</v>
      </c>
      <c r="I1814" t="s">
        <v>136</v>
      </c>
      <c r="J1814" t="s">
        <v>137</v>
      </c>
      <c r="K1814" t="s">
        <v>166</v>
      </c>
      <c r="L1814" t="s">
        <v>5379</v>
      </c>
      <c r="M1814" t="s">
        <v>5380</v>
      </c>
      <c r="N1814">
        <v>1.1883333330000001</v>
      </c>
      <c r="O1814">
        <v>0</v>
      </c>
      <c r="P1814">
        <v>0</v>
      </c>
      <c r="Q1814">
        <v>0</v>
      </c>
      <c r="R1814">
        <v>0</v>
      </c>
      <c r="S1814">
        <v>0</v>
      </c>
      <c r="T1814">
        <v>1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2.0153039764000003</v>
      </c>
      <c r="AC1814">
        <v>0</v>
      </c>
      <c r="AD1814">
        <v>0</v>
      </c>
      <c r="AE1814">
        <v>2.0153039764000003</v>
      </c>
    </row>
    <row r="1815" spans="1:31" x14ac:dyDescent="0.3">
      <c r="A1815">
        <v>2689790</v>
      </c>
      <c r="B1815">
        <v>2</v>
      </c>
      <c r="C1815" t="s">
        <v>80</v>
      </c>
      <c r="D1815" t="s">
        <v>107</v>
      </c>
      <c r="E1815" t="s">
        <v>244</v>
      </c>
      <c r="F1815" t="s">
        <v>5381</v>
      </c>
      <c r="G1815" t="s">
        <v>186</v>
      </c>
      <c r="H1815" t="s">
        <v>187</v>
      </c>
      <c r="I1815" t="s">
        <v>136</v>
      </c>
      <c r="J1815" t="s">
        <v>137</v>
      </c>
      <c r="K1815" t="s">
        <v>138</v>
      </c>
      <c r="L1815" t="s">
        <v>5366</v>
      </c>
      <c r="M1815" t="s">
        <v>5382</v>
      </c>
      <c r="N1815">
        <v>0.90416666599999995</v>
      </c>
      <c r="O1815">
        <v>0</v>
      </c>
      <c r="P1815">
        <v>36</v>
      </c>
      <c r="Q1815">
        <v>0</v>
      </c>
      <c r="R1815">
        <v>0</v>
      </c>
      <c r="S1815">
        <v>0</v>
      </c>
      <c r="T1815">
        <v>1</v>
      </c>
      <c r="U1815">
        <v>0</v>
      </c>
      <c r="V1815">
        <v>0</v>
      </c>
      <c r="W1815">
        <v>0</v>
      </c>
      <c r="X1815">
        <v>1.7249123392357357</v>
      </c>
      <c r="Y1815">
        <v>0</v>
      </c>
      <c r="Z1815">
        <v>0</v>
      </c>
      <c r="AA1815">
        <v>0</v>
      </c>
      <c r="AB1815">
        <v>1.5319634496400001</v>
      </c>
      <c r="AC1815">
        <v>0</v>
      </c>
      <c r="AD1815">
        <v>0</v>
      </c>
      <c r="AE1815">
        <v>3.2568757888757358</v>
      </c>
    </row>
    <row r="1816" spans="1:31" x14ac:dyDescent="0.3">
      <c r="A1816">
        <v>2689610</v>
      </c>
      <c r="B1816">
        <v>1</v>
      </c>
      <c r="C1816" t="s">
        <v>80</v>
      </c>
      <c r="D1816" t="s">
        <v>91</v>
      </c>
      <c r="E1816" t="s">
        <v>244</v>
      </c>
      <c r="F1816" t="s">
        <v>1078</v>
      </c>
      <c r="G1816" t="s">
        <v>165</v>
      </c>
      <c r="H1816" t="s">
        <v>187</v>
      </c>
      <c r="I1816" t="s">
        <v>136</v>
      </c>
      <c r="J1816" t="s">
        <v>137</v>
      </c>
      <c r="K1816" t="s">
        <v>166</v>
      </c>
      <c r="L1816" t="s">
        <v>5383</v>
      </c>
      <c r="M1816" t="s">
        <v>5384</v>
      </c>
      <c r="N1816">
        <v>7.5744444440000001</v>
      </c>
      <c r="O1816">
        <v>0</v>
      </c>
      <c r="P1816">
        <v>186</v>
      </c>
      <c r="Q1816">
        <v>0</v>
      </c>
      <c r="R1816">
        <v>3</v>
      </c>
      <c r="S1816">
        <v>0</v>
      </c>
      <c r="T1816">
        <v>27</v>
      </c>
      <c r="U1816">
        <v>0</v>
      </c>
      <c r="V1816">
        <v>0</v>
      </c>
      <c r="W1816">
        <v>0</v>
      </c>
      <c r="X1816">
        <v>227.9583646882115</v>
      </c>
      <c r="Y1816">
        <v>0</v>
      </c>
      <c r="Z1816">
        <v>11.727089309009145</v>
      </c>
      <c r="AA1816">
        <v>0</v>
      </c>
      <c r="AB1816">
        <v>162.42302815759055</v>
      </c>
      <c r="AC1816">
        <v>0</v>
      </c>
      <c r="AD1816">
        <v>0</v>
      </c>
      <c r="AE1816">
        <v>402.10848215481121</v>
      </c>
    </row>
    <row r="1817" spans="1:31" x14ac:dyDescent="0.3">
      <c r="A1817">
        <v>2689613</v>
      </c>
      <c r="B1817">
        <v>1</v>
      </c>
      <c r="C1817" t="s">
        <v>81</v>
      </c>
      <c r="D1817" t="s">
        <v>127</v>
      </c>
      <c r="E1817" t="s">
        <v>244</v>
      </c>
      <c r="F1817" t="s">
        <v>1213</v>
      </c>
      <c r="G1817" t="s">
        <v>346</v>
      </c>
      <c r="H1817" t="s">
        <v>187</v>
      </c>
      <c r="I1817" t="s">
        <v>136</v>
      </c>
      <c r="J1817" t="s">
        <v>137</v>
      </c>
      <c r="K1817" t="s">
        <v>166</v>
      </c>
      <c r="L1817" t="s">
        <v>5385</v>
      </c>
      <c r="M1817" t="s">
        <v>5386</v>
      </c>
      <c r="N1817">
        <v>7.6908333329999996</v>
      </c>
      <c r="O1817">
        <v>0</v>
      </c>
      <c r="P1817">
        <v>126</v>
      </c>
      <c r="Q1817">
        <v>0</v>
      </c>
      <c r="R1817">
        <v>13</v>
      </c>
      <c r="S1817">
        <v>0</v>
      </c>
      <c r="T1817">
        <v>7</v>
      </c>
      <c r="U1817">
        <v>0</v>
      </c>
      <c r="V1817">
        <v>0</v>
      </c>
      <c r="W1817">
        <v>0</v>
      </c>
      <c r="X1817">
        <v>154.38260758937648</v>
      </c>
      <c r="Y1817">
        <v>0</v>
      </c>
      <c r="Z1817">
        <v>78.871859162304006</v>
      </c>
      <c r="AA1817">
        <v>0</v>
      </c>
      <c r="AB1817">
        <v>10.33247945802939</v>
      </c>
      <c r="AC1817">
        <v>0</v>
      </c>
      <c r="AD1817">
        <v>0</v>
      </c>
      <c r="AE1817">
        <v>243.58694620970985</v>
      </c>
    </row>
    <row r="1818" spans="1:31" x14ac:dyDescent="0.3">
      <c r="A1818">
        <v>2689614</v>
      </c>
      <c r="B1818">
        <v>1</v>
      </c>
      <c r="C1818" t="s">
        <v>81</v>
      </c>
      <c r="D1818" t="s">
        <v>112</v>
      </c>
      <c r="E1818" t="s">
        <v>244</v>
      </c>
      <c r="F1818" t="s">
        <v>5387</v>
      </c>
      <c r="G1818" t="s">
        <v>346</v>
      </c>
      <c r="H1818" t="s">
        <v>187</v>
      </c>
      <c r="I1818" t="s">
        <v>136</v>
      </c>
      <c r="J1818" t="s">
        <v>137</v>
      </c>
      <c r="K1818" t="s">
        <v>166</v>
      </c>
      <c r="L1818" t="s">
        <v>5388</v>
      </c>
      <c r="M1818" t="s">
        <v>5389</v>
      </c>
      <c r="N1818">
        <v>7.7894444439999999</v>
      </c>
      <c r="O1818">
        <v>0</v>
      </c>
      <c r="P1818">
        <v>23</v>
      </c>
      <c r="Q1818">
        <v>0</v>
      </c>
      <c r="R1818">
        <v>40</v>
      </c>
      <c r="S1818">
        <v>0</v>
      </c>
      <c r="T1818">
        <v>2</v>
      </c>
      <c r="U1818">
        <v>0</v>
      </c>
      <c r="V1818">
        <v>0</v>
      </c>
      <c r="W1818">
        <v>0</v>
      </c>
      <c r="X1818">
        <v>30.064145126886768</v>
      </c>
      <c r="Y1818">
        <v>0</v>
      </c>
      <c r="Z1818">
        <v>70.997667580968866</v>
      </c>
      <c r="AA1818">
        <v>0</v>
      </c>
      <c r="AB1818">
        <v>147.4456834056385</v>
      </c>
      <c r="AC1818">
        <v>0</v>
      </c>
      <c r="AD1818">
        <v>0</v>
      </c>
      <c r="AE1818">
        <v>248.50749611349414</v>
      </c>
    </row>
    <row r="1819" spans="1:31" x14ac:dyDescent="0.3">
      <c r="A1819">
        <v>2689619</v>
      </c>
      <c r="B1819">
        <v>1</v>
      </c>
      <c r="C1819" t="s">
        <v>81</v>
      </c>
      <c r="D1819" t="s">
        <v>120</v>
      </c>
      <c r="E1819" t="s">
        <v>244</v>
      </c>
      <c r="F1819" t="s">
        <v>1042</v>
      </c>
      <c r="G1819" t="s">
        <v>165</v>
      </c>
      <c r="H1819" t="s">
        <v>187</v>
      </c>
      <c r="I1819" t="s">
        <v>136</v>
      </c>
      <c r="J1819" t="s">
        <v>137</v>
      </c>
      <c r="K1819" t="s">
        <v>166</v>
      </c>
      <c r="L1819" t="s">
        <v>5390</v>
      </c>
      <c r="M1819" t="s">
        <v>5391</v>
      </c>
      <c r="N1819">
        <v>6.7233333330000002</v>
      </c>
      <c r="O1819">
        <v>0</v>
      </c>
      <c r="P1819">
        <v>142</v>
      </c>
      <c r="Q1819">
        <v>0</v>
      </c>
      <c r="R1819">
        <v>1</v>
      </c>
      <c r="S1819">
        <v>0</v>
      </c>
      <c r="T1819">
        <v>15</v>
      </c>
      <c r="U1819">
        <v>0</v>
      </c>
      <c r="V1819">
        <v>0</v>
      </c>
      <c r="W1819">
        <v>0</v>
      </c>
      <c r="X1819">
        <v>138.57750934392251</v>
      </c>
      <c r="Y1819">
        <v>0</v>
      </c>
      <c r="Z1819">
        <v>0.49903163820162771</v>
      </c>
      <c r="AA1819">
        <v>0</v>
      </c>
      <c r="AB1819">
        <v>46.568569587746765</v>
      </c>
      <c r="AC1819">
        <v>0</v>
      </c>
      <c r="AD1819">
        <v>0</v>
      </c>
      <c r="AE1819">
        <v>185.64511056987089</v>
      </c>
    </row>
    <row r="1820" spans="1:31" x14ac:dyDescent="0.3">
      <c r="A1820">
        <v>2689657</v>
      </c>
      <c r="B1820">
        <v>1</v>
      </c>
      <c r="C1820" t="s">
        <v>80</v>
      </c>
      <c r="D1820" t="s">
        <v>108</v>
      </c>
      <c r="E1820" t="s">
        <v>244</v>
      </c>
      <c r="F1820" t="s">
        <v>5392</v>
      </c>
      <c r="G1820" t="s">
        <v>165</v>
      </c>
      <c r="H1820" t="s">
        <v>187</v>
      </c>
      <c r="I1820" t="s">
        <v>136</v>
      </c>
      <c r="J1820" t="s">
        <v>137</v>
      </c>
      <c r="K1820" t="s">
        <v>166</v>
      </c>
      <c r="L1820" t="s">
        <v>5393</v>
      </c>
      <c r="M1820" t="s">
        <v>5394</v>
      </c>
      <c r="N1820">
        <v>6.7324999999999999</v>
      </c>
      <c r="O1820">
        <v>0</v>
      </c>
      <c r="P1820">
        <v>21</v>
      </c>
      <c r="Q1820">
        <v>0</v>
      </c>
      <c r="R1820">
        <v>4</v>
      </c>
      <c r="S1820">
        <v>0</v>
      </c>
      <c r="T1820">
        <v>11</v>
      </c>
      <c r="U1820">
        <v>0</v>
      </c>
      <c r="V1820">
        <v>0</v>
      </c>
      <c r="W1820">
        <v>0</v>
      </c>
      <c r="X1820">
        <v>18.820597481927152</v>
      </c>
      <c r="Y1820">
        <v>0</v>
      </c>
      <c r="Z1820">
        <v>41.991507030689583</v>
      </c>
      <c r="AA1820">
        <v>0</v>
      </c>
      <c r="AB1820">
        <v>44.613646459528347</v>
      </c>
      <c r="AC1820">
        <v>0</v>
      </c>
      <c r="AD1820">
        <v>0</v>
      </c>
      <c r="AE1820">
        <v>105.42575097214508</v>
      </c>
    </row>
    <row r="1821" spans="1:31" x14ac:dyDescent="0.3">
      <c r="A1821">
        <v>2689692</v>
      </c>
      <c r="B1821">
        <v>1</v>
      </c>
      <c r="C1821" t="s">
        <v>81</v>
      </c>
      <c r="D1821" t="s">
        <v>113</v>
      </c>
      <c r="E1821" t="s">
        <v>244</v>
      </c>
      <c r="F1821" t="s">
        <v>5395</v>
      </c>
      <c r="G1821" t="s">
        <v>346</v>
      </c>
      <c r="H1821" t="s">
        <v>187</v>
      </c>
      <c r="I1821" t="s">
        <v>136</v>
      </c>
      <c r="J1821" t="s">
        <v>137</v>
      </c>
      <c r="K1821" t="s">
        <v>166</v>
      </c>
      <c r="L1821" t="s">
        <v>5396</v>
      </c>
      <c r="M1821" t="s">
        <v>5397</v>
      </c>
      <c r="N1821">
        <v>5.4811111109999997</v>
      </c>
      <c r="O1821">
        <v>0</v>
      </c>
      <c r="P1821">
        <v>51</v>
      </c>
      <c r="Q1821">
        <v>0</v>
      </c>
      <c r="R1821">
        <v>0</v>
      </c>
      <c r="S1821">
        <v>0</v>
      </c>
      <c r="T1821">
        <v>1</v>
      </c>
      <c r="U1821">
        <v>0</v>
      </c>
      <c r="V1821">
        <v>0</v>
      </c>
      <c r="W1821">
        <v>0</v>
      </c>
      <c r="X1821">
        <v>18.918047480487161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18.918047480487161</v>
      </c>
    </row>
    <row r="1822" spans="1:31" x14ac:dyDescent="0.3">
      <c r="A1822">
        <v>2689706</v>
      </c>
      <c r="B1822">
        <v>1</v>
      </c>
      <c r="C1822" t="s">
        <v>80</v>
      </c>
      <c r="D1822" t="s">
        <v>96</v>
      </c>
      <c r="E1822" t="s">
        <v>184</v>
      </c>
      <c r="F1822" t="s">
        <v>5398</v>
      </c>
      <c r="G1822" t="s">
        <v>147</v>
      </c>
      <c r="H1822" t="s">
        <v>187</v>
      </c>
      <c r="I1822" t="s">
        <v>136</v>
      </c>
      <c r="J1822" t="s">
        <v>3</v>
      </c>
      <c r="K1822" t="s">
        <v>138</v>
      </c>
      <c r="L1822" t="s">
        <v>5399</v>
      </c>
      <c r="M1822" t="s">
        <v>5400</v>
      </c>
      <c r="N1822">
        <v>5.4030555549999999</v>
      </c>
      <c r="O1822">
        <v>0</v>
      </c>
      <c r="P1822">
        <v>68</v>
      </c>
      <c r="Q1822">
        <v>0</v>
      </c>
      <c r="R1822">
        <v>0</v>
      </c>
      <c r="S1822">
        <v>0</v>
      </c>
      <c r="T1822">
        <v>4</v>
      </c>
      <c r="U1822">
        <v>0</v>
      </c>
      <c r="V1822">
        <v>0</v>
      </c>
      <c r="W1822">
        <v>0</v>
      </c>
      <c r="X1822">
        <v>57.179275734548398</v>
      </c>
      <c r="Y1822">
        <v>0</v>
      </c>
      <c r="Z1822">
        <v>0</v>
      </c>
      <c r="AA1822">
        <v>0</v>
      </c>
      <c r="AB1822">
        <v>11.573919534028141</v>
      </c>
      <c r="AC1822">
        <v>0</v>
      </c>
      <c r="AD1822">
        <v>0</v>
      </c>
      <c r="AE1822">
        <v>68.753195268576533</v>
      </c>
    </row>
    <row r="1823" spans="1:31" x14ac:dyDescent="0.3">
      <c r="A1823">
        <v>2689805</v>
      </c>
      <c r="B1823">
        <v>1</v>
      </c>
      <c r="C1823" t="s">
        <v>81</v>
      </c>
      <c r="D1823" t="s">
        <v>117</v>
      </c>
      <c r="E1823" t="s">
        <v>213</v>
      </c>
      <c r="F1823" t="s">
        <v>5401</v>
      </c>
      <c r="G1823" t="s">
        <v>688</v>
      </c>
      <c r="H1823" t="s">
        <v>187</v>
      </c>
      <c r="I1823" t="s">
        <v>136</v>
      </c>
      <c r="J1823" t="s">
        <v>137</v>
      </c>
      <c r="K1823" t="s">
        <v>138</v>
      </c>
      <c r="L1823" t="s">
        <v>5402</v>
      </c>
      <c r="M1823" t="s">
        <v>5403</v>
      </c>
      <c r="N1823">
        <v>2.4502777770000002</v>
      </c>
      <c r="O1823">
        <v>0</v>
      </c>
      <c r="P1823">
        <v>1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0.26791774674794622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0.26791774674794622</v>
      </c>
    </row>
    <row r="1824" spans="1:31" x14ac:dyDescent="0.3">
      <c r="A1824">
        <v>2689854</v>
      </c>
      <c r="B1824">
        <v>1</v>
      </c>
      <c r="C1824" t="s">
        <v>80</v>
      </c>
      <c r="D1824" t="s">
        <v>84</v>
      </c>
      <c r="E1824" t="s">
        <v>244</v>
      </c>
      <c r="F1824" t="s">
        <v>5404</v>
      </c>
      <c r="G1824" t="s">
        <v>346</v>
      </c>
      <c r="H1824" t="s">
        <v>187</v>
      </c>
      <c r="I1824" t="s">
        <v>136</v>
      </c>
      <c r="J1824" t="s">
        <v>137</v>
      </c>
      <c r="K1824" t="s">
        <v>166</v>
      </c>
      <c r="L1824" t="s">
        <v>5405</v>
      </c>
      <c r="M1824" t="s">
        <v>5406</v>
      </c>
      <c r="N1824">
        <v>2.8433333329999999</v>
      </c>
      <c r="O1824">
        <v>0</v>
      </c>
      <c r="P1824">
        <v>586</v>
      </c>
      <c r="Q1824">
        <v>0</v>
      </c>
      <c r="R1824">
        <v>0</v>
      </c>
      <c r="S1824">
        <v>0</v>
      </c>
      <c r="T1824">
        <v>4</v>
      </c>
      <c r="U1824">
        <v>0</v>
      </c>
      <c r="V1824">
        <v>0</v>
      </c>
      <c r="W1824">
        <v>0</v>
      </c>
      <c r="X1824">
        <v>286.61756088739264</v>
      </c>
      <c r="Y1824">
        <v>0</v>
      </c>
      <c r="Z1824">
        <v>0</v>
      </c>
      <c r="AA1824">
        <v>0</v>
      </c>
      <c r="AB1824">
        <v>0.80784426833178169</v>
      </c>
      <c r="AC1824">
        <v>0</v>
      </c>
      <c r="AD1824">
        <v>0</v>
      </c>
      <c r="AE1824">
        <v>287.42540515572443</v>
      </c>
    </row>
    <row r="1825" spans="1:31" x14ac:dyDescent="0.3">
      <c r="A1825">
        <v>2689870</v>
      </c>
      <c r="B1825">
        <v>1</v>
      </c>
      <c r="C1825" t="s">
        <v>80</v>
      </c>
      <c r="D1825" t="s">
        <v>110</v>
      </c>
      <c r="E1825" t="s">
        <v>244</v>
      </c>
      <c r="F1825" t="s">
        <v>5407</v>
      </c>
      <c r="G1825" t="s">
        <v>346</v>
      </c>
      <c r="H1825" t="s">
        <v>187</v>
      </c>
      <c r="I1825" t="s">
        <v>136</v>
      </c>
      <c r="J1825" t="s">
        <v>137</v>
      </c>
      <c r="K1825" t="s">
        <v>166</v>
      </c>
      <c r="L1825" t="s">
        <v>5408</v>
      </c>
      <c r="M1825" t="s">
        <v>5409</v>
      </c>
      <c r="N1825">
        <v>2.3122222219999999</v>
      </c>
      <c r="O1825">
        <v>0</v>
      </c>
      <c r="P1825">
        <v>619</v>
      </c>
      <c r="Q1825">
        <v>0</v>
      </c>
      <c r="R1825">
        <v>0</v>
      </c>
      <c r="S1825">
        <v>0</v>
      </c>
      <c r="T1825">
        <v>50</v>
      </c>
      <c r="U1825">
        <v>0</v>
      </c>
      <c r="V1825">
        <v>0</v>
      </c>
      <c r="W1825">
        <v>0</v>
      </c>
      <c r="X1825">
        <v>276.51214473073622</v>
      </c>
      <c r="Y1825">
        <v>0</v>
      </c>
      <c r="Z1825">
        <v>0</v>
      </c>
      <c r="AA1825">
        <v>0</v>
      </c>
      <c r="AB1825">
        <v>120.29709691625057</v>
      </c>
      <c r="AC1825">
        <v>0</v>
      </c>
      <c r="AD1825">
        <v>0</v>
      </c>
      <c r="AE1825">
        <v>396.80924164698678</v>
      </c>
    </row>
    <row r="1826" spans="1:31" x14ac:dyDescent="0.3">
      <c r="A1826">
        <v>2689875</v>
      </c>
      <c r="B1826">
        <v>1</v>
      </c>
      <c r="C1826" t="s">
        <v>80</v>
      </c>
      <c r="D1826" t="s">
        <v>104</v>
      </c>
      <c r="E1826" t="s">
        <v>213</v>
      </c>
      <c r="F1826" t="s">
        <v>5410</v>
      </c>
      <c r="G1826" t="s">
        <v>215</v>
      </c>
      <c r="H1826" t="s">
        <v>187</v>
      </c>
      <c r="I1826" t="s">
        <v>136</v>
      </c>
      <c r="J1826" t="s">
        <v>137</v>
      </c>
      <c r="K1826" t="s">
        <v>138</v>
      </c>
      <c r="L1826" t="s">
        <v>5411</v>
      </c>
      <c r="M1826" t="s">
        <v>5412</v>
      </c>
      <c r="N1826">
        <v>2.1444444439999999</v>
      </c>
      <c r="O1826">
        <v>0</v>
      </c>
      <c r="P1826">
        <v>5</v>
      </c>
      <c r="Q1826">
        <v>0</v>
      </c>
      <c r="R1826">
        <v>0</v>
      </c>
      <c r="S1826">
        <v>0</v>
      </c>
      <c r="T1826">
        <v>1</v>
      </c>
      <c r="U1826">
        <v>0</v>
      </c>
      <c r="V1826">
        <v>0</v>
      </c>
      <c r="W1826">
        <v>0</v>
      </c>
      <c r="X1826">
        <v>1.3705406920213636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1.3705406920213636</v>
      </c>
    </row>
    <row r="1827" spans="1:31" x14ac:dyDescent="0.3">
      <c r="A1827">
        <v>2689901</v>
      </c>
      <c r="B1827">
        <v>1</v>
      </c>
      <c r="C1827" t="s">
        <v>81</v>
      </c>
      <c r="D1827" t="s">
        <v>115</v>
      </c>
      <c r="E1827" t="s">
        <v>244</v>
      </c>
      <c r="F1827" t="s">
        <v>5413</v>
      </c>
      <c r="G1827" t="s">
        <v>968</v>
      </c>
      <c r="H1827" t="s">
        <v>187</v>
      </c>
      <c r="I1827" t="s">
        <v>136</v>
      </c>
      <c r="J1827" t="s">
        <v>137</v>
      </c>
      <c r="K1827" t="s">
        <v>138</v>
      </c>
      <c r="L1827" t="s">
        <v>5414</v>
      </c>
      <c r="M1827" t="s">
        <v>5415</v>
      </c>
      <c r="N1827">
        <v>0.72666666599999996</v>
      </c>
      <c r="O1827">
        <v>0</v>
      </c>
      <c r="P1827">
        <v>27</v>
      </c>
      <c r="Q1827">
        <v>0</v>
      </c>
      <c r="R1827">
        <v>3</v>
      </c>
      <c r="S1827">
        <v>0</v>
      </c>
      <c r="T1827">
        <v>2</v>
      </c>
      <c r="U1827">
        <v>0</v>
      </c>
      <c r="V1827">
        <v>0</v>
      </c>
      <c r="W1827">
        <v>0</v>
      </c>
      <c r="X1827">
        <v>4.0164640786337289</v>
      </c>
      <c r="Y1827">
        <v>0</v>
      </c>
      <c r="Z1827">
        <v>0.37403712561373537</v>
      </c>
      <c r="AA1827">
        <v>0</v>
      </c>
      <c r="AB1827">
        <v>6.2254129778717339E-2</v>
      </c>
      <c r="AC1827">
        <v>0</v>
      </c>
      <c r="AD1827">
        <v>0</v>
      </c>
      <c r="AE1827">
        <v>4.4527553340261807</v>
      </c>
    </row>
    <row r="1828" spans="1:31" x14ac:dyDescent="0.3">
      <c r="A1828">
        <v>2689942</v>
      </c>
      <c r="B1828">
        <v>1</v>
      </c>
      <c r="C1828" t="s">
        <v>80</v>
      </c>
      <c r="D1828" t="s">
        <v>82</v>
      </c>
      <c r="E1828" t="s">
        <v>213</v>
      </c>
      <c r="F1828" t="s">
        <v>5416</v>
      </c>
      <c r="G1828" t="s">
        <v>688</v>
      </c>
      <c r="H1828" t="s">
        <v>187</v>
      </c>
      <c r="I1828" t="s">
        <v>136</v>
      </c>
      <c r="J1828" t="s">
        <v>137</v>
      </c>
      <c r="K1828" t="s">
        <v>138</v>
      </c>
      <c r="L1828" t="s">
        <v>5417</v>
      </c>
      <c r="M1828" t="s">
        <v>5418</v>
      </c>
      <c r="N1828">
        <v>0.77361111100000002</v>
      </c>
      <c r="O1828">
        <v>0</v>
      </c>
      <c r="P1828">
        <v>3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0.35692119379824006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0.35692119379824006</v>
      </c>
    </row>
    <row r="1829" spans="1:31" x14ac:dyDescent="0.3">
      <c r="A1829">
        <v>2689970</v>
      </c>
      <c r="B1829">
        <v>1</v>
      </c>
      <c r="C1829" t="s">
        <v>81</v>
      </c>
      <c r="D1829" t="s">
        <v>126</v>
      </c>
      <c r="E1829" t="s">
        <v>244</v>
      </c>
      <c r="F1829" t="s">
        <v>5224</v>
      </c>
      <c r="G1829" t="s">
        <v>968</v>
      </c>
      <c r="H1829" t="s">
        <v>187</v>
      </c>
      <c r="I1829" t="s">
        <v>136</v>
      </c>
      <c r="J1829" t="s">
        <v>137</v>
      </c>
      <c r="K1829" t="s">
        <v>138</v>
      </c>
      <c r="L1829" t="s">
        <v>5419</v>
      </c>
      <c r="M1829" t="s">
        <v>5420</v>
      </c>
      <c r="N1829">
        <v>0.54027777700000001</v>
      </c>
      <c r="O1829">
        <v>0</v>
      </c>
      <c r="P1829">
        <v>53</v>
      </c>
      <c r="Q1829">
        <v>0</v>
      </c>
      <c r="R1829">
        <v>14</v>
      </c>
      <c r="S1829">
        <v>0</v>
      </c>
      <c r="T1829">
        <v>2</v>
      </c>
      <c r="U1829">
        <v>0</v>
      </c>
      <c r="V1829">
        <v>0</v>
      </c>
      <c r="W1829">
        <v>0</v>
      </c>
      <c r="X1829">
        <v>1.6271332953849447</v>
      </c>
      <c r="Y1829">
        <v>0</v>
      </c>
      <c r="Z1829">
        <v>12.860551347226124</v>
      </c>
      <c r="AA1829">
        <v>0</v>
      </c>
      <c r="AB1829">
        <v>0</v>
      </c>
      <c r="AC1829">
        <v>0</v>
      </c>
      <c r="AD1829">
        <v>0</v>
      </c>
      <c r="AE1829">
        <v>14.487684642611068</v>
      </c>
    </row>
    <row r="1830" spans="1:31" x14ac:dyDescent="0.3">
      <c r="A1830">
        <v>2689618</v>
      </c>
      <c r="B1830">
        <v>1</v>
      </c>
      <c r="C1830" t="s">
        <v>80</v>
      </c>
      <c r="D1830" t="s">
        <v>108</v>
      </c>
      <c r="E1830" t="s">
        <v>244</v>
      </c>
      <c r="F1830" t="s">
        <v>5421</v>
      </c>
      <c r="G1830" t="s">
        <v>346</v>
      </c>
      <c r="H1830" t="s">
        <v>187</v>
      </c>
      <c r="I1830" t="s">
        <v>136</v>
      </c>
      <c r="J1830" t="s">
        <v>137</v>
      </c>
      <c r="K1830" t="s">
        <v>166</v>
      </c>
      <c r="L1830" t="s">
        <v>5390</v>
      </c>
      <c r="M1830" t="s">
        <v>5422</v>
      </c>
      <c r="N1830">
        <v>8.3055555549999998</v>
      </c>
      <c r="O1830">
        <v>0</v>
      </c>
      <c r="P1830">
        <v>16</v>
      </c>
      <c r="Q1830">
        <v>0</v>
      </c>
      <c r="R1830">
        <v>9</v>
      </c>
      <c r="S1830">
        <v>0</v>
      </c>
      <c r="T1830">
        <v>7</v>
      </c>
      <c r="U1830">
        <v>0</v>
      </c>
      <c r="V1830">
        <v>0</v>
      </c>
      <c r="W1830">
        <v>0</v>
      </c>
      <c r="X1830">
        <v>23.927336775784195</v>
      </c>
      <c r="Y1830">
        <v>0</v>
      </c>
      <c r="Z1830">
        <v>84.694587433682173</v>
      </c>
      <c r="AA1830">
        <v>0</v>
      </c>
      <c r="AB1830">
        <v>54.195875546964466</v>
      </c>
      <c r="AC1830">
        <v>0</v>
      </c>
      <c r="AD1830">
        <v>0</v>
      </c>
      <c r="AE1830">
        <v>162.81779975643084</v>
      </c>
    </row>
    <row r="1831" spans="1:31" x14ac:dyDescent="0.3">
      <c r="A1831">
        <v>2689869</v>
      </c>
      <c r="B1831">
        <v>1</v>
      </c>
      <c r="C1831" t="s">
        <v>81</v>
      </c>
      <c r="D1831" t="s">
        <v>128</v>
      </c>
      <c r="E1831" t="s">
        <v>244</v>
      </c>
      <c r="F1831" t="s">
        <v>5423</v>
      </c>
      <c r="G1831" t="s">
        <v>165</v>
      </c>
      <c r="H1831" t="s">
        <v>187</v>
      </c>
      <c r="I1831" t="s">
        <v>136</v>
      </c>
      <c r="J1831" t="s">
        <v>137</v>
      </c>
      <c r="K1831" t="s">
        <v>166</v>
      </c>
      <c r="L1831" t="s">
        <v>5424</v>
      </c>
      <c r="M1831" t="s">
        <v>5425</v>
      </c>
      <c r="N1831">
        <v>3.4530555550000002</v>
      </c>
      <c r="O1831">
        <v>0</v>
      </c>
      <c r="P1831">
        <v>738</v>
      </c>
      <c r="Q1831">
        <v>0</v>
      </c>
      <c r="R1831">
        <v>0</v>
      </c>
      <c r="S1831">
        <v>0</v>
      </c>
      <c r="T1831">
        <v>47</v>
      </c>
      <c r="U1831">
        <v>0</v>
      </c>
      <c r="V1831">
        <v>1</v>
      </c>
      <c r="W1831">
        <v>0</v>
      </c>
      <c r="X1831">
        <v>457.56665272532786</v>
      </c>
      <c r="Y1831">
        <v>0</v>
      </c>
      <c r="Z1831">
        <v>0</v>
      </c>
      <c r="AA1831">
        <v>0</v>
      </c>
      <c r="AB1831">
        <v>351.1652966451781</v>
      </c>
      <c r="AC1831">
        <v>0</v>
      </c>
      <c r="AD1831">
        <v>78.579653889192571</v>
      </c>
      <c r="AE1831">
        <v>887.31160325969859</v>
      </c>
    </row>
    <row r="1832" spans="1:31" x14ac:dyDescent="0.3">
      <c r="A1832">
        <v>2689918</v>
      </c>
      <c r="B1832">
        <v>1</v>
      </c>
      <c r="C1832" t="s">
        <v>80</v>
      </c>
      <c r="D1832" t="s">
        <v>82</v>
      </c>
      <c r="E1832" t="s">
        <v>213</v>
      </c>
      <c r="F1832" t="s">
        <v>5426</v>
      </c>
      <c r="G1832" t="s">
        <v>688</v>
      </c>
      <c r="H1832" t="s">
        <v>187</v>
      </c>
      <c r="I1832" t="s">
        <v>136</v>
      </c>
      <c r="J1832" t="s">
        <v>137</v>
      </c>
      <c r="K1832" t="s">
        <v>138</v>
      </c>
      <c r="L1832" t="s">
        <v>5427</v>
      </c>
      <c r="M1832" t="s">
        <v>5428</v>
      </c>
      <c r="N1832">
        <v>1.973333333</v>
      </c>
      <c r="O1832">
        <v>0</v>
      </c>
      <c r="P1832">
        <v>1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0.26002689568721099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0.26002689568721099</v>
      </c>
    </row>
    <row r="1833" spans="1:31" x14ac:dyDescent="0.3">
      <c r="A1833">
        <v>2689947</v>
      </c>
      <c r="B1833">
        <v>1</v>
      </c>
      <c r="C1833" t="s">
        <v>80</v>
      </c>
      <c r="D1833" t="s">
        <v>104</v>
      </c>
      <c r="E1833" t="s">
        <v>244</v>
      </c>
      <c r="F1833" t="s">
        <v>5429</v>
      </c>
      <c r="G1833" t="s">
        <v>968</v>
      </c>
      <c r="H1833" t="s">
        <v>187</v>
      </c>
      <c r="I1833" t="s">
        <v>136</v>
      </c>
      <c r="J1833" t="s">
        <v>137</v>
      </c>
      <c r="K1833" t="s">
        <v>138</v>
      </c>
      <c r="L1833" t="s">
        <v>5430</v>
      </c>
      <c r="M1833" t="s">
        <v>5431</v>
      </c>
      <c r="N1833">
        <v>1.602222222</v>
      </c>
      <c r="O1833">
        <v>0</v>
      </c>
      <c r="P1833">
        <v>213</v>
      </c>
      <c r="Q1833">
        <v>0</v>
      </c>
      <c r="R1833">
        <v>1</v>
      </c>
      <c r="S1833">
        <v>0</v>
      </c>
      <c r="T1833">
        <v>59</v>
      </c>
      <c r="U1833">
        <v>0</v>
      </c>
      <c r="V1833">
        <v>0</v>
      </c>
      <c r="W1833">
        <v>0</v>
      </c>
      <c r="X1833">
        <v>66.306125872636557</v>
      </c>
      <c r="Y1833">
        <v>0</v>
      </c>
      <c r="Z1833">
        <v>0.13290310480102535</v>
      </c>
      <c r="AA1833">
        <v>0</v>
      </c>
      <c r="AB1833">
        <v>70.226178150637267</v>
      </c>
      <c r="AC1833">
        <v>0</v>
      </c>
      <c r="AD1833">
        <v>0</v>
      </c>
      <c r="AE1833">
        <v>136.66520712807485</v>
      </c>
    </row>
    <row r="1834" spans="1:31" x14ac:dyDescent="0.3">
      <c r="A1834">
        <v>2689955</v>
      </c>
      <c r="B1834">
        <v>1</v>
      </c>
      <c r="C1834" t="s">
        <v>80</v>
      </c>
      <c r="D1834" t="s">
        <v>84</v>
      </c>
      <c r="E1834" t="s">
        <v>244</v>
      </c>
      <c r="F1834" t="s">
        <v>5432</v>
      </c>
      <c r="G1834" t="s">
        <v>165</v>
      </c>
      <c r="H1834" t="s">
        <v>187</v>
      </c>
      <c r="I1834" t="s">
        <v>136</v>
      </c>
      <c r="J1834" t="s">
        <v>137</v>
      </c>
      <c r="K1834" t="s">
        <v>166</v>
      </c>
      <c r="L1834" t="s">
        <v>5433</v>
      </c>
      <c r="M1834" t="s">
        <v>5434</v>
      </c>
      <c r="N1834">
        <v>1.041111111</v>
      </c>
      <c r="O1834">
        <v>0</v>
      </c>
      <c r="P1834">
        <v>406</v>
      </c>
      <c r="Q1834">
        <v>0</v>
      </c>
      <c r="R1834">
        <v>0</v>
      </c>
      <c r="S1834">
        <v>0</v>
      </c>
      <c r="T1834">
        <v>163</v>
      </c>
      <c r="U1834">
        <v>0</v>
      </c>
      <c r="V1834">
        <v>0</v>
      </c>
      <c r="W1834">
        <v>0</v>
      </c>
      <c r="X1834">
        <v>76.788273786067549</v>
      </c>
      <c r="Y1834">
        <v>0</v>
      </c>
      <c r="Z1834">
        <v>0</v>
      </c>
      <c r="AA1834">
        <v>0</v>
      </c>
      <c r="AB1834">
        <v>312.29547882089821</v>
      </c>
      <c r="AC1834">
        <v>0</v>
      </c>
      <c r="AD1834">
        <v>0</v>
      </c>
      <c r="AE1834">
        <v>389.08375260696573</v>
      </c>
    </row>
    <row r="1835" spans="1:31" x14ac:dyDescent="0.3">
      <c r="A1835">
        <v>2689965</v>
      </c>
      <c r="B1835">
        <v>1</v>
      </c>
      <c r="C1835" t="s">
        <v>80</v>
      </c>
      <c r="D1835" t="s">
        <v>93</v>
      </c>
      <c r="E1835" t="s">
        <v>184</v>
      </c>
      <c r="F1835" t="s">
        <v>5435</v>
      </c>
      <c r="G1835" t="s">
        <v>186</v>
      </c>
      <c r="H1835" t="s">
        <v>187</v>
      </c>
      <c r="I1835" t="s">
        <v>136</v>
      </c>
      <c r="J1835" t="s">
        <v>137</v>
      </c>
      <c r="K1835" t="s">
        <v>138</v>
      </c>
      <c r="L1835" t="s">
        <v>5436</v>
      </c>
      <c r="M1835" t="s">
        <v>5437</v>
      </c>
      <c r="N1835">
        <v>1.547222222</v>
      </c>
      <c r="O1835">
        <v>0</v>
      </c>
      <c r="P1835">
        <v>79</v>
      </c>
      <c r="Q1835">
        <v>0</v>
      </c>
      <c r="R1835">
        <v>1</v>
      </c>
      <c r="S1835">
        <v>0</v>
      </c>
      <c r="T1835">
        <v>4</v>
      </c>
      <c r="U1835">
        <v>0</v>
      </c>
      <c r="V1835">
        <v>0</v>
      </c>
      <c r="W1835">
        <v>0</v>
      </c>
      <c r="X1835">
        <v>15.253032294518983</v>
      </c>
      <c r="Y1835">
        <v>0</v>
      </c>
      <c r="Z1835">
        <v>0.49899623568865004</v>
      </c>
      <c r="AA1835">
        <v>0</v>
      </c>
      <c r="AB1835">
        <v>7.8795484733902361</v>
      </c>
      <c r="AC1835">
        <v>0</v>
      </c>
      <c r="AD1835">
        <v>0</v>
      </c>
      <c r="AE1835">
        <v>23.631577003597869</v>
      </c>
    </row>
    <row r="1836" spans="1:31" x14ac:dyDescent="0.3">
      <c r="A1836">
        <v>2690019</v>
      </c>
      <c r="B1836">
        <v>1</v>
      </c>
      <c r="C1836" t="s">
        <v>80</v>
      </c>
      <c r="D1836" t="s">
        <v>111</v>
      </c>
      <c r="E1836" t="s">
        <v>184</v>
      </c>
      <c r="F1836" t="s">
        <v>5438</v>
      </c>
      <c r="G1836" t="s">
        <v>949</v>
      </c>
      <c r="H1836" t="s">
        <v>187</v>
      </c>
      <c r="I1836" t="s">
        <v>136</v>
      </c>
      <c r="J1836" t="s">
        <v>137</v>
      </c>
      <c r="K1836" t="s">
        <v>138</v>
      </c>
      <c r="L1836" t="s">
        <v>5439</v>
      </c>
      <c r="M1836" t="s">
        <v>5440</v>
      </c>
      <c r="N1836">
        <v>0.75638888800000004</v>
      </c>
      <c r="O1836">
        <v>0</v>
      </c>
      <c r="P1836">
        <v>6</v>
      </c>
      <c r="Q1836">
        <v>0</v>
      </c>
      <c r="R1836">
        <v>1</v>
      </c>
      <c r="S1836">
        <v>0</v>
      </c>
      <c r="T1836">
        <v>5</v>
      </c>
      <c r="U1836">
        <v>0</v>
      </c>
      <c r="V1836">
        <v>0</v>
      </c>
      <c r="W1836">
        <v>0</v>
      </c>
      <c r="X1836">
        <v>6.2090632040662639</v>
      </c>
      <c r="Y1836">
        <v>0</v>
      </c>
      <c r="Z1836">
        <v>0.11295988518609251</v>
      </c>
      <c r="AA1836">
        <v>0</v>
      </c>
      <c r="AB1836">
        <v>9.2853526468058121</v>
      </c>
      <c r="AC1836">
        <v>0</v>
      </c>
      <c r="AD1836">
        <v>0</v>
      </c>
      <c r="AE1836">
        <v>15.607375736058168</v>
      </c>
    </row>
    <row r="1837" spans="1:31" x14ac:dyDescent="0.3">
      <c r="A1837">
        <v>2689617</v>
      </c>
      <c r="B1837">
        <v>1</v>
      </c>
      <c r="C1837" t="s">
        <v>81</v>
      </c>
      <c r="D1837" t="s">
        <v>118</v>
      </c>
      <c r="E1837" t="s">
        <v>132</v>
      </c>
      <c r="F1837" t="s">
        <v>5441</v>
      </c>
      <c r="G1837" t="s">
        <v>346</v>
      </c>
      <c r="H1837" t="s">
        <v>135</v>
      </c>
      <c r="I1837" t="s">
        <v>136</v>
      </c>
      <c r="J1837" t="s">
        <v>137</v>
      </c>
      <c r="K1837" t="s">
        <v>166</v>
      </c>
      <c r="L1837" t="s">
        <v>5442</v>
      </c>
      <c r="M1837" t="s">
        <v>5443</v>
      </c>
      <c r="N1837">
        <v>8.1163888879999995</v>
      </c>
      <c r="O1837">
        <v>2</v>
      </c>
      <c r="P1837">
        <v>466</v>
      </c>
      <c r="Q1837">
        <v>49</v>
      </c>
      <c r="R1837">
        <v>70</v>
      </c>
      <c r="S1837">
        <v>20</v>
      </c>
      <c r="T1837">
        <v>52</v>
      </c>
      <c r="U1837">
        <v>0</v>
      </c>
      <c r="V1837">
        <v>0</v>
      </c>
      <c r="W1837">
        <v>5.2920119305903217</v>
      </c>
      <c r="X1837">
        <v>842.44085677292753</v>
      </c>
      <c r="Y1837">
        <v>1196.4606394819048</v>
      </c>
      <c r="Z1837">
        <v>491.79229677770996</v>
      </c>
      <c r="AA1837">
        <v>1741.7439185628496</v>
      </c>
      <c r="AB1837">
        <v>305.92259922935432</v>
      </c>
      <c r="AC1837">
        <v>0</v>
      </c>
      <c r="AD1837">
        <v>0</v>
      </c>
      <c r="AE1837">
        <v>4583.6523227553362</v>
      </c>
    </row>
    <row r="1838" spans="1:31" x14ac:dyDescent="0.3">
      <c r="A1838">
        <v>2689621</v>
      </c>
      <c r="B1838">
        <v>1</v>
      </c>
      <c r="C1838" t="s">
        <v>80</v>
      </c>
      <c r="D1838" t="s">
        <v>93</v>
      </c>
      <c r="E1838" t="s">
        <v>160</v>
      </c>
      <c r="F1838" t="s">
        <v>5444</v>
      </c>
      <c r="G1838" t="s">
        <v>165</v>
      </c>
      <c r="H1838" t="s">
        <v>135</v>
      </c>
      <c r="I1838" t="s">
        <v>136</v>
      </c>
      <c r="J1838" t="s">
        <v>137</v>
      </c>
      <c r="K1838" t="s">
        <v>166</v>
      </c>
      <c r="L1838" t="s">
        <v>5445</v>
      </c>
      <c r="M1838" t="s">
        <v>5446</v>
      </c>
      <c r="N1838">
        <v>6.965833333</v>
      </c>
      <c r="O1838">
        <v>0</v>
      </c>
      <c r="P1838">
        <v>585</v>
      </c>
      <c r="Q1838">
        <v>2</v>
      </c>
      <c r="R1838">
        <v>130</v>
      </c>
      <c r="S1838">
        <v>7</v>
      </c>
      <c r="T1838">
        <v>112</v>
      </c>
      <c r="U1838">
        <v>0</v>
      </c>
      <c r="V1838">
        <v>0</v>
      </c>
      <c r="W1838">
        <v>0</v>
      </c>
      <c r="X1838">
        <v>644.47819557321827</v>
      </c>
      <c r="Y1838">
        <v>246.36274339400421</v>
      </c>
      <c r="Z1838">
        <v>1025.0059756397359</v>
      </c>
      <c r="AA1838">
        <v>183.85412397988176</v>
      </c>
      <c r="AB1838">
        <v>688.41190038538662</v>
      </c>
      <c r="AC1838">
        <v>0</v>
      </c>
      <c r="AD1838">
        <v>0</v>
      </c>
      <c r="AE1838">
        <v>2788.1129389722269</v>
      </c>
    </row>
    <row r="1839" spans="1:31" x14ac:dyDescent="0.3">
      <c r="A1839">
        <v>2689626</v>
      </c>
      <c r="B1839">
        <v>1</v>
      </c>
      <c r="C1839" t="s">
        <v>81</v>
      </c>
      <c r="D1839" t="s">
        <v>112</v>
      </c>
      <c r="E1839" t="s">
        <v>132</v>
      </c>
      <c r="F1839" t="s">
        <v>5447</v>
      </c>
      <c r="G1839" t="s">
        <v>165</v>
      </c>
      <c r="H1839" t="s">
        <v>135</v>
      </c>
      <c r="I1839" t="s">
        <v>136</v>
      </c>
      <c r="J1839" t="s">
        <v>137</v>
      </c>
      <c r="K1839" t="s">
        <v>166</v>
      </c>
      <c r="L1839" t="s">
        <v>5448</v>
      </c>
      <c r="M1839" t="s">
        <v>5449</v>
      </c>
      <c r="N1839">
        <v>8.1558333330000004</v>
      </c>
      <c r="O1839">
        <v>8</v>
      </c>
      <c r="P1839">
        <v>2138</v>
      </c>
      <c r="Q1839">
        <v>124</v>
      </c>
      <c r="R1839">
        <v>392</v>
      </c>
      <c r="S1839">
        <v>32</v>
      </c>
      <c r="T1839">
        <v>185</v>
      </c>
      <c r="U1839">
        <v>3</v>
      </c>
      <c r="V1839">
        <v>0</v>
      </c>
      <c r="W1839">
        <v>58.113207331832939</v>
      </c>
      <c r="X1839">
        <v>3184.6683518154055</v>
      </c>
      <c r="Y1839">
        <v>6313.3036759239303</v>
      </c>
      <c r="Z1839">
        <v>3055.7666603527791</v>
      </c>
      <c r="AA1839">
        <v>767.2582910974653</v>
      </c>
      <c r="AB1839">
        <v>623.47440046327904</v>
      </c>
      <c r="AC1839">
        <v>691.24145039822042</v>
      </c>
      <c r="AD1839">
        <v>0</v>
      </c>
      <c r="AE1839">
        <v>14693.826037382913</v>
      </c>
    </row>
    <row r="1840" spans="1:31" x14ac:dyDescent="0.3">
      <c r="A1840">
        <v>2689671</v>
      </c>
      <c r="B1840">
        <v>1</v>
      </c>
      <c r="C1840" t="s">
        <v>81</v>
      </c>
      <c r="D1840" t="s">
        <v>121</v>
      </c>
      <c r="E1840" t="s">
        <v>160</v>
      </c>
      <c r="F1840" t="s">
        <v>5450</v>
      </c>
      <c r="G1840" t="s">
        <v>165</v>
      </c>
      <c r="H1840" t="s">
        <v>135</v>
      </c>
      <c r="I1840" t="s">
        <v>136</v>
      </c>
      <c r="J1840" t="s">
        <v>137</v>
      </c>
      <c r="K1840" t="s">
        <v>166</v>
      </c>
      <c r="L1840" t="s">
        <v>5451</v>
      </c>
      <c r="M1840" t="s">
        <v>5452</v>
      </c>
      <c r="N1840">
        <v>5.5672222219999998</v>
      </c>
      <c r="O1840">
        <v>5</v>
      </c>
      <c r="P1840">
        <v>321</v>
      </c>
      <c r="Q1840">
        <v>0</v>
      </c>
      <c r="R1840">
        <v>140</v>
      </c>
      <c r="S1840">
        <v>3</v>
      </c>
      <c r="T1840">
        <v>26</v>
      </c>
      <c r="U1840">
        <v>0</v>
      </c>
      <c r="V1840">
        <v>2</v>
      </c>
      <c r="W1840">
        <v>5.3942955596499997</v>
      </c>
      <c r="X1840">
        <v>203.61494844151099</v>
      </c>
      <c r="Y1840">
        <v>0</v>
      </c>
      <c r="Z1840">
        <v>224.66413773469179</v>
      </c>
      <c r="AA1840">
        <v>28.776176296714073</v>
      </c>
      <c r="AB1840">
        <v>88.457329552592284</v>
      </c>
      <c r="AC1840">
        <v>0</v>
      </c>
      <c r="AD1840">
        <v>1800.8287601854486</v>
      </c>
      <c r="AE1840">
        <v>2351.735647770608</v>
      </c>
    </row>
    <row r="1841" spans="1:31" x14ac:dyDescent="0.3">
      <c r="A1841">
        <v>2689676</v>
      </c>
      <c r="B1841">
        <v>1</v>
      </c>
      <c r="C1841" t="s">
        <v>81</v>
      </c>
      <c r="D1841" t="s">
        <v>115</v>
      </c>
      <c r="E1841" t="s">
        <v>145</v>
      </c>
      <c r="F1841" t="s">
        <v>5453</v>
      </c>
      <c r="G1841" t="s">
        <v>346</v>
      </c>
      <c r="H1841" t="s">
        <v>135</v>
      </c>
      <c r="I1841" t="s">
        <v>136</v>
      </c>
      <c r="J1841" t="s">
        <v>137</v>
      </c>
      <c r="K1841" t="s">
        <v>166</v>
      </c>
      <c r="L1841" t="s">
        <v>5454</v>
      </c>
      <c r="M1841" t="s">
        <v>5455</v>
      </c>
      <c r="N1841">
        <v>7.6716666660000001</v>
      </c>
      <c r="O1841">
        <v>0</v>
      </c>
      <c r="P1841">
        <v>113</v>
      </c>
      <c r="Q1841">
        <v>0</v>
      </c>
      <c r="R1841">
        <v>9</v>
      </c>
      <c r="S1841">
        <v>0</v>
      </c>
      <c r="T1841">
        <v>8</v>
      </c>
      <c r="U1841">
        <v>0</v>
      </c>
      <c r="V1841">
        <v>0</v>
      </c>
      <c r="W1841">
        <v>0</v>
      </c>
      <c r="X1841">
        <v>81.863751199226044</v>
      </c>
      <c r="Y1841">
        <v>0</v>
      </c>
      <c r="Z1841">
        <v>2.0954604747163996</v>
      </c>
      <c r="AA1841">
        <v>0</v>
      </c>
      <c r="AB1841">
        <v>3.4220228724419668</v>
      </c>
      <c r="AC1841">
        <v>0</v>
      </c>
      <c r="AD1841">
        <v>0</v>
      </c>
      <c r="AE1841">
        <v>87.38123454638442</v>
      </c>
    </row>
    <row r="1842" spans="1:31" x14ac:dyDescent="0.3">
      <c r="A1842">
        <v>2689680</v>
      </c>
      <c r="B1842">
        <v>1</v>
      </c>
      <c r="C1842" t="s">
        <v>80</v>
      </c>
      <c r="D1842" t="s">
        <v>99</v>
      </c>
      <c r="E1842" t="s">
        <v>244</v>
      </c>
      <c r="F1842" t="s">
        <v>5456</v>
      </c>
      <c r="G1842" t="s">
        <v>346</v>
      </c>
      <c r="H1842" t="s">
        <v>187</v>
      </c>
      <c r="I1842" t="s">
        <v>136</v>
      </c>
      <c r="J1842" t="s">
        <v>137</v>
      </c>
      <c r="K1842" t="s">
        <v>166</v>
      </c>
      <c r="L1842" t="s">
        <v>5457</v>
      </c>
      <c r="M1842" t="s">
        <v>5458</v>
      </c>
      <c r="N1842">
        <v>7.8852777769999998</v>
      </c>
      <c r="O1842">
        <v>0</v>
      </c>
      <c r="P1842">
        <v>66</v>
      </c>
      <c r="Q1842">
        <v>0</v>
      </c>
      <c r="R1842">
        <v>1</v>
      </c>
      <c r="S1842">
        <v>0</v>
      </c>
      <c r="T1842">
        <v>6</v>
      </c>
      <c r="U1842">
        <v>0</v>
      </c>
      <c r="V1842">
        <v>1</v>
      </c>
      <c r="W1842">
        <v>0</v>
      </c>
      <c r="X1842">
        <v>87.061847514081975</v>
      </c>
      <c r="Y1842">
        <v>0</v>
      </c>
      <c r="Z1842">
        <v>0</v>
      </c>
      <c r="AA1842">
        <v>0</v>
      </c>
      <c r="AB1842">
        <v>16.15946675063072</v>
      </c>
      <c r="AC1842">
        <v>0</v>
      </c>
      <c r="AD1842">
        <v>31.527074026505701</v>
      </c>
      <c r="AE1842">
        <v>134.74838829121842</v>
      </c>
    </row>
    <row r="1843" spans="1:31" x14ac:dyDescent="0.3">
      <c r="A1843">
        <v>2689682</v>
      </c>
      <c r="B1843">
        <v>1</v>
      </c>
      <c r="C1843" t="s">
        <v>81</v>
      </c>
      <c r="D1843" t="s">
        <v>127</v>
      </c>
      <c r="E1843" t="s">
        <v>160</v>
      </c>
      <c r="F1843" t="s">
        <v>5459</v>
      </c>
      <c r="G1843" t="s">
        <v>165</v>
      </c>
      <c r="H1843" t="s">
        <v>135</v>
      </c>
      <c r="I1843" t="s">
        <v>136</v>
      </c>
      <c r="J1843" t="s">
        <v>137</v>
      </c>
      <c r="K1843" t="s">
        <v>166</v>
      </c>
      <c r="L1843" t="s">
        <v>5460</v>
      </c>
      <c r="M1843" t="s">
        <v>5461</v>
      </c>
      <c r="N1843">
        <v>5.4052777770000002</v>
      </c>
      <c r="O1843">
        <v>36</v>
      </c>
      <c r="P1843">
        <v>4374</v>
      </c>
      <c r="Q1843">
        <v>635</v>
      </c>
      <c r="R1843">
        <v>417</v>
      </c>
      <c r="S1843">
        <v>59</v>
      </c>
      <c r="T1843">
        <v>525</v>
      </c>
      <c r="U1843">
        <v>13</v>
      </c>
      <c r="V1843">
        <v>1</v>
      </c>
      <c r="W1843">
        <v>75.004203389600647</v>
      </c>
      <c r="X1843">
        <v>3587.3104900465769</v>
      </c>
      <c r="Y1843">
        <v>3689.2454694747362</v>
      </c>
      <c r="Z1843">
        <v>2335.4942302471818</v>
      </c>
      <c r="AA1843">
        <v>1558.3215415290776</v>
      </c>
      <c r="AB1843">
        <v>1838.3412318432649</v>
      </c>
      <c r="AC1843">
        <v>5723.1215347906564</v>
      </c>
      <c r="AD1843">
        <v>7.231058713315619</v>
      </c>
      <c r="AE1843">
        <v>18814.06976003441</v>
      </c>
    </row>
    <row r="1844" spans="1:31" x14ac:dyDescent="0.3">
      <c r="A1844">
        <v>2689691</v>
      </c>
      <c r="B1844">
        <v>1</v>
      </c>
      <c r="C1844" t="s">
        <v>80</v>
      </c>
      <c r="D1844" t="s">
        <v>93</v>
      </c>
      <c r="E1844" t="s">
        <v>132</v>
      </c>
      <c r="F1844" t="s">
        <v>1809</v>
      </c>
      <c r="G1844" t="s">
        <v>346</v>
      </c>
      <c r="H1844" t="s">
        <v>135</v>
      </c>
      <c r="I1844" t="s">
        <v>136</v>
      </c>
      <c r="J1844" t="s">
        <v>137</v>
      </c>
      <c r="K1844" t="s">
        <v>166</v>
      </c>
      <c r="L1844" t="s">
        <v>5462</v>
      </c>
      <c r="M1844" t="s">
        <v>5463</v>
      </c>
      <c r="N1844">
        <v>6.8280555549999997</v>
      </c>
      <c r="O1844">
        <v>1</v>
      </c>
      <c r="P1844">
        <v>288</v>
      </c>
      <c r="Q1844">
        <v>21</v>
      </c>
      <c r="R1844">
        <v>132</v>
      </c>
      <c r="S1844">
        <v>6</v>
      </c>
      <c r="T1844">
        <v>70</v>
      </c>
      <c r="U1844">
        <v>0</v>
      </c>
      <c r="V1844">
        <v>0</v>
      </c>
      <c r="W1844">
        <v>11.944614377979441</v>
      </c>
      <c r="X1844">
        <v>419.48939639723716</v>
      </c>
      <c r="Y1844">
        <v>1980.7746061406358</v>
      </c>
      <c r="Z1844">
        <v>2407.5442378268181</v>
      </c>
      <c r="AA1844">
        <v>655.66309948555704</v>
      </c>
      <c r="AB1844">
        <v>726.86929863251237</v>
      </c>
      <c r="AC1844">
        <v>0</v>
      </c>
      <c r="AD1844">
        <v>0</v>
      </c>
      <c r="AE1844">
        <v>6202.2852528607391</v>
      </c>
    </row>
    <row r="1845" spans="1:31" x14ac:dyDescent="0.3">
      <c r="A1845">
        <v>2689774</v>
      </c>
      <c r="B1845">
        <v>1</v>
      </c>
      <c r="C1845" t="s">
        <v>80</v>
      </c>
      <c r="D1845" t="s">
        <v>82</v>
      </c>
      <c r="E1845" t="s">
        <v>428</v>
      </c>
      <c r="F1845" t="s">
        <v>5464</v>
      </c>
      <c r="G1845" t="s">
        <v>147</v>
      </c>
      <c r="H1845" t="s">
        <v>187</v>
      </c>
      <c r="I1845" t="s">
        <v>136</v>
      </c>
      <c r="J1845" t="s">
        <v>3</v>
      </c>
      <c r="K1845" t="s">
        <v>138</v>
      </c>
      <c r="L1845" t="s">
        <v>5465</v>
      </c>
      <c r="M1845" t="s">
        <v>5466</v>
      </c>
      <c r="N1845">
        <v>2.468611111</v>
      </c>
      <c r="O1845">
        <v>0</v>
      </c>
      <c r="P1845">
        <v>181</v>
      </c>
      <c r="Q1845">
        <v>0</v>
      </c>
      <c r="R1845">
        <v>0</v>
      </c>
      <c r="S1845">
        <v>0</v>
      </c>
      <c r="T1845">
        <v>13</v>
      </c>
      <c r="U1845">
        <v>0</v>
      </c>
      <c r="V1845">
        <v>0</v>
      </c>
      <c r="W1845">
        <v>0</v>
      </c>
      <c r="X1845">
        <v>81.965182898436041</v>
      </c>
      <c r="Y1845">
        <v>0</v>
      </c>
      <c r="Z1845">
        <v>0</v>
      </c>
      <c r="AA1845">
        <v>0</v>
      </c>
      <c r="AB1845">
        <v>29.602130974708899</v>
      </c>
      <c r="AC1845">
        <v>0</v>
      </c>
      <c r="AD1845">
        <v>0</v>
      </c>
      <c r="AE1845">
        <v>111.56731387314494</v>
      </c>
    </row>
    <row r="1846" spans="1:31" x14ac:dyDescent="0.3">
      <c r="A1846">
        <v>2689780</v>
      </c>
      <c r="B1846">
        <v>1</v>
      </c>
      <c r="C1846" t="s">
        <v>80</v>
      </c>
      <c r="D1846" t="s">
        <v>84</v>
      </c>
      <c r="E1846" t="s">
        <v>213</v>
      </c>
      <c r="F1846" t="s">
        <v>5467</v>
      </c>
      <c r="G1846" t="s">
        <v>147</v>
      </c>
      <c r="H1846" t="s">
        <v>187</v>
      </c>
      <c r="I1846" t="s">
        <v>136</v>
      </c>
      <c r="J1846" t="s">
        <v>3</v>
      </c>
      <c r="K1846" t="s">
        <v>138</v>
      </c>
      <c r="L1846" t="s">
        <v>5468</v>
      </c>
      <c r="M1846" t="s">
        <v>5469</v>
      </c>
      <c r="N1846">
        <v>4.4652777769999998</v>
      </c>
      <c r="O1846">
        <v>0</v>
      </c>
      <c r="P1846">
        <v>3</v>
      </c>
      <c r="Q1846">
        <v>0</v>
      </c>
      <c r="R1846">
        <v>0</v>
      </c>
      <c r="S1846">
        <v>0</v>
      </c>
      <c r="T1846">
        <v>1</v>
      </c>
      <c r="U1846">
        <v>0</v>
      </c>
      <c r="V1846">
        <v>0</v>
      </c>
      <c r="W1846">
        <v>0</v>
      </c>
      <c r="X1846">
        <v>1.7429555362997171</v>
      </c>
      <c r="Y1846">
        <v>0</v>
      </c>
      <c r="Z1846">
        <v>0</v>
      </c>
      <c r="AA1846">
        <v>0</v>
      </c>
      <c r="AB1846">
        <v>26.384275359865843</v>
      </c>
      <c r="AC1846">
        <v>0</v>
      </c>
      <c r="AD1846">
        <v>0</v>
      </c>
      <c r="AE1846">
        <v>28.12723089616556</v>
      </c>
    </row>
    <row r="1847" spans="1:31" x14ac:dyDescent="0.3">
      <c r="A1847">
        <v>2689839</v>
      </c>
      <c r="B1847">
        <v>1</v>
      </c>
      <c r="C1847" t="s">
        <v>81</v>
      </c>
      <c r="D1847" t="s">
        <v>128</v>
      </c>
      <c r="E1847" t="s">
        <v>132</v>
      </c>
      <c r="F1847" t="s">
        <v>5470</v>
      </c>
      <c r="G1847" t="s">
        <v>134</v>
      </c>
      <c r="H1847" t="s">
        <v>135</v>
      </c>
      <c r="I1847" t="s">
        <v>136</v>
      </c>
      <c r="J1847" t="s">
        <v>137</v>
      </c>
      <c r="K1847" t="s">
        <v>138</v>
      </c>
      <c r="L1847" t="s">
        <v>5471</v>
      </c>
      <c r="M1847" t="s">
        <v>5472</v>
      </c>
      <c r="N1847">
        <v>1.5786111110000001</v>
      </c>
      <c r="O1847">
        <v>0</v>
      </c>
      <c r="P1847">
        <v>0</v>
      </c>
      <c r="Q1847">
        <v>0</v>
      </c>
      <c r="R1847">
        <v>0</v>
      </c>
      <c r="S1847">
        <v>13</v>
      </c>
      <c r="T1847">
        <v>0</v>
      </c>
      <c r="U1847">
        <v>26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1083.8891595846117</v>
      </c>
      <c r="AB1847">
        <v>0</v>
      </c>
      <c r="AC1847">
        <v>6592.2775061282819</v>
      </c>
      <c r="AD1847">
        <v>0</v>
      </c>
      <c r="AE1847">
        <v>7676.1666657128935</v>
      </c>
    </row>
    <row r="1848" spans="1:31" x14ac:dyDescent="0.3">
      <c r="A1848">
        <v>2689881</v>
      </c>
      <c r="B1848">
        <v>1</v>
      </c>
      <c r="C1848" t="s">
        <v>81</v>
      </c>
      <c r="D1848" t="s">
        <v>124</v>
      </c>
      <c r="E1848" t="s">
        <v>160</v>
      </c>
      <c r="F1848" t="s">
        <v>5473</v>
      </c>
      <c r="G1848" t="s">
        <v>134</v>
      </c>
      <c r="H1848" t="s">
        <v>135</v>
      </c>
      <c r="I1848" t="s">
        <v>136</v>
      </c>
      <c r="J1848" t="s">
        <v>137</v>
      </c>
      <c r="K1848" t="s">
        <v>138</v>
      </c>
      <c r="L1848" t="s">
        <v>5474</v>
      </c>
      <c r="M1848" t="s">
        <v>5475</v>
      </c>
      <c r="N1848">
        <v>0.38166666599999999</v>
      </c>
      <c r="O1848">
        <v>2</v>
      </c>
      <c r="P1848">
        <v>185</v>
      </c>
      <c r="Q1848">
        <v>39</v>
      </c>
      <c r="R1848">
        <v>131</v>
      </c>
      <c r="S1848">
        <v>14</v>
      </c>
      <c r="T1848">
        <v>21</v>
      </c>
      <c r="U1848">
        <v>1</v>
      </c>
      <c r="V1848">
        <v>0</v>
      </c>
      <c r="W1848">
        <v>0.2763973518319075</v>
      </c>
      <c r="X1848">
        <v>9.8656204792962985</v>
      </c>
      <c r="Y1848">
        <v>9.4992105827757793</v>
      </c>
      <c r="Z1848">
        <v>24.348344406535332</v>
      </c>
      <c r="AA1848">
        <v>16.660142737611352</v>
      </c>
      <c r="AB1848">
        <v>2.0363133947200454</v>
      </c>
      <c r="AC1848">
        <v>1.3775824141033404</v>
      </c>
      <c r="AD1848">
        <v>0</v>
      </c>
      <c r="AE1848">
        <v>64.063611366874056</v>
      </c>
    </row>
    <row r="1849" spans="1:31" x14ac:dyDescent="0.3">
      <c r="A1849">
        <v>2689888</v>
      </c>
      <c r="B1849">
        <v>1</v>
      </c>
      <c r="C1849" t="s">
        <v>80</v>
      </c>
      <c r="D1849" t="s">
        <v>92</v>
      </c>
      <c r="E1849" t="s">
        <v>428</v>
      </c>
      <c r="F1849" t="s">
        <v>5476</v>
      </c>
      <c r="G1849" t="s">
        <v>147</v>
      </c>
      <c r="H1849" t="s">
        <v>187</v>
      </c>
      <c r="I1849" t="s">
        <v>136</v>
      </c>
      <c r="J1849" t="s">
        <v>3</v>
      </c>
      <c r="K1849" t="s">
        <v>138</v>
      </c>
      <c r="L1849" t="s">
        <v>5477</v>
      </c>
      <c r="M1849" t="s">
        <v>5478</v>
      </c>
      <c r="N1849">
        <v>3.114166666</v>
      </c>
      <c r="O1849">
        <v>0</v>
      </c>
      <c r="P1849">
        <v>60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38.347618379836014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38.347618379836014</v>
      </c>
    </row>
    <row r="1850" spans="1:31" x14ac:dyDescent="0.3">
      <c r="A1850">
        <v>2689890</v>
      </c>
      <c r="B1850">
        <v>1</v>
      </c>
      <c r="C1850" t="s">
        <v>80</v>
      </c>
      <c r="D1850" t="s">
        <v>108</v>
      </c>
      <c r="E1850" t="s">
        <v>132</v>
      </c>
      <c r="F1850" t="s">
        <v>1529</v>
      </c>
      <c r="G1850" t="s">
        <v>134</v>
      </c>
      <c r="H1850" t="s">
        <v>135</v>
      </c>
      <c r="I1850" t="s">
        <v>136</v>
      </c>
      <c r="J1850" t="s">
        <v>137</v>
      </c>
      <c r="K1850" t="s">
        <v>138</v>
      </c>
      <c r="L1850" t="s">
        <v>5479</v>
      </c>
      <c r="M1850" t="s">
        <v>5480</v>
      </c>
      <c r="N1850">
        <v>0.51</v>
      </c>
      <c r="O1850">
        <v>0</v>
      </c>
      <c r="P1850">
        <v>2418</v>
      </c>
      <c r="Q1850">
        <v>5</v>
      </c>
      <c r="R1850">
        <v>388</v>
      </c>
      <c r="S1850">
        <v>8</v>
      </c>
      <c r="T1850">
        <v>440</v>
      </c>
      <c r="U1850">
        <v>1</v>
      </c>
      <c r="V1850">
        <v>0</v>
      </c>
      <c r="W1850">
        <v>0</v>
      </c>
      <c r="X1850">
        <v>188.99987667873972</v>
      </c>
      <c r="Y1850">
        <v>16.207070096788065</v>
      </c>
      <c r="Z1850">
        <v>159.81718510522617</v>
      </c>
      <c r="AA1850">
        <v>26.948582207194594</v>
      </c>
      <c r="AB1850">
        <v>218.70940266507316</v>
      </c>
      <c r="AC1850">
        <v>12.035047613186505</v>
      </c>
      <c r="AD1850">
        <v>0</v>
      </c>
      <c r="AE1850">
        <v>622.71716436620829</v>
      </c>
    </row>
    <row r="1851" spans="1:31" x14ac:dyDescent="0.3">
      <c r="A1851">
        <v>2689907</v>
      </c>
      <c r="B1851">
        <v>1</v>
      </c>
      <c r="C1851" t="s">
        <v>80</v>
      </c>
      <c r="D1851" t="s">
        <v>105</v>
      </c>
      <c r="E1851" t="s">
        <v>213</v>
      </c>
      <c r="F1851" t="s">
        <v>5481</v>
      </c>
      <c r="G1851" t="s">
        <v>831</v>
      </c>
      <c r="H1851" t="s">
        <v>187</v>
      </c>
      <c r="I1851" t="s">
        <v>136</v>
      </c>
      <c r="J1851" t="s">
        <v>137</v>
      </c>
      <c r="K1851" t="s">
        <v>138</v>
      </c>
      <c r="L1851" t="s">
        <v>5482</v>
      </c>
      <c r="M1851" t="s">
        <v>5483</v>
      </c>
      <c r="N1851">
        <v>3.1722222219999998</v>
      </c>
      <c r="O1851">
        <v>0</v>
      </c>
      <c r="P1851">
        <v>4</v>
      </c>
      <c r="Q1851">
        <v>0</v>
      </c>
      <c r="R1851">
        <v>0</v>
      </c>
      <c r="S1851">
        <v>0</v>
      </c>
      <c r="T1851">
        <v>1</v>
      </c>
      <c r="U1851">
        <v>0</v>
      </c>
      <c r="V1851">
        <v>0</v>
      </c>
      <c r="W1851">
        <v>0</v>
      </c>
      <c r="X1851">
        <v>0.8657360755587522</v>
      </c>
      <c r="Y1851">
        <v>0</v>
      </c>
      <c r="Z1851">
        <v>0</v>
      </c>
      <c r="AA1851">
        <v>0</v>
      </c>
      <c r="AB1851">
        <v>10.5747554647998</v>
      </c>
      <c r="AC1851">
        <v>0</v>
      </c>
      <c r="AD1851">
        <v>0</v>
      </c>
      <c r="AE1851">
        <v>11.440491540358552</v>
      </c>
    </row>
    <row r="1852" spans="1:31" x14ac:dyDescent="0.3">
      <c r="A1852">
        <v>2689966</v>
      </c>
      <c r="B1852">
        <v>1</v>
      </c>
      <c r="C1852" t="s">
        <v>81</v>
      </c>
      <c r="D1852" t="s">
        <v>121</v>
      </c>
      <c r="E1852" t="s">
        <v>145</v>
      </c>
      <c r="F1852" t="s">
        <v>3886</v>
      </c>
      <c r="G1852" t="s">
        <v>176</v>
      </c>
      <c r="H1852" t="s">
        <v>135</v>
      </c>
      <c r="I1852" t="s">
        <v>136</v>
      </c>
      <c r="J1852" t="s">
        <v>137</v>
      </c>
      <c r="K1852" t="s">
        <v>138</v>
      </c>
      <c r="L1852" t="s">
        <v>5484</v>
      </c>
      <c r="M1852" t="s">
        <v>5485</v>
      </c>
      <c r="N1852">
        <v>1.241944444</v>
      </c>
      <c r="O1852">
        <v>0</v>
      </c>
      <c r="P1852">
        <v>183</v>
      </c>
      <c r="Q1852">
        <v>0</v>
      </c>
      <c r="R1852">
        <v>11</v>
      </c>
      <c r="S1852">
        <v>0</v>
      </c>
      <c r="T1852">
        <v>23</v>
      </c>
      <c r="U1852">
        <v>0</v>
      </c>
      <c r="V1852">
        <v>0</v>
      </c>
      <c r="W1852">
        <v>0</v>
      </c>
      <c r="X1852">
        <v>27.77026706894048</v>
      </c>
      <c r="Y1852">
        <v>0</v>
      </c>
      <c r="Z1852">
        <v>1.3333707949879536</v>
      </c>
      <c r="AA1852">
        <v>0</v>
      </c>
      <c r="AB1852">
        <v>9.3085073703482237</v>
      </c>
      <c r="AC1852">
        <v>0</v>
      </c>
      <c r="AD1852">
        <v>0</v>
      </c>
      <c r="AE1852">
        <v>38.412145234276657</v>
      </c>
    </row>
    <row r="1853" spans="1:31" x14ac:dyDescent="0.3">
      <c r="A1853">
        <v>2689996</v>
      </c>
      <c r="B1853">
        <v>1</v>
      </c>
      <c r="C1853" t="s">
        <v>80</v>
      </c>
      <c r="D1853" t="s">
        <v>106</v>
      </c>
      <c r="E1853" t="s">
        <v>213</v>
      </c>
      <c r="F1853" t="s">
        <v>5486</v>
      </c>
      <c r="G1853" t="s">
        <v>831</v>
      </c>
      <c r="H1853" t="s">
        <v>187</v>
      </c>
      <c r="I1853" t="s">
        <v>136</v>
      </c>
      <c r="J1853" t="s">
        <v>137</v>
      </c>
      <c r="K1853" t="s">
        <v>138</v>
      </c>
      <c r="L1853" t="s">
        <v>5487</v>
      </c>
      <c r="M1853" t="s">
        <v>5488</v>
      </c>
      <c r="N1853">
        <v>2.3205555549999999</v>
      </c>
      <c r="O1853">
        <v>0</v>
      </c>
      <c r="P1853">
        <v>1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0.41977554348374169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0.41977554348374169</v>
      </c>
    </row>
    <row r="1854" spans="1:31" x14ac:dyDescent="0.3">
      <c r="A1854">
        <v>2689997</v>
      </c>
      <c r="B1854">
        <v>1</v>
      </c>
      <c r="C1854" t="s">
        <v>80</v>
      </c>
      <c r="D1854" t="s">
        <v>104</v>
      </c>
      <c r="E1854" t="s">
        <v>213</v>
      </c>
      <c r="F1854" t="s">
        <v>5489</v>
      </c>
      <c r="G1854" t="s">
        <v>688</v>
      </c>
      <c r="H1854" t="s">
        <v>187</v>
      </c>
      <c r="I1854" t="s">
        <v>136</v>
      </c>
      <c r="J1854" t="s">
        <v>137</v>
      </c>
      <c r="K1854" t="s">
        <v>138</v>
      </c>
      <c r="L1854" t="s">
        <v>5490</v>
      </c>
      <c r="M1854" t="s">
        <v>5491</v>
      </c>
      <c r="N1854">
        <v>1.660833333</v>
      </c>
      <c r="O1854">
        <v>0</v>
      </c>
      <c r="P1854">
        <v>0</v>
      </c>
      <c r="Q1854">
        <v>0</v>
      </c>
      <c r="R1854">
        <v>0</v>
      </c>
      <c r="S1854">
        <v>0</v>
      </c>
      <c r="T1854">
        <v>1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0.10519161271425202</v>
      </c>
      <c r="AC1854">
        <v>0</v>
      </c>
      <c r="AD1854">
        <v>0</v>
      </c>
      <c r="AE1854">
        <v>0.10519161271425202</v>
      </c>
    </row>
    <row r="1855" spans="1:31" x14ac:dyDescent="0.3">
      <c r="A1855">
        <v>2689999</v>
      </c>
      <c r="B1855">
        <v>1</v>
      </c>
      <c r="C1855" t="s">
        <v>80</v>
      </c>
      <c r="D1855" t="s">
        <v>110</v>
      </c>
      <c r="E1855" t="s">
        <v>244</v>
      </c>
      <c r="F1855" t="s">
        <v>5492</v>
      </c>
      <c r="G1855" t="s">
        <v>346</v>
      </c>
      <c r="H1855" t="s">
        <v>187</v>
      </c>
      <c r="I1855" t="s">
        <v>136</v>
      </c>
      <c r="J1855" t="s">
        <v>137</v>
      </c>
      <c r="K1855" t="s">
        <v>166</v>
      </c>
      <c r="L1855" t="s">
        <v>5493</v>
      </c>
      <c r="M1855" t="s">
        <v>5494</v>
      </c>
      <c r="N1855">
        <v>1.5852777769999999</v>
      </c>
      <c r="O1855">
        <v>0</v>
      </c>
      <c r="P1855">
        <v>423</v>
      </c>
      <c r="Q1855">
        <v>0</v>
      </c>
      <c r="R1855">
        <v>0</v>
      </c>
      <c r="S1855">
        <v>0</v>
      </c>
      <c r="T1855">
        <v>47</v>
      </c>
      <c r="U1855">
        <v>0</v>
      </c>
      <c r="V1855">
        <v>0</v>
      </c>
      <c r="W1855">
        <v>0</v>
      </c>
      <c r="X1855">
        <v>172.8606798127301</v>
      </c>
      <c r="Y1855">
        <v>0</v>
      </c>
      <c r="Z1855">
        <v>0</v>
      </c>
      <c r="AA1855">
        <v>0</v>
      </c>
      <c r="AB1855">
        <v>62.110155872588969</v>
      </c>
      <c r="AC1855">
        <v>0</v>
      </c>
      <c r="AD1855">
        <v>0</v>
      </c>
      <c r="AE1855">
        <v>234.97083568531906</v>
      </c>
    </row>
    <row r="1856" spans="1:31" x14ac:dyDescent="0.3">
      <c r="A1856">
        <v>2690000</v>
      </c>
      <c r="B1856">
        <v>1</v>
      </c>
      <c r="C1856" t="s">
        <v>80</v>
      </c>
      <c r="D1856" t="s">
        <v>85</v>
      </c>
      <c r="E1856" t="s">
        <v>428</v>
      </c>
      <c r="F1856" t="s">
        <v>4234</v>
      </c>
      <c r="G1856" t="s">
        <v>1177</v>
      </c>
      <c r="H1856" t="s">
        <v>187</v>
      </c>
      <c r="I1856" t="s">
        <v>136</v>
      </c>
      <c r="J1856" t="s">
        <v>137</v>
      </c>
      <c r="K1856" t="s">
        <v>138</v>
      </c>
      <c r="L1856" t="s">
        <v>5495</v>
      </c>
      <c r="M1856" t="s">
        <v>5496</v>
      </c>
      <c r="N1856">
        <v>1.7880555549999999</v>
      </c>
      <c r="O1856">
        <v>0</v>
      </c>
      <c r="P1856">
        <v>48</v>
      </c>
      <c r="Q1856">
        <v>0</v>
      </c>
      <c r="R1856">
        <v>0</v>
      </c>
      <c r="S1856">
        <v>0</v>
      </c>
      <c r="T1856">
        <v>21</v>
      </c>
      <c r="U1856">
        <v>0</v>
      </c>
      <c r="V1856">
        <v>0</v>
      </c>
      <c r="W1856">
        <v>0</v>
      </c>
      <c r="X1856">
        <v>12.597205510730134</v>
      </c>
      <c r="Y1856">
        <v>0</v>
      </c>
      <c r="Z1856">
        <v>0</v>
      </c>
      <c r="AA1856">
        <v>0</v>
      </c>
      <c r="AB1856">
        <v>13.889937822688621</v>
      </c>
      <c r="AC1856">
        <v>0</v>
      </c>
      <c r="AD1856">
        <v>0</v>
      </c>
      <c r="AE1856">
        <v>26.487143333418757</v>
      </c>
    </row>
    <row r="1857" spans="1:31" x14ac:dyDescent="0.3">
      <c r="A1857">
        <v>2690021</v>
      </c>
      <c r="B1857">
        <v>1</v>
      </c>
      <c r="C1857" t="s">
        <v>80</v>
      </c>
      <c r="D1857" t="s">
        <v>104</v>
      </c>
      <c r="E1857" t="s">
        <v>145</v>
      </c>
      <c r="F1857" t="s">
        <v>5497</v>
      </c>
      <c r="G1857" t="s">
        <v>232</v>
      </c>
      <c r="H1857" t="s">
        <v>135</v>
      </c>
      <c r="I1857" t="s">
        <v>136</v>
      </c>
      <c r="J1857" t="s">
        <v>137</v>
      </c>
      <c r="K1857" t="s">
        <v>138</v>
      </c>
      <c r="L1857" t="s">
        <v>5498</v>
      </c>
      <c r="M1857" t="s">
        <v>5499</v>
      </c>
      <c r="N1857">
        <v>0.89444444400000001</v>
      </c>
      <c r="O1857">
        <v>0</v>
      </c>
      <c r="P1857">
        <v>0</v>
      </c>
      <c r="Q1857">
        <v>2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8.9097182640657149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8.9097182640657149</v>
      </c>
    </row>
    <row r="1858" spans="1:31" x14ac:dyDescent="0.3">
      <c r="A1858">
        <v>2690024</v>
      </c>
      <c r="B1858">
        <v>1</v>
      </c>
      <c r="C1858" t="s">
        <v>81</v>
      </c>
      <c r="D1858" t="s">
        <v>123</v>
      </c>
      <c r="E1858" t="s">
        <v>184</v>
      </c>
      <c r="F1858" t="s">
        <v>5500</v>
      </c>
      <c r="G1858" t="s">
        <v>903</v>
      </c>
      <c r="H1858" t="s">
        <v>187</v>
      </c>
      <c r="I1858" t="s">
        <v>136</v>
      </c>
      <c r="J1858" t="s">
        <v>137</v>
      </c>
      <c r="K1858" t="s">
        <v>138</v>
      </c>
      <c r="L1858" t="s">
        <v>5501</v>
      </c>
      <c r="M1858" t="s">
        <v>5502</v>
      </c>
      <c r="N1858">
        <v>0.80833333299999999</v>
      </c>
      <c r="O1858">
        <v>0</v>
      </c>
      <c r="P1858">
        <v>58</v>
      </c>
      <c r="Q1858">
        <v>0</v>
      </c>
      <c r="R1858">
        <v>0</v>
      </c>
      <c r="S1858">
        <v>0</v>
      </c>
      <c r="T1858">
        <v>3</v>
      </c>
      <c r="U1858">
        <v>0</v>
      </c>
      <c r="V1858">
        <v>0</v>
      </c>
      <c r="W1858">
        <v>0</v>
      </c>
      <c r="X1858">
        <v>9.9730335252919335</v>
      </c>
      <c r="Y1858">
        <v>0</v>
      </c>
      <c r="Z1858">
        <v>0</v>
      </c>
      <c r="AA1858">
        <v>0</v>
      </c>
      <c r="AB1858">
        <v>27.541626713599193</v>
      </c>
      <c r="AC1858">
        <v>0</v>
      </c>
      <c r="AD1858">
        <v>0</v>
      </c>
      <c r="AE1858">
        <v>37.514660238891125</v>
      </c>
    </row>
    <row r="1859" spans="1:31" x14ac:dyDescent="0.3">
      <c r="A1859">
        <v>2690042</v>
      </c>
      <c r="B1859">
        <v>1</v>
      </c>
      <c r="C1859" t="s">
        <v>80</v>
      </c>
      <c r="D1859" t="s">
        <v>105</v>
      </c>
      <c r="E1859" t="s">
        <v>213</v>
      </c>
      <c r="F1859" t="s">
        <v>5503</v>
      </c>
      <c r="G1859" t="s">
        <v>215</v>
      </c>
      <c r="H1859" t="s">
        <v>187</v>
      </c>
      <c r="I1859" t="s">
        <v>136</v>
      </c>
      <c r="J1859" t="s">
        <v>137</v>
      </c>
      <c r="K1859" t="s">
        <v>138</v>
      </c>
      <c r="L1859" t="s">
        <v>5504</v>
      </c>
      <c r="M1859" t="s">
        <v>5505</v>
      </c>
      <c r="N1859">
        <v>0.72777777700000001</v>
      </c>
      <c r="O1859">
        <v>0</v>
      </c>
      <c r="P1859">
        <v>4</v>
      </c>
      <c r="Q1859">
        <v>0</v>
      </c>
      <c r="R1859">
        <v>0</v>
      </c>
      <c r="S1859">
        <v>0</v>
      </c>
      <c r="T1859">
        <v>2</v>
      </c>
      <c r="U1859">
        <v>0</v>
      </c>
      <c r="V1859">
        <v>0</v>
      </c>
      <c r="W1859">
        <v>0</v>
      </c>
      <c r="X1859">
        <v>0.68186151083915125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0.68186151083915125</v>
      </c>
    </row>
    <row r="1860" spans="1:31" x14ac:dyDescent="0.3">
      <c r="A1860">
        <v>2689883</v>
      </c>
      <c r="B1860">
        <v>1</v>
      </c>
      <c r="C1860" t="s">
        <v>80</v>
      </c>
      <c r="D1860" t="s">
        <v>98</v>
      </c>
      <c r="E1860" t="s">
        <v>184</v>
      </c>
      <c r="F1860" t="s">
        <v>5506</v>
      </c>
      <c r="G1860" t="s">
        <v>835</v>
      </c>
      <c r="H1860" t="s">
        <v>187</v>
      </c>
      <c r="I1860" t="s">
        <v>136</v>
      </c>
      <c r="J1860" t="s">
        <v>137</v>
      </c>
      <c r="K1860" t="s">
        <v>138</v>
      </c>
      <c r="L1860" t="s">
        <v>5507</v>
      </c>
      <c r="M1860" t="s">
        <v>5508</v>
      </c>
      <c r="N1860">
        <v>4.7180555550000003</v>
      </c>
      <c r="O1860">
        <v>0</v>
      </c>
      <c r="P1860">
        <v>0</v>
      </c>
      <c r="Q1860">
        <v>0</v>
      </c>
      <c r="R1860">
        <v>10</v>
      </c>
      <c r="S1860">
        <v>0</v>
      </c>
      <c r="T1860">
        <v>4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142.68249909682299</v>
      </c>
      <c r="AA1860">
        <v>0</v>
      </c>
      <c r="AB1860">
        <v>19.322787782301219</v>
      </c>
      <c r="AC1860">
        <v>0</v>
      </c>
      <c r="AD1860">
        <v>0</v>
      </c>
      <c r="AE1860">
        <v>162.00528687912421</v>
      </c>
    </row>
    <row r="1861" spans="1:31" x14ac:dyDescent="0.3">
      <c r="A1861">
        <v>2689932</v>
      </c>
      <c r="B1861">
        <v>1</v>
      </c>
      <c r="C1861" t="s">
        <v>80</v>
      </c>
      <c r="D1861" t="s">
        <v>85</v>
      </c>
      <c r="E1861" t="s">
        <v>428</v>
      </c>
      <c r="F1861" t="s">
        <v>5509</v>
      </c>
      <c r="G1861" t="s">
        <v>3914</v>
      </c>
      <c r="H1861" t="s">
        <v>187</v>
      </c>
      <c r="I1861" t="s">
        <v>136</v>
      </c>
      <c r="J1861" t="s">
        <v>3</v>
      </c>
      <c r="K1861" t="s">
        <v>138</v>
      </c>
      <c r="L1861" t="s">
        <v>5510</v>
      </c>
      <c r="M1861" t="s">
        <v>5511</v>
      </c>
      <c r="N1861">
        <v>3.3558333330000001</v>
      </c>
      <c r="O1861">
        <v>0</v>
      </c>
      <c r="P1861">
        <v>32</v>
      </c>
      <c r="Q1861">
        <v>0</v>
      </c>
      <c r="R1861">
        <v>0</v>
      </c>
      <c r="S1861">
        <v>0</v>
      </c>
      <c r="T1861">
        <v>12</v>
      </c>
      <c r="U1861">
        <v>0</v>
      </c>
      <c r="V1861">
        <v>0</v>
      </c>
      <c r="W1861">
        <v>0</v>
      </c>
      <c r="X1861">
        <v>25.468601631971321</v>
      </c>
      <c r="Y1861">
        <v>0</v>
      </c>
      <c r="Z1861">
        <v>0</v>
      </c>
      <c r="AA1861">
        <v>0</v>
      </c>
      <c r="AB1861">
        <v>49.733648481532981</v>
      </c>
      <c r="AC1861">
        <v>0</v>
      </c>
      <c r="AD1861">
        <v>0</v>
      </c>
      <c r="AE1861">
        <v>75.202250113504306</v>
      </c>
    </row>
    <row r="1862" spans="1:31" x14ac:dyDescent="0.3">
      <c r="A1862">
        <v>2689983</v>
      </c>
      <c r="B1862">
        <v>1</v>
      </c>
      <c r="C1862" t="s">
        <v>80</v>
      </c>
      <c r="D1862" t="s">
        <v>106</v>
      </c>
      <c r="E1862" t="s">
        <v>184</v>
      </c>
      <c r="F1862" t="s">
        <v>5512</v>
      </c>
      <c r="G1862" t="s">
        <v>186</v>
      </c>
      <c r="H1862" t="s">
        <v>187</v>
      </c>
      <c r="I1862" t="s">
        <v>136</v>
      </c>
      <c r="J1862" t="s">
        <v>137</v>
      </c>
      <c r="K1862" t="s">
        <v>138</v>
      </c>
      <c r="L1862" t="s">
        <v>5513</v>
      </c>
      <c r="M1862" t="s">
        <v>5514</v>
      </c>
      <c r="N1862">
        <v>3.0113888879999999</v>
      </c>
      <c r="O1862">
        <v>0</v>
      </c>
      <c r="P1862">
        <v>0</v>
      </c>
      <c r="Q1862">
        <v>0</v>
      </c>
      <c r="R1862">
        <v>6</v>
      </c>
      <c r="S1862">
        <v>0</v>
      </c>
      <c r="T1862">
        <v>1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11.762952149347489</v>
      </c>
      <c r="AA1862">
        <v>0</v>
      </c>
      <c r="AB1862">
        <v>0.45855919148620944</v>
      </c>
      <c r="AC1862">
        <v>0</v>
      </c>
      <c r="AD1862">
        <v>0</v>
      </c>
      <c r="AE1862">
        <v>12.221511340833699</v>
      </c>
    </row>
    <row r="1863" spans="1:31" x14ac:dyDescent="0.3">
      <c r="A1863">
        <v>2690030</v>
      </c>
      <c r="B1863">
        <v>1</v>
      </c>
      <c r="C1863" t="s">
        <v>80</v>
      </c>
      <c r="D1863" t="s">
        <v>104</v>
      </c>
      <c r="E1863" t="s">
        <v>213</v>
      </c>
      <c r="F1863" t="s">
        <v>5515</v>
      </c>
      <c r="G1863" t="s">
        <v>215</v>
      </c>
      <c r="H1863" t="s">
        <v>187</v>
      </c>
      <c r="I1863" t="s">
        <v>136</v>
      </c>
      <c r="J1863" t="s">
        <v>137</v>
      </c>
      <c r="K1863" t="s">
        <v>138</v>
      </c>
      <c r="L1863" t="s">
        <v>5516</v>
      </c>
      <c r="M1863" t="s">
        <v>5517</v>
      </c>
      <c r="N1863">
        <v>3.7022222220000001</v>
      </c>
      <c r="O1863">
        <v>0</v>
      </c>
      <c r="P1863">
        <v>5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3.9207532094224908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3.9207532094224908</v>
      </c>
    </row>
    <row r="1864" spans="1:31" x14ac:dyDescent="0.3">
      <c r="A1864">
        <v>2690034</v>
      </c>
      <c r="B1864">
        <v>1</v>
      </c>
      <c r="C1864" t="s">
        <v>80</v>
      </c>
      <c r="D1864" t="s">
        <v>86</v>
      </c>
      <c r="E1864" t="s">
        <v>184</v>
      </c>
      <c r="F1864" t="s">
        <v>5518</v>
      </c>
      <c r="G1864" t="s">
        <v>186</v>
      </c>
      <c r="H1864" t="s">
        <v>187</v>
      </c>
      <c r="I1864" t="s">
        <v>136</v>
      </c>
      <c r="J1864" t="s">
        <v>137</v>
      </c>
      <c r="K1864" t="s">
        <v>138</v>
      </c>
      <c r="L1864" t="s">
        <v>5519</v>
      </c>
      <c r="M1864" t="s">
        <v>5520</v>
      </c>
      <c r="N1864">
        <v>1.203888888</v>
      </c>
      <c r="O1864">
        <v>0</v>
      </c>
      <c r="P1864">
        <v>69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18.352386046105671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18.352386046105671</v>
      </c>
    </row>
    <row r="1865" spans="1:31" x14ac:dyDescent="0.3">
      <c r="A1865">
        <v>2690036</v>
      </c>
      <c r="B1865">
        <v>1</v>
      </c>
      <c r="C1865" t="s">
        <v>80</v>
      </c>
      <c r="D1865" t="s">
        <v>93</v>
      </c>
      <c r="E1865" t="s">
        <v>184</v>
      </c>
      <c r="F1865" t="s">
        <v>5521</v>
      </c>
      <c r="G1865" t="s">
        <v>273</v>
      </c>
      <c r="H1865" t="s">
        <v>187</v>
      </c>
      <c r="I1865" t="s">
        <v>136</v>
      </c>
      <c r="J1865" t="s">
        <v>137</v>
      </c>
      <c r="K1865" t="s">
        <v>138</v>
      </c>
      <c r="L1865" t="s">
        <v>5522</v>
      </c>
      <c r="M1865" t="s">
        <v>5523</v>
      </c>
      <c r="N1865">
        <v>0.69305555500000005</v>
      </c>
      <c r="O1865">
        <v>0</v>
      </c>
      <c r="P1865">
        <v>51</v>
      </c>
      <c r="Q1865">
        <v>0</v>
      </c>
      <c r="R1865">
        <v>7</v>
      </c>
      <c r="S1865">
        <v>0</v>
      </c>
      <c r="T1865">
        <v>7</v>
      </c>
      <c r="U1865">
        <v>0</v>
      </c>
      <c r="V1865">
        <v>0</v>
      </c>
      <c r="W1865">
        <v>0</v>
      </c>
      <c r="X1865">
        <v>5.9773329618003395</v>
      </c>
      <c r="Y1865">
        <v>0</v>
      </c>
      <c r="Z1865">
        <v>17.24140478613614</v>
      </c>
      <c r="AA1865">
        <v>0</v>
      </c>
      <c r="AB1865">
        <v>5.7895905817446405</v>
      </c>
      <c r="AC1865">
        <v>0</v>
      </c>
      <c r="AD1865">
        <v>0</v>
      </c>
      <c r="AE1865">
        <v>29.00832832968112</v>
      </c>
    </row>
    <row r="1866" spans="1:31" x14ac:dyDescent="0.3">
      <c r="A1866">
        <v>2690047</v>
      </c>
      <c r="B1866">
        <v>1</v>
      </c>
      <c r="C1866" t="s">
        <v>80</v>
      </c>
      <c r="D1866" t="s">
        <v>95</v>
      </c>
      <c r="E1866" t="s">
        <v>184</v>
      </c>
      <c r="F1866" t="s">
        <v>5524</v>
      </c>
      <c r="G1866" t="s">
        <v>409</v>
      </c>
      <c r="H1866" t="s">
        <v>187</v>
      </c>
      <c r="I1866" t="s">
        <v>136</v>
      </c>
      <c r="J1866" t="s">
        <v>137</v>
      </c>
      <c r="K1866" t="s">
        <v>138</v>
      </c>
      <c r="L1866" t="s">
        <v>5525</v>
      </c>
      <c r="M1866" t="s">
        <v>5526</v>
      </c>
      <c r="N1866">
        <v>0.61027777699999997</v>
      </c>
      <c r="O1866">
        <v>0</v>
      </c>
      <c r="P1866">
        <v>77</v>
      </c>
      <c r="Q1866">
        <v>0</v>
      </c>
      <c r="R1866">
        <v>0</v>
      </c>
      <c r="S1866">
        <v>0</v>
      </c>
      <c r="T1866">
        <v>3</v>
      </c>
      <c r="U1866">
        <v>0</v>
      </c>
      <c r="V1866">
        <v>0</v>
      </c>
      <c r="W1866">
        <v>0</v>
      </c>
      <c r="X1866">
        <v>5.6819577950557685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5.6819577950557685</v>
      </c>
    </row>
    <row r="1867" spans="1:31" x14ac:dyDescent="0.3">
      <c r="A1867">
        <v>2690048</v>
      </c>
      <c r="B1867">
        <v>1</v>
      </c>
      <c r="C1867" t="s">
        <v>80</v>
      </c>
      <c r="D1867" t="s">
        <v>103</v>
      </c>
      <c r="E1867" t="s">
        <v>184</v>
      </c>
      <c r="F1867" t="s">
        <v>5527</v>
      </c>
      <c r="G1867" t="s">
        <v>186</v>
      </c>
      <c r="H1867" t="s">
        <v>187</v>
      </c>
      <c r="I1867" t="s">
        <v>136</v>
      </c>
      <c r="J1867" t="s">
        <v>137</v>
      </c>
      <c r="K1867" t="s">
        <v>138</v>
      </c>
      <c r="L1867" t="s">
        <v>5528</v>
      </c>
      <c r="M1867" t="s">
        <v>5529</v>
      </c>
      <c r="N1867">
        <v>1.256388888</v>
      </c>
      <c r="O1867">
        <v>0</v>
      </c>
      <c r="P1867">
        <v>0</v>
      </c>
      <c r="Q1867">
        <v>0</v>
      </c>
      <c r="R1867">
        <v>0</v>
      </c>
      <c r="S1867">
        <v>0</v>
      </c>
      <c r="T1867">
        <v>46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32.597114252566605</v>
      </c>
      <c r="AC1867">
        <v>0</v>
      </c>
      <c r="AD1867">
        <v>0</v>
      </c>
      <c r="AE1867">
        <v>32.597114252566605</v>
      </c>
    </row>
    <row r="1868" spans="1:31" x14ac:dyDescent="0.3">
      <c r="A1868">
        <v>2690036</v>
      </c>
      <c r="B1868">
        <v>2</v>
      </c>
      <c r="C1868" t="s">
        <v>80</v>
      </c>
      <c r="D1868" t="s">
        <v>93</v>
      </c>
      <c r="E1868" t="s">
        <v>244</v>
      </c>
      <c r="F1868" t="s">
        <v>5530</v>
      </c>
      <c r="G1868" t="s">
        <v>273</v>
      </c>
      <c r="H1868" t="s">
        <v>187</v>
      </c>
      <c r="I1868" t="s">
        <v>136</v>
      </c>
      <c r="J1868" t="s">
        <v>137</v>
      </c>
      <c r="K1868" t="s">
        <v>138</v>
      </c>
      <c r="L1868" t="s">
        <v>5523</v>
      </c>
      <c r="M1868" t="s">
        <v>5531</v>
      </c>
      <c r="N1868">
        <v>0.83361111099999996</v>
      </c>
      <c r="O1868">
        <v>0</v>
      </c>
      <c r="P1868">
        <v>208</v>
      </c>
      <c r="Q1868">
        <v>0</v>
      </c>
      <c r="R1868">
        <v>11</v>
      </c>
      <c r="S1868">
        <v>0</v>
      </c>
      <c r="T1868">
        <v>14</v>
      </c>
      <c r="U1868">
        <v>0</v>
      </c>
      <c r="V1868">
        <v>0</v>
      </c>
      <c r="W1868">
        <v>0</v>
      </c>
      <c r="X1868">
        <v>30.3752655591958</v>
      </c>
      <c r="Y1868">
        <v>0</v>
      </c>
      <c r="Z1868">
        <v>27.422670681687521</v>
      </c>
      <c r="AA1868">
        <v>0</v>
      </c>
      <c r="AB1868">
        <v>11.594546093893552</v>
      </c>
      <c r="AC1868">
        <v>0</v>
      </c>
      <c r="AD1868">
        <v>0</v>
      </c>
      <c r="AE1868">
        <v>69.392482334776872</v>
      </c>
    </row>
    <row r="1869" spans="1:31" x14ac:dyDescent="0.3">
      <c r="A1869">
        <v>2689729</v>
      </c>
      <c r="B1869">
        <v>1</v>
      </c>
      <c r="C1869" t="s">
        <v>81</v>
      </c>
      <c r="D1869" t="s">
        <v>113</v>
      </c>
      <c r="E1869" t="s">
        <v>132</v>
      </c>
      <c r="F1869" t="s">
        <v>5532</v>
      </c>
      <c r="G1869" t="s">
        <v>134</v>
      </c>
      <c r="H1869" t="s">
        <v>135</v>
      </c>
      <c r="I1869" t="s">
        <v>136</v>
      </c>
      <c r="J1869" t="s">
        <v>137</v>
      </c>
      <c r="K1869" t="s">
        <v>138</v>
      </c>
      <c r="L1869" t="s">
        <v>5533</v>
      </c>
      <c r="M1869" t="s">
        <v>5534</v>
      </c>
      <c r="N1869">
        <v>0.561111111</v>
      </c>
      <c r="O1869">
        <v>3</v>
      </c>
      <c r="P1869">
        <v>693</v>
      </c>
      <c r="Q1869">
        <v>51</v>
      </c>
      <c r="R1869">
        <v>265</v>
      </c>
      <c r="S1869">
        <v>7</v>
      </c>
      <c r="T1869">
        <v>43</v>
      </c>
      <c r="U1869">
        <v>0</v>
      </c>
      <c r="V1869">
        <v>0</v>
      </c>
      <c r="W1869">
        <v>0.33830918871499999</v>
      </c>
      <c r="X1869">
        <v>75.915440659231805</v>
      </c>
      <c r="Y1869">
        <v>67.988143454162255</v>
      </c>
      <c r="Z1869">
        <v>100.96197472518421</v>
      </c>
      <c r="AA1869">
        <v>29.829495510688805</v>
      </c>
      <c r="AB1869">
        <v>13.519355135299749</v>
      </c>
      <c r="AC1869">
        <v>0</v>
      </c>
      <c r="AD1869">
        <v>0</v>
      </c>
      <c r="AE1869">
        <v>288.55271867328184</v>
      </c>
    </row>
    <row r="1870" spans="1:31" x14ac:dyDescent="0.3">
      <c r="A1870">
        <v>2689731</v>
      </c>
      <c r="B1870">
        <v>1</v>
      </c>
      <c r="C1870" t="s">
        <v>81</v>
      </c>
      <c r="D1870" t="s">
        <v>120</v>
      </c>
      <c r="E1870" t="s">
        <v>132</v>
      </c>
      <c r="F1870" t="s">
        <v>2439</v>
      </c>
      <c r="G1870" t="s">
        <v>346</v>
      </c>
      <c r="H1870" t="s">
        <v>135</v>
      </c>
      <c r="I1870" t="s">
        <v>136</v>
      </c>
      <c r="J1870" t="s">
        <v>137</v>
      </c>
      <c r="K1870" t="s">
        <v>166</v>
      </c>
      <c r="L1870" t="s">
        <v>5535</v>
      </c>
      <c r="M1870" t="s">
        <v>5536</v>
      </c>
      <c r="N1870">
        <v>3.9269444440000001</v>
      </c>
      <c r="O1870">
        <v>1</v>
      </c>
      <c r="P1870">
        <v>962</v>
      </c>
      <c r="Q1870">
        <v>40</v>
      </c>
      <c r="R1870">
        <v>65</v>
      </c>
      <c r="S1870">
        <v>5</v>
      </c>
      <c r="T1870">
        <v>72</v>
      </c>
      <c r="U1870">
        <v>1</v>
      </c>
      <c r="V1870">
        <v>1</v>
      </c>
      <c r="W1870">
        <v>87.773878819335621</v>
      </c>
      <c r="X1870">
        <v>650.33006382674023</v>
      </c>
      <c r="Y1870">
        <v>141.22975544526699</v>
      </c>
      <c r="Z1870">
        <v>191.882219758888</v>
      </c>
      <c r="AA1870">
        <v>41.640911918456496</v>
      </c>
      <c r="AB1870">
        <v>204.09581830666414</v>
      </c>
      <c r="AC1870">
        <v>98.154194281519878</v>
      </c>
      <c r="AD1870">
        <v>385.35286559809356</v>
      </c>
      <c r="AE1870">
        <v>1800.4597079549651</v>
      </c>
    </row>
    <row r="1871" spans="1:31" x14ac:dyDescent="0.3">
      <c r="A1871">
        <v>2689750</v>
      </c>
      <c r="B1871">
        <v>1</v>
      </c>
      <c r="C1871" t="s">
        <v>81</v>
      </c>
      <c r="D1871" t="s">
        <v>119</v>
      </c>
      <c r="E1871" t="s">
        <v>145</v>
      </c>
      <c r="F1871" t="s">
        <v>5537</v>
      </c>
      <c r="G1871" t="s">
        <v>134</v>
      </c>
      <c r="H1871" t="s">
        <v>135</v>
      </c>
      <c r="I1871" t="s">
        <v>169</v>
      </c>
      <c r="J1871" t="s">
        <v>137</v>
      </c>
      <c r="K1871" t="s">
        <v>138</v>
      </c>
      <c r="L1871" t="s">
        <v>5538</v>
      </c>
      <c r="M1871" t="s">
        <v>5539</v>
      </c>
      <c r="N1871">
        <v>1.388888E-3</v>
      </c>
      <c r="O1871">
        <v>0</v>
      </c>
      <c r="P1871">
        <v>386</v>
      </c>
      <c r="Q1871">
        <v>0</v>
      </c>
      <c r="R1871">
        <v>4</v>
      </c>
      <c r="S1871">
        <v>0</v>
      </c>
      <c r="T1871">
        <v>25</v>
      </c>
      <c r="U1871">
        <v>0</v>
      </c>
      <c r="V1871">
        <v>0</v>
      </c>
      <c r="W1871">
        <v>0</v>
      </c>
      <c r="X1871">
        <v>8.4371989642750791E-2</v>
      </c>
      <c r="Y1871">
        <v>0</v>
      </c>
      <c r="Z1871">
        <v>2.2236324684249447E-2</v>
      </c>
      <c r="AA1871">
        <v>0</v>
      </c>
      <c r="AB1871">
        <v>9.0357894996720839E-3</v>
      </c>
      <c r="AC1871">
        <v>0</v>
      </c>
      <c r="AD1871">
        <v>0</v>
      </c>
      <c r="AE1871">
        <v>0.11564410382667233</v>
      </c>
    </row>
    <row r="1872" spans="1:31" x14ac:dyDescent="0.3">
      <c r="A1872">
        <v>2689838</v>
      </c>
      <c r="B1872">
        <v>1</v>
      </c>
      <c r="C1872" t="s">
        <v>81</v>
      </c>
      <c r="D1872" t="s">
        <v>118</v>
      </c>
      <c r="E1872" t="s">
        <v>132</v>
      </c>
      <c r="F1872" t="s">
        <v>5540</v>
      </c>
      <c r="G1872" t="s">
        <v>134</v>
      </c>
      <c r="H1872" t="s">
        <v>135</v>
      </c>
      <c r="I1872" t="s">
        <v>136</v>
      </c>
      <c r="J1872" t="s">
        <v>137</v>
      </c>
      <c r="K1872" t="s">
        <v>138</v>
      </c>
      <c r="L1872" t="s">
        <v>5541</v>
      </c>
      <c r="M1872" t="s">
        <v>5542</v>
      </c>
      <c r="N1872">
        <v>0.7</v>
      </c>
      <c r="O1872">
        <v>0</v>
      </c>
      <c r="P1872">
        <v>0</v>
      </c>
      <c r="Q1872">
        <v>18</v>
      </c>
      <c r="R1872">
        <v>8</v>
      </c>
      <c r="S1872">
        <v>14</v>
      </c>
      <c r="T1872">
        <v>0</v>
      </c>
      <c r="U1872">
        <v>10</v>
      </c>
      <c r="V1872">
        <v>0</v>
      </c>
      <c r="W1872">
        <v>0</v>
      </c>
      <c r="X1872">
        <v>0</v>
      </c>
      <c r="Y1872">
        <v>26.272367392501909</v>
      </c>
      <c r="Z1872">
        <v>8.7506484664320308</v>
      </c>
      <c r="AA1872">
        <v>128.82434887833813</v>
      </c>
      <c r="AB1872">
        <v>0</v>
      </c>
      <c r="AC1872">
        <v>1183.7953003091839</v>
      </c>
      <c r="AD1872">
        <v>0</v>
      </c>
      <c r="AE1872">
        <v>1347.6426650464559</v>
      </c>
    </row>
    <row r="1873" spans="1:31" x14ac:dyDescent="0.3">
      <c r="A1873">
        <v>2689861</v>
      </c>
      <c r="B1873">
        <v>1</v>
      </c>
      <c r="C1873" t="s">
        <v>80</v>
      </c>
      <c r="D1873" t="s">
        <v>96</v>
      </c>
      <c r="E1873" t="s">
        <v>160</v>
      </c>
      <c r="F1873" t="s">
        <v>5543</v>
      </c>
      <c r="G1873" t="s">
        <v>134</v>
      </c>
      <c r="H1873" t="s">
        <v>135</v>
      </c>
      <c r="I1873" t="s">
        <v>136</v>
      </c>
      <c r="J1873" t="s">
        <v>137</v>
      </c>
      <c r="K1873" t="s">
        <v>138</v>
      </c>
      <c r="L1873" t="s">
        <v>5544</v>
      </c>
      <c r="M1873" t="s">
        <v>5545</v>
      </c>
      <c r="N1873">
        <v>0.43305555499999998</v>
      </c>
      <c r="O1873">
        <v>1</v>
      </c>
      <c r="P1873">
        <v>425</v>
      </c>
      <c r="Q1873">
        <v>0</v>
      </c>
      <c r="R1873">
        <v>0</v>
      </c>
      <c r="S1873">
        <v>2</v>
      </c>
      <c r="T1873">
        <v>16</v>
      </c>
      <c r="U1873">
        <v>0</v>
      </c>
      <c r="V1873">
        <v>0</v>
      </c>
      <c r="W1873">
        <v>2.433812332593877</v>
      </c>
      <c r="X1873">
        <v>26.783617016521823</v>
      </c>
      <c r="Y1873">
        <v>0</v>
      </c>
      <c r="Z1873">
        <v>0</v>
      </c>
      <c r="AA1873">
        <v>4.1631951034694916</v>
      </c>
      <c r="AB1873">
        <v>16.115540615068859</v>
      </c>
      <c r="AC1873">
        <v>0</v>
      </c>
      <c r="AD1873">
        <v>0</v>
      </c>
      <c r="AE1873">
        <v>49.496165067654054</v>
      </c>
    </row>
    <row r="1874" spans="1:31" x14ac:dyDescent="0.3">
      <c r="A1874">
        <v>2689968</v>
      </c>
      <c r="B1874">
        <v>1</v>
      </c>
      <c r="C1874" t="s">
        <v>81</v>
      </c>
      <c r="D1874" t="s">
        <v>127</v>
      </c>
      <c r="E1874" t="s">
        <v>184</v>
      </c>
      <c r="F1874" t="s">
        <v>5546</v>
      </c>
      <c r="G1874" t="s">
        <v>186</v>
      </c>
      <c r="H1874" t="s">
        <v>187</v>
      </c>
      <c r="I1874" t="s">
        <v>136</v>
      </c>
      <c r="J1874" t="s">
        <v>137</v>
      </c>
      <c r="K1874" t="s">
        <v>138</v>
      </c>
      <c r="L1874" t="s">
        <v>5547</v>
      </c>
      <c r="M1874" t="s">
        <v>5548</v>
      </c>
      <c r="N1874">
        <v>3.5811111109999998</v>
      </c>
      <c r="O1874">
        <v>0</v>
      </c>
      <c r="P1874">
        <v>18</v>
      </c>
      <c r="Q1874">
        <v>0</v>
      </c>
      <c r="R1874">
        <v>0</v>
      </c>
      <c r="S1874">
        <v>0</v>
      </c>
      <c r="T1874">
        <v>2</v>
      </c>
      <c r="U1874">
        <v>0</v>
      </c>
      <c r="V1874">
        <v>0</v>
      </c>
      <c r="W1874">
        <v>0</v>
      </c>
      <c r="X1874">
        <v>17.000079803422466</v>
      </c>
      <c r="Y1874">
        <v>0</v>
      </c>
      <c r="Z1874">
        <v>0</v>
      </c>
      <c r="AA1874">
        <v>0</v>
      </c>
      <c r="AB1874">
        <v>2.236120954746704</v>
      </c>
      <c r="AC1874">
        <v>0</v>
      </c>
      <c r="AD1874">
        <v>0</v>
      </c>
      <c r="AE1874">
        <v>19.236200758169169</v>
      </c>
    </row>
    <row r="1875" spans="1:31" x14ac:dyDescent="0.3">
      <c r="A1875">
        <v>2690014</v>
      </c>
      <c r="B1875">
        <v>1</v>
      </c>
      <c r="C1875" t="s">
        <v>80</v>
      </c>
      <c r="D1875" t="s">
        <v>85</v>
      </c>
      <c r="E1875" t="s">
        <v>213</v>
      </c>
      <c r="F1875" t="s">
        <v>5549</v>
      </c>
      <c r="G1875" t="s">
        <v>688</v>
      </c>
      <c r="H1875" t="s">
        <v>187</v>
      </c>
      <c r="I1875" t="s">
        <v>136</v>
      </c>
      <c r="J1875" t="s">
        <v>137</v>
      </c>
      <c r="K1875" t="s">
        <v>138</v>
      </c>
      <c r="L1875" t="s">
        <v>5550</v>
      </c>
      <c r="M1875" t="s">
        <v>5551</v>
      </c>
      <c r="N1875">
        <v>3.3055555550000002</v>
      </c>
      <c r="O1875">
        <v>0</v>
      </c>
      <c r="P1875">
        <v>1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0.98322896880911159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0.98322896880911159</v>
      </c>
    </row>
    <row r="1876" spans="1:31" x14ac:dyDescent="0.3">
      <c r="A1876">
        <v>2690033</v>
      </c>
      <c r="B1876">
        <v>1</v>
      </c>
      <c r="C1876" t="s">
        <v>80</v>
      </c>
      <c r="D1876" t="s">
        <v>108</v>
      </c>
      <c r="E1876" t="s">
        <v>184</v>
      </c>
      <c r="F1876" t="s">
        <v>5552</v>
      </c>
      <c r="G1876" t="s">
        <v>835</v>
      </c>
      <c r="H1876" t="s">
        <v>187</v>
      </c>
      <c r="I1876" t="s">
        <v>136</v>
      </c>
      <c r="J1876" t="s">
        <v>137</v>
      </c>
      <c r="K1876" t="s">
        <v>138</v>
      </c>
      <c r="L1876" t="s">
        <v>5553</v>
      </c>
      <c r="M1876" t="s">
        <v>5554</v>
      </c>
      <c r="N1876">
        <v>1.705833333</v>
      </c>
      <c r="O1876">
        <v>0</v>
      </c>
      <c r="P1876">
        <v>11</v>
      </c>
      <c r="Q1876">
        <v>0</v>
      </c>
      <c r="R1876">
        <v>5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1.8605699229168486</v>
      </c>
      <c r="Y1876">
        <v>0</v>
      </c>
      <c r="Z1876">
        <v>2.6118702861496716</v>
      </c>
      <c r="AA1876">
        <v>0</v>
      </c>
      <c r="AB1876">
        <v>0</v>
      </c>
      <c r="AC1876">
        <v>0</v>
      </c>
      <c r="AD1876">
        <v>0</v>
      </c>
      <c r="AE1876">
        <v>4.4724402090665203</v>
      </c>
    </row>
    <row r="1877" spans="1:31" x14ac:dyDescent="0.3">
      <c r="A1877">
        <v>2690041</v>
      </c>
      <c r="B1877">
        <v>1</v>
      </c>
      <c r="C1877" t="s">
        <v>80</v>
      </c>
      <c r="D1877" t="s">
        <v>84</v>
      </c>
      <c r="E1877" t="s">
        <v>184</v>
      </c>
      <c r="F1877" t="s">
        <v>5555</v>
      </c>
      <c r="G1877" t="s">
        <v>3974</v>
      </c>
      <c r="H1877" t="s">
        <v>187</v>
      </c>
      <c r="I1877" t="s">
        <v>136</v>
      </c>
      <c r="J1877" t="s">
        <v>137</v>
      </c>
      <c r="K1877" t="s">
        <v>138</v>
      </c>
      <c r="L1877" t="s">
        <v>5556</v>
      </c>
      <c r="M1877" t="s">
        <v>5557</v>
      </c>
      <c r="N1877">
        <v>2.9277777770000002</v>
      </c>
      <c r="O1877">
        <v>0</v>
      </c>
      <c r="P1877">
        <v>25</v>
      </c>
      <c r="Q1877">
        <v>0</v>
      </c>
      <c r="R1877">
        <v>10</v>
      </c>
      <c r="S1877">
        <v>0</v>
      </c>
      <c r="T1877">
        <v>4</v>
      </c>
      <c r="U1877">
        <v>0</v>
      </c>
      <c r="V1877">
        <v>0</v>
      </c>
      <c r="W1877">
        <v>0</v>
      </c>
      <c r="X1877">
        <v>21.860095345112487</v>
      </c>
      <c r="Y1877">
        <v>0</v>
      </c>
      <c r="Z1877">
        <v>8.9445300333270534</v>
      </c>
      <c r="AA1877">
        <v>0</v>
      </c>
      <c r="AB1877">
        <v>7.7927385696804032</v>
      </c>
      <c r="AC1877">
        <v>0</v>
      </c>
      <c r="AD1877">
        <v>0</v>
      </c>
      <c r="AE1877">
        <v>38.597363948119941</v>
      </c>
    </row>
    <row r="1878" spans="1:31" x14ac:dyDescent="0.3">
      <c r="A1878">
        <v>2690061</v>
      </c>
      <c r="B1878">
        <v>1</v>
      </c>
      <c r="C1878" t="s">
        <v>81</v>
      </c>
      <c r="D1878" t="s">
        <v>120</v>
      </c>
      <c r="E1878" t="s">
        <v>213</v>
      </c>
      <c r="F1878" t="s">
        <v>5558</v>
      </c>
      <c r="G1878" t="s">
        <v>688</v>
      </c>
      <c r="H1878" t="s">
        <v>187</v>
      </c>
      <c r="I1878" t="s">
        <v>136</v>
      </c>
      <c r="J1878" t="s">
        <v>137</v>
      </c>
      <c r="K1878" t="s">
        <v>138</v>
      </c>
      <c r="L1878" t="s">
        <v>5559</v>
      </c>
      <c r="M1878" t="s">
        <v>5560</v>
      </c>
      <c r="N1878">
        <v>1.851388888</v>
      </c>
      <c r="O1878">
        <v>0</v>
      </c>
      <c r="P1878">
        <v>2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1.4332399888672249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1.4332399888672249</v>
      </c>
    </row>
    <row r="1879" spans="1:31" x14ac:dyDescent="0.3">
      <c r="A1879">
        <v>2690033</v>
      </c>
      <c r="B1879">
        <v>2</v>
      </c>
      <c r="C1879" t="s">
        <v>80</v>
      </c>
      <c r="D1879" t="s">
        <v>108</v>
      </c>
      <c r="E1879" t="s">
        <v>244</v>
      </c>
      <c r="F1879" t="s">
        <v>5561</v>
      </c>
      <c r="G1879" t="s">
        <v>835</v>
      </c>
      <c r="H1879" t="s">
        <v>187</v>
      </c>
      <c r="I1879" t="s">
        <v>136</v>
      </c>
      <c r="J1879" t="s">
        <v>137</v>
      </c>
      <c r="K1879" t="s">
        <v>138</v>
      </c>
      <c r="L1879" t="s">
        <v>5554</v>
      </c>
      <c r="M1879" t="s">
        <v>5562</v>
      </c>
      <c r="N1879">
        <v>0.90611111099999997</v>
      </c>
      <c r="O1879">
        <v>0</v>
      </c>
      <c r="P1879">
        <v>31</v>
      </c>
      <c r="Q1879">
        <v>0</v>
      </c>
      <c r="R1879">
        <v>7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2.981686108402581</v>
      </c>
      <c r="Y1879">
        <v>0</v>
      </c>
      <c r="Z1879">
        <v>1.4271249558493126</v>
      </c>
      <c r="AA1879">
        <v>0</v>
      </c>
      <c r="AB1879">
        <v>0</v>
      </c>
      <c r="AC1879">
        <v>0</v>
      </c>
      <c r="AD1879">
        <v>0</v>
      </c>
      <c r="AE1879">
        <v>4.4088110642518936</v>
      </c>
    </row>
    <row r="1880" spans="1:31" x14ac:dyDescent="0.3">
      <c r="A1880">
        <v>2690082</v>
      </c>
      <c r="B1880">
        <v>1</v>
      </c>
      <c r="C1880" t="s">
        <v>80</v>
      </c>
      <c r="D1880" t="s">
        <v>102</v>
      </c>
      <c r="E1880" t="s">
        <v>184</v>
      </c>
      <c r="F1880" t="s">
        <v>5563</v>
      </c>
      <c r="G1880" t="s">
        <v>186</v>
      </c>
      <c r="H1880" t="s">
        <v>187</v>
      </c>
      <c r="I1880" t="s">
        <v>136</v>
      </c>
      <c r="J1880" t="s">
        <v>137</v>
      </c>
      <c r="K1880" t="s">
        <v>138</v>
      </c>
      <c r="L1880" t="s">
        <v>5564</v>
      </c>
      <c r="M1880" t="s">
        <v>5565</v>
      </c>
      <c r="N1880">
        <v>1.365</v>
      </c>
      <c r="O1880">
        <v>0</v>
      </c>
      <c r="P1880">
        <v>4</v>
      </c>
      <c r="Q1880">
        <v>0</v>
      </c>
      <c r="R1880">
        <v>1</v>
      </c>
      <c r="S1880">
        <v>0</v>
      </c>
      <c r="T1880">
        <v>1</v>
      </c>
      <c r="U1880">
        <v>0</v>
      </c>
      <c r="V1880">
        <v>0</v>
      </c>
      <c r="W1880">
        <v>0</v>
      </c>
      <c r="X1880">
        <v>1.1831472922541479</v>
      </c>
      <c r="Y1880">
        <v>0</v>
      </c>
      <c r="Z1880">
        <v>2.7242477391986806</v>
      </c>
      <c r="AA1880">
        <v>0</v>
      </c>
      <c r="AB1880">
        <v>2.9767314087097283</v>
      </c>
      <c r="AC1880">
        <v>0</v>
      </c>
      <c r="AD1880">
        <v>0</v>
      </c>
      <c r="AE1880">
        <v>6.8841264401625573</v>
      </c>
    </row>
    <row r="1881" spans="1:31" x14ac:dyDescent="0.3">
      <c r="A1881">
        <v>2690085</v>
      </c>
      <c r="B1881">
        <v>1</v>
      </c>
      <c r="C1881" t="s">
        <v>81</v>
      </c>
      <c r="D1881" t="s">
        <v>126</v>
      </c>
      <c r="E1881" t="s">
        <v>244</v>
      </c>
      <c r="F1881" t="s">
        <v>5224</v>
      </c>
      <c r="G1881" t="s">
        <v>968</v>
      </c>
      <c r="H1881" t="s">
        <v>187</v>
      </c>
      <c r="I1881" t="s">
        <v>136</v>
      </c>
      <c r="J1881" t="s">
        <v>137</v>
      </c>
      <c r="K1881" t="s">
        <v>138</v>
      </c>
      <c r="L1881" t="s">
        <v>5566</v>
      </c>
      <c r="M1881" t="s">
        <v>5567</v>
      </c>
      <c r="N1881">
        <v>0.80277777699999997</v>
      </c>
      <c r="O1881">
        <v>0</v>
      </c>
      <c r="P1881">
        <v>53</v>
      </c>
      <c r="Q1881">
        <v>0</v>
      </c>
      <c r="R1881">
        <v>14</v>
      </c>
      <c r="S1881">
        <v>0</v>
      </c>
      <c r="T1881">
        <v>2</v>
      </c>
      <c r="U1881">
        <v>0</v>
      </c>
      <c r="V1881">
        <v>0</v>
      </c>
      <c r="W1881">
        <v>0</v>
      </c>
      <c r="X1881">
        <v>2.8852653371516581</v>
      </c>
      <c r="Y1881">
        <v>0</v>
      </c>
      <c r="Z1881">
        <v>19.45970741631967</v>
      </c>
      <c r="AA1881">
        <v>0</v>
      </c>
      <c r="AB1881">
        <v>0</v>
      </c>
      <c r="AC1881">
        <v>0</v>
      </c>
      <c r="AD1881">
        <v>0</v>
      </c>
      <c r="AE1881">
        <v>22.344972753471328</v>
      </c>
    </row>
    <row r="1882" spans="1:31" x14ac:dyDescent="0.3">
      <c r="A1882">
        <v>2689969</v>
      </c>
      <c r="B1882">
        <v>1</v>
      </c>
      <c r="C1882" t="s">
        <v>81</v>
      </c>
      <c r="D1882" t="s">
        <v>127</v>
      </c>
      <c r="E1882" t="s">
        <v>184</v>
      </c>
      <c r="F1882" t="s">
        <v>5568</v>
      </c>
      <c r="G1882" t="s">
        <v>186</v>
      </c>
      <c r="H1882" t="s">
        <v>187</v>
      </c>
      <c r="I1882" t="s">
        <v>136</v>
      </c>
      <c r="J1882" t="s">
        <v>137</v>
      </c>
      <c r="K1882" t="s">
        <v>138</v>
      </c>
      <c r="L1882" t="s">
        <v>5569</v>
      </c>
      <c r="M1882" t="s">
        <v>5570</v>
      </c>
      <c r="N1882">
        <v>2.5474999999999999</v>
      </c>
      <c r="O1882">
        <v>0</v>
      </c>
      <c r="P1882">
        <v>24</v>
      </c>
      <c r="Q1882">
        <v>0</v>
      </c>
      <c r="R1882">
        <v>0</v>
      </c>
      <c r="S1882">
        <v>0</v>
      </c>
      <c r="T1882">
        <v>1</v>
      </c>
      <c r="U1882">
        <v>0</v>
      </c>
      <c r="V1882">
        <v>0</v>
      </c>
      <c r="W1882">
        <v>0</v>
      </c>
      <c r="X1882">
        <v>9.4289405439519811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9.4289405439519811</v>
      </c>
    </row>
    <row r="1883" spans="1:31" x14ac:dyDescent="0.3">
      <c r="A1883">
        <v>2690005</v>
      </c>
      <c r="B1883">
        <v>1</v>
      </c>
      <c r="C1883" t="s">
        <v>80</v>
      </c>
      <c r="D1883" t="s">
        <v>96</v>
      </c>
      <c r="E1883" t="s">
        <v>213</v>
      </c>
      <c r="F1883" t="s">
        <v>5571</v>
      </c>
      <c r="G1883" t="s">
        <v>831</v>
      </c>
      <c r="H1883" t="s">
        <v>187</v>
      </c>
      <c r="I1883" t="s">
        <v>136</v>
      </c>
      <c r="J1883" t="s">
        <v>137</v>
      </c>
      <c r="K1883" t="s">
        <v>138</v>
      </c>
      <c r="L1883" t="s">
        <v>5572</v>
      </c>
      <c r="M1883" t="s">
        <v>5573</v>
      </c>
      <c r="N1883">
        <v>4.1583333329999999</v>
      </c>
      <c r="O1883">
        <v>0</v>
      </c>
      <c r="P1883">
        <v>2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2.8214750560549704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2.8214750560549704</v>
      </c>
    </row>
    <row r="1884" spans="1:31" x14ac:dyDescent="0.3">
      <c r="A1884">
        <v>2690031</v>
      </c>
      <c r="B1884">
        <v>1</v>
      </c>
      <c r="C1884" t="s">
        <v>81</v>
      </c>
      <c r="D1884" t="s">
        <v>119</v>
      </c>
      <c r="E1884" t="s">
        <v>213</v>
      </c>
      <c r="F1884" t="s">
        <v>5574</v>
      </c>
      <c r="G1884" t="s">
        <v>688</v>
      </c>
      <c r="H1884" t="s">
        <v>187</v>
      </c>
      <c r="I1884" t="s">
        <v>136</v>
      </c>
      <c r="J1884" t="s">
        <v>137</v>
      </c>
      <c r="K1884" t="s">
        <v>138</v>
      </c>
      <c r="L1884" t="s">
        <v>5575</v>
      </c>
      <c r="M1884" t="s">
        <v>5576</v>
      </c>
      <c r="N1884">
        <v>1.889444444</v>
      </c>
      <c r="O1884">
        <v>0</v>
      </c>
      <c r="P1884">
        <v>0</v>
      </c>
      <c r="Q1884">
        <v>0</v>
      </c>
      <c r="R1884">
        <v>0</v>
      </c>
      <c r="S1884">
        <v>1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35.497757996635997</v>
      </c>
      <c r="AB1884">
        <v>0</v>
      </c>
      <c r="AC1884">
        <v>0</v>
      </c>
      <c r="AD1884">
        <v>0</v>
      </c>
      <c r="AE1884">
        <v>35.497757996635997</v>
      </c>
    </row>
    <row r="1885" spans="1:31" x14ac:dyDescent="0.3">
      <c r="A1885">
        <v>2690040</v>
      </c>
      <c r="B1885">
        <v>1</v>
      </c>
      <c r="C1885" t="s">
        <v>80</v>
      </c>
      <c r="D1885" t="s">
        <v>104</v>
      </c>
      <c r="E1885" t="s">
        <v>428</v>
      </c>
      <c r="F1885" t="s">
        <v>5577</v>
      </c>
      <c r="G1885" t="s">
        <v>273</v>
      </c>
      <c r="H1885" t="s">
        <v>187</v>
      </c>
      <c r="I1885" t="s">
        <v>136</v>
      </c>
      <c r="J1885" t="s">
        <v>137</v>
      </c>
      <c r="K1885" t="s">
        <v>138</v>
      </c>
      <c r="L1885" t="s">
        <v>5578</v>
      </c>
      <c r="M1885" t="s">
        <v>5579</v>
      </c>
      <c r="N1885">
        <v>1.5649999999999999</v>
      </c>
      <c r="O1885">
        <v>0</v>
      </c>
      <c r="P1885">
        <v>119</v>
      </c>
      <c r="Q1885">
        <v>0</v>
      </c>
      <c r="R1885">
        <v>0</v>
      </c>
      <c r="S1885">
        <v>0</v>
      </c>
      <c r="T1885">
        <v>3</v>
      </c>
      <c r="U1885">
        <v>0</v>
      </c>
      <c r="V1885">
        <v>0</v>
      </c>
      <c r="W1885">
        <v>0</v>
      </c>
      <c r="X1885">
        <v>35.479277374158094</v>
      </c>
      <c r="Y1885">
        <v>0</v>
      </c>
      <c r="Z1885">
        <v>0</v>
      </c>
      <c r="AA1885">
        <v>0</v>
      </c>
      <c r="AB1885">
        <v>8.6712069483350778</v>
      </c>
      <c r="AC1885">
        <v>0</v>
      </c>
      <c r="AD1885">
        <v>0</v>
      </c>
      <c r="AE1885">
        <v>44.15048432249317</v>
      </c>
    </row>
    <row r="1886" spans="1:31" x14ac:dyDescent="0.3">
      <c r="A1886">
        <v>2690052</v>
      </c>
      <c r="B1886">
        <v>1</v>
      </c>
      <c r="C1886" t="s">
        <v>81</v>
      </c>
      <c r="D1886" t="s">
        <v>122</v>
      </c>
      <c r="E1886" t="s">
        <v>213</v>
      </c>
      <c r="F1886" t="s">
        <v>5580</v>
      </c>
      <c r="G1886" t="s">
        <v>688</v>
      </c>
      <c r="H1886" t="s">
        <v>187</v>
      </c>
      <c r="I1886" t="s">
        <v>136</v>
      </c>
      <c r="J1886" t="s">
        <v>137</v>
      </c>
      <c r="K1886" t="s">
        <v>138</v>
      </c>
      <c r="L1886" t="s">
        <v>5581</v>
      </c>
      <c r="M1886" t="s">
        <v>5582</v>
      </c>
      <c r="N1886">
        <v>2.3224999999999998</v>
      </c>
      <c r="O1886">
        <v>0</v>
      </c>
      <c r="P1886">
        <v>5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2.3624090497254722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2.3624090497254722</v>
      </c>
    </row>
    <row r="1887" spans="1:31" x14ac:dyDescent="0.3">
      <c r="A1887">
        <v>2690056</v>
      </c>
      <c r="B1887">
        <v>1</v>
      </c>
      <c r="C1887" t="s">
        <v>81</v>
      </c>
      <c r="D1887" t="s">
        <v>123</v>
      </c>
      <c r="E1887" t="s">
        <v>244</v>
      </c>
      <c r="F1887" t="s">
        <v>5583</v>
      </c>
      <c r="G1887" t="s">
        <v>968</v>
      </c>
      <c r="H1887" t="s">
        <v>187</v>
      </c>
      <c r="I1887" t="s">
        <v>136</v>
      </c>
      <c r="J1887" t="s">
        <v>137</v>
      </c>
      <c r="K1887" t="s">
        <v>138</v>
      </c>
      <c r="L1887" t="s">
        <v>5584</v>
      </c>
      <c r="M1887" t="s">
        <v>5585</v>
      </c>
      <c r="N1887">
        <v>2.6183333329999998</v>
      </c>
      <c r="O1887">
        <v>0</v>
      </c>
      <c r="P1887">
        <v>248</v>
      </c>
      <c r="Q1887">
        <v>0</v>
      </c>
      <c r="R1887">
        <v>1</v>
      </c>
      <c r="S1887">
        <v>0</v>
      </c>
      <c r="T1887">
        <v>6</v>
      </c>
      <c r="U1887">
        <v>0</v>
      </c>
      <c r="V1887">
        <v>0</v>
      </c>
      <c r="W1887">
        <v>0</v>
      </c>
      <c r="X1887">
        <v>140.52642610707119</v>
      </c>
      <c r="Y1887">
        <v>0</v>
      </c>
      <c r="Z1887">
        <v>0</v>
      </c>
      <c r="AA1887">
        <v>0</v>
      </c>
      <c r="AB1887">
        <v>4.6338617930939545</v>
      </c>
      <c r="AC1887">
        <v>0</v>
      </c>
      <c r="AD1887">
        <v>0</v>
      </c>
      <c r="AE1887">
        <v>145.16028790016514</v>
      </c>
    </row>
    <row r="1888" spans="1:31" x14ac:dyDescent="0.3">
      <c r="A1888">
        <v>2690060</v>
      </c>
      <c r="B1888">
        <v>1</v>
      </c>
      <c r="C1888" t="s">
        <v>80</v>
      </c>
      <c r="D1888" t="s">
        <v>95</v>
      </c>
      <c r="E1888" t="s">
        <v>145</v>
      </c>
      <c r="F1888" t="s">
        <v>5586</v>
      </c>
      <c r="G1888" t="s">
        <v>176</v>
      </c>
      <c r="H1888" t="s">
        <v>135</v>
      </c>
      <c r="I1888" t="s">
        <v>136</v>
      </c>
      <c r="J1888" t="s">
        <v>137</v>
      </c>
      <c r="K1888" t="s">
        <v>138</v>
      </c>
      <c r="L1888" t="s">
        <v>5587</v>
      </c>
      <c r="M1888" t="s">
        <v>5588</v>
      </c>
      <c r="N1888">
        <v>1.4724999999999999</v>
      </c>
      <c r="O1888">
        <v>0</v>
      </c>
      <c r="P1888">
        <v>85</v>
      </c>
      <c r="Q1888">
        <v>0</v>
      </c>
      <c r="R1888">
        <v>0</v>
      </c>
      <c r="S1888">
        <v>0</v>
      </c>
      <c r="T1888">
        <v>8</v>
      </c>
      <c r="U1888">
        <v>0</v>
      </c>
      <c r="V1888">
        <v>0</v>
      </c>
      <c r="W1888">
        <v>0</v>
      </c>
      <c r="X1888">
        <v>14.00057628230787</v>
      </c>
      <c r="Y1888">
        <v>0</v>
      </c>
      <c r="Z1888">
        <v>0</v>
      </c>
      <c r="AA1888">
        <v>0</v>
      </c>
      <c r="AB1888">
        <v>5.9983901443907772</v>
      </c>
      <c r="AC1888">
        <v>0</v>
      </c>
      <c r="AD1888">
        <v>0</v>
      </c>
      <c r="AE1888">
        <v>19.998966426698647</v>
      </c>
    </row>
    <row r="1889" spans="1:31" x14ac:dyDescent="0.3">
      <c r="A1889">
        <v>2690075</v>
      </c>
      <c r="B1889">
        <v>1</v>
      </c>
      <c r="C1889" t="s">
        <v>80</v>
      </c>
      <c r="D1889" t="s">
        <v>83</v>
      </c>
      <c r="E1889" t="s">
        <v>184</v>
      </c>
      <c r="F1889" t="s">
        <v>5589</v>
      </c>
      <c r="G1889" t="s">
        <v>186</v>
      </c>
      <c r="H1889" t="s">
        <v>187</v>
      </c>
      <c r="I1889" t="s">
        <v>136</v>
      </c>
      <c r="J1889" t="s">
        <v>137</v>
      </c>
      <c r="K1889" t="s">
        <v>138</v>
      </c>
      <c r="L1889" t="s">
        <v>5590</v>
      </c>
      <c r="M1889" t="s">
        <v>5591</v>
      </c>
      <c r="N1889">
        <v>1.3930555549999999</v>
      </c>
      <c r="O1889">
        <v>0</v>
      </c>
      <c r="P1889">
        <v>0</v>
      </c>
      <c r="Q1889">
        <v>0</v>
      </c>
      <c r="R1889">
        <v>0</v>
      </c>
      <c r="S1889">
        <v>0</v>
      </c>
      <c r="T1889">
        <v>7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8.1476623654406968</v>
      </c>
      <c r="AC1889">
        <v>0</v>
      </c>
      <c r="AD1889">
        <v>0</v>
      </c>
      <c r="AE1889">
        <v>8.1476623654406968</v>
      </c>
    </row>
    <row r="1890" spans="1:31" x14ac:dyDescent="0.3">
      <c r="A1890">
        <v>2690040</v>
      </c>
      <c r="B1890">
        <v>2</v>
      </c>
      <c r="C1890" t="s">
        <v>80</v>
      </c>
      <c r="D1890" t="s">
        <v>104</v>
      </c>
      <c r="E1890" t="s">
        <v>184</v>
      </c>
      <c r="F1890" t="s">
        <v>5592</v>
      </c>
      <c r="G1890" t="s">
        <v>273</v>
      </c>
      <c r="H1890" t="s">
        <v>187</v>
      </c>
      <c r="I1890" t="s">
        <v>136</v>
      </c>
      <c r="J1890" t="s">
        <v>137</v>
      </c>
      <c r="K1890" t="s">
        <v>138</v>
      </c>
      <c r="L1890" t="s">
        <v>5579</v>
      </c>
      <c r="M1890" t="s">
        <v>5593</v>
      </c>
      <c r="N1890">
        <v>2.025833333</v>
      </c>
      <c r="O1890">
        <v>0</v>
      </c>
      <c r="P1890">
        <v>61</v>
      </c>
      <c r="Q1890">
        <v>0</v>
      </c>
      <c r="R1890">
        <v>0</v>
      </c>
      <c r="S1890">
        <v>0</v>
      </c>
      <c r="T1890">
        <v>7</v>
      </c>
      <c r="U1890">
        <v>0</v>
      </c>
      <c r="V1890">
        <v>0</v>
      </c>
      <c r="W1890">
        <v>0</v>
      </c>
      <c r="X1890">
        <v>27.307606586137737</v>
      </c>
      <c r="Y1890">
        <v>0</v>
      </c>
      <c r="Z1890">
        <v>0</v>
      </c>
      <c r="AA1890">
        <v>0</v>
      </c>
      <c r="AB1890">
        <v>10.265246504971884</v>
      </c>
      <c r="AC1890">
        <v>0</v>
      </c>
      <c r="AD1890">
        <v>0</v>
      </c>
      <c r="AE1890">
        <v>37.572853091109621</v>
      </c>
    </row>
    <row r="1891" spans="1:31" x14ac:dyDescent="0.3">
      <c r="A1891">
        <v>2690084</v>
      </c>
      <c r="B1891">
        <v>1</v>
      </c>
      <c r="C1891" t="s">
        <v>80</v>
      </c>
      <c r="D1891" t="s">
        <v>96</v>
      </c>
      <c r="E1891" t="s">
        <v>213</v>
      </c>
      <c r="F1891" t="s">
        <v>5594</v>
      </c>
      <c r="G1891" t="s">
        <v>215</v>
      </c>
      <c r="H1891" t="s">
        <v>187</v>
      </c>
      <c r="I1891" t="s">
        <v>136</v>
      </c>
      <c r="J1891" t="s">
        <v>137</v>
      </c>
      <c r="K1891" t="s">
        <v>138</v>
      </c>
      <c r="L1891" t="s">
        <v>5595</v>
      </c>
      <c r="M1891" t="s">
        <v>5596</v>
      </c>
      <c r="N1891">
        <v>1.7169444439999999</v>
      </c>
      <c r="O1891">
        <v>0</v>
      </c>
      <c r="P1891">
        <v>1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0.84630116056560012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0.84630116056560012</v>
      </c>
    </row>
    <row r="1892" spans="1:31" x14ac:dyDescent="0.3">
      <c r="A1892">
        <v>2690088</v>
      </c>
      <c r="B1892">
        <v>1</v>
      </c>
      <c r="C1892" t="s">
        <v>80</v>
      </c>
      <c r="D1892" t="s">
        <v>106</v>
      </c>
      <c r="E1892" t="s">
        <v>213</v>
      </c>
      <c r="F1892" t="s">
        <v>5597</v>
      </c>
      <c r="G1892" t="s">
        <v>215</v>
      </c>
      <c r="H1892" t="s">
        <v>187</v>
      </c>
      <c r="I1892" t="s">
        <v>136</v>
      </c>
      <c r="J1892" t="s">
        <v>137</v>
      </c>
      <c r="K1892" t="s">
        <v>138</v>
      </c>
      <c r="L1892" t="s">
        <v>5598</v>
      </c>
      <c r="M1892" t="s">
        <v>5599</v>
      </c>
      <c r="N1892">
        <v>1.392222222</v>
      </c>
      <c r="O1892">
        <v>0</v>
      </c>
      <c r="P1892">
        <v>0</v>
      </c>
      <c r="Q1892">
        <v>0</v>
      </c>
      <c r="R1892">
        <v>0</v>
      </c>
      <c r="S1892">
        <v>0</v>
      </c>
      <c r="T1892">
        <v>1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</row>
    <row r="1893" spans="1:31" x14ac:dyDescent="0.3">
      <c r="A1893">
        <v>2690025</v>
      </c>
      <c r="B1893">
        <v>2</v>
      </c>
      <c r="C1893" t="s">
        <v>80</v>
      </c>
      <c r="D1893" t="s">
        <v>111</v>
      </c>
      <c r="E1893" t="s">
        <v>244</v>
      </c>
      <c r="F1893" t="s">
        <v>4158</v>
      </c>
      <c r="G1893" t="s">
        <v>147</v>
      </c>
      <c r="H1893" t="s">
        <v>187</v>
      </c>
      <c r="I1893" t="s">
        <v>136</v>
      </c>
      <c r="J1893" t="s">
        <v>3</v>
      </c>
      <c r="K1893" t="s">
        <v>138</v>
      </c>
      <c r="L1893" t="s">
        <v>5600</v>
      </c>
      <c r="M1893" t="s">
        <v>5601</v>
      </c>
      <c r="N1893">
        <v>1.4811111109999999</v>
      </c>
      <c r="O1893">
        <v>0</v>
      </c>
      <c r="P1893">
        <v>358</v>
      </c>
      <c r="Q1893">
        <v>0</v>
      </c>
      <c r="R1893">
        <v>0</v>
      </c>
      <c r="S1893">
        <v>0</v>
      </c>
      <c r="T1893">
        <v>123</v>
      </c>
      <c r="U1893">
        <v>0</v>
      </c>
      <c r="V1893">
        <v>0</v>
      </c>
      <c r="W1893">
        <v>0</v>
      </c>
      <c r="X1893">
        <v>133.27506307068793</v>
      </c>
      <c r="Y1893">
        <v>0</v>
      </c>
      <c r="Z1893">
        <v>0</v>
      </c>
      <c r="AA1893">
        <v>0</v>
      </c>
      <c r="AB1893">
        <v>212.5701579993422</v>
      </c>
      <c r="AC1893">
        <v>0</v>
      </c>
      <c r="AD1893">
        <v>0</v>
      </c>
      <c r="AE1893">
        <v>345.84522107003011</v>
      </c>
    </row>
    <row r="1894" spans="1:31" x14ac:dyDescent="0.3">
      <c r="A1894">
        <v>2690103</v>
      </c>
      <c r="B1894">
        <v>1</v>
      </c>
      <c r="C1894" t="s">
        <v>81</v>
      </c>
      <c r="D1894" t="s">
        <v>112</v>
      </c>
      <c r="E1894" t="s">
        <v>160</v>
      </c>
      <c r="F1894" t="s">
        <v>5602</v>
      </c>
      <c r="G1894" t="s">
        <v>409</v>
      </c>
      <c r="H1894" t="s">
        <v>135</v>
      </c>
      <c r="I1894" t="s">
        <v>136</v>
      </c>
      <c r="J1894" t="s">
        <v>137</v>
      </c>
      <c r="K1894" t="s">
        <v>138</v>
      </c>
      <c r="L1894" t="s">
        <v>5603</v>
      </c>
      <c r="M1894" t="s">
        <v>5604</v>
      </c>
      <c r="N1894">
        <v>8.0555555000000001E-2</v>
      </c>
      <c r="O1894">
        <v>3</v>
      </c>
      <c r="P1894">
        <v>1289</v>
      </c>
      <c r="Q1894">
        <v>5</v>
      </c>
      <c r="R1894">
        <v>38</v>
      </c>
      <c r="S1894">
        <v>7</v>
      </c>
      <c r="T1894">
        <v>69</v>
      </c>
      <c r="U1894">
        <v>0</v>
      </c>
      <c r="V1894">
        <v>0</v>
      </c>
      <c r="W1894">
        <v>6.1127824000000004E-2</v>
      </c>
      <c r="X1894">
        <v>8.6449571807259424</v>
      </c>
      <c r="Y1894">
        <v>2.2458822326292665</v>
      </c>
      <c r="Z1894">
        <v>1.0069259643966391</v>
      </c>
      <c r="AA1894">
        <v>2.0160834462229751</v>
      </c>
      <c r="AB1894">
        <v>1.4594208151106947</v>
      </c>
      <c r="AC1894">
        <v>0</v>
      </c>
      <c r="AD1894">
        <v>0</v>
      </c>
      <c r="AE1894">
        <v>15.434397463085519</v>
      </c>
    </row>
    <row r="1895" spans="1:31" x14ac:dyDescent="0.3">
      <c r="A1895">
        <v>2690108</v>
      </c>
      <c r="B1895">
        <v>1</v>
      </c>
      <c r="C1895" t="s">
        <v>80</v>
      </c>
      <c r="D1895" t="s">
        <v>105</v>
      </c>
      <c r="E1895" t="s">
        <v>132</v>
      </c>
      <c r="F1895" t="s">
        <v>5605</v>
      </c>
      <c r="G1895" t="s">
        <v>134</v>
      </c>
      <c r="H1895" t="s">
        <v>135</v>
      </c>
      <c r="I1895" t="s">
        <v>169</v>
      </c>
      <c r="J1895" t="s">
        <v>137</v>
      </c>
      <c r="K1895" t="s">
        <v>138</v>
      </c>
      <c r="L1895" t="s">
        <v>5606</v>
      </c>
      <c r="M1895" t="s">
        <v>5607</v>
      </c>
      <c r="N1895">
        <v>5.5555550000000002E-3</v>
      </c>
      <c r="O1895">
        <v>1</v>
      </c>
      <c r="P1895">
        <v>4</v>
      </c>
      <c r="Q1895">
        <v>0</v>
      </c>
      <c r="R1895">
        <v>2</v>
      </c>
      <c r="S1895">
        <v>10</v>
      </c>
      <c r="T1895">
        <v>12</v>
      </c>
      <c r="U1895">
        <v>1</v>
      </c>
      <c r="V1895">
        <v>0</v>
      </c>
      <c r="W1895">
        <v>2.7497146959288891E-2</v>
      </c>
      <c r="X1895">
        <v>2.7055785060388894E-2</v>
      </c>
      <c r="Y1895">
        <v>0</v>
      </c>
      <c r="Z1895">
        <v>3.2811991781111112E-3</v>
      </c>
      <c r="AA1895">
        <v>0.24217586636987778</v>
      </c>
      <c r="AB1895">
        <v>7.982304105545332E-2</v>
      </c>
      <c r="AC1895">
        <v>1.7772530232556669</v>
      </c>
      <c r="AD1895">
        <v>0</v>
      </c>
      <c r="AE1895">
        <v>2.157086061878787</v>
      </c>
    </row>
    <row r="1896" spans="1:31" x14ac:dyDescent="0.3">
      <c r="A1896">
        <v>2690112</v>
      </c>
      <c r="B1896">
        <v>1</v>
      </c>
      <c r="C1896" t="s">
        <v>81</v>
      </c>
      <c r="D1896" t="s">
        <v>118</v>
      </c>
      <c r="E1896" t="s">
        <v>184</v>
      </c>
      <c r="F1896" t="s">
        <v>5608</v>
      </c>
      <c r="G1896" t="s">
        <v>409</v>
      </c>
      <c r="H1896" t="s">
        <v>187</v>
      </c>
      <c r="I1896" t="s">
        <v>136</v>
      </c>
      <c r="J1896" t="s">
        <v>137</v>
      </c>
      <c r="K1896" t="s">
        <v>138</v>
      </c>
      <c r="L1896" t="s">
        <v>5609</v>
      </c>
      <c r="M1896" t="s">
        <v>5610</v>
      </c>
      <c r="N1896">
        <v>0.49777777699999998</v>
      </c>
      <c r="O1896">
        <v>0</v>
      </c>
      <c r="P1896">
        <v>18</v>
      </c>
      <c r="Q1896">
        <v>0</v>
      </c>
      <c r="R1896">
        <v>0</v>
      </c>
      <c r="S1896">
        <v>0</v>
      </c>
      <c r="T1896">
        <v>1</v>
      </c>
      <c r="U1896">
        <v>0</v>
      </c>
      <c r="V1896">
        <v>0</v>
      </c>
      <c r="W1896">
        <v>0</v>
      </c>
      <c r="X1896">
        <v>2.4832909801980154</v>
      </c>
      <c r="Y1896">
        <v>0</v>
      </c>
      <c r="Z1896">
        <v>0</v>
      </c>
      <c r="AA1896">
        <v>0</v>
      </c>
      <c r="AB1896">
        <v>0.61940613670000011</v>
      </c>
      <c r="AC1896">
        <v>0</v>
      </c>
      <c r="AD1896">
        <v>0</v>
      </c>
      <c r="AE1896">
        <v>3.1026971168980158</v>
      </c>
    </row>
    <row r="1897" spans="1:31" x14ac:dyDescent="0.3">
      <c r="A1897">
        <v>2690113</v>
      </c>
      <c r="B1897">
        <v>1</v>
      </c>
      <c r="C1897" t="s">
        <v>80</v>
      </c>
      <c r="D1897" t="s">
        <v>93</v>
      </c>
      <c r="E1897" t="s">
        <v>184</v>
      </c>
      <c r="F1897" t="s">
        <v>5611</v>
      </c>
      <c r="G1897" t="s">
        <v>273</v>
      </c>
      <c r="H1897" t="s">
        <v>187</v>
      </c>
      <c r="I1897" t="s">
        <v>136</v>
      </c>
      <c r="J1897" t="s">
        <v>137</v>
      </c>
      <c r="K1897" t="s">
        <v>138</v>
      </c>
      <c r="L1897" t="s">
        <v>5612</v>
      </c>
      <c r="M1897" t="s">
        <v>5613</v>
      </c>
      <c r="N1897">
        <v>6.9361111109999998</v>
      </c>
      <c r="O1897">
        <v>0</v>
      </c>
      <c r="P1897">
        <v>14</v>
      </c>
      <c r="Q1897">
        <v>0</v>
      </c>
      <c r="R1897">
        <v>16</v>
      </c>
      <c r="S1897">
        <v>0</v>
      </c>
      <c r="T1897">
        <v>7</v>
      </c>
      <c r="U1897">
        <v>0</v>
      </c>
      <c r="V1897">
        <v>0</v>
      </c>
      <c r="W1897">
        <v>0</v>
      </c>
      <c r="X1897">
        <v>11.205033695440639</v>
      </c>
      <c r="Y1897">
        <v>0</v>
      </c>
      <c r="Z1897">
        <v>96.523528771244585</v>
      </c>
      <c r="AA1897">
        <v>0</v>
      </c>
      <c r="AB1897">
        <v>54.076656521556068</v>
      </c>
      <c r="AC1897">
        <v>0</v>
      </c>
      <c r="AD1897">
        <v>0</v>
      </c>
      <c r="AE1897">
        <v>161.80521898824128</v>
      </c>
    </row>
    <row r="1898" spans="1:31" x14ac:dyDescent="0.3">
      <c r="A1898">
        <v>2690113</v>
      </c>
      <c r="B1898">
        <v>2</v>
      </c>
      <c r="C1898" t="s">
        <v>80</v>
      </c>
      <c r="D1898" t="s">
        <v>93</v>
      </c>
      <c r="E1898" t="s">
        <v>244</v>
      </c>
      <c r="F1898" t="s">
        <v>5614</v>
      </c>
      <c r="G1898" t="s">
        <v>273</v>
      </c>
      <c r="H1898" t="s">
        <v>187</v>
      </c>
      <c r="I1898" t="s">
        <v>136</v>
      </c>
      <c r="J1898" t="s">
        <v>137</v>
      </c>
      <c r="K1898" t="s">
        <v>138</v>
      </c>
      <c r="L1898" t="s">
        <v>5613</v>
      </c>
      <c r="M1898" t="s">
        <v>5615</v>
      </c>
      <c r="N1898">
        <v>0.82638888799999999</v>
      </c>
      <c r="O1898">
        <v>0</v>
      </c>
      <c r="P1898">
        <v>14</v>
      </c>
      <c r="Q1898">
        <v>0</v>
      </c>
      <c r="R1898">
        <v>16</v>
      </c>
      <c r="S1898">
        <v>0</v>
      </c>
      <c r="T1898">
        <v>7</v>
      </c>
      <c r="U1898">
        <v>0</v>
      </c>
      <c r="V1898">
        <v>0</v>
      </c>
      <c r="W1898">
        <v>0</v>
      </c>
      <c r="X1898">
        <v>1.4042594268149406</v>
      </c>
      <c r="Y1898">
        <v>0</v>
      </c>
      <c r="Z1898">
        <v>9.6517561767632145</v>
      </c>
      <c r="AA1898">
        <v>0</v>
      </c>
      <c r="AB1898">
        <v>5.1358489058166734</v>
      </c>
      <c r="AC1898">
        <v>0</v>
      </c>
      <c r="AD1898">
        <v>0</v>
      </c>
      <c r="AE1898">
        <v>16.191864509394829</v>
      </c>
    </row>
    <row r="1899" spans="1:31" x14ac:dyDescent="0.3">
      <c r="A1899">
        <v>2690130</v>
      </c>
      <c r="B1899">
        <v>1</v>
      </c>
      <c r="C1899" t="s">
        <v>80</v>
      </c>
      <c r="D1899" t="s">
        <v>103</v>
      </c>
      <c r="E1899" t="s">
        <v>184</v>
      </c>
      <c r="F1899" t="s">
        <v>5616</v>
      </c>
      <c r="G1899" t="s">
        <v>186</v>
      </c>
      <c r="H1899" t="s">
        <v>187</v>
      </c>
      <c r="I1899" t="s">
        <v>136</v>
      </c>
      <c r="J1899" t="s">
        <v>137</v>
      </c>
      <c r="K1899" t="s">
        <v>138</v>
      </c>
      <c r="L1899" t="s">
        <v>5617</v>
      </c>
      <c r="M1899" t="s">
        <v>5618</v>
      </c>
      <c r="N1899">
        <v>0.40777777700000001</v>
      </c>
      <c r="O1899">
        <v>0</v>
      </c>
      <c r="P1899">
        <v>149</v>
      </c>
      <c r="Q1899">
        <v>0</v>
      </c>
      <c r="R1899">
        <v>0</v>
      </c>
      <c r="S1899">
        <v>0</v>
      </c>
      <c r="T1899">
        <v>15</v>
      </c>
      <c r="U1899">
        <v>0</v>
      </c>
      <c r="V1899">
        <v>0</v>
      </c>
      <c r="W1899">
        <v>0</v>
      </c>
      <c r="X1899">
        <v>12.408189504580989</v>
      </c>
      <c r="Y1899">
        <v>0</v>
      </c>
      <c r="Z1899">
        <v>0</v>
      </c>
      <c r="AA1899">
        <v>0</v>
      </c>
      <c r="AB1899">
        <v>9.5591581028528605</v>
      </c>
      <c r="AC1899">
        <v>0</v>
      </c>
      <c r="AD1899">
        <v>0</v>
      </c>
      <c r="AE1899">
        <v>21.967347607433851</v>
      </c>
    </row>
    <row r="1900" spans="1:31" x14ac:dyDescent="0.3">
      <c r="A1900">
        <v>2686723</v>
      </c>
      <c r="B1900">
        <v>1</v>
      </c>
      <c r="C1900" t="s">
        <v>81</v>
      </c>
      <c r="D1900" t="s">
        <v>128</v>
      </c>
      <c r="E1900" t="s">
        <v>132</v>
      </c>
      <c r="F1900" t="s">
        <v>5619</v>
      </c>
      <c r="G1900" t="s">
        <v>134</v>
      </c>
      <c r="H1900" t="s">
        <v>135</v>
      </c>
      <c r="I1900" t="s">
        <v>136</v>
      </c>
      <c r="J1900" t="s">
        <v>137</v>
      </c>
      <c r="K1900" t="s">
        <v>138</v>
      </c>
      <c r="L1900" t="s">
        <v>5620</v>
      </c>
      <c r="M1900" t="s">
        <v>5621</v>
      </c>
      <c r="N1900">
        <v>0.75166666599999998</v>
      </c>
      <c r="O1900">
        <v>0</v>
      </c>
      <c r="P1900">
        <v>0</v>
      </c>
      <c r="Q1900">
        <v>0</v>
      </c>
      <c r="R1900">
        <v>0</v>
      </c>
      <c r="S1900">
        <v>1</v>
      </c>
      <c r="T1900">
        <v>0</v>
      </c>
      <c r="U1900">
        <v>4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0.6911685728903374</v>
      </c>
      <c r="AB1900">
        <v>0</v>
      </c>
      <c r="AC1900">
        <v>47.609510959370937</v>
      </c>
      <c r="AD1900">
        <v>0</v>
      </c>
      <c r="AE1900">
        <v>48.300679532261277</v>
      </c>
    </row>
    <row r="1901" spans="1:31" x14ac:dyDescent="0.3">
      <c r="A1901">
        <v>2687318</v>
      </c>
      <c r="B1901">
        <v>1</v>
      </c>
      <c r="C1901" t="s">
        <v>81</v>
      </c>
      <c r="D1901" t="s">
        <v>120</v>
      </c>
      <c r="E1901" t="s">
        <v>145</v>
      </c>
      <c r="F1901" t="s">
        <v>4201</v>
      </c>
      <c r="G1901" t="s">
        <v>134</v>
      </c>
      <c r="H1901" t="s">
        <v>135</v>
      </c>
      <c r="I1901" t="s">
        <v>169</v>
      </c>
      <c r="J1901" t="s">
        <v>137</v>
      </c>
      <c r="K1901" t="s">
        <v>138</v>
      </c>
      <c r="L1901" t="s">
        <v>5622</v>
      </c>
      <c r="M1901" t="s">
        <v>5623</v>
      </c>
      <c r="N1901">
        <v>3.8888880000000001E-3</v>
      </c>
      <c r="O1901">
        <v>6</v>
      </c>
      <c r="P1901">
        <v>782</v>
      </c>
      <c r="Q1901">
        <v>34</v>
      </c>
      <c r="R1901">
        <v>11</v>
      </c>
      <c r="S1901">
        <v>10</v>
      </c>
      <c r="T1901">
        <v>55</v>
      </c>
      <c r="U1901">
        <v>5</v>
      </c>
      <c r="V1901">
        <v>0</v>
      </c>
      <c r="W1901">
        <v>2.9819080902771997E-2</v>
      </c>
      <c r="X1901">
        <v>0.31723978452772011</v>
      </c>
      <c r="Y1901">
        <v>0.91101358081714245</v>
      </c>
      <c r="Z1901">
        <v>2.6090200798710217E-2</v>
      </c>
      <c r="AA1901">
        <v>6.4036183468038049E-2</v>
      </c>
      <c r="AB1901">
        <v>6.4557288242078362E-2</v>
      </c>
      <c r="AC1901">
        <v>1.3542532413641359</v>
      </c>
      <c r="AD1901">
        <v>0</v>
      </c>
      <c r="AE1901">
        <v>2.7670093601205972</v>
      </c>
    </row>
    <row r="1902" spans="1:31" x14ac:dyDescent="0.3">
      <c r="A1902">
        <v>2687323</v>
      </c>
      <c r="B1902">
        <v>1</v>
      </c>
      <c r="C1902" t="s">
        <v>81</v>
      </c>
      <c r="D1902" t="s">
        <v>120</v>
      </c>
      <c r="E1902" t="s">
        <v>145</v>
      </c>
      <c r="F1902" t="s">
        <v>4272</v>
      </c>
      <c r="G1902" t="s">
        <v>134</v>
      </c>
      <c r="H1902" t="s">
        <v>135</v>
      </c>
      <c r="I1902" t="s">
        <v>169</v>
      </c>
      <c r="J1902" t="s">
        <v>137</v>
      </c>
      <c r="K1902" t="s">
        <v>138</v>
      </c>
      <c r="L1902" t="s">
        <v>5624</v>
      </c>
      <c r="M1902" t="s">
        <v>5625</v>
      </c>
      <c r="N1902">
        <v>9.4444439999999998E-3</v>
      </c>
      <c r="O1902">
        <v>0</v>
      </c>
      <c r="P1902">
        <v>245</v>
      </c>
      <c r="Q1902">
        <v>0</v>
      </c>
      <c r="R1902">
        <v>3</v>
      </c>
      <c r="S1902">
        <v>0</v>
      </c>
      <c r="T1902">
        <v>29</v>
      </c>
      <c r="U1902">
        <v>0</v>
      </c>
      <c r="V1902">
        <v>0</v>
      </c>
      <c r="W1902">
        <v>0</v>
      </c>
      <c r="X1902">
        <v>0.39279833238761769</v>
      </c>
      <c r="Y1902">
        <v>0</v>
      </c>
      <c r="Z1902">
        <v>4.2422577201451553E-2</v>
      </c>
      <c r="AA1902">
        <v>0</v>
      </c>
      <c r="AB1902">
        <v>6.2246291436208891E-2</v>
      </c>
      <c r="AC1902">
        <v>0</v>
      </c>
      <c r="AD1902">
        <v>0</v>
      </c>
      <c r="AE1902">
        <v>0.49746720102527814</v>
      </c>
    </row>
    <row r="1903" spans="1:31" x14ac:dyDescent="0.3">
      <c r="A1903">
        <v>2689894</v>
      </c>
      <c r="B1903">
        <v>1</v>
      </c>
      <c r="C1903" t="s">
        <v>80</v>
      </c>
      <c r="D1903" t="s">
        <v>105</v>
      </c>
      <c r="E1903" t="s">
        <v>145</v>
      </c>
      <c r="F1903" t="s">
        <v>5626</v>
      </c>
      <c r="G1903" t="s">
        <v>176</v>
      </c>
      <c r="H1903" t="s">
        <v>135</v>
      </c>
      <c r="I1903" t="s">
        <v>136</v>
      </c>
      <c r="J1903" t="s">
        <v>137</v>
      </c>
      <c r="K1903" t="s">
        <v>138</v>
      </c>
      <c r="L1903" t="s">
        <v>5627</v>
      </c>
      <c r="M1903" t="s">
        <v>5628</v>
      </c>
      <c r="N1903">
        <v>6.1941666660000001</v>
      </c>
      <c r="O1903">
        <v>1</v>
      </c>
      <c r="P1903">
        <v>8</v>
      </c>
      <c r="Q1903">
        <v>1</v>
      </c>
      <c r="R1903">
        <v>2</v>
      </c>
      <c r="S1903">
        <v>4</v>
      </c>
      <c r="T1903">
        <v>9</v>
      </c>
      <c r="U1903">
        <v>1</v>
      </c>
      <c r="V1903">
        <v>0</v>
      </c>
      <c r="W1903">
        <v>56.451713436644518</v>
      </c>
      <c r="X1903">
        <v>36.315964006472278</v>
      </c>
      <c r="Y1903">
        <v>8.3501001037931175</v>
      </c>
      <c r="Z1903">
        <v>137.7823151065551</v>
      </c>
      <c r="AA1903">
        <v>92.363132365236822</v>
      </c>
      <c r="AB1903">
        <v>64.055508539420572</v>
      </c>
      <c r="AC1903">
        <v>88.541291127839443</v>
      </c>
      <c r="AD1903">
        <v>0</v>
      </c>
      <c r="AE1903">
        <v>483.86002468596183</v>
      </c>
    </row>
    <row r="1904" spans="1:31" x14ac:dyDescent="0.3">
      <c r="A1904">
        <v>2690077</v>
      </c>
      <c r="B1904">
        <v>1</v>
      </c>
      <c r="C1904" t="s">
        <v>81</v>
      </c>
      <c r="D1904" t="s">
        <v>119</v>
      </c>
      <c r="E1904" t="s">
        <v>184</v>
      </c>
      <c r="F1904" t="s">
        <v>5629</v>
      </c>
      <c r="G1904" t="s">
        <v>186</v>
      </c>
      <c r="H1904" t="s">
        <v>187</v>
      </c>
      <c r="I1904" t="s">
        <v>136</v>
      </c>
      <c r="J1904" t="s">
        <v>137</v>
      </c>
      <c r="K1904" t="s">
        <v>138</v>
      </c>
      <c r="L1904" t="s">
        <v>5630</v>
      </c>
      <c r="M1904" t="s">
        <v>5631</v>
      </c>
      <c r="N1904">
        <v>2.1850000000000001</v>
      </c>
      <c r="O1904">
        <v>0</v>
      </c>
      <c r="P1904">
        <v>16</v>
      </c>
      <c r="Q1904">
        <v>0</v>
      </c>
      <c r="R1904">
        <v>2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3.223301964062915</v>
      </c>
      <c r="Y1904">
        <v>0</v>
      </c>
      <c r="Z1904">
        <v>1.6156478113819603</v>
      </c>
      <c r="AA1904">
        <v>0</v>
      </c>
      <c r="AB1904">
        <v>0</v>
      </c>
      <c r="AC1904">
        <v>0</v>
      </c>
      <c r="AD1904">
        <v>0</v>
      </c>
      <c r="AE1904">
        <v>4.8389497754448758</v>
      </c>
    </row>
    <row r="1905" spans="1:31" x14ac:dyDescent="0.3">
      <c r="A1905">
        <v>2690123</v>
      </c>
      <c r="B1905">
        <v>1</v>
      </c>
      <c r="C1905" t="s">
        <v>80</v>
      </c>
      <c r="D1905" t="s">
        <v>107</v>
      </c>
      <c r="E1905" t="s">
        <v>428</v>
      </c>
      <c r="F1905" t="s">
        <v>5632</v>
      </c>
      <c r="G1905" t="s">
        <v>186</v>
      </c>
      <c r="H1905" t="s">
        <v>187</v>
      </c>
      <c r="I1905" t="s">
        <v>136</v>
      </c>
      <c r="J1905" t="s">
        <v>137</v>
      </c>
      <c r="K1905" t="s">
        <v>138</v>
      </c>
      <c r="L1905" t="s">
        <v>5633</v>
      </c>
      <c r="M1905" t="s">
        <v>5634</v>
      </c>
      <c r="N1905">
        <v>1.0525</v>
      </c>
      <c r="O1905">
        <v>0</v>
      </c>
      <c r="P1905">
        <v>92</v>
      </c>
      <c r="Q1905">
        <v>0</v>
      </c>
      <c r="R1905">
        <v>0</v>
      </c>
      <c r="S1905">
        <v>0</v>
      </c>
      <c r="T1905">
        <v>8</v>
      </c>
      <c r="U1905">
        <v>0</v>
      </c>
      <c r="V1905">
        <v>0</v>
      </c>
      <c r="W1905">
        <v>0</v>
      </c>
      <c r="X1905">
        <v>9.7763493145124816</v>
      </c>
      <c r="Y1905">
        <v>0</v>
      </c>
      <c r="Z1905">
        <v>0</v>
      </c>
      <c r="AA1905">
        <v>0</v>
      </c>
      <c r="AB1905">
        <v>8.2941697616464598</v>
      </c>
      <c r="AC1905">
        <v>0</v>
      </c>
      <c r="AD1905">
        <v>0</v>
      </c>
      <c r="AE1905">
        <v>18.070519076158941</v>
      </c>
    </row>
    <row r="1906" spans="1:31" x14ac:dyDescent="0.3">
      <c r="A1906">
        <v>2685377</v>
      </c>
      <c r="B1906">
        <v>1</v>
      </c>
      <c r="C1906" t="s">
        <v>80</v>
      </c>
      <c r="D1906" t="s">
        <v>108</v>
      </c>
      <c r="E1906" t="s">
        <v>184</v>
      </c>
      <c r="F1906" t="s">
        <v>5635</v>
      </c>
      <c r="G1906" t="s">
        <v>818</v>
      </c>
      <c r="H1906" t="s">
        <v>187</v>
      </c>
      <c r="I1906" t="s">
        <v>136</v>
      </c>
      <c r="J1906" t="s">
        <v>137</v>
      </c>
      <c r="K1906" t="s">
        <v>138</v>
      </c>
      <c r="L1906" t="s">
        <v>5636</v>
      </c>
      <c r="M1906" t="s">
        <v>2473</v>
      </c>
      <c r="N1906">
        <v>5.045555555</v>
      </c>
      <c r="O1906">
        <v>0</v>
      </c>
      <c r="P1906">
        <v>3</v>
      </c>
      <c r="Q1906">
        <v>0</v>
      </c>
      <c r="R1906">
        <v>2</v>
      </c>
      <c r="S1906">
        <v>0</v>
      </c>
      <c r="T1906">
        <v>1</v>
      </c>
      <c r="U1906">
        <v>0</v>
      </c>
      <c r="V1906">
        <v>0</v>
      </c>
      <c r="W1906">
        <v>0</v>
      </c>
      <c r="X1906">
        <v>0.90602278011585324</v>
      </c>
      <c r="Y1906">
        <v>0</v>
      </c>
      <c r="Z1906">
        <v>3.3249197795425887</v>
      </c>
      <c r="AA1906">
        <v>0</v>
      </c>
      <c r="AB1906">
        <v>1.1929291094319026</v>
      </c>
      <c r="AC1906">
        <v>0</v>
      </c>
      <c r="AD1906">
        <v>0</v>
      </c>
      <c r="AE1906">
        <v>5.4238716690903441</v>
      </c>
    </row>
    <row r="1907" spans="1:31" x14ac:dyDescent="0.3">
      <c r="A1907">
        <v>2690118</v>
      </c>
      <c r="B1907">
        <v>1</v>
      </c>
      <c r="C1907" t="s">
        <v>80</v>
      </c>
      <c r="D1907" t="s">
        <v>107</v>
      </c>
      <c r="E1907" t="s">
        <v>213</v>
      </c>
      <c r="F1907" t="s">
        <v>5637</v>
      </c>
      <c r="G1907" t="s">
        <v>831</v>
      </c>
      <c r="H1907" t="s">
        <v>187</v>
      </c>
      <c r="I1907" t="s">
        <v>136</v>
      </c>
      <c r="J1907" t="s">
        <v>137</v>
      </c>
      <c r="K1907" t="s">
        <v>138</v>
      </c>
      <c r="L1907" t="s">
        <v>5638</v>
      </c>
      <c r="M1907" t="s">
        <v>5639</v>
      </c>
      <c r="N1907">
        <v>2.486111111</v>
      </c>
      <c r="O1907">
        <v>0</v>
      </c>
      <c r="P1907">
        <v>3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1.2278802610778345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1.2278802610778345</v>
      </c>
    </row>
    <row r="1908" spans="1:31" x14ac:dyDescent="0.3">
      <c r="A1908">
        <v>2690121</v>
      </c>
      <c r="B1908">
        <v>1</v>
      </c>
      <c r="C1908" t="s">
        <v>81</v>
      </c>
      <c r="D1908" t="s">
        <v>119</v>
      </c>
      <c r="E1908" t="s">
        <v>184</v>
      </c>
      <c r="F1908" t="s">
        <v>2843</v>
      </c>
      <c r="G1908" t="s">
        <v>186</v>
      </c>
      <c r="H1908" t="s">
        <v>187</v>
      </c>
      <c r="I1908" t="s">
        <v>136</v>
      </c>
      <c r="J1908" t="s">
        <v>137</v>
      </c>
      <c r="K1908" t="s">
        <v>138</v>
      </c>
      <c r="L1908" t="s">
        <v>5640</v>
      </c>
      <c r="M1908" t="s">
        <v>5641</v>
      </c>
      <c r="N1908">
        <v>2.0472222219999998</v>
      </c>
      <c r="O1908">
        <v>0</v>
      </c>
      <c r="P1908">
        <v>27</v>
      </c>
      <c r="Q1908">
        <v>0</v>
      </c>
      <c r="R1908">
        <v>2</v>
      </c>
      <c r="S1908">
        <v>0</v>
      </c>
      <c r="T1908">
        <v>1</v>
      </c>
      <c r="U1908">
        <v>0</v>
      </c>
      <c r="V1908">
        <v>0</v>
      </c>
      <c r="W1908">
        <v>0</v>
      </c>
      <c r="X1908">
        <v>16.0569061404736</v>
      </c>
      <c r="Y1908">
        <v>0</v>
      </c>
      <c r="Z1908">
        <v>0.34155525684094312</v>
      </c>
      <c r="AA1908">
        <v>0</v>
      </c>
      <c r="AB1908">
        <v>1.1766827720267696</v>
      </c>
      <c r="AC1908">
        <v>0</v>
      </c>
      <c r="AD1908">
        <v>0</v>
      </c>
      <c r="AE1908">
        <v>17.575144169341314</v>
      </c>
    </row>
    <row r="1909" spans="1:31" x14ac:dyDescent="0.3">
      <c r="A1909">
        <v>2686777</v>
      </c>
      <c r="B1909">
        <v>1</v>
      </c>
      <c r="C1909" t="s">
        <v>80</v>
      </c>
      <c r="D1909" t="s">
        <v>85</v>
      </c>
      <c r="E1909" t="s">
        <v>428</v>
      </c>
      <c r="F1909" t="s">
        <v>5642</v>
      </c>
      <c r="G1909" t="s">
        <v>1177</v>
      </c>
      <c r="H1909" t="s">
        <v>187</v>
      </c>
      <c r="I1909" t="s">
        <v>136</v>
      </c>
      <c r="J1909" t="s">
        <v>137</v>
      </c>
      <c r="K1909" t="s">
        <v>138</v>
      </c>
      <c r="L1909" t="s">
        <v>5643</v>
      </c>
      <c r="M1909" t="s">
        <v>5644</v>
      </c>
      <c r="N1909">
        <v>5.1524999999999999</v>
      </c>
      <c r="O1909">
        <v>0</v>
      </c>
      <c r="P1909">
        <v>60</v>
      </c>
      <c r="Q1909">
        <v>0</v>
      </c>
      <c r="R1909">
        <v>0</v>
      </c>
      <c r="S1909">
        <v>0</v>
      </c>
      <c r="T1909">
        <v>9</v>
      </c>
      <c r="U1909">
        <v>0</v>
      </c>
      <c r="V1909">
        <v>0</v>
      </c>
      <c r="W1909">
        <v>0</v>
      </c>
      <c r="X1909">
        <v>58.180594779605201</v>
      </c>
      <c r="Y1909">
        <v>0</v>
      </c>
      <c r="Z1909">
        <v>0</v>
      </c>
      <c r="AA1909">
        <v>0</v>
      </c>
      <c r="AB1909">
        <v>115.88005703307186</v>
      </c>
      <c r="AC1909">
        <v>0</v>
      </c>
      <c r="AD1909">
        <v>0</v>
      </c>
      <c r="AE1909">
        <v>174.06065181267707</v>
      </c>
    </row>
    <row r="1910" spans="1:31" x14ac:dyDescent="0.3">
      <c r="A1910">
        <v>2689876</v>
      </c>
      <c r="B1910">
        <v>1</v>
      </c>
      <c r="C1910" t="s">
        <v>80</v>
      </c>
      <c r="D1910" t="s">
        <v>84</v>
      </c>
      <c r="E1910" t="s">
        <v>428</v>
      </c>
      <c r="F1910" t="s">
        <v>5645</v>
      </c>
      <c r="G1910" t="s">
        <v>1177</v>
      </c>
      <c r="H1910" t="s">
        <v>187</v>
      </c>
      <c r="I1910" t="s">
        <v>136</v>
      </c>
      <c r="J1910" t="s">
        <v>137</v>
      </c>
      <c r="K1910" t="s">
        <v>138</v>
      </c>
      <c r="L1910" t="s">
        <v>5646</v>
      </c>
      <c r="M1910" t="s">
        <v>5647</v>
      </c>
      <c r="N1910">
        <v>2.1150000000000002</v>
      </c>
      <c r="O1910">
        <v>0</v>
      </c>
      <c r="P1910">
        <v>0</v>
      </c>
      <c r="Q1910">
        <v>0</v>
      </c>
      <c r="R1910">
        <v>0</v>
      </c>
      <c r="S1910">
        <v>0</v>
      </c>
      <c r="T1910">
        <v>1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7.7189342251331166</v>
      </c>
      <c r="AC1910">
        <v>0</v>
      </c>
      <c r="AD1910">
        <v>0</v>
      </c>
      <c r="AE1910">
        <v>7.7189342251331166</v>
      </c>
    </row>
    <row r="1911" spans="1:31" x14ac:dyDescent="0.3">
      <c r="A1911">
        <v>2689876</v>
      </c>
      <c r="B1911">
        <v>2</v>
      </c>
      <c r="C1911" t="s">
        <v>80</v>
      </c>
      <c r="D1911" t="s">
        <v>84</v>
      </c>
      <c r="E1911" t="s">
        <v>244</v>
      </c>
      <c r="F1911" t="s">
        <v>5648</v>
      </c>
      <c r="G1911" t="s">
        <v>1177</v>
      </c>
      <c r="H1911" t="s">
        <v>187</v>
      </c>
      <c r="I1911" t="s">
        <v>136</v>
      </c>
      <c r="J1911" t="s">
        <v>137</v>
      </c>
      <c r="K1911" t="s">
        <v>138</v>
      </c>
      <c r="L1911" t="s">
        <v>5647</v>
      </c>
      <c r="M1911" t="s">
        <v>5649</v>
      </c>
      <c r="N1911">
        <v>1.6941666660000001</v>
      </c>
      <c r="O1911">
        <v>0</v>
      </c>
      <c r="P1911">
        <v>72</v>
      </c>
      <c r="Q1911">
        <v>0</v>
      </c>
      <c r="R1911">
        <v>0</v>
      </c>
      <c r="S1911">
        <v>0</v>
      </c>
      <c r="T1911">
        <v>81</v>
      </c>
      <c r="U1911">
        <v>0</v>
      </c>
      <c r="V1911">
        <v>0</v>
      </c>
      <c r="W1911">
        <v>0</v>
      </c>
      <c r="X1911">
        <v>25.198877321714292</v>
      </c>
      <c r="Y1911">
        <v>0</v>
      </c>
      <c r="Z1911">
        <v>0</v>
      </c>
      <c r="AA1911">
        <v>0</v>
      </c>
      <c r="AB1911">
        <v>133.44812381716588</v>
      </c>
      <c r="AC1911">
        <v>0</v>
      </c>
      <c r="AD1911">
        <v>0</v>
      </c>
      <c r="AE1911">
        <v>158.64700113888017</v>
      </c>
    </row>
    <row r="1912" spans="1:31" x14ac:dyDescent="0.3">
      <c r="A1912">
        <v>2690027</v>
      </c>
      <c r="B1912">
        <v>1</v>
      </c>
      <c r="C1912" t="s">
        <v>80</v>
      </c>
      <c r="D1912" t="s">
        <v>93</v>
      </c>
      <c r="E1912" t="s">
        <v>184</v>
      </c>
      <c r="F1912" t="s">
        <v>5650</v>
      </c>
      <c r="G1912" t="s">
        <v>186</v>
      </c>
      <c r="H1912" t="s">
        <v>187</v>
      </c>
      <c r="I1912" t="s">
        <v>136</v>
      </c>
      <c r="J1912" t="s">
        <v>137</v>
      </c>
      <c r="K1912" t="s">
        <v>138</v>
      </c>
      <c r="L1912" t="s">
        <v>5651</v>
      </c>
      <c r="M1912" t="s">
        <v>5652</v>
      </c>
      <c r="N1912">
        <v>2.2719444439999998</v>
      </c>
      <c r="O1912">
        <v>0</v>
      </c>
      <c r="P1912">
        <v>2</v>
      </c>
      <c r="Q1912">
        <v>0</v>
      </c>
      <c r="R1912">
        <v>5</v>
      </c>
      <c r="S1912">
        <v>0</v>
      </c>
      <c r="T1912">
        <v>14</v>
      </c>
      <c r="U1912">
        <v>0</v>
      </c>
      <c r="V1912">
        <v>0</v>
      </c>
      <c r="W1912">
        <v>0</v>
      </c>
      <c r="X1912">
        <v>1.8434132560343979</v>
      </c>
      <c r="Y1912">
        <v>0</v>
      </c>
      <c r="Z1912">
        <v>23.852240418154267</v>
      </c>
      <c r="AA1912">
        <v>0</v>
      </c>
      <c r="AB1912">
        <v>16.282485517621648</v>
      </c>
      <c r="AC1912">
        <v>0</v>
      </c>
      <c r="AD1912">
        <v>0</v>
      </c>
      <c r="AE1912">
        <v>41.978139191810314</v>
      </c>
    </row>
    <row r="1913" spans="1:31" x14ac:dyDescent="0.3">
      <c r="A1913">
        <v>2690027</v>
      </c>
      <c r="B1913">
        <v>2</v>
      </c>
      <c r="C1913" t="s">
        <v>80</v>
      </c>
      <c r="D1913" t="s">
        <v>93</v>
      </c>
      <c r="E1913" t="s">
        <v>244</v>
      </c>
      <c r="F1913" t="s">
        <v>5653</v>
      </c>
      <c r="G1913" t="s">
        <v>186</v>
      </c>
      <c r="H1913" t="s">
        <v>187</v>
      </c>
      <c r="I1913" t="s">
        <v>136</v>
      </c>
      <c r="J1913" t="s">
        <v>137</v>
      </c>
      <c r="K1913" t="s">
        <v>138</v>
      </c>
      <c r="L1913" t="s">
        <v>5652</v>
      </c>
      <c r="M1913" t="s">
        <v>5654</v>
      </c>
      <c r="N1913">
        <v>0.52083333300000001</v>
      </c>
      <c r="O1913">
        <v>0</v>
      </c>
      <c r="P1913">
        <v>6</v>
      </c>
      <c r="Q1913">
        <v>0</v>
      </c>
      <c r="R1913">
        <v>13</v>
      </c>
      <c r="S1913">
        <v>0</v>
      </c>
      <c r="T1913">
        <v>15</v>
      </c>
      <c r="U1913">
        <v>0</v>
      </c>
      <c r="V1913">
        <v>0</v>
      </c>
      <c r="W1913">
        <v>0</v>
      </c>
      <c r="X1913">
        <v>0.59435594563125005</v>
      </c>
      <c r="Y1913">
        <v>0</v>
      </c>
      <c r="Z1913">
        <v>32.444437125031257</v>
      </c>
      <c r="AA1913">
        <v>0</v>
      </c>
      <c r="AB1913">
        <v>7.7901308269679186</v>
      </c>
      <c r="AC1913">
        <v>0</v>
      </c>
      <c r="AD1913">
        <v>0</v>
      </c>
      <c r="AE1913">
        <v>40.828923897630425</v>
      </c>
    </row>
    <row r="1914" spans="1:31" x14ac:dyDescent="0.3">
      <c r="A1914">
        <v>2684818</v>
      </c>
      <c r="B1914">
        <v>1</v>
      </c>
      <c r="C1914" t="s">
        <v>81</v>
      </c>
      <c r="D1914" t="s">
        <v>113</v>
      </c>
      <c r="E1914" t="s">
        <v>141</v>
      </c>
      <c r="F1914" t="s">
        <v>5655</v>
      </c>
      <c r="G1914" t="s">
        <v>134</v>
      </c>
      <c r="H1914" t="s">
        <v>135</v>
      </c>
      <c r="I1914" t="s">
        <v>136</v>
      </c>
      <c r="J1914" t="s">
        <v>137</v>
      </c>
      <c r="K1914" t="s">
        <v>138</v>
      </c>
      <c r="L1914" t="s">
        <v>5656</v>
      </c>
      <c r="M1914" t="s">
        <v>5657</v>
      </c>
      <c r="N1914">
        <v>1.534166666</v>
      </c>
      <c r="O1914">
        <v>32</v>
      </c>
      <c r="P1914">
        <v>2741</v>
      </c>
      <c r="Q1914">
        <v>253</v>
      </c>
      <c r="R1914">
        <v>1025</v>
      </c>
      <c r="S1914">
        <v>46</v>
      </c>
      <c r="T1914">
        <v>257</v>
      </c>
      <c r="U1914">
        <v>2</v>
      </c>
      <c r="V1914">
        <v>0</v>
      </c>
      <c r="W1914">
        <v>7.0037420861651958</v>
      </c>
      <c r="X1914">
        <v>410.6957243437422</v>
      </c>
      <c r="Y1914">
        <v>469.36476378389949</v>
      </c>
      <c r="Z1914">
        <v>516.28216037231209</v>
      </c>
      <c r="AA1914">
        <v>161.5070176194026</v>
      </c>
      <c r="AB1914">
        <v>91.288116250628633</v>
      </c>
      <c r="AC1914">
        <v>47.361119447281077</v>
      </c>
      <c r="AD1914">
        <v>0</v>
      </c>
      <c r="AE1914">
        <v>1703.5026439034314</v>
      </c>
    </row>
    <row r="1915" spans="1:31" x14ac:dyDescent="0.3">
      <c r="A1915">
        <v>2689567</v>
      </c>
      <c r="B1915">
        <v>1</v>
      </c>
      <c r="C1915" t="s">
        <v>80</v>
      </c>
      <c r="D1915" t="s">
        <v>99</v>
      </c>
      <c r="E1915" t="s">
        <v>160</v>
      </c>
      <c r="F1915" t="s">
        <v>5658</v>
      </c>
      <c r="G1915" t="s">
        <v>134</v>
      </c>
      <c r="H1915" t="s">
        <v>135</v>
      </c>
      <c r="I1915" t="s">
        <v>136</v>
      </c>
      <c r="J1915" t="s">
        <v>137</v>
      </c>
      <c r="K1915" t="s">
        <v>138</v>
      </c>
      <c r="L1915" t="s">
        <v>5659</v>
      </c>
      <c r="M1915" t="s">
        <v>5660</v>
      </c>
      <c r="N1915">
        <v>0.169444444</v>
      </c>
      <c r="O1915">
        <v>5</v>
      </c>
      <c r="P1915">
        <v>6202</v>
      </c>
      <c r="Q1915">
        <v>0</v>
      </c>
      <c r="R1915">
        <v>102</v>
      </c>
      <c r="S1915">
        <v>16</v>
      </c>
      <c r="T1915">
        <v>766</v>
      </c>
      <c r="U1915">
        <v>1</v>
      </c>
      <c r="V1915">
        <v>2</v>
      </c>
      <c r="W1915">
        <v>2.9844972772059117</v>
      </c>
      <c r="X1915">
        <v>156.46865742518639</v>
      </c>
      <c r="Y1915">
        <v>0</v>
      </c>
      <c r="Z1915">
        <v>4.7959942092931707</v>
      </c>
      <c r="AA1915">
        <v>30.492750075096374</v>
      </c>
      <c r="AB1915">
        <v>81.547055988872501</v>
      </c>
      <c r="AC1915">
        <v>8.0742030563219505</v>
      </c>
      <c r="AD1915">
        <v>3.1957412562708058E-2</v>
      </c>
      <c r="AE1915">
        <v>284.39511544453904</v>
      </c>
    </row>
    <row r="1916" spans="1:31" x14ac:dyDescent="0.3">
      <c r="A1916">
        <v>2690137</v>
      </c>
      <c r="B1916">
        <v>1</v>
      </c>
      <c r="C1916" t="s">
        <v>80</v>
      </c>
      <c r="D1916" t="s">
        <v>109</v>
      </c>
      <c r="E1916" t="s">
        <v>184</v>
      </c>
      <c r="F1916" t="s">
        <v>1575</v>
      </c>
      <c r="G1916" t="s">
        <v>186</v>
      </c>
      <c r="H1916" t="s">
        <v>187</v>
      </c>
      <c r="I1916" t="s">
        <v>136</v>
      </c>
      <c r="J1916" t="s">
        <v>137</v>
      </c>
      <c r="K1916" t="s">
        <v>138</v>
      </c>
      <c r="L1916" t="s">
        <v>5661</v>
      </c>
      <c r="M1916" t="s">
        <v>5662</v>
      </c>
      <c r="N1916">
        <v>2.8447222220000001</v>
      </c>
      <c r="O1916">
        <v>0</v>
      </c>
      <c r="P1916">
        <v>85</v>
      </c>
      <c r="Q1916">
        <v>0</v>
      </c>
      <c r="R1916">
        <v>0</v>
      </c>
      <c r="S1916">
        <v>0</v>
      </c>
      <c r="T1916">
        <v>14</v>
      </c>
      <c r="U1916">
        <v>0</v>
      </c>
      <c r="V1916">
        <v>0</v>
      </c>
      <c r="W1916">
        <v>0</v>
      </c>
      <c r="X1916">
        <v>30.466876373117866</v>
      </c>
      <c r="Y1916">
        <v>0</v>
      </c>
      <c r="Z1916">
        <v>0</v>
      </c>
      <c r="AA1916">
        <v>0</v>
      </c>
      <c r="AB1916">
        <v>9.5973467429538637</v>
      </c>
      <c r="AC1916">
        <v>0</v>
      </c>
      <c r="AD1916">
        <v>0</v>
      </c>
      <c r="AE1916">
        <v>40.06422311607173</v>
      </c>
    </row>
    <row r="1917" spans="1:31" x14ac:dyDescent="0.3">
      <c r="A1917">
        <v>2685169</v>
      </c>
      <c r="B1917">
        <v>1</v>
      </c>
      <c r="C1917" t="s">
        <v>81</v>
      </c>
      <c r="D1917" t="s">
        <v>121</v>
      </c>
      <c r="E1917" t="s">
        <v>145</v>
      </c>
      <c r="F1917" t="s">
        <v>5663</v>
      </c>
      <c r="G1917" t="s">
        <v>176</v>
      </c>
      <c r="H1917" t="s">
        <v>135</v>
      </c>
      <c r="I1917" t="s">
        <v>136</v>
      </c>
      <c r="J1917" t="s">
        <v>137</v>
      </c>
      <c r="K1917" t="s">
        <v>138</v>
      </c>
      <c r="L1917" t="s">
        <v>5664</v>
      </c>
      <c r="M1917" t="s">
        <v>5665</v>
      </c>
      <c r="N1917">
        <v>1.974722222</v>
      </c>
      <c r="O1917">
        <v>0</v>
      </c>
      <c r="P1917">
        <v>31</v>
      </c>
      <c r="Q1917">
        <v>0</v>
      </c>
      <c r="R1917">
        <v>1</v>
      </c>
      <c r="S1917">
        <v>0</v>
      </c>
      <c r="T1917">
        <v>1</v>
      </c>
      <c r="U1917">
        <v>0</v>
      </c>
      <c r="V1917">
        <v>0</v>
      </c>
      <c r="W1917">
        <v>0</v>
      </c>
      <c r="X1917">
        <v>7.8218611961011497</v>
      </c>
      <c r="Y1917">
        <v>0</v>
      </c>
      <c r="Z1917">
        <v>2.002256732433786E-2</v>
      </c>
      <c r="AA1917">
        <v>0</v>
      </c>
      <c r="AB1917">
        <v>0.10971639139270956</v>
      </c>
      <c r="AC1917">
        <v>0</v>
      </c>
      <c r="AD1917">
        <v>0</v>
      </c>
      <c r="AE1917">
        <v>7.9516001548181974</v>
      </c>
    </row>
    <row r="1918" spans="1:31" x14ac:dyDescent="0.3">
      <c r="A1918">
        <v>2690143</v>
      </c>
      <c r="B1918">
        <v>1</v>
      </c>
      <c r="C1918" t="s">
        <v>80</v>
      </c>
      <c r="D1918" t="s">
        <v>96</v>
      </c>
      <c r="E1918" t="s">
        <v>213</v>
      </c>
      <c r="F1918" t="s">
        <v>5666</v>
      </c>
      <c r="G1918" t="s">
        <v>688</v>
      </c>
      <c r="H1918" t="s">
        <v>187</v>
      </c>
      <c r="I1918" t="s">
        <v>136</v>
      </c>
      <c r="J1918" t="s">
        <v>137</v>
      </c>
      <c r="K1918" t="s">
        <v>138</v>
      </c>
      <c r="L1918" t="s">
        <v>5667</v>
      </c>
      <c r="M1918" t="s">
        <v>5668</v>
      </c>
      <c r="N1918">
        <v>1.670555555</v>
      </c>
      <c r="O1918">
        <v>0</v>
      </c>
      <c r="P1918">
        <v>1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</row>
    <row r="1919" spans="1:31" x14ac:dyDescent="0.3">
      <c r="A1919">
        <v>2690119</v>
      </c>
      <c r="B1919">
        <v>1</v>
      </c>
      <c r="C1919" t="s">
        <v>80</v>
      </c>
      <c r="D1919" t="s">
        <v>96</v>
      </c>
      <c r="E1919" t="s">
        <v>213</v>
      </c>
      <c r="F1919" t="s">
        <v>5669</v>
      </c>
      <c r="G1919" t="s">
        <v>688</v>
      </c>
      <c r="H1919" t="s">
        <v>187</v>
      </c>
      <c r="I1919" t="s">
        <v>136</v>
      </c>
      <c r="J1919" t="s">
        <v>137</v>
      </c>
      <c r="K1919" t="s">
        <v>138</v>
      </c>
      <c r="L1919" t="s">
        <v>5670</v>
      </c>
      <c r="M1919" t="s">
        <v>5671</v>
      </c>
      <c r="N1919">
        <v>2.0327777770000002</v>
      </c>
      <c r="O1919">
        <v>0</v>
      </c>
      <c r="P1919">
        <v>1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</row>
    <row r="1920" spans="1:31" x14ac:dyDescent="0.3">
      <c r="A1920">
        <v>2689899</v>
      </c>
      <c r="B1920">
        <v>1</v>
      </c>
      <c r="C1920" t="s">
        <v>81</v>
      </c>
      <c r="D1920" t="s">
        <v>118</v>
      </c>
      <c r="E1920" t="s">
        <v>184</v>
      </c>
      <c r="F1920" t="s">
        <v>5672</v>
      </c>
      <c r="G1920" t="s">
        <v>147</v>
      </c>
      <c r="H1920" t="s">
        <v>187</v>
      </c>
      <c r="I1920" t="s">
        <v>136</v>
      </c>
      <c r="J1920" t="s">
        <v>3</v>
      </c>
      <c r="K1920" t="s">
        <v>138</v>
      </c>
      <c r="L1920" t="s">
        <v>5673</v>
      </c>
      <c r="M1920" t="s">
        <v>5674</v>
      </c>
      <c r="N1920">
        <v>3.199166666</v>
      </c>
      <c r="O1920">
        <v>0</v>
      </c>
      <c r="P1920">
        <v>71</v>
      </c>
      <c r="Q1920">
        <v>0</v>
      </c>
      <c r="R1920">
        <v>0</v>
      </c>
      <c r="S1920">
        <v>0</v>
      </c>
      <c r="T1920">
        <v>25</v>
      </c>
      <c r="U1920">
        <v>0</v>
      </c>
      <c r="V1920">
        <v>0</v>
      </c>
      <c r="W1920">
        <v>0</v>
      </c>
      <c r="X1920">
        <v>34.179985425124052</v>
      </c>
      <c r="Y1920">
        <v>0</v>
      </c>
      <c r="Z1920">
        <v>0</v>
      </c>
      <c r="AA1920">
        <v>0</v>
      </c>
      <c r="AB1920">
        <v>53.559762590568297</v>
      </c>
      <c r="AC1920">
        <v>0</v>
      </c>
      <c r="AD1920">
        <v>0</v>
      </c>
      <c r="AE1920">
        <v>87.739748015692356</v>
      </c>
    </row>
    <row r="1921" spans="1:31" x14ac:dyDescent="0.3">
      <c r="A1921">
        <v>2689914</v>
      </c>
      <c r="B1921">
        <v>1</v>
      </c>
      <c r="C1921" t="s">
        <v>81</v>
      </c>
      <c r="D1921" t="s">
        <v>113</v>
      </c>
      <c r="E1921" t="s">
        <v>184</v>
      </c>
      <c r="F1921" t="s">
        <v>5675</v>
      </c>
      <c r="G1921" t="s">
        <v>147</v>
      </c>
      <c r="H1921" t="s">
        <v>187</v>
      </c>
      <c r="I1921" t="s">
        <v>136</v>
      </c>
      <c r="J1921" t="s">
        <v>3</v>
      </c>
      <c r="K1921" t="s">
        <v>138</v>
      </c>
      <c r="L1921" t="s">
        <v>5676</v>
      </c>
      <c r="M1921" t="s">
        <v>5677</v>
      </c>
      <c r="N1921">
        <v>2.264444444</v>
      </c>
      <c r="O1921">
        <v>0</v>
      </c>
      <c r="P1921">
        <v>47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10.376390697265306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10.376390697265306</v>
      </c>
    </row>
    <row r="1922" spans="1:31" x14ac:dyDescent="0.3">
      <c r="A1922">
        <v>2690078</v>
      </c>
      <c r="B1922">
        <v>1</v>
      </c>
      <c r="C1922" t="s">
        <v>81</v>
      </c>
      <c r="D1922" t="s">
        <v>112</v>
      </c>
      <c r="E1922" t="s">
        <v>213</v>
      </c>
      <c r="F1922" t="s">
        <v>5678</v>
      </c>
      <c r="G1922" t="s">
        <v>147</v>
      </c>
      <c r="H1922" t="s">
        <v>187</v>
      </c>
      <c r="I1922" t="s">
        <v>136</v>
      </c>
      <c r="J1922" t="s">
        <v>137</v>
      </c>
      <c r="K1922" t="s">
        <v>138</v>
      </c>
      <c r="L1922" t="s">
        <v>5679</v>
      </c>
      <c r="M1922" t="s">
        <v>394</v>
      </c>
      <c r="N1922">
        <v>2.0166666659999999</v>
      </c>
      <c r="O1922">
        <v>0</v>
      </c>
      <c r="P1922">
        <v>1</v>
      </c>
      <c r="Q1922">
        <v>0</v>
      </c>
      <c r="R1922">
        <v>0</v>
      </c>
      <c r="S1922">
        <v>0</v>
      </c>
      <c r="T1922">
        <v>1</v>
      </c>
      <c r="U1922">
        <v>0</v>
      </c>
      <c r="V1922">
        <v>0</v>
      </c>
      <c r="W1922">
        <v>0</v>
      </c>
      <c r="X1922">
        <v>0.58353507953385597</v>
      </c>
      <c r="Y1922">
        <v>0</v>
      </c>
      <c r="Z1922">
        <v>0</v>
      </c>
      <c r="AA1922">
        <v>0</v>
      </c>
      <c r="AB1922">
        <v>0.22612093830573399</v>
      </c>
      <c r="AC1922">
        <v>0</v>
      </c>
      <c r="AD1922">
        <v>0</v>
      </c>
      <c r="AE1922">
        <v>0.80965601783958996</v>
      </c>
    </row>
    <row r="1923" spans="1:31" x14ac:dyDescent="0.3">
      <c r="A1923">
        <v>2690139</v>
      </c>
      <c r="B1923">
        <v>1</v>
      </c>
      <c r="C1923" t="s">
        <v>80</v>
      </c>
      <c r="D1923" t="s">
        <v>82</v>
      </c>
      <c r="E1923" t="s">
        <v>244</v>
      </c>
      <c r="F1923" t="s">
        <v>1233</v>
      </c>
      <c r="G1923" t="s">
        <v>409</v>
      </c>
      <c r="H1923" t="s">
        <v>187</v>
      </c>
      <c r="I1923" t="s">
        <v>136</v>
      </c>
      <c r="J1923" t="s">
        <v>137</v>
      </c>
      <c r="K1923" t="s">
        <v>138</v>
      </c>
      <c r="L1923" t="s">
        <v>5680</v>
      </c>
      <c r="M1923" t="s">
        <v>5681</v>
      </c>
      <c r="N1923">
        <v>6.875277777</v>
      </c>
      <c r="O1923">
        <v>0</v>
      </c>
      <c r="P1923">
        <v>3</v>
      </c>
      <c r="Q1923">
        <v>0</v>
      </c>
      <c r="R1923">
        <v>0</v>
      </c>
      <c r="S1923">
        <v>0</v>
      </c>
      <c r="T1923">
        <v>358</v>
      </c>
      <c r="U1923">
        <v>0</v>
      </c>
      <c r="V1923">
        <v>0</v>
      </c>
      <c r="W1923">
        <v>0</v>
      </c>
      <c r="X1923">
        <v>5.5505442059524688</v>
      </c>
      <c r="Y1923">
        <v>0</v>
      </c>
      <c r="Z1923">
        <v>0</v>
      </c>
      <c r="AA1923">
        <v>0</v>
      </c>
      <c r="AB1923">
        <v>829.72765328883054</v>
      </c>
      <c r="AC1923">
        <v>0</v>
      </c>
      <c r="AD1923">
        <v>0</v>
      </c>
      <c r="AE1923">
        <v>835.27819749478306</v>
      </c>
    </row>
    <row r="1924" spans="1:31" x14ac:dyDescent="0.3">
      <c r="A1924">
        <v>2690117</v>
      </c>
      <c r="B1924">
        <v>1</v>
      </c>
      <c r="C1924" t="s">
        <v>80</v>
      </c>
      <c r="D1924" t="s">
        <v>83</v>
      </c>
      <c r="E1924" t="s">
        <v>213</v>
      </c>
      <c r="F1924" t="s">
        <v>1021</v>
      </c>
      <c r="G1924" t="s">
        <v>688</v>
      </c>
      <c r="H1924" t="s">
        <v>187</v>
      </c>
      <c r="I1924" t="s">
        <v>136</v>
      </c>
      <c r="J1924" t="s">
        <v>137</v>
      </c>
      <c r="K1924" t="s">
        <v>138</v>
      </c>
      <c r="L1924" t="s">
        <v>5682</v>
      </c>
      <c r="M1924" t="s">
        <v>5683</v>
      </c>
      <c r="N1924">
        <v>7.2861111110000003</v>
      </c>
      <c r="O1924">
        <v>0</v>
      </c>
      <c r="P1924">
        <v>0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1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</row>
    <row r="1925" spans="1:31" x14ac:dyDescent="0.3">
      <c r="A1925">
        <v>2690132</v>
      </c>
      <c r="B1925">
        <v>1</v>
      </c>
      <c r="C1925" t="s">
        <v>81</v>
      </c>
      <c r="D1925" t="s">
        <v>123</v>
      </c>
      <c r="E1925" t="s">
        <v>145</v>
      </c>
      <c r="F1925" t="s">
        <v>5684</v>
      </c>
      <c r="G1925" t="s">
        <v>134</v>
      </c>
      <c r="H1925" t="s">
        <v>135</v>
      </c>
      <c r="I1925" t="s">
        <v>136</v>
      </c>
      <c r="J1925" t="s">
        <v>137</v>
      </c>
      <c r="K1925" t="s">
        <v>138</v>
      </c>
      <c r="L1925" t="s">
        <v>5685</v>
      </c>
      <c r="M1925" t="s">
        <v>5686</v>
      </c>
      <c r="N1925">
        <v>1.2322222220000001</v>
      </c>
      <c r="O1925">
        <v>2</v>
      </c>
      <c r="P1925">
        <v>708</v>
      </c>
      <c r="Q1925">
        <v>13</v>
      </c>
      <c r="R1925">
        <v>88</v>
      </c>
      <c r="S1925">
        <v>6</v>
      </c>
      <c r="T1925">
        <v>72</v>
      </c>
      <c r="U1925">
        <v>2</v>
      </c>
      <c r="V1925">
        <v>0</v>
      </c>
      <c r="W1925">
        <v>14.550809749509888</v>
      </c>
      <c r="X1925">
        <v>133.79255244356335</v>
      </c>
      <c r="Y1925">
        <v>15.091708162749969</v>
      </c>
      <c r="Z1925">
        <v>54.898017221915453</v>
      </c>
      <c r="AA1925">
        <v>41.289875669712458</v>
      </c>
      <c r="AB1925">
        <v>36.126109265407351</v>
      </c>
      <c r="AC1925">
        <v>85.671434952208415</v>
      </c>
      <c r="AD1925">
        <v>0</v>
      </c>
      <c r="AE1925">
        <v>381.42050746506686</v>
      </c>
    </row>
    <row r="1926" spans="1:31" x14ac:dyDescent="0.3">
      <c r="A1926">
        <v>2690145</v>
      </c>
      <c r="B1926">
        <v>1</v>
      </c>
      <c r="C1926" t="s">
        <v>81</v>
      </c>
      <c r="D1926" t="s">
        <v>113</v>
      </c>
      <c r="E1926" t="s">
        <v>160</v>
      </c>
      <c r="F1926" t="s">
        <v>5687</v>
      </c>
      <c r="G1926" t="s">
        <v>134</v>
      </c>
      <c r="H1926" t="s">
        <v>135</v>
      </c>
      <c r="I1926" t="s">
        <v>169</v>
      </c>
      <c r="J1926" t="s">
        <v>137</v>
      </c>
      <c r="K1926" t="s">
        <v>138</v>
      </c>
      <c r="L1926" t="s">
        <v>5688</v>
      </c>
      <c r="M1926" t="s">
        <v>5689</v>
      </c>
      <c r="N1926">
        <v>1.1111111E-2</v>
      </c>
      <c r="O1926">
        <v>0</v>
      </c>
      <c r="P1926">
        <v>619</v>
      </c>
      <c r="Q1926">
        <v>0</v>
      </c>
      <c r="R1926">
        <v>24</v>
      </c>
      <c r="S1926">
        <v>0</v>
      </c>
      <c r="T1926">
        <v>21</v>
      </c>
      <c r="U1926">
        <v>0</v>
      </c>
      <c r="V1926">
        <v>0</v>
      </c>
      <c r="W1926">
        <v>0</v>
      </c>
      <c r="X1926">
        <v>0.71258320733019487</v>
      </c>
      <c r="Y1926">
        <v>0</v>
      </c>
      <c r="Z1926">
        <v>3.7807784320523334E-2</v>
      </c>
      <c r="AA1926">
        <v>0</v>
      </c>
      <c r="AB1926">
        <v>3.8018090491235543E-2</v>
      </c>
      <c r="AC1926">
        <v>0</v>
      </c>
      <c r="AD1926">
        <v>0</v>
      </c>
      <c r="AE1926">
        <v>0.78840908214195371</v>
      </c>
    </row>
    <row r="1927" spans="1:31" x14ac:dyDescent="0.3">
      <c r="A1927">
        <v>2690203</v>
      </c>
      <c r="B1927">
        <v>1</v>
      </c>
      <c r="C1927" t="s">
        <v>80</v>
      </c>
      <c r="D1927" t="s">
        <v>90</v>
      </c>
      <c r="E1927" t="s">
        <v>184</v>
      </c>
      <c r="F1927" t="s">
        <v>5690</v>
      </c>
      <c r="G1927" t="s">
        <v>186</v>
      </c>
      <c r="H1927" t="s">
        <v>187</v>
      </c>
      <c r="I1927" t="s">
        <v>136</v>
      </c>
      <c r="J1927" t="s">
        <v>137</v>
      </c>
      <c r="K1927" t="s">
        <v>138</v>
      </c>
      <c r="L1927" t="s">
        <v>5691</v>
      </c>
      <c r="M1927" t="s">
        <v>5692</v>
      </c>
      <c r="N1927">
        <v>2.841111111</v>
      </c>
      <c r="O1927">
        <v>0</v>
      </c>
      <c r="P1927">
        <v>121</v>
      </c>
      <c r="Q1927">
        <v>0</v>
      </c>
      <c r="R1927">
        <v>0</v>
      </c>
      <c r="S1927">
        <v>0</v>
      </c>
      <c r="T1927">
        <v>17</v>
      </c>
      <c r="U1927">
        <v>0</v>
      </c>
      <c r="V1927">
        <v>0</v>
      </c>
      <c r="W1927">
        <v>0</v>
      </c>
      <c r="X1927">
        <v>85.687249373844324</v>
      </c>
      <c r="Y1927">
        <v>0</v>
      </c>
      <c r="Z1927">
        <v>0</v>
      </c>
      <c r="AA1927">
        <v>0</v>
      </c>
      <c r="AB1927">
        <v>84.36034338119417</v>
      </c>
      <c r="AC1927">
        <v>0</v>
      </c>
      <c r="AD1927">
        <v>0</v>
      </c>
      <c r="AE1927">
        <v>170.04759275503849</v>
      </c>
    </row>
    <row r="1928" spans="1:31" x14ac:dyDescent="0.3">
      <c r="A1928">
        <v>2690281</v>
      </c>
      <c r="B1928">
        <v>1</v>
      </c>
      <c r="C1928" t="s">
        <v>80</v>
      </c>
      <c r="D1928" t="s">
        <v>85</v>
      </c>
      <c r="E1928" t="s">
        <v>244</v>
      </c>
      <c r="F1928" t="s">
        <v>5693</v>
      </c>
      <c r="G1928" t="s">
        <v>346</v>
      </c>
      <c r="H1928" t="s">
        <v>187</v>
      </c>
      <c r="I1928" t="s">
        <v>136</v>
      </c>
      <c r="J1928" t="s">
        <v>137</v>
      </c>
      <c r="K1928" t="s">
        <v>166</v>
      </c>
      <c r="L1928" t="s">
        <v>5694</v>
      </c>
      <c r="M1928" t="s">
        <v>5695</v>
      </c>
      <c r="N1928">
        <v>2.3344444439999998</v>
      </c>
      <c r="O1928">
        <v>0</v>
      </c>
      <c r="P1928">
        <v>409</v>
      </c>
      <c r="Q1928">
        <v>0</v>
      </c>
      <c r="R1928">
        <v>0</v>
      </c>
      <c r="S1928">
        <v>0</v>
      </c>
      <c r="T1928">
        <v>16</v>
      </c>
      <c r="U1928">
        <v>0</v>
      </c>
      <c r="V1928">
        <v>0</v>
      </c>
      <c r="W1928">
        <v>0</v>
      </c>
      <c r="X1928">
        <v>227.02901319497821</v>
      </c>
      <c r="Y1928">
        <v>0</v>
      </c>
      <c r="Z1928">
        <v>0</v>
      </c>
      <c r="AA1928">
        <v>0</v>
      </c>
      <c r="AB1928">
        <v>23.886396284265324</v>
      </c>
      <c r="AC1928">
        <v>0</v>
      </c>
      <c r="AD1928">
        <v>0</v>
      </c>
      <c r="AE1928">
        <v>250.91540947924352</v>
      </c>
    </row>
    <row r="1929" spans="1:31" x14ac:dyDescent="0.3">
      <c r="A1929">
        <v>2690290</v>
      </c>
      <c r="B1929">
        <v>1</v>
      </c>
      <c r="C1929" t="s">
        <v>80</v>
      </c>
      <c r="D1929" t="s">
        <v>96</v>
      </c>
      <c r="E1929" t="s">
        <v>244</v>
      </c>
      <c r="F1929" t="s">
        <v>5696</v>
      </c>
      <c r="G1929" t="s">
        <v>346</v>
      </c>
      <c r="H1929" t="s">
        <v>187</v>
      </c>
      <c r="I1929" t="s">
        <v>136</v>
      </c>
      <c r="J1929" t="s">
        <v>137</v>
      </c>
      <c r="K1929" t="s">
        <v>166</v>
      </c>
      <c r="L1929" t="s">
        <v>5697</v>
      </c>
      <c r="M1929" t="s">
        <v>5698</v>
      </c>
      <c r="N1929">
        <v>2.2875000000000001</v>
      </c>
      <c r="O1929">
        <v>0</v>
      </c>
      <c r="P1929">
        <v>32</v>
      </c>
      <c r="Q1929">
        <v>0</v>
      </c>
      <c r="R1929">
        <v>0</v>
      </c>
      <c r="S1929">
        <v>0</v>
      </c>
      <c r="T1929">
        <v>1</v>
      </c>
      <c r="U1929">
        <v>0</v>
      </c>
      <c r="V1929">
        <v>1</v>
      </c>
      <c r="W1929">
        <v>0</v>
      </c>
      <c r="X1929">
        <v>6.0484591799178959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6.0484591799178959</v>
      </c>
    </row>
    <row r="1930" spans="1:31" x14ac:dyDescent="0.3">
      <c r="A1930">
        <v>2690298</v>
      </c>
      <c r="B1930">
        <v>1</v>
      </c>
      <c r="C1930" t="s">
        <v>80</v>
      </c>
      <c r="D1930" t="s">
        <v>107</v>
      </c>
      <c r="E1930" t="s">
        <v>213</v>
      </c>
      <c r="F1930" t="s">
        <v>5699</v>
      </c>
      <c r="G1930" t="s">
        <v>831</v>
      </c>
      <c r="H1930" t="s">
        <v>187</v>
      </c>
      <c r="I1930" t="s">
        <v>136</v>
      </c>
      <c r="J1930" t="s">
        <v>137</v>
      </c>
      <c r="K1930" t="s">
        <v>138</v>
      </c>
      <c r="L1930" t="s">
        <v>5700</v>
      </c>
      <c r="M1930" t="s">
        <v>5701</v>
      </c>
      <c r="N1930">
        <v>1.933333333</v>
      </c>
      <c r="O1930">
        <v>0</v>
      </c>
      <c r="P1930">
        <v>2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0.35165546176861101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0.35165546176861101</v>
      </c>
    </row>
    <row r="1931" spans="1:31" x14ac:dyDescent="0.3">
      <c r="A1931">
        <v>2690300</v>
      </c>
      <c r="B1931">
        <v>1</v>
      </c>
      <c r="C1931" t="s">
        <v>80</v>
      </c>
      <c r="D1931" t="s">
        <v>84</v>
      </c>
      <c r="E1931" t="s">
        <v>213</v>
      </c>
      <c r="F1931" t="s">
        <v>5702</v>
      </c>
      <c r="G1931" t="s">
        <v>215</v>
      </c>
      <c r="H1931" t="s">
        <v>187</v>
      </c>
      <c r="I1931" t="s">
        <v>136</v>
      </c>
      <c r="J1931" t="s">
        <v>137</v>
      </c>
      <c r="K1931" t="s">
        <v>138</v>
      </c>
      <c r="L1931" t="s">
        <v>5703</v>
      </c>
      <c r="M1931" t="s">
        <v>5704</v>
      </c>
      <c r="N1931">
        <v>1.893888888</v>
      </c>
      <c r="O1931">
        <v>0</v>
      </c>
      <c r="P1931">
        <v>7</v>
      </c>
      <c r="Q1931">
        <v>0</v>
      </c>
      <c r="R1931">
        <v>0</v>
      </c>
      <c r="S1931">
        <v>0</v>
      </c>
      <c r="T1931">
        <v>4</v>
      </c>
      <c r="U1931">
        <v>0</v>
      </c>
      <c r="V1931">
        <v>0</v>
      </c>
      <c r="W1931">
        <v>0</v>
      </c>
      <c r="X1931">
        <v>2.3344897947843641</v>
      </c>
      <c r="Y1931">
        <v>0</v>
      </c>
      <c r="Z1931">
        <v>0</v>
      </c>
      <c r="AA1931">
        <v>0</v>
      </c>
      <c r="AB1931">
        <v>3.3241535160013087</v>
      </c>
      <c r="AC1931">
        <v>0</v>
      </c>
      <c r="AD1931">
        <v>0</v>
      </c>
      <c r="AE1931">
        <v>5.6586433107856724</v>
      </c>
    </row>
    <row r="1932" spans="1:31" x14ac:dyDescent="0.3">
      <c r="A1932">
        <v>2690320</v>
      </c>
      <c r="B1932">
        <v>1</v>
      </c>
      <c r="C1932" t="s">
        <v>80</v>
      </c>
      <c r="D1932" t="s">
        <v>84</v>
      </c>
      <c r="E1932" t="s">
        <v>244</v>
      </c>
      <c r="F1932" t="s">
        <v>5705</v>
      </c>
      <c r="G1932" t="s">
        <v>165</v>
      </c>
      <c r="H1932" t="s">
        <v>187</v>
      </c>
      <c r="I1932" t="s">
        <v>136</v>
      </c>
      <c r="J1932" t="s">
        <v>137</v>
      </c>
      <c r="K1932" t="s">
        <v>166</v>
      </c>
      <c r="L1932" t="s">
        <v>5706</v>
      </c>
      <c r="M1932" t="s">
        <v>5707</v>
      </c>
      <c r="N1932">
        <v>1.133888888</v>
      </c>
      <c r="O1932">
        <v>0</v>
      </c>
      <c r="P1932">
        <v>441</v>
      </c>
      <c r="Q1932">
        <v>0</v>
      </c>
      <c r="R1932">
        <v>0</v>
      </c>
      <c r="S1932">
        <v>0</v>
      </c>
      <c r="T1932">
        <v>151</v>
      </c>
      <c r="U1932">
        <v>0</v>
      </c>
      <c r="V1932">
        <v>1</v>
      </c>
      <c r="W1932">
        <v>0</v>
      </c>
      <c r="X1932">
        <v>89.099283108281156</v>
      </c>
      <c r="Y1932">
        <v>0</v>
      </c>
      <c r="Z1932">
        <v>0</v>
      </c>
      <c r="AA1932">
        <v>0</v>
      </c>
      <c r="AB1932">
        <v>218.59389285915663</v>
      </c>
      <c r="AC1932">
        <v>0</v>
      </c>
      <c r="AD1932">
        <v>25.193684670981703</v>
      </c>
      <c r="AE1932">
        <v>332.88686063841953</v>
      </c>
    </row>
    <row r="1933" spans="1:31" x14ac:dyDescent="0.3">
      <c r="A1933">
        <v>2690334</v>
      </c>
      <c r="B1933">
        <v>1</v>
      </c>
      <c r="C1933" t="s">
        <v>80</v>
      </c>
      <c r="D1933" t="s">
        <v>83</v>
      </c>
      <c r="E1933" t="s">
        <v>184</v>
      </c>
      <c r="F1933" t="s">
        <v>5708</v>
      </c>
      <c r="G1933" t="s">
        <v>346</v>
      </c>
      <c r="H1933" t="s">
        <v>187</v>
      </c>
      <c r="I1933" t="s">
        <v>136</v>
      </c>
      <c r="J1933" t="s">
        <v>137</v>
      </c>
      <c r="K1933" t="s">
        <v>166</v>
      </c>
      <c r="L1933" t="s">
        <v>5709</v>
      </c>
      <c r="M1933" t="s">
        <v>5710</v>
      </c>
      <c r="N1933">
        <v>1.3875</v>
      </c>
      <c r="O1933">
        <v>0</v>
      </c>
      <c r="P1933">
        <v>135</v>
      </c>
      <c r="Q1933">
        <v>0</v>
      </c>
      <c r="R1933">
        <v>0</v>
      </c>
      <c r="S1933">
        <v>0</v>
      </c>
      <c r="T1933">
        <v>9</v>
      </c>
      <c r="U1933">
        <v>0</v>
      </c>
      <c r="V1933">
        <v>0</v>
      </c>
      <c r="W1933">
        <v>0</v>
      </c>
      <c r="X1933">
        <v>33.002821824310082</v>
      </c>
      <c r="Y1933">
        <v>0</v>
      </c>
      <c r="Z1933">
        <v>0</v>
      </c>
      <c r="AA1933">
        <v>0</v>
      </c>
      <c r="AB1933">
        <v>23.762390828509858</v>
      </c>
      <c r="AC1933">
        <v>0</v>
      </c>
      <c r="AD1933">
        <v>0</v>
      </c>
      <c r="AE1933">
        <v>56.76521265281994</v>
      </c>
    </row>
    <row r="1934" spans="1:31" x14ac:dyDescent="0.3">
      <c r="A1934">
        <v>2690340</v>
      </c>
      <c r="B1934">
        <v>1</v>
      </c>
      <c r="C1934" t="s">
        <v>80</v>
      </c>
      <c r="D1934" t="s">
        <v>96</v>
      </c>
      <c r="E1934" t="s">
        <v>428</v>
      </c>
      <c r="F1934" t="s">
        <v>5711</v>
      </c>
      <c r="G1934" t="s">
        <v>186</v>
      </c>
      <c r="H1934" t="s">
        <v>187</v>
      </c>
      <c r="I1934" t="s">
        <v>136</v>
      </c>
      <c r="J1934" t="s">
        <v>137</v>
      </c>
      <c r="K1934" t="s">
        <v>138</v>
      </c>
      <c r="L1934" t="s">
        <v>5712</v>
      </c>
      <c r="M1934" t="s">
        <v>5713</v>
      </c>
      <c r="N1934">
        <v>1.582222222</v>
      </c>
      <c r="O1934">
        <v>0</v>
      </c>
      <c r="P1934">
        <v>34</v>
      </c>
      <c r="Q1934">
        <v>0</v>
      </c>
      <c r="R1934">
        <v>0</v>
      </c>
      <c r="S1934">
        <v>0</v>
      </c>
      <c r="T1934">
        <v>1</v>
      </c>
      <c r="U1934">
        <v>0</v>
      </c>
      <c r="V1934">
        <v>0</v>
      </c>
      <c r="W1934">
        <v>0</v>
      </c>
      <c r="X1934">
        <v>19.905290976000916</v>
      </c>
      <c r="Y1934">
        <v>0</v>
      </c>
      <c r="Z1934">
        <v>0</v>
      </c>
      <c r="AA1934">
        <v>0</v>
      </c>
      <c r="AB1934">
        <v>5.4265185760564001E-2</v>
      </c>
      <c r="AC1934">
        <v>0</v>
      </c>
      <c r="AD1934">
        <v>0</v>
      </c>
      <c r="AE1934">
        <v>19.95955616176148</v>
      </c>
    </row>
    <row r="1935" spans="1:31" x14ac:dyDescent="0.3">
      <c r="A1935">
        <v>2690341</v>
      </c>
      <c r="B1935">
        <v>1</v>
      </c>
      <c r="C1935" t="s">
        <v>80</v>
      </c>
      <c r="D1935" t="s">
        <v>82</v>
      </c>
      <c r="E1935" t="s">
        <v>244</v>
      </c>
      <c r="F1935" t="s">
        <v>5714</v>
      </c>
      <c r="G1935" t="s">
        <v>165</v>
      </c>
      <c r="H1935" t="s">
        <v>187</v>
      </c>
      <c r="I1935" t="s">
        <v>136</v>
      </c>
      <c r="J1935" t="s">
        <v>137</v>
      </c>
      <c r="K1935" t="s">
        <v>166</v>
      </c>
      <c r="L1935" t="s">
        <v>5715</v>
      </c>
      <c r="M1935" t="s">
        <v>5716</v>
      </c>
      <c r="N1935">
        <v>0.62222222199999999</v>
      </c>
      <c r="O1935">
        <v>0</v>
      </c>
      <c r="P1935">
        <v>699</v>
      </c>
      <c r="Q1935">
        <v>0</v>
      </c>
      <c r="R1935">
        <v>0</v>
      </c>
      <c r="S1935">
        <v>0</v>
      </c>
      <c r="T1935">
        <v>58</v>
      </c>
      <c r="U1935">
        <v>0</v>
      </c>
      <c r="V1935">
        <v>0</v>
      </c>
      <c r="W1935">
        <v>0</v>
      </c>
      <c r="X1935">
        <v>88.414303534996179</v>
      </c>
      <c r="Y1935">
        <v>0</v>
      </c>
      <c r="Z1935">
        <v>0</v>
      </c>
      <c r="AA1935">
        <v>0</v>
      </c>
      <c r="AB1935">
        <v>25.050321573869041</v>
      </c>
      <c r="AC1935">
        <v>0</v>
      </c>
      <c r="AD1935">
        <v>0</v>
      </c>
      <c r="AE1935">
        <v>113.46462510886522</v>
      </c>
    </row>
    <row r="1936" spans="1:31" x14ac:dyDescent="0.3">
      <c r="A1936">
        <v>2690203</v>
      </c>
      <c r="B1936">
        <v>2</v>
      </c>
      <c r="C1936" t="s">
        <v>80</v>
      </c>
      <c r="D1936" t="s">
        <v>90</v>
      </c>
      <c r="E1936" t="s">
        <v>244</v>
      </c>
      <c r="F1936" t="s">
        <v>5717</v>
      </c>
      <c r="G1936" t="s">
        <v>186</v>
      </c>
      <c r="H1936" t="s">
        <v>187</v>
      </c>
      <c r="I1936" t="s">
        <v>136</v>
      </c>
      <c r="J1936" t="s">
        <v>137</v>
      </c>
      <c r="K1936" t="s">
        <v>138</v>
      </c>
      <c r="L1936" t="s">
        <v>5692</v>
      </c>
      <c r="M1936" t="s">
        <v>5718</v>
      </c>
      <c r="N1936">
        <v>6.8055555000000004E-2</v>
      </c>
      <c r="O1936">
        <v>0</v>
      </c>
      <c r="P1936">
        <v>895</v>
      </c>
      <c r="Q1936">
        <v>0</v>
      </c>
      <c r="R1936">
        <v>0</v>
      </c>
      <c r="S1936">
        <v>0</v>
      </c>
      <c r="T1936">
        <v>79</v>
      </c>
      <c r="U1936">
        <v>0</v>
      </c>
      <c r="V1936">
        <v>0</v>
      </c>
      <c r="W1936">
        <v>0</v>
      </c>
      <c r="X1936">
        <v>12.191329336376956</v>
      </c>
      <c r="Y1936">
        <v>0</v>
      </c>
      <c r="Z1936">
        <v>0</v>
      </c>
      <c r="AA1936">
        <v>0</v>
      </c>
      <c r="AB1936">
        <v>7.0296399561709277</v>
      </c>
      <c r="AC1936">
        <v>0</v>
      </c>
      <c r="AD1936">
        <v>0</v>
      </c>
      <c r="AE1936">
        <v>19.220969292547885</v>
      </c>
    </row>
    <row r="1937" spans="1:31" x14ac:dyDescent="0.3">
      <c r="A1937">
        <v>2689713</v>
      </c>
      <c r="B1937">
        <v>2</v>
      </c>
      <c r="C1937" t="s">
        <v>81</v>
      </c>
      <c r="D1937" t="s">
        <v>122</v>
      </c>
      <c r="E1937" t="s">
        <v>145</v>
      </c>
      <c r="F1937" t="s">
        <v>5719</v>
      </c>
      <c r="G1937" t="s">
        <v>232</v>
      </c>
      <c r="H1937" t="s">
        <v>135</v>
      </c>
      <c r="I1937" t="s">
        <v>136</v>
      </c>
      <c r="J1937" t="s">
        <v>137</v>
      </c>
      <c r="K1937" t="s">
        <v>138</v>
      </c>
      <c r="L1937" t="s">
        <v>5720</v>
      </c>
      <c r="M1937" t="s">
        <v>5721</v>
      </c>
      <c r="N1937">
        <v>0.57277777699999999</v>
      </c>
      <c r="O1937">
        <v>0</v>
      </c>
      <c r="P1937">
        <v>124</v>
      </c>
      <c r="Q1937">
        <v>0</v>
      </c>
      <c r="R1937">
        <v>1</v>
      </c>
      <c r="S1937">
        <v>8</v>
      </c>
      <c r="T1937">
        <v>12</v>
      </c>
      <c r="U1937">
        <v>5</v>
      </c>
      <c r="V1937">
        <v>0</v>
      </c>
      <c r="W1937">
        <v>0</v>
      </c>
      <c r="X1937">
        <v>10.990308531957934</v>
      </c>
      <c r="Y1937">
        <v>0</v>
      </c>
      <c r="Z1937">
        <v>0.17925177144079421</v>
      </c>
      <c r="AA1937">
        <v>21.652907028020977</v>
      </c>
      <c r="AB1937">
        <v>14.99264570084004</v>
      </c>
      <c r="AC1937">
        <v>92.849834838996927</v>
      </c>
      <c r="AD1937">
        <v>0</v>
      </c>
      <c r="AE1937">
        <v>140.66494787125669</v>
      </c>
    </row>
    <row r="1938" spans="1:31" x14ac:dyDescent="0.3">
      <c r="A1938">
        <v>2690004</v>
      </c>
      <c r="B1938">
        <v>1</v>
      </c>
      <c r="C1938" t="s">
        <v>81</v>
      </c>
      <c r="D1938" t="s">
        <v>126</v>
      </c>
      <c r="E1938" t="s">
        <v>132</v>
      </c>
      <c r="F1938" t="s">
        <v>2181</v>
      </c>
      <c r="G1938" t="s">
        <v>134</v>
      </c>
      <c r="H1938" t="s">
        <v>135</v>
      </c>
      <c r="I1938" t="s">
        <v>136</v>
      </c>
      <c r="J1938" t="s">
        <v>137</v>
      </c>
      <c r="K1938" t="s">
        <v>138</v>
      </c>
      <c r="L1938" t="s">
        <v>5722</v>
      </c>
      <c r="M1938" t="s">
        <v>5723</v>
      </c>
      <c r="N1938">
        <v>0.79722222200000004</v>
      </c>
      <c r="O1938">
        <v>7</v>
      </c>
      <c r="P1938">
        <v>305</v>
      </c>
      <c r="Q1938">
        <v>36</v>
      </c>
      <c r="R1938">
        <v>133</v>
      </c>
      <c r="S1938">
        <v>8</v>
      </c>
      <c r="T1938">
        <v>20</v>
      </c>
      <c r="U1938">
        <v>1</v>
      </c>
      <c r="V1938">
        <v>0</v>
      </c>
      <c r="W1938">
        <v>0.93171422689669181</v>
      </c>
      <c r="X1938">
        <v>26.9002230451282</v>
      </c>
      <c r="Y1938">
        <v>274.04483754930936</v>
      </c>
      <c r="Z1938">
        <v>120.89632090668285</v>
      </c>
      <c r="AA1938">
        <v>87.935533530906881</v>
      </c>
      <c r="AB1938">
        <v>13.416061218901577</v>
      </c>
      <c r="AC1938">
        <v>105.52469061820888</v>
      </c>
      <c r="AD1938">
        <v>0</v>
      </c>
      <c r="AE1938">
        <v>629.6493810960344</v>
      </c>
    </row>
    <row r="1939" spans="1:31" x14ac:dyDescent="0.3">
      <c r="A1939">
        <v>2690190</v>
      </c>
      <c r="B1939">
        <v>1</v>
      </c>
      <c r="C1939" t="s">
        <v>80</v>
      </c>
      <c r="D1939" t="s">
        <v>87</v>
      </c>
      <c r="E1939" t="s">
        <v>428</v>
      </c>
      <c r="F1939" t="s">
        <v>5724</v>
      </c>
      <c r="G1939" t="s">
        <v>147</v>
      </c>
      <c r="H1939" t="s">
        <v>187</v>
      </c>
      <c r="I1939" t="s">
        <v>136</v>
      </c>
      <c r="J1939" t="s">
        <v>3</v>
      </c>
      <c r="K1939" t="s">
        <v>138</v>
      </c>
      <c r="L1939" t="s">
        <v>5725</v>
      </c>
      <c r="M1939" t="s">
        <v>5726</v>
      </c>
      <c r="N1939">
        <v>5.3086111110000003</v>
      </c>
      <c r="O1939">
        <v>0</v>
      </c>
      <c r="P1939">
        <v>14</v>
      </c>
      <c r="Q1939">
        <v>0</v>
      </c>
      <c r="R1939">
        <v>0</v>
      </c>
      <c r="S1939">
        <v>0</v>
      </c>
      <c r="T1939">
        <v>15</v>
      </c>
      <c r="U1939">
        <v>0</v>
      </c>
      <c r="V1939">
        <v>0</v>
      </c>
      <c r="W1939">
        <v>0</v>
      </c>
      <c r="X1939">
        <v>8.6291285866478198</v>
      </c>
      <c r="Y1939">
        <v>0</v>
      </c>
      <c r="Z1939">
        <v>0</v>
      </c>
      <c r="AA1939">
        <v>0</v>
      </c>
      <c r="AB1939">
        <v>126.23441328221067</v>
      </c>
      <c r="AC1939">
        <v>0</v>
      </c>
      <c r="AD1939">
        <v>0</v>
      </c>
      <c r="AE1939">
        <v>134.86354186885848</v>
      </c>
    </row>
    <row r="1940" spans="1:31" x14ac:dyDescent="0.3">
      <c r="A1940">
        <v>2690245</v>
      </c>
      <c r="B1940">
        <v>1</v>
      </c>
      <c r="C1940" t="s">
        <v>80</v>
      </c>
      <c r="D1940" t="s">
        <v>109</v>
      </c>
      <c r="E1940" t="s">
        <v>213</v>
      </c>
      <c r="F1940" t="s">
        <v>5727</v>
      </c>
      <c r="G1940" t="s">
        <v>688</v>
      </c>
      <c r="H1940" t="s">
        <v>187</v>
      </c>
      <c r="I1940" t="s">
        <v>136</v>
      </c>
      <c r="J1940" t="s">
        <v>137</v>
      </c>
      <c r="K1940" t="s">
        <v>138</v>
      </c>
      <c r="L1940" t="s">
        <v>5728</v>
      </c>
      <c r="M1940" t="s">
        <v>5729</v>
      </c>
      <c r="N1940">
        <v>2.588333333</v>
      </c>
      <c r="O1940">
        <v>0</v>
      </c>
      <c r="P1940">
        <v>0</v>
      </c>
      <c r="Q1940">
        <v>0</v>
      </c>
      <c r="R1940">
        <v>1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0.52683663090148702</v>
      </c>
      <c r="AA1940">
        <v>0</v>
      </c>
      <c r="AB1940">
        <v>0</v>
      </c>
      <c r="AC1940">
        <v>0</v>
      </c>
      <c r="AD1940">
        <v>0</v>
      </c>
      <c r="AE1940">
        <v>0.52683663090148702</v>
      </c>
    </row>
    <row r="1941" spans="1:31" x14ac:dyDescent="0.3">
      <c r="A1941">
        <v>2690323</v>
      </c>
      <c r="B1941">
        <v>1</v>
      </c>
      <c r="C1941" t="s">
        <v>81</v>
      </c>
      <c r="D1941" t="s">
        <v>123</v>
      </c>
      <c r="E1941" t="s">
        <v>184</v>
      </c>
      <c r="F1941" t="s">
        <v>5730</v>
      </c>
      <c r="G1941" t="s">
        <v>186</v>
      </c>
      <c r="H1941" t="s">
        <v>187</v>
      </c>
      <c r="I1941" t="s">
        <v>136</v>
      </c>
      <c r="J1941" t="s">
        <v>137</v>
      </c>
      <c r="K1941" t="s">
        <v>138</v>
      </c>
      <c r="L1941" t="s">
        <v>5731</v>
      </c>
      <c r="M1941" t="s">
        <v>5732</v>
      </c>
      <c r="N1941">
        <v>1.7427777769999999</v>
      </c>
      <c r="O1941">
        <v>0</v>
      </c>
      <c r="P1941">
        <v>0</v>
      </c>
      <c r="Q1941">
        <v>0</v>
      </c>
      <c r="R1941">
        <v>1</v>
      </c>
      <c r="S1941">
        <v>0</v>
      </c>
      <c r="T1941">
        <v>1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1.0683773043846894</v>
      </c>
      <c r="AA1941">
        <v>0</v>
      </c>
      <c r="AB1941">
        <v>1.759860886284456</v>
      </c>
      <c r="AC1941">
        <v>0</v>
      </c>
      <c r="AD1941">
        <v>0</v>
      </c>
      <c r="AE1941">
        <v>2.8282381906691452</v>
      </c>
    </row>
    <row r="1942" spans="1:31" x14ac:dyDescent="0.3">
      <c r="A1942">
        <v>2690331</v>
      </c>
      <c r="B1942">
        <v>1</v>
      </c>
      <c r="C1942" t="s">
        <v>80</v>
      </c>
      <c r="D1942" t="s">
        <v>100</v>
      </c>
      <c r="E1942" t="s">
        <v>213</v>
      </c>
      <c r="F1942" t="s">
        <v>5733</v>
      </c>
      <c r="G1942" t="s">
        <v>688</v>
      </c>
      <c r="H1942" t="s">
        <v>187</v>
      </c>
      <c r="I1942" t="s">
        <v>136</v>
      </c>
      <c r="J1942" t="s">
        <v>137</v>
      </c>
      <c r="K1942" t="s">
        <v>138</v>
      </c>
      <c r="L1942" t="s">
        <v>5734</v>
      </c>
      <c r="M1942" t="s">
        <v>5735</v>
      </c>
      <c r="N1942">
        <v>1.0947222219999999</v>
      </c>
      <c r="O1942">
        <v>0</v>
      </c>
      <c r="P1942">
        <v>0</v>
      </c>
      <c r="Q1942">
        <v>0</v>
      </c>
      <c r="R1942">
        <v>0</v>
      </c>
      <c r="S1942">
        <v>0</v>
      </c>
      <c r="T1942">
        <v>1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6.0541255542783663</v>
      </c>
      <c r="AC1942">
        <v>0</v>
      </c>
      <c r="AD1942">
        <v>0</v>
      </c>
      <c r="AE1942">
        <v>6.0541255542783663</v>
      </c>
    </row>
    <row r="1943" spans="1:31" x14ac:dyDescent="0.3">
      <c r="A1943">
        <v>2690354</v>
      </c>
      <c r="B1943">
        <v>1</v>
      </c>
      <c r="C1943" t="s">
        <v>80</v>
      </c>
      <c r="D1943" t="s">
        <v>93</v>
      </c>
      <c r="E1943" t="s">
        <v>244</v>
      </c>
      <c r="F1943" t="s">
        <v>5736</v>
      </c>
      <c r="G1943" t="s">
        <v>346</v>
      </c>
      <c r="H1943" t="s">
        <v>187</v>
      </c>
      <c r="I1943" t="s">
        <v>136</v>
      </c>
      <c r="J1943" t="s">
        <v>137</v>
      </c>
      <c r="K1943" t="s">
        <v>166</v>
      </c>
      <c r="L1943" t="s">
        <v>5737</v>
      </c>
      <c r="M1943" t="s">
        <v>5738</v>
      </c>
      <c r="N1943">
        <v>0.95166666600000005</v>
      </c>
      <c r="O1943">
        <v>0</v>
      </c>
      <c r="P1943">
        <v>910</v>
      </c>
      <c r="Q1943">
        <v>0</v>
      </c>
      <c r="R1943">
        <v>1</v>
      </c>
      <c r="S1943">
        <v>0</v>
      </c>
      <c r="T1943">
        <v>42</v>
      </c>
      <c r="U1943">
        <v>0</v>
      </c>
      <c r="V1943">
        <v>0</v>
      </c>
      <c r="W1943">
        <v>0</v>
      </c>
      <c r="X1943">
        <v>139.26605677164929</v>
      </c>
      <c r="Y1943">
        <v>0</v>
      </c>
      <c r="Z1943">
        <v>17.170649457571109</v>
      </c>
      <c r="AA1943">
        <v>0</v>
      </c>
      <c r="AB1943">
        <v>38.494995053699</v>
      </c>
      <c r="AC1943">
        <v>0</v>
      </c>
      <c r="AD1943">
        <v>0</v>
      </c>
      <c r="AE1943">
        <v>194.93170128291939</v>
      </c>
    </row>
    <row r="1944" spans="1:31" x14ac:dyDescent="0.3">
      <c r="A1944">
        <v>2690323</v>
      </c>
      <c r="B1944">
        <v>2</v>
      </c>
      <c r="C1944" t="s">
        <v>81</v>
      </c>
      <c r="D1944" t="s">
        <v>123</v>
      </c>
      <c r="E1944" t="s">
        <v>244</v>
      </c>
      <c r="F1944" t="s">
        <v>5739</v>
      </c>
      <c r="G1944" t="s">
        <v>186</v>
      </c>
      <c r="H1944" t="s">
        <v>187</v>
      </c>
      <c r="I1944" t="s">
        <v>136</v>
      </c>
      <c r="J1944" t="s">
        <v>137</v>
      </c>
      <c r="K1944" t="s">
        <v>138</v>
      </c>
      <c r="L1944" t="s">
        <v>5732</v>
      </c>
      <c r="M1944" t="s">
        <v>5740</v>
      </c>
      <c r="N1944">
        <v>0.27611111100000002</v>
      </c>
      <c r="O1944">
        <v>0</v>
      </c>
      <c r="P1944">
        <v>73</v>
      </c>
      <c r="Q1944">
        <v>0</v>
      </c>
      <c r="R1944">
        <v>3</v>
      </c>
      <c r="S1944">
        <v>0</v>
      </c>
      <c r="T1944">
        <v>3</v>
      </c>
      <c r="U1944">
        <v>0</v>
      </c>
      <c r="V1944">
        <v>0</v>
      </c>
      <c r="W1944">
        <v>0</v>
      </c>
      <c r="X1944">
        <v>3.654656676434866</v>
      </c>
      <c r="Y1944">
        <v>0</v>
      </c>
      <c r="Z1944">
        <v>0.24726423136799999</v>
      </c>
      <c r="AA1944">
        <v>0</v>
      </c>
      <c r="AB1944">
        <v>0.36829734011928661</v>
      </c>
      <c r="AC1944">
        <v>0</v>
      </c>
      <c r="AD1944">
        <v>0</v>
      </c>
      <c r="AE1944">
        <v>4.270218247922152</v>
      </c>
    </row>
    <row r="1945" spans="1:31" x14ac:dyDescent="0.3">
      <c r="A1945">
        <v>2690260</v>
      </c>
      <c r="B1945">
        <v>1</v>
      </c>
      <c r="C1945" t="s">
        <v>80</v>
      </c>
      <c r="D1945" t="s">
        <v>101</v>
      </c>
      <c r="E1945" t="s">
        <v>184</v>
      </c>
      <c r="F1945" t="s">
        <v>5741</v>
      </c>
      <c r="G1945" t="s">
        <v>409</v>
      </c>
      <c r="H1945" t="s">
        <v>187</v>
      </c>
      <c r="I1945" t="s">
        <v>136</v>
      </c>
      <c r="J1945" t="s">
        <v>137</v>
      </c>
      <c r="K1945" t="s">
        <v>138</v>
      </c>
      <c r="L1945" t="s">
        <v>5742</v>
      </c>
      <c r="M1945" t="s">
        <v>5743</v>
      </c>
      <c r="N1945">
        <v>2.0083333329999999</v>
      </c>
      <c r="O1945">
        <v>0</v>
      </c>
      <c r="P1945">
        <v>44</v>
      </c>
      <c r="Q1945">
        <v>0</v>
      </c>
      <c r="R1945">
        <v>0</v>
      </c>
      <c r="S1945">
        <v>0</v>
      </c>
      <c r="T1945">
        <v>2</v>
      </c>
      <c r="U1945">
        <v>0</v>
      </c>
      <c r="V1945">
        <v>0</v>
      </c>
      <c r="W1945">
        <v>0</v>
      </c>
      <c r="X1945">
        <v>18.564677674818459</v>
      </c>
      <c r="Y1945">
        <v>0</v>
      </c>
      <c r="Z1945">
        <v>0</v>
      </c>
      <c r="AA1945">
        <v>0</v>
      </c>
      <c r="AB1945">
        <v>1.6979673128769734</v>
      </c>
      <c r="AC1945">
        <v>0</v>
      </c>
      <c r="AD1945">
        <v>0</v>
      </c>
      <c r="AE1945">
        <v>20.262644987695431</v>
      </c>
    </row>
    <row r="1946" spans="1:31" x14ac:dyDescent="0.3">
      <c r="A1946">
        <v>2690273</v>
      </c>
      <c r="B1946">
        <v>1</v>
      </c>
      <c r="C1946" t="s">
        <v>80</v>
      </c>
      <c r="D1946" t="s">
        <v>85</v>
      </c>
      <c r="E1946" t="s">
        <v>244</v>
      </c>
      <c r="F1946" t="s">
        <v>5744</v>
      </c>
      <c r="G1946" t="s">
        <v>346</v>
      </c>
      <c r="H1946" t="s">
        <v>187</v>
      </c>
      <c r="I1946" t="s">
        <v>136</v>
      </c>
      <c r="J1946" t="s">
        <v>137</v>
      </c>
      <c r="K1946" t="s">
        <v>166</v>
      </c>
      <c r="L1946" t="s">
        <v>5745</v>
      </c>
      <c r="M1946" t="s">
        <v>5746</v>
      </c>
      <c r="N1946">
        <v>4.3686111109999999</v>
      </c>
      <c r="O1946">
        <v>0</v>
      </c>
      <c r="P1946">
        <v>499</v>
      </c>
      <c r="Q1946">
        <v>0</v>
      </c>
      <c r="R1946">
        <v>0</v>
      </c>
      <c r="S1946">
        <v>0</v>
      </c>
      <c r="T1946">
        <v>15</v>
      </c>
      <c r="U1946">
        <v>0</v>
      </c>
      <c r="V1946">
        <v>0</v>
      </c>
      <c r="W1946">
        <v>0</v>
      </c>
      <c r="X1946">
        <v>409.17960787390297</v>
      </c>
      <c r="Y1946">
        <v>0</v>
      </c>
      <c r="Z1946">
        <v>0</v>
      </c>
      <c r="AA1946">
        <v>0</v>
      </c>
      <c r="AB1946">
        <v>61.010093600024327</v>
      </c>
      <c r="AC1946">
        <v>0</v>
      </c>
      <c r="AD1946">
        <v>0</v>
      </c>
      <c r="AE1946">
        <v>470.1897014739273</v>
      </c>
    </row>
    <row r="1947" spans="1:31" x14ac:dyDescent="0.3">
      <c r="A1947">
        <v>2690367</v>
      </c>
      <c r="B1947">
        <v>1</v>
      </c>
      <c r="C1947" t="s">
        <v>81</v>
      </c>
      <c r="D1947" t="s">
        <v>126</v>
      </c>
      <c r="E1947" t="s">
        <v>244</v>
      </c>
      <c r="F1947" t="s">
        <v>5224</v>
      </c>
      <c r="G1947" t="s">
        <v>968</v>
      </c>
      <c r="H1947" t="s">
        <v>187</v>
      </c>
      <c r="I1947" t="s">
        <v>136</v>
      </c>
      <c r="J1947" t="s">
        <v>137</v>
      </c>
      <c r="K1947" t="s">
        <v>138</v>
      </c>
      <c r="L1947" t="s">
        <v>5747</v>
      </c>
      <c r="M1947" t="s">
        <v>5748</v>
      </c>
      <c r="N1947">
        <v>1.2211111109999999</v>
      </c>
      <c r="O1947">
        <v>0</v>
      </c>
      <c r="P1947">
        <v>53</v>
      </c>
      <c r="Q1947">
        <v>0</v>
      </c>
      <c r="R1947">
        <v>14</v>
      </c>
      <c r="S1947">
        <v>0</v>
      </c>
      <c r="T1947">
        <v>2</v>
      </c>
      <c r="U1947">
        <v>0</v>
      </c>
      <c r="V1947">
        <v>0</v>
      </c>
      <c r="W1947">
        <v>0</v>
      </c>
      <c r="X1947">
        <v>3.6644914247674252</v>
      </c>
      <c r="Y1947">
        <v>0</v>
      </c>
      <c r="Z1947">
        <v>31.309934077624821</v>
      </c>
      <c r="AA1947">
        <v>0</v>
      </c>
      <c r="AB1947">
        <v>0</v>
      </c>
      <c r="AC1947">
        <v>0</v>
      </c>
      <c r="AD1947">
        <v>0</v>
      </c>
      <c r="AE1947">
        <v>34.974425502392243</v>
      </c>
    </row>
    <row r="1948" spans="1:31" x14ac:dyDescent="0.3">
      <c r="A1948">
        <v>2690379</v>
      </c>
      <c r="B1948">
        <v>1</v>
      </c>
      <c r="C1948" t="s">
        <v>80</v>
      </c>
      <c r="D1948" t="s">
        <v>94</v>
      </c>
      <c r="E1948" t="s">
        <v>184</v>
      </c>
      <c r="F1948" t="s">
        <v>5749</v>
      </c>
      <c r="G1948" t="s">
        <v>186</v>
      </c>
      <c r="H1948" t="s">
        <v>187</v>
      </c>
      <c r="I1948" t="s">
        <v>136</v>
      </c>
      <c r="J1948" t="s">
        <v>137</v>
      </c>
      <c r="K1948" t="s">
        <v>138</v>
      </c>
      <c r="L1948" t="s">
        <v>5750</v>
      </c>
      <c r="M1948" t="s">
        <v>5751</v>
      </c>
      <c r="N1948">
        <v>1.1458333329999999</v>
      </c>
      <c r="O1948">
        <v>0</v>
      </c>
      <c r="P1948">
        <v>43</v>
      </c>
      <c r="Q1948">
        <v>0</v>
      </c>
      <c r="R1948">
        <v>0</v>
      </c>
      <c r="S1948">
        <v>0</v>
      </c>
      <c r="T1948">
        <v>4</v>
      </c>
      <c r="U1948">
        <v>0</v>
      </c>
      <c r="V1948">
        <v>0</v>
      </c>
      <c r="W1948">
        <v>0</v>
      </c>
      <c r="X1948">
        <v>3.7684821260305696</v>
      </c>
      <c r="Y1948">
        <v>0</v>
      </c>
      <c r="Z1948">
        <v>0</v>
      </c>
      <c r="AA1948">
        <v>0</v>
      </c>
      <c r="AB1948">
        <v>0.25041051323881208</v>
      </c>
      <c r="AC1948">
        <v>0</v>
      </c>
      <c r="AD1948">
        <v>0</v>
      </c>
      <c r="AE1948">
        <v>4.0188926392693816</v>
      </c>
    </row>
    <row r="1949" spans="1:31" x14ac:dyDescent="0.3">
      <c r="A1949">
        <v>2690384</v>
      </c>
      <c r="B1949">
        <v>1</v>
      </c>
      <c r="C1949" t="s">
        <v>80</v>
      </c>
      <c r="D1949" t="s">
        <v>88</v>
      </c>
      <c r="E1949" t="s">
        <v>428</v>
      </c>
      <c r="F1949" t="s">
        <v>5752</v>
      </c>
      <c r="G1949" t="s">
        <v>409</v>
      </c>
      <c r="H1949" t="s">
        <v>187</v>
      </c>
      <c r="I1949" t="s">
        <v>136</v>
      </c>
      <c r="J1949" t="s">
        <v>137</v>
      </c>
      <c r="K1949" t="s">
        <v>138</v>
      </c>
      <c r="L1949" t="s">
        <v>5753</v>
      </c>
      <c r="M1949" t="s">
        <v>5754</v>
      </c>
      <c r="N1949">
        <v>1.2041666660000001</v>
      </c>
      <c r="O1949">
        <v>0</v>
      </c>
      <c r="P1949">
        <v>49</v>
      </c>
      <c r="Q1949">
        <v>0</v>
      </c>
      <c r="R1949">
        <v>0</v>
      </c>
      <c r="S1949">
        <v>0</v>
      </c>
      <c r="T1949">
        <v>3</v>
      </c>
      <c r="U1949">
        <v>0</v>
      </c>
      <c r="V1949">
        <v>0</v>
      </c>
      <c r="W1949">
        <v>0</v>
      </c>
      <c r="X1949">
        <v>11.014455662218074</v>
      </c>
      <c r="Y1949">
        <v>0</v>
      </c>
      <c r="Z1949">
        <v>0</v>
      </c>
      <c r="AA1949">
        <v>0</v>
      </c>
      <c r="AB1949">
        <v>2.9835771158666411</v>
      </c>
      <c r="AC1949">
        <v>0</v>
      </c>
      <c r="AD1949">
        <v>0</v>
      </c>
      <c r="AE1949">
        <v>13.998032778084715</v>
      </c>
    </row>
    <row r="1950" spans="1:31" x14ac:dyDescent="0.3">
      <c r="A1950">
        <v>2690387</v>
      </c>
      <c r="B1950">
        <v>1</v>
      </c>
      <c r="C1950" t="s">
        <v>81</v>
      </c>
      <c r="D1950" t="s">
        <v>120</v>
      </c>
      <c r="E1950" t="s">
        <v>184</v>
      </c>
      <c r="F1950" t="s">
        <v>5755</v>
      </c>
      <c r="G1950" t="s">
        <v>186</v>
      </c>
      <c r="H1950" t="s">
        <v>187</v>
      </c>
      <c r="I1950" t="s">
        <v>136</v>
      </c>
      <c r="J1950" t="s">
        <v>137</v>
      </c>
      <c r="K1950" t="s">
        <v>138</v>
      </c>
      <c r="L1950" t="s">
        <v>5756</v>
      </c>
      <c r="M1950" t="s">
        <v>5757</v>
      </c>
      <c r="N1950">
        <v>1.927777777</v>
      </c>
      <c r="O1950">
        <v>0</v>
      </c>
      <c r="P1950">
        <v>71</v>
      </c>
      <c r="Q1950">
        <v>0</v>
      </c>
      <c r="R1950">
        <v>4</v>
      </c>
      <c r="S1950">
        <v>0</v>
      </c>
      <c r="T1950">
        <v>8</v>
      </c>
      <c r="U1950">
        <v>0</v>
      </c>
      <c r="V1950">
        <v>0</v>
      </c>
      <c r="W1950">
        <v>0</v>
      </c>
      <c r="X1950">
        <v>18.686412600519287</v>
      </c>
      <c r="Y1950">
        <v>0</v>
      </c>
      <c r="Z1950">
        <v>4.3190737375868968</v>
      </c>
      <c r="AA1950">
        <v>0</v>
      </c>
      <c r="AB1950">
        <v>8.3509810417418358</v>
      </c>
      <c r="AC1950">
        <v>0</v>
      </c>
      <c r="AD1950">
        <v>0</v>
      </c>
      <c r="AE1950">
        <v>31.35646737984802</v>
      </c>
    </row>
    <row r="1951" spans="1:31" x14ac:dyDescent="0.3">
      <c r="A1951">
        <v>2690406</v>
      </c>
      <c r="B1951">
        <v>1</v>
      </c>
      <c r="C1951" t="s">
        <v>81</v>
      </c>
      <c r="D1951" t="s">
        <v>122</v>
      </c>
      <c r="E1951" t="s">
        <v>213</v>
      </c>
      <c r="F1951" t="s">
        <v>5758</v>
      </c>
      <c r="G1951" t="s">
        <v>688</v>
      </c>
      <c r="H1951" t="s">
        <v>187</v>
      </c>
      <c r="I1951" t="s">
        <v>136</v>
      </c>
      <c r="J1951" t="s">
        <v>137</v>
      </c>
      <c r="K1951" t="s">
        <v>138</v>
      </c>
      <c r="L1951" t="s">
        <v>5759</v>
      </c>
      <c r="M1951" t="s">
        <v>5760</v>
      </c>
      <c r="N1951">
        <v>1.058333333</v>
      </c>
      <c r="O1951">
        <v>0</v>
      </c>
      <c r="P1951">
        <v>6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1.0036111082428734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1.0036111082428734</v>
      </c>
    </row>
    <row r="1952" spans="1:31" x14ac:dyDescent="0.3">
      <c r="A1952">
        <v>2690418</v>
      </c>
      <c r="B1952">
        <v>1</v>
      </c>
      <c r="C1952" t="s">
        <v>80</v>
      </c>
      <c r="D1952" t="s">
        <v>94</v>
      </c>
      <c r="E1952" t="s">
        <v>244</v>
      </c>
      <c r="F1952" t="s">
        <v>5761</v>
      </c>
      <c r="G1952" t="s">
        <v>409</v>
      </c>
      <c r="H1952" t="s">
        <v>187</v>
      </c>
      <c r="I1952" t="s">
        <v>136</v>
      </c>
      <c r="J1952" t="s">
        <v>137</v>
      </c>
      <c r="K1952" t="s">
        <v>138</v>
      </c>
      <c r="L1952" t="s">
        <v>5762</v>
      </c>
      <c r="M1952" t="s">
        <v>5763</v>
      </c>
      <c r="N1952">
        <v>0.43166666599999998</v>
      </c>
      <c r="O1952">
        <v>0</v>
      </c>
      <c r="P1952">
        <v>119</v>
      </c>
      <c r="Q1952">
        <v>0</v>
      </c>
      <c r="R1952">
        <v>4</v>
      </c>
      <c r="S1952">
        <v>0</v>
      </c>
      <c r="T1952">
        <v>14</v>
      </c>
      <c r="U1952">
        <v>0</v>
      </c>
      <c r="V1952">
        <v>0</v>
      </c>
      <c r="W1952">
        <v>0</v>
      </c>
      <c r="X1952">
        <v>12.645945253050646</v>
      </c>
      <c r="Y1952">
        <v>0</v>
      </c>
      <c r="Z1952">
        <v>1.2148731746357546</v>
      </c>
      <c r="AA1952">
        <v>0</v>
      </c>
      <c r="AB1952">
        <v>10.11936813700502</v>
      </c>
      <c r="AC1952">
        <v>0</v>
      </c>
      <c r="AD1952">
        <v>0</v>
      </c>
      <c r="AE1952">
        <v>23.980186564691422</v>
      </c>
    </row>
    <row r="1953" spans="1:31" x14ac:dyDescent="0.3">
      <c r="A1953">
        <v>2690213</v>
      </c>
      <c r="B1953">
        <v>1</v>
      </c>
      <c r="C1953" t="s">
        <v>80</v>
      </c>
      <c r="D1953" t="s">
        <v>100</v>
      </c>
      <c r="E1953" t="s">
        <v>184</v>
      </c>
      <c r="F1953" t="s">
        <v>5764</v>
      </c>
      <c r="G1953" t="s">
        <v>409</v>
      </c>
      <c r="H1953" t="s">
        <v>187</v>
      </c>
      <c r="I1953" t="s">
        <v>136</v>
      </c>
      <c r="J1953" t="s">
        <v>137</v>
      </c>
      <c r="K1953" t="s">
        <v>138</v>
      </c>
      <c r="L1953" t="s">
        <v>5765</v>
      </c>
      <c r="M1953" t="s">
        <v>5766</v>
      </c>
      <c r="N1953">
        <v>6.1327777770000003</v>
      </c>
      <c r="O1953">
        <v>0</v>
      </c>
      <c r="P1953">
        <v>134</v>
      </c>
      <c r="Q1953">
        <v>0</v>
      </c>
      <c r="R1953">
        <v>0</v>
      </c>
      <c r="S1953">
        <v>0</v>
      </c>
      <c r="T1953">
        <v>1</v>
      </c>
      <c r="U1953">
        <v>0</v>
      </c>
      <c r="V1953">
        <v>0</v>
      </c>
      <c r="W1953">
        <v>0</v>
      </c>
      <c r="X1953">
        <v>92.043128415920791</v>
      </c>
      <c r="Y1953">
        <v>0</v>
      </c>
      <c r="Z1953">
        <v>0</v>
      </c>
      <c r="AA1953">
        <v>0</v>
      </c>
      <c r="AB1953">
        <v>3.3679758248928566</v>
      </c>
      <c r="AC1953">
        <v>0</v>
      </c>
      <c r="AD1953">
        <v>0</v>
      </c>
      <c r="AE1953">
        <v>95.411104240813643</v>
      </c>
    </row>
    <row r="1954" spans="1:31" x14ac:dyDescent="0.3">
      <c r="A1954">
        <v>2690243</v>
      </c>
      <c r="B1954">
        <v>1</v>
      </c>
      <c r="C1954" t="s">
        <v>80</v>
      </c>
      <c r="D1954" t="s">
        <v>83</v>
      </c>
      <c r="E1954" t="s">
        <v>184</v>
      </c>
      <c r="F1954" t="s">
        <v>5350</v>
      </c>
      <c r="G1954" t="s">
        <v>346</v>
      </c>
      <c r="H1954" t="s">
        <v>187</v>
      </c>
      <c r="I1954" t="s">
        <v>136</v>
      </c>
      <c r="J1954" t="s">
        <v>137</v>
      </c>
      <c r="K1954" t="s">
        <v>166</v>
      </c>
      <c r="L1954" t="s">
        <v>5767</v>
      </c>
      <c r="M1954" t="s">
        <v>5768</v>
      </c>
      <c r="N1954">
        <v>5.352222222</v>
      </c>
      <c r="O1954">
        <v>0</v>
      </c>
      <c r="P1954">
        <v>61</v>
      </c>
      <c r="Q1954">
        <v>0</v>
      </c>
      <c r="R1954">
        <v>0</v>
      </c>
      <c r="S1954">
        <v>0</v>
      </c>
      <c r="T1954">
        <v>12</v>
      </c>
      <c r="U1954">
        <v>0</v>
      </c>
      <c r="V1954">
        <v>0</v>
      </c>
      <c r="W1954">
        <v>0</v>
      </c>
      <c r="X1954">
        <v>116.62140309257951</v>
      </c>
      <c r="Y1954">
        <v>0</v>
      </c>
      <c r="Z1954">
        <v>0</v>
      </c>
      <c r="AA1954">
        <v>0</v>
      </c>
      <c r="AB1954">
        <v>85.749689892326998</v>
      </c>
      <c r="AC1954">
        <v>0</v>
      </c>
      <c r="AD1954">
        <v>0</v>
      </c>
      <c r="AE1954">
        <v>202.37109298490651</v>
      </c>
    </row>
    <row r="1955" spans="1:31" x14ac:dyDescent="0.3">
      <c r="A1955">
        <v>2690347</v>
      </c>
      <c r="B1955">
        <v>1</v>
      </c>
      <c r="C1955" t="s">
        <v>80</v>
      </c>
      <c r="D1955" t="s">
        <v>101</v>
      </c>
      <c r="E1955" t="s">
        <v>244</v>
      </c>
      <c r="F1955" t="s">
        <v>1057</v>
      </c>
      <c r="G1955" t="s">
        <v>346</v>
      </c>
      <c r="H1955" t="s">
        <v>187</v>
      </c>
      <c r="I1955" t="s">
        <v>136</v>
      </c>
      <c r="J1955" t="s">
        <v>137</v>
      </c>
      <c r="K1955" t="s">
        <v>166</v>
      </c>
      <c r="L1955" t="s">
        <v>5769</v>
      </c>
      <c r="M1955" t="s">
        <v>5770</v>
      </c>
      <c r="N1955">
        <v>3.5766666659999999</v>
      </c>
      <c r="O1955">
        <v>0</v>
      </c>
      <c r="P1955">
        <v>141</v>
      </c>
      <c r="Q1955">
        <v>0</v>
      </c>
      <c r="R1955">
        <v>0</v>
      </c>
      <c r="S1955">
        <v>0</v>
      </c>
      <c r="T1955">
        <v>8</v>
      </c>
      <c r="U1955">
        <v>0</v>
      </c>
      <c r="V1955">
        <v>0</v>
      </c>
      <c r="W1955">
        <v>0</v>
      </c>
      <c r="X1955">
        <v>61.181176200933955</v>
      </c>
      <c r="Y1955">
        <v>0</v>
      </c>
      <c r="Z1955">
        <v>0</v>
      </c>
      <c r="AA1955">
        <v>0</v>
      </c>
      <c r="AB1955">
        <v>24.147310929352098</v>
      </c>
      <c r="AC1955">
        <v>0</v>
      </c>
      <c r="AD1955">
        <v>0</v>
      </c>
      <c r="AE1955">
        <v>85.328487130286049</v>
      </c>
    </row>
    <row r="1956" spans="1:31" x14ac:dyDescent="0.3">
      <c r="A1956">
        <v>2690350</v>
      </c>
      <c r="B1956">
        <v>1</v>
      </c>
      <c r="C1956" t="s">
        <v>80</v>
      </c>
      <c r="D1956" t="s">
        <v>103</v>
      </c>
      <c r="E1956" t="s">
        <v>184</v>
      </c>
      <c r="F1956" t="s">
        <v>5527</v>
      </c>
      <c r="G1956" t="s">
        <v>186</v>
      </c>
      <c r="H1956" t="s">
        <v>187</v>
      </c>
      <c r="I1956" t="s">
        <v>136</v>
      </c>
      <c r="J1956" t="s">
        <v>137</v>
      </c>
      <c r="K1956" t="s">
        <v>138</v>
      </c>
      <c r="L1956" t="s">
        <v>5771</v>
      </c>
      <c r="M1956" t="s">
        <v>5772</v>
      </c>
      <c r="N1956">
        <v>2.2341666660000001</v>
      </c>
      <c r="O1956">
        <v>0</v>
      </c>
      <c r="P1956">
        <v>0</v>
      </c>
      <c r="Q1956">
        <v>0</v>
      </c>
      <c r="R1956">
        <v>0</v>
      </c>
      <c r="S1956">
        <v>0</v>
      </c>
      <c r="T1956">
        <v>46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67.096215943631307</v>
      </c>
      <c r="AC1956">
        <v>0</v>
      </c>
      <c r="AD1956">
        <v>0</v>
      </c>
      <c r="AE1956">
        <v>67.096215943631307</v>
      </c>
    </row>
    <row r="1957" spans="1:31" x14ac:dyDescent="0.3">
      <c r="A1957">
        <v>2690365</v>
      </c>
      <c r="B1957">
        <v>1</v>
      </c>
      <c r="C1957" t="s">
        <v>80</v>
      </c>
      <c r="D1957" t="s">
        <v>108</v>
      </c>
      <c r="E1957" t="s">
        <v>145</v>
      </c>
      <c r="F1957" t="s">
        <v>5773</v>
      </c>
      <c r="G1957" t="s">
        <v>232</v>
      </c>
      <c r="H1957" t="s">
        <v>135</v>
      </c>
      <c r="I1957" t="s">
        <v>136</v>
      </c>
      <c r="J1957" t="s">
        <v>137</v>
      </c>
      <c r="K1957" t="s">
        <v>138</v>
      </c>
      <c r="L1957" t="s">
        <v>5774</v>
      </c>
      <c r="M1957" t="s">
        <v>5775</v>
      </c>
      <c r="N1957">
        <v>3.3377777769999999</v>
      </c>
      <c r="O1957">
        <v>0</v>
      </c>
      <c r="P1957">
        <v>75</v>
      </c>
      <c r="Q1957">
        <v>0</v>
      </c>
      <c r="R1957">
        <v>14</v>
      </c>
      <c r="S1957">
        <v>0</v>
      </c>
      <c r="T1957">
        <v>7</v>
      </c>
      <c r="U1957">
        <v>0</v>
      </c>
      <c r="V1957">
        <v>0</v>
      </c>
      <c r="W1957">
        <v>0</v>
      </c>
      <c r="X1957">
        <v>30.970894074199972</v>
      </c>
      <c r="Y1957">
        <v>0</v>
      </c>
      <c r="Z1957">
        <v>35.382016256217739</v>
      </c>
      <c r="AA1957">
        <v>0</v>
      </c>
      <c r="AB1957">
        <v>18.545688571989132</v>
      </c>
      <c r="AC1957">
        <v>0</v>
      </c>
      <c r="AD1957">
        <v>0</v>
      </c>
      <c r="AE1957">
        <v>84.898598902406846</v>
      </c>
    </row>
    <row r="1958" spans="1:31" x14ac:dyDescent="0.3">
      <c r="A1958">
        <v>2690383</v>
      </c>
      <c r="B1958">
        <v>1</v>
      </c>
      <c r="C1958" t="s">
        <v>80</v>
      </c>
      <c r="D1958" t="s">
        <v>101</v>
      </c>
      <c r="E1958" t="s">
        <v>213</v>
      </c>
      <c r="F1958" t="s">
        <v>5776</v>
      </c>
      <c r="G1958" t="s">
        <v>688</v>
      </c>
      <c r="H1958" t="s">
        <v>187</v>
      </c>
      <c r="I1958" t="s">
        <v>136</v>
      </c>
      <c r="J1958" t="s">
        <v>137</v>
      </c>
      <c r="K1958" t="s">
        <v>138</v>
      </c>
      <c r="L1958" t="s">
        <v>5777</v>
      </c>
      <c r="M1958" t="s">
        <v>5778</v>
      </c>
      <c r="N1958">
        <v>2.2658333329999998</v>
      </c>
      <c r="O1958">
        <v>0</v>
      </c>
      <c r="P1958">
        <v>1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0.41614563179128872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0.41614563179128872</v>
      </c>
    </row>
    <row r="1959" spans="1:31" x14ac:dyDescent="0.3">
      <c r="A1959">
        <v>2690405</v>
      </c>
      <c r="B1959">
        <v>1</v>
      </c>
      <c r="C1959" t="s">
        <v>80</v>
      </c>
      <c r="D1959" t="s">
        <v>84</v>
      </c>
      <c r="E1959" t="s">
        <v>244</v>
      </c>
      <c r="F1959" t="s">
        <v>5779</v>
      </c>
      <c r="G1959" t="s">
        <v>165</v>
      </c>
      <c r="H1959" t="s">
        <v>187</v>
      </c>
      <c r="I1959" t="s">
        <v>136</v>
      </c>
      <c r="J1959" t="s">
        <v>137</v>
      </c>
      <c r="K1959" t="s">
        <v>166</v>
      </c>
      <c r="L1959" t="s">
        <v>5780</v>
      </c>
      <c r="M1959" t="s">
        <v>5781</v>
      </c>
      <c r="N1959">
        <v>1.163333333</v>
      </c>
      <c r="O1959">
        <v>0</v>
      </c>
      <c r="P1959">
        <v>769</v>
      </c>
      <c r="Q1959">
        <v>0</v>
      </c>
      <c r="R1959">
        <v>0</v>
      </c>
      <c r="S1959">
        <v>0</v>
      </c>
      <c r="T1959">
        <v>84</v>
      </c>
      <c r="U1959">
        <v>0</v>
      </c>
      <c r="V1959">
        <v>0</v>
      </c>
      <c r="W1959">
        <v>0</v>
      </c>
      <c r="X1959">
        <v>142.35784168058183</v>
      </c>
      <c r="Y1959">
        <v>0</v>
      </c>
      <c r="Z1959">
        <v>0</v>
      </c>
      <c r="AA1959">
        <v>0</v>
      </c>
      <c r="AB1959">
        <v>89.809848389985973</v>
      </c>
      <c r="AC1959">
        <v>0</v>
      </c>
      <c r="AD1959">
        <v>0</v>
      </c>
      <c r="AE1959">
        <v>232.1676900705678</v>
      </c>
    </row>
    <row r="1960" spans="1:31" x14ac:dyDescent="0.3">
      <c r="A1960">
        <v>2690410</v>
      </c>
      <c r="B1960">
        <v>1</v>
      </c>
      <c r="C1960" t="s">
        <v>80</v>
      </c>
      <c r="D1960" t="s">
        <v>92</v>
      </c>
      <c r="E1960" t="s">
        <v>213</v>
      </c>
      <c r="F1960" t="s">
        <v>5782</v>
      </c>
      <c r="G1960" t="s">
        <v>831</v>
      </c>
      <c r="H1960" t="s">
        <v>187</v>
      </c>
      <c r="I1960" t="s">
        <v>136</v>
      </c>
      <c r="J1960" t="s">
        <v>137</v>
      </c>
      <c r="K1960" t="s">
        <v>138</v>
      </c>
      <c r="L1960" t="s">
        <v>5783</v>
      </c>
      <c r="M1960" t="s">
        <v>5784</v>
      </c>
      <c r="N1960">
        <v>1.933888888</v>
      </c>
      <c r="O1960">
        <v>0</v>
      </c>
      <c r="P1960">
        <v>1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0.66866188405660276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0.66866188405660276</v>
      </c>
    </row>
    <row r="1961" spans="1:31" x14ac:dyDescent="0.3">
      <c r="A1961">
        <v>2690424</v>
      </c>
      <c r="B1961">
        <v>1</v>
      </c>
      <c r="C1961" t="s">
        <v>80</v>
      </c>
      <c r="D1961" t="s">
        <v>84</v>
      </c>
      <c r="E1961" t="s">
        <v>184</v>
      </c>
      <c r="F1961" t="s">
        <v>5785</v>
      </c>
      <c r="G1961" t="s">
        <v>186</v>
      </c>
      <c r="H1961" t="s">
        <v>187</v>
      </c>
      <c r="I1961" t="s">
        <v>136</v>
      </c>
      <c r="J1961" t="s">
        <v>137</v>
      </c>
      <c r="K1961" t="s">
        <v>138</v>
      </c>
      <c r="L1961" t="s">
        <v>5786</v>
      </c>
      <c r="M1961" t="s">
        <v>5787</v>
      </c>
      <c r="N1961">
        <v>1.123888888</v>
      </c>
      <c r="O1961">
        <v>0</v>
      </c>
      <c r="P1961">
        <v>0</v>
      </c>
      <c r="Q1961">
        <v>0</v>
      </c>
      <c r="R1961">
        <v>0</v>
      </c>
      <c r="S1961">
        <v>0</v>
      </c>
      <c r="T1961">
        <v>13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11.926832100067127</v>
      </c>
      <c r="AC1961">
        <v>0</v>
      </c>
      <c r="AD1961">
        <v>0</v>
      </c>
      <c r="AE1961">
        <v>11.926832100067127</v>
      </c>
    </row>
    <row r="1962" spans="1:31" x14ac:dyDescent="0.3">
      <c r="A1962">
        <v>2690350</v>
      </c>
      <c r="B1962">
        <v>2</v>
      </c>
      <c r="C1962" t="s">
        <v>80</v>
      </c>
      <c r="D1962" t="s">
        <v>103</v>
      </c>
      <c r="E1962" t="s">
        <v>244</v>
      </c>
      <c r="F1962" t="s">
        <v>5788</v>
      </c>
      <c r="G1962" t="s">
        <v>186</v>
      </c>
      <c r="H1962" t="s">
        <v>187</v>
      </c>
      <c r="I1962" t="s">
        <v>136</v>
      </c>
      <c r="J1962" t="s">
        <v>137</v>
      </c>
      <c r="K1962" t="s">
        <v>138</v>
      </c>
      <c r="L1962" t="s">
        <v>5772</v>
      </c>
      <c r="M1962" t="s">
        <v>5789</v>
      </c>
      <c r="N1962">
        <v>1.4494444440000001</v>
      </c>
      <c r="O1962">
        <v>0</v>
      </c>
      <c r="P1962">
        <v>0</v>
      </c>
      <c r="Q1962">
        <v>0</v>
      </c>
      <c r="R1962">
        <v>0</v>
      </c>
      <c r="S1962">
        <v>0</v>
      </c>
      <c r="T1962">
        <v>155</v>
      </c>
      <c r="U1962">
        <v>0</v>
      </c>
      <c r="V1962">
        <v>5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302.52068549278249</v>
      </c>
      <c r="AC1962">
        <v>0</v>
      </c>
      <c r="AD1962">
        <v>24.83615645661888</v>
      </c>
      <c r="AE1962">
        <v>327.35684194940137</v>
      </c>
    </row>
    <row r="1963" spans="1:31" x14ac:dyDescent="0.3">
      <c r="A1963">
        <v>2690436</v>
      </c>
      <c r="B1963">
        <v>1</v>
      </c>
      <c r="C1963" t="s">
        <v>80</v>
      </c>
      <c r="D1963" t="s">
        <v>83</v>
      </c>
      <c r="E1963" t="s">
        <v>213</v>
      </c>
      <c r="F1963" t="s">
        <v>5790</v>
      </c>
      <c r="G1963" t="s">
        <v>688</v>
      </c>
      <c r="H1963" t="s">
        <v>187</v>
      </c>
      <c r="I1963" t="s">
        <v>136</v>
      </c>
      <c r="J1963" t="s">
        <v>137</v>
      </c>
      <c r="K1963" t="s">
        <v>138</v>
      </c>
      <c r="L1963" t="s">
        <v>5791</v>
      </c>
      <c r="M1963" t="s">
        <v>5792</v>
      </c>
      <c r="N1963">
        <v>1.4211111110000001</v>
      </c>
      <c r="O1963">
        <v>0</v>
      </c>
      <c r="P1963">
        <v>1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0.34756543255717565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0.34756543255717565</v>
      </c>
    </row>
    <row r="1964" spans="1:31" x14ac:dyDescent="0.3">
      <c r="A1964">
        <v>2690465</v>
      </c>
      <c r="B1964">
        <v>1</v>
      </c>
      <c r="C1964" t="s">
        <v>80</v>
      </c>
      <c r="D1964" t="s">
        <v>85</v>
      </c>
      <c r="E1964" t="s">
        <v>244</v>
      </c>
      <c r="F1964" t="s">
        <v>5793</v>
      </c>
      <c r="G1964" t="s">
        <v>409</v>
      </c>
      <c r="H1964" t="s">
        <v>187</v>
      </c>
      <c r="I1964" t="s">
        <v>136</v>
      </c>
      <c r="J1964" t="s">
        <v>137</v>
      </c>
      <c r="K1964" t="s">
        <v>138</v>
      </c>
      <c r="L1964" t="s">
        <v>5794</v>
      </c>
      <c r="M1964" t="s">
        <v>5795</v>
      </c>
      <c r="N1964">
        <v>0.53444444400000002</v>
      </c>
      <c r="O1964">
        <v>0</v>
      </c>
      <c r="P1964">
        <v>224</v>
      </c>
      <c r="Q1964">
        <v>0</v>
      </c>
      <c r="R1964">
        <v>1</v>
      </c>
      <c r="S1964">
        <v>0</v>
      </c>
      <c r="T1964">
        <v>18</v>
      </c>
      <c r="U1964">
        <v>0</v>
      </c>
      <c r="V1964">
        <v>0</v>
      </c>
      <c r="W1964">
        <v>0</v>
      </c>
      <c r="X1964">
        <v>21.219117079774168</v>
      </c>
      <c r="Y1964">
        <v>0</v>
      </c>
      <c r="Z1964">
        <v>0</v>
      </c>
      <c r="AA1964">
        <v>0</v>
      </c>
      <c r="AB1964">
        <v>18.88670170572626</v>
      </c>
      <c r="AC1964">
        <v>0</v>
      </c>
      <c r="AD1964">
        <v>0</v>
      </c>
      <c r="AE1964">
        <v>40.105818785500432</v>
      </c>
    </row>
    <row r="1965" spans="1:31" x14ac:dyDescent="0.3">
      <c r="A1965">
        <v>2690294</v>
      </c>
      <c r="B1965">
        <v>1</v>
      </c>
      <c r="C1965" t="s">
        <v>80</v>
      </c>
      <c r="D1965" t="s">
        <v>109</v>
      </c>
      <c r="E1965" t="s">
        <v>184</v>
      </c>
      <c r="F1965" t="s">
        <v>5796</v>
      </c>
      <c r="G1965" t="s">
        <v>165</v>
      </c>
      <c r="H1965" t="s">
        <v>187</v>
      </c>
      <c r="I1965" t="s">
        <v>136</v>
      </c>
      <c r="J1965" t="s">
        <v>137</v>
      </c>
      <c r="K1965" t="s">
        <v>166</v>
      </c>
      <c r="L1965" t="s">
        <v>5797</v>
      </c>
      <c r="M1965" t="s">
        <v>5798</v>
      </c>
      <c r="N1965">
        <v>6.3105555549999997</v>
      </c>
      <c r="O1965">
        <v>0</v>
      </c>
      <c r="P1965">
        <v>24</v>
      </c>
      <c r="Q1965">
        <v>0</v>
      </c>
      <c r="R1965">
        <v>7</v>
      </c>
      <c r="S1965">
        <v>0</v>
      </c>
      <c r="T1965">
        <v>12</v>
      </c>
      <c r="U1965">
        <v>0</v>
      </c>
      <c r="V1965">
        <v>0</v>
      </c>
      <c r="W1965">
        <v>0</v>
      </c>
      <c r="X1965">
        <v>18.190116497850255</v>
      </c>
      <c r="Y1965">
        <v>0</v>
      </c>
      <c r="Z1965">
        <v>2.5206185573571385</v>
      </c>
      <c r="AA1965">
        <v>0</v>
      </c>
      <c r="AB1965">
        <v>41.655623873281435</v>
      </c>
      <c r="AC1965">
        <v>0</v>
      </c>
      <c r="AD1965">
        <v>0</v>
      </c>
      <c r="AE1965">
        <v>62.366358928488829</v>
      </c>
    </row>
    <row r="1966" spans="1:31" x14ac:dyDescent="0.3">
      <c r="A1966">
        <v>2690352</v>
      </c>
      <c r="B1966">
        <v>1</v>
      </c>
      <c r="C1966" t="s">
        <v>80</v>
      </c>
      <c r="D1966" t="s">
        <v>102</v>
      </c>
      <c r="E1966" t="s">
        <v>213</v>
      </c>
      <c r="F1966" t="s">
        <v>5799</v>
      </c>
      <c r="G1966" t="s">
        <v>688</v>
      </c>
      <c r="H1966" t="s">
        <v>187</v>
      </c>
      <c r="I1966" t="s">
        <v>136</v>
      </c>
      <c r="J1966" t="s">
        <v>137</v>
      </c>
      <c r="K1966" t="s">
        <v>138</v>
      </c>
      <c r="L1966" t="s">
        <v>5800</v>
      </c>
      <c r="M1966" t="s">
        <v>5801</v>
      </c>
      <c r="N1966">
        <v>4.6133333329999999</v>
      </c>
      <c r="O1966">
        <v>0</v>
      </c>
      <c r="P1966">
        <v>1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0.74611128976020369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0.74611128976020369</v>
      </c>
    </row>
    <row r="1967" spans="1:31" x14ac:dyDescent="0.3">
      <c r="A1967">
        <v>2690378</v>
      </c>
      <c r="B1967">
        <v>1</v>
      </c>
      <c r="C1967" t="s">
        <v>80</v>
      </c>
      <c r="D1967" t="s">
        <v>101</v>
      </c>
      <c r="E1967" t="s">
        <v>244</v>
      </c>
      <c r="F1967" t="s">
        <v>1051</v>
      </c>
      <c r="G1967" t="s">
        <v>346</v>
      </c>
      <c r="H1967" t="s">
        <v>187</v>
      </c>
      <c r="I1967" t="s">
        <v>136</v>
      </c>
      <c r="J1967" t="s">
        <v>137</v>
      </c>
      <c r="K1967" t="s">
        <v>166</v>
      </c>
      <c r="L1967" t="s">
        <v>5802</v>
      </c>
      <c r="M1967" t="s">
        <v>5803</v>
      </c>
      <c r="N1967">
        <v>2.7972222219999998</v>
      </c>
      <c r="O1967">
        <v>0</v>
      </c>
      <c r="P1967">
        <v>571</v>
      </c>
      <c r="Q1967">
        <v>0</v>
      </c>
      <c r="R1967">
        <v>1</v>
      </c>
      <c r="S1967">
        <v>0</v>
      </c>
      <c r="T1967">
        <v>23</v>
      </c>
      <c r="U1967">
        <v>0</v>
      </c>
      <c r="V1967">
        <v>0</v>
      </c>
      <c r="W1967">
        <v>0</v>
      </c>
      <c r="X1967">
        <v>198.12124792027231</v>
      </c>
      <c r="Y1967">
        <v>0</v>
      </c>
      <c r="Z1967">
        <v>0</v>
      </c>
      <c r="AA1967">
        <v>0</v>
      </c>
      <c r="AB1967">
        <v>45.987331493882181</v>
      </c>
      <c r="AC1967">
        <v>0</v>
      </c>
      <c r="AD1967">
        <v>0</v>
      </c>
      <c r="AE1967">
        <v>244.10857941415449</v>
      </c>
    </row>
    <row r="1968" spans="1:31" x14ac:dyDescent="0.3">
      <c r="A1968">
        <v>2690403</v>
      </c>
      <c r="B1968">
        <v>1</v>
      </c>
      <c r="C1968" t="s">
        <v>80</v>
      </c>
      <c r="D1968" t="s">
        <v>84</v>
      </c>
      <c r="E1968" t="s">
        <v>244</v>
      </c>
      <c r="F1968" t="s">
        <v>5804</v>
      </c>
      <c r="G1968" t="s">
        <v>346</v>
      </c>
      <c r="H1968" t="s">
        <v>187</v>
      </c>
      <c r="I1968" t="s">
        <v>136</v>
      </c>
      <c r="J1968" t="s">
        <v>137</v>
      </c>
      <c r="K1968" t="s">
        <v>166</v>
      </c>
      <c r="L1968" t="s">
        <v>5805</v>
      </c>
      <c r="M1968" t="s">
        <v>5806</v>
      </c>
      <c r="N1968">
        <v>3.1830555550000001</v>
      </c>
      <c r="O1968">
        <v>0</v>
      </c>
      <c r="P1968">
        <v>414</v>
      </c>
      <c r="Q1968">
        <v>0</v>
      </c>
      <c r="R1968">
        <v>0</v>
      </c>
      <c r="S1968">
        <v>0</v>
      </c>
      <c r="T1968">
        <v>6</v>
      </c>
      <c r="U1968">
        <v>0</v>
      </c>
      <c r="V1968">
        <v>0</v>
      </c>
      <c r="W1968">
        <v>0</v>
      </c>
      <c r="X1968">
        <v>230.54768412880344</v>
      </c>
      <c r="Y1968">
        <v>0</v>
      </c>
      <c r="Z1968">
        <v>0</v>
      </c>
      <c r="AA1968">
        <v>0</v>
      </c>
      <c r="AB1968">
        <v>57.206015887746311</v>
      </c>
      <c r="AC1968">
        <v>0</v>
      </c>
      <c r="AD1968">
        <v>0</v>
      </c>
      <c r="AE1968">
        <v>287.75370001654977</v>
      </c>
    </row>
    <row r="1969" spans="1:31" x14ac:dyDescent="0.3">
      <c r="A1969">
        <v>2690413</v>
      </c>
      <c r="B1969">
        <v>1</v>
      </c>
      <c r="C1969" t="s">
        <v>81</v>
      </c>
      <c r="D1969" t="s">
        <v>112</v>
      </c>
      <c r="E1969" t="s">
        <v>184</v>
      </c>
      <c r="F1969" t="s">
        <v>5807</v>
      </c>
      <c r="G1969" t="s">
        <v>186</v>
      </c>
      <c r="H1969" t="s">
        <v>187</v>
      </c>
      <c r="I1969" t="s">
        <v>136</v>
      </c>
      <c r="J1969" t="s">
        <v>137</v>
      </c>
      <c r="K1969" t="s">
        <v>138</v>
      </c>
      <c r="L1969" t="s">
        <v>5808</v>
      </c>
      <c r="M1969" t="s">
        <v>5809</v>
      </c>
      <c r="N1969">
        <v>2.9841666660000001</v>
      </c>
      <c r="O1969">
        <v>0</v>
      </c>
      <c r="P1969">
        <v>14</v>
      </c>
      <c r="Q1969">
        <v>0</v>
      </c>
      <c r="R1969">
        <v>0</v>
      </c>
      <c r="S1969">
        <v>0</v>
      </c>
      <c r="T1969">
        <v>4</v>
      </c>
      <c r="U1969">
        <v>0</v>
      </c>
      <c r="V1969">
        <v>0</v>
      </c>
      <c r="W1969">
        <v>0</v>
      </c>
      <c r="X1969">
        <v>5.1815137370429554</v>
      </c>
      <c r="Y1969">
        <v>0</v>
      </c>
      <c r="Z1969">
        <v>0</v>
      </c>
      <c r="AA1969">
        <v>0</v>
      </c>
      <c r="AB1969">
        <v>6.576104128455718</v>
      </c>
      <c r="AC1969">
        <v>0</v>
      </c>
      <c r="AD1969">
        <v>0</v>
      </c>
      <c r="AE1969">
        <v>11.757617865498673</v>
      </c>
    </row>
    <row r="1970" spans="1:31" x14ac:dyDescent="0.3">
      <c r="A1970">
        <v>2690415</v>
      </c>
      <c r="B1970">
        <v>1</v>
      </c>
      <c r="C1970" t="s">
        <v>80</v>
      </c>
      <c r="D1970" t="s">
        <v>94</v>
      </c>
      <c r="E1970" t="s">
        <v>184</v>
      </c>
      <c r="F1970" t="s">
        <v>5810</v>
      </c>
      <c r="G1970" t="s">
        <v>186</v>
      </c>
      <c r="H1970" t="s">
        <v>187</v>
      </c>
      <c r="I1970" t="s">
        <v>136</v>
      </c>
      <c r="J1970" t="s">
        <v>137</v>
      </c>
      <c r="K1970" t="s">
        <v>138</v>
      </c>
      <c r="L1970" t="s">
        <v>5811</v>
      </c>
      <c r="M1970" t="s">
        <v>5812</v>
      </c>
      <c r="N1970">
        <v>2.6472222219999999</v>
      </c>
      <c r="O1970">
        <v>0</v>
      </c>
      <c r="P1970">
        <v>0</v>
      </c>
      <c r="Q1970">
        <v>0</v>
      </c>
      <c r="R1970">
        <v>6</v>
      </c>
      <c r="S1970">
        <v>0</v>
      </c>
      <c r="T1970">
        <v>2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</row>
    <row r="1971" spans="1:31" x14ac:dyDescent="0.3">
      <c r="A1971">
        <v>2690457</v>
      </c>
      <c r="B1971">
        <v>1</v>
      </c>
      <c r="C1971" t="s">
        <v>81</v>
      </c>
      <c r="D1971" t="s">
        <v>116</v>
      </c>
      <c r="E1971" t="s">
        <v>213</v>
      </c>
      <c r="F1971" t="s">
        <v>4836</v>
      </c>
      <c r="G1971" t="s">
        <v>688</v>
      </c>
      <c r="H1971" t="s">
        <v>187</v>
      </c>
      <c r="I1971" t="s">
        <v>136</v>
      </c>
      <c r="J1971" t="s">
        <v>137</v>
      </c>
      <c r="K1971" t="s">
        <v>138</v>
      </c>
      <c r="L1971" t="s">
        <v>5813</v>
      </c>
      <c r="M1971" t="s">
        <v>5814</v>
      </c>
      <c r="N1971">
        <v>1.8616666660000001</v>
      </c>
      <c r="O1971">
        <v>0</v>
      </c>
      <c r="P1971">
        <v>1</v>
      </c>
      <c r="Q1971">
        <v>0</v>
      </c>
      <c r="R1971">
        <v>0</v>
      </c>
      <c r="S1971">
        <v>0</v>
      </c>
      <c r="T1971">
        <v>1</v>
      </c>
      <c r="U1971">
        <v>0</v>
      </c>
      <c r="V1971">
        <v>0</v>
      </c>
      <c r="W1971">
        <v>0</v>
      </c>
      <c r="X1971">
        <v>0.24991136024932978</v>
      </c>
      <c r="Y1971">
        <v>0</v>
      </c>
      <c r="Z1971">
        <v>0</v>
      </c>
      <c r="AA1971">
        <v>0</v>
      </c>
      <c r="AB1971">
        <v>0.32171309398641906</v>
      </c>
      <c r="AC1971">
        <v>0</v>
      </c>
      <c r="AD1971">
        <v>0</v>
      </c>
      <c r="AE1971">
        <v>0.57162445423574881</v>
      </c>
    </row>
    <row r="1972" spans="1:31" x14ac:dyDescent="0.3">
      <c r="A1972">
        <v>2690460</v>
      </c>
      <c r="B1972">
        <v>1</v>
      </c>
      <c r="C1972" t="s">
        <v>81</v>
      </c>
      <c r="D1972" t="s">
        <v>114</v>
      </c>
      <c r="E1972" t="s">
        <v>244</v>
      </c>
      <c r="F1972" t="s">
        <v>5815</v>
      </c>
      <c r="G1972" t="s">
        <v>968</v>
      </c>
      <c r="H1972" t="s">
        <v>187</v>
      </c>
      <c r="I1972" t="s">
        <v>136</v>
      </c>
      <c r="J1972" t="s">
        <v>137</v>
      </c>
      <c r="K1972" t="s">
        <v>138</v>
      </c>
      <c r="L1972" t="s">
        <v>5816</v>
      </c>
      <c r="M1972" t="s">
        <v>5817</v>
      </c>
      <c r="N1972">
        <v>1.678055555</v>
      </c>
      <c r="O1972">
        <v>0</v>
      </c>
      <c r="P1972">
        <v>263</v>
      </c>
      <c r="Q1972">
        <v>0</v>
      </c>
      <c r="R1972">
        <v>1</v>
      </c>
      <c r="S1972">
        <v>0</v>
      </c>
      <c r="T1972">
        <v>15</v>
      </c>
      <c r="U1972">
        <v>0</v>
      </c>
      <c r="V1972">
        <v>0</v>
      </c>
      <c r="W1972">
        <v>0</v>
      </c>
      <c r="X1972">
        <v>30.425462890111625</v>
      </c>
      <c r="Y1972">
        <v>0</v>
      </c>
      <c r="Z1972">
        <v>1.3934822454653313</v>
      </c>
      <c r="AA1972">
        <v>0</v>
      </c>
      <c r="AB1972">
        <v>13.282859226395292</v>
      </c>
      <c r="AC1972">
        <v>0</v>
      </c>
      <c r="AD1972">
        <v>0</v>
      </c>
      <c r="AE1972">
        <v>45.101804361972249</v>
      </c>
    </row>
    <row r="1973" spans="1:31" x14ac:dyDescent="0.3">
      <c r="A1973">
        <v>2690484</v>
      </c>
      <c r="B1973">
        <v>1</v>
      </c>
      <c r="C1973" t="s">
        <v>80</v>
      </c>
      <c r="D1973" t="s">
        <v>84</v>
      </c>
      <c r="E1973" t="s">
        <v>244</v>
      </c>
      <c r="F1973" t="s">
        <v>5818</v>
      </c>
      <c r="G1973" t="s">
        <v>165</v>
      </c>
      <c r="H1973" t="s">
        <v>187</v>
      </c>
      <c r="I1973" t="s">
        <v>136</v>
      </c>
      <c r="J1973" t="s">
        <v>137</v>
      </c>
      <c r="K1973" t="s">
        <v>166</v>
      </c>
      <c r="L1973" t="s">
        <v>5819</v>
      </c>
      <c r="M1973" t="s">
        <v>5820</v>
      </c>
      <c r="N1973">
        <v>1.2511111109999999</v>
      </c>
      <c r="O1973">
        <v>0</v>
      </c>
      <c r="P1973">
        <v>633</v>
      </c>
      <c r="Q1973">
        <v>0</v>
      </c>
      <c r="R1973">
        <v>0</v>
      </c>
      <c r="S1973">
        <v>0</v>
      </c>
      <c r="T1973">
        <v>131</v>
      </c>
      <c r="U1973">
        <v>0</v>
      </c>
      <c r="V1973">
        <v>0</v>
      </c>
      <c r="W1973">
        <v>0</v>
      </c>
      <c r="X1973">
        <v>145.20392892491677</v>
      </c>
      <c r="Y1973">
        <v>0</v>
      </c>
      <c r="Z1973">
        <v>0</v>
      </c>
      <c r="AA1973">
        <v>0</v>
      </c>
      <c r="AB1973">
        <v>340.87375571905238</v>
      </c>
      <c r="AC1973">
        <v>0</v>
      </c>
      <c r="AD1973">
        <v>0</v>
      </c>
      <c r="AE1973">
        <v>486.07768464396918</v>
      </c>
    </row>
    <row r="1974" spans="1:31" x14ac:dyDescent="0.3">
      <c r="A1974">
        <v>2690519</v>
      </c>
      <c r="B1974">
        <v>1</v>
      </c>
      <c r="C1974" t="s">
        <v>80</v>
      </c>
      <c r="D1974" t="s">
        <v>94</v>
      </c>
      <c r="E1974" t="s">
        <v>213</v>
      </c>
      <c r="F1974" t="s">
        <v>5821</v>
      </c>
      <c r="G1974" t="s">
        <v>831</v>
      </c>
      <c r="H1974" t="s">
        <v>187</v>
      </c>
      <c r="I1974" t="s">
        <v>136</v>
      </c>
      <c r="J1974" t="s">
        <v>137</v>
      </c>
      <c r="K1974" t="s">
        <v>138</v>
      </c>
      <c r="L1974" t="s">
        <v>5822</v>
      </c>
      <c r="M1974" t="s">
        <v>5823</v>
      </c>
      <c r="N1974">
        <v>0.78</v>
      </c>
      <c r="O1974">
        <v>0</v>
      </c>
      <c r="P1974">
        <v>0</v>
      </c>
      <c r="Q1974">
        <v>0</v>
      </c>
      <c r="R1974">
        <v>0</v>
      </c>
      <c r="S1974">
        <v>0</v>
      </c>
      <c r="T1974">
        <v>2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0.38352058660383181</v>
      </c>
      <c r="AC1974">
        <v>0</v>
      </c>
      <c r="AD1974">
        <v>0</v>
      </c>
      <c r="AE1974">
        <v>0.38352058660383181</v>
      </c>
    </row>
    <row r="1975" spans="1:31" x14ac:dyDescent="0.3">
      <c r="A1975">
        <v>2689029</v>
      </c>
      <c r="B1975">
        <v>1</v>
      </c>
      <c r="C1975" t="s">
        <v>81</v>
      </c>
      <c r="D1975" t="s">
        <v>118</v>
      </c>
      <c r="E1975" t="s">
        <v>145</v>
      </c>
      <c r="F1975" t="s">
        <v>5824</v>
      </c>
      <c r="G1975" t="s">
        <v>176</v>
      </c>
      <c r="H1975" t="s">
        <v>135</v>
      </c>
      <c r="I1975" t="s">
        <v>136</v>
      </c>
      <c r="J1975" t="s">
        <v>137</v>
      </c>
      <c r="K1975" t="s">
        <v>138</v>
      </c>
      <c r="L1975" t="s">
        <v>5825</v>
      </c>
      <c r="M1975" t="s">
        <v>5826</v>
      </c>
      <c r="N1975">
        <v>0.97166666599999996</v>
      </c>
      <c r="O1975">
        <v>0</v>
      </c>
      <c r="P1975">
        <v>0</v>
      </c>
      <c r="Q1975">
        <v>3</v>
      </c>
      <c r="R1975">
        <v>0</v>
      </c>
      <c r="S1975">
        <v>1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4.6137657478599099</v>
      </c>
      <c r="Z1975">
        <v>0</v>
      </c>
      <c r="AA1975">
        <v>0.67529598110551259</v>
      </c>
      <c r="AB1975">
        <v>0</v>
      </c>
      <c r="AC1975">
        <v>0</v>
      </c>
      <c r="AD1975">
        <v>0</v>
      </c>
      <c r="AE1975">
        <v>5.2890617289654225</v>
      </c>
    </row>
    <row r="1976" spans="1:31" x14ac:dyDescent="0.3">
      <c r="A1976">
        <v>2689029</v>
      </c>
      <c r="B1976">
        <v>2</v>
      </c>
      <c r="C1976" t="s">
        <v>81</v>
      </c>
      <c r="D1976" t="s">
        <v>118</v>
      </c>
      <c r="E1976" t="s">
        <v>132</v>
      </c>
      <c r="F1976" t="s">
        <v>5827</v>
      </c>
      <c r="G1976" t="s">
        <v>176</v>
      </c>
      <c r="H1976" t="s">
        <v>135</v>
      </c>
      <c r="I1976" t="s">
        <v>136</v>
      </c>
      <c r="J1976" t="s">
        <v>137</v>
      </c>
      <c r="K1976" t="s">
        <v>138</v>
      </c>
      <c r="L1976" t="s">
        <v>5826</v>
      </c>
      <c r="M1976" t="s">
        <v>5828</v>
      </c>
      <c r="N1976">
        <v>0.28527777700000001</v>
      </c>
      <c r="O1976">
        <v>0</v>
      </c>
      <c r="P1976">
        <v>0</v>
      </c>
      <c r="Q1976">
        <v>30</v>
      </c>
      <c r="R1976">
        <v>55</v>
      </c>
      <c r="S1976">
        <v>4</v>
      </c>
      <c r="T1976">
        <v>5</v>
      </c>
      <c r="U1976">
        <v>0</v>
      </c>
      <c r="V1976">
        <v>0</v>
      </c>
      <c r="W1976">
        <v>0</v>
      </c>
      <c r="X1976">
        <v>0</v>
      </c>
      <c r="Y1976">
        <v>3.0598020583839194</v>
      </c>
      <c r="Z1976">
        <v>4.940993034544003</v>
      </c>
      <c r="AA1976">
        <v>4.1770907312450687</v>
      </c>
      <c r="AB1976">
        <v>0.92742710129204364</v>
      </c>
      <c r="AC1976">
        <v>0</v>
      </c>
      <c r="AD1976">
        <v>0</v>
      </c>
      <c r="AE1976">
        <v>13.105312925465036</v>
      </c>
    </row>
    <row r="1977" spans="1:31" x14ac:dyDescent="0.3">
      <c r="A1977">
        <v>2690212</v>
      </c>
      <c r="B1977">
        <v>1</v>
      </c>
      <c r="C1977" t="s">
        <v>80</v>
      </c>
      <c r="D1977" t="s">
        <v>99</v>
      </c>
      <c r="E1977" t="s">
        <v>244</v>
      </c>
      <c r="F1977" t="s">
        <v>5829</v>
      </c>
      <c r="G1977" t="s">
        <v>346</v>
      </c>
      <c r="H1977" t="s">
        <v>187</v>
      </c>
      <c r="I1977" t="s">
        <v>136</v>
      </c>
      <c r="J1977" t="s">
        <v>137</v>
      </c>
      <c r="K1977" t="s">
        <v>166</v>
      </c>
      <c r="L1977" t="s">
        <v>5830</v>
      </c>
      <c r="M1977" t="s">
        <v>5831</v>
      </c>
      <c r="N1977">
        <v>6.983055555</v>
      </c>
      <c r="O1977">
        <v>0</v>
      </c>
      <c r="P1977">
        <v>79</v>
      </c>
      <c r="Q1977">
        <v>0</v>
      </c>
      <c r="R1977">
        <v>17</v>
      </c>
      <c r="S1977">
        <v>0</v>
      </c>
      <c r="T1977">
        <v>24</v>
      </c>
      <c r="U1977">
        <v>0</v>
      </c>
      <c r="V1977">
        <v>0</v>
      </c>
      <c r="W1977">
        <v>0</v>
      </c>
      <c r="X1977">
        <v>70.716353409943665</v>
      </c>
      <c r="Y1977">
        <v>0</v>
      </c>
      <c r="Z1977">
        <v>3.4489054821514107</v>
      </c>
      <c r="AA1977">
        <v>0</v>
      </c>
      <c r="AB1977">
        <v>145.62419769542103</v>
      </c>
      <c r="AC1977">
        <v>0</v>
      </c>
      <c r="AD1977">
        <v>0</v>
      </c>
      <c r="AE1977">
        <v>219.7894565875161</v>
      </c>
    </row>
    <row r="1978" spans="1:31" x14ac:dyDescent="0.3">
      <c r="A1978">
        <v>2690222</v>
      </c>
      <c r="B1978">
        <v>1</v>
      </c>
      <c r="C1978" t="s">
        <v>80</v>
      </c>
      <c r="D1978" t="s">
        <v>91</v>
      </c>
      <c r="E1978" t="s">
        <v>244</v>
      </c>
      <c r="F1978" t="s">
        <v>1078</v>
      </c>
      <c r="G1978" t="s">
        <v>165</v>
      </c>
      <c r="H1978" t="s">
        <v>187</v>
      </c>
      <c r="I1978" t="s">
        <v>136</v>
      </c>
      <c r="J1978" t="s">
        <v>137</v>
      </c>
      <c r="K1978" t="s">
        <v>166</v>
      </c>
      <c r="L1978" t="s">
        <v>5832</v>
      </c>
      <c r="M1978" t="s">
        <v>5833</v>
      </c>
      <c r="N1978">
        <v>7.5819444440000003</v>
      </c>
      <c r="O1978">
        <v>0</v>
      </c>
      <c r="P1978">
        <v>186</v>
      </c>
      <c r="Q1978">
        <v>0</v>
      </c>
      <c r="R1978">
        <v>3</v>
      </c>
      <c r="S1978">
        <v>0</v>
      </c>
      <c r="T1978">
        <v>27</v>
      </c>
      <c r="U1978">
        <v>0</v>
      </c>
      <c r="V1978">
        <v>0</v>
      </c>
      <c r="W1978">
        <v>0</v>
      </c>
      <c r="X1978">
        <v>225.86359964380179</v>
      </c>
      <c r="Y1978">
        <v>0</v>
      </c>
      <c r="Z1978">
        <v>11.361504514680183</v>
      </c>
      <c r="AA1978">
        <v>0</v>
      </c>
      <c r="AB1978">
        <v>162.59688348955387</v>
      </c>
      <c r="AC1978">
        <v>0</v>
      </c>
      <c r="AD1978">
        <v>0</v>
      </c>
      <c r="AE1978">
        <v>399.82198764803582</v>
      </c>
    </row>
    <row r="1979" spans="1:31" x14ac:dyDescent="0.3">
      <c r="A1979">
        <v>2690234</v>
      </c>
      <c r="B1979">
        <v>1</v>
      </c>
      <c r="C1979" t="s">
        <v>80</v>
      </c>
      <c r="D1979" t="s">
        <v>108</v>
      </c>
      <c r="E1979" t="s">
        <v>244</v>
      </c>
      <c r="F1979" t="s">
        <v>5421</v>
      </c>
      <c r="G1979" t="s">
        <v>346</v>
      </c>
      <c r="H1979" t="s">
        <v>187</v>
      </c>
      <c r="I1979" t="s">
        <v>136</v>
      </c>
      <c r="J1979" t="s">
        <v>137</v>
      </c>
      <c r="K1979" t="s">
        <v>166</v>
      </c>
      <c r="L1979" t="s">
        <v>5834</v>
      </c>
      <c r="M1979" t="s">
        <v>5835</v>
      </c>
      <c r="N1979">
        <v>7.9283333330000003</v>
      </c>
      <c r="O1979">
        <v>0</v>
      </c>
      <c r="P1979">
        <v>16</v>
      </c>
      <c r="Q1979">
        <v>0</v>
      </c>
      <c r="R1979">
        <v>9</v>
      </c>
      <c r="S1979">
        <v>0</v>
      </c>
      <c r="T1979">
        <v>7</v>
      </c>
      <c r="U1979">
        <v>0</v>
      </c>
      <c r="V1979">
        <v>0</v>
      </c>
      <c r="W1979">
        <v>0</v>
      </c>
      <c r="X1979">
        <v>22.566195980336829</v>
      </c>
      <c r="Y1979">
        <v>0</v>
      </c>
      <c r="Z1979">
        <v>78.170377975217676</v>
      </c>
      <c r="AA1979">
        <v>0</v>
      </c>
      <c r="AB1979">
        <v>51.872715784912835</v>
      </c>
      <c r="AC1979">
        <v>0</v>
      </c>
      <c r="AD1979">
        <v>0</v>
      </c>
      <c r="AE1979">
        <v>152.60928974046735</v>
      </c>
    </row>
    <row r="1980" spans="1:31" x14ac:dyDescent="0.3">
      <c r="A1980">
        <v>2690241</v>
      </c>
      <c r="B1980">
        <v>1</v>
      </c>
      <c r="C1980" t="s">
        <v>81</v>
      </c>
      <c r="D1980" t="s">
        <v>127</v>
      </c>
      <c r="E1980" t="s">
        <v>244</v>
      </c>
      <c r="F1980" t="s">
        <v>1213</v>
      </c>
      <c r="G1980" t="s">
        <v>346</v>
      </c>
      <c r="H1980" t="s">
        <v>187</v>
      </c>
      <c r="I1980" t="s">
        <v>136</v>
      </c>
      <c r="J1980" t="s">
        <v>137</v>
      </c>
      <c r="K1980" t="s">
        <v>166</v>
      </c>
      <c r="L1980" t="s">
        <v>5836</v>
      </c>
      <c r="M1980" t="s">
        <v>5837</v>
      </c>
      <c r="N1980">
        <v>8.2697222220000004</v>
      </c>
      <c r="O1980">
        <v>0</v>
      </c>
      <c r="P1980">
        <v>126</v>
      </c>
      <c r="Q1980">
        <v>0</v>
      </c>
      <c r="R1980">
        <v>13</v>
      </c>
      <c r="S1980">
        <v>0</v>
      </c>
      <c r="T1980">
        <v>7</v>
      </c>
      <c r="U1980">
        <v>0</v>
      </c>
      <c r="V1980">
        <v>0</v>
      </c>
      <c r="W1980">
        <v>0</v>
      </c>
      <c r="X1980">
        <v>164.48836637515817</v>
      </c>
      <c r="Y1980">
        <v>0</v>
      </c>
      <c r="Z1980">
        <v>81.681317427873225</v>
      </c>
      <c r="AA1980">
        <v>0</v>
      </c>
      <c r="AB1980">
        <v>11.06462599097984</v>
      </c>
      <c r="AC1980">
        <v>0</v>
      </c>
      <c r="AD1980">
        <v>0</v>
      </c>
      <c r="AE1980">
        <v>257.23430979401121</v>
      </c>
    </row>
    <row r="1981" spans="1:31" x14ac:dyDescent="0.3">
      <c r="A1981">
        <v>2690253</v>
      </c>
      <c r="B1981">
        <v>1</v>
      </c>
      <c r="C1981" t="s">
        <v>81</v>
      </c>
      <c r="D1981" t="s">
        <v>120</v>
      </c>
      <c r="E1981" t="s">
        <v>244</v>
      </c>
      <c r="F1981" t="s">
        <v>1042</v>
      </c>
      <c r="G1981" t="s">
        <v>346</v>
      </c>
      <c r="H1981" t="s">
        <v>187</v>
      </c>
      <c r="I1981" t="s">
        <v>136</v>
      </c>
      <c r="J1981" t="s">
        <v>137</v>
      </c>
      <c r="K1981" t="s">
        <v>166</v>
      </c>
      <c r="L1981" t="s">
        <v>5838</v>
      </c>
      <c r="M1981" t="s">
        <v>5839</v>
      </c>
      <c r="N1981">
        <v>6.6222222220000004</v>
      </c>
      <c r="O1981">
        <v>0</v>
      </c>
      <c r="P1981">
        <v>142</v>
      </c>
      <c r="Q1981">
        <v>0</v>
      </c>
      <c r="R1981">
        <v>1</v>
      </c>
      <c r="S1981">
        <v>0</v>
      </c>
      <c r="T1981">
        <v>15</v>
      </c>
      <c r="U1981">
        <v>0</v>
      </c>
      <c r="V1981">
        <v>0</v>
      </c>
      <c r="W1981">
        <v>0</v>
      </c>
      <c r="X1981">
        <v>133.90900773661525</v>
      </c>
      <c r="Y1981">
        <v>0</v>
      </c>
      <c r="Z1981">
        <v>0.47679023418607125</v>
      </c>
      <c r="AA1981">
        <v>0</v>
      </c>
      <c r="AB1981">
        <v>45.962241146868323</v>
      </c>
      <c r="AC1981">
        <v>0</v>
      </c>
      <c r="AD1981">
        <v>0</v>
      </c>
      <c r="AE1981">
        <v>180.34803911766966</v>
      </c>
    </row>
    <row r="1982" spans="1:31" x14ac:dyDescent="0.3">
      <c r="A1982">
        <v>2690288</v>
      </c>
      <c r="B1982">
        <v>1</v>
      </c>
      <c r="C1982" t="s">
        <v>80</v>
      </c>
      <c r="D1982" t="s">
        <v>99</v>
      </c>
      <c r="E1982" t="s">
        <v>145</v>
      </c>
      <c r="F1982" t="s">
        <v>5840</v>
      </c>
      <c r="G1982" t="s">
        <v>346</v>
      </c>
      <c r="H1982" t="s">
        <v>135</v>
      </c>
      <c r="I1982" t="s">
        <v>136</v>
      </c>
      <c r="J1982" t="s">
        <v>137</v>
      </c>
      <c r="K1982" t="s">
        <v>166</v>
      </c>
      <c r="L1982" t="s">
        <v>5841</v>
      </c>
      <c r="M1982" t="s">
        <v>5842</v>
      </c>
      <c r="N1982">
        <v>6.6894444440000003</v>
      </c>
      <c r="O1982">
        <v>0</v>
      </c>
      <c r="P1982">
        <v>66</v>
      </c>
      <c r="Q1982">
        <v>0</v>
      </c>
      <c r="R1982">
        <v>1</v>
      </c>
      <c r="S1982">
        <v>0</v>
      </c>
      <c r="T1982">
        <v>6</v>
      </c>
      <c r="U1982">
        <v>0</v>
      </c>
      <c r="V1982">
        <v>1</v>
      </c>
      <c r="W1982">
        <v>0</v>
      </c>
      <c r="X1982">
        <v>72.712378050119796</v>
      </c>
      <c r="Y1982">
        <v>0</v>
      </c>
      <c r="Z1982">
        <v>0</v>
      </c>
      <c r="AA1982">
        <v>0</v>
      </c>
      <c r="AB1982">
        <v>13.832818322592427</v>
      </c>
      <c r="AC1982">
        <v>0</v>
      </c>
      <c r="AD1982">
        <v>27.177916969567939</v>
      </c>
      <c r="AE1982">
        <v>113.72311334228016</v>
      </c>
    </row>
    <row r="1983" spans="1:31" x14ac:dyDescent="0.3">
      <c r="A1983">
        <v>2690289</v>
      </c>
      <c r="B1983">
        <v>1</v>
      </c>
      <c r="C1983" t="s">
        <v>81</v>
      </c>
      <c r="D1983" t="s">
        <v>115</v>
      </c>
      <c r="E1983" t="s">
        <v>244</v>
      </c>
      <c r="F1983" t="s">
        <v>5843</v>
      </c>
      <c r="G1983" t="s">
        <v>346</v>
      </c>
      <c r="H1983" t="s">
        <v>187</v>
      </c>
      <c r="I1983" t="s">
        <v>136</v>
      </c>
      <c r="J1983" t="s">
        <v>137</v>
      </c>
      <c r="K1983" t="s">
        <v>166</v>
      </c>
      <c r="L1983" t="s">
        <v>5844</v>
      </c>
      <c r="M1983" t="s">
        <v>5845</v>
      </c>
      <c r="N1983">
        <v>6.3849999999999998</v>
      </c>
      <c r="O1983">
        <v>0</v>
      </c>
      <c r="P1983">
        <v>113</v>
      </c>
      <c r="Q1983">
        <v>0</v>
      </c>
      <c r="R1983">
        <v>9</v>
      </c>
      <c r="S1983">
        <v>0</v>
      </c>
      <c r="T1983">
        <v>8</v>
      </c>
      <c r="U1983">
        <v>0</v>
      </c>
      <c r="V1983">
        <v>0</v>
      </c>
      <c r="W1983">
        <v>0</v>
      </c>
      <c r="X1983">
        <v>67.159460763316616</v>
      </c>
      <c r="Y1983">
        <v>0</v>
      </c>
      <c r="Z1983">
        <v>1.6820203138600989</v>
      </c>
      <c r="AA1983">
        <v>0</v>
      </c>
      <c r="AB1983">
        <v>2.8696912975394842</v>
      </c>
      <c r="AC1983">
        <v>0</v>
      </c>
      <c r="AD1983">
        <v>0</v>
      </c>
      <c r="AE1983">
        <v>71.711172374716199</v>
      </c>
    </row>
    <row r="1984" spans="1:31" x14ac:dyDescent="0.3">
      <c r="A1984">
        <v>2690530</v>
      </c>
      <c r="B1984">
        <v>1</v>
      </c>
      <c r="C1984" t="s">
        <v>81</v>
      </c>
      <c r="D1984" t="s">
        <v>128</v>
      </c>
      <c r="E1984" t="s">
        <v>213</v>
      </c>
      <c r="F1984" t="s">
        <v>5846</v>
      </c>
      <c r="G1984" t="s">
        <v>688</v>
      </c>
      <c r="H1984" t="s">
        <v>187</v>
      </c>
      <c r="I1984" t="s">
        <v>136</v>
      </c>
      <c r="J1984" t="s">
        <v>137</v>
      </c>
      <c r="K1984" t="s">
        <v>138</v>
      </c>
      <c r="L1984" t="s">
        <v>5847</v>
      </c>
      <c r="M1984" t="s">
        <v>5848</v>
      </c>
      <c r="N1984">
        <v>1.7127777769999999</v>
      </c>
      <c r="O1984">
        <v>0</v>
      </c>
      <c r="P1984">
        <v>1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0.29685021904560005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0.29685021904560005</v>
      </c>
    </row>
    <row r="1985" spans="1:31" x14ac:dyDescent="0.3">
      <c r="A1985">
        <v>2690539</v>
      </c>
      <c r="B1985">
        <v>1</v>
      </c>
      <c r="C1985" t="s">
        <v>80</v>
      </c>
      <c r="D1985" t="s">
        <v>93</v>
      </c>
      <c r="E1985" t="s">
        <v>160</v>
      </c>
      <c r="F1985" t="s">
        <v>5849</v>
      </c>
      <c r="G1985" t="s">
        <v>165</v>
      </c>
      <c r="H1985" t="s">
        <v>135</v>
      </c>
      <c r="I1985" t="s">
        <v>136</v>
      </c>
      <c r="J1985" t="s">
        <v>137</v>
      </c>
      <c r="K1985" t="s">
        <v>166</v>
      </c>
      <c r="L1985" t="s">
        <v>5850</v>
      </c>
      <c r="M1985" t="s">
        <v>5851</v>
      </c>
      <c r="N1985">
        <v>2.4155555550000001</v>
      </c>
      <c r="O1985">
        <v>0</v>
      </c>
      <c r="P1985">
        <v>4217</v>
      </c>
      <c r="Q1985">
        <v>0</v>
      </c>
      <c r="R1985">
        <v>0</v>
      </c>
      <c r="S1985">
        <v>1</v>
      </c>
      <c r="T1985">
        <v>423</v>
      </c>
      <c r="U1985">
        <v>0</v>
      </c>
      <c r="V1985">
        <v>0</v>
      </c>
      <c r="W1985">
        <v>0</v>
      </c>
      <c r="X1985">
        <v>1548.8594903041856</v>
      </c>
      <c r="Y1985">
        <v>0</v>
      </c>
      <c r="Z1985">
        <v>0</v>
      </c>
      <c r="AA1985">
        <v>0</v>
      </c>
      <c r="AB1985">
        <v>1407.7829082034718</v>
      </c>
      <c r="AC1985">
        <v>0</v>
      </c>
      <c r="AD1985">
        <v>0</v>
      </c>
      <c r="AE1985">
        <v>2956.6423985076572</v>
      </c>
    </row>
    <row r="1986" spans="1:31" x14ac:dyDescent="0.3">
      <c r="A1986">
        <v>2690542</v>
      </c>
      <c r="B1986">
        <v>1</v>
      </c>
      <c r="C1986" t="s">
        <v>80</v>
      </c>
      <c r="D1986" t="s">
        <v>100</v>
      </c>
      <c r="E1986" t="s">
        <v>213</v>
      </c>
      <c r="F1986" t="s">
        <v>5852</v>
      </c>
      <c r="G1986" t="s">
        <v>831</v>
      </c>
      <c r="H1986" t="s">
        <v>187</v>
      </c>
      <c r="I1986" t="s">
        <v>136</v>
      </c>
      <c r="J1986" t="s">
        <v>137</v>
      </c>
      <c r="K1986" t="s">
        <v>138</v>
      </c>
      <c r="L1986" t="s">
        <v>5853</v>
      </c>
      <c r="M1986" t="s">
        <v>5854</v>
      </c>
      <c r="N1986">
        <v>1.1686111109999999</v>
      </c>
      <c r="O1986">
        <v>0</v>
      </c>
      <c r="P1986">
        <v>7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2.3158085583022427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2.3158085583022427</v>
      </c>
    </row>
    <row r="1987" spans="1:31" x14ac:dyDescent="0.3">
      <c r="A1987">
        <v>2690543</v>
      </c>
      <c r="B1987">
        <v>1</v>
      </c>
      <c r="C1987" t="s">
        <v>80</v>
      </c>
      <c r="D1987" t="s">
        <v>82</v>
      </c>
      <c r="E1987" t="s">
        <v>244</v>
      </c>
      <c r="F1987" t="s">
        <v>3992</v>
      </c>
      <c r="G1987" t="s">
        <v>409</v>
      </c>
      <c r="H1987" t="s">
        <v>187</v>
      </c>
      <c r="I1987" t="s">
        <v>136</v>
      </c>
      <c r="J1987" t="s">
        <v>137</v>
      </c>
      <c r="K1987" t="s">
        <v>138</v>
      </c>
      <c r="L1987" t="s">
        <v>5855</v>
      </c>
      <c r="M1987" t="s">
        <v>5856</v>
      </c>
      <c r="N1987">
        <v>0.204444444</v>
      </c>
      <c r="O1987">
        <v>0</v>
      </c>
      <c r="P1987">
        <v>264</v>
      </c>
      <c r="Q1987">
        <v>0</v>
      </c>
      <c r="R1987">
        <v>0</v>
      </c>
      <c r="S1987">
        <v>0</v>
      </c>
      <c r="T1987">
        <v>15</v>
      </c>
      <c r="U1987">
        <v>0</v>
      </c>
      <c r="V1987">
        <v>0</v>
      </c>
      <c r="W1987">
        <v>0</v>
      </c>
      <c r="X1987">
        <v>8.0259876753757879</v>
      </c>
      <c r="Y1987">
        <v>0</v>
      </c>
      <c r="Z1987">
        <v>0</v>
      </c>
      <c r="AA1987">
        <v>0</v>
      </c>
      <c r="AB1987">
        <v>3.0021078073553777</v>
      </c>
      <c r="AC1987">
        <v>0</v>
      </c>
      <c r="AD1987">
        <v>0</v>
      </c>
      <c r="AE1987">
        <v>11.028095482731166</v>
      </c>
    </row>
    <row r="1988" spans="1:31" x14ac:dyDescent="0.3">
      <c r="A1988">
        <v>2690284</v>
      </c>
      <c r="B1988">
        <v>1</v>
      </c>
      <c r="C1988" t="s">
        <v>80</v>
      </c>
      <c r="D1988" t="s">
        <v>97</v>
      </c>
      <c r="E1988" t="s">
        <v>244</v>
      </c>
      <c r="F1988" t="s">
        <v>3212</v>
      </c>
      <c r="G1988" t="s">
        <v>346</v>
      </c>
      <c r="H1988" t="s">
        <v>187</v>
      </c>
      <c r="I1988" t="s">
        <v>136</v>
      </c>
      <c r="J1988" t="s">
        <v>137</v>
      </c>
      <c r="K1988" t="s">
        <v>166</v>
      </c>
      <c r="L1988" t="s">
        <v>5857</v>
      </c>
      <c r="M1988" t="s">
        <v>5858</v>
      </c>
      <c r="N1988">
        <v>7.7933333329999996</v>
      </c>
      <c r="O1988">
        <v>0</v>
      </c>
      <c r="P1988">
        <v>128</v>
      </c>
      <c r="Q1988">
        <v>0</v>
      </c>
      <c r="R1988">
        <v>6</v>
      </c>
      <c r="S1988">
        <v>0</v>
      </c>
      <c r="T1988">
        <v>19</v>
      </c>
      <c r="U1988">
        <v>0</v>
      </c>
      <c r="V1988">
        <v>0</v>
      </c>
      <c r="W1988">
        <v>0</v>
      </c>
      <c r="X1988">
        <v>221.15424602713193</v>
      </c>
      <c r="Y1988">
        <v>0</v>
      </c>
      <c r="Z1988">
        <v>9.019257266007342</v>
      </c>
      <c r="AA1988">
        <v>0</v>
      </c>
      <c r="AB1988">
        <v>35.248904353192451</v>
      </c>
      <c r="AC1988">
        <v>0</v>
      </c>
      <c r="AD1988">
        <v>0</v>
      </c>
      <c r="AE1988">
        <v>265.42240764633175</v>
      </c>
    </row>
    <row r="1989" spans="1:31" x14ac:dyDescent="0.3">
      <c r="A1989">
        <v>2690292</v>
      </c>
      <c r="B1989">
        <v>1</v>
      </c>
      <c r="C1989" t="s">
        <v>80</v>
      </c>
      <c r="D1989" t="s">
        <v>86</v>
      </c>
      <c r="E1989" t="s">
        <v>184</v>
      </c>
      <c r="F1989" t="s">
        <v>5859</v>
      </c>
      <c r="G1989" t="s">
        <v>346</v>
      </c>
      <c r="H1989" t="s">
        <v>187</v>
      </c>
      <c r="I1989" t="s">
        <v>136</v>
      </c>
      <c r="J1989" t="s">
        <v>137</v>
      </c>
      <c r="K1989" t="s">
        <v>166</v>
      </c>
      <c r="L1989" t="s">
        <v>5860</v>
      </c>
      <c r="M1989" t="s">
        <v>5861</v>
      </c>
      <c r="N1989">
        <v>7.7402777770000002</v>
      </c>
      <c r="O1989">
        <v>0</v>
      </c>
      <c r="P1989">
        <v>37</v>
      </c>
      <c r="Q1989">
        <v>0</v>
      </c>
      <c r="R1989">
        <v>3</v>
      </c>
      <c r="S1989">
        <v>0</v>
      </c>
      <c r="T1989">
        <v>4</v>
      </c>
      <c r="U1989">
        <v>0</v>
      </c>
      <c r="V1989">
        <v>0</v>
      </c>
      <c r="W1989">
        <v>0</v>
      </c>
      <c r="X1989">
        <v>390.17545774014957</v>
      </c>
      <c r="Y1989">
        <v>0</v>
      </c>
      <c r="Z1989">
        <v>13.501040827506683</v>
      </c>
      <c r="AA1989">
        <v>0</v>
      </c>
      <c r="AB1989">
        <v>14.790460139597398</v>
      </c>
      <c r="AC1989">
        <v>0</v>
      </c>
      <c r="AD1989">
        <v>0</v>
      </c>
      <c r="AE1989">
        <v>418.46695870725364</v>
      </c>
    </row>
    <row r="1990" spans="1:31" x14ac:dyDescent="0.3">
      <c r="A1990">
        <v>2690299</v>
      </c>
      <c r="B1990">
        <v>1</v>
      </c>
      <c r="C1990" t="s">
        <v>81</v>
      </c>
      <c r="D1990" t="s">
        <v>113</v>
      </c>
      <c r="E1990" t="s">
        <v>244</v>
      </c>
      <c r="F1990" t="s">
        <v>1216</v>
      </c>
      <c r="G1990" t="s">
        <v>346</v>
      </c>
      <c r="H1990" t="s">
        <v>187</v>
      </c>
      <c r="I1990" t="s">
        <v>136</v>
      </c>
      <c r="J1990" t="s">
        <v>137</v>
      </c>
      <c r="K1990" t="s">
        <v>166</v>
      </c>
      <c r="L1990" t="s">
        <v>5862</v>
      </c>
      <c r="M1990" t="s">
        <v>5863</v>
      </c>
      <c r="N1990">
        <v>7.164722222</v>
      </c>
      <c r="O1990">
        <v>0</v>
      </c>
      <c r="P1990">
        <v>62</v>
      </c>
      <c r="Q1990">
        <v>0</v>
      </c>
      <c r="R1990">
        <v>9</v>
      </c>
      <c r="S1990">
        <v>0</v>
      </c>
      <c r="T1990">
        <v>1</v>
      </c>
      <c r="U1990">
        <v>0</v>
      </c>
      <c r="V1990">
        <v>0</v>
      </c>
      <c r="W1990">
        <v>0</v>
      </c>
      <c r="X1990">
        <v>65.774501153653077</v>
      </c>
      <c r="Y1990">
        <v>0</v>
      </c>
      <c r="Z1990">
        <v>75.961035929325391</v>
      </c>
      <c r="AA1990">
        <v>0</v>
      </c>
      <c r="AB1990">
        <v>11.921745702879999</v>
      </c>
      <c r="AC1990">
        <v>0</v>
      </c>
      <c r="AD1990">
        <v>0</v>
      </c>
      <c r="AE1990">
        <v>153.65728278585846</v>
      </c>
    </row>
    <row r="1991" spans="1:31" x14ac:dyDescent="0.3">
      <c r="A1991">
        <v>2690475</v>
      </c>
      <c r="B1991">
        <v>1</v>
      </c>
      <c r="C1991" t="s">
        <v>80</v>
      </c>
      <c r="D1991" t="s">
        <v>104</v>
      </c>
      <c r="E1991" t="s">
        <v>213</v>
      </c>
      <c r="F1991" t="s">
        <v>5864</v>
      </c>
      <c r="G1991" t="s">
        <v>147</v>
      </c>
      <c r="H1991" t="s">
        <v>187</v>
      </c>
      <c r="I1991" t="s">
        <v>136</v>
      </c>
      <c r="J1991" t="s">
        <v>3</v>
      </c>
      <c r="K1991" t="s">
        <v>138</v>
      </c>
      <c r="L1991" t="s">
        <v>5865</v>
      </c>
      <c r="M1991" t="s">
        <v>5866</v>
      </c>
      <c r="N1991">
        <v>3.991666666</v>
      </c>
      <c r="O1991">
        <v>0</v>
      </c>
      <c r="P1991">
        <v>32</v>
      </c>
      <c r="Q1991">
        <v>0</v>
      </c>
      <c r="R1991">
        <v>0</v>
      </c>
      <c r="S1991">
        <v>0</v>
      </c>
      <c r="T1991">
        <v>1</v>
      </c>
      <c r="U1991">
        <v>0</v>
      </c>
      <c r="V1991">
        <v>0</v>
      </c>
      <c r="W1991">
        <v>0</v>
      </c>
      <c r="X1991">
        <v>122.99445543541832</v>
      </c>
      <c r="Y1991">
        <v>0</v>
      </c>
      <c r="Z1991">
        <v>0</v>
      </c>
      <c r="AA1991">
        <v>0</v>
      </c>
      <c r="AB1991">
        <v>4.5620900298833584</v>
      </c>
      <c r="AC1991">
        <v>0</v>
      </c>
      <c r="AD1991">
        <v>0</v>
      </c>
      <c r="AE1991">
        <v>127.55654546530168</v>
      </c>
    </row>
    <row r="1992" spans="1:31" x14ac:dyDescent="0.3">
      <c r="A1992">
        <v>2690531</v>
      </c>
      <c r="B1992">
        <v>1</v>
      </c>
      <c r="C1992" t="s">
        <v>80</v>
      </c>
      <c r="D1992" t="s">
        <v>103</v>
      </c>
      <c r="E1992" t="s">
        <v>184</v>
      </c>
      <c r="F1992" t="s">
        <v>5867</v>
      </c>
      <c r="G1992" t="s">
        <v>186</v>
      </c>
      <c r="H1992" t="s">
        <v>187</v>
      </c>
      <c r="I1992" t="s">
        <v>136</v>
      </c>
      <c r="J1992" t="s">
        <v>137</v>
      </c>
      <c r="K1992" t="s">
        <v>138</v>
      </c>
      <c r="L1992" t="s">
        <v>5868</v>
      </c>
      <c r="M1992" t="s">
        <v>5869</v>
      </c>
      <c r="N1992">
        <v>2.4647222219999998</v>
      </c>
      <c r="O1992">
        <v>0</v>
      </c>
      <c r="P1992">
        <v>63</v>
      </c>
      <c r="Q1992">
        <v>0</v>
      </c>
      <c r="R1992">
        <v>0</v>
      </c>
      <c r="S1992">
        <v>0</v>
      </c>
      <c r="T1992">
        <v>9</v>
      </c>
      <c r="U1992">
        <v>0</v>
      </c>
      <c r="V1992">
        <v>0</v>
      </c>
      <c r="W1992">
        <v>0</v>
      </c>
      <c r="X1992">
        <v>27.46136047569588</v>
      </c>
      <c r="Y1992">
        <v>0</v>
      </c>
      <c r="Z1992">
        <v>0</v>
      </c>
      <c r="AA1992">
        <v>0</v>
      </c>
      <c r="AB1992">
        <v>26.520797284692723</v>
      </c>
      <c r="AC1992">
        <v>0</v>
      </c>
      <c r="AD1992">
        <v>0</v>
      </c>
      <c r="AE1992">
        <v>53.982157760388603</v>
      </c>
    </row>
    <row r="1993" spans="1:31" x14ac:dyDescent="0.3">
      <c r="A1993">
        <v>2690555</v>
      </c>
      <c r="B1993">
        <v>1</v>
      </c>
      <c r="C1993" t="s">
        <v>80</v>
      </c>
      <c r="D1993" t="s">
        <v>84</v>
      </c>
      <c r="E1993" t="s">
        <v>244</v>
      </c>
      <c r="F1993" t="s">
        <v>5870</v>
      </c>
      <c r="G1993" t="s">
        <v>165</v>
      </c>
      <c r="H1993" t="s">
        <v>187</v>
      </c>
      <c r="I1993" t="s">
        <v>136</v>
      </c>
      <c r="J1993" t="s">
        <v>137</v>
      </c>
      <c r="K1993" t="s">
        <v>166</v>
      </c>
      <c r="L1993" t="s">
        <v>5871</v>
      </c>
      <c r="M1993" t="s">
        <v>5872</v>
      </c>
      <c r="N1993">
        <v>1.3633333329999999</v>
      </c>
      <c r="O1993">
        <v>0</v>
      </c>
      <c r="P1993">
        <v>294</v>
      </c>
      <c r="Q1993">
        <v>0</v>
      </c>
      <c r="R1993">
        <v>0</v>
      </c>
      <c r="S1993">
        <v>0</v>
      </c>
      <c r="T1993">
        <v>18</v>
      </c>
      <c r="U1993">
        <v>0</v>
      </c>
      <c r="V1993">
        <v>0</v>
      </c>
      <c r="W1993">
        <v>0</v>
      </c>
      <c r="X1993">
        <v>81.40513675463923</v>
      </c>
      <c r="Y1993">
        <v>0</v>
      </c>
      <c r="Z1993">
        <v>0</v>
      </c>
      <c r="AA1993">
        <v>0</v>
      </c>
      <c r="AB1993">
        <v>121.39453265610427</v>
      </c>
      <c r="AC1993">
        <v>0</v>
      </c>
      <c r="AD1993">
        <v>0</v>
      </c>
      <c r="AE1993">
        <v>202.79966941074349</v>
      </c>
    </row>
    <row r="1994" spans="1:31" x14ac:dyDescent="0.3">
      <c r="A1994">
        <v>2690561</v>
      </c>
      <c r="B1994">
        <v>1</v>
      </c>
      <c r="C1994" t="s">
        <v>81</v>
      </c>
      <c r="D1994" t="s">
        <v>112</v>
      </c>
      <c r="E1994" t="s">
        <v>244</v>
      </c>
      <c r="F1994" t="s">
        <v>5873</v>
      </c>
      <c r="G1994" t="s">
        <v>2700</v>
      </c>
      <c r="H1994" t="s">
        <v>187</v>
      </c>
      <c r="I1994" t="s">
        <v>136</v>
      </c>
      <c r="J1994" t="s">
        <v>137</v>
      </c>
      <c r="K1994" t="s">
        <v>138</v>
      </c>
      <c r="L1994" t="s">
        <v>5874</v>
      </c>
      <c r="M1994" t="s">
        <v>5875</v>
      </c>
      <c r="N1994">
        <v>1.0844444440000001</v>
      </c>
      <c r="O1994">
        <v>0</v>
      </c>
      <c r="P1994">
        <v>294</v>
      </c>
      <c r="Q1994">
        <v>0</v>
      </c>
      <c r="R1994">
        <v>0</v>
      </c>
      <c r="S1994">
        <v>0</v>
      </c>
      <c r="T1994">
        <v>126</v>
      </c>
      <c r="U1994">
        <v>0</v>
      </c>
      <c r="V1994">
        <v>0</v>
      </c>
      <c r="W1994">
        <v>0</v>
      </c>
      <c r="X1994">
        <v>44.722070693276031</v>
      </c>
      <c r="Y1994">
        <v>0</v>
      </c>
      <c r="Z1994">
        <v>0</v>
      </c>
      <c r="AA1994">
        <v>0</v>
      </c>
      <c r="AB1994">
        <v>61.574841808731719</v>
      </c>
      <c r="AC1994">
        <v>0</v>
      </c>
      <c r="AD1994">
        <v>0</v>
      </c>
      <c r="AE1994">
        <v>106.29691250200776</v>
      </c>
    </row>
    <row r="1995" spans="1:31" x14ac:dyDescent="0.3">
      <c r="A1995">
        <v>2690568</v>
      </c>
      <c r="B1995">
        <v>1</v>
      </c>
      <c r="C1995" t="s">
        <v>81</v>
      </c>
      <c r="D1995" t="s">
        <v>117</v>
      </c>
      <c r="E1995" t="s">
        <v>184</v>
      </c>
      <c r="F1995" t="s">
        <v>5876</v>
      </c>
      <c r="G1995" t="s">
        <v>186</v>
      </c>
      <c r="H1995" t="s">
        <v>187</v>
      </c>
      <c r="I1995" t="s">
        <v>136</v>
      </c>
      <c r="J1995" t="s">
        <v>137</v>
      </c>
      <c r="K1995" t="s">
        <v>138</v>
      </c>
      <c r="L1995" t="s">
        <v>5877</v>
      </c>
      <c r="M1995" t="s">
        <v>5878</v>
      </c>
      <c r="N1995">
        <v>1.1455555550000001</v>
      </c>
      <c r="O1995">
        <v>0</v>
      </c>
      <c r="P1995">
        <v>74</v>
      </c>
      <c r="Q1995">
        <v>0</v>
      </c>
      <c r="R1995">
        <v>0</v>
      </c>
      <c r="S1995">
        <v>0</v>
      </c>
      <c r="T1995">
        <v>7</v>
      </c>
      <c r="U1995">
        <v>0</v>
      </c>
      <c r="V1995">
        <v>0</v>
      </c>
      <c r="W1995">
        <v>0</v>
      </c>
      <c r="X1995">
        <v>18.722828907214094</v>
      </c>
      <c r="Y1995">
        <v>0</v>
      </c>
      <c r="Z1995">
        <v>0</v>
      </c>
      <c r="AA1995">
        <v>0</v>
      </c>
      <c r="AB1995">
        <v>1.5957749731135134</v>
      </c>
      <c r="AC1995">
        <v>0</v>
      </c>
      <c r="AD1995">
        <v>0</v>
      </c>
      <c r="AE1995">
        <v>20.318603880327608</v>
      </c>
    </row>
    <row r="1996" spans="1:31" x14ac:dyDescent="0.3">
      <c r="A1996">
        <v>2690570</v>
      </c>
      <c r="B1996">
        <v>1</v>
      </c>
      <c r="C1996" t="s">
        <v>81</v>
      </c>
      <c r="D1996" t="s">
        <v>118</v>
      </c>
      <c r="E1996" t="s">
        <v>184</v>
      </c>
      <c r="F1996" t="s">
        <v>5879</v>
      </c>
      <c r="G1996" t="s">
        <v>409</v>
      </c>
      <c r="H1996" t="s">
        <v>187</v>
      </c>
      <c r="I1996" t="s">
        <v>136</v>
      </c>
      <c r="J1996" t="s">
        <v>137</v>
      </c>
      <c r="K1996" t="s">
        <v>138</v>
      </c>
      <c r="L1996" t="s">
        <v>5880</v>
      </c>
      <c r="M1996" t="s">
        <v>5881</v>
      </c>
      <c r="N1996">
        <v>0.59055555500000001</v>
      </c>
      <c r="O1996">
        <v>0</v>
      </c>
      <c r="P1996">
        <v>28</v>
      </c>
      <c r="Q1996">
        <v>0</v>
      </c>
      <c r="R1996">
        <v>0</v>
      </c>
      <c r="S1996">
        <v>0</v>
      </c>
      <c r="T1996">
        <v>1</v>
      </c>
      <c r="U1996">
        <v>0</v>
      </c>
      <c r="V1996">
        <v>0</v>
      </c>
      <c r="W1996">
        <v>0</v>
      </c>
      <c r="X1996">
        <v>2.492489347513557</v>
      </c>
      <c r="Y1996">
        <v>0</v>
      </c>
      <c r="Z1996">
        <v>0</v>
      </c>
      <c r="AA1996">
        <v>0</v>
      </c>
      <c r="AB1996">
        <v>0.178763926820771</v>
      </c>
      <c r="AC1996">
        <v>0</v>
      </c>
      <c r="AD1996">
        <v>0</v>
      </c>
      <c r="AE1996">
        <v>2.6712532743343278</v>
      </c>
    </row>
    <row r="1997" spans="1:31" x14ac:dyDescent="0.3">
      <c r="A1997">
        <v>2690586</v>
      </c>
      <c r="B1997">
        <v>1</v>
      </c>
      <c r="C1997" t="s">
        <v>80</v>
      </c>
      <c r="D1997" t="s">
        <v>108</v>
      </c>
      <c r="E1997" t="s">
        <v>184</v>
      </c>
      <c r="F1997" t="s">
        <v>5882</v>
      </c>
      <c r="G1997" t="s">
        <v>186</v>
      </c>
      <c r="H1997" t="s">
        <v>187</v>
      </c>
      <c r="I1997" t="s">
        <v>136</v>
      </c>
      <c r="J1997" t="s">
        <v>137</v>
      </c>
      <c r="K1997" t="s">
        <v>138</v>
      </c>
      <c r="L1997" t="s">
        <v>5883</v>
      </c>
      <c r="M1997" t="s">
        <v>5884</v>
      </c>
      <c r="N1997">
        <v>0.35666666600000002</v>
      </c>
      <c r="O1997">
        <v>0</v>
      </c>
      <c r="P1997">
        <v>29</v>
      </c>
      <c r="Q1997">
        <v>0</v>
      </c>
      <c r="R1997">
        <v>8</v>
      </c>
      <c r="S1997">
        <v>0</v>
      </c>
      <c r="T1997">
        <v>13</v>
      </c>
      <c r="U1997">
        <v>0</v>
      </c>
      <c r="V1997">
        <v>0</v>
      </c>
      <c r="W1997">
        <v>0</v>
      </c>
      <c r="X1997">
        <v>1.1998212938325459</v>
      </c>
      <c r="Y1997">
        <v>0</v>
      </c>
      <c r="Z1997">
        <v>2.4462555146466483</v>
      </c>
      <c r="AA1997">
        <v>0</v>
      </c>
      <c r="AB1997">
        <v>4.8953755479583005</v>
      </c>
      <c r="AC1997">
        <v>0</v>
      </c>
      <c r="AD1997">
        <v>0</v>
      </c>
      <c r="AE1997">
        <v>8.5414523564374942</v>
      </c>
    </row>
    <row r="1998" spans="1:31" x14ac:dyDescent="0.3">
      <c r="A1998">
        <v>2690586</v>
      </c>
      <c r="B1998">
        <v>2</v>
      </c>
      <c r="C1998" t="s">
        <v>80</v>
      </c>
      <c r="D1998" t="s">
        <v>108</v>
      </c>
      <c r="E1998" t="s">
        <v>244</v>
      </c>
      <c r="F1998" t="s">
        <v>5885</v>
      </c>
      <c r="G1998" t="s">
        <v>186</v>
      </c>
      <c r="H1998" t="s">
        <v>187</v>
      </c>
      <c r="I1998" t="s">
        <v>136</v>
      </c>
      <c r="J1998" t="s">
        <v>137</v>
      </c>
      <c r="K1998" t="s">
        <v>138</v>
      </c>
      <c r="L1998" t="s">
        <v>5884</v>
      </c>
      <c r="M1998" t="s">
        <v>5886</v>
      </c>
      <c r="N1998">
        <v>5.6944443999999997E-2</v>
      </c>
      <c r="O1998">
        <v>0</v>
      </c>
      <c r="P1998">
        <v>41</v>
      </c>
      <c r="Q1998">
        <v>0</v>
      </c>
      <c r="R1998">
        <v>21</v>
      </c>
      <c r="S1998">
        <v>0</v>
      </c>
      <c r="T1998">
        <v>19</v>
      </c>
      <c r="U1998">
        <v>0</v>
      </c>
      <c r="V1998">
        <v>0</v>
      </c>
      <c r="W1998">
        <v>0</v>
      </c>
      <c r="X1998">
        <v>0.60078559102772056</v>
      </c>
      <c r="Y1998">
        <v>0</v>
      </c>
      <c r="Z1998">
        <v>1.5288248956371784</v>
      </c>
      <c r="AA1998">
        <v>0</v>
      </c>
      <c r="AB1998">
        <v>1.2161736642515175</v>
      </c>
      <c r="AC1998">
        <v>0</v>
      </c>
      <c r="AD1998">
        <v>0</v>
      </c>
      <c r="AE1998">
        <v>3.3457841509164163</v>
      </c>
    </row>
    <row r="1999" spans="1:31" x14ac:dyDescent="0.3">
      <c r="A1999">
        <v>2690168</v>
      </c>
      <c r="B1999">
        <v>1</v>
      </c>
      <c r="C1999" t="s">
        <v>81</v>
      </c>
      <c r="D1999" t="s">
        <v>124</v>
      </c>
      <c r="E1999" t="s">
        <v>160</v>
      </c>
      <c r="F1999" t="s">
        <v>5887</v>
      </c>
      <c r="G1999" t="s">
        <v>134</v>
      </c>
      <c r="H1999" t="s">
        <v>135</v>
      </c>
      <c r="I1999" t="s">
        <v>136</v>
      </c>
      <c r="J1999" t="s">
        <v>137</v>
      </c>
      <c r="K1999" t="s">
        <v>138</v>
      </c>
      <c r="L1999" t="s">
        <v>5888</v>
      </c>
      <c r="M1999" t="s">
        <v>5889</v>
      </c>
      <c r="N1999">
        <v>1.5508333329999999</v>
      </c>
      <c r="O1999">
        <v>5</v>
      </c>
      <c r="P1999">
        <v>5431</v>
      </c>
      <c r="Q1999">
        <v>22</v>
      </c>
      <c r="R1999">
        <v>128</v>
      </c>
      <c r="S1999">
        <v>17</v>
      </c>
      <c r="T1999">
        <v>885</v>
      </c>
      <c r="U1999">
        <v>3</v>
      </c>
      <c r="V1999">
        <v>1</v>
      </c>
      <c r="W1999">
        <v>2.2108323551739026</v>
      </c>
      <c r="X1999">
        <v>1102.4265246801324</v>
      </c>
      <c r="Y1999">
        <v>134.93631620920348</v>
      </c>
      <c r="Z1999">
        <v>112.33197910433056</v>
      </c>
      <c r="AA1999">
        <v>130.62786609409898</v>
      </c>
      <c r="AB1999">
        <v>496.39470194431146</v>
      </c>
      <c r="AC1999">
        <v>266.64496783702077</v>
      </c>
      <c r="AD1999">
        <v>0.56291247672188871</v>
      </c>
      <c r="AE1999">
        <v>2246.1361007009932</v>
      </c>
    </row>
    <row r="2000" spans="1:31" x14ac:dyDescent="0.3">
      <c r="A2000">
        <v>2690189</v>
      </c>
      <c r="B2000">
        <v>1</v>
      </c>
      <c r="C2000" t="s">
        <v>80</v>
      </c>
      <c r="D2000" t="s">
        <v>108</v>
      </c>
      <c r="E2000" t="s">
        <v>132</v>
      </c>
      <c r="F2000" t="s">
        <v>5890</v>
      </c>
      <c r="G2000" t="s">
        <v>134</v>
      </c>
      <c r="H2000" t="s">
        <v>135</v>
      </c>
      <c r="I2000" t="s">
        <v>136</v>
      </c>
      <c r="J2000" t="s">
        <v>137</v>
      </c>
      <c r="K2000" t="s">
        <v>138</v>
      </c>
      <c r="L2000" t="s">
        <v>5891</v>
      </c>
      <c r="M2000" t="s">
        <v>5892</v>
      </c>
      <c r="N2000">
        <v>1.81</v>
      </c>
      <c r="O2000">
        <v>0</v>
      </c>
      <c r="P2000">
        <v>373</v>
      </c>
      <c r="Q2000">
        <v>0</v>
      </c>
      <c r="R2000">
        <v>87</v>
      </c>
      <c r="S2000">
        <v>4</v>
      </c>
      <c r="T2000">
        <v>48</v>
      </c>
      <c r="U2000">
        <v>0</v>
      </c>
      <c r="V2000">
        <v>0</v>
      </c>
      <c r="W2000">
        <v>0</v>
      </c>
      <c r="X2000">
        <v>137.68262086075782</v>
      </c>
      <c r="Y2000">
        <v>0</v>
      </c>
      <c r="Z2000">
        <v>121.99756316448438</v>
      </c>
      <c r="AA2000">
        <v>12.812738844108113</v>
      </c>
      <c r="AB2000">
        <v>55.761777531751491</v>
      </c>
      <c r="AC2000">
        <v>0</v>
      </c>
      <c r="AD2000">
        <v>0</v>
      </c>
      <c r="AE2000">
        <v>328.25470040110179</v>
      </c>
    </row>
    <row r="2001" spans="1:31" x14ac:dyDescent="0.3">
      <c r="A2001">
        <v>2690195</v>
      </c>
      <c r="B2001">
        <v>1</v>
      </c>
      <c r="C2001" t="s">
        <v>80</v>
      </c>
      <c r="D2001" t="s">
        <v>104</v>
      </c>
      <c r="E2001" t="s">
        <v>145</v>
      </c>
      <c r="F2001" t="s">
        <v>5893</v>
      </c>
      <c r="G2001" t="s">
        <v>134</v>
      </c>
      <c r="H2001" t="s">
        <v>135</v>
      </c>
      <c r="I2001" t="s">
        <v>136</v>
      </c>
      <c r="J2001" t="s">
        <v>137</v>
      </c>
      <c r="K2001" t="s">
        <v>138</v>
      </c>
      <c r="L2001" t="s">
        <v>5894</v>
      </c>
      <c r="M2001" t="s">
        <v>5895</v>
      </c>
      <c r="N2001">
        <v>0.54333333299999997</v>
      </c>
      <c r="O2001">
        <v>1</v>
      </c>
      <c r="P2001">
        <v>477</v>
      </c>
      <c r="Q2001">
        <v>11</v>
      </c>
      <c r="R2001">
        <v>27</v>
      </c>
      <c r="S2001">
        <v>11</v>
      </c>
      <c r="T2001">
        <v>73</v>
      </c>
      <c r="U2001">
        <v>1</v>
      </c>
      <c r="V2001">
        <v>0</v>
      </c>
      <c r="W2001">
        <v>0.84399875392072732</v>
      </c>
      <c r="X2001">
        <v>44.725638858741448</v>
      </c>
      <c r="Y2001">
        <v>8.185563112480688</v>
      </c>
      <c r="Z2001">
        <v>6.3158580860153375</v>
      </c>
      <c r="AA2001">
        <v>17.766957937178709</v>
      </c>
      <c r="AB2001">
        <v>23.334232981101035</v>
      </c>
      <c r="AC2001">
        <v>26.601898796837855</v>
      </c>
      <c r="AD2001">
        <v>0</v>
      </c>
      <c r="AE2001">
        <v>127.77414852627581</v>
      </c>
    </row>
    <row r="2002" spans="1:31" x14ac:dyDescent="0.3">
      <c r="A2002">
        <v>2690197</v>
      </c>
      <c r="B2002">
        <v>1</v>
      </c>
      <c r="C2002" t="s">
        <v>81</v>
      </c>
      <c r="D2002" t="s">
        <v>120</v>
      </c>
      <c r="E2002" t="s">
        <v>145</v>
      </c>
      <c r="F2002" t="s">
        <v>5896</v>
      </c>
      <c r="G2002" t="s">
        <v>134</v>
      </c>
      <c r="H2002" t="s">
        <v>135</v>
      </c>
      <c r="I2002" t="s">
        <v>136</v>
      </c>
      <c r="J2002" t="s">
        <v>137</v>
      </c>
      <c r="K2002" t="s">
        <v>138</v>
      </c>
      <c r="L2002" t="s">
        <v>5897</v>
      </c>
      <c r="M2002" t="s">
        <v>5898</v>
      </c>
      <c r="N2002">
        <v>0.4</v>
      </c>
      <c r="O2002">
        <v>1</v>
      </c>
      <c r="P2002">
        <v>0</v>
      </c>
      <c r="Q2002">
        <v>48</v>
      </c>
      <c r="R2002">
        <v>5</v>
      </c>
      <c r="S2002">
        <v>2</v>
      </c>
      <c r="T2002">
        <v>1</v>
      </c>
      <c r="U2002">
        <v>0</v>
      </c>
      <c r="V2002">
        <v>0</v>
      </c>
      <c r="W2002">
        <v>6.9351808800000012E-2</v>
      </c>
      <c r="X2002">
        <v>0</v>
      </c>
      <c r="Y2002">
        <v>7.5401937574867217</v>
      </c>
      <c r="Z2002">
        <v>0.64530874616955991</v>
      </c>
      <c r="AA2002">
        <v>10.071412307232841</v>
      </c>
      <c r="AB2002">
        <v>0.35826413498743997</v>
      </c>
      <c r="AC2002">
        <v>0</v>
      </c>
      <c r="AD2002">
        <v>0</v>
      </c>
      <c r="AE2002">
        <v>18.684530754676562</v>
      </c>
    </row>
    <row r="2003" spans="1:31" x14ac:dyDescent="0.3">
      <c r="A2003">
        <v>2690217</v>
      </c>
      <c r="B2003">
        <v>1</v>
      </c>
      <c r="C2003" t="s">
        <v>81</v>
      </c>
      <c r="D2003" t="s">
        <v>127</v>
      </c>
      <c r="E2003" t="s">
        <v>132</v>
      </c>
      <c r="F2003" t="s">
        <v>5899</v>
      </c>
      <c r="G2003" t="s">
        <v>134</v>
      </c>
      <c r="H2003" t="s">
        <v>135</v>
      </c>
      <c r="I2003" t="s">
        <v>136</v>
      </c>
      <c r="J2003" t="s">
        <v>137</v>
      </c>
      <c r="K2003" t="s">
        <v>138</v>
      </c>
      <c r="L2003" t="s">
        <v>5900</v>
      </c>
      <c r="M2003" t="s">
        <v>5901</v>
      </c>
      <c r="N2003">
        <v>0.84166666599999995</v>
      </c>
      <c r="O2003">
        <v>0</v>
      </c>
      <c r="P2003">
        <v>143</v>
      </c>
      <c r="Q2003">
        <v>37</v>
      </c>
      <c r="R2003">
        <v>46</v>
      </c>
      <c r="S2003">
        <v>0</v>
      </c>
      <c r="T2003">
        <v>25</v>
      </c>
      <c r="U2003">
        <v>0</v>
      </c>
      <c r="V2003">
        <v>0</v>
      </c>
      <c r="W2003">
        <v>0</v>
      </c>
      <c r="X2003">
        <v>22.748394067356426</v>
      </c>
      <c r="Y2003">
        <v>15.958911698578943</v>
      </c>
      <c r="Z2003">
        <v>19.548861708197631</v>
      </c>
      <c r="AA2003">
        <v>0</v>
      </c>
      <c r="AB2003">
        <v>10.073479552926504</v>
      </c>
      <c r="AC2003">
        <v>0</v>
      </c>
      <c r="AD2003">
        <v>0</v>
      </c>
      <c r="AE2003">
        <v>68.329647027059494</v>
      </c>
    </row>
    <row r="2004" spans="1:31" x14ac:dyDescent="0.3">
      <c r="A2004">
        <v>2690219</v>
      </c>
      <c r="B2004">
        <v>1</v>
      </c>
      <c r="C2004" t="s">
        <v>81</v>
      </c>
      <c r="D2004" t="s">
        <v>123</v>
      </c>
      <c r="E2004" t="s">
        <v>145</v>
      </c>
      <c r="F2004" t="s">
        <v>5902</v>
      </c>
      <c r="G2004" t="s">
        <v>134</v>
      </c>
      <c r="H2004" t="s">
        <v>135</v>
      </c>
      <c r="I2004" t="s">
        <v>136</v>
      </c>
      <c r="J2004" t="s">
        <v>137</v>
      </c>
      <c r="K2004" t="s">
        <v>138</v>
      </c>
      <c r="L2004" t="s">
        <v>5903</v>
      </c>
      <c r="M2004" t="s">
        <v>5904</v>
      </c>
      <c r="N2004">
        <v>0.63777777700000005</v>
      </c>
      <c r="O2004">
        <v>0</v>
      </c>
      <c r="P2004">
        <v>520</v>
      </c>
      <c r="Q2004">
        <v>0</v>
      </c>
      <c r="R2004">
        <v>5</v>
      </c>
      <c r="S2004">
        <v>0</v>
      </c>
      <c r="T2004">
        <v>46</v>
      </c>
      <c r="U2004">
        <v>0</v>
      </c>
      <c r="V2004">
        <v>0</v>
      </c>
      <c r="W2004">
        <v>0</v>
      </c>
      <c r="X2004">
        <v>52.351876113168522</v>
      </c>
      <c r="Y2004">
        <v>0</v>
      </c>
      <c r="Z2004">
        <v>1.1933350087892112</v>
      </c>
      <c r="AA2004">
        <v>0</v>
      </c>
      <c r="AB2004">
        <v>10.815273541216959</v>
      </c>
      <c r="AC2004">
        <v>0</v>
      </c>
      <c r="AD2004">
        <v>0</v>
      </c>
      <c r="AE2004">
        <v>64.360484663174688</v>
      </c>
    </row>
    <row r="2005" spans="1:31" x14ac:dyDescent="0.3">
      <c r="A2005">
        <v>2690259</v>
      </c>
      <c r="B2005">
        <v>1</v>
      </c>
      <c r="C2005" t="s">
        <v>81</v>
      </c>
      <c r="D2005" t="s">
        <v>128</v>
      </c>
      <c r="E2005" t="s">
        <v>184</v>
      </c>
      <c r="F2005" t="s">
        <v>5905</v>
      </c>
      <c r="G2005" t="s">
        <v>346</v>
      </c>
      <c r="H2005" t="s">
        <v>187</v>
      </c>
      <c r="I2005" t="s">
        <v>136</v>
      </c>
      <c r="J2005" t="s">
        <v>137</v>
      </c>
      <c r="K2005" t="s">
        <v>166</v>
      </c>
      <c r="L2005" t="s">
        <v>5906</v>
      </c>
      <c r="M2005" t="s">
        <v>5907</v>
      </c>
      <c r="N2005">
        <v>8.5836111109999997</v>
      </c>
      <c r="O2005">
        <v>0</v>
      </c>
      <c r="P2005">
        <v>46</v>
      </c>
      <c r="Q2005">
        <v>0</v>
      </c>
      <c r="R2005">
        <v>0</v>
      </c>
      <c r="S2005">
        <v>0</v>
      </c>
      <c r="T2005">
        <v>2</v>
      </c>
      <c r="U2005">
        <v>0</v>
      </c>
      <c r="V2005">
        <v>0</v>
      </c>
      <c r="W2005">
        <v>0</v>
      </c>
      <c r="X2005">
        <v>103.39367529105003</v>
      </c>
      <c r="Y2005">
        <v>0</v>
      </c>
      <c r="Z2005">
        <v>0</v>
      </c>
      <c r="AA2005">
        <v>0</v>
      </c>
      <c r="AB2005">
        <v>14.487464654770047</v>
      </c>
      <c r="AC2005">
        <v>0</v>
      </c>
      <c r="AD2005">
        <v>0</v>
      </c>
      <c r="AE2005">
        <v>117.88113994582008</v>
      </c>
    </row>
    <row r="2006" spans="1:31" x14ac:dyDescent="0.3">
      <c r="A2006">
        <v>2690327</v>
      </c>
      <c r="B2006">
        <v>1</v>
      </c>
      <c r="C2006" t="s">
        <v>80</v>
      </c>
      <c r="D2006" t="s">
        <v>95</v>
      </c>
      <c r="E2006" t="s">
        <v>132</v>
      </c>
      <c r="F2006" t="s">
        <v>5908</v>
      </c>
      <c r="G2006" t="s">
        <v>134</v>
      </c>
      <c r="H2006" t="s">
        <v>135</v>
      </c>
      <c r="I2006" t="s">
        <v>136</v>
      </c>
      <c r="J2006" t="s">
        <v>137</v>
      </c>
      <c r="K2006" t="s">
        <v>138</v>
      </c>
      <c r="L2006" t="s">
        <v>5909</v>
      </c>
      <c r="M2006" t="s">
        <v>5910</v>
      </c>
      <c r="N2006">
        <v>1.5361111110000001</v>
      </c>
      <c r="O2006">
        <v>0</v>
      </c>
      <c r="P2006">
        <v>0</v>
      </c>
      <c r="Q2006">
        <v>0</v>
      </c>
      <c r="R2006">
        <v>0</v>
      </c>
      <c r="S2006">
        <v>16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165.22834149582175</v>
      </c>
      <c r="AB2006">
        <v>0</v>
      </c>
      <c r="AC2006">
        <v>0</v>
      </c>
      <c r="AD2006">
        <v>0</v>
      </c>
      <c r="AE2006">
        <v>165.22834149582175</v>
      </c>
    </row>
    <row r="2007" spans="1:31" x14ac:dyDescent="0.3">
      <c r="A2007">
        <v>2690358</v>
      </c>
      <c r="B2007">
        <v>1</v>
      </c>
      <c r="C2007" t="s">
        <v>81</v>
      </c>
      <c r="D2007" t="s">
        <v>114</v>
      </c>
      <c r="E2007" t="s">
        <v>132</v>
      </c>
      <c r="F2007" t="s">
        <v>5911</v>
      </c>
      <c r="G2007" t="s">
        <v>134</v>
      </c>
      <c r="H2007" t="s">
        <v>135</v>
      </c>
      <c r="I2007" t="s">
        <v>169</v>
      </c>
      <c r="J2007" t="s">
        <v>137</v>
      </c>
      <c r="K2007" t="s">
        <v>138</v>
      </c>
      <c r="L2007" t="s">
        <v>5912</v>
      </c>
      <c r="M2007" t="s">
        <v>5913</v>
      </c>
      <c r="N2007">
        <v>3.8888880000000001E-3</v>
      </c>
      <c r="O2007">
        <v>7</v>
      </c>
      <c r="P2007">
        <v>736</v>
      </c>
      <c r="Q2007">
        <v>0</v>
      </c>
      <c r="R2007">
        <v>1</v>
      </c>
      <c r="S2007">
        <v>1</v>
      </c>
      <c r="T2007">
        <v>40</v>
      </c>
      <c r="U2007">
        <v>0</v>
      </c>
      <c r="V2007">
        <v>0</v>
      </c>
      <c r="W2007">
        <v>5.3194156633333337E-3</v>
      </c>
      <c r="X2007">
        <v>0.30111135364940544</v>
      </c>
      <c r="Y2007">
        <v>0</v>
      </c>
      <c r="Z2007">
        <v>5.3296066582266661E-4</v>
      </c>
      <c r="AA2007">
        <v>1.107090914433E-2</v>
      </c>
      <c r="AB2007">
        <v>4.5265935985199998E-2</v>
      </c>
      <c r="AC2007">
        <v>0</v>
      </c>
      <c r="AD2007">
        <v>0</v>
      </c>
      <c r="AE2007">
        <v>0.36330057510809144</v>
      </c>
    </row>
    <row r="2008" spans="1:31" x14ac:dyDescent="0.3">
      <c r="A2008">
        <v>2690393</v>
      </c>
      <c r="B2008">
        <v>1</v>
      </c>
      <c r="C2008" t="s">
        <v>80</v>
      </c>
      <c r="D2008" t="s">
        <v>100</v>
      </c>
      <c r="E2008" t="s">
        <v>160</v>
      </c>
      <c r="F2008" t="s">
        <v>4596</v>
      </c>
      <c r="G2008" t="s">
        <v>134</v>
      </c>
      <c r="H2008" t="s">
        <v>135</v>
      </c>
      <c r="I2008" t="s">
        <v>136</v>
      </c>
      <c r="J2008" t="s">
        <v>137</v>
      </c>
      <c r="K2008" t="s">
        <v>138</v>
      </c>
      <c r="L2008" t="s">
        <v>5914</v>
      </c>
      <c r="M2008" t="s">
        <v>5915</v>
      </c>
      <c r="N2008">
        <v>0.27222222200000001</v>
      </c>
      <c r="O2008">
        <v>0</v>
      </c>
      <c r="P2008">
        <v>0</v>
      </c>
      <c r="Q2008">
        <v>14</v>
      </c>
      <c r="R2008">
        <v>0</v>
      </c>
      <c r="S2008">
        <v>2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0.61776533628089392</v>
      </c>
      <c r="Z2008">
        <v>0</v>
      </c>
      <c r="AA2008">
        <v>2.2567944830411863</v>
      </c>
      <c r="AB2008">
        <v>0</v>
      </c>
      <c r="AC2008">
        <v>0</v>
      </c>
      <c r="AD2008">
        <v>0</v>
      </c>
      <c r="AE2008">
        <v>2.87455981932208</v>
      </c>
    </row>
    <row r="2009" spans="1:31" x14ac:dyDescent="0.3">
      <c r="A2009">
        <v>2690449</v>
      </c>
      <c r="B2009">
        <v>1</v>
      </c>
      <c r="C2009" t="s">
        <v>80</v>
      </c>
      <c r="D2009" t="s">
        <v>96</v>
      </c>
      <c r="E2009" t="s">
        <v>184</v>
      </c>
      <c r="F2009" t="s">
        <v>5916</v>
      </c>
      <c r="G2009" t="s">
        <v>147</v>
      </c>
      <c r="H2009" t="s">
        <v>187</v>
      </c>
      <c r="I2009" t="s">
        <v>136</v>
      </c>
      <c r="J2009" t="s">
        <v>3</v>
      </c>
      <c r="K2009" t="s">
        <v>138</v>
      </c>
      <c r="L2009" t="s">
        <v>5917</v>
      </c>
      <c r="M2009" t="s">
        <v>5918</v>
      </c>
      <c r="N2009">
        <v>4.1472222219999999</v>
      </c>
      <c r="O2009">
        <v>0</v>
      </c>
      <c r="P2009">
        <v>8</v>
      </c>
      <c r="Q2009">
        <v>0</v>
      </c>
      <c r="R2009">
        <v>0</v>
      </c>
      <c r="S2009">
        <v>0</v>
      </c>
      <c r="T2009">
        <v>2</v>
      </c>
      <c r="U2009">
        <v>0</v>
      </c>
      <c r="V2009">
        <v>0</v>
      </c>
      <c r="W2009">
        <v>0</v>
      </c>
      <c r="X2009">
        <v>14.443685641162681</v>
      </c>
      <c r="Y2009">
        <v>0</v>
      </c>
      <c r="Z2009">
        <v>0</v>
      </c>
      <c r="AA2009">
        <v>0</v>
      </c>
      <c r="AB2009">
        <v>4.5647473881963524E-2</v>
      </c>
      <c r="AC2009">
        <v>0</v>
      </c>
      <c r="AD2009">
        <v>0</v>
      </c>
      <c r="AE2009">
        <v>14.489333115044644</v>
      </c>
    </row>
    <row r="2010" spans="1:31" x14ac:dyDescent="0.3">
      <c r="A2010">
        <v>2690502</v>
      </c>
      <c r="B2010">
        <v>1</v>
      </c>
      <c r="C2010" t="s">
        <v>80</v>
      </c>
      <c r="D2010" t="s">
        <v>91</v>
      </c>
      <c r="E2010" t="s">
        <v>160</v>
      </c>
      <c r="F2010" t="s">
        <v>5919</v>
      </c>
      <c r="G2010" t="s">
        <v>134</v>
      </c>
      <c r="H2010" t="s">
        <v>135</v>
      </c>
      <c r="I2010" t="s">
        <v>136</v>
      </c>
      <c r="J2010" t="s">
        <v>137</v>
      </c>
      <c r="K2010" t="s">
        <v>138</v>
      </c>
      <c r="L2010" t="s">
        <v>5920</v>
      </c>
      <c r="M2010" t="s">
        <v>5921</v>
      </c>
      <c r="N2010">
        <v>0.449722222</v>
      </c>
      <c r="O2010">
        <v>2</v>
      </c>
      <c r="P2010">
        <v>0</v>
      </c>
      <c r="Q2010">
        <v>16</v>
      </c>
      <c r="R2010">
        <v>23</v>
      </c>
      <c r="S2010">
        <v>10</v>
      </c>
      <c r="T2010">
        <v>4</v>
      </c>
      <c r="U2010">
        <v>0</v>
      </c>
      <c r="V2010">
        <v>0</v>
      </c>
      <c r="W2010">
        <v>1.770867437270264</v>
      </c>
      <c r="X2010">
        <v>0</v>
      </c>
      <c r="Y2010">
        <v>30.512134142165959</v>
      </c>
      <c r="Z2010">
        <v>2.0214982710478311</v>
      </c>
      <c r="AA2010">
        <v>33.840184264749112</v>
      </c>
      <c r="AB2010">
        <v>6.9355539162726734</v>
      </c>
      <c r="AC2010">
        <v>0</v>
      </c>
      <c r="AD2010">
        <v>0</v>
      </c>
      <c r="AE2010">
        <v>75.080238031505829</v>
      </c>
    </row>
    <row r="2011" spans="1:31" x14ac:dyDescent="0.3">
      <c r="A2011">
        <v>2690514</v>
      </c>
      <c r="B2011">
        <v>1</v>
      </c>
      <c r="C2011" t="s">
        <v>80</v>
      </c>
      <c r="D2011" t="s">
        <v>107</v>
      </c>
      <c r="E2011" t="s">
        <v>132</v>
      </c>
      <c r="F2011" t="s">
        <v>5922</v>
      </c>
      <c r="G2011" t="s">
        <v>134</v>
      </c>
      <c r="H2011" t="s">
        <v>135</v>
      </c>
      <c r="I2011" t="s">
        <v>136</v>
      </c>
      <c r="J2011" t="s">
        <v>137</v>
      </c>
      <c r="K2011" t="s">
        <v>138</v>
      </c>
      <c r="L2011" t="s">
        <v>5923</v>
      </c>
      <c r="M2011" t="s">
        <v>5924</v>
      </c>
      <c r="N2011">
        <v>0.68722222200000005</v>
      </c>
      <c r="O2011">
        <v>2</v>
      </c>
      <c r="P2011">
        <v>349</v>
      </c>
      <c r="Q2011">
        <v>47</v>
      </c>
      <c r="R2011">
        <v>23</v>
      </c>
      <c r="S2011">
        <v>15</v>
      </c>
      <c r="T2011">
        <v>51</v>
      </c>
      <c r="U2011">
        <v>0</v>
      </c>
      <c r="V2011">
        <v>0</v>
      </c>
      <c r="W2011">
        <v>0.8396260470570418</v>
      </c>
      <c r="X2011">
        <v>32.169845050267156</v>
      </c>
      <c r="Y2011">
        <v>44.139856412339597</v>
      </c>
      <c r="Z2011">
        <v>6.3445291535429256</v>
      </c>
      <c r="AA2011">
        <v>101.15457046332058</v>
      </c>
      <c r="AB2011">
        <v>20.996491694797967</v>
      </c>
      <c r="AC2011">
        <v>0</v>
      </c>
      <c r="AD2011">
        <v>0</v>
      </c>
      <c r="AE2011">
        <v>205.64491882132523</v>
      </c>
    </row>
    <row r="2012" spans="1:31" x14ac:dyDescent="0.3">
      <c r="A2012">
        <v>2690526</v>
      </c>
      <c r="B2012">
        <v>1</v>
      </c>
      <c r="C2012" t="s">
        <v>81</v>
      </c>
      <c r="D2012" t="s">
        <v>113</v>
      </c>
      <c r="E2012" t="s">
        <v>145</v>
      </c>
      <c r="F2012" t="s">
        <v>1823</v>
      </c>
      <c r="G2012" t="s">
        <v>134</v>
      </c>
      <c r="H2012" t="s">
        <v>135</v>
      </c>
      <c r="I2012" t="s">
        <v>169</v>
      </c>
      <c r="J2012" t="s">
        <v>137</v>
      </c>
      <c r="K2012" t="s">
        <v>138</v>
      </c>
      <c r="L2012" t="s">
        <v>5925</v>
      </c>
      <c r="M2012" t="s">
        <v>5926</v>
      </c>
      <c r="N2012">
        <v>1.3055555E-2</v>
      </c>
      <c r="O2012">
        <v>2</v>
      </c>
      <c r="P2012">
        <v>253</v>
      </c>
      <c r="Q2012">
        <v>8</v>
      </c>
      <c r="R2012">
        <v>2</v>
      </c>
      <c r="S2012">
        <v>5</v>
      </c>
      <c r="T2012">
        <v>4</v>
      </c>
      <c r="U2012">
        <v>2</v>
      </c>
      <c r="V2012">
        <v>0</v>
      </c>
      <c r="W2012">
        <v>4.5623213333333334E-3</v>
      </c>
      <c r="X2012">
        <v>0.4576997655535498</v>
      </c>
      <c r="Y2012">
        <v>0.23234380106951477</v>
      </c>
      <c r="Z2012">
        <v>6.8439351541294442E-3</v>
      </c>
      <c r="AA2012">
        <v>2.4848972973829337E-2</v>
      </c>
      <c r="AB2012">
        <v>6.7780723247122227E-2</v>
      </c>
      <c r="AC2012">
        <v>2.2314114803577212</v>
      </c>
      <c r="AD2012">
        <v>0</v>
      </c>
      <c r="AE2012">
        <v>3.0254909996892003</v>
      </c>
    </row>
    <row r="2013" spans="1:31" x14ac:dyDescent="0.3">
      <c r="A2013">
        <v>2690532</v>
      </c>
      <c r="B2013">
        <v>1</v>
      </c>
      <c r="C2013" t="s">
        <v>80</v>
      </c>
      <c r="D2013" t="s">
        <v>103</v>
      </c>
      <c r="E2013" t="s">
        <v>213</v>
      </c>
      <c r="F2013" t="s">
        <v>5927</v>
      </c>
      <c r="G2013" t="s">
        <v>831</v>
      </c>
      <c r="H2013" t="s">
        <v>187</v>
      </c>
      <c r="I2013" t="s">
        <v>136</v>
      </c>
      <c r="J2013" t="s">
        <v>137</v>
      </c>
      <c r="K2013" t="s">
        <v>138</v>
      </c>
      <c r="L2013" t="s">
        <v>5928</v>
      </c>
      <c r="M2013" t="s">
        <v>5929</v>
      </c>
      <c r="N2013">
        <v>3.7063888880000002</v>
      </c>
      <c r="O2013">
        <v>0</v>
      </c>
      <c r="P2013">
        <v>0</v>
      </c>
      <c r="Q2013">
        <v>0</v>
      </c>
      <c r="R2013">
        <v>0</v>
      </c>
      <c r="S2013">
        <v>0</v>
      </c>
      <c r="T2013">
        <v>1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0.11012870306159868</v>
      </c>
      <c r="AC2013">
        <v>0</v>
      </c>
      <c r="AD2013">
        <v>0</v>
      </c>
      <c r="AE2013">
        <v>0.11012870306159868</v>
      </c>
    </row>
    <row r="2014" spans="1:31" x14ac:dyDescent="0.3">
      <c r="A2014">
        <v>2690536</v>
      </c>
      <c r="B2014">
        <v>1</v>
      </c>
      <c r="C2014" t="s">
        <v>81</v>
      </c>
      <c r="D2014" t="s">
        <v>127</v>
      </c>
      <c r="E2014" t="s">
        <v>145</v>
      </c>
      <c r="F2014" t="s">
        <v>207</v>
      </c>
      <c r="G2014" t="s">
        <v>134</v>
      </c>
      <c r="H2014" t="s">
        <v>135</v>
      </c>
      <c r="I2014" t="s">
        <v>136</v>
      </c>
      <c r="J2014" t="s">
        <v>137</v>
      </c>
      <c r="K2014" t="s">
        <v>138</v>
      </c>
      <c r="L2014" t="s">
        <v>5930</v>
      </c>
      <c r="M2014" t="s">
        <v>5931</v>
      </c>
      <c r="N2014">
        <v>1.102777777</v>
      </c>
      <c r="O2014">
        <v>1</v>
      </c>
      <c r="P2014">
        <v>368</v>
      </c>
      <c r="Q2014">
        <v>98</v>
      </c>
      <c r="R2014">
        <v>128</v>
      </c>
      <c r="S2014">
        <v>8</v>
      </c>
      <c r="T2014">
        <v>63</v>
      </c>
      <c r="U2014">
        <v>0</v>
      </c>
      <c r="V2014">
        <v>0</v>
      </c>
      <c r="W2014">
        <v>0.4004864609512</v>
      </c>
      <c r="X2014">
        <v>74.74744786627474</v>
      </c>
      <c r="Y2014">
        <v>222.40913653152435</v>
      </c>
      <c r="Z2014">
        <v>71.946490270795181</v>
      </c>
      <c r="AA2014">
        <v>48.869387263232738</v>
      </c>
      <c r="AB2014">
        <v>26.558991586732667</v>
      </c>
      <c r="AC2014">
        <v>0</v>
      </c>
      <c r="AD2014">
        <v>0</v>
      </c>
      <c r="AE2014">
        <v>444.93193997951084</v>
      </c>
    </row>
    <row r="2015" spans="1:31" x14ac:dyDescent="0.3">
      <c r="A2015">
        <v>2690551</v>
      </c>
      <c r="B2015">
        <v>1</v>
      </c>
      <c r="C2015" t="s">
        <v>81</v>
      </c>
      <c r="D2015" t="s">
        <v>124</v>
      </c>
      <c r="E2015" t="s">
        <v>160</v>
      </c>
      <c r="F2015" t="s">
        <v>5473</v>
      </c>
      <c r="G2015" t="s">
        <v>134</v>
      </c>
      <c r="H2015" t="s">
        <v>135</v>
      </c>
      <c r="I2015" t="s">
        <v>169</v>
      </c>
      <c r="J2015" t="s">
        <v>137</v>
      </c>
      <c r="K2015" t="s">
        <v>138</v>
      </c>
      <c r="L2015" t="s">
        <v>5932</v>
      </c>
      <c r="M2015" t="s">
        <v>5933</v>
      </c>
      <c r="N2015">
        <v>3.7222221999999999E-2</v>
      </c>
      <c r="O2015">
        <v>2</v>
      </c>
      <c r="P2015">
        <v>185</v>
      </c>
      <c r="Q2015">
        <v>39</v>
      </c>
      <c r="R2015">
        <v>131</v>
      </c>
      <c r="S2015">
        <v>14</v>
      </c>
      <c r="T2015">
        <v>21</v>
      </c>
      <c r="U2015">
        <v>1</v>
      </c>
      <c r="V2015">
        <v>0</v>
      </c>
      <c r="W2015">
        <v>2.5843673298296888E-2</v>
      </c>
      <c r="X2015">
        <v>0.95810370311879522</v>
      </c>
      <c r="Y2015">
        <v>0.86487982746789127</v>
      </c>
      <c r="Z2015">
        <v>2.1273860009242904</v>
      </c>
      <c r="AA2015">
        <v>1.5751559715572983</v>
      </c>
      <c r="AB2015">
        <v>0.1930307937677696</v>
      </c>
      <c r="AC2015">
        <v>0.13569478276781632</v>
      </c>
      <c r="AD2015">
        <v>0</v>
      </c>
      <c r="AE2015">
        <v>5.8800947529021581</v>
      </c>
    </row>
    <row r="2016" spans="1:31" x14ac:dyDescent="0.3">
      <c r="A2016">
        <v>2690590</v>
      </c>
      <c r="B2016">
        <v>1</v>
      </c>
      <c r="C2016" t="s">
        <v>80</v>
      </c>
      <c r="D2016" t="s">
        <v>93</v>
      </c>
      <c r="E2016" t="s">
        <v>141</v>
      </c>
      <c r="F2016" t="s">
        <v>5934</v>
      </c>
      <c r="G2016" t="s">
        <v>134</v>
      </c>
      <c r="H2016" t="s">
        <v>135</v>
      </c>
      <c r="I2016" t="s">
        <v>136</v>
      </c>
      <c r="J2016" t="s">
        <v>137</v>
      </c>
      <c r="K2016" t="s">
        <v>138</v>
      </c>
      <c r="L2016" t="s">
        <v>5935</v>
      </c>
      <c r="M2016" t="s">
        <v>5936</v>
      </c>
      <c r="N2016">
        <v>0.70944444399999995</v>
      </c>
      <c r="O2016">
        <v>0</v>
      </c>
      <c r="P2016">
        <v>0</v>
      </c>
      <c r="Q2016">
        <v>0</v>
      </c>
      <c r="R2016">
        <v>0</v>
      </c>
      <c r="S2016">
        <v>0</v>
      </c>
      <c r="T2016">
        <v>0</v>
      </c>
      <c r="U2016">
        <v>1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397.0960078304546</v>
      </c>
      <c r="AD2016">
        <v>0</v>
      </c>
      <c r="AE2016">
        <v>397.0960078304546</v>
      </c>
    </row>
    <row r="2017" spans="1:31" x14ac:dyDescent="0.3">
      <c r="A2017">
        <v>2690231</v>
      </c>
      <c r="B2017">
        <v>1</v>
      </c>
      <c r="C2017" t="s">
        <v>80</v>
      </c>
      <c r="D2017" t="s">
        <v>94</v>
      </c>
      <c r="E2017" t="s">
        <v>184</v>
      </c>
      <c r="F2017" t="s">
        <v>5937</v>
      </c>
      <c r="G2017" t="s">
        <v>165</v>
      </c>
      <c r="H2017" t="s">
        <v>187</v>
      </c>
      <c r="I2017" t="s">
        <v>136</v>
      </c>
      <c r="J2017" t="s">
        <v>137</v>
      </c>
      <c r="K2017" t="s">
        <v>166</v>
      </c>
      <c r="L2017" t="s">
        <v>5938</v>
      </c>
      <c r="M2017" t="s">
        <v>5939</v>
      </c>
      <c r="N2017">
        <v>7.9138888879999998</v>
      </c>
      <c r="O2017">
        <v>0</v>
      </c>
      <c r="P2017">
        <v>30</v>
      </c>
      <c r="Q2017">
        <v>0</v>
      </c>
      <c r="R2017">
        <v>6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30.558087117728405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30.558087117728405</v>
      </c>
    </row>
    <row r="2018" spans="1:31" x14ac:dyDescent="0.3">
      <c r="A2018">
        <v>2690246</v>
      </c>
      <c r="B2018">
        <v>1</v>
      </c>
      <c r="C2018" t="s">
        <v>80</v>
      </c>
      <c r="D2018" t="s">
        <v>94</v>
      </c>
      <c r="E2018" t="s">
        <v>184</v>
      </c>
      <c r="F2018" t="s">
        <v>5940</v>
      </c>
      <c r="G2018" t="s">
        <v>165</v>
      </c>
      <c r="H2018" t="s">
        <v>187</v>
      </c>
      <c r="I2018" t="s">
        <v>136</v>
      </c>
      <c r="J2018" t="s">
        <v>137</v>
      </c>
      <c r="K2018" t="s">
        <v>166</v>
      </c>
      <c r="L2018" t="s">
        <v>5941</v>
      </c>
      <c r="M2018" t="s">
        <v>5942</v>
      </c>
      <c r="N2018">
        <v>7.5977777770000001</v>
      </c>
      <c r="O2018">
        <v>0</v>
      </c>
      <c r="P2018">
        <v>52</v>
      </c>
      <c r="Q2018">
        <v>0</v>
      </c>
      <c r="R2018">
        <v>0</v>
      </c>
      <c r="S2018">
        <v>0</v>
      </c>
      <c r="T2018">
        <v>3</v>
      </c>
      <c r="U2018">
        <v>0</v>
      </c>
      <c r="V2018">
        <v>0</v>
      </c>
      <c r="W2018">
        <v>0</v>
      </c>
      <c r="X2018">
        <v>56.173715959891844</v>
      </c>
      <c r="Y2018">
        <v>0</v>
      </c>
      <c r="Z2018">
        <v>0</v>
      </c>
      <c r="AA2018">
        <v>0</v>
      </c>
      <c r="AB2018">
        <v>16.875445947203122</v>
      </c>
      <c r="AC2018">
        <v>0</v>
      </c>
      <c r="AD2018">
        <v>0</v>
      </c>
      <c r="AE2018">
        <v>73.04916190709497</v>
      </c>
    </row>
    <row r="2019" spans="1:31" x14ac:dyDescent="0.3">
      <c r="A2019">
        <v>2690297</v>
      </c>
      <c r="B2019">
        <v>1</v>
      </c>
      <c r="C2019" t="s">
        <v>81</v>
      </c>
      <c r="D2019" t="s">
        <v>115</v>
      </c>
      <c r="E2019" t="s">
        <v>132</v>
      </c>
      <c r="F2019" t="s">
        <v>5943</v>
      </c>
      <c r="G2019" t="s">
        <v>165</v>
      </c>
      <c r="H2019" t="s">
        <v>135</v>
      </c>
      <c r="I2019" t="s">
        <v>136</v>
      </c>
      <c r="J2019" t="s">
        <v>137</v>
      </c>
      <c r="K2019" t="s">
        <v>166</v>
      </c>
      <c r="L2019" t="s">
        <v>5944</v>
      </c>
      <c r="M2019" t="s">
        <v>5945</v>
      </c>
      <c r="N2019">
        <v>6.2024999999999997</v>
      </c>
      <c r="O2019">
        <v>2</v>
      </c>
      <c r="P2019">
        <v>631</v>
      </c>
      <c r="Q2019">
        <v>1</v>
      </c>
      <c r="R2019">
        <v>8</v>
      </c>
      <c r="S2019">
        <v>0</v>
      </c>
      <c r="T2019">
        <v>52</v>
      </c>
      <c r="U2019">
        <v>1</v>
      </c>
      <c r="V2019">
        <v>0</v>
      </c>
      <c r="W2019">
        <v>2.2922332973400006</v>
      </c>
      <c r="X2019">
        <v>367.46347109925273</v>
      </c>
      <c r="Y2019">
        <v>3.463419241558706</v>
      </c>
      <c r="Z2019">
        <v>0.74260769836228213</v>
      </c>
      <c r="AA2019">
        <v>0</v>
      </c>
      <c r="AB2019">
        <v>67.477191505072753</v>
      </c>
      <c r="AC2019">
        <v>212.08346466976334</v>
      </c>
      <c r="AD2019">
        <v>0</v>
      </c>
      <c r="AE2019">
        <v>653.52238751134985</v>
      </c>
    </row>
    <row r="2020" spans="1:31" x14ac:dyDescent="0.3">
      <c r="A2020">
        <v>2690409</v>
      </c>
      <c r="B2020">
        <v>1</v>
      </c>
      <c r="C2020" t="s">
        <v>81</v>
      </c>
      <c r="D2020" t="s">
        <v>120</v>
      </c>
      <c r="E2020" t="s">
        <v>160</v>
      </c>
      <c r="F2020" t="s">
        <v>5946</v>
      </c>
      <c r="G2020" t="s">
        <v>346</v>
      </c>
      <c r="H2020" t="s">
        <v>135</v>
      </c>
      <c r="I2020" t="s">
        <v>136</v>
      </c>
      <c r="J2020" t="s">
        <v>137</v>
      </c>
      <c r="K2020" t="s">
        <v>166</v>
      </c>
      <c r="L2020" t="s">
        <v>5947</v>
      </c>
      <c r="M2020" t="s">
        <v>5948</v>
      </c>
      <c r="N2020">
        <v>3.571111111</v>
      </c>
      <c r="O2020">
        <v>1</v>
      </c>
      <c r="P2020">
        <v>0</v>
      </c>
      <c r="Q2020">
        <v>18</v>
      </c>
      <c r="R2020">
        <v>44</v>
      </c>
      <c r="S2020">
        <v>13</v>
      </c>
      <c r="T2020">
        <v>11</v>
      </c>
      <c r="U2020">
        <v>1</v>
      </c>
      <c r="V2020">
        <v>0</v>
      </c>
      <c r="W2020">
        <v>154.20941693829522</v>
      </c>
      <c r="X2020">
        <v>0</v>
      </c>
      <c r="Y2020">
        <v>52.042181103824895</v>
      </c>
      <c r="Z2020">
        <v>58.198066497397171</v>
      </c>
      <c r="AA2020">
        <v>12.674214758117595</v>
      </c>
      <c r="AB2020">
        <v>7.9250156719800575</v>
      </c>
      <c r="AC2020">
        <v>911.46244714334148</v>
      </c>
      <c r="AD2020">
        <v>0</v>
      </c>
      <c r="AE2020">
        <v>1196.5113421129565</v>
      </c>
    </row>
    <row r="2021" spans="1:31" x14ac:dyDescent="0.3">
      <c r="A2021">
        <v>2690550</v>
      </c>
      <c r="B2021">
        <v>1</v>
      </c>
      <c r="C2021" t="s">
        <v>80</v>
      </c>
      <c r="D2021" t="s">
        <v>97</v>
      </c>
      <c r="E2021" t="s">
        <v>160</v>
      </c>
      <c r="F2021" t="s">
        <v>5949</v>
      </c>
      <c r="G2021" t="s">
        <v>134</v>
      </c>
      <c r="H2021" t="s">
        <v>135</v>
      </c>
      <c r="I2021" t="s">
        <v>169</v>
      </c>
      <c r="J2021" t="s">
        <v>137</v>
      </c>
      <c r="K2021" t="s">
        <v>138</v>
      </c>
      <c r="L2021" t="s">
        <v>5950</v>
      </c>
      <c r="M2021" t="s">
        <v>5951</v>
      </c>
      <c r="N2021">
        <v>5.5555550000000002E-3</v>
      </c>
      <c r="O2021">
        <v>2</v>
      </c>
      <c r="P2021">
        <v>993</v>
      </c>
      <c r="Q2021">
        <v>1</v>
      </c>
      <c r="R2021">
        <v>32</v>
      </c>
      <c r="S2021">
        <v>5</v>
      </c>
      <c r="T2021">
        <v>74</v>
      </c>
      <c r="U2021">
        <v>0</v>
      </c>
      <c r="V2021">
        <v>0</v>
      </c>
      <c r="W2021">
        <v>9.9699651496888905E-2</v>
      </c>
      <c r="X2021">
        <v>0.79125646822232742</v>
      </c>
      <c r="Y2021">
        <v>6.7480148106166679E-4</v>
      </c>
      <c r="Z2021">
        <v>3.4840488175023339E-2</v>
      </c>
      <c r="AA2021">
        <v>5.4581390896933341E-2</v>
      </c>
      <c r="AB2021">
        <v>0.60870447783127135</v>
      </c>
      <c r="AC2021">
        <v>0</v>
      </c>
      <c r="AD2021">
        <v>0</v>
      </c>
      <c r="AE2021">
        <v>1.5897572781035061</v>
      </c>
    </row>
    <row r="2022" spans="1:31" x14ac:dyDescent="0.3">
      <c r="A2022">
        <v>2690558</v>
      </c>
      <c r="B2022">
        <v>1</v>
      </c>
      <c r="C2022" t="s">
        <v>81</v>
      </c>
      <c r="D2022" t="s">
        <v>120</v>
      </c>
      <c r="E2022" t="s">
        <v>244</v>
      </c>
      <c r="F2022" t="s">
        <v>5952</v>
      </c>
      <c r="G2022" t="s">
        <v>968</v>
      </c>
      <c r="H2022" t="s">
        <v>187</v>
      </c>
      <c r="I2022" t="s">
        <v>136</v>
      </c>
      <c r="J2022" t="s">
        <v>137</v>
      </c>
      <c r="K2022" t="s">
        <v>138</v>
      </c>
      <c r="L2022" t="s">
        <v>5953</v>
      </c>
      <c r="M2022" t="s">
        <v>5954</v>
      </c>
      <c r="N2022">
        <v>4.1402777769999997</v>
      </c>
      <c r="O2022">
        <v>0</v>
      </c>
      <c r="P2022">
        <v>153</v>
      </c>
      <c r="Q2022">
        <v>0</v>
      </c>
      <c r="R2022">
        <v>24</v>
      </c>
      <c r="S2022">
        <v>0</v>
      </c>
      <c r="T2022">
        <v>12</v>
      </c>
      <c r="U2022">
        <v>0</v>
      </c>
      <c r="V2022">
        <v>0</v>
      </c>
      <c r="W2022">
        <v>0</v>
      </c>
      <c r="X2022">
        <v>107.56255773085988</v>
      </c>
      <c r="Y2022">
        <v>0</v>
      </c>
      <c r="Z2022">
        <v>134.61992250620051</v>
      </c>
      <c r="AA2022">
        <v>0</v>
      </c>
      <c r="AB2022">
        <v>25.825060695094116</v>
      </c>
      <c r="AC2022">
        <v>0</v>
      </c>
      <c r="AD2022">
        <v>0</v>
      </c>
      <c r="AE2022">
        <v>268.00754093215448</v>
      </c>
    </row>
    <row r="2023" spans="1:31" x14ac:dyDescent="0.3">
      <c r="A2023">
        <v>2690560</v>
      </c>
      <c r="B2023">
        <v>1</v>
      </c>
      <c r="C2023" t="s">
        <v>81</v>
      </c>
      <c r="D2023" t="s">
        <v>120</v>
      </c>
      <c r="E2023" t="s">
        <v>132</v>
      </c>
      <c r="F2023" t="s">
        <v>5955</v>
      </c>
      <c r="G2023" t="s">
        <v>134</v>
      </c>
      <c r="H2023" t="s">
        <v>135</v>
      </c>
      <c r="I2023" t="s">
        <v>136</v>
      </c>
      <c r="J2023" t="s">
        <v>137</v>
      </c>
      <c r="K2023" t="s">
        <v>138</v>
      </c>
      <c r="L2023" t="s">
        <v>5956</v>
      </c>
      <c r="M2023" t="s">
        <v>5957</v>
      </c>
      <c r="N2023">
        <v>1.3863888879999999</v>
      </c>
      <c r="O2023">
        <v>0</v>
      </c>
      <c r="P2023">
        <v>305</v>
      </c>
      <c r="Q2023">
        <v>20</v>
      </c>
      <c r="R2023">
        <v>20</v>
      </c>
      <c r="S2023">
        <v>4</v>
      </c>
      <c r="T2023">
        <v>34</v>
      </c>
      <c r="U2023">
        <v>0</v>
      </c>
      <c r="V2023">
        <v>0</v>
      </c>
      <c r="W2023">
        <v>0</v>
      </c>
      <c r="X2023">
        <v>88.957893582462987</v>
      </c>
      <c r="Y2023">
        <v>160.66125650465031</v>
      </c>
      <c r="Z2023">
        <v>66.983641663166594</v>
      </c>
      <c r="AA2023">
        <v>13.130007615199059</v>
      </c>
      <c r="AB2023">
        <v>29.383259749440978</v>
      </c>
      <c r="AC2023">
        <v>0</v>
      </c>
      <c r="AD2023">
        <v>0</v>
      </c>
      <c r="AE2023">
        <v>359.11605911491995</v>
      </c>
    </row>
    <row r="2024" spans="1:31" x14ac:dyDescent="0.3">
      <c r="A2024">
        <v>2690597</v>
      </c>
      <c r="B2024">
        <v>1</v>
      </c>
      <c r="C2024" t="s">
        <v>80</v>
      </c>
      <c r="D2024" t="s">
        <v>83</v>
      </c>
      <c r="E2024" t="s">
        <v>184</v>
      </c>
      <c r="F2024" t="s">
        <v>5958</v>
      </c>
      <c r="G2024" t="s">
        <v>273</v>
      </c>
      <c r="H2024" t="s">
        <v>187</v>
      </c>
      <c r="I2024" t="s">
        <v>136</v>
      </c>
      <c r="J2024" t="s">
        <v>137</v>
      </c>
      <c r="K2024" t="s">
        <v>138</v>
      </c>
      <c r="L2024" t="s">
        <v>5959</v>
      </c>
      <c r="M2024" t="s">
        <v>5960</v>
      </c>
      <c r="N2024">
        <v>1.680555555</v>
      </c>
      <c r="O2024">
        <v>0</v>
      </c>
      <c r="P2024">
        <v>33</v>
      </c>
      <c r="Q2024">
        <v>0</v>
      </c>
      <c r="R2024">
        <v>0</v>
      </c>
      <c r="S2024">
        <v>0</v>
      </c>
      <c r="T2024">
        <v>8</v>
      </c>
      <c r="U2024">
        <v>0</v>
      </c>
      <c r="V2024">
        <v>0</v>
      </c>
      <c r="W2024">
        <v>0</v>
      </c>
      <c r="X2024">
        <v>13.438532658386373</v>
      </c>
      <c r="Y2024">
        <v>0</v>
      </c>
      <c r="Z2024">
        <v>0</v>
      </c>
      <c r="AA2024">
        <v>0</v>
      </c>
      <c r="AB2024">
        <v>7.7697966202302835</v>
      </c>
      <c r="AC2024">
        <v>0</v>
      </c>
      <c r="AD2024">
        <v>0</v>
      </c>
      <c r="AE2024">
        <v>21.208329278616656</v>
      </c>
    </row>
    <row r="2025" spans="1:31" x14ac:dyDescent="0.3">
      <c r="A2025">
        <v>2690601</v>
      </c>
      <c r="B2025">
        <v>1</v>
      </c>
      <c r="C2025" t="s">
        <v>81</v>
      </c>
      <c r="D2025" t="s">
        <v>123</v>
      </c>
      <c r="E2025" t="s">
        <v>132</v>
      </c>
      <c r="F2025" t="s">
        <v>1734</v>
      </c>
      <c r="G2025" t="s">
        <v>134</v>
      </c>
      <c r="H2025" t="s">
        <v>135</v>
      </c>
      <c r="I2025" t="s">
        <v>136</v>
      </c>
      <c r="J2025" t="s">
        <v>137</v>
      </c>
      <c r="K2025" t="s">
        <v>138</v>
      </c>
      <c r="L2025" t="s">
        <v>5961</v>
      </c>
      <c r="M2025" t="s">
        <v>5962</v>
      </c>
      <c r="N2025">
        <v>0.83444444399999995</v>
      </c>
      <c r="O2025">
        <v>3</v>
      </c>
      <c r="P2025">
        <v>216</v>
      </c>
      <c r="Q2025">
        <v>25</v>
      </c>
      <c r="R2025">
        <v>53</v>
      </c>
      <c r="S2025">
        <v>0</v>
      </c>
      <c r="T2025">
        <v>18</v>
      </c>
      <c r="U2025">
        <v>1</v>
      </c>
      <c r="V2025">
        <v>0</v>
      </c>
      <c r="W2025">
        <v>30.608171887966915</v>
      </c>
      <c r="X2025">
        <v>53.77190523852282</v>
      </c>
      <c r="Y2025">
        <v>72.339556948797409</v>
      </c>
      <c r="Z2025">
        <v>88.618426748205707</v>
      </c>
      <c r="AA2025">
        <v>0</v>
      </c>
      <c r="AB2025">
        <v>10.698372489550534</v>
      </c>
      <c r="AC2025">
        <v>41.569059238613256</v>
      </c>
      <c r="AD2025">
        <v>0</v>
      </c>
      <c r="AE2025">
        <v>297.60549255165665</v>
      </c>
    </row>
    <row r="2026" spans="1:31" x14ac:dyDescent="0.3">
      <c r="A2026">
        <v>2690608</v>
      </c>
      <c r="B2026">
        <v>1</v>
      </c>
      <c r="C2026" t="s">
        <v>80</v>
      </c>
      <c r="D2026" t="s">
        <v>100</v>
      </c>
      <c r="E2026" t="s">
        <v>213</v>
      </c>
      <c r="F2026" t="s">
        <v>3337</v>
      </c>
      <c r="G2026" t="s">
        <v>831</v>
      </c>
      <c r="H2026" t="s">
        <v>187</v>
      </c>
      <c r="I2026" t="s">
        <v>136</v>
      </c>
      <c r="J2026" t="s">
        <v>137</v>
      </c>
      <c r="K2026" t="s">
        <v>138</v>
      </c>
      <c r="L2026" t="s">
        <v>5963</v>
      </c>
      <c r="M2026" t="s">
        <v>5964</v>
      </c>
      <c r="N2026">
        <v>1.4016666659999999</v>
      </c>
      <c r="O2026">
        <v>0</v>
      </c>
      <c r="P2026">
        <v>1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0.31043236854813727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0.31043236854813727</v>
      </c>
    </row>
    <row r="2027" spans="1:31" x14ac:dyDescent="0.3">
      <c r="A2027">
        <v>2690612</v>
      </c>
      <c r="B2027">
        <v>1</v>
      </c>
      <c r="C2027" t="s">
        <v>80</v>
      </c>
      <c r="D2027" t="s">
        <v>97</v>
      </c>
      <c r="E2027" t="s">
        <v>213</v>
      </c>
      <c r="F2027" t="s">
        <v>5965</v>
      </c>
      <c r="G2027" t="s">
        <v>688</v>
      </c>
      <c r="H2027" t="s">
        <v>187</v>
      </c>
      <c r="I2027" t="s">
        <v>136</v>
      </c>
      <c r="J2027" t="s">
        <v>137</v>
      </c>
      <c r="K2027" t="s">
        <v>138</v>
      </c>
      <c r="L2027" t="s">
        <v>5966</v>
      </c>
      <c r="M2027" t="s">
        <v>5967</v>
      </c>
      <c r="N2027">
        <v>1.799722222</v>
      </c>
      <c r="O2027">
        <v>0</v>
      </c>
      <c r="P2027">
        <v>0</v>
      </c>
      <c r="Q2027">
        <v>0</v>
      </c>
      <c r="R2027">
        <v>1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2.1637562461522224</v>
      </c>
      <c r="AA2027">
        <v>0</v>
      </c>
      <c r="AB2027">
        <v>0</v>
      </c>
      <c r="AC2027">
        <v>0</v>
      </c>
      <c r="AD2027">
        <v>0</v>
      </c>
      <c r="AE2027">
        <v>2.1637562461522224</v>
      </c>
    </row>
    <row r="2028" spans="1:31" x14ac:dyDescent="0.3">
      <c r="A2028">
        <v>2690613</v>
      </c>
      <c r="B2028">
        <v>1</v>
      </c>
      <c r="C2028" t="s">
        <v>81</v>
      </c>
      <c r="D2028" t="s">
        <v>128</v>
      </c>
      <c r="E2028" t="s">
        <v>213</v>
      </c>
      <c r="F2028" t="s">
        <v>5968</v>
      </c>
      <c r="G2028" t="s">
        <v>215</v>
      </c>
      <c r="H2028" t="s">
        <v>187</v>
      </c>
      <c r="I2028" t="s">
        <v>136</v>
      </c>
      <c r="J2028" t="s">
        <v>137</v>
      </c>
      <c r="K2028" t="s">
        <v>138</v>
      </c>
      <c r="L2028" t="s">
        <v>5969</v>
      </c>
      <c r="M2028" t="s">
        <v>5970</v>
      </c>
      <c r="N2028">
        <v>1.707777777</v>
      </c>
      <c r="O2028">
        <v>0</v>
      </c>
      <c r="P2028">
        <v>1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0.4607047518333181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0.4607047518333181</v>
      </c>
    </row>
    <row r="2029" spans="1:31" x14ac:dyDescent="0.3">
      <c r="A2029">
        <v>2690618</v>
      </c>
      <c r="B2029">
        <v>1</v>
      </c>
      <c r="C2029" t="s">
        <v>80</v>
      </c>
      <c r="D2029" t="s">
        <v>90</v>
      </c>
      <c r="E2029" t="s">
        <v>428</v>
      </c>
      <c r="F2029" t="s">
        <v>5971</v>
      </c>
      <c r="G2029" t="s">
        <v>1177</v>
      </c>
      <c r="H2029" t="s">
        <v>187</v>
      </c>
      <c r="I2029" t="s">
        <v>136</v>
      </c>
      <c r="J2029" t="s">
        <v>137</v>
      </c>
      <c r="K2029" t="s">
        <v>138</v>
      </c>
      <c r="L2029" t="s">
        <v>5972</v>
      </c>
      <c r="M2029" t="s">
        <v>5973</v>
      </c>
      <c r="N2029">
        <v>2.2183333329999999</v>
      </c>
      <c r="O2029">
        <v>0</v>
      </c>
      <c r="P2029">
        <v>37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16.269789027512406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16.269789027512406</v>
      </c>
    </row>
    <row r="2030" spans="1:31" x14ac:dyDescent="0.3">
      <c r="A2030">
        <v>2690566</v>
      </c>
      <c r="B2030">
        <v>1</v>
      </c>
      <c r="C2030" t="s">
        <v>80</v>
      </c>
      <c r="D2030" t="s">
        <v>83</v>
      </c>
      <c r="E2030" t="s">
        <v>213</v>
      </c>
      <c r="F2030" t="s">
        <v>5974</v>
      </c>
      <c r="G2030" t="s">
        <v>688</v>
      </c>
      <c r="H2030" t="s">
        <v>187</v>
      </c>
      <c r="I2030" t="s">
        <v>136</v>
      </c>
      <c r="J2030" t="s">
        <v>137</v>
      </c>
      <c r="K2030" t="s">
        <v>138</v>
      </c>
      <c r="L2030" t="s">
        <v>5975</v>
      </c>
      <c r="M2030" t="s">
        <v>5976</v>
      </c>
      <c r="N2030">
        <v>4.306944444</v>
      </c>
      <c r="O2030">
        <v>0</v>
      </c>
      <c r="P2030">
        <v>2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1.7809394290816665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1.7809394290816665</v>
      </c>
    </row>
    <row r="2031" spans="1:31" x14ac:dyDescent="0.3">
      <c r="A2031">
        <v>2690583</v>
      </c>
      <c r="B2031">
        <v>1</v>
      </c>
      <c r="C2031" t="s">
        <v>80</v>
      </c>
      <c r="D2031" t="s">
        <v>92</v>
      </c>
      <c r="E2031" t="s">
        <v>213</v>
      </c>
      <c r="F2031" t="s">
        <v>5977</v>
      </c>
      <c r="G2031" t="s">
        <v>688</v>
      </c>
      <c r="H2031" t="s">
        <v>187</v>
      </c>
      <c r="I2031" t="s">
        <v>136</v>
      </c>
      <c r="J2031" t="s">
        <v>137</v>
      </c>
      <c r="K2031" t="s">
        <v>138</v>
      </c>
      <c r="L2031" t="s">
        <v>5978</v>
      </c>
      <c r="M2031" t="s">
        <v>5979</v>
      </c>
      <c r="N2031">
        <v>4.1416666659999999</v>
      </c>
      <c r="O2031">
        <v>0</v>
      </c>
      <c r="P2031">
        <v>1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2.0875820148397874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2.0875820148397874</v>
      </c>
    </row>
    <row r="2032" spans="1:31" x14ac:dyDescent="0.3">
      <c r="A2032">
        <v>2690596</v>
      </c>
      <c r="B2032">
        <v>1</v>
      </c>
      <c r="C2032" t="s">
        <v>81</v>
      </c>
      <c r="D2032" t="s">
        <v>118</v>
      </c>
      <c r="E2032" t="s">
        <v>213</v>
      </c>
      <c r="F2032" t="s">
        <v>5980</v>
      </c>
      <c r="G2032" t="s">
        <v>147</v>
      </c>
      <c r="H2032" t="s">
        <v>187</v>
      </c>
      <c r="I2032" t="s">
        <v>136</v>
      </c>
      <c r="J2032" t="s">
        <v>3</v>
      </c>
      <c r="K2032" t="s">
        <v>138</v>
      </c>
      <c r="L2032" t="s">
        <v>5981</v>
      </c>
      <c r="M2032" t="s">
        <v>230</v>
      </c>
      <c r="N2032">
        <v>2.3794444440000002</v>
      </c>
      <c r="O2032">
        <v>0</v>
      </c>
      <c r="P2032">
        <v>9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3.207632980247991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3.207632980247991</v>
      </c>
    </row>
    <row r="2033" spans="1:31" x14ac:dyDescent="0.3">
      <c r="A2033">
        <v>2690611</v>
      </c>
      <c r="B2033">
        <v>1</v>
      </c>
      <c r="C2033" t="s">
        <v>80</v>
      </c>
      <c r="D2033" t="s">
        <v>93</v>
      </c>
      <c r="E2033" t="s">
        <v>184</v>
      </c>
      <c r="F2033" t="s">
        <v>5982</v>
      </c>
      <c r="G2033" t="s">
        <v>186</v>
      </c>
      <c r="H2033" t="s">
        <v>187</v>
      </c>
      <c r="I2033" t="s">
        <v>136</v>
      </c>
      <c r="J2033" t="s">
        <v>137</v>
      </c>
      <c r="K2033" t="s">
        <v>138</v>
      </c>
      <c r="L2033" t="s">
        <v>5983</v>
      </c>
      <c r="M2033" t="s">
        <v>5984</v>
      </c>
      <c r="N2033">
        <v>2.5036111110000001</v>
      </c>
      <c r="O2033">
        <v>0</v>
      </c>
      <c r="P2033">
        <v>3</v>
      </c>
      <c r="Q2033">
        <v>0</v>
      </c>
      <c r="R2033">
        <v>2</v>
      </c>
      <c r="S2033">
        <v>0</v>
      </c>
      <c r="T2033">
        <v>1</v>
      </c>
      <c r="U2033">
        <v>0</v>
      </c>
      <c r="V2033">
        <v>0</v>
      </c>
      <c r="W2033">
        <v>0</v>
      </c>
      <c r="X2033">
        <v>1.7486989114503406</v>
      </c>
      <c r="Y2033">
        <v>0</v>
      </c>
      <c r="Z2033">
        <v>2.9155960480544447</v>
      </c>
      <c r="AA2033">
        <v>0</v>
      </c>
      <c r="AB2033">
        <v>0.35153950406511636</v>
      </c>
      <c r="AC2033">
        <v>0</v>
      </c>
      <c r="AD2033">
        <v>0</v>
      </c>
      <c r="AE2033">
        <v>5.0158344635699015</v>
      </c>
    </row>
    <row r="2034" spans="1:31" x14ac:dyDescent="0.3">
      <c r="A2034">
        <v>2690638</v>
      </c>
      <c r="B2034">
        <v>1</v>
      </c>
      <c r="C2034" t="s">
        <v>81</v>
      </c>
      <c r="D2034" t="s">
        <v>115</v>
      </c>
      <c r="E2034" t="s">
        <v>184</v>
      </c>
      <c r="F2034" t="s">
        <v>5985</v>
      </c>
      <c r="G2034" t="s">
        <v>186</v>
      </c>
      <c r="H2034" t="s">
        <v>187</v>
      </c>
      <c r="I2034" t="s">
        <v>136</v>
      </c>
      <c r="J2034" t="s">
        <v>137</v>
      </c>
      <c r="K2034" t="s">
        <v>138</v>
      </c>
      <c r="L2034" t="s">
        <v>5986</v>
      </c>
      <c r="M2034" t="s">
        <v>5987</v>
      </c>
      <c r="N2034">
        <v>0.42027777700000002</v>
      </c>
      <c r="O2034">
        <v>0</v>
      </c>
      <c r="P2034">
        <v>74</v>
      </c>
      <c r="Q2034">
        <v>0</v>
      </c>
      <c r="R2034">
        <v>0</v>
      </c>
      <c r="S2034">
        <v>0</v>
      </c>
      <c r="T2034">
        <v>1</v>
      </c>
      <c r="U2034">
        <v>0</v>
      </c>
      <c r="V2034">
        <v>0</v>
      </c>
      <c r="W2034">
        <v>0</v>
      </c>
      <c r="X2034">
        <v>3.4888912485348476</v>
      </c>
      <c r="Y2034">
        <v>0</v>
      </c>
      <c r="Z2034">
        <v>0</v>
      </c>
      <c r="AA2034">
        <v>0</v>
      </c>
      <c r="AB2034">
        <v>9.978739026008944E-2</v>
      </c>
      <c r="AC2034">
        <v>0</v>
      </c>
      <c r="AD2034">
        <v>0</v>
      </c>
      <c r="AE2034">
        <v>3.5886786387949372</v>
      </c>
    </row>
    <row r="2035" spans="1:31" x14ac:dyDescent="0.3">
      <c r="A2035">
        <v>2690614</v>
      </c>
      <c r="B2035">
        <v>1</v>
      </c>
      <c r="C2035" t="s">
        <v>80</v>
      </c>
      <c r="D2035" t="s">
        <v>105</v>
      </c>
      <c r="E2035" t="s">
        <v>184</v>
      </c>
      <c r="F2035" t="s">
        <v>5988</v>
      </c>
      <c r="G2035" t="s">
        <v>409</v>
      </c>
      <c r="H2035" t="s">
        <v>187</v>
      </c>
      <c r="I2035" t="s">
        <v>136</v>
      </c>
      <c r="J2035" t="s">
        <v>137</v>
      </c>
      <c r="K2035" t="s">
        <v>138</v>
      </c>
      <c r="L2035" t="s">
        <v>5989</v>
      </c>
      <c r="M2035" t="s">
        <v>5990</v>
      </c>
      <c r="N2035">
        <v>0.79666666600000002</v>
      </c>
      <c r="O2035">
        <v>0</v>
      </c>
      <c r="P2035">
        <v>17</v>
      </c>
      <c r="Q2035">
        <v>0</v>
      </c>
      <c r="R2035">
        <v>3</v>
      </c>
      <c r="S2035">
        <v>0</v>
      </c>
      <c r="T2035">
        <v>6</v>
      </c>
      <c r="U2035">
        <v>0</v>
      </c>
      <c r="V2035">
        <v>0</v>
      </c>
      <c r="W2035">
        <v>0</v>
      </c>
      <c r="X2035">
        <v>3.7396569544420188</v>
      </c>
      <c r="Y2035">
        <v>0</v>
      </c>
      <c r="Z2035">
        <v>0.8068203235972442</v>
      </c>
      <c r="AA2035">
        <v>0</v>
      </c>
      <c r="AB2035">
        <v>1.5766351970453243</v>
      </c>
      <c r="AC2035">
        <v>0</v>
      </c>
      <c r="AD2035">
        <v>0</v>
      </c>
      <c r="AE2035">
        <v>6.1231124750845876</v>
      </c>
    </row>
    <row r="2036" spans="1:31" x14ac:dyDescent="0.3">
      <c r="A2036">
        <v>2690622</v>
      </c>
      <c r="B2036">
        <v>1</v>
      </c>
      <c r="C2036" t="s">
        <v>80</v>
      </c>
      <c r="D2036" t="s">
        <v>94</v>
      </c>
      <c r="E2036" t="s">
        <v>244</v>
      </c>
      <c r="F2036" t="s">
        <v>5991</v>
      </c>
      <c r="G2036" t="s">
        <v>409</v>
      </c>
      <c r="H2036" t="s">
        <v>187</v>
      </c>
      <c r="I2036" t="s">
        <v>136</v>
      </c>
      <c r="J2036" t="s">
        <v>137</v>
      </c>
      <c r="K2036" t="s">
        <v>138</v>
      </c>
      <c r="L2036" t="s">
        <v>5992</v>
      </c>
      <c r="M2036" t="s">
        <v>5993</v>
      </c>
      <c r="N2036">
        <v>0.51861111100000001</v>
      </c>
      <c r="O2036">
        <v>0</v>
      </c>
      <c r="P2036">
        <v>145</v>
      </c>
      <c r="Q2036">
        <v>0</v>
      </c>
      <c r="R2036">
        <v>0</v>
      </c>
      <c r="S2036">
        <v>0</v>
      </c>
      <c r="T2036">
        <v>5</v>
      </c>
      <c r="U2036">
        <v>0</v>
      </c>
      <c r="V2036">
        <v>0</v>
      </c>
      <c r="W2036">
        <v>0</v>
      </c>
      <c r="X2036">
        <v>5.8424158784130018</v>
      </c>
      <c r="Y2036">
        <v>0</v>
      </c>
      <c r="Z2036">
        <v>0</v>
      </c>
      <c r="AA2036">
        <v>0</v>
      </c>
      <c r="AB2036">
        <v>0.9939146789378297</v>
      </c>
      <c r="AC2036">
        <v>0</v>
      </c>
      <c r="AD2036">
        <v>0</v>
      </c>
      <c r="AE2036">
        <v>6.8363305573508315</v>
      </c>
    </row>
    <row r="2037" spans="1:31" x14ac:dyDescent="0.3">
      <c r="A2037">
        <v>2690627</v>
      </c>
      <c r="B2037">
        <v>1</v>
      </c>
      <c r="C2037" t="s">
        <v>80</v>
      </c>
      <c r="D2037" t="s">
        <v>110</v>
      </c>
      <c r="E2037" t="s">
        <v>213</v>
      </c>
      <c r="F2037" t="s">
        <v>5994</v>
      </c>
      <c r="G2037" t="s">
        <v>688</v>
      </c>
      <c r="H2037" t="s">
        <v>187</v>
      </c>
      <c r="I2037" t="s">
        <v>136</v>
      </c>
      <c r="J2037" t="s">
        <v>137</v>
      </c>
      <c r="K2037" t="s">
        <v>138</v>
      </c>
      <c r="L2037" t="s">
        <v>5995</v>
      </c>
      <c r="M2037" t="s">
        <v>5996</v>
      </c>
      <c r="N2037">
        <v>2.616666666</v>
      </c>
      <c r="O2037">
        <v>0</v>
      </c>
      <c r="P2037">
        <v>2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1.3840781428861659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1.3840781428861659</v>
      </c>
    </row>
    <row r="2038" spans="1:31" x14ac:dyDescent="0.3">
      <c r="A2038">
        <v>2690628</v>
      </c>
      <c r="B2038">
        <v>1</v>
      </c>
      <c r="C2038" t="s">
        <v>80</v>
      </c>
      <c r="D2038" t="s">
        <v>105</v>
      </c>
      <c r="E2038" t="s">
        <v>184</v>
      </c>
      <c r="F2038" t="s">
        <v>5997</v>
      </c>
      <c r="G2038" t="s">
        <v>273</v>
      </c>
      <c r="H2038" t="s">
        <v>187</v>
      </c>
      <c r="I2038" t="s">
        <v>136</v>
      </c>
      <c r="J2038" t="s">
        <v>137</v>
      </c>
      <c r="K2038" t="s">
        <v>138</v>
      </c>
      <c r="L2038" t="s">
        <v>5998</v>
      </c>
      <c r="M2038" t="s">
        <v>5999</v>
      </c>
      <c r="N2038">
        <v>1.7097222219999999</v>
      </c>
      <c r="O2038">
        <v>0</v>
      </c>
      <c r="P2038">
        <v>29</v>
      </c>
      <c r="Q2038">
        <v>0</v>
      </c>
      <c r="R2038">
        <v>15</v>
      </c>
      <c r="S2038">
        <v>0</v>
      </c>
      <c r="T2038">
        <v>9</v>
      </c>
      <c r="U2038">
        <v>0</v>
      </c>
      <c r="V2038">
        <v>0</v>
      </c>
      <c r="W2038">
        <v>0</v>
      </c>
      <c r="X2038">
        <v>11.821468975131202</v>
      </c>
      <c r="Y2038">
        <v>0</v>
      </c>
      <c r="Z2038">
        <v>6.853478446324667</v>
      </c>
      <c r="AA2038">
        <v>0</v>
      </c>
      <c r="AB2038">
        <v>9.7485814990406006</v>
      </c>
      <c r="AC2038">
        <v>0</v>
      </c>
      <c r="AD2038">
        <v>0</v>
      </c>
      <c r="AE2038">
        <v>28.423528920496469</v>
      </c>
    </row>
    <row r="2039" spans="1:31" x14ac:dyDescent="0.3">
      <c r="A2039">
        <v>2690629</v>
      </c>
      <c r="B2039">
        <v>1</v>
      </c>
      <c r="C2039" t="s">
        <v>80</v>
      </c>
      <c r="D2039" t="s">
        <v>103</v>
      </c>
      <c r="E2039" t="s">
        <v>213</v>
      </c>
      <c r="F2039" t="s">
        <v>6000</v>
      </c>
      <c r="G2039" t="s">
        <v>688</v>
      </c>
      <c r="H2039" t="s">
        <v>187</v>
      </c>
      <c r="I2039" t="s">
        <v>136</v>
      </c>
      <c r="J2039" t="s">
        <v>137</v>
      </c>
      <c r="K2039" t="s">
        <v>138</v>
      </c>
      <c r="L2039" t="s">
        <v>6001</v>
      </c>
      <c r="M2039" t="s">
        <v>6002</v>
      </c>
      <c r="N2039">
        <v>2.2688888880000002</v>
      </c>
      <c r="O2039">
        <v>0</v>
      </c>
      <c r="P2039">
        <v>1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0.59709354881579091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0.59709354881579091</v>
      </c>
    </row>
    <row r="2040" spans="1:31" x14ac:dyDescent="0.3">
      <c r="A2040">
        <v>2690647</v>
      </c>
      <c r="B2040">
        <v>1</v>
      </c>
      <c r="C2040" t="s">
        <v>80</v>
      </c>
      <c r="D2040" t="s">
        <v>83</v>
      </c>
      <c r="E2040" t="s">
        <v>132</v>
      </c>
      <c r="F2040" t="s">
        <v>6003</v>
      </c>
      <c r="G2040" t="s">
        <v>134</v>
      </c>
      <c r="H2040" t="s">
        <v>135</v>
      </c>
      <c r="I2040" t="s">
        <v>136</v>
      </c>
      <c r="J2040" t="s">
        <v>137</v>
      </c>
      <c r="K2040" t="s">
        <v>138</v>
      </c>
      <c r="L2040" t="s">
        <v>6004</v>
      </c>
      <c r="M2040" t="s">
        <v>6005</v>
      </c>
      <c r="N2040">
        <v>7.7777777000000006E-2</v>
      </c>
      <c r="O2040">
        <v>1</v>
      </c>
      <c r="P2040">
        <v>33</v>
      </c>
      <c r="Q2040">
        <v>0</v>
      </c>
      <c r="R2040">
        <v>0</v>
      </c>
      <c r="S2040">
        <v>10</v>
      </c>
      <c r="T2040">
        <v>27</v>
      </c>
      <c r="U2040">
        <v>0</v>
      </c>
      <c r="V2040">
        <v>0</v>
      </c>
      <c r="W2040">
        <v>1.9763752037499999E-2</v>
      </c>
      <c r="X2040">
        <v>0.56559377998750104</v>
      </c>
      <c r="Y2040">
        <v>0</v>
      </c>
      <c r="Z2040">
        <v>0</v>
      </c>
      <c r="AA2040">
        <v>17.499681417803238</v>
      </c>
      <c r="AB2040">
        <v>16.851224566180001</v>
      </c>
      <c r="AC2040">
        <v>0</v>
      </c>
      <c r="AD2040">
        <v>0</v>
      </c>
      <c r="AE2040">
        <v>34.936263516008239</v>
      </c>
    </row>
    <row r="2041" spans="1:31" x14ac:dyDescent="0.3">
      <c r="A2041">
        <v>2690654</v>
      </c>
      <c r="B2041">
        <v>1</v>
      </c>
      <c r="C2041" t="s">
        <v>80</v>
      </c>
      <c r="D2041" t="s">
        <v>101</v>
      </c>
      <c r="E2041" t="s">
        <v>244</v>
      </c>
      <c r="F2041" t="s">
        <v>6006</v>
      </c>
      <c r="G2041" t="s">
        <v>409</v>
      </c>
      <c r="H2041" t="s">
        <v>187</v>
      </c>
      <c r="I2041" t="s">
        <v>136</v>
      </c>
      <c r="J2041" t="s">
        <v>137</v>
      </c>
      <c r="K2041" t="s">
        <v>138</v>
      </c>
      <c r="L2041" t="s">
        <v>6007</v>
      </c>
      <c r="M2041" t="s">
        <v>6008</v>
      </c>
      <c r="N2041">
        <v>0.69666666600000005</v>
      </c>
      <c r="O2041">
        <v>0</v>
      </c>
      <c r="P2041">
        <v>45</v>
      </c>
      <c r="Q2041">
        <v>0</v>
      </c>
      <c r="R2041">
        <v>0</v>
      </c>
      <c r="S2041">
        <v>0</v>
      </c>
      <c r="T2041">
        <v>2</v>
      </c>
      <c r="U2041">
        <v>0</v>
      </c>
      <c r="V2041">
        <v>0</v>
      </c>
      <c r="W2041">
        <v>0</v>
      </c>
      <c r="X2041">
        <v>13.685070028387003</v>
      </c>
      <c r="Y2041">
        <v>0</v>
      </c>
      <c r="Z2041">
        <v>0</v>
      </c>
      <c r="AA2041">
        <v>0</v>
      </c>
      <c r="AB2041">
        <v>0.11618697074670067</v>
      </c>
      <c r="AC2041">
        <v>0</v>
      </c>
      <c r="AD2041">
        <v>0</v>
      </c>
      <c r="AE2041">
        <v>13.801256999133702</v>
      </c>
    </row>
    <row r="2042" spans="1:31" x14ac:dyDescent="0.3">
      <c r="A2042">
        <v>2689605</v>
      </c>
      <c r="B2042">
        <v>1</v>
      </c>
      <c r="C2042" t="s">
        <v>80</v>
      </c>
      <c r="D2042" t="s">
        <v>99</v>
      </c>
      <c r="E2042" t="s">
        <v>244</v>
      </c>
      <c r="F2042" t="s">
        <v>3909</v>
      </c>
      <c r="G2042" t="s">
        <v>346</v>
      </c>
      <c r="H2042" t="s">
        <v>187</v>
      </c>
      <c r="I2042" t="s">
        <v>136</v>
      </c>
      <c r="J2042" t="s">
        <v>137</v>
      </c>
      <c r="K2042" t="s">
        <v>166</v>
      </c>
      <c r="L2042" t="s">
        <v>6009</v>
      </c>
      <c r="M2042" t="s">
        <v>6010</v>
      </c>
      <c r="N2042">
        <v>9.3105555550000005</v>
      </c>
      <c r="O2042">
        <v>0</v>
      </c>
      <c r="P2042">
        <v>117</v>
      </c>
      <c r="Q2042">
        <v>0</v>
      </c>
      <c r="R2042">
        <v>2</v>
      </c>
      <c r="S2042">
        <v>0</v>
      </c>
      <c r="T2042">
        <v>9</v>
      </c>
      <c r="U2042">
        <v>0</v>
      </c>
      <c r="V2042">
        <v>1</v>
      </c>
      <c r="W2042">
        <v>0</v>
      </c>
      <c r="X2042">
        <v>133.17147571782883</v>
      </c>
      <c r="Y2042">
        <v>0</v>
      </c>
      <c r="Z2042">
        <v>0.109765378171328</v>
      </c>
      <c r="AA2042">
        <v>0</v>
      </c>
      <c r="AB2042">
        <v>65.834475022646615</v>
      </c>
      <c r="AC2042">
        <v>0</v>
      </c>
      <c r="AD2042">
        <v>1483.5535842418867</v>
      </c>
      <c r="AE2042">
        <v>1682.6693003605335</v>
      </c>
    </row>
    <row r="2043" spans="1:31" x14ac:dyDescent="0.3">
      <c r="A2043">
        <v>2690185</v>
      </c>
      <c r="B2043">
        <v>1</v>
      </c>
      <c r="C2043" t="s">
        <v>80</v>
      </c>
      <c r="D2043" t="s">
        <v>105</v>
      </c>
      <c r="E2043" t="s">
        <v>141</v>
      </c>
      <c r="F2043" t="s">
        <v>777</v>
      </c>
      <c r="G2043" t="s">
        <v>346</v>
      </c>
      <c r="H2043" t="s">
        <v>135</v>
      </c>
      <c r="I2043" t="s">
        <v>136</v>
      </c>
      <c r="J2043" t="s">
        <v>137</v>
      </c>
      <c r="K2043" t="s">
        <v>166</v>
      </c>
      <c r="L2043" t="s">
        <v>6011</v>
      </c>
      <c r="M2043" t="s">
        <v>6012</v>
      </c>
      <c r="N2043">
        <v>6.9813888879999997</v>
      </c>
      <c r="O2043">
        <v>1</v>
      </c>
      <c r="P2043">
        <v>1759</v>
      </c>
      <c r="Q2043">
        <v>8</v>
      </c>
      <c r="R2043">
        <v>12</v>
      </c>
      <c r="S2043">
        <v>33</v>
      </c>
      <c r="T2043">
        <v>224</v>
      </c>
      <c r="U2043">
        <v>10</v>
      </c>
      <c r="V2043">
        <v>11</v>
      </c>
      <c r="W2043">
        <v>4.0066753367127692</v>
      </c>
      <c r="X2043">
        <v>2277.2449198036666</v>
      </c>
      <c r="Y2043">
        <v>379.66953268428603</v>
      </c>
      <c r="Z2043">
        <v>28.173738367442191</v>
      </c>
      <c r="AA2043">
        <v>3289.0358394557138</v>
      </c>
      <c r="AB2043">
        <v>2532.169305266626</v>
      </c>
      <c r="AC2043">
        <v>22239.106788428318</v>
      </c>
      <c r="AD2043">
        <v>2509.9496603168373</v>
      </c>
      <c r="AE2043">
        <v>33259.356459659604</v>
      </c>
    </row>
    <row r="2044" spans="1:31" x14ac:dyDescent="0.3">
      <c r="A2044">
        <v>2690223</v>
      </c>
      <c r="B2044">
        <v>1</v>
      </c>
      <c r="C2044" t="s">
        <v>80</v>
      </c>
      <c r="D2044" t="s">
        <v>89</v>
      </c>
      <c r="E2044" t="s">
        <v>160</v>
      </c>
      <c r="F2044" t="s">
        <v>6013</v>
      </c>
      <c r="G2044" t="s">
        <v>165</v>
      </c>
      <c r="H2044" t="s">
        <v>135</v>
      </c>
      <c r="I2044" t="s">
        <v>136</v>
      </c>
      <c r="J2044" t="s">
        <v>137</v>
      </c>
      <c r="K2044" t="s">
        <v>166</v>
      </c>
      <c r="L2044" t="s">
        <v>6014</v>
      </c>
      <c r="M2044" t="s">
        <v>6015</v>
      </c>
      <c r="N2044">
        <v>5.0436111109999997</v>
      </c>
      <c r="O2044">
        <v>0</v>
      </c>
      <c r="P2044">
        <v>291</v>
      </c>
      <c r="Q2044">
        <v>1</v>
      </c>
      <c r="R2044">
        <v>59</v>
      </c>
      <c r="S2044">
        <v>3</v>
      </c>
      <c r="T2044">
        <v>177</v>
      </c>
      <c r="U2044">
        <v>0</v>
      </c>
      <c r="V2044">
        <v>0</v>
      </c>
      <c r="W2044">
        <v>0</v>
      </c>
      <c r="X2044">
        <v>487.22325278341799</v>
      </c>
      <c r="Y2044">
        <v>15.03596394483389</v>
      </c>
      <c r="Z2044">
        <v>158.17378364397075</v>
      </c>
      <c r="AA2044">
        <v>24.7722230676743</v>
      </c>
      <c r="AB2044">
        <v>809.30041554971251</v>
      </c>
      <c r="AC2044">
        <v>0</v>
      </c>
      <c r="AD2044">
        <v>0</v>
      </c>
      <c r="AE2044">
        <v>1494.5056389896095</v>
      </c>
    </row>
    <row r="2045" spans="1:31" x14ac:dyDescent="0.3">
      <c r="A2045">
        <v>2690242</v>
      </c>
      <c r="B2045">
        <v>1</v>
      </c>
      <c r="C2045" t="s">
        <v>81</v>
      </c>
      <c r="D2045" t="s">
        <v>119</v>
      </c>
      <c r="E2045" t="s">
        <v>132</v>
      </c>
      <c r="F2045" t="s">
        <v>6016</v>
      </c>
      <c r="G2045" t="s">
        <v>165</v>
      </c>
      <c r="H2045" t="s">
        <v>135</v>
      </c>
      <c r="I2045" t="s">
        <v>136</v>
      </c>
      <c r="J2045" t="s">
        <v>137</v>
      </c>
      <c r="K2045" t="s">
        <v>166</v>
      </c>
      <c r="L2045" t="s">
        <v>6017</v>
      </c>
      <c r="M2045" t="s">
        <v>6018</v>
      </c>
      <c r="N2045">
        <v>4.7580555550000003</v>
      </c>
      <c r="O2045">
        <v>1</v>
      </c>
      <c r="P2045">
        <v>37</v>
      </c>
      <c r="Q2045">
        <v>34</v>
      </c>
      <c r="R2045">
        <v>31</v>
      </c>
      <c r="S2045">
        <v>1</v>
      </c>
      <c r="T2045">
        <v>3</v>
      </c>
      <c r="U2045">
        <v>0</v>
      </c>
      <c r="V2045">
        <v>0</v>
      </c>
      <c r="W2045">
        <v>0</v>
      </c>
      <c r="X2045">
        <v>12.767009778098743</v>
      </c>
      <c r="Y2045">
        <v>207.1113815936198</v>
      </c>
      <c r="Z2045">
        <v>161.27057071631103</v>
      </c>
      <c r="AA2045">
        <v>8.8077558898500889</v>
      </c>
      <c r="AB2045">
        <v>18.171423100699322</v>
      </c>
      <c r="AC2045">
        <v>0</v>
      </c>
      <c r="AD2045">
        <v>0</v>
      </c>
      <c r="AE2045">
        <v>408.12814107857901</v>
      </c>
    </row>
    <row r="2046" spans="1:31" x14ac:dyDescent="0.3">
      <c r="A2046">
        <v>2690305</v>
      </c>
      <c r="B2046">
        <v>1</v>
      </c>
      <c r="C2046" t="s">
        <v>81</v>
      </c>
      <c r="D2046" t="s">
        <v>117</v>
      </c>
      <c r="E2046" t="s">
        <v>160</v>
      </c>
      <c r="F2046" t="s">
        <v>6019</v>
      </c>
      <c r="G2046" t="s">
        <v>165</v>
      </c>
      <c r="H2046" t="s">
        <v>135</v>
      </c>
      <c r="I2046" t="s">
        <v>136</v>
      </c>
      <c r="J2046" t="s">
        <v>137</v>
      </c>
      <c r="K2046" t="s">
        <v>166</v>
      </c>
      <c r="L2046" t="s">
        <v>6020</v>
      </c>
      <c r="M2046" t="s">
        <v>6021</v>
      </c>
      <c r="N2046">
        <v>4.4536111109999998</v>
      </c>
      <c r="O2046">
        <v>6</v>
      </c>
      <c r="P2046">
        <v>452</v>
      </c>
      <c r="Q2046">
        <v>40</v>
      </c>
      <c r="R2046">
        <v>49</v>
      </c>
      <c r="S2046">
        <v>13</v>
      </c>
      <c r="T2046">
        <v>29</v>
      </c>
      <c r="U2046">
        <v>3</v>
      </c>
      <c r="V2046">
        <v>0</v>
      </c>
      <c r="W2046">
        <v>383.02733319689145</v>
      </c>
      <c r="X2046">
        <v>247.71476127669402</v>
      </c>
      <c r="Y2046">
        <v>276.8160387332876</v>
      </c>
      <c r="Z2046">
        <v>68.186175802432516</v>
      </c>
      <c r="AA2046">
        <v>248.19334601096801</v>
      </c>
      <c r="AB2046">
        <v>97.087847377563023</v>
      </c>
      <c r="AC2046">
        <v>1482.085626101504</v>
      </c>
      <c r="AD2046">
        <v>0</v>
      </c>
      <c r="AE2046">
        <v>2803.1111284993403</v>
      </c>
    </row>
    <row r="2047" spans="1:31" x14ac:dyDescent="0.3">
      <c r="A2047">
        <v>2690316</v>
      </c>
      <c r="B2047">
        <v>1</v>
      </c>
      <c r="C2047" t="s">
        <v>81</v>
      </c>
      <c r="D2047" t="s">
        <v>123</v>
      </c>
      <c r="E2047" t="s">
        <v>132</v>
      </c>
      <c r="F2047" t="s">
        <v>3093</v>
      </c>
      <c r="G2047" t="s">
        <v>165</v>
      </c>
      <c r="H2047" t="s">
        <v>135</v>
      </c>
      <c r="I2047" t="s">
        <v>136</v>
      </c>
      <c r="J2047" t="s">
        <v>137</v>
      </c>
      <c r="K2047" t="s">
        <v>166</v>
      </c>
      <c r="L2047" t="s">
        <v>6022</v>
      </c>
      <c r="M2047" t="s">
        <v>6023</v>
      </c>
      <c r="N2047">
        <v>4.5433333329999996</v>
      </c>
      <c r="O2047">
        <v>3</v>
      </c>
      <c r="P2047">
        <v>1</v>
      </c>
      <c r="Q2047">
        <v>112</v>
      </c>
      <c r="R2047">
        <v>48</v>
      </c>
      <c r="S2047">
        <v>8</v>
      </c>
      <c r="T2047">
        <v>5</v>
      </c>
      <c r="U2047">
        <v>0</v>
      </c>
      <c r="V2047">
        <v>0</v>
      </c>
      <c r="W2047">
        <v>1.0690118141597489</v>
      </c>
      <c r="X2047">
        <v>0.83318435842499994</v>
      </c>
      <c r="Y2047">
        <v>301.69701236813717</v>
      </c>
      <c r="Z2047">
        <v>147.70159004135752</v>
      </c>
      <c r="AA2047">
        <v>3.3396768187588952</v>
      </c>
      <c r="AB2047">
        <v>19.474319748784147</v>
      </c>
      <c r="AC2047">
        <v>0</v>
      </c>
      <c r="AD2047">
        <v>0</v>
      </c>
      <c r="AE2047">
        <v>474.11479514962247</v>
      </c>
    </row>
    <row r="2048" spans="1:31" x14ac:dyDescent="0.3">
      <c r="A2048">
        <v>2690411</v>
      </c>
      <c r="B2048">
        <v>1</v>
      </c>
      <c r="C2048" t="s">
        <v>80</v>
      </c>
      <c r="D2048" t="s">
        <v>107</v>
      </c>
      <c r="E2048" t="s">
        <v>145</v>
      </c>
      <c r="F2048" t="s">
        <v>6024</v>
      </c>
      <c r="G2048" t="s">
        <v>165</v>
      </c>
      <c r="H2048" t="s">
        <v>135</v>
      </c>
      <c r="I2048" t="s">
        <v>136</v>
      </c>
      <c r="J2048" t="s">
        <v>137</v>
      </c>
      <c r="K2048" t="s">
        <v>166</v>
      </c>
      <c r="L2048" t="s">
        <v>6025</v>
      </c>
      <c r="M2048" t="s">
        <v>6026</v>
      </c>
      <c r="N2048">
        <v>4.5472222220000003</v>
      </c>
      <c r="O2048">
        <v>0</v>
      </c>
      <c r="P2048">
        <v>684</v>
      </c>
      <c r="Q2048">
        <v>0</v>
      </c>
      <c r="R2048">
        <v>1</v>
      </c>
      <c r="S2048">
        <v>0</v>
      </c>
      <c r="T2048">
        <v>31</v>
      </c>
      <c r="U2048">
        <v>0</v>
      </c>
      <c r="V2048">
        <v>0</v>
      </c>
      <c r="W2048">
        <v>0</v>
      </c>
      <c r="X2048">
        <v>421.22122110585872</v>
      </c>
      <c r="Y2048">
        <v>0</v>
      </c>
      <c r="Z2048">
        <v>21.678717892327825</v>
      </c>
      <c r="AA2048">
        <v>0</v>
      </c>
      <c r="AB2048">
        <v>240.62007610570697</v>
      </c>
      <c r="AC2048">
        <v>0</v>
      </c>
      <c r="AD2048">
        <v>0</v>
      </c>
      <c r="AE2048">
        <v>683.52001510389346</v>
      </c>
    </row>
    <row r="2049" spans="1:31" x14ac:dyDescent="0.3">
      <c r="A2049">
        <v>2690643</v>
      </c>
      <c r="B2049">
        <v>1</v>
      </c>
      <c r="C2049" t="s">
        <v>80</v>
      </c>
      <c r="D2049" t="s">
        <v>109</v>
      </c>
      <c r="E2049" t="s">
        <v>184</v>
      </c>
      <c r="F2049" t="s">
        <v>6027</v>
      </c>
      <c r="G2049" t="s">
        <v>186</v>
      </c>
      <c r="H2049" t="s">
        <v>187</v>
      </c>
      <c r="I2049" t="s">
        <v>136</v>
      </c>
      <c r="J2049" t="s">
        <v>137</v>
      </c>
      <c r="K2049" t="s">
        <v>138</v>
      </c>
      <c r="L2049" t="s">
        <v>6028</v>
      </c>
      <c r="M2049" t="s">
        <v>6029</v>
      </c>
      <c r="N2049">
        <v>1.760277777</v>
      </c>
      <c r="O2049">
        <v>0</v>
      </c>
      <c r="P2049">
        <v>74</v>
      </c>
      <c r="Q2049">
        <v>0</v>
      </c>
      <c r="R2049">
        <v>0</v>
      </c>
      <c r="S2049">
        <v>0</v>
      </c>
      <c r="T2049">
        <v>4</v>
      </c>
      <c r="U2049">
        <v>0</v>
      </c>
      <c r="V2049">
        <v>0</v>
      </c>
      <c r="W2049">
        <v>0</v>
      </c>
      <c r="X2049">
        <v>17.318349004483107</v>
      </c>
      <c r="Y2049">
        <v>0</v>
      </c>
      <c r="Z2049">
        <v>0</v>
      </c>
      <c r="AA2049">
        <v>0</v>
      </c>
      <c r="AB2049">
        <v>0.99875025773675774</v>
      </c>
      <c r="AC2049">
        <v>0</v>
      </c>
      <c r="AD2049">
        <v>0</v>
      </c>
      <c r="AE2049">
        <v>18.317099262219866</v>
      </c>
    </row>
    <row r="2050" spans="1:31" x14ac:dyDescent="0.3">
      <c r="A2050">
        <v>2690648</v>
      </c>
      <c r="B2050">
        <v>1</v>
      </c>
      <c r="C2050" t="s">
        <v>81</v>
      </c>
      <c r="D2050" t="s">
        <v>113</v>
      </c>
      <c r="E2050" t="s">
        <v>213</v>
      </c>
      <c r="F2050" t="s">
        <v>6030</v>
      </c>
      <c r="G2050" t="s">
        <v>688</v>
      </c>
      <c r="H2050" t="s">
        <v>187</v>
      </c>
      <c r="I2050" t="s">
        <v>136</v>
      </c>
      <c r="J2050" t="s">
        <v>137</v>
      </c>
      <c r="K2050" t="s">
        <v>138</v>
      </c>
      <c r="L2050" t="s">
        <v>6031</v>
      </c>
      <c r="M2050" t="s">
        <v>6032</v>
      </c>
      <c r="N2050">
        <v>1.0436111109999999</v>
      </c>
      <c r="O2050">
        <v>0</v>
      </c>
      <c r="P2050">
        <v>1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7.0655669985475983E-2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7.0655669985475983E-2</v>
      </c>
    </row>
    <row r="2051" spans="1:31" x14ac:dyDescent="0.3">
      <c r="A2051">
        <v>2690649</v>
      </c>
      <c r="B2051">
        <v>1</v>
      </c>
      <c r="C2051" t="s">
        <v>80</v>
      </c>
      <c r="D2051" t="s">
        <v>83</v>
      </c>
      <c r="E2051" t="s">
        <v>213</v>
      </c>
      <c r="F2051" t="s">
        <v>6033</v>
      </c>
      <c r="G2051" t="s">
        <v>215</v>
      </c>
      <c r="H2051" t="s">
        <v>187</v>
      </c>
      <c r="I2051" t="s">
        <v>136</v>
      </c>
      <c r="J2051" t="s">
        <v>137</v>
      </c>
      <c r="K2051" t="s">
        <v>138</v>
      </c>
      <c r="L2051" t="s">
        <v>6034</v>
      </c>
      <c r="M2051" t="s">
        <v>6035</v>
      </c>
      <c r="N2051">
        <v>1.6888888879999999</v>
      </c>
      <c r="O2051">
        <v>0</v>
      </c>
      <c r="P2051">
        <v>3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2.19015355037034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2.19015355037034</v>
      </c>
    </row>
    <row r="2052" spans="1:31" x14ac:dyDescent="0.3">
      <c r="A2052">
        <v>2690640</v>
      </c>
      <c r="B2052">
        <v>1</v>
      </c>
      <c r="C2052" t="s">
        <v>80</v>
      </c>
      <c r="D2052" t="s">
        <v>104</v>
      </c>
      <c r="E2052" t="s">
        <v>213</v>
      </c>
      <c r="F2052" t="s">
        <v>6036</v>
      </c>
      <c r="G2052" t="s">
        <v>688</v>
      </c>
      <c r="H2052" t="s">
        <v>187</v>
      </c>
      <c r="I2052" t="s">
        <v>136</v>
      </c>
      <c r="J2052" t="s">
        <v>137</v>
      </c>
      <c r="K2052" t="s">
        <v>138</v>
      </c>
      <c r="L2052" t="s">
        <v>6037</v>
      </c>
      <c r="M2052" t="s">
        <v>6038</v>
      </c>
      <c r="N2052">
        <v>3.3655555549999998</v>
      </c>
      <c r="O2052">
        <v>0</v>
      </c>
      <c r="P2052">
        <v>2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1.6074138385672059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1.6074138385672059</v>
      </c>
    </row>
    <row r="2053" spans="1:31" x14ac:dyDescent="0.3">
      <c r="A2053">
        <v>2690663</v>
      </c>
      <c r="B2053">
        <v>1</v>
      </c>
      <c r="C2053" t="s">
        <v>80</v>
      </c>
      <c r="D2053" t="s">
        <v>107</v>
      </c>
      <c r="E2053" t="s">
        <v>213</v>
      </c>
      <c r="F2053" t="s">
        <v>6039</v>
      </c>
      <c r="G2053" t="s">
        <v>831</v>
      </c>
      <c r="H2053" t="s">
        <v>187</v>
      </c>
      <c r="I2053" t="s">
        <v>136</v>
      </c>
      <c r="J2053" t="s">
        <v>137</v>
      </c>
      <c r="K2053" t="s">
        <v>138</v>
      </c>
      <c r="L2053" t="s">
        <v>6040</v>
      </c>
      <c r="M2053" t="s">
        <v>6041</v>
      </c>
      <c r="N2053">
        <v>1.4169444440000001</v>
      </c>
      <c r="O2053">
        <v>0</v>
      </c>
      <c r="P2053">
        <v>1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0.49361370877232336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0.49361370877232336</v>
      </c>
    </row>
    <row r="2054" spans="1:31" x14ac:dyDescent="0.3">
      <c r="A2054">
        <v>2690166</v>
      </c>
      <c r="B2054">
        <v>1</v>
      </c>
      <c r="C2054" t="s">
        <v>81</v>
      </c>
      <c r="D2054" t="s">
        <v>118</v>
      </c>
      <c r="E2054" t="s">
        <v>160</v>
      </c>
      <c r="F2054" t="s">
        <v>6042</v>
      </c>
      <c r="G2054" t="s">
        <v>134</v>
      </c>
      <c r="H2054" t="s">
        <v>135</v>
      </c>
      <c r="I2054" t="s">
        <v>136</v>
      </c>
      <c r="J2054" t="s">
        <v>137</v>
      </c>
      <c r="K2054" t="s">
        <v>138</v>
      </c>
      <c r="L2054" t="s">
        <v>6043</v>
      </c>
      <c r="M2054" t="s">
        <v>6044</v>
      </c>
      <c r="N2054">
        <v>0.561111111</v>
      </c>
      <c r="O2054">
        <v>2</v>
      </c>
      <c r="P2054">
        <v>3795</v>
      </c>
      <c r="Q2054">
        <v>58</v>
      </c>
      <c r="R2054">
        <v>273</v>
      </c>
      <c r="S2054">
        <v>30</v>
      </c>
      <c r="T2054">
        <v>442</v>
      </c>
      <c r="U2054">
        <v>11</v>
      </c>
      <c r="V2054">
        <v>1</v>
      </c>
      <c r="W2054">
        <v>0.21351142209395557</v>
      </c>
      <c r="X2054">
        <v>317.62108396675143</v>
      </c>
      <c r="Y2054">
        <v>59.427176514669185</v>
      </c>
      <c r="Z2054">
        <v>63.269142586773263</v>
      </c>
      <c r="AA2054">
        <v>66.693261964664103</v>
      </c>
      <c r="AB2054">
        <v>118.56944271122944</v>
      </c>
      <c r="AC2054">
        <v>314.5002608294119</v>
      </c>
      <c r="AD2054">
        <v>13.663445647328393</v>
      </c>
      <c r="AE2054">
        <v>953.95732564292177</v>
      </c>
    </row>
    <row r="2055" spans="1:31" x14ac:dyDescent="0.3">
      <c r="A2055">
        <v>2690172</v>
      </c>
      <c r="B2055">
        <v>1</v>
      </c>
      <c r="C2055" t="s">
        <v>80</v>
      </c>
      <c r="D2055" t="s">
        <v>93</v>
      </c>
      <c r="E2055" t="s">
        <v>160</v>
      </c>
      <c r="F2055" t="s">
        <v>6045</v>
      </c>
      <c r="G2055" t="s">
        <v>134</v>
      </c>
      <c r="H2055" t="s">
        <v>135</v>
      </c>
      <c r="I2055" t="s">
        <v>136</v>
      </c>
      <c r="J2055" t="s">
        <v>137</v>
      </c>
      <c r="K2055" t="s">
        <v>138</v>
      </c>
      <c r="L2055" t="s">
        <v>6046</v>
      </c>
      <c r="M2055" t="s">
        <v>6047</v>
      </c>
      <c r="N2055">
        <v>5.8055555000000002E-2</v>
      </c>
      <c r="O2055">
        <v>1</v>
      </c>
      <c r="P2055">
        <v>101</v>
      </c>
      <c r="Q2055">
        <v>11</v>
      </c>
      <c r="R2055">
        <v>152</v>
      </c>
      <c r="S2055">
        <v>2</v>
      </c>
      <c r="T2055">
        <v>71</v>
      </c>
      <c r="U2055">
        <v>3</v>
      </c>
      <c r="V2055">
        <v>1</v>
      </c>
      <c r="W2055">
        <v>0.10024241997334644</v>
      </c>
      <c r="X2055">
        <v>2.1914329791532943</v>
      </c>
      <c r="Y2055">
        <v>2.8970380249712</v>
      </c>
      <c r="Z2055">
        <v>8.6094647459285483</v>
      </c>
      <c r="AA2055">
        <v>1.6333207343445562</v>
      </c>
      <c r="AB2055">
        <v>2.3109265684291795</v>
      </c>
      <c r="AC2055">
        <v>4.9565042624594584</v>
      </c>
      <c r="AD2055">
        <v>4.0935272817006339E-2</v>
      </c>
      <c r="AE2055">
        <v>22.739865008076588</v>
      </c>
    </row>
    <row r="2056" spans="1:31" x14ac:dyDescent="0.3">
      <c r="A2056">
        <v>2690692</v>
      </c>
      <c r="B2056">
        <v>1</v>
      </c>
      <c r="C2056" t="s">
        <v>81</v>
      </c>
      <c r="D2056" t="s">
        <v>118</v>
      </c>
      <c r="E2056" t="s">
        <v>184</v>
      </c>
      <c r="F2056" t="s">
        <v>6048</v>
      </c>
      <c r="G2056" t="s">
        <v>409</v>
      </c>
      <c r="H2056" t="s">
        <v>187</v>
      </c>
      <c r="I2056" t="s">
        <v>136</v>
      </c>
      <c r="J2056" t="s">
        <v>137</v>
      </c>
      <c r="K2056" t="s">
        <v>138</v>
      </c>
      <c r="L2056" t="s">
        <v>6049</v>
      </c>
      <c r="M2056" t="s">
        <v>6050</v>
      </c>
      <c r="N2056">
        <v>0.55083333300000004</v>
      </c>
      <c r="O2056">
        <v>0</v>
      </c>
      <c r="P2056">
        <v>21</v>
      </c>
      <c r="Q2056">
        <v>0</v>
      </c>
      <c r="R2056">
        <v>0</v>
      </c>
      <c r="S2056">
        <v>0</v>
      </c>
      <c r="T2056">
        <v>1</v>
      </c>
      <c r="U2056">
        <v>0</v>
      </c>
      <c r="V2056">
        <v>0</v>
      </c>
      <c r="W2056">
        <v>0</v>
      </c>
      <c r="X2056">
        <v>1.8573559675274582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1.8573559675274582</v>
      </c>
    </row>
    <row r="2057" spans="1:31" x14ac:dyDescent="0.3">
      <c r="A2057">
        <v>2690200</v>
      </c>
      <c r="B2057">
        <v>1</v>
      </c>
      <c r="C2057" t="s">
        <v>81</v>
      </c>
      <c r="D2057" t="s">
        <v>118</v>
      </c>
      <c r="E2057" t="s">
        <v>145</v>
      </c>
      <c r="F2057" t="s">
        <v>6051</v>
      </c>
      <c r="G2057" t="s">
        <v>176</v>
      </c>
      <c r="H2057" t="s">
        <v>135</v>
      </c>
      <c r="I2057" t="s">
        <v>136</v>
      </c>
      <c r="J2057" t="s">
        <v>137</v>
      </c>
      <c r="K2057" t="s">
        <v>138</v>
      </c>
      <c r="L2057" t="s">
        <v>6052</v>
      </c>
      <c r="M2057" t="s">
        <v>6053</v>
      </c>
      <c r="N2057">
        <v>2.4386111110000002</v>
      </c>
      <c r="O2057">
        <v>0</v>
      </c>
      <c r="P2057">
        <v>110</v>
      </c>
      <c r="Q2057">
        <v>0</v>
      </c>
      <c r="R2057">
        <v>8</v>
      </c>
      <c r="S2057">
        <v>0</v>
      </c>
      <c r="T2057">
        <v>11</v>
      </c>
      <c r="U2057">
        <v>0</v>
      </c>
      <c r="V2057">
        <v>0</v>
      </c>
      <c r="W2057">
        <v>0</v>
      </c>
      <c r="X2057">
        <v>48.99335133967061</v>
      </c>
      <c r="Y2057">
        <v>0</v>
      </c>
      <c r="Z2057">
        <v>5.5149618685416764</v>
      </c>
      <c r="AA2057">
        <v>0</v>
      </c>
      <c r="AB2057">
        <v>6.1071432254050491</v>
      </c>
      <c r="AC2057">
        <v>0</v>
      </c>
      <c r="AD2057">
        <v>0</v>
      </c>
      <c r="AE2057">
        <v>60.615456433617332</v>
      </c>
    </row>
    <row r="2058" spans="1:31" x14ac:dyDescent="0.3">
      <c r="A2058">
        <v>2690227</v>
      </c>
      <c r="B2058">
        <v>1</v>
      </c>
      <c r="C2058" t="s">
        <v>80</v>
      </c>
      <c r="D2058" t="s">
        <v>99</v>
      </c>
      <c r="E2058" t="s">
        <v>160</v>
      </c>
      <c r="F2058" t="s">
        <v>6054</v>
      </c>
      <c r="G2058" t="s">
        <v>165</v>
      </c>
      <c r="H2058" t="s">
        <v>135</v>
      </c>
      <c r="I2058" t="s">
        <v>136</v>
      </c>
      <c r="J2058" t="s">
        <v>137</v>
      </c>
      <c r="K2058" t="s">
        <v>166</v>
      </c>
      <c r="L2058" t="s">
        <v>6055</v>
      </c>
      <c r="M2058" t="s">
        <v>6056</v>
      </c>
      <c r="N2058">
        <v>2.7280555550000001</v>
      </c>
      <c r="O2058">
        <v>0</v>
      </c>
      <c r="P2058">
        <v>62</v>
      </c>
      <c r="Q2058">
        <v>0</v>
      </c>
      <c r="R2058">
        <v>0</v>
      </c>
      <c r="S2058">
        <v>0</v>
      </c>
      <c r="T2058">
        <v>65</v>
      </c>
      <c r="U2058">
        <v>0</v>
      </c>
      <c r="V2058">
        <v>0</v>
      </c>
      <c r="W2058">
        <v>0</v>
      </c>
      <c r="X2058">
        <v>31.59616541582043</v>
      </c>
      <c r="Y2058">
        <v>0</v>
      </c>
      <c r="Z2058">
        <v>0</v>
      </c>
      <c r="AA2058">
        <v>0</v>
      </c>
      <c r="AB2058">
        <v>71.302890764192</v>
      </c>
      <c r="AC2058">
        <v>0</v>
      </c>
      <c r="AD2058">
        <v>0</v>
      </c>
      <c r="AE2058">
        <v>102.89905618001242</v>
      </c>
    </row>
    <row r="2059" spans="1:31" x14ac:dyDescent="0.3">
      <c r="A2059">
        <v>2690236</v>
      </c>
      <c r="B2059">
        <v>1</v>
      </c>
      <c r="C2059" t="s">
        <v>81</v>
      </c>
      <c r="D2059" t="s">
        <v>120</v>
      </c>
      <c r="E2059" t="s">
        <v>132</v>
      </c>
      <c r="F2059" t="s">
        <v>6057</v>
      </c>
      <c r="G2059" t="s">
        <v>346</v>
      </c>
      <c r="H2059" t="s">
        <v>135</v>
      </c>
      <c r="I2059" t="s">
        <v>136</v>
      </c>
      <c r="J2059" t="s">
        <v>137</v>
      </c>
      <c r="K2059" t="s">
        <v>166</v>
      </c>
      <c r="L2059" t="s">
        <v>6058</v>
      </c>
      <c r="M2059" t="s">
        <v>6059</v>
      </c>
      <c r="N2059">
        <v>2.8619444440000001</v>
      </c>
      <c r="O2059">
        <v>0</v>
      </c>
      <c r="P2059">
        <v>640</v>
      </c>
      <c r="Q2059">
        <v>9</v>
      </c>
      <c r="R2059">
        <v>15</v>
      </c>
      <c r="S2059">
        <v>4</v>
      </c>
      <c r="T2059">
        <v>76</v>
      </c>
      <c r="U2059">
        <v>2</v>
      </c>
      <c r="V2059">
        <v>0</v>
      </c>
      <c r="W2059">
        <v>0</v>
      </c>
      <c r="X2059">
        <v>276.42493522926071</v>
      </c>
      <c r="Y2059">
        <v>9.7017387866475868</v>
      </c>
      <c r="Z2059">
        <v>7.3867195122373746</v>
      </c>
      <c r="AA2059">
        <v>55.063955470892047</v>
      </c>
      <c r="AB2059">
        <v>174.62567560528322</v>
      </c>
      <c r="AC2059">
        <v>875.35629827303433</v>
      </c>
      <c r="AD2059">
        <v>0</v>
      </c>
      <c r="AE2059">
        <v>1398.5593228773553</v>
      </c>
    </row>
    <row r="2060" spans="1:31" x14ac:dyDescent="0.3">
      <c r="A2060">
        <v>2690244</v>
      </c>
      <c r="B2060">
        <v>1</v>
      </c>
      <c r="C2060" t="s">
        <v>80</v>
      </c>
      <c r="D2060" t="s">
        <v>91</v>
      </c>
      <c r="E2060" t="s">
        <v>244</v>
      </c>
      <c r="F2060" t="s">
        <v>6060</v>
      </c>
      <c r="G2060" t="s">
        <v>3914</v>
      </c>
      <c r="H2060" t="s">
        <v>187</v>
      </c>
      <c r="I2060" t="s">
        <v>136</v>
      </c>
      <c r="J2060" t="s">
        <v>137</v>
      </c>
      <c r="K2060" t="s">
        <v>138</v>
      </c>
      <c r="L2060" t="s">
        <v>6061</v>
      </c>
      <c r="M2060" t="s">
        <v>6062</v>
      </c>
      <c r="N2060">
        <v>3.4711111109999999</v>
      </c>
      <c r="O2060">
        <v>0</v>
      </c>
      <c r="P2060">
        <v>1</v>
      </c>
      <c r="Q2060">
        <v>0</v>
      </c>
      <c r="R2060">
        <v>8</v>
      </c>
      <c r="S2060">
        <v>0</v>
      </c>
      <c r="T2060">
        <v>1</v>
      </c>
      <c r="U2060">
        <v>0</v>
      </c>
      <c r="V2060">
        <v>0</v>
      </c>
      <c r="W2060">
        <v>0</v>
      </c>
      <c r="X2060">
        <v>0.36845993499484064</v>
      </c>
      <c r="Y2060">
        <v>0</v>
      </c>
      <c r="Z2060">
        <v>25.576704873760889</v>
      </c>
      <c r="AA2060">
        <v>0</v>
      </c>
      <c r="AB2060">
        <v>5.470000845341052</v>
      </c>
      <c r="AC2060">
        <v>0</v>
      </c>
      <c r="AD2060">
        <v>0</v>
      </c>
      <c r="AE2060">
        <v>31.415165654096782</v>
      </c>
    </row>
    <row r="2061" spans="1:31" x14ac:dyDescent="0.3">
      <c r="A2061">
        <v>2690250</v>
      </c>
      <c r="B2061">
        <v>1</v>
      </c>
      <c r="C2061" t="s">
        <v>80</v>
      </c>
      <c r="D2061" t="s">
        <v>103</v>
      </c>
      <c r="E2061" t="s">
        <v>244</v>
      </c>
      <c r="F2061" t="s">
        <v>6063</v>
      </c>
      <c r="G2061" t="s">
        <v>1143</v>
      </c>
      <c r="H2061" t="s">
        <v>187</v>
      </c>
      <c r="I2061" t="s">
        <v>136</v>
      </c>
      <c r="J2061" t="s">
        <v>137</v>
      </c>
      <c r="K2061" t="s">
        <v>138</v>
      </c>
      <c r="L2061" t="s">
        <v>6064</v>
      </c>
      <c r="M2061" t="s">
        <v>6065</v>
      </c>
      <c r="N2061">
        <v>1.7749999999999999</v>
      </c>
      <c r="O2061">
        <v>0</v>
      </c>
      <c r="P2061">
        <v>462</v>
      </c>
      <c r="Q2061">
        <v>0</v>
      </c>
      <c r="R2061">
        <v>0</v>
      </c>
      <c r="S2061">
        <v>0</v>
      </c>
      <c r="T2061">
        <v>10</v>
      </c>
      <c r="U2061">
        <v>0</v>
      </c>
      <c r="V2061">
        <v>0</v>
      </c>
      <c r="W2061">
        <v>0</v>
      </c>
      <c r="X2061">
        <v>135.29157837360952</v>
      </c>
      <c r="Y2061">
        <v>0</v>
      </c>
      <c r="Z2061">
        <v>0</v>
      </c>
      <c r="AA2061">
        <v>0</v>
      </c>
      <c r="AB2061">
        <v>47.787905776897404</v>
      </c>
      <c r="AC2061">
        <v>0</v>
      </c>
      <c r="AD2061">
        <v>0</v>
      </c>
      <c r="AE2061">
        <v>183.07948415050691</v>
      </c>
    </row>
    <row r="2062" spans="1:31" x14ac:dyDescent="0.3">
      <c r="A2062">
        <v>2690262</v>
      </c>
      <c r="B2062">
        <v>1</v>
      </c>
      <c r="C2062" t="s">
        <v>80</v>
      </c>
      <c r="D2062" t="s">
        <v>102</v>
      </c>
      <c r="E2062" t="s">
        <v>160</v>
      </c>
      <c r="F2062" t="s">
        <v>6066</v>
      </c>
      <c r="G2062" t="s">
        <v>134</v>
      </c>
      <c r="H2062" t="s">
        <v>135</v>
      </c>
      <c r="I2062" t="s">
        <v>136</v>
      </c>
      <c r="J2062" t="s">
        <v>137</v>
      </c>
      <c r="K2062" t="s">
        <v>138</v>
      </c>
      <c r="L2062" t="s">
        <v>6067</v>
      </c>
      <c r="M2062" t="s">
        <v>6068</v>
      </c>
      <c r="N2062">
        <v>0.52111111099999996</v>
      </c>
      <c r="O2062">
        <v>0</v>
      </c>
      <c r="P2062">
        <v>994</v>
      </c>
      <c r="Q2062">
        <v>5</v>
      </c>
      <c r="R2062">
        <v>235</v>
      </c>
      <c r="S2062">
        <v>6</v>
      </c>
      <c r="T2062">
        <v>159</v>
      </c>
      <c r="U2062">
        <v>0</v>
      </c>
      <c r="V2062">
        <v>0</v>
      </c>
      <c r="W2062">
        <v>0</v>
      </c>
      <c r="X2062">
        <v>60.487834683260267</v>
      </c>
      <c r="Y2062">
        <v>4.8093273936805812</v>
      </c>
      <c r="Z2062">
        <v>75.817387113041036</v>
      </c>
      <c r="AA2062">
        <v>8.8219572515322735</v>
      </c>
      <c r="AB2062">
        <v>80.771324508304033</v>
      </c>
      <c r="AC2062">
        <v>0</v>
      </c>
      <c r="AD2062">
        <v>0</v>
      </c>
      <c r="AE2062">
        <v>230.70783094981817</v>
      </c>
    </row>
    <row r="2063" spans="1:31" x14ac:dyDescent="0.3">
      <c r="A2063">
        <v>2690264</v>
      </c>
      <c r="B2063">
        <v>1</v>
      </c>
      <c r="C2063" t="s">
        <v>80</v>
      </c>
      <c r="D2063" t="s">
        <v>87</v>
      </c>
      <c r="E2063" t="s">
        <v>145</v>
      </c>
      <c r="F2063" t="s">
        <v>6069</v>
      </c>
      <c r="G2063" t="s">
        <v>165</v>
      </c>
      <c r="H2063" t="s">
        <v>135</v>
      </c>
      <c r="I2063" t="s">
        <v>136</v>
      </c>
      <c r="J2063" t="s">
        <v>137</v>
      </c>
      <c r="K2063" t="s">
        <v>166</v>
      </c>
      <c r="L2063" t="s">
        <v>6070</v>
      </c>
      <c r="M2063" t="s">
        <v>6071</v>
      </c>
      <c r="N2063">
        <v>4.9074999999999998</v>
      </c>
      <c r="O2063">
        <v>0</v>
      </c>
      <c r="P2063">
        <v>513</v>
      </c>
      <c r="Q2063">
        <v>0</v>
      </c>
      <c r="R2063">
        <v>0</v>
      </c>
      <c r="S2063">
        <v>0</v>
      </c>
      <c r="T2063">
        <v>33</v>
      </c>
      <c r="U2063">
        <v>0</v>
      </c>
      <c r="V2063">
        <v>0</v>
      </c>
      <c r="W2063">
        <v>0</v>
      </c>
      <c r="X2063">
        <v>491.87657917819922</v>
      </c>
      <c r="Y2063">
        <v>0</v>
      </c>
      <c r="Z2063">
        <v>0</v>
      </c>
      <c r="AA2063">
        <v>0</v>
      </c>
      <c r="AB2063">
        <v>156.78400463044099</v>
      </c>
      <c r="AC2063">
        <v>0</v>
      </c>
      <c r="AD2063">
        <v>0</v>
      </c>
      <c r="AE2063">
        <v>648.66058380864024</v>
      </c>
    </row>
    <row r="2064" spans="1:31" x14ac:dyDescent="0.3">
      <c r="A2064">
        <v>2690272</v>
      </c>
      <c r="B2064">
        <v>1</v>
      </c>
      <c r="C2064" t="s">
        <v>81</v>
      </c>
      <c r="D2064" t="s">
        <v>128</v>
      </c>
      <c r="E2064" t="s">
        <v>132</v>
      </c>
      <c r="F2064" t="s">
        <v>6072</v>
      </c>
      <c r="G2064" t="s">
        <v>165</v>
      </c>
      <c r="H2064" t="s">
        <v>135</v>
      </c>
      <c r="I2064" t="s">
        <v>136</v>
      </c>
      <c r="J2064" t="s">
        <v>137</v>
      </c>
      <c r="K2064" t="s">
        <v>166</v>
      </c>
      <c r="L2064" t="s">
        <v>6073</v>
      </c>
      <c r="M2064" t="s">
        <v>6074</v>
      </c>
      <c r="N2064">
        <v>5.8852777769999998</v>
      </c>
      <c r="O2064">
        <v>6</v>
      </c>
      <c r="P2064">
        <v>641</v>
      </c>
      <c r="Q2064">
        <v>99</v>
      </c>
      <c r="R2064">
        <v>30</v>
      </c>
      <c r="S2064">
        <v>6</v>
      </c>
      <c r="T2064">
        <v>69</v>
      </c>
      <c r="U2064">
        <v>0</v>
      </c>
      <c r="V2064">
        <v>0</v>
      </c>
      <c r="W2064">
        <v>9.8077469840944893</v>
      </c>
      <c r="X2064">
        <v>597.60264597215405</v>
      </c>
      <c r="Y2064">
        <v>264.25670007918808</v>
      </c>
      <c r="Z2064">
        <v>78.461735002175189</v>
      </c>
      <c r="AA2064">
        <v>191.28629053320421</v>
      </c>
      <c r="AB2064">
        <v>244.9660145766891</v>
      </c>
      <c r="AC2064">
        <v>0</v>
      </c>
      <c r="AD2064">
        <v>0</v>
      </c>
      <c r="AE2064">
        <v>1386.3811331475051</v>
      </c>
    </row>
    <row r="2065" spans="1:31" x14ac:dyDescent="0.3">
      <c r="A2065">
        <v>2690275</v>
      </c>
      <c r="B2065">
        <v>1</v>
      </c>
      <c r="C2065" t="s">
        <v>80</v>
      </c>
      <c r="D2065" t="s">
        <v>86</v>
      </c>
      <c r="E2065" t="s">
        <v>145</v>
      </c>
      <c r="F2065" t="s">
        <v>6075</v>
      </c>
      <c r="G2065" t="s">
        <v>165</v>
      </c>
      <c r="H2065" t="s">
        <v>135</v>
      </c>
      <c r="I2065" t="s">
        <v>136</v>
      </c>
      <c r="J2065" t="s">
        <v>137</v>
      </c>
      <c r="K2065" t="s">
        <v>166</v>
      </c>
      <c r="L2065" t="s">
        <v>6076</v>
      </c>
      <c r="M2065" t="s">
        <v>6077</v>
      </c>
      <c r="N2065">
        <v>3.8816666660000001</v>
      </c>
      <c r="O2065">
        <v>0</v>
      </c>
      <c r="P2065">
        <v>270</v>
      </c>
      <c r="Q2065">
        <v>0</v>
      </c>
      <c r="R2065">
        <v>43</v>
      </c>
      <c r="S2065">
        <v>0</v>
      </c>
      <c r="T2065">
        <v>31</v>
      </c>
      <c r="U2065">
        <v>0</v>
      </c>
      <c r="V2065">
        <v>0</v>
      </c>
      <c r="W2065">
        <v>0</v>
      </c>
      <c r="X2065">
        <v>879.42770689163945</v>
      </c>
      <c r="Y2065">
        <v>0</v>
      </c>
      <c r="Z2065">
        <v>58.395472079930038</v>
      </c>
      <c r="AA2065">
        <v>0</v>
      </c>
      <c r="AB2065">
        <v>187.39851456634068</v>
      </c>
      <c r="AC2065">
        <v>0</v>
      </c>
      <c r="AD2065">
        <v>0</v>
      </c>
      <c r="AE2065">
        <v>1125.2216935379101</v>
      </c>
    </row>
    <row r="2066" spans="1:31" x14ac:dyDescent="0.3">
      <c r="A2066">
        <v>2690279</v>
      </c>
      <c r="B2066">
        <v>1</v>
      </c>
      <c r="C2066" t="s">
        <v>80</v>
      </c>
      <c r="D2066" t="s">
        <v>108</v>
      </c>
      <c r="E2066" t="s">
        <v>145</v>
      </c>
      <c r="F2066" t="s">
        <v>6078</v>
      </c>
      <c r="G2066" t="s">
        <v>219</v>
      </c>
      <c r="H2066" t="s">
        <v>135</v>
      </c>
      <c r="I2066" t="s">
        <v>136</v>
      </c>
      <c r="J2066" t="s">
        <v>137</v>
      </c>
      <c r="K2066" t="s">
        <v>138</v>
      </c>
      <c r="L2066" t="s">
        <v>6079</v>
      </c>
      <c r="M2066" t="s">
        <v>6080</v>
      </c>
      <c r="N2066">
        <v>3.8927777770000001</v>
      </c>
      <c r="O2066">
        <v>0</v>
      </c>
      <c r="P2066">
        <v>25</v>
      </c>
      <c r="Q2066">
        <v>0</v>
      </c>
      <c r="R2066">
        <v>2</v>
      </c>
      <c r="S2066">
        <v>0</v>
      </c>
      <c r="T2066">
        <v>1</v>
      </c>
      <c r="U2066">
        <v>0</v>
      </c>
      <c r="V2066">
        <v>0</v>
      </c>
      <c r="W2066">
        <v>0</v>
      </c>
      <c r="X2066">
        <v>15.170633206506551</v>
      </c>
      <c r="Y2066">
        <v>0</v>
      </c>
      <c r="Z2066">
        <v>4.9455262055550007</v>
      </c>
      <c r="AA2066">
        <v>0</v>
      </c>
      <c r="AB2066">
        <v>1.5571650075155707</v>
      </c>
      <c r="AC2066">
        <v>0</v>
      </c>
      <c r="AD2066">
        <v>0</v>
      </c>
      <c r="AE2066">
        <v>21.673324419577124</v>
      </c>
    </row>
    <row r="2067" spans="1:31" x14ac:dyDescent="0.3">
      <c r="A2067">
        <v>2690287</v>
      </c>
      <c r="B2067">
        <v>1</v>
      </c>
      <c r="C2067" t="s">
        <v>80</v>
      </c>
      <c r="D2067" t="s">
        <v>95</v>
      </c>
      <c r="E2067" t="s">
        <v>141</v>
      </c>
      <c r="F2067" t="s">
        <v>6081</v>
      </c>
      <c r="G2067" t="s">
        <v>134</v>
      </c>
      <c r="H2067" t="s">
        <v>135</v>
      </c>
      <c r="I2067" t="s">
        <v>136</v>
      </c>
      <c r="J2067" t="s">
        <v>137</v>
      </c>
      <c r="K2067" t="s">
        <v>138</v>
      </c>
      <c r="L2067" t="s">
        <v>6082</v>
      </c>
      <c r="M2067" t="s">
        <v>6083</v>
      </c>
      <c r="N2067">
        <v>5.9444443999999999E-2</v>
      </c>
      <c r="O2067">
        <v>2</v>
      </c>
      <c r="P2067">
        <v>209</v>
      </c>
      <c r="Q2067">
        <v>0</v>
      </c>
      <c r="R2067">
        <v>6</v>
      </c>
      <c r="S2067">
        <v>8</v>
      </c>
      <c r="T2067">
        <v>10</v>
      </c>
      <c r="U2067">
        <v>0</v>
      </c>
      <c r="V2067">
        <v>0</v>
      </c>
      <c r="W2067">
        <v>3.4198745667596002E-2</v>
      </c>
      <c r="X2067">
        <v>1.3052784418817736</v>
      </c>
      <c r="Y2067">
        <v>0</v>
      </c>
      <c r="Z2067">
        <v>4.3204719762307109E-2</v>
      </c>
      <c r="AA2067">
        <v>1.1957197432346838</v>
      </c>
      <c r="AB2067">
        <v>4.4160727689472892E-2</v>
      </c>
      <c r="AC2067">
        <v>0</v>
      </c>
      <c r="AD2067">
        <v>0</v>
      </c>
      <c r="AE2067">
        <v>2.6225623782358332</v>
      </c>
    </row>
    <row r="2068" spans="1:31" x14ac:dyDescent="0.3">
      <c r="A2068">
        <v>2690295</v>
      </c>
      <c r="B2068">
        <v>1</v>
      </c>
      <c r="C2068" t="s">
        <v>81</v>
      </c>
      <c r="D2068" t="s">
        <v>128</v>
      </c>
      <c r="E2068" t="s">
        <v>145</v>
      </c>
      <c r="F2068" t="s">
        <v>6084</v>
      </c>
      <c r="G2068" t="s">
        <v>176</v>
      </c>
      <c r="H2068" t="s">
        <v>135</v>
      </c>
      <c r="I2068" t="s">
        <v>136</v>
      </c>
      <c r="J2068" t="s">
        <v>137</v>
      </c>
      <c r="K2068" t="s">
        <v>138</v>
      </c>
      <c r="L2068" t="s">
        <v>6085</v>
      </c>
      <c r="M2068" t="s">
        <v>6086</v>
      </c>
      <c r="N2068">
        <v>1.0802777770000001</v>
      </c>
      <c r="O2068">
        <v>0</v>
      </c>
      <c r="P2068">
        <v>2</v>
      </c>
      <c r="Q2068">
        <v>0</v>
      </c>
      <c r="R2068">
        <v>3</v>
      </c>
      <c r="S2068">
        <v>0</v>
      </c>
      <c r="T2068">
        <v>1</v>
      </c>
      <c r="U2068">
        <v>0</v>
      </c>
      <c r="V2068">
        <v>0</v>
      </c>
      <c r="W2068">
        <v>0</v>
      </c>
      <c r="X2068">
        <v>0.8363472186098535</v>
      </c>
      <c r="Y2068">
        <v>0</v>
      </c>
      <c r="Z2068">
        <v>2.0211866078360594</v>
      </c>
      <c r="AA2068">
        <v>0</v>
      </c>
      <c r="AB2068">
        <v>5.617453323279701E-2</v>
      </c>
      <c r="AC2068">
        <v>0</v>
      </c>
      <c r="AD2068">
        <v>0</v>
      </c>
      <c r="AE2068">
        <v>2.9137083596787097</v>
      </c>
    </row>
    <row r="2069" spans="1:31" x14ac:dyDescent="0.3">
      <c r="A2069">
        <v>2690303</v>
      </c>
      <c r="B2069">
        <v>1</v>
      </c>
      <c r="C2069" t="s">
        <v>81</v>
      </c>
      <c r="D2069" t="s">
        <v>120</v>
      </c>
      <c r="E2069" t="s">
        <v>132</v>
      </c>
      <c r="F2069" t="s">
        <v>204</v>
      </c>
      <c r="G2069" t="s">
        <v>134</v>
      </c>
      <c r="H2069" t="s">
        <v>135</v>
      </c>
      <c r="I2069" t="s">
        <v>136</v>
      </c>
      <c r="J2069" t="s">
        <v>137</v>
      </c>
      <c r="K2069" t="s">
        <v>138</v>
      </c>
      <c r="L2069" t="s">
        <v>6087</v>
      </c>
      <c r="M2069" t="s">
        <v>6088</v>
      </c>
      <c r="N2069">
        <v>1.0249999999999999</v>
      </c>
      <c r="O2069">
        <v>2</v>
      </c>
      <c r="P2069">
        <v>93</v>
      </c>
      <c r="Q2069">
        <v>66</v>
      </c>
      <c r="R2069">
        <v>3</v>
      </c>
      <c r="S2069">
        <v>11</v>
      </c>
      <c r="T2069">
        <v>7</v>
      </c>
      <c r="U2069">
        <v>0</v>
      </c>
      <c r="V2069">
        <v>0</v>
      </c>
      <c r="W2069">
        <v>0.40087627405333331</v>
      </c>
      <c r="X2069">
        <v>31.09003832054805</v>
      </c>
      <c r="Y2069">
        <v>88.043019851947804</v>
      </c>
      <c r="Z2069">
        <v>1.3001942686344445</v>
      </c>
      <c r="AA2069">
        <v>88.465878315302461</v>
      </c>
      <c r="AB2069">
        <v>6.0082218080603251</v>
      </c>
      <c r="AC2069">
        <v>0</v>
      </c>
      <c r="AD2069">
        <v>0</v>
      </c>
      <c r="AE2069">
        <v>215.3082288385464</v>
      </c>
    </row>
    <row r="2070" spans="1:31" x14ac:dyDescent="0.3">
      <c r="A2070">
        <v>2690337</v>
      </c>
      <c r="B2070">
        <v>1</v>
      </c>
      <c r="C2070" t="s">
        <v>80</v>
      </c>
      <c r="D2070" t="s">
        <v>84</v>
      </c>
      <c r="E2070" t="s">
        <v>145</v>
      </c>
      <c r="F2070" t="s">
        <v>6089</v>
      </c>
      <c r="G2070" t="s">
        <v>165</v>
      </c>
      <c r="H2070" t="s">
        <v>135</v>
      </c>
      <c r="I2070" t="s">
        <v>136</v>
      </c>
      <c r="J2070" t="s">
        <v>137</v>
      </c>
      <c r="K2070" t="s">
        <v>166</v>
      </c>
      <c r="L2070" t="s">
        <v>6090</v>
      </c>
      <c r="M2070" t="s">
        <v>6091</v>
      </c>
      <c r="N2070">
        <v>2.239166666</v>
      </c>
      <c r="O2070">
        <v>0</v>
      </c>
      <c r="P2070">
        <v>3991</v>
      </c>
      <c r="Q2070">
        <v>0</v>
      </c>
      <c r="R2070">
        <v>1</v>
      </c>
      <c r="S2070">
        <v>0</v>
      </c>
      <c r="T2070">
        <v>423</v>
      </c>
      <c r="U2070">
        <v>0</v>
      </c>
      <c r="V2070">
        <v>0</v>
      </c>
      <c r="W2070">
        <v>0</v>
      </c>
      <c r="X2070">
        <v>1716.6463062574585</v>
      </c>
      <c r="Y2070">
        <v>0</v>
      </c>
      <c r="Z2070">
        <v>8.395168953092666E-2</v>
      </c>
      <c r="AA2070">
        <v>0</v>
      </c>
      <c r="AB2070">
        <v>1100.4218041985491</v>
      </c>
      <c r="AC2070">
        <v>0</v>
      </c>
      <c r="AD2070">
        <v>0</v>
      </c>
      <c r="AE2070">
        <v>2817.1520621455384</v>
      </c>
    </row>
    <row r="2071" spans="1:31" x14ac:dyDescent="0.3">
      <c r="A2071">
        <v>2690295</v>
      </c>
      <c r="B2071">
        <v>2</v>
      </c>
      <c r="C2071" t="s">
        <v>81</v>
      </c>
      <c r="D2071" t="s">
        <v>128</v>
      </c>
      <c r="E2071" t="s">
        <v>145</v>
      </c>
      <c r="F2071" t="s">
        <v>5114</v>
      </c>
      <c r="G2071" t="s">
        <v>176</v>
      </c>
      <c r="H2071" t="s">
        <v>135</v>
      </c>
      <c r="I2071" t="s">
        <v>136</v>
      </c>
      <c r="J2071" t="s">
        <v>137</v>
      </c>
      <c r="K2071" t="s">
        <v>138</v>
      </c>
      <c r="L2071" t="s">
        <v>6086</v>
      </c>
      <c r="M2071" t="s">
        <v>6092</v>
      </c>
      <c r="N2071">
        <v>1.0061111110000001</v>
      </c>
      <c r="O2071">
        <v>4</v>
      </c>
      <c r="P2071">
        <v>90</v>
      </c>
      <c r="Q2071">
        <v>10</v>
      </c>
      <c r="R2071">
        <v>103</v>
      </c>
      <c r="S2071">
        <v>9</v>
      </c>
      <c r="T2071">
        <v>13</v>
      </c>
      <c r="U2071">
        <v>1</v>
      </c>
      <c r="V2071">
        <v>0</v>
      </c>
      <c r="W2071">
        <v>1.4524099083953619</v>
      </c>
      <c r="X2071">
        <v>17.61963785383869</v>
      </c>
      <c r="Y2071">
        <v>12.385922533720633</v>
      </c>
      <c r="Z2071">
        <v>36.933185764045824</v>
      </c>
      <c r="AA2071">
        <v>80.118180229982045</v>
      </c>
      <c r="AB2071">
        <v>12.77142199625513</v>
      </c>
      <c r="AC2071">
        <v>59.705016194849051</v>
      </c>
      <c r="AD2071">
        <v>0</v>
      </c>
      <c r="AE2071">
        <v>220.98577448108671</v>
      </c>
    </row>
    <row r="2072" spans="1:31" x14ac:dyDescent="0.3">
      <c r="A2072">
        <v>2690348</v>
      </c>
      <c r="B2072">
        <v>1</v>
      </c>
      <c r="C2072" t="s">
        <v>80</v>
      </c>
      <c r="D2072" t="s">
        <v>105</v>
      </c>
      <c r="E2072" t="s">
        <v>132</v>
      </c>
      <c r="F2072" t="s">
        <v>6093</v>
      </c>
      <c r="G2072" t="s">
        <v>442</v>
      </c>
      <c r="H2072" t="s">
        <v>135</v>
      </c>
      <c r="I2072" t="s">
        <v>136</v>
      </c>
      <c r="J2072" t="s">
        <v>137</v>
      </c>
      <c r="K2072" t="s">
        <v>166</v>
      </c>
      <c r="L2072" t="s">
        <v>6094</v>
      </c>
      <c r="M2072" t="s">
        <v>6095</v>
      </c>
      <c r="N2072">
        <v>0.109166666</v>
      </c>
      <c r="O2072">
        <v>3</v>
      </c>
      <c r="P2072">
        <v>311</v>
      </c>
      <c r="Q2072">
        <v>5</v>
      </c>
      <c r="R2072">
        <v>2</v>
      </c>
      <c r="S2072">
        <v>34</v>
      </c>
      <c r="T2072">
        <v>166</v>
      </c>
      <c r="U2072">
        <v>22</v>
      </c>
      <c r="V2072">
        <v>32</v>
      </c>
      <c r="W2072">
        <v>1.0537589218911099</v>
      </c>
      <c r="X2072">
        <v>8.4893400406263684</v>
      </c>
      <c r="Y2072">
        <v>0.24227121012336</v>
      </c>
      <c r="Z2072">
        <v>2.4303682529494242</v>
      </c>
      <c r="AA2072">
        <v>39.584474493301663</v>
      </c>
      <c r="AB2072">
        <v>55.608174799356625</v>
      </c>
      <c r="AC2072">
        <v>268.73390889680866</v>
      </c>
      <c r="AD2072">
        <v>143.14050813585587</v>
      </c>
      <c r="AE2072">
        <v>519.2828047509131</v>
      </c>
    </row>
    <row r="2073" spans="1:31" x14ac:dyDescent="0.3">
      <c r="A2073">
        <v>2690359</v>
      </c>
      <c r="B2073">
        <v>1</v>
      </c>
      <c r="C2073" t="s">
        <v>80</v>
      </c>
      <c r="D2073" t="s">
        <v>100</v>
      </c>
      <c r="E2073" t="s">
        <v>160</v>
      </c>
      <c r="F2073" t="s">
        <v>3527</v>
      </c>
      <c r="G2073" t="s">
        <v>134</v>
      </c>
      <c r="H2073" t="s">
        <v>135</v>
      </c>
      <c r="I2073" t="s">
        <v>136</v>
      </c>
      <c r="J2073" t="s">
        <v>137</v>
      </c>
      <c r="K2073" t="s">
        <v>138</v>
      </c>
      <c r="L2073" t="s">
        <v>6096</v>
      </c>
      <c r="M2073" t="s">
        <v>6097</v>
      </c>
      <c r="N2073">
        <v>0.36611111099999999</v>
      </c>
      <c r="O2073">
        <v>11</v>
      </c>
      <c r="P2073">
        <v>37</v>
      </c>
      <c r="Q2073">
        <v>67</v>
      </c>
      <c r="R2073">
        <v>85</v>
      </c>
      <c r="S2073">
        <v>14</v>
      </c>
      <c r="T2073">
        <v>40</v>
      </c>
      <c r="U2073">
        <v>0</v>
      </c>
      <c r="V2073">
        <v>1</v>
      </c>
      <c r="W2073">
        <v>1.6498287473236579</v>
      </c>
      <c r="X2073">
        <v>2.433653245543943</v>
      </c>
      <c r="Y2073">
        <v>19.653731918895293</v>
      </c>
      <c r="Z2073">
        <v>29.617156361484806</v>
      </c>
      <c r="AA2073">
        <v>34.594842453316659</v>
      </c>
      <c r="AB2073">
        <v>18.286585635675749</v>
      </c>
      <c r="AC2073">
        <v>0</v>
      </c>
      <c r="AD2073">
        <v>3.654279705836986</v>
      </c>
      <c r="AE2073">
        <v>109.89007806807709</v>
      </c>
    </row>
    <row r="2074" spans="1:31" x14ac:dyDescent="0.3">
      <c r="A2074">
        <v>2690369</v>
      </c>
      <c r="B2074">
        <v>1</v>
      </c>
      <c r="C2074" t="s">
        <v>80</v>
      </c>
      <c r="D2074" t="s">
        <v>107</v>
      </c>
      <c r="E2074" t="s">
        <v>132</v>
      </c>
      <c r="F2074" t="s">
        <v>6098</v>
      </c>
      <c r="G2074" t="s">
        <v>165</v>
      </c>
      <c r="H2074" t="s">
        <v>135</v>
      </c>
      <c r="I2074" t="s">
        <v>136</v>
      </c>
      <c r="J2074" t="s">
        <v>137</v>
      </c>
      <c r="K2074" t="s">
        <v>166</v>
      </c>
      <c r="L2074" t="s">
        <v>6099</v>
      </c>
      <c r="M2074" t="s">
        <v>6100</v>
      </c>
      <c r="N2074">
        <v>0.30694444399999998</v>
      </c>
      <c r="O2074">
        <v>2</v>
      </c>
      <c r="P2074">
        <v>1004</v>
      </c>
      <c r="Q2074">
        <v>5</v>
      </c>
      <c r="R2074">
        <v>15</v>
      </c>
      <c r="S2074">
        <v>10</v>
      </c>
      <c r="T2074">
        <v>215</v>
      </c>
      <c r="U2074">
        <v>0</v>
      </c>
      <c r="V2074">
        <v>0</v>
      </c>
      <c r="W2074">
        <v>0.16971922865005876</v>
      </c>
      <c r="X2074">
        <v>44.889360353485543</v>
      </c>
      <c r="Y2074">
        <v>266.12301800354697</v>
      </c>
      <c r="Z2074">
        <v>1.3983426976566669</v>
      </c>
      <c r="AA2074">
        <v>30.247324701658002</v>
      </c>
      <c r="AB2074">
        <v>47.347540906511306</v>
      </c>
      <c r="AC2074">
        <v>0</v>
      </c>
      <c r="AD2074">
        <v>0</v>
      </c>
      <c r="AE2074">
        <v>390.17530589150857</v>
      </c>
    </row>
    <row r="2075" spans="1:31" x14ac:dyDescent="0.3">
      <c r="A2075">
        <v>2690377</v>
      </c>
      <c r="B2075">
        <v>1</v>
      </c>
      <c r="C2075" t="s">
        <v>80</v>
      </c>
      <c r="D2075" t="s">
        <v>102</v>
      </c>
      <c r="E2075" t="s">
        <v>145</v>
      </c>
      <c r="F2075" t="s">
        <v>718</v>
      </c>
      <c r="G2075" t="s">
        <v>176</v>
      </c>
      <c r="H2075" t="s">
        <v>135</v>
      </c>
      <c r="I2075" t="s">
        <v>136</v>
      </c>
      <c r="J2075" t="s">
        <v>137</v>
      </c>
      <c r="K2075" t="s">
        <v>138</v>
      </c>
      <c r="L2075" t="s">
        <v>6101</v>
      </c>
      <c r="M2075" t="s">
        <v>6102</v>
      </c>
      <c r="N2075">
        <v>0.36861111099999999</v>
      </c>
      <c r="O2075">
        <v>0</v>
      </c>
      <c r="P2075">
        <v>39</v>
      </c>
      <c r="Q2075">
        <v>0</v>
      </c>
      <c r="R2075">
        <v>129</v>
      </c>
      <c r="S2075">
        <v>0</v>
      </c>
      <c r="T2075">
        <v>51</v>
      </c>
      <c r="U2075">
        <v>0</v>
      </c>
      <c r="V2075">
        <v>0</v>
      </c>
      <c r="W2075">
        <v>0</v>
      </c>
      <c r="X2075">
        <v>2.1183283876223991</v>
      </c>
      <c r="Y2075">
        <v>0</v>
      </c>
      <c r="Z2075">
        <v>25.734144224100394</v>
      </c>
      <c r="AA2075">
        <v>0</v>
      </c>
      <c r="AB2075">
        <v>27.61209263154613</v>
      </c>
      <c r="AC2075">
        <v>0</v>
      </c>
      <c r="AD2075">
        <v>0</v>
      </c>
      <c r="AE2075">
        <v>55.464565243268922</v>
      </c>
    </row>
    <row r="2076" spans="1:31" x14ac:dyDescent="0.3">
      <c r="A2076">
        <v>2690481</v>
      </c>
      <c r="B2076">
        <v>1</v>
      </c>
      <c r="C2076" t="s">
        <v>80</v>
      </c>
      <c r="D2076" t="s">
        <v>105</v>
      </c>
      <c r="E2076" t="s">
        <v>160</v>
      </c>
      <c r="F2076" t="s">
        <v>6103</v>
      </c>
      <c r="G2076" t="s">
        <v>134</v>
      </c>
      <c r="H2076" t="s">
        <v>135</v>
      </c>
      <c r="I2076" t="s">
        <v>169</v>
      </c>
      <c r="J2076" t="s">
        <v>137</v>
      </c>
      <c r="K2076" t="s">
        <v>138</v>
      </c>
      <c r="L2076" t="s">
        <v>6104</v>
      </c>
      <c r="M2076" t="s">
        <v>6105</v>
      </c>
      <c r="N2076">
        <v>1.1111111E-2</v>
      </c>
      <c r="O2076">
        <v>0</v>
      </c>
      <c r="P2076">
        <v>1759</v>
      </c>
      <c r="Q2076">
        <v>0</v>
      </c>
      <c r="R2076">
        <v>12</v>
      </c>
      <c r="S2076">
        <v>12</v>
      </c>
      <c r="T2076">
        <v>203</v>
      </c>
      <c r="U2076">
        <v>8</v>
      </c>
      <c r="V2076">
        <v>5</v>
      </c>
      <c r="W2076">
        <v>0</v>
      </c>
      <c r="X2076">
        <v>3.5303829768467345</v>
      </c>
      <c r="Y2076">
        <v>0</v>
      </c>
      <c r="Z2076">
        <v>4.2958780024773345E-2</v>
      </c>
      <c r="AA2076">
        <v>0.54632908778664013</v>
      </c>
      <c r="AB2076">
        <v>3.9169520093275825</v>
      </c>
      <c r="AC2076">
        <v>39.646267085244546</v>
      </c>
      <c r="AD2076">
        <v>4.3451336162295329</v>
      </c>
      <c r="AE2076">
        <v>52.028023555459811</v>
      </c>
    </row>
    <row r="2077" spans="1:31" x14ac:dyDescent="0.3">
      <c r="A2077">
        <v>2690485</v>
      </c>
      <c r="B2077">
        <v>1</v>
      </c>
      <c r="C2077" t="s">
        <v>81</v>
      </c>
      <c r="D2077" t="s">
        <v>112</v>
      </c>
      <c r="E2077" t="s">
        <v>145</v>
      </c>
      <c r="F2077" t="s">
        <v>6106</v>
      </c>
      <c r="G2077" t="s">
        <v>134</v>
      </c>
      <c r="H2077" t="s">
        <v>135</v>
      </c>
      <c r="I2077" t="s">
        <v>136</v>
      </c>
      <c r="J2077" t="s">
        <v>137</v>
      </c>
      <c r="K2077" t="s">
        <v>138</v>
      </c>
      <c r="L2077" t="s">
        <v>6107</v>
      </c>
      <c r="M2077" t="s">
        <v>6108</v>
      </c>
      <c r="N2077">
        <v>0.85444444399999997</v>
      </c>
      <c r="O2077">
        <v>0</v>
      </c>
      <c r="P2077">
        <v>826</v>
      </c>
      <c r="Q2077">
        <v>0</v>
      </c>
      <c r="R2077">
        <v>0</v>
      </c>
      <c r="S2077">
        <v>0</v>
      </c>
      <c r="T2077">
        <v>321</v>
      </c>
      <c r="U2077">
        <v>0</v>
      </c>
      <c r="V2077">
        <v>0</v>
      </c>
      <c r="W2077">
        <v>0</v>
      </c>
      <c r="X2077">
        <v>91.267491892226062</v>
      </c>
      <c r="Y2077">
        <v>0</v>
      </c>
      <c r="Z2077">
        <v>0</v>
      </c>
      <c r="AA2077">
        <v>0</v>
      </c>
      <c r="AB2077">
        <v>116.8779507994754</v>
      </c>
      <c r="AC2077">
        <v>0</v>
      </c>
      <c r="AD2077">
        <v>0</v>
      </c>
      <c r="AE2077">
        <v>208.14544269170148</v>
      </c>
    </row>
    <row r="2078" spans="1:31" x14ac:dyDescent="0.3">
      <c r="A2078">
        <v>2689654</v>
      </c>
      <c r="B2078">
        <v>1</v>
      </c>
      <c r="C2078" t="s">
        <v>81</v>
      </c>
      <c r="D2078" t="s">
        <v>128</v>
      </c>
      <c r="E2078" t="s">
        <v>244</v>
      </c>
      <c r="F2078" t="s">
        <v>899</v>
      </c>
      <c r="G2078" t="s">
        <v>165</v>
      </c>
      <c r="H2078" t="s">
        <v>187</v>
      </c>
      <c r="I2078" t="s">
        <v>136</v>
      </c>
      <c r="J2078" t="s">
        <v>137</v>
      </c>
      <c r="K2078" t="s">
        <v>166</v>
      </c>
      <c r="L2078" t="s">
        <v>6109</v>
      </c>
      <c r="M2078" t="s">
        <v>6110</v>
      </c>
      <c r="N2078">
        <v>7.7922222220000004</v>
      </c>
      <c r="O2078">
        <v>0</v>
      </c>
      <c r="P2078">
        <v>376</v>
      </c>
      <c r="Q2078">
        <v>0</v>
      </c>
      <c r="R2078">
        <v>1</v>
      </c>
      <c r="S2078">
        <v>0</v>
      </c>
      <c r="T2078">
        <v>10</v>
      </c>
      <c r="U2078">
        <v>0</v>
      </c>
      <c r="V2078">
        <v>0</v>
      </c>
      <c r="W2078">
        <v>0</v>
      </c>
      <c r="X2078">
        <v>652.49832168302339</v>
      </c>
      <c r="Y2078">
        <v>0</v>
      </c>
      <c r="Z2078">
        <v>9.8830164064016657</v>
      </c>
      <c r="AA2078">
        <v>0</v>
      </c>
      <c r="AB2078">
        <v>78.596634720251842</v>
      </c>
      <c r="AC2078">
        <v>0</v>
      </c>
      <c r="AD2078">
        <v>0</v>
      </c>
      <c r="AE2078">
        <v>740.97797280967688</v>
      </c>
    </row>
    <row r="2079" spans="1:31" x14ac:dyDescent="0.3">
      <c r="A2079">
        <v>2690441</v>
      </c>
      <c r="B2079">
        <v>1</v>
      </c>
      <c r="C2079" t="s">
        <v>80</v>
      </c>
      <c r="D2079" t="s">
        <v>96</v>
      </c>
      <c r="E2079" t="s">
        <v>132</v>
      </c>
      <c r="F2079" t="s">
        <v>6111</v>
      </c>
      <c r="G2079" t="s">
        <v>165</v>
      </c>
      <c r="H2079" t="s">
        <v>135</v>
      </c>
      <c r="I2079" t="s">
        <v>136</v>
      </c>
      <c r="J2079" t="s">
        <v>137</v>
      </c>
      <c r="K2079" t="s">
        <v>166</v>
      </c>
      <c r="L2079" t="s">
        <v>6112</v>
      </c>
      <c r="M2079" t="s">
        <v>6113</v>
      </c>
      <c r="N2079">
        <v>2.738611111</v>
      </c>
      <c r="O2079">
        <v>2</v>
      </c>
      <c r="P2079">
        <v>952</v>
      </c>
      <c r="Q2079">
        <v>5</v>
      </c>
      <c r="R2079">
        <v>0</v>
      </c>
      <c r="S2079">
        <v>16</v>
      </c>
      <c r="T2079">
        <v>18</v>
      </c>
      <c r="U2079">
        <v>1</v>
      </c>
      <c r="V2079">
        <v>0</v>
      </c>
      <c r="W2079">
        <v>106.77243340383754</v>
      </c>
      <c r="X2079">
        <v>407.95513756249795</v>
      </c>
      <c r="Y2079">
        <v>143.30128720181494</v>
      </c>
      <c r="Z2079">
        <v>0</v>
      </c>
      <c r="AA2079">
        <v>624.80869759340612</v>
      </c>
      <c r="AB2079">
        <v>108.70576524411059</v>
      </c>
      <c r="AC2079">
        <v>24.450136403262256</v>
      </c>
      <c r="AD2079">
        <v>0</v>
      </c>
      <c r="AE2079">
        <v>1415.9934574089293</v>
      </c>
    </row>
    <row r="2080" spans="1:31" x14ac:dyDescent="0.3">
      <c r="A2080">
        <v>2690479</v>
      </c>
      <c r="B2080">
        <v>1</v>
      </c>
      <c r="C2080" t="s">
        <v>80</v>
      </c>
      <c r="D2080" t="s">
        <v>101</v>
      </c>
      <c r="E2080" t="s">
        <v>132</v>
      </c>
      <c r="F2080" t="s">
        <v>6114</v>
      </c>
      <c r="G2080" t="s">
        <v>176</v>
      </c>
      <c r="H2080" t="s">
        <v>135</v>
      </c>
      <c r="I2080" t="s">
        <v>136</v>
      </c>
      <c r="J2080" t="s">
        <v>137</v>
      </c>
      <c r="K2080" t="s">
        <v>138</v>
      </c>
      <c r="L2080" t="s">
        <v>6115</v>
      </c>
      <c r="M2080" t="s">
        <v>6116</v>
      </c>
      <c r="N2080">
        <v>3.3986111110000001</v>
      </c>
      <c r="O2080">
        <v>0</v>
      </c>
      <c r="P2080">
        <v>125</v>
      </c>
      <c r="Q2080">
        <v>0</v>
      </c>
      <c r="R2080">
        <v>0</v>
      </c>
      <c r="S2080">
        <v>1</v>
      </c>
      <c r="T2080">
        <v>4</v>
      </c>
      <c r="U2080">
        <v>0</v>
      </c>
      <c r="V2080">
        <v>0</v>
      </c>
      <c r="W2080">
        <v>0</v>
      </c>
      <c r="X2080">
        <v>77.926510390624827</v>
      </c>
      <c r="Y2080">
        <v>0</v>
      </c>
      <c r="Z2080">
        <v>0</v>
      </c>
      <c r="AA2080">
        <v>933.26927010778434</v>
      </c>
      <c r="AB2080">
        <v>22.105924296559994</v>
      </c>
      <c r="AC2080">
        <v>0</v>
      </c>
      <c r="AD2080">
        <v>0</v>
      </c>
      <c r="AE2080">
        <v>1033.3017047949691</v>
      </c>
    </row>
    <row r="2081" spans="1:31" x14ac:dyDescent="0.3">
      <c r="A2081">
        <v>2690569</v>
      </c>
      <c r="B2081">
        <v>1</v>
      </c>
      <c r="C2081" t="s">
        <v>80</v>
      </c>
      <c r="D2081" t="s">
        <v>96</v>
      </c>
      <c r="E2081" t="s">
        <v>145</v>
      </c>
      <c r="F2081" t="s">
        <v>6117</v>
      </c>
      <c r="G2081" t="s">
        <v>134</v>
      </c>
      <c r="H2081" t="s">
        <v>135</v>
      </c>
      <c r="I2081" t="s">
        <v>136</v>
      </c>
      <c r="J2081" t="s">
        <v>137</v>
      </c>
      <c r="K2081" t="s">
        <v>138</v>
      </c>
      <c r="L2081" t="s">
        <v>6118</v>
      </c>
      <c r="M2081" t="s">
        <v>6119</v>
      </c>
      <c r="N2081">
        <v>0.42777777700000003</v>
      </c>
      <c r="O2081">
        <v>0</v>
      </c>
      <c r="P2081">
        <v>565</v>
      </c>
      <c r="Q2081">
        <v>0</v>
      </c>
      <c r="R2081">
        <v>1</v>
      </c>
      <c r="S2081">
        <v>0</v>
      </c>
      <c r="T2081">
        <v>22</v>
      </c>
      <c r="U2081">
        <v>0</v>
      </c>
      <c r="V2081">
        <v>0</v>
      </c>
      <c r="W2081">
        <v>0</v>
      </c>
      <c r="X2081">
        <v>30.913088611976097</v>
      </c>
      <c r="Y2081">
        <v>0</v>
      </c>
      <c r="Z2081">
        <v>0</v>
      </c>
      <c r="AA2081">
        <v>0</v>
      </c>
      <c r="AB2081">
        <v>17.731738137616748</v>
      </c>
      <c r="AC2081">
        <v>0</v>
      </c>
      <c r="AD2081">
        <v>0</v>
      </c>
      <c r="AE2081">
        <v>48.644826749592845</v>
      </c>
    </row>
    <row r="2082" spans="1:31" x14ac:dyDescent="0.3">
      <c r="A2082">
        <v>2690577</v>
      </c>
      <c r="B2082">
        <v>1</v>
      </c>
      <c r="C2082" t="s">
        <v>80</v>
      </c>
      <c r="D2082" t="s">
        <v>105</v>
      </c>
      <c r="E2082" t="s">
        <v>145</v>
      </c>
      <c r="F2082" t="s">
        <v>6120</v>
      </c>
      <c r="G2082" t="s">
        <v>442</v>
      </c>
      <c r="H2082" t="s">
        <v>135</v>
      </c>
      <c r="I2082" t="s">
        <v>136</v>
      </c>
      <c r="J2082" t="s">
        <v>137</v>
      </c>
      <c r="K2082" t="s">
        <v>138</v>
      </c>
      <c r="L2082" t="s">
        <v>6121</v>
      </c>
      <c r="M2082" t="s">
        <v>6122</v>
      </c>
      <c r="N2082">
        <v>0.68694444399999999</v>
      </c>
      <c r="O2082">
        <v>0</v>
      </c>
      <c r="P2082">
        <v>4634</v>
      </c>
      <c r="Q2082">
        <v>0</v>
      </c>
      <c r="R2082">
        <v>0</v>
      </c>
      <c r="S2082">
        <v>3</v>
      </c>
      <c r="T2082">
        <v>205</v>
      </c>
      <c r="U2082">
        <v>0</v>
      </c>
      <c r="V2082">
        <v>1</v>
      </c>
      <c r="W2082">
        <v>0</v>
      </c>
      <c r="X2082">
        <v>632.83732149287448</v>
      </c>
      <c r="Y2082">
        <v>0</v>
      </c>
      <c r="Z2082">
        <v>0</v>
      </c>
      <c r="AA2082">
        <v>36.954561186088519</v>
      </c>
      <c r="AB2082">
        <v>181.9570154196438</v>
      </c>
      <c r="AC2082">
        <v>0</v>
      </c>
      <c r="AD2082">
        <v>0.72594570044481799</v>
      </c>
      <c r="AE2082">
        <v>852.47484379905165</v>
      </c>
    </row>
    <row r="2083" spans="1:31" x14ac:dyDescent="0.3">
      <c r="A2083">
        <v>2690636</v>
      </c>
      <c r="B2083">
        <v>1</v>
      </c>
      <c r="C2083" t="s">
        <v>81</v>
      </c>
      <c r="D2083" t="s">
        <v>123</v>
      </c>
      <c r="E2083" t="s">
        <v>132</v>
      </c>
      <c r="F2083" t="s">
        <v>6123</v>
      </c>
      <c r="G2083" t="s">
        <v>134</v>
      </c>
      <c r="H2083" t="s">
        <v>135</v>
      </c>
      <c r="I2083" t="s">
        <v>136</v>
      </c>
      <c r="J2083" t="s">
        <v>137</v>
      </c>
      <c r="K2083" t="s">
        <v>138</v>
      </c>
      <c r="L2083" t="s">
        <v>6124</v>
      </c>
      <c r="M2083" t="s">
        <v>6125</v>
      </c>
      <c r="N2083">
        <v>4.0277777769999998</v>
      </c>
      <c r="O2083">
        <v>0</v>
      </c>
      <c r="P2083">
        <v>0</v>
      </c>
      <c r="Q2083">
        <v>13</v>
      </c>
      <c r="R2083">
        <v>0</v>
      </c>
      <c r="S2083">
        <v>1</v>
      </c>
      <c r="T2083">
        <v>0</v>
      </c>
      <c r="U2083">
        <v>1</v>
      </c>
      <c r="V2083">
        <v>0</v>
      </c>
      <c r="W2083">
        <v>0</v>
      </c>
      <c r="X2083">
        <v>0</v>
      </c>
      <c r="Y2083">
        <v>25.048756606426828</v>
      </c>
      <c r="Z2083">
        <v>0</v>
      </c>
      <c r="AA2083">
        <v>0.30140270303999994</v>
      </c>
      <c r="AB2083">
        <v>0</v>
      </c>
      <c r="AC2083">
        <v>1231.9954098613489</v>
      </c>
      <c r="AD2083">
        <v>0</v>
      </c>
      <c r="AE2083">
        <v>1257.3455691708157</v>
      </c>
    </row>
    <row r="2084" spans="1:31" x14ac:dyDescent="0.3">
      <c r="A2084">
        <v>2690662</v>
      </c>
      <c r="B2084">
        <v>1</v>
      </c>
      <c r="C2084" t="s">
        <v>80</v>
      </c>
      <c r="D2084" t="s">
        <v>83</v>
      </c>
      <c r="E2084" t="s">
        <v>132</v>
      </c>
      <c r="F2084" t="s">
        <v>6126</v>
      </c>
      <c r="G2084" t="s">
        <v>409</v>
      </c>
      <c r="H2084" t="s">
        <v>135</v>
      </c>
      <c r="I2084" t="s">
        <v>136</v>
      </c>
      <c r="J2084" t="s">
        <v>137</v>
      </c>
      <c r="K2084" t="s">
        <v>138</v>
      </c>
      <c r="L2084" t="s">
        <v>6127</v>
      </c>
      <c r="M2084" t="s">
        <v>6128</v>
      </c>
      <c r="N2084">
        <v>0.28805555500000002</v>
      </c>
      <c r="O2084">
        <v>1</v>
      </c>
      <c r="P2084">
        <v>33</v>
      </c>
      <c r="Q2084">
        <v>0</v>
      </c>
      <c r="R2084">
        <v>0</v>
      </c>
      <c r="S2084">
        <v>10</v>
      </c>
      <c r="T2084">
        <v>27</v>
      </c>
      <c r="U2084">
        <v>0</v>
      </c>
      <c r="V2084">
        <v>0</v>
      </c>
      <c r="W2084">
        <v>6.4139183677500003E-2</v>
      </c>
      <c r="X2084">
        <v>1.9300000645199991</v>
      </c>
      <c r="Y2084">
        <v>0</v>
      </c>
      <c r="Z2084">
        <v>0</v>
      </c>
      <c r="AA2084">
        <v>59.491492258284282</v>
      </c>
      <c r="AB2084">
        <v>51.063577467616319</v>
      </c>
      <c r="AC2084">
        <v>0</v>
      </c>
      <c r="AD2084">
        <v>0</v>
      </c>
      <c r="AE2084">
        <v>112.54920897409809</v>
      </c>
    </row>
    <row r="2085" spans="1:31" x14ac:dyDescent="0.3">
      <c r="A2085">
        <v>2690665</v>
      </c>
      <c r="B2085">
        <v>1</v>
      </c>
      <c r="C2085" t="s">
        <v>81</v>
      </c>
      <c r="D2085" t="s">
        <v>122</v>
      </c>
      <c r="E2085" t="s">
        <v>132</v>
      </c>
      <c r="F2085" t="s">
        <v>6129</v>
      </c>
      <c r="G2085" t="s">
        <v>134</v>
      </c>
      <c r="H2085" t="s">
        <v>135</v>
      </c>
      <c r="I2085" t="s">
        <v>136</v>
      </c>
      <c r="J2085" t="s">
        <v>137</v>
      </c>
      <c r="K2085" t="s">
        <v>138</v>
      </c>
      <c r="L2085" t="s">
        <v>6130</v>
      </c>
      <c r="M2085" t="s">
        <v>6131</v>
      </c>
      <c r="N2085">
        <v>0.67861111100000004</v>
      </c>
      <c r="O2085">
        <v>0</v>
      </c>
      <c r="P2085">
        <v>120</v>
      </c>
      <c r="Q2085">
        <v>0</v>
      </c>
      <c r="R2085">
        <v>0</v>
      </c>
      <c r="S2085">
        <v>0</v>
      </c>
      <c r="T2085">
        <v>12</v>
      </c>
      <c r="U2085">
        <v>0</v>
      </c>
      <c r="V2085">
        <v>0</v>
      </c>
      <c r="W2085">
        <v>0</v>
      </c>
      <c r="X2085">
        <v>8.8804093171098426</v>
      </c>
      <c r="Y2085">
        <v>0</v>
      </c>
      <c r="Z2085">
        <v>0</v>
      </c>
      <c r="AA2085">
        <v>0</v>
      </c>
      <c r="AB2085">
        <v>3.2668229009763019</v>
      </c>
      <c r="AC2085">
        <v>0</v>
      </c>
      <c r="AD2085">
        <v>0</v>
      </c>
      <c r="AE2085">
        <v>12.147232218086145</v>
      </c>
    </row>
    <row r="2086" spans="1:31" x14ac:dyDescent="0.3">
      <c r="A2086">
        <v>2690673</v>
      </c>
      <c r="B2086">
        <v>1</v>
      </c>
      <c r="C2086" t="s">
        <v>81</v>
      </c>
      <c r="D2086" t="s">
        <v>115</v>
      </c>
      <c r="E2086" t="s">
        <v>145</v>
      </c>
      <c r="F2086" t="s">
        <v>6132</v>
      </c>
      <c r="G2086" t="s">
        <v>176</v>
      </c>
      <c r="H2086" t="s">
        <v>135</v>
      </c>
      <c r="I2086" t="s">
        <v>136</v>
      </c>
      <c r="J2086" t="s">
        <v>137</v>
      </c>
      <c r="K2086" t="s">
        <v>138</v>
      </c>
      <c r="L2086" t="s">
        <v>6133</v>
      </c>
      <c r="M2086" t="s">
        <v>6134</v>
      </c>
      <c r="N2086">
        <v>2.0244444439999998</v>
      </c>
      <c r="O2086">
        <v>1</v>
      </c>
      <c r="P2086">
        <v>72</v>
      </c>
      <c r="Q2086">
        <v>0</v>
      </c>
      <c r="R2086">
        <v>4</v>
      </c>
      <c r="S2086">
        <v>0</v>
      </c>
      <c r="T2086">
        <v>5</v>
      </c>
      <c r="U2086">
        <v>0</v>
      </c>
      <c r="V2086">
        <v>0</v>
      </c>
      <c r="W2086">
        <v>0.34571593641833337</v>
      </c>
      <c r="X2086">
        <v>23.60604766744267</v>
      </c>
      <c r="Y2086">
        <v>0</v>
      </c>
      <c r="Z2086">
        <v>3.7651076116391824</v>
      </c>
      <c r="AA2086">
        <v>0</v>
      </c>
      <c r="AB2086">
        <v>4.5584947186972364</v>
      </c>
      <c r="AC2086">
        <v>0</v>
      </c>
      <c r="AD2086">
        <v>0</v>
      </c>
      <c r="AE2086">
        <v>32.275365934197424</v>
      </c>
    </row>
    <row r="2087" spans="1:31" x14ac:dyDescent="0.3">
      <c r="A2087">
        <v>2690677</v>
      </c>
      <c r="B2087">
        <v>1</v>
      </c>
      <c r="C2087" t="s">
        <v>80</v>
      </c>
      <c r="D2087" t="s">
        <v>82</v>
      </c>
      <c r="E2087" t="s">
        <v>428</v>
      </c>
      <c r="F2087" t="s">
        <v>6135</v>
      </c>
      <c r="G2087" t="s">
        <v>147</v>
      </c>
      <c r="H2087" t="s">
        <v>187</v>
      </c>
      <c r="I2087" t="s">
        <v>136</v>
      </c>
      <c r="J2087" t="s">
        <v>3</v>
      </c>
      <c r="K2087" t="s">
        <v>138</v>
      </c>
      <c r="L2087" t="s">
        <v>6136</v>
      </c>
      <c r="M2087" t="s">
        <v>6137</v>
      </c>
      <c r="N2087">
        <v>3.6377777770000002</v>
      </c>
      <c r="O2087">
        <v>0</v>
      </c>
      <c r="P2087">
        <v>0</v>
      </c>
      <c r="Q2087">
        <v>0</v>
      </c>
      <c r="R2087">
        <v>0</v>
      </c>
      <c r="S2087">
        <v>0</v>
      </c>
      <c r="T2087">
        <v>27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27.789028266093663</v>
      </c>
      <c r="AC2087">
        <v>0</v>
      </c>
      <c r="AD2087">
        <v>0</v>
      </c>
      <c r="AE2087">
        <v>27.789028266093663</v>
      </c>
    </row>
    <row r="2088" spans="1:31" x14ac:dyDescent="0.3">
      <c r="A2088">
        <v>2690683</v>
      </c>
      <c r="B2088">
        <v>1</v>
      </c>
      <c r="C2088" t="s">
        <v>80</v>
      </c>
      <c r="D2088" t="s">
        <v>82</v>
      </c>
      <c r="E2088" t="s">
        <v>160</v>
      </c>
      <c r="F2088" t="s">
        <v>6138</v>
      </c>
      <c r="G2088" t="s">
        <v>165</v>
      </c>
      <c r="H2088" t="s">
        <v>135</v>
      </c>
      <c r="I2088" t="s">
        <v>136</v>
      </c>
      <c r="J2088" t="s">
        <v>137</v>
      </c>
      <c r="K2088" t="s">
        <v>166</v>
      </c>
      <c r="L2088" t="s">
        <v>6139</v>
      </c>
      <c r="M2088" t="s">
        <v>6140</v>
      </c>
      <c r="N2088">
        <v>0.168055555</v>
      </c>
      <c r="O2088">
        <v>0</v>
      </c>
      <c r="P2088">
        <v>3446</v>
      </c>
      <c r="Q2088">
        <v>0</v>
      </c>
      <c r="R2088">
        <v>0</v>
      </c>
      <c r="S2088">
        <v>0</v>
      </c>
      <c r="T2088">
        <v>196</v>
      </c>
      <c r="U2088">
        <v>0</v>
      </c>
      <c r="V2088">
        <v>2</v>
      </c>
      <c r="W2088">
        <v>0</v>
      </c>
      <c r="X2088">
        <v>104.1113260064275</v>
      </c>
      <c r="Y2088">
        <v>0</v>
      </c>
      <c r="Z2088">
        <v>0</v>
      </c>
      <c r="AA2088">
        <v>0</v>
      </c>
      <c r="AB2088">
        <v>23.53820243960536</v>
      </c>
      <c r="AC2088">
        <v>0</v>
      </c>
      <c r="AD2088">
        <v>2.4733692447650055</v>
      </c>
      <c r="AE2088">
        <v>130.12289769079786</v>
      </c>
    </row>
    <row r="2089" spans="1:31" x14ac:dyDescent="0.3">
      <c r="A2089">
        <v>2690689</v>
      </c>
      <c r="B2089">
        <v>1</v>
      </c>
      <c r="C2089" t="s">
        <v>80</v>
      </c>
      <c r="D2089" t="s">
        <v>82</v>
      </c>
      <c r="E2089" t="s">
        <v>244</v>
      </c>
      <c r="F2089" t="s">
        <v>6141</v>
      </c>
      <c r="G2089" t="s">
        <v>409</v>
      </c>
      <c r="H2089" t="s">
        <v>187</v>
      </c>
      <c r="I2089" t="s">
        <v>136</v>
      </c>
      <c r="J2089" t="s">
        <v>137</v>
      </c>
      <c r="K2089" t="s">
        <v>138</v>
      </c>
      <c r="L2089" t="s">
        <v>6142</v>
      </c>
      <c r="M2089" t="s">
        <v>6143</v>
      </c>
      <c r="N2089">
        <v>2.1158333329999999</v>
      </c>
      <c r="O2089">
        <v>0</v>
      </c>
      <c r="P2089">
        <v>262</v>
      </c>
      <c r="Q2089">
        <v>0</v>
      </c>
      <c r="R2089">
        <v>0</v>
      </c>
      <c r="S2089">
        <v>0</v>
      </c>
      <c r="T2089">
        <v>47</v>
      </c>
      <c r="U2089">
        <v>0</v>
      </c>
      <c r="V2089">
        <v>0</v>
      </c>
      <c r="W2089">
        <v>0</v>
      </c>
      <c r="X2089">
        <v>104.10845919728902</v>
      </c>
      <c r="Y2089">
        <v>0</v>
      </c>
      <c r="Z2089">
        <v>0</v>
      </c>
      <c r="AA2089">
        <v>0</v>
      </c>
      <c r="AB2089">
        <v>43.702046156338973</v>
      </c>
      <c r="AC2089">
        <v>0</v>
      </c>
      <c r="AD2089">
        <v>0</v>
      </c>
      <c r="AE2089">
        <v>147.810505353628</v>
      </c>
    </row>
    <row r="2090" spans="1:31" x14ac:dyDescent="0.3">
      <c r="A2090">
        <v>2690690</v>
      </c>
      <c r="B2090">
        <v>1</v>
      </c>
      <c r="C2090" t="s">
        <v>80</v>
      </c>
      <c r="D2090" t="s">
        <v>83</v>
      </c>
      <c r="E2090" t="s">
        <v>145</v>
      </c>
      <c r="F2090" t="s">
        <v>4308</v>
      </c>
      <c r="G2090" t="s">
        <v>165</v>
      </c>
      <c r="H2090" t="s">
        <v>135</v>
      </c>
      <c r="I2090" t="s">
        <v>136</v>
      </c>
      <c r="J2090" t="s">
        <v>137</v>
      </c>
      <c r="K2090" t="s">
        <v>166</v>
      </c>
      <c r="L2090" t="s">
        <v>6144</v>
      </c>
      <c r="M2090" t="s">
        <v>6145</v>
      </c>
      <c r="N2090">
        <v>0.165833333</v>
      </c>
      <c r="O2090">
        <v>0</v>
      </c>
      <c r="P2090">
        <v>0</v>
      </c>
      <c r="Q2090">
        <v>0</v>
      </c>
      <c r="R2090">
        <v>0</v>
      </c>
      <c r="S2090">
        <v>6</v>
      </c>
      <c r="T2090">
        <v>23</v>
      </c>
      <c r="U2090">
        <v>4</v>
      </c>
      <c r="V2090">
        <v>3</v>
      </c>
      <c r="W2090">
        <v>0</v>
      </c>
      <c r="X2090">
        <v>0</v>
      </c>
      <c r="Y2090">
        <v>0</v>
      </c>
      <c r="Z2090">
        <v>0</v>
      </c>
      <c r="AA2090">
        <v>21.997874485800779</v>
      </c>
      <c r="AB2090">
        <v>6.891576550424567</v>
      </c>
      <c r="AC2090">
        <v>77.077645157905579</v>
      </c>
      <c r="AD2090">
        <v>1.7846448646949584</v>
      </c>
      <c r="AE2090">
        <v>107.75174105882589</v>
      </c>
    </row>
    <row r="2091" spans="1:31" x14ac:dyDescent="0.3">
      <c r="A2091">
        <v>2689409</v>
      </c>
      <c r="B2091">
        <v>1</v>
      </c>
      <c r="C2091" t="s">
        <v>81</v>
      </c>
      <c r="D2091" t="s">
        <v>115</v>
      </c>
      <c r="E2091" t="s">
        <v>145</v>
      </c>
      <c r="F2091" t="s">
        <v>5181</v>
      </c>
      <c r="G2091" t="s">
        <v>134</v>
      </c>
      <c r="H2091" t="s">
        <v>135</v>
      </c>
      <c r="I2091" t="s">
        <v>169</v>
      </c>
      <c r="J2091" t="s">
        <v>137</v>
      </c>
      <c r="K2091" t="s">
        <v>138</v>
      </c>
      <c r="L2091" t="s">
        <v>6146</v>
      </c>
      <c r="M2091" t="s">
        <v>6147</v>
      </c>
      <c r="N2091">
        <v>7.2222220000000004E-3</v>
      </c>
      <c r="O2091">
        <v>1</v>
      </c>
      <c r="P2091">
        <v>544</v>
      </c>
      <c r="Q2091">
        <v>1</v>
      </c>
      <c r="R2091">
        <v>32</v>
      </c>
      <c r="S2091">
        <v>1</v>
      </c>
      <c r="T2091">
        <v>22</v>
      </c>
      <c r="U2091">
        <v>2</v>
      </c>
      <c r="V2091">
        <v>0</v>
      </c>
      <c r="W2091">
        <v>1.4995508233333333E-3</v>
      </c>
      <c r="X2091">
        <v>0.21008913777014809</v>
      </c>
      <c r="Y2091">
        <v>3.0326474803448054E-2</v>
      </c>
      <c r="Z2091">
        <v>5.3929713956405445E-2</v>
      </c>
      <c r="AA2091">
        <v>1.2883802992596611E-2</v>
      </c>
      <c r="AB2091">
        <v>3.0235434534988944E-2</v>
      </c>
      <c r="AC2091">
        <v>0.14615103782327749</v>
      </c>
      <c r="AD2091">
        <v>0</v>
      </c>
      <c r="AE2091">
        <v>0.48511515270419797</v>
      </c>
    </row>
    <row r="2092" spans="1:31" x14ac:dyDescent="0.3">
      <c r="A2092">
        <v>2689476</v>
      </c>
      <c r="B2092">
        <v>1</v>
      </c>
      <c r="C2092" t="s">
        <v>80</v>
      </c>
      <c r="D2092" t="s">
        <v>106</v>
      </c>
      <c r="E2092" t="s">
        <v>160</v>
      </c>
      <c r="F2092" t="s">
        <v>1553</v>
      </c>
      <c r="G2092" t="s">
        <v>134</v>
      </c>
      <c r="H2092" t="s">
        <v>135</v>
      </c>
      <c r="I2092" t="s">
        <v>136</v>
      </c>
      <c r="J2092" t="s">
        <v>137</v>
      </c>
      <c r="K2092" t="s">
        <v>138</v>
      </c>
      <c r="L2092" t="s">
        <v>6148</v>
      </c>
      <c r="M2092" t="s">
        <v>6149</v>
      </c>
      <c r="N2092">
        <v>0.19166666600000001</v>
      </c>
      <c r="O2092">
        <v>3</v>
      </c>
      <c r="P2092">
        <v>49</v>
      </c>
      <c r="Q2092">
        <v>40</v>
      </c>
      <c r="R2092">
        <v>174</v>
      </c>
      <c r="S2092">
        <v>7</v>
      </c>
      <c r="T2092">
        <v>30</v>
      </c>
      <c r="U2092">
        <v>0</v>
      </c>
      <c r="V2092">
        <v>0</v>
      </c>
      <c r="W2092">
        <v>0.29900878309308754</v>
      </c>
      <c r="X2092">
        <v>6.5956591701324427</v>
      </c>
      <c r="Y2092">
        <v>47.952113411065923</v>
      </c>
      <c r="Z2092">
        <v>100.99810697498219</v>
      </c>
      <c r="AA2092">
        <v>43.483115927640043</v>
      </c>
      <c r="AB2092">
        <v>10.030933153885631</v>
      </c>
      <c r="AC2092">
        <v>0</v>
      </c>
      <c r="AD2092">
        <v>0</v>
      </c>
      <c r="AE2092">
        <v>209.35893742079932</v>
      </c>
    </row>
    <row r="2093" spans="1:31" x14ac:dyDescent="0.3">
      <c r="A2093">
        <v>2689555</v>
      </c>
      <c r="B2093">
        <v>1</v>
      </c>
      <c r="C2093" t="s">
        <v>80</v>
      </c>
      <c r="D2093" t="s">
        <v>97</v>
      </c>
      <c r="E2093" t="s">
        <v>160</v>
      </c>
      <c r="F2093" t="s">
        <v>6150</v>
      </c>
      <c r="G2093" t="s">
        <v>134</v>
      </c>
      <c r="H2093" t="s">
        <v>135</v>
      </c>
      <c r="I2093" t="s">
        <v>136</v>
      </c>
      <c r="J2093" t="s">
        <v>137</v>
      </c>
      <c r="K2093" t="s">
        <v>138</v>
      </c>
      <c r="L2093" t="s">
        <v>6151</v>
      </c>
      <c r="M2093" t="s">
        <v>6152</v>
      </c>
      <c r="N2093">
        <v>0.119166666</v>
      </c>
      <c r="O2093">
        <v>0</v>
      </c>
      <c r="P2093">
        <v>342</v>
      </c>
      <c r="Q2093">
        <v>0</v>
      </c>
      <c r="R2093">
        <v>18</v>
      </c>
      <c r="S2093">
        <v>3</v>
      </c>
      <c r="T2093">
        <v>37</v>
      </c>
      <c r="U2093">
        <v>0</v>
      </c>
      <c r="V2093">
        <v>0</v>
      </c>
      <c r="W2093">
        <v>0</v>
      </c>
      <c r="X2093">
        <v>9.7017340544675541</v>
      </c>
      <c r="Y2093">
        <v>0</v>
      </c>
      <c r="Z2093">
        <v>0.91923029111592269</v>
      </c>
      <c r="AA2093">
        <v>4.3707925043355917</v>
      </c>
      <c r="AB2093">
        <v>2.8667893018658219</v>
      </c>
      <c r="AC2093">
        <v>0</v>
      </c>
      <c r="AD2093">
        <v>0</v>
      </c>
      <c r="AE2093">
        <v>17.858546151784893</v>
      </c>
    </row>
    <row r="2094" spans="1:31" x14ac:dyDescent="0.3">
      <c r="A2094">
        <v>2689557</v>
      </c>
      <c r="B2094">
        <v>1</v>
      </c>
      <c r="C2094" t="s">
        <v>80</v>
      </c>
      <c r="D2094" t="s">
        <v>97</v>
      </c>
      <c r="E2094" t="s">
        <v>160</v>
      </c>
      <c r="F2094" t="s">
        <v>6150</v>
      </c>
      <c r="G2094" t="s">
        <v>134</v>
      </c>
      <c r="H2094" t="s">
        <v>135</v>
      </c>
      <c r="I2094" t="s">
        <v>136</v>
      </c>
      <c r="J2094" t="s">
        <v>137</v>
      </c>
      <c r="K2094" t="s">
        <v>138</v>
      </c>
      <c r="L2094" t="s">
        <v>6153</v>
      </c>
      <c r="M2094" t="s">
        <v>6154</v>
      </c>
      <c r="N2094">
        <v>6.5833332999999994E-2</v>
      </c>
      <c r="O2094">
        <v>0</v>
      </c>
      <c r="P2094">
        <v>342</v>
      </c>
      <c r="Q2094">
        <v>0</v>
      </c>
      <c r="R2094">
        <v>18</v>
      </c>
      <c r="S2094">
        <v>3</v>
      </c>
      <c r="T2094">
        <v>37</v>
      </c>
      <c r="U2094">
        <v>0</v>
      </c>
      <c r="V2094">
        <v>0</v>
      </c>
      <c r="W2094">
        <v>0</v>
      </c>
      <c r="X2094">
        <v>5.3901779207098652</v>
      </c>
      <c r="Y2094">
        <v>0</v>
      </c>
      <c r="Z2094">
        <v>0.52998817930278497</v>
      </c>
      <c r="AA2094">
        <v>2.4146588819047676</v>
      </c>
      <c r="AB2094">
        <v>1.5951631949175411</v>
      </c>
      <c r="AC2094">
        <v>0</v>
      </c>
      <c r="AD2094">
        <v>0</v>
      </c>
      <c r="AE2094">
        <v>9.9299881768349589</v>
      </c>
    </row>
    <row r="2095" spans="1:31" x14ac:dyDescent="0.3">
      <c r="A2095">
        <v>2689562</v>
      </c>
      <c r="B2095">
        <v>1</v>
      </c>
      <c r="C2095" t="s">
        <v>80</v>
      </c>
      <c r="D2095" t="s">
        <v>97</v>
      </c>
      <c r="E2095" t="s">
        <v>160</v>
      </c>
      <c r="F2095" t="s">
        <v>6150</v>
      </c>
      <c r="G2095" t="s">
        <v>134</v>
      </c>
      <c r="H2095" t="s">
        <v>135</v>
      </c>
      <c r="I2095" t="s">
        <v>136</v>
      </c>
      <c r="J2095" t="s">
        <v>137</v>
      </c>
      <c r="K2095" t="s">
        <v>138</v>
      </c>
      <c r="L2095" t="s">
        <v>6155</v>
      </c>
      <c r="M2095" t="s">
        <v>6156</v>
      </c>
      <c r="N2095">
        <v>0.20388888799999999</v>
      </c>
      <c r="O2095">
        <v>0</v>
      </c>
      <c r="P2095">
        <v>342</v>
      </c>
      <c r="Q2095">
        <v>0</v>
      </c>
      <c r="R2095">
        <v>18</v>
      </c>
      <c r="S2095">
        <v>3</v>
      </c>
      <c r="T2095">
        <v>37</v>
      </c>
      <c r="U2095">
        <v>0</v>
      </c>
      <c r="V2095">
        <v>0</v>
      </c>
      <c r="W2095">
        <v>0</v>
      </c>
      <c r="X2095">
        <v>16.720240065253524</v>
      </c>
      <c r="Y2095">
        <v>0</v>
      </c>
      <c r="Z2095">
        <v>1.8383376840844958</v>
      </c>
      <c r="AA2095">
        <v>7.5805118189717495</v>
      </c>
      <c r="AB2095">
        <v>5.03103200405178</v>
      </c>
      <c r="AC2095">
        <v>0</v>
      </c>
      <c r="AD2095">
        <v>0</v>
      </c>
      <c r="AE2095">
        <v>31.170121572361552</v>
      </c>
    </row>
    <row r="2096" spans="1:31" x14ac:dyDescent="0.3">
      <c r="A2096">
        <v>2689574</v>
      </c>
      <c r="B2096">
        <v>1</v>
      </c>
      <c r="C2096" t="s">
        <v>80</v>
      </c>
      <c r="D2096" t="s">
        <v>93</v>
      </c>
      <c r="E2096" t="s">
        <v>160</v>
      </c>
      <c r="F2096" t="s">
        <v>6157</v>
      </c>
      <c r="G2096" t="s">
        <v>134</v>
      </c>
      <c r="H2096" t="s">
        <v>135</v>
      </c>
      <c r="I2096" t="s">
        <v>136</v>
      </c>
      <c r="J2096" t="s">
        <v>137</v>
      </c>
      <c r="K2096" t="s">
        <v>138</v>
      </c>
      <c r="L2096" t="s">
        <v>6158</v>
      </c>
      <c r="M2096" t="s">
        <v>6159</v>
      </c>
      <c r="N2096">
        <v>6.9444443999999994E-2</v>
      </c>
      <c r="O2096">
        <v>0</v>
      </c>
      <c r="P2096">
        <v>1881</v>
      </c>
      <c r="Q2096">
        <v>27</v>
      </c>
      <c r="R2096">
        <v>68</v>
      </c>
      <c r="S2096">
        <v>9</v>
      </c>
      <c r="T2096">
        <v>215</v>
      </c>
      <c r="U2096">
        <v>2</v>
      </c>
      <c r="V2096">
        <v>0</v>
      </c>
      <c r="W2096">
        <v>0</v>
      </c>
      <c r="X2096">
        <v>19.908038342966691</v>
      </c>
      <c r="Y2096">
        <v>7.4372539343926398</v>
      </c>
      <c r="Z2096">
        <v>5.5106389936717095</v>
      </c>
      <c r="AA2096">
        <v>2.560227024352375</v>
      </c>
      <c r="AB2096">
        <v>7.2278299366032606</v>
      </c>
      <c r="AC2096">
        <v>7.0120668925874998</v>
      </c>
      <c r="AD2096">
        <v>0</v>
      </c>
      <c r="AE2096">
        <v>49.656055124574166</v>
      </c>
    </row>
    <row r="2097" spans="1:31" x14ac:dyDescent="0.3">
      <c r="A2097">
        <v>2689575</v>
      </c>
      <c r="B2097">
        <v>1</v>
      </c>
      <c r="C2097" t="s">
        <v>81</v>
      </c>
      <c r="D2097" t="s">
        <v>123</v>
      </c>
      <c r="E2097" t="s">
        <v>145</v>
      </c>
      <c r="F2097" t="s">
        <v>6160</v>
      </c>
      <c r="G2097" t="s">
        <v>134</v>
      </c>
      <c r="H2097" t="s">
        <v>135</v>
      </c>
      <c r="I2097" t="s">
        <v>136</v>
      </c>
      <c r="J2097" t="s">
        <v>137</v>
      </c>
      <c r="K2097" t="s">
        <v>138</v>
      </c>
      <c r="L2097" t="s">
        <v>6161</v>
      </c>
      <c r="M2097" t="s">
        <v>6162</v>
      </c>
      <c r="N2097">
        <v>1.606944444</v>
      </c>
      <c r="O2097">
        <v>8</v>
      </c>
      <c r="P2097">
        <v>7</v>
      </c>
      <c r="Q2097">
        <v>107</v>
      </c>
      <c r="R2097">
        <v>161</v>
      </c>
      <c r="S2097">
        <v>11</v>
      </c>
      <c r="T2097">
        <v>13</v>
      </c>
      <c r="U2097">
        <v>0</v>
      </c>
      <c r="V2097">
        <v>0</v>
      </c>
      <c r="W2097">
        <v>8.3067475777857673</v>
      </c>
      <c r="X2097">
        <v>8.8318765615134467</v>
      </c>
      <c r="Y2097">
        <v>76.055849095577386</v>
      </c>
      <c r="Z2097">
        <v>146.6941551121235</v>
      </c>
      <c r="AA2097">
        <v>2.4928739690614021</v>
      </c>
      <c r="AB2097">
        <v>73.377576231177088</v>
      </c>
      <c r="AC2097">
        <v>0</v>
      </c>
      <c r="AD2097">
        <v>0</v>
      </c>
      <c r="AE2097">
        <v>315.75907854723857</v>
      </c>
    </row>
    <row r="2098" spans="1:31" x14ac:dyDescent="0.3">
      <c r="A2098">
        <v>2689577</v>
      </c>
      <c r="B2098">
        <v>1</v>
      </c>
      <c r="C2098" t="s">
        <v>80</v>
      </c>
      <c r="D2098" t="s">
        <v>100</v>
      </c>
      <c r="E2098" t="s">
        <v>132</v>
      </c>
      <c r="F2098" t="s">
        <v>6163</v>
      </c>
      <c r="G2098" t="s">
        <v>134</v>
      </c>
      <c r="H2098" t="s">
        <v>135</v>
      </c>
      <c r="I2098" t="s">
        <v>136</v>
      </c>
      <c r="J2098" t="s">
        <v>137</v>
      </c>
      <c r="K2098" t="s">
        <v>138</v>
      </c>
      <c r="L2098" t="s">
        <v>6164</v>
      </c>
      <c r="M2098" t="s">
        <v>6165</v>
      </c>
      <c r="N2098">
        <v>1.1683333330000001</v>
      </c>
      <c r="O2098">
        <v>0</v>
      </c>
      <c r="P2098">
        <v>2</v>
      </c>
      <c r="Q2098">
        <v>16</v>
      </c>
      <c r="R2098">
        <v>72</v>
      </c>
      <c r="S2098">
        <v>1</v>
      </c>
      <c r="T2098">
        <v>6</v>
      </c>
      <c r="U2098">
        <v>0</v>
      </c>
      <c r="V2098">
        <v>0</v>
      </c>
      <c r="W2098">
        <v>0</v>
      </c>
      <c r="X2098">
        <v>0.4286542775033334</v>
      </c>
      <c r="Y2098">
        <v>50.322530335773507</v>
      </c>
      <c r="Z2098">
        <v>22.154977751365042</v>
      </c>
      <c r="AA2098">
        <v>0.13621953545093335</v>
      </c>
      <c r="AB2098">
        <v>2.1987054750661504E-2</v>
      </c>
      <c r="AC2098">
        <v>0</v>
      </c>
      <c r="AD2098">
        <v>0</v>
      </c>
      <c r="AE2098">
        <v>73.064368954843488</v>
      </c>
    </row>
    <row r="2099" spans="1:31" x14ac:dyDescent="0.3">
      <c r="A2099">
        <v>2689587</v>
      </c>
      <c r="B2099">
        <v>1</v>
      </c>
      <c r="C2099" t="s">
        <v>81</v>
      </c>
      <c r="D2099" t="s">
        <v>116</v>
      </c>
      <c r="E2099" t="s">
        <v>160</v>
      </c>
      <c r="F2099" t="s">
        <v>6166</v>
      </c>
      <c r="G2099" t="s">
        <v>134</v>
      </c>
      <c r="H2099" t="s">
        <v>135</v>
      </c>
      <c r="I2099" t="s">
        <v>136</v>
      </c>
      <c r="J2099" t="s">
        <v>137</v>
      </c>
      <c r="K2099" t="s">
        <v>138</v>
      </c>
      <c r="L2099" t="s">
        <v>6167</v>
      </c>
      <c r="M2099" t="s">
        <v>6168</v>
      </c>
      <c r="N2099">
        <v>0.16</v>
      </c>
      <c r="O2099">
        <v>0</v>
      </c>
      <c r="P2099">
        <v>3514</v>
      </c>
      <c r="Q2099">
        <v>0</v>
      </c>
      <c r="R2099">
        <v>48</v>
      </c>
      <c r="S2099">
        <v>2</v>
      </c>
      <c r="T2099">
        <v>197</v>
      </c>
      <c r="U2099">
        <v>0</v>
      </c>
      <c r="V2099">
        <v>0</v>
      </c>
      <c r="W2099">
        <v>0</v>
      </c>
      <c r="X2099">
        <v>87.072472243158671</v>
      </c>
      <c r="Y2099">
        <v>0</v>
      </c>
      <c r="Z2099">
        <v>2.1691212450663357</v>
      </c>
      <c r="AA2099">
        <v>7.506544107075201</v>
      </c>
      <c r="AB2099">
        <v>18.26918809617711</v>
      </c>
      <c r="AC2099">
        <v>0</v>
      </c>
      <c r="AD2099">
        <v>0</v>
      </c>
      <c r="AE2099">
        <v>115.01732569147731</v>
      </c>
    </row>
    <row r="2100" spans="1:31" x14ac:dyDescent="0.3">
      <c r="A2100">
        <v>2689591</v>
      </c>
      <c r="B2100">
        <v>1</v>
      </c>
      <c r="C2100" t="s">
        <v>81</v>
      </c>
      <c r="D2100" t="s">
        <v>127</v>
      </c>
      <c r="E2100" t="s">
        <v>145</v>
      </c>
      <c r="F2100" t="s">
        <v>1251</v>
      </c>
      <c r="G2100" t="s">
        <v>134</v>
      </c>
      <c r="H2100" t="s">
        <v>135</v>
      </c>
      <c r="I2100" t="s">
        <v>136</v>
      </c>
      <c r="J2100" t="s">
        <v>137</v>
      </c>
      <c r="K2100" t="s">
        <v>138</v>
      </c>
      <c r="L2100" t="s">
        <v>6169</v>
      </c>
      <c r="M2100" t="s">
        <v>6170</v>
      </c>
      <c r="N2100">
        <v>0.161111111</v>
      </c>
      <c r="O2100">
        <v>1</v>
      </c>
      <c r="P2100">
        <v>368</v>
      </c>
      <c r="Q2100">
        <v>98</v>
      </c>
      <c r="R2100">
        <v>128</v>
      </c>
      <c r="S2100">
        <v>8</v>
      </c>
      <c r="T2100">
        <v>63</v>
      </c>
      <c r="U2100">
        <v>0</v>
      </c>
      <c r="V2100">
        <v>0</v>
      </c>
      <c r="W2100">
        <v>5.7838355276000002E-2</v>
      </c>
      <c r="X2100">
        <v>11.181444265666446</v>
      </c>
      <c r="Y2100">
        <v>30.711712562683935</v>
      </c>
      <c r="Z2100">
        <v>9.8798438460848157</v>
      </c>
      <c r="AA2100">
        <v>6.4332681097074467</v>
      </c>
      <c r="AB2100">
        <v>3.2448819168270302</v>
      </c>
      <c r="AC2100">
        <v>0</v>
      </c>
      <c r="AD2100">
        <v>0</v>
      </c>
      <c r="AE2100">
        <v>61.508989056245682</v>
      </c>
    </row>
    <row r="2101" spans="1:31" x14ac:dyDescent="0.3">
      <c r="A2101">
        <v>2689599</v>
      </c>
      <c r="B2101">
        <v>1</v>
      </c>
      <c r="C2101" t="s">
        <v>81</v>
      </c>
      <c r="D2101" t="s">
        <v>117</v>
      </c>
      <c r="E2101" t="s">
        <v>145</v>
      </c>
      <c r="F2101" t="s">
        <v>6171</v>
      </c>
      <c r="G2101" t="s">
        <v>176</v>
      </c>
      <c r="H2101" t="s">
        <v>135</v>
      </c>
      <c r="I2101" t="s">
        <v>136</v>
      </c>
      <c r="J2101" t="s">
        <v>137</v>
      </c>
      <c r="K2101" t="s">
        <v>138</v>
      </c>
      <c r="L2101" t="s">
        <v>6172</v>
      </c>
      <c r="M2101" t="s">
        <v>6173</v>
      </c>
      <c r="N2101">
        <v>1.0780555549999999</v>
      </c>
      <c r="O2101">
        <v>0</v>
      </c>
      <c r="P2101">
        <v>111</v>
      </c>
      <c r="Q2101">
        <v>0</v>
      </c>
      <c r="R2101">
        <v>44</v>
      </c>
      <c r="S2101">
        <v>0</v>
      </c>
      <c r="T2101">
        <v>13</v>
      </c>
      <c r="U2101">
        <v>0</v>
      </c>
      <c r="V2101">
        <v>0</v>
      </c>
      <c r="W2101">
        <v>0</v>
      </c>
      <c r="X2101">
        <v>10.451819299951975</v>
      </c>
      <c r="Y2101">
        <v>0</v>
      </c>
      <c r="Z2101">
        <v>2.491380938136643</v>
      </c>
      <c r="AA2101">
        <v>0</v>
      </c>
      <c r="AB2101">
        <v>2.1503441484869628</v>
      </c>
      <c r="AC2101">
        <v>0</v>
      </c>
      <c r="AD2101">
        <v>0</v>
      </c>
      <c r="AE2101">
        <v>15.09354438657558</v>
      </c>
    </row>
    <row r="2102" spans="1:31" x14ac:dyDescent="0.3">
      <c r="A2102">
        <v>2689950</v>
      </c>
      <c r="B2102">
        <v>1</v>
      </c>
      <c r="C2102" t="s">
        <v>80</v>
      </c>
      <c r="D2102" t="s">
        <v>103</v>
      </c>
      <c r="E2102" t="s">
        <v>160</v>
      </c>
      <c r="F2102" t="s">
        <v>6174</v>
      </c>
      <c r="G2102" t="s">
        <v>134</v>
      </c>
      <c r="H2102" t="s">
        <v>135</v>
      </c>
      <c r="I2102" t="s">
        <v>136</v>
      </c>
      <c r="J2102" t="s">
        <v>137</v>
      </c>
      <c r="K2102" t="s">
        <v>138</v>
      </c>
      <c r="L2102" t="s">
        <v>6175</v>
      </c>
      <c r="M2102" t="s">
        <v>6176</v>
      </c>
      <c r="N2102">
        <v>1.133611111</v>
      </c>
      <c r="O2102">
        <v>0</v>
      </c>
      <c r="P2102">
        <v>1084</v>
      </c>
      <c r="Q2102">
        <v>1</v>
      </c>
      <c r="R2102">
        <v>12</v>
      </c>
      <c r="S2102">
        <v>0</v>
      </c>
      <c r="T2102">
        <v>137</v>
      </c>
      <c r="U2102">
        <v>0</v>
      </c>
      <c r="V2102">
        <v>0</v>
      </c>
      <c r="W2102">
        <v>0</v>
      </c>
      <c r="X2102">
        <v>221.43533699682115</v>
      </c>
      <c r="Y2102">
        <v>1.4863715230866663</v>
      </c>
      <c r="Z2102">
        <v>5.9479479419408658</v>
      </c>
      <c r="AA2102">
        <v>0</v>
      </c>
      <c r="AB2102">
        <v>116.68308703970013</v>
      </c>
      <c r="AC2102">
        <v>0</v>
      </c>
      <c r="AD2102">
        <v>0</v>
      </c>
      <c r="AE2102">
        <v>345.55274350154878</v>
      </c>
    </row>
    <row r="2103" spans="1:31" x14ac:dyDescent="0.3">
      <c r="A2103">
        <v>2690020</v>
      </c>
      <c r="B2103">
        <v>1</v>
      </c>
      <c r="C2103" t="s">
        <v>81</v>
      </c>
      <c r="D2103" t="s">
        <v>127</v>
      </c>
      <c r="E2103" t="s">
        <v>132</v>
      </c>
      <c r="F2103" t="s">
        <v>1789</v>
      </c>
      <c r="G2103" t="s">
        <v>134</v>
      </c>
      <c r="H2103" t="s">
        <v>135</v>
      </c>
      <c r="I2103" t="s">
        <v>136</v>
      </c>
      <c r="J2103" t="s">
        <v>137</v>
      </c>
      <c r="K2103" t="s">
        <v>138</v>
      </c>
      <c r="L2103" t="s">
        <v>6177</v>
      </c>
      <c r="M2103" t="s">
        <v>6178</v>
      </c>
      <c r="N2103">
        <v>0.61166666599999997</v>
      </c>
      <c r="O2103">
        <v>1</v>
      </c>
      <c r="P2103">
        <v>0</v>
      </c>
      <c r="Q2103">
        <v>137</v>
      </c>
      <c r="R2103">
        <v>6</v>
      </c>
      <c r="S2103">
        <v>5</v>
      </c>
      <c r="T2103">
        <v>0</v>
      </c>
      <c r="U2103">
        <v>0</v>
      </c>
      <c r="V2103">
        <v>0</v>
      </c>
      <c r="W2103">
        <v>0.629637366311385</v>
      </c>
      <c r="X2103">
        <v>0</v>
      </c>
      <c r="Y2103">
        <v>52.087193550390509</v>
      </c>
      <c r="Z2103">
        <v>0.81537904049333343</v>
      </c>
      <c r="AA2103">
        <v>2.4379777951864336</v>
      </c>
      <c r="AB2103">
        <v>0</v>
      </c>
      <c r="AC2103">
        <v>0</v>
      </c>
      <c r="AD2103">
        <v>0</v>
      </c>
      <c r="AE2103">
        <v>55.970187752381662</v>
      </c>
    </row>
    <row r="2104" spans="1:31" x14ac:dyDescent="0.3">
      <c r="A2104">
        <v>2690705</v>
      </c>
      <c r="B2104">
        <v>1</v>
      </c>
      <c r="C2104" t="s">
        <v>80</v>
      </c>
      <c r="D2104" t="s">
        <v>92</v>
      </c>
      <c r="E2104" t="s">
        <v>213</v>
      </c>
      <c r="F2104" t="s">
        <v>6179</v>
      </c>
      <c r="G2104" t="s">
        <v>831</v>
      </c>
      <c r="H2104" t="s">
        <v>187</v>
      </c>
      <c r="I2104" t="s">
        <v>136</v>
      </c>
      <c r="J2104" t="s">
        <v>137</v>
      </c>
      <c r="K2104" t="s">
        <v>138</v>
      </c>
      <c r="L2104" t="s">
        <v>6180</v>
      </c>
      <c r="M2104" t="s">
        <v>6181</v>
      </c>
      <c r="N2104">
        <v>2.37</v>
      </c>
      <c r="O2104">
        <v>0</v>
      </c>
      <c r="P2104">
        <v>1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</row>
    <row r="2105" spans="1:31" x14ac:dyDescent="0.3">
      <c r="A2105">
        <v>2690711</v>
      </c>
      <c r="B2105">
        <v>1</v>
      </c>
      <c r="C2105" t="s">
        <v>81</v>
      </c>
      <c r="D2105" t="s">
        <v>112</v>
      </c>
      <c r="E2105" t="s">
        <v>184</v>
      </c>
      <c r="F2105" t="s">
        <v>6182</v>
      </c>
      <c r="G2105" t="s">
        <v>273</v>
      </c>
      <c r="H2105" t="s">
        <v>187</v>
      </c>
      <c r="I2105" t="s">
        <v>136</v>
      </c>
      <c r="J2105" t="s">
        <v>137</v>
      </c>
      <c r="K2105" t="s">
        <v>138</v>
      </c>
      <c r="L2105" t="s">
        <v>6183</v>
      </c>
      <c r="M2105" t="s">
        <v>6184</v>
      </c>
      <c r="N2105">
        <v>2.5791666659999999</v>
      </c>
      <c r="O2105">
        <v>0</v>
      </c>
      <c r="P2105">
        <v>12</v>
      </c>
      <c r="Q2105">
        <v>0</v>
      </c>
      <c r="R2105">
        <v>6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3.6018912524097351</v>
      </c>
      <c r="Y2105">
        <v>0</v>
      </c>
      <c r="Z2105">
        <v>0.51519883200606942</v>
      </c>
      <c r="AA2105">
        <v>0</v>
      </c>
      <c r="AB2105">
        <v>0</v>
      </c>
      <c r="AC2105">
        <v>0</v>
      </c>
      <c r="AD2105">
        <v>0</v>
      </c>
      <c r="AE2105">
        <v>4.1170900844158043</v>
      </c>
    </row>
    <row r="2106" spans="1:31" x14ac:dyDescent="0.3">
      <c r="A2106">
        <v>2690727</v>
      </c>
      <c r="B2106">
        <v>1</v>
      </c>
      <c r="C2106" t="s">
        <v>80</v>
      </c>
      <c r="D2106" t="s">
        <v>108</v>
      </c>
      <c r="E2106" t="s">
        <v>184</v>
      </c>
      <c r="F2106" t="s">
        <v>6185</v>
      </c>
      <c r="G2106" t="s">
        <v>186</v>
      </c>
      <c r="H2106" t="s">
        <v>187</v>
      </c>
      <c r="I2106" t="s">
        <v>136</v>
      </c>
      <c r="J2106" t="s">
        <v>137</v>
      </c>
      <c r="K2106" t="s">
        <v>138</v>
      </c>
      <c r="L2106" t="s">
        <v>6186</v>
      </c>
      <c r="M2106" t="s">
        <v>6187</v>
      </c>
      <c r="N2106">
        <v>1.164722222</v>
      </c>
      <c r="O2106">
        <v>0</v>
      </c>
      <c r="P2106">
        <v>4</v>
      </c>
      <c r="Q2106">
        <v>0</v>
      </c>
      <c r="R2106">
        <v>2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0.63161547906675786</v>
      </c>
      <c r="Y2106">
        <v>0</v>
      </c>
      <c r="Z2106">
        <v>4.0518719052180652</v>
      </c>
      <c r="AA2106">
        <v>0</v>
      </c>
      <c r="AB2106">
        <v>0</v>
      </c>
      <c r="AC2106">
        <v>0</v>
      </c>
      <c r="AD2106">
        <v>0</v>
      </c>
      <c r="AE2106">
        <v>4.683487384284823</v>
      </c>
    </row>
    <row r="2107" spans="1:31" x14ac:dyDescent="0.3">
      <c r="A2107">
        <v>2686067</v>
      </c>
      <c r="B2107">
        <v>1</v>
      </c>
      <c r="C2107" t="s">
        <v>80</v>
      </c>
      <c r="D2107" t="s">
        <v>97</v>
      </c>
      <c r="E2107" t="s">
        <v>213</v>
      </c>
      <c r="F2107" t="s">
        <v>6188</v>
      </c>
      <c r="G2107" t="s">
        <v>215</v>
      </c>
      <c r="H2107" t="s">
        <v>187</v>
      </c>
      <c r="I2107" t="s">
        <v>136</v>
      </c>
      <c r="J2107" t="s">
        <v>137</v>
      </c>
      <c r="K2107" t="s">
        <v>138</v>
      </c>
      <c r="L2107" t="s">
        <v>6189</v>
      </c>
      <c r="M2107" t="s">
        <v>6190</v>
      </c>
      <c r="N2107">
        <v>2.5694444440000002</v>
      </c>
      <c r="O2107">
        <v>0</v>
      </c>
      <c r="P2107">
        <v>1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0.20394189890051642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0.20394189890051642</v>
      </c>
    </row>
    <row r="2108" spans="1:31" x14ac:dyDescent="0.3">
      <c r="A2108">
        <v>2690653</v>
      </c>
      <c r="B2108">
        <v>1</v>
      </c>
      <c r="C2108" t="s">
        <v>81</v>
      </c>
      <c r="D2108" t="s">
        <v>128</v>
      </c>
      <c r="E2108" t="s">
        <v>213</v>
      </c>
      <c r="F2108" t="s">
        <v>6191</v>
      </c>
      <c r="G2108" t="s">
        <v>215</v>
      </c>
      <c r="H2108" t="s">
        <v>187</v>
      </c>
      <c r="I2108" t="s">
        <v>136</v>
      </c>
      <c r="J2108" t="s">
        <v>137</v>
      </c>
      <c r="K2108" t="s">
        <v>138</v>
      </c>
      <c r="L2108" t="s">
        <v>6192</v>
      </c>
      <c r="M2108" t="s">
        <v>6193</v>
      </c>
      <c r="N2108">
        <v>2.1383333329999998</v>
      </c>
      <c r="O2108">
        <v>0</v>
      </c>
      <c r="P2108">
        <v>5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1.7424063414500002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1.7424063414500002</v>
      </c>
    </row>
    <row r="2109" spans="1:31" x14ac:dyDescent="0.3">
      <c r="A2109">
        <v>2690750</v>
      </c>
      <c r="B2109">
        <v>1</v>
      </c>
      <c r="C2109" t="s">
        <v>80</v>
      </c>
      <c r="D2109" t="s">
        <v>85</v>
      </c>
      <c r="E2109" t="s">
        <v>244</v>
      </c>
      <c r="F2109" t="s">
        <v>6194</v>
      </c>
      <c r="G2109" t="s">
        <v>346</v>
      </c>
      <c r="H2109" t="s">
        <v>187</v>
      </c>
      <c r="I2109" t="s">
        <v>136</v>
      </c>
      <c r="J2109" t="s">
        <v>137</v>
      </c>
      <c r="K2109" t="s">
        <v>166</v>
      </c>
      <c r="L2109" t="s">
        <v>6195</v>
      </c>
      <c r="M2109" t="s">
        <v>6196</v>
      </c>
      <c r="N2109">
        <v>1.0449999999999999</v>
      </c>
      <c r="O2109">
        <v>0</v>
      </c>
      <c r="P2109">
        <v>506</v>
      </c>
      <c r="Q2109">
        <v>0</v>
      </c>
      <c r="R2109">
        <v>0</v>
      </c>
      <c r="S2109">
        <v>0</v>
      </c>
      <c r="T2109">
        <v>36</v>
      </c>
      <c r="U2109">
        <v>0</v>
      </c>
      <c r="V2109">
        <v>0</v>
      </c>
      <c r="W2109">
        <v>0</v>
      </c>
      <c r="X2109">
        <v>89.810409828079742</v>
      </c>
      <c r="Y2109">
        <v>0</v>
      </c>
      <c r="Z2109">
        <v>0</v>
      </c>
      <c r="AA2109">
        <v>0</v>
      </c>
      <c r="AB2109">
        <v>15.120325836139232</v>
      </c>
      <c r="AC2109">
        <v>0</v>
      </c>
      <c r="AD2109">
        <v>0</v>
      </c>
      <c r="AE2109">
        <v>104.93073566421897</v>
      </c>
    </row>
    <row r="2110" spans="1:31" x14ac:dyDescent="0.3">
      <c r="A2110">
        <v>2690754</v>
      </c>
      <c r="B2110">
        <v>1</v>
      </c>
      <c r="C2110" t="s">
        <v>81</v>
      </c>
      <c r="D2110" t="s">
        <v>122</v>
      </c>
      <c r="E2110" t="s">
        <v>213</v>
      </c>
      <c r="F2110" t="s">
        <v>6197</v>
      </c>
      <c r="G2110" t="s">
        <v>3935</v>
      </c>
      <c r="H2110" t="s">
        <v>187</v>
      </c>
      <c r="I2110" t="s">
        <v>136</v>
      </c>
      <c r="J2110" t="s">
        <v>137</v>
      </c>
      <c r="K2110" t="s">
        <v>138</v>
      </c>
      <c r="L2110" t="s">
        <v>6198</v>
      </c>
      <c r="M2110" t="s">
        <v>6199</v>
      </c>
      <c r="N2110">
        <v>1.474722222</v>
      </c>
      <c r="O2110">
        <v>0</v>
      </c>
      <c r="P2110">
        <v>1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0.88791707781324924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0.88791707781324924</v>
      </c>
    </row>
    <row r="2111" spans="1:31" x14ac:dyDescent="0.3">
      <c r="A2111">
        <v>2690773</v>
      </c>
      <c r="B2111">
        <v>1</v>
      </c>
      <c r="C2111" t="s">
        <v>80</v>
      </c>
      <c r="D2111" t="s">
        <v>101</v>
      </c>
      <c r="E2111" t="s">
        <v>184</v>
      </c>
      <c r="F2111" t="s">
        <v>6200</v>
      </c>
      <c r="G2111" t="s">
        <v>409</v>
      </c>
      <c r="H2111" t="s">
        <v>187</v>
      </c>
      <c r="I2111" t="s">
        <v>136</v>
      </c>
      <c r="J2111" t="s">
        <v>137</v>
      </c>
      <c r="K2111" t="s">
        <v>138</v>
      </c>
      <c r="L2111" t="s">
        <v>6201</v>
      </c>
      <c r="M2111" t="s">
        <v>6202</v>
      </c>
      <c r="N2111">
        <v>1.372222222</v>
      </c>
      <c r="O2111">
        <v>0</v>
      </c>
      <c r="P2111">
        <v>117</v>
      </c>
      <c r="Q2111">
        <v>0</v>
      </c>
      <c r="R2111">
        <v>1</v>
      </c>
      <c r="S2111">
        <v>0</v>
      </c>
      <c r="T2111">
        <v>1</v>
      </c>
      <c r="U2111">
        <v>0</v>
      </c>
      <c r="V2111">
        <v>0</v>
      </c>
      <c r="W2111">
        <v>0</v>
      </c>
      <c r="X2111">
        <v>28.795932124747946</v>
      </c>
      <c r="Y2111">
        <v>0</v>
      </c>
      <c r="Z2111">
        <v>0.37015169111900104</v>
      </c>
      <c r="AA2111">
        <v>0</v>
      </c>
      <c r="AB2111">
        <v>0</v>
      </c>
      <c r="AC2111">
        <v>0</v>
      </c>
      <c r="AD2111">
        <v>0</v>
      </c>
      <c r="AE2111">
        <v>29.166083815866948</v>
      </c>
    </row>
    <row r="2112" spans="1:31" x14ac:dyDescent="0.3">
      <c r="A2112">
        <v>2690775</v>
      </c>
      <c r="B2112">
        <v>1</v>
      </c>
      <c r="C2112" t="s">
        <v>80</v>
      </c>
      <c r="D2112" t="s">
        <v>84</v>
      </c>
      <c r="E2112" t="s">
        <v>244</v>
      </c>
      <c r="F2112" t="s">
        <v>6203</v>
      </c>
      <c r="G2112" t="s">
        <v>165</v>
      </c>
      <c r="H2112" t="s">
        <v>187</v>
      </c>
      <c r="I2112" t="s">
        <v>136</v>
      </c>
      <c r="J2112" t="s">
        <v>137</v>
      </c>
      <c r="K2112" t="s">
        <v>166</v>
      </c>
      <c r="L2112" t="s">
        <v>6204</v>
      </c>
      <c r="M2112" t="s">
        <v>6205</v>
      </c>
      <c r="N2112">
        <v>1.293055555</v>
      </c>
      <c r="O2112">
        <v>0</v>
      </c>
      <c r="P2112">
        <v>348</v>
      </c>
      <c r="Q2112">
        <v>0</v>
      </c>
      <c r="R2112">
        <v>0</v>
      </c>
      <c r="S2112">
        <v>0</v>
      </c>
      <c r="T2112">
        <v>12</v>
      </c>
      <c r="U2112">
        <v>0</v>
      </c>
      <c r="V2112">
        <v>0</v>
      </c>
      <c r="W2112">
        <v>0</v>
      </c>
      <c r="X2112">
        <v>66.252248644215086</v>
      </c>
      <c r="Y2112">
        <v>0</v>
      </c>
      <c r="Z2112">
        <v>0</v>
      </c>
      <c r="AA2112">
        <v>0</v>
      </c>
      <c r="AB2112">
        <v>29.698031492827834</v>
      </c>
      <c r="AC2112">
        <v>0</v>
      </c>
      <c r="AD2112">
        <v>0</v>
      </c>
      <c r="AE2112">
        <v>95.950280137042924</v>
      </c>
    </row>
    <row r="2113" spans="1:31" x14ac:dyDescent="0.3">
      <c r="A2113">
        <v>2689880</v>
      </c>
      <c r="B2113">
        <v>1</v>
      </c>
      <c r="C2113" t="s">
        <v>81</v>
      </c>
      <c r="D2113" t="s">
        <v>112</v>
      </c>
      <c r="E2113" t="s">
        <v>145</v>
      </c>
      <c r="F2113" t="s">
        <v>6206</v>
      </c>
      <c r="G2113" t="s">
        <v>147</v>
      </c>
      <c r="H2113" t="s">
        <v>135</v>
      </c>
      <c r="I2113" t="s">
        <v>136</v>
      </c>
      <c r="J2113" t="s">
        <v>137</v>
      </c>
      <c r="K2113" t="s">
        <v>138</v>
      </c>
      <c r="L2113" t="s">
        <v>6207</v>
      </c>
      <c r="M2113" t="s">
        <v>6208</v>
      </c>
      <c r="N2113">
        <v>6.5425000000000004</v>
      </c>
      <c r="O2113">
        <v>0</v>
      </c>
      <c r="P2113">
        <v>100</v>
      </c>
      <c r="Q2113">
        <v>0</v>
      </c>
      <c r="R2113">
        <v>0</v>
      </c>
      <c r="S2113">
        <v>0</v>
      </c>
      <c r="T2113">
        <v>8</v>
      </c>
      <c r="U2113">
        <v>0</v>
      </c>
      <c r="V2113">
        <v>0</v>
      </c>
      <c r="W2113">
        <v>0</v>
      </c>
      <c r="X2113">
        <v>74.57256182488868</v>
      </c>
      <c r="Y2113">
        <v>0</v>
      </c>
      <c r="Z2113">
        <v>0</v>
      </c>
      <c r="AA2113">
        <v>0</v>
      </c>
      <c r="AB2113">
        <v>6.0034273229403983</v>
      </c>
      <c r="AC2113">
        <v>0</v>
      </c>
      <c r="AD2113">
        <v>0</v>
      </c>
      <c r="AE2113">
        <v>80.575989147829077</v>
      </c>
    </row>
    <row r="2114" spans="1:31" x14ac:dyDescent="0.3">
      <c r="A2114">
        <v>2690296</v>
      </c>
      <c r="B2114">
        <v>1</v>
      </c>
      <c r="C2114" t="s">
        <v>81</v>
      </c>
      <c r="D2114" t="s">
        <v>117</v>
      </c>
      <c r="E2114" t="s">
        <v>145</v>
      </c>
      <c r="F2114" t="s">
        <v>6209</v>
      </c>
      <c r="G2114" t="s">
        <v>346</v>
      </c>
      <c r="H2114" t="s">
        <v>135</v>
      </c>
      <c r="I2114" t="s">
        <v>136</v>
      </c>
      <c r="J2114" t="s">
        <v>137</v>
      </c>
      <c r="K2114" t="s">
        <v>166</v>
      </c>
      <c r="L2114" t="s">
        <v>5703</v>
      </c>
      <c r="M2114" t="s">
        <v>6210</v>
      </c>
      <c r="N2114">
        <v>8.8394444439999997</v>
      </c>
      <c r="O2114">
        <v>0</v>
      </c>
      <c r="P2114">
        <v>1302</v>
      </c>
      <c r="Q2114">
        <v>0</v>
      </c>
      <c r="R2114">
        <v>0</v>
      </c>
      <c r="S2114">
        <v>0</v>
      </c>
      <c r="T2114">
        <v>75</v>
      </c>
      <c r="U2114">
        <v>0</v>
      </c>
      <c r="V2114">
        <v>0</v>
      </c>
      <c r="W2114">
        <v>0</v>
      </c>
      <c r="X2114">
        <v>1758.7771461981067</v>
      </c>
      <c r="Y2114">
        <v>0</v>
      </c>
      <c r="Z2114">
        <v>0</v>
      </c>
      <c r="AA2114">
        <v>0</v>
      </c>
      <c r="AB2114">
        <v>229.58380654780643</v>
      </c>
      <c r="AC2114">
        <v>0</v>
      </c>
      <c r="AD2114">
        <v>0</v>
      </c>
      <c r="AE2114">
        <v>1988.3609527459132</v>
      </c>
    </row>
    <row r="2115" spans="1:31" x14ac:dyDescent="0.3">
      <c r="A2115">
        <v>2690419</v>
      </c>
      <c r="B2115">
        <v>1</v>
      </c>
      <c r="C2115" t="s">
        <v>80</v>
      </c>
      <c r="D2115" t="s">
        <v>84</v>
      </c>
      <c r="E2115" t="s">
        <v>145</v>
      </c>
      <c r="F2115" t="s">
        <v>6211</v>
      </c>
      <c r="G2115" t="s">
        <v>165</v>
      </c>
      <c r="H2115" t="s">
        <v>135</v>
      </c>
      <c r="I2115" t="s">
        <v>136</v>
      </c>
      <c r="J2115" t="s">
        <v>137</v>
      </c>
      <c r="K2115" t="s">
        <v>166</v>
      </c>
      <c r="L2115" t="s">
        <v>6212</v>
      </c>
      <c r="M2115" t="s">
        <v>6213</v>
      </c>
      <c r="N2115">
        <v>3.3461111109999999</v>
      </c>
      <c r="O2115">
        <v>0</v>
      </c>
      <c r="P2115">
        <v>2480</v>
      </c>
      <c r="Q2115">
        <v>0</v>
      </c>
      <c r="R2115">
        <v>0</v>
      </c>
      <c r="S2115">
        <v>0</v>
      </c>
      <c r="T2115">
        <v>115</v>
      </c>
      <c r="U2115">
        <v>0</v>
      </c>
      <c r="V2115">
        <v>0</v>
      </c>
      <c r="W2115">
        <v>0</v>
      </c>
      <c r="X2115">
        <v>1448.1762945286894</v>
      </c>
      <c r="Y2115">
        <v>0</v>
      </c>
      <c r="Z2115">
        <v>0</v>
      </c>
      <c r="AA2115">
        <v>0</v>
      </c>
      <c r="AB2115">
        <v>295.57618005983591</v>
      </c>
      <c r="AC2115">
        <v>0</v>
      </c>
      <c r="AD2115">
        <v>0</v>
      </c>
      <c r="AE2115">
        <v>1743.7524745885253</v>
      </c>
    </row>
    <row r="2116" spans="1:31" x14ac:dyDescent="0.3">
      <c r="A2116">
        <v>2690744</v>
      </c>
      <c r="B2116">
        <v>1</v>
      </c>
      <c r="C2116" t="s">
        <v>80</v>
      </c>
      <c r="D2116" t="s">
        <v>84</v>
      </c>
      <c r="E2116" t="s">
        <v>213</v>
      </c>
      <c r="F2116" t="s">
        <v>6214</v>
      </c>
      <c r="G2116" t="s">
        <v>688</v>
      </c>
      <c r="H2116" t="s">
        <v>187</v>
      </c>
      <c r="I2116" t="s">
        <v>136</v>
      </c>
      <c r="J2116" t="s">
        <v>137</v>
      </c>
      <c r="K2116" t="s">
        <v>138</v>
      </c>
      <c r="L2116" t="s">
        <v>6215</v>
      </c>
      <c r="M2116" t="s">
        <v>6216</v>
      </c>
      <c r="N2116">
        <v>2.835</v>
      </c>
      <c r="O2116">
        <v>0</v>
      </c>
      <c r="P2116">
        <v>0</v>
      </c>
      <c r="Q2116">
        <v>0</v>
      </c>
      <c r="R2116">
        <v>0</v>
      </c>
      <c r="S2116">
        <v>0</v>
      </c>
      <c r="T2116">
        <v>1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1.3365592394559036</v>
      </c>
      <c r="AC2116">
        <v>0</v>
      </c>
      <c r="AD2116">
        <v>0</v>
      </c>
      <c r="AE2116">
        <v>1.3365592394559036</v>
      </c>
    </row>
    <row r="2117" spans="1:31" x14ac:dyDescent="0.3">
      <c r="A2117">
        <v>2690758</v>
      </c>
      <c r="B2117">
        <v>1</v>
      </c>
      <c r="C2117" t="s">
        <v>80</v>
      </c>
      <c r="D2117" t="s">
        <v>83</v>
      </c>
      <c r="E2117" t="s">
        <v>213</v>
      </c>
      <c r="F2117" t="s">
        <v>6217</v>
      </c>
      <c r="G2117" t="s">
        <v>688</v>
      </c>
      <c r="H2117" t="s">
        <v>187</v>
      </c>
      <c r="I2117" t="s">
        <v>136</v>
      </c>
      <c r="J2117" t="s">
        <v>137</v>
      </c>
      <c r="K2117" t="s">
        <v>138</v>
      </c>
      <c r="L2117" t="s">
        <v>6218</v>
      </c>
      <c r="M2117" t="s">
        <v>6219</v>
      </c>
      <c r="N2117">
        <v>2.5236111110000001</v>
      </c>
      <c r="O2117">
        <v>0</v>
      </c>
      <c r="P2117">
        <v>0</v>
      </c>
      <c r="Q2117">
        <v>0</v>
      </c>
      <c r="R2117">
        <v>0</v>
      </c>
      <c r="S2117">
        <v>0</v>
      </c>
      <c r="T2117">
        <v>13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28.934455440229478</v>
      </c>
      <c r="AC2117">
        <v>0</v>
      </c>
      <c r="AD2117">
        <v>0</v>
      </c>
      <c r="AE2117">
        <v>28.934455440229478</v>
      </c>
    </row>
    <row r="2118" spans="1:31" x14ac:dyDescent="0.3">
      <c r="A2118">
        <v>2690772</v>
      </c>
      <c r="B2118">
        <v>1</v>
      </c>
      <c r="C2118" t="s">
        <v>81</v>
      </c>
      <c r="D2118" t="s">
        <v>117</v>
      </c>
      <c r="E2118" t="s">
        <v>184</v>
      </c>
      <c r="F2118" t="s">
        <v>6220</v>
      </c>
      <c r="G2118" t="s">
        <v>409</v>
      </c>
      <c r="H2118" t="s">
        <v>187</v>
      </c>
      <c r="I2118" t="s">
        <v>136</v>
      </c>
      <c r="J2118" t="s">
        <v>137</v>
      </c>
      <c r="K2118" t="s">
        <v>138</v>
      </c>
      <c r="L2118" t="s">
        <v>6221</v>
      </c>
      <c r="M2118" t="s">
        <v>6222</v>
      </c>
      <c r="N2118">
        <v>1.7622222219999999</v>
      </c>
      <c r="O2118">
        <v>0</v>
      </c>
      <c r="P2118">
        <v>12</v>
      </c>
      <c r="Q2118">
        <v>0</v>
      </c>
      <c r="R2118">
        <v>9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2.7912179390117902</v>
      </c>
      <c r="Y2118">
        <v>0</v>
      </c>
      <c r="Z2118">
        <v>7.2925618878208693</v>
      </c>
      <c r="AA2118">
        <v>0</v>
      </c>
      <c r="AB2118">
        <v>0</v>
      </c>
      <c r="AC2118">
        <v>0</v>
      </c>
      <c r="AD2118">
        <v>0</v>
      </c>
      <c r="AE2118">
        <v>10.083779826832659</v>
      </c>
    </row>
    <row r="2119" spans="1:31" x14ac:dyDescent="0.3">
      <c r="A2119">
        <v>2690791</v>
      </c>
      <c r="B2119">
        <v>1</v>
      </c>
      <c r="C2119" t="s">
        <v>80</v>
      </c>
      <c r="D2119" t="s">
        <v>97</v>
      </c>
      <c r="E2119" t="s">
        <v>184</v>
      </c>
      <c r="F2119" t="s">
        <v>6223</v>
      </c>
      <c r="G2119" t="s">
        <v>186</v>
      </c>
      <c r="H2119" t="s">
        <v>187</v>
      </c>
      <c r="I2119" t="s">
        <v>136</v>
      </c>
      <c r="J2119" t="s">
        <v>137</v>
      </c>
      <c r="K2119" t="s">
        <v>138</v>
      </c>
      <c r="L2119" t="s">
        <v>6224</v>
      </c>
      <c r="M2119" t="s">
        <v>6225</v>
      </c>
      <c r="N2119">
        <v>1.3588888880000001</v>
      </c>
      <c r="O2119">
        <v>0</v>
      </c>
      <c r="P2119">
        <v>3</v>
      </c>
      <c r="Q2119">
        <v>0</v>
      </c>
      <c r="R2119">
        <v>0</v>
      </c>
      <c r="S2119">
        <v>0</v>
      </c>
      <c r="T2119">
        <v>2</v>
      </c>
      <c r="U2119">
        <v>0</v>
      </c>
      <c r="V2119">
        <v>0</v>
      </c>
      <c r="W2119">
        <v>0</v>
      </c>
      <c r="X2119">
        <v>5.7267995639802134</v>
      </c>
      <c r="Y2119">
        <v>0</v>
      </c>
      <c r="Z2119">
        <v>0</v>
      </c>
      <c r="AA2119">
        <v>0</v>
      </c>
      <c r="AB2119">
        <v>1.9999605621919603</v>
      </c>
      <c r="AC2119">
        <v>0</v>
      </c>
      <c r="AD2119">
        <v>0</v>
      </c>
      <c r="AE2119">
        <v>7.7267601261721737</v>
      </c>
    </row>
    <row r="2120" spans="1:31" x14ac:dyDescent="0.3">
      <c r="A2120">
        <v>2690849</v>
      </c>
      <c r="B2120">
        <v>1</v>
      </c>
      <c r="C2120" t="s">
        <v>80</v>
      </c>
      <c r="D2120" t="s">
        <v>85</v>
      </c>
      <c r="E2120" t="s">
        <v>244</v>
      </c>
      <c r="F2120" t="s">
        <v>6226</v>
      </c>
      <c r="G2120" t="s">
        <v>346</v>
      </c>
      <c r="H2120" t="s">
        <v>187</v>
      </c>
      <c r="I2120" t="s">
        <v>136</v>
      </c>
      <c r="J2120" t="s">
        <v>137</v>
      </c>
      <c r="K2120" t="s">
        <v>166</v>
      </c>
      <c r="L2120" t="s">
        <v>6227</v>
      </c>
      <c r="M2120" t="s">
        <v>6228</v>
      </c>
      <c r="N2120">
        <v>0.393055555</v>
      </c>
      <c r="O2120">
        <v>0</v>
      </c>
      <c r="P2120">
        <v>0</v>
      </c>
      <c r="Q2120">
        <v>0</v>
      </c>
      <c r="R2120">
        <v>0</v>
      </c>
      <c r="S2120">
        <v>0</v>
      </c>
      <c r="T2120">
        <v>8</v>
      </c>
      <c r="U2120">
        <v>0</v>
      </c>
      <c r="V2120">
        <v>1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11.718363496635224</v>
      </c>
      <c r="AC2120">
        <v>0</v>
      </c>
      <c r="AD2120">
        <v>65.077204849922225</v>
      </c>
      <c r="AE2120">
        <v>76.795568346557445</v>
      </c>
    </row>
    <row r="2121" spans="1:31" x14ac:dyDescent="0.3">
      <c r="A2121">
        <v>2690850</v>
      </c>
      <c r="B2121">
        <v>1</v>
      </c>
      <c r="C2121" t="s">
        <v>81</v>
      </c>
      <c r="D2121" t="s">
        <v>128</v>
      </c>
      <c r="E2121" t="s">
        <v>213</v>
      </c>
      <c r="F2121" t="s">
        <v>6191</v>
      </c>
      <c r="G2121" t="s">
        <v>831</v>
      </c>
      <c r="H2121" t="s">
        <v>187</v>
      </c>
      <c r="I2121" t="s">
        <v>136</v>
      </c>
      <c r="J2121" t="s">
        <v>137</v>
      </c>
      <c r="K2121" t="s">
        <v>138</v>
      </c>
      <c r="L2121" t="s">
        <v>6229</v>
      </c>
      <c r="M2121" t="s">
        <v>6230</v>
      </c>
      <c r="N2121">
        <v>1.2411111109999999</v>
      </c>
      <c r="O2121">
        <v>0</v>
      </c>
      <c r="P2121">
        <v>5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0.70534357799000003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0.70534357799000003</v>
      </c>
    </row>
    <row r="2122" spans="1:31" x14ac:dyDescent="0.3">
      <c r="A2122">
        <v>2690859</v>
      </c>
      <c r="B2122">
        <v>1</v>
      </c>
      <c r="C2122" t="s">
        <v>80</v>
      </c>
      <c r="D2122" t="s">
        <v>84</v>
      </c>
      <c r="E2122" t="s">
        <v>244</v>
      </c>
      <c r="F2122" t="s">
        <v>6231</v>
      </c>
      <c r="G2122" t="s">
        <v>165</v>
      </c>
      <c r="H2122" t="s">
        <v>187</v>
      </c>
      <c r="I2122" t="s">
        <v>136</v>
      </c>
      <c r="J2122" t="s">
        <v>137</v>
      </c>
      <c r="K2122" t="s">
        <v>166</v>
      </c>
      <c r="L2122" t="s">
        <v>6232</v>
      </c>
      <c r="M2122" t="s">
        <v>6233</v>
      </c>
      <c r="N2122">
        <v>0.48499999999999999</v>
      </c>
      <c r="O2122">
        <v>0</v>
      </c>
      <c r="P2122">
        <v>516</v>
      </c>
      <c r="Q2122">
        <v>0</v>
      </c>
      <c r="R2122">
        <v>0</v>
      </c>
      <c r="S2122">
        <v>0</v>
      </c>
      <c r="T2122">
        <v>11</v>
      </c>
      <c r="U2122">
        <v>0</v>
      </c>
      <c r="V2122">
        <v>0</v>
      </c>
      <c r="W2122">
        <v>0</v>
      </c>
      <c r="X2122">
        <v>49.991830636514251</v>
      </c>
      <c r="Y2122">
        <v>0</v>
      </c>
      <c r="Z2122">
        <v>0</v>
      </c>
      <c r="AA2122">
        <v>0</v>
      </c>
      <c r="AB2122">
        <v>21.092764459648521</v>
      </c>
      <c r="AC2122">
        <v>0</v>
      </c>
      <c r="AD2122">
        <v>0</v>
      </c>
      <c r="AE2122">
        <v>71.084595096162772</v>
      </c>
    </row>
    <row r="2123" spans="1:31" x14ac:dyDescent="0.3">
      <c r="A2123">
        <v>2690881</v>
      </c>
      <c r="B2123">
        <v>1</v>
      </c>
      <c r="C2123" t="s">
        <v>80</v>
      </c>
      <c r="D2123" t="s">
        <v>85</v>
      </c>
      <c r="E2123" t="s">
        <v>244</v>
      </c>
      <c r="F2123" t="s">
        <v>6234</v>
      </c>
      <c r="G2123" t="s">
        <v>346</v>
      </c>
      <c r="H2123" t="s">
        <v>187</v>
      </c>
      <c r="I2123" t="s">
        <v>136</v>
      </c>
      <c r="J2123" t="s">
        <v>137</v>
      </c>
      <c r="K2123" t="s">
        <v>166</v>
      </c>
      <c r="L2123" t="s">
        <v>6235</v>
      </c>
      <c r="M2123" t="s">
        <v>6236</v>
      </c>
      <c r="N2123">
        <v>0.399166666</v>
      </c>
      <c r="O2123">
        <v>0</v>
      </c>
      <c r="P2123">
        <v>135</v>
      </c>
      <c r="Q2123">
        <v>0</v>
      </c>
      <c r="R2123">
        <v>0</v>
      </c>
      <c r="S2123">
        <v>0</v>
      </c>
      <c r="T2123">
        <v>5</v>
      </c>
      <c r="U2123">
        <v>0</v>
      </c>
      <c r="V2123">
        <v>0</v>
      </c>
      <c r="W2123">
        <v>0</v>
      </c>
      <c r="X2123">
        <v>16.258209686894158</v>
      </c>
      <c r="Y2123">
        <v>0</v>
      </c>
      <c r="Z2123">
        <v>0</v>
      </c>
      <c r="AA2123">
        <v>0</v>
      </c>
      <c r="AB2123">
        <v>14.582703461069377</v>
      </c>
      <c r="AC2123">
        <v>0</v>
      </c>
      <c r="AD2123">
        <v>0</v>
      </c>
      <c r="AE2123">
        <v>30.840913147963533</v>
      </c>
    </row>
    <row r="2124" spans="1:31" x14ac:dyDescent="0.3">
      <c r="A2124">
        <v>2690747</v>
      </c>
      <c r="B2124">
        <v>1</v>
      </c>
      <c r="C2124" t="s">
        <v>81</v>
      </c>
      <c r="D2124" t="s">
        <v>115</v>
      </c>
      <c r="E2124" t="s">
        <v>184</v>
      </c>
      <c r="F2124" t="s">
        <v>6237</v>
      </c>
      <c r="G2124" t="s">
        <v>186</v>
      </c>
      <c r="H2124" t="s">
        <v>187</v>
      </c>
      <c r="I2124" t="s">
        <v>136</v>
      </c>
      <c r="J2124" t="s">
        <v>137</v>
      </c>
      <c r="K2124" t="s">
        <v>138</v>
      </c>
      <c r="L2124" t="s">
        <v>6238</v>
      </c>
      <c r="M2124" t="s">
        <v>6239</v>
      </c>
      <c r="N2124">
        <v>3.0411111110000002</v>
      </c>
      <c r="O2124">
        <v>0</v>
      </c>
      <c r="P2124">
        <v>14</v>
      </c>
      <c r="Q2124">
        <v>0</v>
      </c>
      <c r="R2124">
        <v>1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4.4178658117653598</v>
      </c>
      <c r="Y2124">
        <v>0</v>
      </c>
      <c r="Z2124">
        <v>2.1036293666576253</v>
      </c>
      <c r="AA2124">
        <v>0</v>
      </c>
      <c r="AB2124">
        <v>0</v>
      </c>
      <c r="AC2124">
        <v>0</v>
      </c>
      <c r="AD2124">
        <v>0</v>
      </c>
      <c r="AE2124">
        <v>6.5214951784229847</v>
      </c>
    </row>
    <row r="2125" spans="1:31" x14ac:dyDescent="0.3">
      <c r="A2125">
        <v>2690784</v>
      </c>
      <c r="B2125">
        <v>1</v>
      </c>
      <c r="C2125" t="s">
        <v>80</v>
      </c>
      <c r="D2125" t="s">
        <v>84</v>
      </c>
      <c r="E2125" t="s">
        <v>244</v>
      </c>
      <c r="F2125" t="s">
        <v>6240</v>
      </c>
      <c r="G2125" t="s">
        <v>346</v>
      </c>
      <c r="H2125" t="s">
        <v>187</v>
      </c>
      <c r="I2125" t="s">
        <v>136</v>
      </c>
      <c r="J2125" t="s">
        <v>137</v>
      </c>
      <c r="K2125" t="s">
        <v>166</v>
      </c>
      <c r="L2125" t="s">
        <v>6241</v>
      </c>
      <c r="M2125" t="s">
        <v>6242</v>
      </c>
      <c r="N2125">
        <v>2.5388888879999998</v>
      </c>
      <c r="O2125">
        <v>0</v>
      </c>
      <c r="P2125">
        <v>753</v>
      </c>
      <c r="Q2125">
        <v>0</v>
      </c>
      <c r="R2125">
        <v>0</v>
      </c>
      <c r="S2125">
        <v>0</v>
      </c>
      <c r="T2125">
        <v>8</v>
      </c>
      <c r="U2125">
        <v>0</v>
      </c>
      <c r="V2125">
        <v>0</v>
      </c>
      <c r="W2125">
        <v>0</v>
      </c>
      <c r="X2125">
        <v>341.43954301137296</v>
      </c>
      <c r="Y2125">
        <v>0</v>
      </c>
      <c r="Z2125">
        <v>0</v>
      </c>
      <c r="AA2125">
        <v>0</v>
      </c>
      <c r="AB2125">
        <v>26.771850931288203</v>
      </c>
      <c r="AC2125">
        <v>0</v>
      </c>
      <c r="AD2125">
        <v>0</v>
      </c>
      <c r="AE2125">
        <v>368.21139394266118</v>
      </c>
    </row>
    <row r="2126" spans="1:31" x14ac:dyDescent="0.3">
      <c r="A2126">
        <v>2690805</v>
      </c>
      <c r="B2126">
        <v>1</v>
      </c>
      <c r="C2126" t="s">
        <v>81</v>
      </c>
      <c r="D2126" t="s">
        <v>117</v>
      </c>
      <c r="E2126" t="s">
        <v>184</v>
      </c>
      <c r="F2126" t="s">
        <v>6243</v>
      </c>
      <c r="G2126" t="s">
        <v>186</v>
      </c>
      <c r="H2126" t="s">
        <v>187</v>
      </c>
      <c r="I2126" t="s">
        <v>136</v>
      </c>
      <c r="J2126" t="s">
        <v>137</v>
      </c>
      <c r="K2126" t="s">
        <v>138</v>
      </c>
      <c r="L2126" t="s">
        <v>6244</v>
      </c>
      <c r="M2126" t="s">
        <v>6245</v>
      </c>
      <c r="N2126">
        <v>2.113611111</v>
      </c>
      <c r="O2126">
        <v>0</v>
      </c>
      <c r="P2126">
        <v>1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0.49565728056559405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0.49565728056559405</v>
      </c>
    </row>
    <row r="2127" spans="1:31" x14ac:dyDescent="0.3">
      <c r="A2127">
        <v>2690841</v>
      </c>
      <c r="B2127">
        <v>1</v>
      </c>
      <c r="C2127" t="s">
        <v>80</v>
      </c>
      <c r="D2127" t="s">
        <v>108</v>
      </c>
      <c r="E2127" t="s">
        <v>244</v>
      </c>
      <c r="F2127" t="s">
        <v>6246</v>
      </c>
      <c r="G2127" t="s">
        <v>968</v>
      </c>
      <c r="H2127" t="s">
        <v>187</v>
      </c>
      <c r="I2127" t="s">
        <v>136</v>
      </c>
      <c r="J2127" t="s">
        <v>137</v>
      </c>
      <c r="K2127" t="s">
        <v>138</v>
      </c>
      <c r="L2127" t="s">
        <v>6247</v>
      </c>
      <c r="M2127" t="s">
        <v>6248</v>
      </c>
      <c r="N2127">
        <v>1.5888888880000001</v>
      </c>
      <c r="O2127">
        <v>0</v>
      </c>
      <c r="P2127">
        <v>48</v>
      </c>
      <c r="Q2127">
        <v>0</v>
      </c>
      <c r="R2127">
        <v>7</v>
      </c>
      <c r="S2127">
        <v>0</v>
      </c>
      <c r="T2127">
        <v>7</v>
      </c>
      <c r="U2127">
        <v>0</v>
      </c>
      <c r="V2127">
        <v>0</v>
      </c>
      <c r="W2127">
        <v>0</v>
      </c>
      <c r="X2127">
        <v>13.808390131123391</v>
      </c>
      <c r="Y2127">
        <v>0</v>
      </c>
      <c r="Z2127">
        <v>1.7423871939547311</v>
      </c>
      <c r="AA2127">
        <v>0</v>
      </c>
      <c r="AB2127">
        <v>6.4785441017292724</v>
      </c>
      <c r="AC2127">
        <v>0</v>
      </c>
      <c r="AD2127">
        <v>0</v>
      </c>
      <c r="AE2127">
        <v>22.029321426807392</v>
      </c>
    </row>
    <row r="2128" spans="1:31" x14ac:dyDescent="0.3">
      <c r="A2128">
        <v>2690872</v>
      </c>
      <c r="B2128">
        <v>1</v>
      </c>
      <c r="C2128" t="s">
        <v>80</v>
      </c>
      <c r="D2128" t="s">
        <v>102</v>
      </c>
      <c r="E2128" t="s">
        <v>213</v>
      </c>
      <c r="F2128" t="s">
        <v>6249</v>
      </c>
      <c r="G2128" t="s">
        <v>215</v>
      </c>
      <c r="H2128" t="s">
        <v>187</v>
      </c>
      <c r="I2128" t="s">
        <v>136</v>
      </c>
      <c r="J2128" t="s">
        <v>137</v>
      </c>
      <c r="K2128" t="s">
        <v>138</v>
      </c>
      <c r="L2128" t="s">
        <v>6250</v>
      </c>
      <c r="M2128" t="s">
        <v>6251</v>
      </c>
      <c r="N2128">
        <v>1.904722222</v>
      </c>
      <c r="O2128">
        <v>0</v>
      </c>
      <c r="P2128">
        <v>3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1.707249486714014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1.707249486714014</v>
      </c>
    </row>
    <row r="2129" spans="1:31" x14ac:dyDescent="0.3">
      <c r="A2129">
        <v>2690883</v>
      </c>
      <c r="B2129">
        <v>1</v>
      </c>
      <c r="C2129" t="s">
        <v>80</v>
      </c>
      <c r="D2129" t="s">
        <v>101</v>
      </c>
      <c r="E2129" t="s">
        <v>184</v>
      </c>
      <c r="F2129" t="s">
        <v>6252</v>
      </c>
      <c r="G2129" t="s">
        <v>409</v>
      </c>
      <c r="H2129" t="s">
        <v>187</v>
      </c>
      <c r="I2129" t="s">
        <v>136</v>
      </c>
      <c r="J2129" t="s">
        <v>137</v>
      </c>
      <c r="K2129" t="s">
        <v>138</v>
      </c>
      <c r="L2129" t="s">
        <v>6253</v>
      </c>
      <c r="M2129" t="s">
        <v>6254</v>
      </c>
      <c r="N2129">
        <v>1.291111111</v>
      </c>
      <c r="O2129">
        <v>0</v>
      </c>
      <c r="P2129">
        <v>111</v>
      </c>
      <c r="Q2129">
        <v>0</v>
      </c>
      <c r="R2129">
        <v>0</v>
      </c>
      <c r="S2129">
        <v>0</v>
      </c>
      <c r="T2129">
        <v>3</v>
      </c>
      <c r="U2129">
        <v>0</v>
      </c>
      <c r="V2129">
        <v>0</v>
      </c>
      <c r="W2129">
        <v>0</v>
      </c>
      <c r="X2129">
        <v>29.658993582629176</v>
      </c>
      <c r="Y2129">
        <v>0</v>
      </c>
      <c r="Z2129">
        <v>0</v>
      </c>
      <c r="AA2129">
        <v>0</v>
      </c>
      <c r="AB2129">
        <v>1.0962027107720607</v>
      </c>
      <c r="AC2129">
        <v>0</v>
      </c>
      <c r="AD2129">
        <v>0</v>
      </c>
      <c r="AE2129">
        <v>30.755196293401237</v>
      </c>
    </row>
    <row r="2130" spans="1:31" x14ac:dyDescent="0.3">
      <c r="A2130">
        <v>2690907</v>
      </c>
      <c r="B2130">
        <v>1</v>
      </c>
      <c r="C2130" t="s">
        <v>81</v>
      </c>
      <c r="D2130" t="s">
        <v>112</v>
      </c>
      <c r="E2130" t="s">
        <v>213</v>
      </c>
      <c r="F2130" t="s">
        <v>6255</v>
      </c>
      <c r="G2130" t="s">
        <v>688</v>
      </c>
      <c r="H2130" t="s">
        <v>187</v>
      </c>
      <c r="I2130" t="s">
        <v>136</v>
      </c>
      <c r="J2130" t="s">
        <v>137</v>
      </c>
      <c r="K2130" t="s">
        <v>138</v>
      </c>
      <c r="L2130" t="s">
        <v>6256</v>
      </c>
      <c r="M2130" t="s">
        <v>6257</v>
      </c>
      <c r="N2130">
        <v>1.4044444439999999</v>
      </c>
      <c r="O2130">
        <v>0</v>
      </c>
      <c r="P2130">
        <v>1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</row>
    <row r="2131" spans="1:31" x14ac:dyDescent="0.3">
      <c r="A2131">
        <v>2690952</v>
      </c>
      <c r="B2131">
        <v>1</v>
      </c>
      <c r="C2131" t="s">
        <v>81</v>
      </c>
      <c r="D2131" t="s">
        <v>118</v>
      </c>
      <c r="E2131" t="s">
        <v>184</v>
      </c>
      <c r="F2131" t="s">
        <v>6258</v>
      </c>
      <c r="G2131" t="s">
        <v>409</v>
      </c>
      <c r="H2131" t="s">
        <v>187</v>
      </c>
      <c r="I2131" t="s">
        <v>136</v>
      </c>
      <c r="J2131" t="s">
        <v>137</v>
      </c>
      <c r="K2131" t="s">
        <v>138</v>
      </c>
      <c r="L2131" t="s">
        <v>6259</v>
      </c>
      <c r="M2131" t="s">
        <v>6260</v>
      </c>
      <c r="N2131">
        <v>0.54944444400000003</v>
      </c>
      <c r="O2131">
        <v>0</v>
      </c>
      <c r="P2131">
        <v>39</v>
      </c>
      <c r="Q2131">
        <v>0</v>
      </c>
      <c r="R2131">
        <v>0</v>
      </c>
      <c r="S2131">
        <v>0</v>
      </c>
      <c r="T2131">
        <v>11</v>
      </c>
      <c r="U2131">
        <v>0</v>
      </c>
      <c r="V2131">
        <v>0</v>
      </c>
      <c r="W2131">
        <v>0</v>
      </c>
      <c r="X2131">
        <v>1.3743305983954606</v>
      </c>
      <c r="Y2131">
        <v>0</v>
      </c>
      <c r="Z2131">
        <v>0</v>
      </c>
      <c r="AA2131">
        <v>0</v>
      </c>
      <c r="AB2131">
        <v>0.66223855010380717</v>
      </c>
      <c r="AC2131">
        <v>0</v>
      </c>
      <c r="AD2131">
        <v>0</v>
      </c>
      <c r="AE2131">
        <v>2.0365691484992676</v>
      </c>
    </row>
    <row r="2132" spans="1:31" x14ac:dyDescent="0.3">
      <c r="A2132">
        <v>2688155</v>
      </c>
      <c r="B2132">
        <v>1</v>
      </c>
      <c r="C2132" t="s">
        <v>80</v>
      </c>
      <c r="D2132" t="s">
        <v>97</v>
      </c>
      <c r="E2132" t="s">
        <v>184</v>
      </c>
      <c r="F2132" t="s">
        <v>6261</v>
      </c>
      <c r="G2132" t="s">
        <v>346</v>
      </c>
      <c r="H2132" t="s">
        <v>187</v>
      </c>
      <c r="I2132" t="s">
        <v>136</v>
      </c>
      <c r="J2132" t="s">
        <v>137</v>
      </c>
      <c r="K2132" t="s">
        <v>166</v>
      </c>
      <c r="L2132" t="s">
        <v>6262</v>
      </c>
      <c r="M2132" t="s">
        <v>6263</v>
      </c>
      <c r="N2132">
        <v>6.08</v>
      </c>
      <c r="O2132">
        <v>0</v>
      </c>
      <c r="P2132">
        <v>65</v>
      </c>
      <c r="Q2132">
        <v>0</v>
      </c>
      <c r="R2132">
        <v>1</v>
      </c>
      <c r="S2132">
        <v>0</v>
      </c>
      <c r="T2132">
        <v>12</v>
      </c>
      <c r="U2132">
        <v>0</v>
      </c>
      <c r="V2132">
        <v>0</v>
      </c>
      <c r="W2132">
        <v>0</v>
      </c>
      <c r="X2132">
        <v>75.4517331990955</v>
      </c>
      <c r="Y2132">
        <v>0</v>
      </c>
      <c r="Z2132">
        <v>2.1942894609900905</v>
      </c>
      <c r="AA2132">
        <v>0</v>
      </c>
      <c r="AB2132">
        <v>38.707016138560334</v>
      </c>
      <c r="AC2132">
        <v>0</v>
      </c>
      <c r="AD2132">
        <v>0</v>
      </c>
      <c r="AE2132">
        <v>116.35303879864593</v>
      </c>
    </row>
    <row r="2133" spans="1:31" x14ac:dyDescent="0.3">
      <c r="A2133">
        <v>2688155</v>
      </c>
      <c r="B2133">
        <v>2</v>
      </c>
      <c r="C2133" t="s">
        <v>80</v>
      </c>
      <c r="D2133" t="s">
        <v>97</v>
      </c>
      <c r="E2133" t="s">
        <v>244</v>
      </c>
      <c r="F2133" t="s">
        <v>1773</v>
      </c>
      <c r="G2133" t="s">
        <v>346</v>
      </c>
      <c r="H2133" t="s">
        <v>187</v>
      </c>
      <c r="I2133" t="s">
        <v>169</v>
      </c>
      <c r="J2133" t="s">
        <v>137</v>
      </c>
      <c r="K2133" t="s">
        <v>166</v>
      </c>
      <c r="L2133" t="s">
        <v>6263</v>
      </c>
      <c r="M2133" t="s">
        <v>6264</v>
      </c>
      <c r="N2133">
        <v>2.6666665999999999E-2</v>
      </c>
      <c r="O2133">
        <v>0</v>
      </c>
      <c r="P2133">
        <v>280</v>
      </c>
      <c r="Q2133">
        <v>0</v>
      </c>
      <c r="R2133">
        <v>2</v>
      </c>
      <c r="S2133">
        <v>0</v>
      </c>
      <c r="T2133">
        <v>34</v>
      </c>
      <c r="U2133">
        <v>0</v>
      </c>
      <c r="V2133">
        <v>0</v>
      </c>
      <c r="W2133">
        <v>0</v>
      </c>
      <c r="X2133">
        <v>1.1086920913393898</v>
      </c>
      <c r="Y2133">
        <v>0</v>
      </c>
      <c r="Z2133">
        <v>8.8075831113573356E-3</v>
      </c>
      <c r="AA2133">
        <v>0</v>
      </c>
      <c r="AB2133">
        <v>0.58938201051405881</v>
      </c>
      <c r="AC2133">
        <v>0</v>
      </c>
      <c r="AD2133">
        <v>0</v>
      </c>
      <c r="AE2133">
        <v>1.7068816849648061</v>
      </c>
    </row>
    <row r="2134" spans="1:31" x14ac:dyDescent="0.3">
      <c r="A2134">
        <v>2690822</v>
      </c>
      <c r="B2134">
        <v>1</v>
      </c>
      <c r="C2134" t="s">
        <v>80</v>
      </c>
      <c r="D2134" t="s">
        <v>106</v>
      </c>
      <c r="E2134" t="s">
        <v>213</v>
      </c>
      <c r="F2134" t="s">
        <v>6265</v>
      </c>
      <c r="G2134" t="s">
        <v>215</v>
      </c>
      <c r="H2134" t="s">
        <v>187</v>
      </c>
      <c r="I2134" t="s">
        <v>136</v>
      </c>
      <c r="J2134" t="s">
        <v>137</v>
      </c>
      <c r="K2134" t="s">
        <v>138</v>
      </c>
      <c r="L2134" t="s">
        <v>6266</v>
      </c>
      <c r="M2134" t="s">
        <v>6267</v>
      </c>
      <c r="N2134">
        <v>3.2461111109999998</v>
      </c>
      <c r="O2134">
        <v>0</v>
      </c>
      <c r="P2134">
        <v>5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2.5383966129293589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2.5383966129293589</v>
      </c>
    </row>
    <row r="2135" spans="1:31" x14ac:dyDescent="0.3">
      <c r="A2135">
        <v>2690873</v>
      </c>
      <c r="B2135">
        <v>1</v>
      </c>
      <c r="C2135" t="s">
        <v>80</v>
      </c>
      <c r="D2135" t="s">
        <v>88</v>
      </c>
      <c r="E2135" t="s">
        <v>213</v>
      </c>
      <c r="F2135" t="s">
        <v>6268</v>
      </c>
      <c r="G2135" t="s">
        <v>147</v>
      </c>
      <c r="H2135" t="s">
        <v>187</v>
      </c>
      <c r="I2135" t="s">
        <v>136</v>
      </c>
      <c r="J2135" t="s">
        <v>3</v>
      </c>
      <c r="K2135" t="s">
        <v>138</v>
      </c>
      <c r="L2135" t="s">
        <v>6269</v>
      </c>
      <c r="M2135" t="s">
        <v>6270</v>
      </c>
      <c r="N2135">
        <v>2.0788888879999998</v>
      </c>
      <c r="O2135">
        <v>0</v>
      </c>
      <c r="P2135">
        <v>1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0.51768947738489302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0.51768947738489302</v>
      </c>
    </row>
    <row r="2136" spans="1:31" x14ac:dyDescent="0.3">
      <c r="A2136">
        <v>2690932</v>
      </c>
      <c r="B2136">
        <v>1</v>
      </c>
      <c r="C2136" t="s">
        <v>80</v>
      </c>
      <c r="D2136" t="s">
        <v>96</v>
      </c>
      <c r="E2136" t="s">
        <v>428</v>
      </c>
      <c r="F2136" t="s">
        <v>6271</v>
      </c>
      <c r="G2136" t="s">
        <v>186</v>
      </c>
      <c r="H2136" t="s">
        <v>187</v>
      </c>
      <c r="I2136" t="s">
        <v>136</v>
      </c>
      <c r="J2136" t="s">
        <v>137</v>
      </c>
      <c r="K2136" t="s">
        <v>138</v>
      </c>
      <c r="L2136" t="s">
        <v>6272</v>
      </c>
      <c r="M2136" t="s">
        <v>6273</v>
      </c>
      <c r="N2136">
        <v>1.5508333329999999</v>
      </c>
      <c r="O2136">
        <v>0</v>
      </c>
      <c r="P2136">
        <v>46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15.599029316973688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15.599029316973688</v>
      </c>
    </row>
    <row r="2137" spans="1:31" x14ac:dyDescent="0.3">
      <c r="A2137">
        <v>2690839</v>
      </c>
      <c r="B2137">
        <v>2</v>
      </c>
      <c r="C2137" t="s">
        <v>80</v>
      </c>
      <c r="D2137" t="s">
        <v>85</v>
      </c>
      <c r="E2137" t="s">
        <v>244</v>
      </c>
      <c r="F2137" t="s">
        <v>6274</v>
      </c>
      <c r="G2137" t="s">
        <v>3824</v>
      </c>
      <c r="H2137" t="s">
        <v>187</v>
      </c>
      <c r="I2137" t="s">
        <v>136</v>
      </c>
      <c r="J2137" t="s">
        <v>137</v>
      </c>
      <c r="K2137" t="s">
        <v>138</v>
      </c>
      <c r="L2137" t="s">
        <v>6275</v>
      </c>
      <c r="M2137" t="s">
        <v>6276</v>
      </c>
      <c r="N2137">
        <v>0.51972222199999996</v>
      </c>
      <c r="O2137">
        <v>0</v>
      </c>
      <c r="P2137">
        <v>653</v>
      </c>
      <c r="Q2137">
        <v>0</v>
      </c>
      <c r="R2137">
        <v>0</v>
      </c>
      <c r="S2137">
        <v>0</v>
      </c>
      <c r="T2137">
        <v>56</v>
      </c>
      <c r="U2137">
        <v>0</v>
      </c>
      <c r="V2137">
        <v>1</v>
      </c>
      <c r="W2137">
        <v>0</v>
      </c>
      <c r="X2137">
        <v>60.274221078277357</v>
      </c>
      <c r="Y2137">
        <v>0</v>
      </c>
      <c r="Z2137">
        <v>0</v>
      </c>
      <c r="AA2137">
        <v>0</v>
      </c>
      <c r="AB2137">
        <v>25.411946922684315</v>
      </c>
      <c r="AC2137">
        <v>0</v>
      </c>
      <c r="AD2137">
        <v>3.6532054509863947</v>
      </c>
      <c r="AE2137">
        <v>89.339373451948063</v>
      </c>
    </row>
    <row r="2138" spans="1:31" x14ac:dyDescent="0.3">
      <c r="A2138">
        <v>2690981</v>
      </c>
      <c r="B2138">
        <v>1</v>
      </c>
      <c r="C2138" t="s">
        <v>80</v>
      </c>
      <c r="D2138" t="s">
        <v>90</v>
      </c>
      <c r="E2138" t="s">
        <v>244</v>
      </c>
      <c r="F2138" t="s">
        <v>6277</v>
      </c>
      <c r="G2138" t="s">
        <v>968</v>
      </c>
      <c r="H2138" t="s">
        <v>187</v>
      </c>
      <c r="I2138" t="s">
        <v>136</v>
      </c>
      <c r="J2138" t="s">
        <v>137</v>
      </c>
      <c r="K2138" t="s">
        <v>138</v>
      </c>
      <c r="L2138" t="s">
        <v>6278</v>
      </c>
      <c r="M2138" t="s">
        <v>6279</v>
      </c>
      <c r="N2138">
        <v>1.116666666</v>
      </c>
      <c r="O2138">
        <v>0</v>
      </c>
      <c r="P2138">
        <v>376</v>
      </c>
      <c r="Q2138">
        <v>0</v>
      </c>
      <c r="R2138">
        <v>0</v>
      </c>
      <c r="S2138">
        <v>0</v>
      </c>
      <c r="T2138">
        <v>18</v>
      </c>
      <c r="U2138">
        <v>0</v>
      </c>
      <c r="V2138">
        <v>0</v>
      </c>
      <c r="W2138">
        <v>0</v>
      </c>
      <c r="X2138">
        <v>86.61729271091022</v>
      </c>
      <c r="Y2138">
        <v>0</v>
      </c>
      <c r="Z2138">
        <v>0</v>
      </c>
      <c r="AA2138">
        <v>0</v>
      </c>
      <c r="AB2138">
        <v>13.76813345011311</v>
      </c>
      <c r="AC2138">
        <v>0</v>
      </c>
      <c r="AD2138">
        <v>0</v>
      </c>
      <c r="AE2138">
        <v>100.38542616102333</v>
      </c>
    </row>
    <row r="2139" spans="1:31" x14ac:dyDescent="0.3">
      <c r="A2139">
        <v>2691002</v>
      </c>
      <c r="B2139">
        <v>1</v>
      </c>
      <c r="C2139" t="s">
        <v>80</v>
      </c>
      <c r="D2139" t="s">
        <v>94</v>
      </c>
      <c r="E2139" t="s">
        <v>184</v>
      </c>
      <c r="F2139" t="s">
        <v>6280</v>
      </c>
      <c r="G2139" t="s">
        <v>186</v>
      </c>
      <c r="H2139" t="s">
        <v>187</v>
      </c>
      <c r="I2139" t="s">
        <v>136</v>
      </c>
      <c r="J2139" t="s">
        <v>137</v>
      </c>
      <c r="K2139" t="s">
        <v>138</v>
      </c>
      <c r="L2139" t="s">
        <v>6281</v>
      </c>
      <c r="M2139" t="s">
        <v>6282</v>
      </c>
      <c r="N2139">
        <v>0.44277777699999998</v>
      </c>
      <c r="O2139">
        <v>0</v>
      </c>
      <c r="P2139">
        <v>178</v>
      </c>
      <c r="Q2139">
        <v>0</v>
      </c>
      <c r="R2139">
        <v>0</v>
      </c>
      <c r="S2139">
        <v>0</v>
      </c>
      <c r="T2139">
        <v>11</v>
      </c>
      <c r="U2139">
        <v>0</v>
      </c>
      <c r="V2139">
        <v>0</v>
      </c>
      <c r="W2139">
        <v>0</v>
      </c>
      <c r="X2139">
        <v>13.295929457333871</v>
      </c>
      <c r="Y2139">
        <v>0</v>
      </c>
      <c r="Z2139">
        <v>0</v>
      </c>
      <c r="AA2139">
        <v>0</v>
      </c>
      <c r="AB2139">
        <v>4.1235272789563844</v>
      </c>
      <c r="AC2139">
        <v>0</v>
      </c>
      <c r="AD2139">
        <v>0</v>
      </c>
      <c r="AE2139">
        <v>17.419456736290257</v>
      </c>
    </row>
    <row r="2140" spans="1:31" x14ac:dyDescent="0.3">
      <c r="A2140">
        <v>2690469</v>
      </c>
      <c r="B2140">
        <v>1</v>
      </c>
      <c r="C2140" t="s">
        <v>81</v>
      </c>
      <c r="D2140" t="s">
        <v>128</v>
      </c>
      <c r="E2140" t="s">
        <v>213</v>
      </c>
      <c r="F2140" t="s">
        <v>6283</v>
      </c>
      <c r="G2140" t="s">
        <v>147</v>
      </c>
      <c r="H2140" t="s">
        <v>187</v>
      </c>
      <c r="I2140" t="s">
        <v>136</v>
      </c>
      <c r="J2140" t="s">
        <v>137</v>
      </c>
      <c r="K2140" t="s">
        <v>138</v>
      </c>
      <c r="L2140" t="s">
        <v>6284</v>
      </c>
      <c r="M2140" t="s">
        <v>6285</v>
      </c>
      <c r="N2140">
        <v>1.7594444440000001</v>
      </c>
      <c r="O2140">
        <v>0</v>
      </c>
      <c r="P2140">
        <v>3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0.99188960608599996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0.99188960608599996</v>
      </c>
    </row>
    <row r="2141" spans="1:31" x14ac:dyDescent="0.3">
      <c r="A2141">
        <v>2690915</v>
      </c>
      <c r="B2141">
        <v>1</v>
      </c>
      <c r="C2141" t="s">
        <v>80</v>
      </c>
      <c r="D2141" t="s">
        <v>83</v>
      </c>
      <c r="E2141" t="s">
        <v>213</v>
      </c>
      <c r="F2141" t="s">
        <v>6286</v>
      </c>
      <c r="G2141" t="s">
        <v>147</v>
      </c>
      <c r="H2141" t="s">
        <v>187</v>
      </c>
      <c r="I2141" t="s">
        <v>136</v>
      </c>
      <c r="J2141" t="s">
        <v>3</v>
      </c>
      <c r="K2141" t="s">
        <v>138</v>
      </c>
      <c r="L2141" t="s">
        <v>6287</v>
      </c>
      <c r="M2141" t="s">
        <v>6288</v>
      </c>
      <c r="N2141">
        <v>1.010277777</v>
      </c>
      <c r="O2141">
        <v>0</v>
      </c>
      <c r="P2141">
        <v>0</v>
      </c>
      <c r="Q2141">
        <v>0</v>
      </c>
      <c r="R2141">
        <v>0</v>
      </c>
      <c r="S2141">
        <v>0</v>
      </c>
      <c r="T2141">
        <v>2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19.006538910443052</v>
      </c>
      <c r="AC2141">
        <v>0</v>
      </c>
      <c r="AD2141">
        <v>0</v>
      </c>
      <c r="AE2141">
        <v>19.006538910443052</v>
      </c>
    </row>
    <row r="2142" spans="1:31" x14ac:dyDescent="0.3">
      <c r="A2142">
        <v>2690977</v>
      </c>
      <c r="B2142">
        <v>1</v>
      </c>
      <c r="C2142" t="s">
        <v>81</v>
      </c>
      <c r="D2142" t="s">
        <v>119</v>
      </c>
      <c r="E2142" t="s">
        <v>244</v>
      </c>
      <c r="F2142" t="s">
        <v>6289</v>
      </c>
      <c r="G2142" t="s">
        <v>968</v>
      </c>
      <c r="H2142" t="s">
        <v>187</v>
      </c>
      <c r="I2142" t="s">
        <v>136</v>
      </c>
      <c r="J2142" t="s">
        <v>137</v>
      </c>
      <c r="K2142" t="s">
        <v>138</v>
      </c>
      <c r="L2142" t="s">
        <v>6290</v>
      </c>
      <c r="M2142" t="s">
        <v>6291</v>
      </c>
      <c r="N2142">
        <v>1.9638888880000001</v>
      </c>
      <c r="O2142">
        <v>0</v>
      </c>
      <c r="P2142">
        <v>3</v>
      </c>
      <c r="Q2142">
        <v>0</v>
      </c>
      <c r="R2142">
        <v>8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0.55879013041056003</v>
      </c>
      <c r="Y2142">
        <v>0</v>
      </c>
      <c r="Z2142">
        <v>4.5496543872912305</v>
      </c>
      <c r="AA2142">
        <v>0</v>
      </c>
      <c r="AB2142">
        <v>0</v>
      </c>
      <c r="AC2142">
        <v>0</v>
      </c>
      <c r="AD2142">
        <v>0</v>
      </c>
      <c r="AE2142">
        <v>5.1084445177017903</v>
      </c>
    </row>
    <row r="2143" spans="1:31" x14ac:dyDescent="0.3">
      <c r="A2143">
        <v>2690915</v>
      </c>
      <c r="B2143">
        <v>2</v>
      </c>
      <c r="C2143" t="s">
        <v>80</v>
      </c>
      <c r="D2143" t="s">
        <v>83</v>
      </c>
      <c r="E2143" t="s">
        <v>184</v>
      </c>
      <c r="F2143" t="s">
        <v>6292</v>
      </c>
      <c r="G2143" t="s">
        <v>147</v>
      </c>
      <c r="H2143" t="s">
        <v>187</v>
      </c>
      <c r="I2143" t="s">
        <v>136</v>
      </c>
      <c r="J2143" t="s">
        <v>3</v>
      </c>
      <c r="K2143" t="s">
        <v>138</v>
      </c>
      <c r="L2143" t="s">
        <v>6288</v>
      </c>
      <c r="M2143" t="s">
        <v>6293</v>
      </c>
      <c r="N2143">
        <v>1.3602777770000001</v>
      </c>
      <c r="O2143">
        <v>0</v>
      </c>
      <c r="P2143">
        <v>17</v>
      </c>
      <c r="Q2143">
        <v>0</v>
      </c>
      <c r="R2143">
        <v>0</v>
      </c>
      <c r="S2143">
        <v>0</v>
      </c>
      <c r="T2143">
        <v>7</v>
      </c>
      <c r="U2143">
        <v>0</v>
      </c>
      <c r="V2143">
        <v>0</v>
      </c>
      <c r="W2143">
        <v>0</v>
      </c>
      <c r="X2143">
        <v>4.8702202989381487</v>
      </c>
      <c r="Y2143">
        <v>0</v>
      </c>
      <c r="Z2143">
        <v>0</v>
      </c>
      <c r="AA2143">
        <v>0</v>
      </c>
      <c r="AB2143">
        <v>50.142588761164298</v>
      </c>
      <c r="AC2143">
        <v>0</v>
      </c>
      <c r="AD2143">
        <v>0</v>
      </c>
      <c r="AE2143">
        <v>55.012809060102448</v>
      </c>
    </row>
    <row r="2144" spans="1:31" x14ac:dyDescent="0.3">
      <c r="A2144">
        <v>2690998</v>
      </c>
      <c r="B2144">
        <v>1</v>
      </c>
      <c r="C2144" t="s">
        <v>80</v>
      </c>
      <c r="D2144" t="s">
        <v>84</v>
      </c>
      <c r="E2144" t="s">
        <v>244</v>
      </c>
      <c r="F2144" t="s">
        <v>6294</v>
      </c>
      <c r="G2144" t="s">
        <v>165</v>
      </c>
      <c r="H2144" t="s">
        <v>187</v>
      </c>
      <c r="I2144" t="s">
        <v>136</v>
      </c>
      <c r="J2144" t="s">
        <v>137</v>
      </c>
      <c r="K2144" t="s">
        <v>166</v>
      </c>
      <c r="L2144" t="s">
        <v>6295</v>
      </c>
      <c r="M2144" t="s">
        <v>6296</v>
      </c>
      <c r="N2144">
        <v>1.335555555</v>
      </c>
      <c r="O2144">
        <v>0</v>
      </c>
      <c r="P2144">
        <v>544</v>
      </c>
      <c r="Q2144">
        <v>0</v>
      </c>
      <c r="R2144">
        <v>0</v>
      </c>
      <c r="S2144">
        <v>0</v>
      </c>
      <c r="T2144">
        <v>27</v>
      </c>
      <c r="U2144">
        <v>0</v>
      </c>
      <c r="V2144">
        <v>1</v>
      </c>
      <c r="W2144">
        <v>0</v>
      </c>
      <c r="X2144">
        <v>120.61262656939596</v>
      </c>
      <c r="Y2144">
        <v>0</v>
      </c>
      <c r="Z2144">
        <v>0</v>
      </c>
      <c r="AA2144">
        <v>0</v>
      </c>
      <c r="AB2144">
        <v>35.464980626133347</v>
      </c>
      <c r="AC2144">
        <v>0</v>
      </c>
      <c r="AD2144">
        <v>2.9676529208862057</v>
      </c>
      <c r="AE2144">
        <v>159.04526011641551</v>
      </c>
    </row>
    <row r="2145" spans="1:31" x14ac:dyDescent="0.3">
      <c r="A2145">
        <v>2691004</v>
      </c>
      <c r="B2145">
        <v>1</v>
      </c>
      <c r="C2145" t="s">
        <v>80</v>
      </c>
      <c r="D2145" t="s">
        <v>101</v>
      </c>
      <c r="E2145" t="s">
        <v>184</v>
      </c>
      <c r="F2145" t="s">
        <v>6297</v>
      </c>
      <c r="G2145" t="s">
        <v>409</v>
      </c>
      <c r="H2145" t="s">
        <v>187</v>
      </c>
      <c r="I2145" t="s">
        <v>136</v>
      </c>
      <c r="J2145" t="s">
        <v>137</v>
      </c>
      <c r="K2145" t="s">
        <v>138</v>
      </c>
      <c r="L2145" t="s">
        <v>6298</v>
      </c>
      <c r="M2145" t="s">
        <v>6299</v>
      </c>
      <c r="N2145">
        <v>1.003055555</v>
      </c>
      <c r="O2145">
        <v>0</v>
      </c>
      <c r="P2145">
        <v>31</v>
      </c>
      <c r="Q2145">
        <v>0</v>
      </c>
      <c r="R2145">
        <v>0</v>
      </c>
      <c r="S2145">
        <v>0</v>
      </c>
      <c r="T2145">
        <v>10</v>
      </c>
      <c r="U2145">
        <v>0</v>
      </c>
      <c r="V2145">
        <v>0</v>
      </c>
      <c r="W2145">
        <v>0</v>
      </c>
      <c r="X2145">
        <v>18.020303826121296</v>
      </c>
      <c r="Y2145">
        <v>0</v>
      </c>
      <c r="Z2145">
        <v>0</v>
      </c>
      <c r="AA2145">
        <v>0</v>
      </c>
      <c r="AB2145">
        <v>10.497621166319053</v>
      </c>
      <c r="AC2145">
        <v>0</v>
      </c>
      <c r="AD2145">
        <v>0</v>
      </c>
      <c r="AE2145">
        <v>28.517924992440349</v>
      </c>
    </row>
    <row r="2146" spans="1:31" x14ac:dyDescent="0.3">
      <c r="A2146">
        <v>2691006</v>
      </c>
      <c r="B2146">
        <v>1</v>
      </c>
      <c r="C2146" t="s">
        <v>81</v>
      </c>
      <c r="D2146" t="s">
        <v>118</v>
      </c>
      <c r="E2146" t="s">
        <v>184</v>
      </c>
      <c r="F2146" t="s">
        <v>6300</v>
      </c>
      <c r="G2146" t="s">
        <v>409</v>
      </c>
      <c r="H2146" t="s">
        <v>187</v>
      </c>
      <c r="I2146" t="s">
        <v>136</v>
      </c>
      <c r="J2146" t="s">
        <v>137</v>
      </c>
      <c r="K2146" t="s">
        <v>138</v>
      </c>
      <c r="L2146" t="s">
        <v>6301</v>
      </c>
      <c r="M2146" t="s">
        <v>6302</v>
      </c>
      <c r="N2146">
        <v>0.51694444399999995</v>
      </c>
      <c r="O2146">
        <v>0</v>
      </c>
      <c r="P2146">
        <v>7</v>
      </c>
      <c r="Q2146">
        <v>0</v>
      </c>
      <c r="R2146">
        <v>1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0.78533408375310521</v>
      </c>
      <c r="Y2146">
        <v>0</v>
      </c>
      <c r="Z2146">
        <v>0.30012492874484997</v>
      </c>
      <c r="AA2146">
        <v>0</v>
      </c>
      <c r="AB2146">
        <v>0</v>
      </c>
      <c r="AC2146">
        <v>0</v>
      </c>
      <c r="AD2146">
        <v>0</v>
      </c>
      <c r="AE2146">
        <v>1.0854590124979553</v>
      </c>
    </row>
    <row r="2147" spans="1:31" x14ac:dyDescent="0.3">
      <c r="A2147">
        <v>2691031</v>
      </c>
      <c r="B2147">
        <v>1</v>
      </c>
      <c r="C2147" t="s">
        <v>80</v>
      </c>
      <c r="D2147" t="s">
        <v>107</v>
      </c>
      <c r="E2147" t="s">
        <v>244</v>
      </c>
      <c r="F2147" t="s">
        <v>6303</v>
      </c>
      <c r="G2147" t="s">
        <v>165</v>
      </c>
      <c r="H2147" t="s">
        <v>187</v>
      </c>
      <c r="I2147" t="s">
        <v>136</v>
      </c>
      <c r="J2147" t="s">
        <v>137</v>
      </c>
      <c r="K2147" t="s">
        <v>166</v>
      </c>
      <c r="L2147" t="s">
        <v>6304</v>
      </c>
      <c r="M2147" t="s">
        <v>6305</v>
      </c>
      <c r="N2147">
        <v>1.162222222</v>
      </c>
      <c r="O2147">
        <v>0</v>
      </c>
      <c r="P2147">
        <v>88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16.745626911191334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16.745626911191334</v>
      </c>
    </row>
    <row r="2148" spans="1:31" x14ac:dyDescent="0.3">
      <c r="A2148">
        <v>2690875</v>
      </c>
      <c r="B2148">
        <v>1</v>
      </c>
      <c r="C2148" t="s">
        <v>81</v>
      </c>
      <c r="D2148" t="s">
        <v>114</v>
      </c>
      <c r="E2148" t="s">
        <v>184</v>
      </c>
      <c r="F2148" t="s">
        <v>6306</v>
      </c>
      <c r="G2148" t="s">
        <v>6307</v>
      </c>
      <c r="H2148" t="s">
        <v>187</v>
      </c>
      <c r="I2148" t="s">
        <v>136</v>
      </c>
      <c r="J2148" t="s">
        <v>137</v>
      </c>
      <c r="K2148" t="s">
        <v>138</v>
      </c>
      <c r="L2148" t="s">
        <v>6308</v>
      </c>
      <c r="M2148" t="s">
        <v>6309</v>
      </c>
      <c r="N2148">
        <v>3.5261111110000001</v>
      </c>
      <c r="O2148">
        <v>0</v>
      </c>
      <c r="P2148">
        <v>88</v>
      </c>
      <c r="Q2148">
        <v>0</v>
      </c>
      <c r="R2148">
        <v>0</v>
      </c>
      <c r="S2148">
        <v>0</v>
      </c>
      <c r="T2148">
        <v>2</v>
      </c>
      <c r="U2148">
        <v>0</v>
      </c>
      <c r="V2148">
        <v>0</v>
      </c>
      <c r="W2148">
        <v>0</v>
      </c>
      <c r="X2148">
        <v>29.567810890536631</v>
      </c>
      <c r="Y2148">
        <v>0</v>
      </c>
      <c r="Z2148">
        <v>0</v>
      </c>
      <c r="AA2148">
        <v>0</v>
      </c>
      <c r="AB2148">
        <v>2.8147042626756478</v>
      </c>
      <c r="AC2148">
        <v>0</v>
      </c>
      <c r="AD2148">
        <v>0</v>
      </c>
      <c r="AE2148">
        <v>32.382515153212282</v>
      </c>
    </row>
    <row r="2149" spans="1:31" x14ac:dyDescent="0.3">
      <c r="A2149">
        <v>2690995</v>
      </c>
      <c r="B2149">
        <v>1</v>
      </c>
      <c r="C2149" t="s">
        <v>80</v>
      </c>
      <c r="D2149" t="s">
        <v>108</v>
      </c>
      <c r="E2149" t="s">
        <v>184</v>
      </c>
      <c r="F2149" t="s">
        <v>6310</v>
      </c>
      <c r="G2149" t="s">
        <v>186</v>
      </c>
      <c r="H2149" t="s">
        <v>187</v>
      </c>
      <c r="I2149" t="s">
        <v>136</v>
      </c>
      <c r="J2149" t="s">
        <v>137</v>
      </c>
      <c r="K2149" t="s">
        <v>138</v>
      </c>
      <c r="L2149" t="s">
        <v>6311</v>
      </c>
      <c r="M2149" t="s">
        <v>6312</v>
      </c>
      <c r="N2149">
        <v>1.9724999999999999</v>
      </c>
      <c r="O2149">
        <v>0</v>
      </c>
      <c r="P2149">
        <v>0</v>
      </c>
      <c r="Q2149">
        <v>0</v>
      </c>
      <c r="R2149">
        <v>3</v>
      </c>
      <c r="S2149">
        <v>0</v>
      </c>
      <c r="T2149">
        <v>1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5.6715049872135355</v>
      </c>
      <c r="AA2149">
        <v>0</v>
      </c>
      <c r="AB2149">
        <v>0.39790343939916462</v>
      </c>
      <c r="AC2149">
        <v>0</v>
      </c>
      <c r="AD2149">
        <v>0</v>
      </c>
      <c r="AE2149">
        <v>6.0694084266127</v>
      </c>
    </row>
    <row r="2150" spans="1:31" x14ac:dyDescent="0.3">
      <c r="A2150">
        <v>2690995</v>
      </c>
      <c r="B2150">
        <v>2</v>
      </c>
      <c r="C2150" t="s">
        <v>80</v>
      </c>
      <c r="D2150" t="s">
        <v>108</v>
      </c>
      <c r="E2150" t="s">
        <v>244</v>
      </c>
      <c r="F2150" t="s">
        <v>6313</v>
      </c>
      <c r="G2150" t="s">
        <v>186</v>
      </c>
      <c r="H2150" t="s">
        <v>187</v>
      </c>
      <c r="I2150" t="s">
        <v>136</v>
      </c>
      <c r="J2150" t="s">
        <v>137</v>
      </c>
      <c r="K2150" t="s">
        <v>138</v>
      </c>
      <c r="L2150" t="s">
        <v>6312</v>
      </c>
      <c r="M2150" t="s">
        <v>6314</v>
      </c>
      <c r="N2150">
        <v>0.59111111100000002</v>
      </c>
      <c r="O2150">
        <v>0</v>
      </c>
      <c r="P2150">
        <v>71</v>
      </c>
      <c r="Q2150">
        <v>0</v>
      </c>
      <c r="R2150">
        <v>23</v>
      </c>
      <c r="S2150">
        <v>0</v>
      </c>
      <c r="T2150">
        <v>22</v>
      </c>
      <c r="U2150">
        <v>0</v>
      </c>
      <c r="V2150">
        <v>0</v>
      </c>
      <c r="W2150">
        <v>0</v>
      </c>
      <c r="X2150">
        <v>6.2376841526302256</v>
      </c>
      <c r="Y2150">
        <v>0</v>
      </c>
      <c r="Z2150">
        <v>30.947799352170364</v>
      </c>
      <c r="AA2150">
        <v>0</v>
      </c>
      <c r="AB2150">
        <v>14.785594612208309</v>
      </c>
      <c r="AC2150">
        <v>0</v>
      </c>
      <c r="AD2150">
        <v>0</v>
      </c>
      <c r="AE2150">
        <v>51.971078117008894</v>
      </c>
    </row>
    <row r="2151" spans="1:31" x14ac:dyDescent="0.3">
      <c r="A2151">
        <v>2691102</v>
      </c>
      <c r="B2151">
        <v>1</v>
      </c>
      <c r="C2151" t="s">
        <v>81</v>
      </c>
      <c r="D2151" t="s">
        <v>113</v>
      </c>
      <c r="E2151" t="s">
        <v>428</v>
      </c>
      <c r="F2151" t="s">
        <v>6315</v>
      </c>
      <c r="G2151" t="s">
        <v>1177</v>
      </c>
      <c r="H2151" t="s">
        <v>187</v>
      </c>
      <c r="I2151" t="s">
        <v>136</v>
      </c>
      <c r="J2151" t="s">
        <v>137</v>
      </c>
      <c r="K2151" t="s">
        <v>138</v>
      </c>
      <c r="L2151" t="s">
        <v>6316</v>
      </c>
      <c r="M2151" t="s">
        <v>6317</v>
      </c>
      <c r="N2151">
        <v>0.61888888799999997</v>
      </c>
      <c r="O2151">
        <v>0</v>
      </c>
      <c r="P2151">
        <v>48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5.6115212739657681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5.6115212739657681</v>
      </c>
    </row>
    <row r="2152" spans="1:31" x14ac:dyDescent="0.3">
      <c r="A2152">
        <v>2691111</v>
      </c>
      <c r="B2152">
        <v>1</v>
      </c>
      <c r="C2152" t="s">
        <v>81</v>
      </c>
      <c r="D2152" t="s">
        <v>117</v>
      </c>
      <c r="E2152" t="s">
        <v>244</v>
      </c>
      <c r="F2152" t="s">
        <v>6318</v>
      </c>
      <c r="G2152" t="s">
        <v>409</v>
      </c>
      <c r="H2152" t="s">
        <v>187</v>
      </c>
      <c r="I2152" t="s">
        <v>136</v>
      </c>
      <c r="J2152" t="s">
        <v>137</v>
      </c>
      <c r="K2152" t="s">
        <v>138</v>
      </c>
      <c r="L2152" t="s">
        <v>6319</v>
      </c>
      <c r="M2152" t="s">
        <v>6320</v>
      </c>
      <c r="N2152">
        <v>0.42833333299999998</v>
      </c>
      <c r="O2152">
        <v>0</v>
      </c>
      <c r="P2152">
        <v>215</v>
      </c>
      <c r="Q2152">
        <v>0</v>
      </c>
      <c r="R2152">
        <v>0</v>
      </c>
      <c r="S2152">
        <v>0</v>
      </c>
      <c r="T2152">
        <v>1</v>
      </c>
      <c r="U2152">
        <v>0</v>
      </c>
      <c r="V2152">
        <v>0</v>
      </c>
      <c r="W2152">
        <v>0</v>
      </c>
      <c r="X2152">
        <v>11.600249035628595</v>
      </c>
      <c r="Y2152">
        <v>0</v>
      </c>
      <c r="Z2152">
        <v>0</v>
      </c>
      <c r="AA2152">
        <v>0</v>
      </c>
      <c r="AB2152">
        <v>0.70564325520000004</v>
      </c>
      <c r="AC2152">
        <v>0</v>
      </c>
      <c r="AD2152">
        <v>0</v>
      </c>
      <c r="AE2152">
        <v>12.305892290828595</v>
      </c>
    </row>
    <row r="2153" spans="1:31" x14ac:dyDescent="0.3">
      <c r="A2153">
        <v>2690766</v>
      </c>
      <c r="B2153">
        <v>1</v>
      </c>
      <c r="C2153" t="s">
        <v>81</v>
      </c>
      <c r="D2153" t="s">
        <v>120</v>
      </c>
      <c r="E2153" t="s">
        <v>244</v>
      </c>
      <c r="F2153" t="s">
        <v>1042</v>
      </c>
      <c r="G2153" t="s">
        <v>165</v>
      </c>
      <c r="H2153" t="s">
        <v>187</v>
      </c>
      <c r="I2153" t="s">
        <v>136</v>
      </c>
      <c r="J2153" t="s">
        <v>137</v>
      </c>
      <c r="K2153" t="s">
        <v>166</v>
      </c>
      <c r="L2153" t="s">
        <v>6321</v>
      </c>
      <c r="M2153" t="s">
        <v>6322</v>
      </c>
      <c r="N2153">
        <v>7.5480555550000004</v>
      </c>
      <c r="O2153">
        <v>0</v>
      </c>
      <c r="P2153">
        <v>142</v>
      </c>
      <c r="Q2153">
        <v>0</v>
      </c>
      <c r="R2153">
        <v>1</v>
      </c>
      <c r="S2153">
        <v>0</v>
      </c>
      <c r="T2153">
        <v>15</v>
      </c>
      <c r="U2153">
        <v>0</v>
      </c>
      <c r="V2153">
        <v>0</v>
      </c>
      <c r="W2153">
        <v>0</v>
      </c>
      <c r="X2153">
        <v>154.88767021022565</v>
      </c>
      <c r="Y2153">
        <v>0</v>
      </c>
      <c r="Z2153">
        <v>0.5076676374325475</v>
      </c>
      <c r="AA2153">
        <v>0</v>
      </c>
      <c r="AB2153">
        <v>51.771130374360311</v>
      </c>
      <c r="AC2153">
        <v>0</v>
      </c>
      <c r="AD2153">
        <v>0</v>
      </c>
      <c r="AE2153">
        <v>207.16646822201852</v>
      </c>
    </row>
    <row r="2154" spans="1:31" x14ac:dyDescent="0.3">
      <c r="A2154">
        <v>2690779</v>
      </c>
      <c r="B2154">
        <v>1</v>
      </c>
      <c r="C2154" t="s">
        <v>80</v>
      </c>
      <c r="D2154" t="s">
        <v>83</v>
      </c>
      <c r="E2154" t="s">
        <v>184</v>
      </c>
      <c r="F2154" t="s">
        <v>5350</v>
      </c>
      <c r="G2154" t="s">
        <v>346</v>
      </c>
      <c r="H2154" t="s">
        <v>187</v>
      </c>
      <c r="I2154" t="s">
        <v>136</v>
      </c>
      <c r="J2154" t="s">
        <v>137</v>
      </c>
      <c r="K2154" t="s">
        <v>166</v>
      </c>
      <c r="L2154" t="s">
        <v>6323</v>
      </c>
      <c r="M2154" t="s">
        <v>6324</v>
      </c>
      <c r="N2154">
        <v>6.8727777769999996</v>
      </c>
      <c r="O2154">
        <v>0</v>
      </c>
      <c r="P2154">
        <v>61</v>
      </c>
      <c r="Q2154">
        <v>0</v>
      </c>
      <c r="R2154">
        <v>0</v>
      </c>
      <c r="S2154">
        <v>0</v>
      </c>
      <c r="T2154">
        <v>12</v>
      </c>
      <c r="U2154">
        <v>0</v>
      </c>
      <c r="V2154">
        <v>0</v>
      </c>
      <c r="W2154">
        <v>0</v>
      </c>
      <c r="X2154">
        <v>151.11266739868734</v>
      </c>
      <c r="Y2154">
        <v>0</v>
      </c>
      <c r="Z2154">
        <v>0</v>
      </c>
      <c r="AA2154">
        <v>0</v>
      </c>
      <c r="AB2154">
        <v>109.21916027429707</v>
      </c>
      <c r="AC2154">
        <v>0</v>
      </c>
      <c r="AD2154">
        <v>0</v>
      </c>
      <c r="AE2154">
        <v>260.33182767298439</v>
      </c>
    </row>
    <row r="2155" spans="1:31" x14ac:dyDescent="0.3">
      <c r="A2155">
        <v>2691124</v>
      </c>
      <c r="B2155">
        <v>1</v>
      </c>
      <c r="C2155" t="s">
        <v>81</v>
      </c>
      <c r="D2155" t="s">
        <v>115</v>
      </c>
      <c r="E2155" t="s">
        <v>184</v>
      </c>
      <c r="F2155" t="s">
        <v>6325</v>
      </c>
      <c r="G2155" t="s">
        <v>186</v>
      </c>
      <c r="H2155" t="s">
        <v>187</v>
      </c>
      <c r="I2155" t="s">
        <v>136</v>
      </c>
      <c r="J2155" t="s">
        <v>137</v>
      </c>
      <c r="K2155" t="s">
        <v>138</v>
      </c>
      <c r="L2155" t="s">
        <v>6326</v>
      </c>
      <c r="M2155" t="s">
        <v>6327</v>
      </c>
      <c r="N2155">
        <v>0.82527777700000005</v>
      </c>
      <c r="O2155">
        <v>0</v>
      </c>
      <c r="P2155">
        <v>16</v>
      </c>
      <c r="Q2155">
        <v>0</v>
      </c>
      <c r="R2155">
        <v>1</v>
      </c>
      <c r="S2155">
        <v>0</v>
      </c>
      <c r="T2155">
        <v>1</v>
      </c>
      <c r="U2155">
        <v>0</v>
      </c>
      <c r="V2155">
        <v>0</v>
      </c>
      <c r="W2155">
        <v>0</v>
      </c>
      <c r="X2155">
        <v>0.3978982614610907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0.3978982614610907</v>
      </c>
    </row>
    <row r="2156" spans="1:31" x14ac:dyDescent="0.3">
      <c r="A2156">
        <v>2691035</v>
      </c>
      <c r="B2156">
        <v>1</v>
      </c>
      <c r="C2156" t="s">
        <v>80</v>
      </c>
      <c r="D2156" t="s">
        <v>99</v>
      </c>
      <c r="E2156" t="s">
        <v>184</v>
      </c>
      <c r="F2156" t="s">
        <v>6328</v>
      </c>
      <c r="G2156" t="s">
        <v>186</v>
      </c>
      <c r="H2156" t="s">
        <v>187</v>
      </c>
      <c r="I2156" t="s">
        <v>136</v>
      </c>
      <c r="J2156" t="s">
        <v>137</v>
      </c>
      <c r="K2156" t="s">
        <v>138</v>
      </c>
      <c r="L2156" t="s">
        <v>6329</v>
      </c>
      <c r="M2156" t="s">
        <v>6330</v>
      </c>
      <c r="N2156">
        <v>1.8716666660000001</v>
      </c>
      <c r="O2156">
        <v>0</v>
      </c>
      <c r="P2156">
        <v>100</v>
      </c>
      <c r="Q2156">
        <v>0</v>
      </c>
      <c r="R2156">
        <v>3</v>
      </c>
      <c r="S2156">
        <v>0</v>
      </c>
      <c r="T2156">
        <v>11</v>
      </c>
      <c r="U2156">
        <v>0</v>
      </c>
      <c r="V2156">
        <v>0</v>
      </c>
      <c r="W2156">
        <v>0</v>
      </c>
      <c r="X2156">
        <v>28.651678551892267</v>
      </c>
      <c r="Y2156">
        <v>0</v>
      </c>
      <c r="Z2156">
        <v>0.78779288559594129</v>
      </c>
      <c r="AA2156">
        <v>0</v>
      </c>
      <c r="AB2156">
        <v>14.212831572520802</v>
      </c>
      <c r="AC2156">
        <v>0</v>
      </c>
      <c r="AD2156">
        <v>0</v>
      </c>
      <c r="AE2156">
        <v>43.652303010009007</v>
      </c>
    </row>
    <row r="2157" spans="1:31" x14ac:dyDescent="0.3">
      <c r="A2157">
        <v>2691059</v>
      </c>
      <c r="B2157">
        <v>1</v>
      </c>
      <c r="C2157" t="s">
        <v>80</v>
      </c>
      <c r="D2157" t="s">
        <v>104</v>
      </c>
      <c r="E2157" t="s">
        <v>213</v>
      </c>
      <c r="F2157" t="s">
        <v>6331</v>
      </c>
      <c r="G2157" t="s">
        <v>831</v>
      </c>
      <c r="H2157" t="s">
        <v>187</v>
      </c>
      <c r="I2157" t="s">
        <v>136</v>
      </c>
      <c r="J2157" t="s">
        <v>137</v>
      </c>
      <c r="K2157" t="s">
        <v>138</v>
      </c>
      <c r="L2157" t="s">
        <v>6332</v>
      </c>
      <c r="M2157" t="s">
        <v>6333</v>
      </c>
      <c r="N2157">
        <v>3.3633333329999999</v>
      </c>
      <c r="O2157">
        <v>0</v>
      </c>
      <c r="P2157">
        <v>4</v>
      </c>
      <c r="Q2157">
        <v>0</v>
      </c>
      <c r="R2157">
        <v>0</v>
      </c>
      <c r="S2157">
        <v>0</v>
      </c>
      <c r="T2157">
        <v>1</v>
      </c>
      <c r="U2157">
        <v>0</v>
      </c>
      <c r="V2157">
        <v>0</v>
      </c>
      <c r="W2157">
        <v>0</v>
      </c>
      <c r="X2157">
        <v>1.4362675472971853</v>
      </c>
      <c r="Y2157">
        <v>0</v>
      </c>
      <c r="Z2157">
        <v>0</v>
      </c>
      <c r="AA2157">
        <v>0</v>
      </c>
      <c r="AB2157">
        <v>0.398927390999472</v>
      </c>
      <c r="AC2157">
        <v>0</v>
      </c>
      <c r="AD2157">
        <v>0</v>
      </c>
      <c r="AE2157">
        <v>1.8351949382966573</v>
      </c>
    </row>
    <row r="2158" spans="1:31" x14ac:dyDescent="0.3">
      <c r="A2158">
        <v>2691083</v>
      </c>
      <c r="B2158">
        <v>1</v>
      </c>
      <c r="C2158" t="s">
        <v>80</v>
      </c>
      <c r="D2158" t="s">
        <v>96</v>
      </c>
      <c r="E2158" t="s">
        <v>184</v>
      </c>
      <c r="F2158" t="s">
        <v>6334</v>
      </c>
      <c r="G2158" t="s">
        <v>186</v>
      </c>
      <c r="H2158" t="s">
        <v>187</v>
      </c>
      <c r="I2158" t="s">
        <v>136</v>
      </c>
      <c r="J2158" t="s">
        <v>137</v>
      </c>
      <c r="K2158" t="s">
        <v>138</v>
      </c>
      <c r="L2158" t="s">
        <v>6335</v>
      </c>
      <c r="M2158" t="s">
        <v>6336</v>
      </c>
      <c r="N2158">
        <v>2.3872222220000001</v>
      </c>
      <c r="O2158">
        <v>0</v>
      </c>
      <c r="P2158">
        <v>19</v>
      </c>
      <c r="Q2158">
        <v>0</v>
      </c>
      <c r="R2158">
        <v>0</v>
      </c>
      <c r="S2158">
        <v>0</v>
      </c>
      <c r="T2158">
        <v>2</v>
      </c>
      <c r="U2158">
        <v>0</v>
      </c>
      <c r="V2158">
        <v>0</v>
      </c>
      <c r="W2158">
        <v>0</v>
      </c>
      <c r="X2158">
        <v>11.068799219780765</v>
      </c>
      <c r="Y2158">
        <v>0</v>
      </c>
      <c r="Z2158">
        <v>0</v>
      </c>
      <c r="AA2158">
        <v>0</v>
      </c>
      <c r="AB2158">
        <v>15.579395571339472</v>
      </c>
      <c r="AC2158">
        <v>0</v>
      </c>
      <c r="AD2158">
        <v>0</v>
      </c>
      <c r="AE2158">
        <v>26.648194791120236</v>
      </c>
    </row>
    <row r="2159" spans="1:31" x14ac:dyDescent="0.3">
      <c r="A2159">
        <v>2691035</v>
      </c>
      <c r="B2159">
        <v>2</v>
      </c>
      <c r="C2159" t="s">
        <v>80</v>
      </c>
      <c r="D2159" t="s">
        <v>99</v>
      </c>
      <c r="E2159" t="s">
        <v>244</v>
      </c>
      <c r="F2159" t="s">
        <v>6337</v>
      </c>
      <c r="G2159" t="s">
        <v>186</v>
      </c>
      <c r="H2159" t="s">
        <v>187</v>
      </c>
      <c r="I2159" t="s">
        <v>136</v>
      </c>
      <c r="J2159" t="s">
        <v>137</v>
      </c>
      <c r="K2159" t="s">
        <v>138</v>
      </c>
      <c r="L2159" t="s">
        <v>6330</v>
      </c>
      <c r="M2159" t="s">
        <v>6338</v>
      </c>
      <c r="N2159">
        <v>0.37305555499999998</v>
      </c>
      <c r="O2159">
        <v>0</v>
      </c>
      <c r="P2159">
        <v>100</v>
      </c>
      <c r="Q2159">
        <v>0</v>
      </c>
      <c r="R2159">
        <v>3</v>
      </c>
      <c r="S2159">
        <v>0</v>
      </c>
      <c r="T2159">
        <v>11</v>
      </c>
      <c r="U2159">
        <v>0</v>
      </c>
      <c r="V2159">
        <v>0</v>
      </c>
      <c r="W2159">
        <v>0</v>
      </c>
      <c r="X2159">
        <v>5.6684797351141114</v>
      </c>
      <c r="Y2159">
        <v>0</v>
      </c>
      <c r="Z2159">
        <v>0.15920271914412087</v>
      </c>
      <c r="AA2159">
        <v>0</v>
      </c>
      <c r="AB2159">
        <v>2.8142764062638426</v>
      </c>
      <c r="AC2159">
        <v>0</v>
      </c>
      <c r="AD2159">
        <v>0</v>
      </c>
      <c r="AE2159">
        <v>8.6419588605220738</v>
      </c>
    </row>
    <row r="2160" spans="1:31" x14ac:dyDescent="0.3">
      <c r="A2160">
        <v>2691163</v>
      </c>
      <c r="B2160">
        <v>1</v>
      </c>
      <c r="C2160" t="s">
        <v>80</v>
      </c>
      <c r="D2160" t="s">
        <v>98</v>
      </c>
      <c r="E2160" t="s">
        <v>244</v>
      </c>
      <c r="F2160" t="s">
        <v>6339</v>
      </c>
      <c r="G2160" t="s">
        <v>968</v>
      </c>
      <c r="H2160" t="s">
        <v>187</v>
      </c>
      <c r="I2160" t="s">
        <v>136</v>
      </c>
      <c r="J2160" t="s">
        <v>137</v>
      </c>
      <c r="K2160" t="s">
        <v>138</v>
      </c>
      <c r="L2160" t="s">
        <v>6340</v>
      </c>
      <c r="M2160" t="s">
        <v>6341</v>
      </c>
      <c r="N2160">
        <v>1.1025</v>
      </c>
      <c r="O2160">
        <v>0</v>
      </c>
      <c r="P2160">
        <v>0</v>
      </c>
      <c r="Q2160">
        <v>0</v>
      </c>
      <c r="R2160">
        <v>6</v>
      </c>
      <c r="S2160">
        <v>0</v>
      </c>
      <c r="T2160">
        <v>4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6.0860226233971284</v>
      </c>
      <c r="AA2160">
        <v>0</v>
      </c>
      <c r="AB2160">
        <v>0.56326268033063587</v>
      </c>
      <c r="AC2160">
        <v>0</v>
      </c>
      <c r="AD2160">
        <v>0</v>
      </c>
      <c r="AE2160">
        <v>6.6492853037277646</v>
      </c>
    </row>
    <row r="2161" spans="1:31" x14ac:dyDescent="0.3">
      <c r="A2161">
        <v>2690926</v>
      </c>
      <c r="B2161">
        <v>1</v>
      </c>
      <c r="C2161" t="s">
        <v>80</v>
      </c>
      <c r="D2161" t="s">
        <v>84</v>
      </c>
      <c r="E2161" t="s">
        <v>213</v>
      </c>
      <c r="F2161" t="s">
        <v>6342</v>
      </c>
      <c r="G2161" t="s">
        <v>831</v>
      </c>
      <c r="H2161" t="s">
        <v>187</v>
      </c>
      <c r="I2161" t="s">
        <v>136</v>
      </c>
      <c r="J2161" t="s">
        <v>137</v>
      </c>
      <c r="K2161" t="s">
        <v>138</v>
      </c>
      <c r="L2161" t="s">
        <v>6343</v>
      </c>
      <c r="M2161" t="s">
        <v>6344</v>
      </c>
      <c r="N2161">
        <v>5.7858333330000002</v>
      </c>
      <c r="O2161">
        <v>0</v>
      </c>
      <c r="P2161">
        <v>0</v>
      </c>
      <c r="Q2161">
        <v>0</v>
      </c>
      <c r="R2161">
        <v>0</v>
      </c>
      <c r="S2161">
        <v>0</v>
      </c>
      <c r="T2161">
        <v>1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6.9998373341811151</v>
      </c>
      <c r="AC2161">
        <v>0</v>
      </c>
      <c r="AD2161">
        <v>0</v>
      </c>
      <c r="AE2161">
        <v>6.9998373341811151</v>
      </c>
    </row>
    <row r="2162" spans="1:31" x14ac:dyDescent="0.3">
      <c r="A2162">
        <v>2690937</v>
      </c>
      <c r="B2162">
        <v>1</v>
      </c>
      <c r="C2162" t="s">
        <v>80</v>
      </c>
      <c r="D2162" t="s">
        <v>99</v>
      </c>
      <c r="E2162" t="s">
        <v>244</v>
      </c>
      <c r="F2162" t="s">
        <v>5456</v>
      </c>
      <c r="G2162" t="s">
        <v>346</v>
      </c>
      <c r="H2162" t="s">
        <v>187</v>
      </c>
      <c r="I2162" t="s">
        <v>136</v>
      </c>
      <c r="J2162" t="s">
        <v>137</v>
      </c>
      <c r="K2162" t="s">
        <v>166</v>
      </c>
      <c r="L2162" t="s">
        <v>6345</v>
      </c>
      <c r="M2162" t="s">
        <v>6346</v>
      </c>
      <c r="N2162">
        <v>8.290277777</v>
      </c>
      <c r="O2162">
        <v>0</v>
      </c>
      <c r="P2162">
        <v>66</v>
      </c>
      <c r="Q2162">
        <v>0</v>
      </c>
      <c r="R2162">
        <v>1</v>
      </c>
      <c r="S2162">
        <v>0</v>
      </c>
      <c r="T2162">
        <v>6</v>
      </c>
      <c r="U2162">
        <v>0</v>
      </c>
      <c r="V2162">
        <v>1</v>
      </c>
      <c r="W2162">
        <v>0</v>
      </c>
      <c r="X2162">
        <v>91.935419731670279</v>
      </c>
      <c r="Y2162">
        <v>0</v>
      </c>
      <c r="Z2162">
        <v>0</v>
      </c>
      <c r="AA2162">
        <v>0</v>
      </c>
      <c r="AB2162">
        <v>16.763067455449423</v>
      </c>
      <c r="AC2162">
        <v>0</v>
      </c>
      <c r="AD2162">
        <v>33.420806715765593</v>
      </c>
      <c r="AE2162">
        <v>142.11929390288529</v>
      </c>
    </row>
    <row r="2163" spans="1:31" x14ac:dyDescent="0.3">
      <c r="A2163">
        <v>2691033</v>
      </c>
      <c r="B2163">
        <v>1</v>
      </c>
      <c r="C2163" t="s">
        <v>80</v>
      </c>
      <c r="D2163" t="s">
        <v>110</v>
      </c>
      <c r="E2163" t="s">
        <v>213</v>
      </c>
      <c r="F2163" t="s">
        <v>6347</v>
      </c>
      <c r="G2163" t="s">
        <v>688</v>
      </c>
      <c r="H2163" t="s">
        <v>187</v>
      </c>
      <c r="I2163" t="s">
        <v>136</v>
      </c>
      <c r="J2163" t="s">
        <v>137</v>
      </c>
      <c r="K2163" t="s">
        <v>138</v>
      </c>
      <c r="L2163" t="s">
        <v>6348</v>
      </c>
      <c r="M2163" t="s">
        <v>6349</v>
      </c>
      <c r="N2163">
        <v>4.8008333329999999</v>
      </c>
      <c r="O2163">
        <v>0</v>
      </c>
      <c r="P2163">
        <v>3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3.1983968091720696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3.1983968091720696</v>
      </c>
    </row>
    <row r="2164" spans="1:31" x14ac:dyDescent="0.3">
      <c r="A2164">
        <v>2691060</v>
      </c>
      <c r="B2164">
        <v>1</v>
      </c>
      <c r="C2164" t="s">
        <v>80</v>
      </c>
      <c r="D2164" t="s">
        <v>90</v>
      </c>
      <c r="E2164" t="s">
        <v>213</v>
      </c>
      <c r="F2164" t="s">
        <v>6350</v>
      </c>
      <c r="G2164" t="s">
        <v>831</v>
      </c>
      <c r="H2164" t="s">
        <v>187</v>
      </c>
      <c r="I2164" t="s">
        <v>136</v>
      </c>
      <c r="J2164" t="s">
        <v>137</v>
      </c>
      <c r="K2164" t="s">
        <v>138</v>
      </c>
      <c r="L2164" t="s">
        <v>6351</v>
      </c>
      <c r="M2164" t="s">
        <v>6352</v>
      </c>
      <c r="N2164">
        <v>4.2666666659999999</v>
      </c>
      <c r="O2164">
        <v>0</v>
      </c>
      <c r="P2164">
        <v>5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3.4806536604554479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3.4806536604554479</v>
      </c>
    </row>
    <row r="2165" spans="1:31" x14ac:dyDescent="0.3">
      <c r="A2165">
        <v>2691121</v>
      </c>
      <c r="B2165">
        <v>1</v>
      </c>
      <c r="C2165" t="s">
        <v>81</v>
      </c>
      <c r="D2165" t="s">
        <v>119</v>
      </c>
      <c r="E2165" t="s">
        <v>213</v>
      </c>
      <c r="F2165" t="s">
        <v>6353</v>
      </c>
      <c r="G2165" t="s">
        <v>688</v>
      </c>
      <c r="H2165" t="s">
        <v>187</v>
      </c>
      <c r="I2165" t="s">
        <v>136</v>
      </c>
      <c r="J2165" t="s">
        <v>137</v>
      </c>
      <c r="K2165" t="s">
        <v>138</v>
      </c>
      <c r="L2165" t="s">
        <v>6354</v>
      </c>
      <c r="M2165" t="s">
        <v>6355</v>
      </c>
      <c r="N2165">
        <v>3.5663888880000001</v>
      </c>
      <c r="O2165">
        <v>0</v>
      </c>
      <c r="P2165">
        <v>1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0.10048915117772803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0.10048915117772803</v>
      </c>
    </row>
    <row r="2166" spans="1:31" x14ac:dyDescent="0.3">
      <c r="A2166">
        <v>2691139</v>
      </c>
      <c r="B2166">
        <v>1</v>
      </c>
      <c r="C2166" t="s">
        <v>80</v>
      </c>
      <c r="D2166" t="s">
        <v>82</v>
      </c>
      <c r="E2166" t="s">
        <v>213</v>
      </c>
      <c r="F2166" t="s">
        <v>6356</v>
      </c>
      <c r="G2166" t="s">
        <v>688</v>
      </c>
      <c r="H2166" t="s">
        <v>187</v>
      </c>
      <c r="I2166" t="s">
        <v>136</v>
      </c>
      <c r="J2166" t="s">
        <v>137</v>
      </c>
      <c r="K2166" t="s">
        <v>138</v>
      </c>
      <c r="L2166" t="s">
        <v>6357</v>
      </c>
      <c r="M2166" t="s">
        <v>6358</v>
      </c>
      <c r="N2166">
        <v>1.473055555</v>
      </c>
      <c r="O2166">
        <v>0</v>
      </c>
      <c r="P2166">
        <v>6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1.8655692098433945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1.8655692098433945</v>
      </c>
    </row>
    <row r="2167" spans="1:31" x14ac:dyDescent="0.3">
      <c r="A2167">
        <v>2691144</v>
      </c>
      <c r="B2167">
        <v>1</v>
      </c>
      <c r="C2167" t="s">
        <v>80</v>
      </c>
      <c r="D2167" t="s">
        <v>97</v>
      </c>
      <c r="E2167" t="s">
        <v>213</v>
      </c>
      <c r="F2167" t="s">
        <v>6359</v>
      </c>
      <c r="G2167" t="s">
        <v>831</v>
      </c>
      <c r="H2167" t="s">
        <v>187</v>
      </c>
      <c r="I2167" t="s">
        <v>136</v>
      </c>
      <c r="J2167" t="s">
        <v>137</v>
      </c>
      <c r="K2167" t="s">
        <v>138</v>
      </c>
      <c r="L2167" t="s">
        <v>6360</v>
      </c>
      <c r="M2167" t="s">
        <v>6361</v>
      </c>
      <c r="N2167">
        <v>2.0580555550000001</v>
      </c>
      <c r="O2167">
        <v>0</v>
      </c>
      <c r="P2167">
        <v>0</v>
      </c>
      <c r="Q2167">
        <v>0</v>
      </c>
      <c r="R2167">
        <v>0</v>
      </c>
      <c r="S2167">
        <v>0</v>
      </c>
      <c r="T2167">
        <v>1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1.3154735760845613</v>
      </c>
      <c r="AC2167">
        <v>0</v>
      </c>
      <c r="AD2167">
        <v>0</v>
      </c>
      <c r="AE2167">
        <v>1.3154735760845613</v>
      </c>
    </row>
    <row r="2168" spans="1:31" x14ac:dyDescent="0.3">
      <c r="A2168">
        <v>2691157</v>
      </c>
      <c r="B2168">
        <v>1</v>
      </c>
      <c r="C2168" t="s">
        <v>81</v>
      </c>
      <c r="D2168" t="s">
        <v>113</v>
      </c>
      <c r="E2168" t="s">
        <v>244</v>
      </c>
      <c r="F2168" t="s">
        <v>6362</v>
      </c>
      <c r="G2168" t="s">
        <v>968</v>
      </c>
      <c r="H2168" t="s">
        <v>187</v>
      </c>
      <c r="I2168" t="s">
        <v>136</v>
      </c>
      <c r="J2168" t="s">
        <v>137</v>
      </c>
      <c r="K2168" t="s">
        <v>138</v>
      </c>
      <c r="L2168" t="s">
        <v>6363</v>
      </c>
      <c r="M2168" t="s">
        <v>6364</v>
      </c>
      <c r="N2168">
        <v>0.99750000000000005</v>
      </c>
      <c r="O2168">
        <v>0</v>
      </c>
      <c r="P2168">
        <v>82</v>
      </c>
      <c r="Q2168">
        <v>0</v>
      </c>
      <c r="R2168">
        <v>23</v>
      </c>
      <c r="S2168">
        <v>0</v>
      </c>
      <c r="T2168">
        <v>3</v>
      </c>
      <c r="U2168">
        <v>0</v>
      </c>
      <c r="V2168">
        <v>0</v>
      </c>
      <c r="W2168">
        <v>0</v>
      </c>
      <c r="X2168">
        <v>23.156689490250233</v>
      </c>
      <c r="Y2168">
        <v>0</v>
      </c>
      <c r="Z2168">
        <v>19.206999652147257</v>
      </c>
      <c r="AA2168">
        <v>0</v>
      </c>
      <c r="AB2168">
        <v>0</v>
      </c>
      <c r="AC2168">
        <v>0</v>
      </c>
      <c r="AD2168">
        <v>0</v>
      </c>
      <c r="AE2168">
        <v>42.36368914239749</v>
      </c>
    </row>
    <row r="2169" spans="1:31" x14ac:dyDescent="0.3">
      <c r="A2169">
        <v>2691168</v>
      </c>
      <c r="B2169">
        <v>1</v>
      </c>
      <c r="C2169" t="s">
        <v>81</v>
      </c>
      <c r="D2169" t="s">
        <v>120</v>
      </c>
      <c r="E2169" t="s">
        <v>184</v>
      </c>
      <c r="F2169" t="s">
        <v>6365</v>
      </c>
      <c r="G2169" t="s">
        <v>186</v>
      </c>
      <c r="H2169" t="s">
        <v>187</v>
      </c>
      <c r="I2169" t="s">
        <v>136</v>
      </c>
      <c r="J2169" t="s">
        <v>137</v>
      </c>
      <c r="K2169" t="s">
        <v>138</v>
      </c>
      <c r="L2169" t="s">
        <v>6366</v>
      </c>
      <c r="M2169" t="s">
        <v>6367</v>
      </c>
      <c r="N2169">
        <v>0.438611111</v>
      </c>
      <c r="O2169">
        <v>0</v>
      </c>
      <c r="P2169">
        <v>174</v>
      </c>
      <c r="Q2169">
        <v>0</v>
      </c>
      <c r="R2169">
        <v>2</v>
      </c>
      <c r="S2169">
        <v>0</v>
      </c>
      <c r="T2169">
        <v>25</v>
      </c>
      <c r="U2169">
        <v>0</v>
      </c>
      <c r="V2169">
        <v>0</v>
      </c>
      <c r="W2169">
        <v>0</v>
      </c>
      <c r="X2169">
        <v>13.872559700189127</v>
      </c>
      <c r="Y2169">
        <v>0</v>
      </c>
      <c r="Z2169">
        <v>2.0076408939142034</v>
      </c>
      <c r="AA2169">
        <v>0</v>
      </c>
      <c r="AB2169">
        <v>3.4047663207152121</v>
      </c>
      <c r="AC2169">
        <v>0</v>
      </c>
      <c r="AD2169">
        <v>0</v>
      </c>
      <c r="AE2169">
        <v>19.284966914818543</v>
      </c>
    </row>
    <row r="2170" spans="1:31" x14ac:dyDescent="0.3">
      <c r="A2170">
        <v>2691170</v>
      </c>
      <c r="B2170">
        <v>1</v>
      </c>
      <c r="C2170" t="s">
        <v>80</v>
      </c>
      <c r="D2170" t="s">
        <v>83</v>
      </c>
      <c r="E2170" t="s">
        <v>184</v>
      </c>
      <c r="F2170" t="s">
        <v>6368</v>
      </c>
      <c r="G2170" t="s">
        <v>409</v>
      </c>
      <c r="H2170" t="s">
        <v>187</v>
      </c>
      <c r="I2170" t="s">
        <v>136</v>
      </c>
      <c r="J2170" t="s">
        <v>137</v>
      </c>
      <c r="K2170" t="s">
        <v>138</v>
      </c>
      <c r="L2170" t="s">
        <v>6369</v>
      </c>
      <c r="M2170" t="s">
        <v>6370</v>
      </c>
      <c r="N2170">
        <v>1.0974999999999999</v>
      </c>
      <c r="O2170">
        <v>0</v>
      </c>
      <c r="P2170">
        <v>122</v>
      </c>
      <c r="Q2170">
        <v>0</v>
      </c>
      <c r="R2170">
        <v>0</v>
      </c>
      <c r="S2170">
        <v>0</v>
      </c>
      <c r="T2170">
        <v>17</v>
      </c>
      <c r="U2170">
        <v>0</v>
      </c>
      <c r="V2170">
        <v>0</v>
      </c>
      <c r="W2170">
        <v>0</v>
      </c>
      <c r="X2170">
        <v>28.758855586436948</v>
      </c>
      <c r="Y2170">
        <v>0</v>
      </c>
      <c r="Z2170">
        <v>0</v>
      </c>
      <c r="AA2170">
        <v>0</v>
      </c>
      <c r="AB2170">
        <v>14.807048546517569</v>
      </c>
      <c r="AC2170">
        <v>0</v>
      </c>
      <c r="AD2170">
        <v>0</v>
      </c>
      <c r="AE2170">
        <v>43.565904132954515</v>
      </c>
    </row>
    <row r="2171" spans="1:31" x14ac:dyDescent="0.3">
      <c r="A2171">
        <v>2691180</v>
      </c>
      <c r="B2171">
        <v>1</v>
      </c>
      <c r="C2171" t="s">
        <v>80</v>
      </c>
      <c r="D2171" t="s">
        <v>98</v>
      </c>
      <c r="E2171" t="s">
        <v>184</v>
      </c>
      <c r="F2171" t="s">
        <v>6371</v>
      </c>
      <c r="G2171" t="s">
        <v>186</v>
      </c>
      <c r="H2171" t="s">
        <v>187</v>
      </c>
      <c r="I2171" t="s">
        <v>136</v>
      </c>
      <c r="J2171" t="s">
        <v>137</v>
      </c>
      <c r="K2171" t="s">
        <v>138</v>
      </c>
      <c r="L2171" t="s">
        <v>6372</v>
      </c>
      <c r="M2171" t="s">
        <v>6373</v>
      </c>
      <c r="N2171">
        <v>0.94777777699999999</v>
      </c>
      <c r="O2171">
        <v>0</v>
      </c>
      <c r="P2171">
        <v>11</v>
      </c>
      <c r="Q2171">
        <v>0</v>
      </c>
      <c r="R2171">
        <v>4</v>
      </c>
      <c r="S2171">
        <v>0</v>
      </c>
      <c r="T2171">
        <v>1</v>
      </c>
      <c r="U2171">
        <v>0</v>
      </c>
      <c r="V2171">
        <v>0</v>
      </c>
      <c r="W2171">
        <v>0</v>
      </c>
      <c r="X2171">
        <v>2.7745317206090054</v>
      </c>
      <c r="Y2171">
        <v>0</v>
      </c>
      <c r="Z2171">
        <v>7.8683173343421089</v>
      </c>
      <c r="AA2171">
        <v>0</v>
      </c>
      <c r="AB2171">
        <v>5.0738649824087529</v>
      </c>
      <c r="AC2171">
        <v>0</v>
      </c>
      <c r="AD2171">
        <v>0</v>
      </c>
      <c r="AE2171">
        <v>15.716714037359868</v>
      </c>
    </row>
    <row r="2172" spans="1:31" x14ac:dyDescent="0.3">
      <c r="A2172">
        <v>2691184</v>
      </c>
      <c r="B2172">
        <v>1</v>
      </c>
      <c r="C2172" t="s">
        <v>80</v>
      </c>
      <c r="D2172" t="s">
        <v>110</v>
      </c>
      <c r="E2172" t="s">
        <v>213</v>
      </c>
      <c r="F2172" t="s">
        <v>6374</v>
      </c>
      <c r="G2172" t="s">
        <v>688</v>
      </c>
      <c r="H2172" t="s">
        <v>187</v>
      </c>
      <c r="I2172" t="s">
        <v>136</v>
      </c>
      <c r="J2172" t="s">
        <v>137</v>
      </c>
      <c r="K2172" t="s">
        <v>138</v>
      </c>
      <c r="L2172" t="s">
        <v>6375</v>
      </c>
      <c r="M2172" t="s">
        <v>6376</v>
      </c>
      <c r="N2172">
        <v>0.87138888800000003</v>
      </c>
      <c r="O2172">
        <v>0</v>
      </c>
      <c r="P2172">
        <v>11</v>
      </c>
      <c r="Q2172">
        <v>0</v>
      </c>
      <c r="R2172">
        <v>0</v>
      </c>
      <c r="S2172">
        <v>0</v>
      </c>
      <c r="T2172">
        <v>1</v>
      </c>
      <c r="U2172">
        <v>0</v>
      </c>
      <c r="V2172">
        <v>0</v>
      </c>
      <c r="W2172">
        <v>0</v>
      </c>
      <c r="X2172">
        <v>1.8320108061429625</v>
      </c>
      <c r="Y2172">
        <v>0</v>
      </c>
      <c r="Z2172">
        <v>0</v>
      </c>
      <c r="AA2172">
        <v>0</v>
      </c>
      <c r="AB2172">
        <v>7.879771646827133</v>
      </c>
      <c r="AC2172">
        <v>0</v>
      </c>
      <c r="AD2172">
        <v>0</v>
      </c>
      <c r="AE2172">
        <v>9.7117824529700947</v>
      </c>
    </row>
    <row r="2173" spans="1:31" x14ac:dyDescent="0.3">
      <c r="A2173">
        <v>2691209</v>
      </c>
      <c r="B2173">
        <v>1</v>
      </c>
      <c r="C2173" t="s">
        <v>80</v>
      </c>
      <c r="D2173" t="s">
        <v>106</v>
      </c>
      <c r="E2173" t="s">
        <v>244</v>
      </c>
      <c r="F2173" t="s">
        <v>6377</v>
      </c>
      <c r="G2173" t="s">
        <v>409</v>
      </c>
      <c r="H2173" t="s">
        <v>187</v>
      </c>
      <c r="I2173" t="s">
        <v>136</v>
      </c>
      <c r="J2173" t="s">
        <v>137</v>
      </c>
      <c r="K2173" t="s">
        <v>138</v>
      </c>
      <c r="L2173" t="s">
        <v>6378</v>
      </c>
      <c r="M2173" t="s">
        <v>6379</v>
      </c>
      <c r="N2173">
        <v>0.11805555500000001</v>
      </c>
      <c r="O2173">
        <v>0</v>
      </c>
      <c r="P2173">
        <v>20</v>
      </c>
      <c r="Q2173">
        <v>0</v>
      </c>
      <c r="R2173">
        <v>12</v>
      </c>
      <c r="S2173">
        <v>0</v>
      </c>
      <c r="T2173">
        <v>4</v>
      </c>
      <c r="U2173">
        <v>0</v>
      </c>
      <c r="V2173">
        <v>0</v>
      </c>
      <c r="W2173">
        <v>0</v>
      </c>
      <c r="X2173">
        <v>0.25281490053445416</v>
      </c>
      <c r="Y2173">
        <v>0</v>
      </c>
      <c r="Z2173">
        <v>0.40749535322562502</v>
      </c>
      <c r="AA2173">
        <v>0</v>
      </c>
      <c r="AB2173">
        <v>4.761847124714999E-2</v>
      </c>
      <c r="AC2173">
        <v>0</v>
      </c>
      <c r="AD2173">
        <v>0</v>
      </c>
      <c r="AE2173">
        <v>0.70792872500722914</v>
      </c>
    </row>
    <row r="2174" spans="1:31" x14ac:dyDescent="0.3">
      <c r="A2174">
        <v>2691227</v>
      </c>
      <c r="B2174">
        <v>1</v>
      </c>
      <c r="C2174" t="s">
        <v>80</v>
      </c>
      <c r="D2174" t="s">
        <v>108</v>
      </c>
      <c r="E2174" t="s">
        <v>244</v>
      </c>
      <c r="F2174" t="s">
        <v>3660</v>
      </c>
      <c r="G2174" t="s">
        <v>409</v>
      </c>
      <c r="H2174" t="s">
        <v>187</v>
      </c>
      <c r="I2174" t="s">
        <v>136</v>
      </c>
      <c r="J2174" t="s">
        <v>137</v>
      </c>
      <c r="K2174" t="s">
        <v>138</v>
      </c>
      <c r="L2174" t="s">
        <v>6380</v>
      </c>
      <c r="M2174" t="s">
        <v>6381</v>
      </c>
      <c r="N2174">
        <v>0.62638888800000003</v>
      </c>
      <c r="O2174">
        <v>0</v>
      </c>
      <c r="P2174">
        <v>29</v>
      </c>
      <c r="Q2174">
        <v>0</v>
      </c>
      <c r="R2174">
        <v>5</v>
      </c>
      <c r="S2174">
        <v>0</v>
      </c>
      <c r="T2174">
        <v>12</v>
      </c>
      <c r="U2174">
        <v>0</v>
      </c>
      <c r="V2174">
        <v>0</v>
      </c>
      <c r="W2174">
        <v>0</v>
      </c>
      <c r="X2174">
        <v>4.0770924782081641</v>
      </c>
      <c r="Y2174">
        <v>0</v>
      </c>
      <c r="Z2174">
        <v>2.1371439650110968</v>
      </c>
      <c r="AA2174">
        <v>0</v>
      </c>
      <c r="AB2174">
        <v>4.2864161487334398</v>
      </c>
      <c r="AC2174">
        <v>0</v>
      </c>
      <c r="AD2174">
        <v>0</v>
      </c>
      <c r="AE2174">
        <v>10.500652591952701</v>
      </c>
    </row>
    <row r="2175" spans="1:31" x14ac:dyDescent="0.3">
      <c r="A2175">
        <v>2690753</v>
      </c>
      <c r="B2175">
        <v>1</v>
      </c>
      <c r="C2175" t="s">
        <v>80</v>
      </c>
      <c r="D2175" t="s">
        <v>103</v>
      </c>
      <c r="E2175" t="s">
        <v>145</v>
      </c>
      <c r="F2175" t="s">
        <v>6382</v>
      </c>
      <c r="G2175" t="s">
        <v>346</v>
      </c>
      <c r="H2175" t="s">
        <v>135</v>
      </c>
      <c r="I2175" t="s">
        <v>136</v>
      </c>
      <c r="J2175" t="s">
        <v>137</v>
      </c>
      <c r="K2175" t="s">
        <v>166</v>
      </c>
      <c r="L2175" t="s">
        <v>6383</v>
      </c>
      <c r="M2175" t="s">
        <v>6384</v>
      </c>
      <c r="N2175">
        <v>6.9680555550000003</v>
      </c>
      <c r="O2175">
        <v>0</v>
      </c>
      <c r="P2175">
        <v>89</v>
      </c>
      <c r="Q2175">
        <v>1</v>
      </c>
      <c r="R2175">
        <v>15</v>
      </c>
      <c r="S2175">
        <v>0</v>
      </c>
      <c r="T2175">
        <v>12</v>
      </c>
      <c r="U2175">
        <v>0</v>
      </c>
      <c r="V2175">
        <v>0</v>
      </c>
      <c r="W2175">
        <v>0</v>
      </c>
      <c r="X2175">
        <v>110.92991076318104</v>
      </c>
      <c r="Y2175">
        <v>7.4084231140327059</v>
      </c>
      <c r="Z2175">
        <v>150.53408484916625</v>
      </c>
      <c r="AA2175">
        <v>0</v>
      </c>
      <c r="AB2175">
        <v>136.00179878550838</v>
      </c>
      <c r="AC2175">
        <v>0</v>
      </c>
      <c r="AD2175">
        <v>0</v>
      </c>
      <c r="AE2175">
        <v>404.87421751188833</v>
      </c>
    </row>
    <row r="2176" spans="1:31" x14ac:dyDescent="0.3">
      <c r="A2176">
        <v>2690765</v>
      </c>
      <c r="B2176">
        <v>1</v>
      </c>
      <c r="C2176" t="s">
        <v>81</v>
      </c>
      <c r="D2176" t="s">
        <v>112</v>
      </c>
      <c r="E2176" t="s">
        <v>160</v>
      </c>
      <c r="F2176" t="s">
        <v>6385</v>
      </c>
      <c r="G2176" t="s">
        <v>346</v>
      </c>
      <c r="H2176" t="s">
        <v>135</v>
      </c>
      <c r="I2176" t="s">
        <v>136</v>
      </c>
      <c r="J2176" t="s">
        <v>137</v>
      </c>
      <c r="K2176" t="s">
        <v>166</v>
      </c>
      <c r="L2176" t="s">
        <v>6386</v>
      </c>
      <c r="M2176" t="s">
        <v>6387</v>
      </c>
      <c r="N2176">
        <v>7.6449999999999996</v>
      </c>
      <c r="O2176">
        <v>0</v>
      </c>
      <c r="P2176">
        <v>23</v>
      </c>
      <c r="Q2176">
        <v>0</v>
      </c>
      <c r="R2176">
        <v>40</v>
      </c>
      <c r="S2176">
        <v>0</v>
      </c>
      <c r="T2176">
        <v>2</v>
      </c>
      <c r="U2176">
        <v>0</v>
      </c>
      <c r="V2176">
        <v>0</v>
      </c>
      <c r="W2176">
        <v>0</v>
      </c>
      <c r="X2176">
        <v>29.643402866928142</v>
      </c>
      <c r="Y2176">
        <v>0</v>
      </c>
      <c r="Z2176">
        <v>63.459441927524367</v>
      </c>
      <c r="AA2176">
        <v>0</v>
      </c>
      <c r="AB2176">
        <v>143.49258854280191</v>
      </c>
      <c r="AC2176">
        <v>0</v>
      </c>
      <c r="AD2176">
        <v>0</v>
      </c>
      <c r="AE2176">
        <v>236.59543333725441</v>
      </c>
    </row>
    <row r="2177" spans="1:31" x14ac:dyDescent="0.3">
      <c r="A2177">
        <v>2690771</v>
      </c>
      <c r="B2177">
        <v>1</v>
      </c>
      <c r="C2177" t="s">
        <v>80</v>
      </c>
      <c r="D2177" t="s">
        <v>97</v>
      </c>
      <c r="E2177" t="s">
        <v>160</v>
      </c>
      <c r="F2177" t="s">
        <v>6388</v>
      </c>
      <c r="G2177" t="s">
        <v>165</v>
      </c>
      <c r="H2177" t="s">
        <v>135</v>
      </c>
      <c r="I2177" t="s">
        <v>136</v>
      </c>
      <c r="J2177" t="s">
        <v>137</v>
      </c>
      <c r="K2177" t="s">
        <v>166</v>
      </c>
      <c r="L2177" t="s">
        <v>6389</v>
      </c>
      <c r="M2177" t="s">
        <v>6390</v>
      </c>
      <c r="N2177">
        <v>7.9172222220000004</v>
      </c>
      <c r="O2177">
        <v>8</v>
      </c>
      <c r="P2177">
        <v>923</v>
      </c>
      <c r="Q2177">
        <v>10</v>
      </c>
      <c r="R2177">
        <v>91</v>
      </c>
      <c r="S2177">
        <v>21</v>
      </c>
      <c r="T2177">
        <v>113</v>
      </c>
      <c r="U2177">
        <v>1</v>
      </c>
      <c r="V2177">
        <v>0</v>
      </c>
      <c r="W2177">
        <v>3837.5742946691003</v>
      </c>
      <c r="X2177">
        <v>1984.6213627228426</v>
      </c>
      <c r="Y2177">
        <v>5579.562409799134</v>
      </c>
      <c r="Z2177">
        <v>221.58462865228353</v>
      </c>
      <c r="AA2177">
        <v>579.11027050274117</v>
      </c>
      <c r="AB2177">
        <v>843.65562363735125</v>
      </c>
      <c r="AC2177">
        <v>3005.4031129498048</v>
      </c>
      <c r="AD2177">
        <v>0</v>
      </c>
      <c r="AE2177">
        <v>16051.511702933256</v>
      </c>
    </row>
    <row r="2178" spans="1:31" x14ac:dyDescent="0.3">
      <c r="A2178">
        <v>2690818</v>
      </c>
      <c r="B2178">
        <v>1</v>
      </c>
      <c r="C2178" t="s">
        <v>81</v>
      </c>
      <c r="D2178" t="s">
        <v>113</v>
      </c>
      <c r="E2178" t="s">
        <v>160</v>
      </c>
      <c r="F2178" t="s">
        <v>1806</v>
      </c>
      <c r="G2178" t="s">
        <v>165</v>
      </c>
      <c r="H2178" t="s">
        <v>135</v>
      </c>
      <c r="I2178" t="s">
        <v>136</v>
      </c>
      <c r="J2178" t="s">
        <v>137</v>
      </c>
      <c r="K2178" t="s">
        <v>166</v>
      </c>
      <c r="L2178" t="s">
        <v>6391</v>
      </c>
      <c r="M2178" t="s">
        <v>6392</v>
      </c>
      <c r="N2178">
        <v>5.3311111110000002</v>
      </c>
      <c r="O2178">
        <v>0</v>
      </c>
      <c r="P2178">
        <v>628</v>
      </c>
      <c r="Q2178">
        <v>0</v>
      </c>
      <c r="R2178">
        <v>142</v>
      </c>
      <c r="S2178">
        <v>2</v>
      </c>
      <c r="T2178">
        <v>26</v>
      </c>
      <c r="U2178">
        <v>0</v>
      </c>
      <c r="V2178">
        <v>0</v>
      </c>
      <c r="W2178">
        <v>0</v>
      </c>
      <c r="X2178">
        <v>339.70899237069216</v>
      </c>
      <c r="Y2178">
        <v>0</v>
      </c>
      <c r="Z2178">
        <v>601.63821813159882</v>
      </c>
      <c r="AA2178">
        <v>10.464118041690783</v>
      </c>
      <c r="AB2178">
        <v>70.606444026856593</v>
      </c>
      <c r="AC2178">
        <v>0</v>
      </c>
      <c r="AD2178">
        <v>0</v>
      </c>
      <c r="AE2178">
        <v>1022.4177725708383</v>
      </c>
    </row>
    <row r="2179" spans="1:31" x14ac:dyDescent="0.3">
      <c r="A2179">
        <v>2690842</v>
      </c>
      <c r="B2179">
        <v>1</v>
      </c>
      <c r="C2179" t="s">
        <v>80</v>
      </c>
      <c r="D2179" t="s">
        <v>95</v>
      </c>
      <c r="E2179" t="s">
        <v>160</v>
      </c>
      <c r="F2179" t="s">
        <v>6393</v>
      </c>
      <c r="G2179" t="s">
        <v>346</v>
      </c>
      <c r="H2179" t="s">
        <v>135</v>
      </c>
      <c r="I2179" t="s">
        <v>136</v>
      </c>
      <c r="J2179" t="s">
        <v>137</v>
      </c>
      <c r="K2179" t="s">
        <v>166</v>
      </c>
      <c r="L2179" t="s">
        <v>6394</v>
      </c>
      <c r="M2179" t="s">
        <v>6395</v>
      </c>
      <c r="N2179">
        <v>6.1069444439999998</v>
      </c>
      <c r="O2179">
        <v>5</v>
      </c>
      <c r="P2179">
        <v>741</v>
      </c>
      <c r="Q2179">
        <v>25</v>
      </c>
      <c r="R2179">
        <v>12</v>
      </c>
      <c r="S2179">
        <v>33</v>
      </c>
      <c r="T2179">
        <v>54</v>
      </c>
      <c r="U2179">
        <v>0</v>
      </c>
      <c r="V2179">
        <v>0</v>
      </c>
      <c r="W2179">
        <v>29.176919610159228</v>
      </c>
      <c r="X2179">
        <v>879.00196313722711</v>
      </c>
      <c r="Y2179">
        <v>450.3811782115647</v>
      </c>
      <c r="Z2179">
        <v>43.299567876452095</v>
      </c>
      <c r="AA2179">
        <v>3869.6314452710562</v>
      </c>
      <c r="AB2179">
        <v>391.8369603424789</v>
      </c>
      <c r="AC2179">
        <v>0</v>
      </c>
      <c r="AD2179">
        <v>0</v>
      </c>
      <c r="AE2179">
        <v>5663.3280344489385</v>
      </c>
    </row>
    <row r="2180" spans="1:31" x14ac:dyDescent="0.3">
      <c r="A2180">
        <v>2691135</v>
      </c>
      <c r="B2180">
        <v>1</v>
      </c>
      <c r="C2180" t="s">
        <v>80</v>
      </c>
      <c r="D2180" t="s">
        <v>92</v>
      </c>
      <c r="E2180" t="s">
        <v>213</v>
      </c>
      <c r="F2180" t="s">
        <v>6396</v>
      </c>
      <c r="G2180" t="s">
        <v>688</v>
      </c>
      <c r="H2180" t="s">
        <v>187</v>
      </c>
      <c r="I2180" t="s">
        <v>136</v>
      </c>
      <c r="J2180" t="s">
        <v>137</v>
      </c>
      <c r="K2180" t="s">
        <v>138</v>
      </c>
      <c r="L2180" t="s">
        <v>6397</v>
      </c>
      <c r="M2180" t="s">
        <v>6398</v>
      </c>
      <c r="N2180">
        <v>3.162222222</v>
      </c>
      <c r="O2180">
        <v>0</v>
      </c>
      <c r="P2180">
        <v>1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</row>
    <row r="2181" spans="1:31" x14ac:dyDescent="0.3">
      <c r="A2181">
        <v>2691142</v>
      </c>
      <c r="B2181">
        <v>1</v>
      </c>
      <c r="C2181" t="s">
        <v>80</v>
      </c>
      <c r="D2181" t="s">
        <v>100</v>
      </c>
      <c r="E2181" t="s">
        <v>160</v>
      </c>
      <c r="F2181" t="s">
        <v>4596</v>
      </c>
      <c r="G2181" t="s">
        <v>134</v>
      </c>
      <c r="H2181" t="s">
        <v>135</v>
      </c>
      <c r="I2181" t="s">
        <v>136</v>
      </c>
      <c r="J2181" t="s">
        <v>137</v>
      </c>
      <c r="K2181" t="s">
        <v>138</v>
      </c>
      <c r="L2181" t="s">
        <v>6399</v>
      </c>
      <c r="M2181" t="s">
        <v>6400</v>
      </c>
      <c r="N2181">
        <v>2.372777777</v>
      </c>
      <c r="O2181">
        <v>0</v>
      </c>
      <c r="P2181">
        <v>0</v>
      </c>
      <c r="Q2181">
        <v>14</v>
      </c>
      <c r="R2181">
        <v>0</v>
      </c>
      <c r="S2181">
        <v>2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5.4729206840393987</v>
      </c>
      <c r="Z2181">
        <v>0</v>
      </c>
      <c r="AA2181">
        <v>19.260426581699328</v>
      </c>
      <c r="AB2181">
        <v>0</v>
      </c>
      <c r="AC2181">
        <v>0</v>
      </c>
      <c r="AD2181">
        <v>0</v>
      </c>
      <c r="AE2181">
        <v>24.733347265738725</v>
      </c>
    </row>
    <row r="2182" spans="1:31" x14ac:dyDescent="0.3">
      <c r="A2182">
        <v>2691148</v>
      </c>
      <c r="B2182">
        <v>1</v>
      </c>
      <c r="C2182" t="s">
        <v>80</v>
      </c>
      <c r="D2182" t="s">
        <v>92</v>
      </c>
      <c r="E2182" t="s">
        <v>213</v>
      </c>
      <c r="F2182" t="s">
        <v>6401</v>
      </c>
      <c r="G2182" t="s">
        <v>688</v>
      </c>
      <c r="H2182" t="s">
        <v>187</v>
      </c>
      <c r="I2182" t="s">
        <v>136</v>
      </c>
      <c r="J2182" t="s">
        <v>137</v>
      </c>
      <c r="K2182" t="s">
        <v>138</v>
      </c>
      <c r="L2182" t="s">
        <v>6402</v>
      </c>
      <c r="M2182" t="s">
        <v>6403</v>
      </c>
      <c r="N2182">
        <v>3.4838888880000001</v>
      </c>
      <c r="O2182">
        <v>0</v>
      </c>
      <c r="P2182">
        <v>1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1.3020320793278939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1.3020320793278939</v>
      </c>
    </row>
    <row r="2183" spans="1:31" x14ac:dyDescent="0.3">
      <c r="A2183">
        <v>2691161</v>
      </c>
      <c r="B2183">
        <v>1</v>
      </c>
      <c r="C2183" t="s">
        <v>81</v>
      </c>
      <c r="D2183" t="s">
        <v>119</v>
      </c>
      <c r="E2183" t="s">
        <v>244</v>
      </c>
      <c r="F2183" t="s">
        <v>6404</v>
      </c>
      <c r="G2183" t="s">
        <v>968</v>
      </c>
      <c r="H2183" t="s">
        <v>187</v>
      </c>
      <c r="I2183" t="s">
        <v>136</v>
      </c>
      <c r="J2183" t="s">
        <v>137</v>
      </c>
      <c r="K2183" t="s">
        <v>138</v>
      </c>
      <c r="L2183" t="s">
        <v>6405</v>
      </c>
      <c r="M2183" t="s">
        <v>6406</v>
      </c>
      <c r="N2183">
        <v>4.59</v>
      </c>
      <c r="O2183">
        <v>0</v>
      </c>
      <c r="P2183">
        <v>30</v>
      </c>
      <c r="Q2183">
        <v>0</v>
      </c>
      <c r="R2183">
        <v>23</v>
      </c>
      <c r="S2183">
        <v>0</v>
      </c>
      <c r="T2183">
        <v>2</v>
      </c>
      <c r="U2183">
        <v>0</v>
      </c>
      <c r="V2183">
        <v>0</v>
      </c>
      <c r="W2183">
        <v>0</v>
      </c>
      <c r="X2183">
        <v>17.956736085877356</v>
      </c>
      <c r="Y2183">
        <v>0</v>
      </c>
      <c r="Z2183">
        <v>40.113428961827445</v>
      </c>
      <c r="AA2183">
        <v>0</v>
      </c>
      <c r="AB2183">
        <v>7.7020088992033973</v>
      </c>
      <c r="AC2183">
        <v>0</v>
      </c>
      <c r="AD2183">
        <v>0</v>
      </c>
      <c r="AE2183">
        <v>65.772173946908197</v>
      </c>
    </row>
    <row r="2184" spans="1:31" x14ac:dyDescent="0.3">
      <c r="A2184">
        <v>2691175</v>
      </c>
      <c r="B2184">
        <v>1</v>
      </c>
      <c r="C2184" t="s">
        <v>80</v>
      </c>
      <c r="D2184" t="s">
        <v>104</v>
      </c>
      <c r="E2184" t="s">
        <v>244</v>
      </c>
      <c r="F2184" t="s">
        <v>6407</v>
      </c>
      <c r="G2184" t="s">
        <v>968</v>
      </c>
      <c r="H2184" t="s">
        <v>187</v>
      </c>
      <c r="I2184" t="s">
        <v>136</v>
      </c>
      <c r="J2184" t="s">
        <v>137</v>
      </c>
      <c r="K2184" t="s">
        <v>138</v>
      </c>
      <c r="L2184" t="s">
        <v>6408</v>
      </c>
      <c r="M2184" t="s">
        <v>6409</v>
      </c>
      <c r="N2184">
        <v>2.6813888879999999</v>
      </c>
      <c r="O2184">
        <v>0</v>
      </c>
      <c r="P2184">
        <v>4</v>
      </c>
      <c r="Q2184">
        <v>0</v>
      </c>
      <c r="R2184">
        <v>17</v>
      </c>
      <c r="S2184">
        <v>0</v>
      </c>
      <c r="T2184">
        <v>1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</row>
    <row r="2185" spans="1:31" x14ac:dyDescent="0.3">
      <c r="A2185">
        <v>2691176</v>
      </c>
      <c r="B2185">
        <v>1</v>
      </c>
      <c r="C2185" t="s">
        <v>80</v>
      </c>
      <c r="D2185" t="s">
        <v>93</v>
      </c>
      <c r="E2185" t="s">
        <v>160</v>
      </c>
      <c r="F2185" t="s">
        <v>1829</v>
      </c>
      <c r="G2185" t="s">
        <v>134</v>
      </c>
      <c r="H2185" t="s">
        <v>135</v>
      </c>
      <c r="I2185" t="s">
        <v>136</v>
      </c>
      <c r="J2185" t="s">
        <v>137</v>
      </c>
      <c r="K2185" t="s">
        <v>138</v>
      </c>
      <c r="L2185" t="s">
        <v>6410</v>
      </c>
      <c r="M2185" t="s">
        <v>6411</v>
      </c>
      <c r="N2185">
        <v>0.51944444400000001</v>
      </c>
      <c r="O2185">
        <v>0</v>
      </c>
      <c r="P2185">
        <v>637</v>
      </c>
      <c r="Q2185">
        <v>10</v>
      </c>
      <c r="R2185">
        <v>164</v>
      </c>
      <c r="S2185">
        <v>2</v>
      </c>
      <c r="T2185">
        <v>117</v>
      </c>
      <c r="U2185">
        <v>1</v>
      </c>
      <c r="V2185">
        <v>0</v>
      </c>
      <c r="W2185">
        <v>0</v>
      </c>
      <c r="X2185">
        <v>72.742511866507385</v>
      </c>
      <c r="Y2185">
        <v>33.238976839030052</v>
      </c>
      <c r="Z2185">
        <v>263.38944073116625</v>
      </c>
      <c r="AA2185">
        <v>8.3421957927385932</v>
      </c>
      <c r="AB2185">
        <v>86.516223423368217</v>
      </c>
      <c r="AC2185">
        <v>72.094455127200007</v>
      </c>
      <c r="AD2185">
        <v>0</v>
      </c>
      <c r="AE2185">
        <v>536.32380378001051</v>
      </c>
    </row>
    <row r="2186" spans="1:31" x14ac:dyDescent="0.3">
      <c r="A2186">
        <v>2691182</v>
      </c>
      <c r="B2186">
        <v>1</v>
      </c>
      <c r="C2186" t="s">
        <v>80</v>
      </c>
      <c r="D2186" t="s">
        <v>97</v>
      </c>
      <c r="E2186" t="s">
        <v>213</v>
      </c>
      <c r="F2186" t="s">
        <v>6412</v>
      </c>
      <c r="G2186" t="s">
        <v>6413</v>
      </c>
      <c r="H2186" t="s">
        <v>187</v>
      </c>
      <c r="I2186" t="s">
        <v>136</v>
      </c>
      <c r="J2186" t="s">
        <v>137</v>
      </c>
      <c r="K2186" t="s">
        <v>138</v>
      </c>
      <c r="L2186" t="s">
        <v>6414</v>
      </c>
      <c r="M2186" t="s">
        <v>6415</v>
      </c>
      <c r="N2186">
        <v>1.476111111</v>
      </c>
      <c r="O2186">
        <v>0</v>
      </c>
      <c r="P2186">
        <v>1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0.29085868846666663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0.29085868846666663</v>
      </c>
    </row>
    <row r="2187" spans="1:31" x14ac:dyDescent="0.3">
      <c r="A2187">
        <v>2691187</v>
      </c>
      <c r="B2187">
        <v>1</v>
      </c>
      <c r="C2187" t="s">
        <v>80</v>
      </c>
      <c r="D2187" t="s">
        <v>83</v>
      </c>
      <c r="E2187" t="s">
        <v>213</v>
      </c>
      <c r="F2187" t="s">
        <v>6416</v>
      </c>
      <c r="G2187" t="s">
        <v>215</v>
      </c>
      <c r="H2187" t="s">
        <v>187</v>
      </c>
      <c r="I2187" t="s">
        <v>136</v>
      </c>
      <c r="J2187" t="s">
        <v>137</v>
      </c>
      <c r="K2187" t="s">
        <v>138</v>
      </c>
      <c r="L2187" t="s">
        <v>6417</v>
      </c>
      <c r="M2187" t="s">
        <v>6418</v>
      </c>
      <c r="N2187">
        <v>1.823611111</v>
      </c>
      <c r="O2187">
        <v>0</v>
      </c>
      <c r="P2187">
        <v>0</v>
      </c>
      <c r="Q2187">
        <v>0</v>
      </c>
      <c r="R2187">
        <v>0</v>
      </c>
      <c r="S2187">
        <v>0</v>
      </c>
      <c r="T2187">
        <v>1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0.80398963349649655</v>
      </c>
      <c r="AC2187">
        <v>0</v>
      </c>
      <c r="AD2187">
        <v>0</v>
      </c>
      <c r="AE2187">
        <v>0.80398963349649655</v>
      </c>
    </row>
    <row r="2188" spans="1:31" x14ac:dyDescent="0.3">
      <c r="A2188">
        <v>2691189</v>
      </c>
      <c r="B2188">
        <v>1</v>
      </c>
      <c r="C2188" t="s">
        <v>80</v>
      </c>
      <c r="D2188" t="s">
        <v>103</v>
      </c>
      <c r="E2188" t="s">
        <v>145</v>
      </c>
      <c r="F2188" t="s">
        <v>6419</v>
      </c>
      <c r="G2188" t="s">
        <v>134</v>
      </c>
      <c r="H2188" t="s">
        <v>135</v>
      </c>
      <c r="I2188" t="s">
        <v>136</v>
      </c>
      <c r="J2188" t="s">
        <v>137</v>
      </c>
      <c r="K2188" t="s">
        <v>138</v>
      </c>
      <c r="L2188" t="s">
        <v>6420</v>
      </c>
      <c r="M2188" t="s">
        <v>6421</v>
      </c>
      <c r="N2188">
        <v>0.48194444400000003</v>
      </c>
      <c r="O2188">
        <v>0</v>
      </c>
      <c r="P2188">
        <v>401</v>
      </c>
      <c r="Q2188">
        <v>0</v>
      </c>
      <c r="R2188">
        <v>11</v>
      </c>
      <c r="S2188">
        <v>1</v>
      </c>
      <c r="T2188">
        <v>28</v>
      </c>
      <c r="U2188">
        <v>0</v>
      </c>
      <c r="V2188">
        <v>0</v>
      </c>
      <c r="W2188">
        <v>0</v>
      </c>
      <c r="X2188">
        <v>39.129220246465955</v>
      </c>
      <c r="Y2188">
        <v>0</v>
      </c>
      <c r="Z2188">
        <v>6.0135568094672003</v>
      </c>
      <c r="AA2188">
        <v>123.01313385890862</v>
      </c>
      <c r="AB2188">
        <v>35.045194697351938</v>
      </c>
      <c r="AC2188">
        <v>0</v>
      </c>
      <c r="AD2188">
        <v>0</v>
      </c>
      <c r="AE2188">
        <v>203.20110561219371</v>
      </c>
    </row>
    <row r="2189" spans="1:31" x14ac:dyDescent="0.3">
      <c r="A2189">
        <v>2691199</v>
      </c>
      <c r="B2189">
        <v>1</v>
      </c>
      <c r="C2189" t="s">
        <v>80</v>
      </c>
      <c r="D2189" t="s">
        <v>97</v>
      </c>
      <c r="E2189" t="s">
        <v>160</v>
      </c>
      <c r="F2189" t="s">
        <v>6422</v>
      </c>
      <c r="G2189" t="s">
        <v>232</v>
      </c>
      <c r="H2189" t="s">
        <v>135</v>
      </c>
      <c r="I2189" t="s">
        <v>136</v>
      </c>
      <c r="J2189" t="s">
        <v>137</v>
      </c>
      <c r="K2189" t="s">
        <v>138</v>
      </c>
      <c r="L2189" t="s">
        <v>6423</v>
      </c>
      <c r="M2189" t="s">
        <v>6424</v>
      </c>
      <c r="N2189">
        <v>0.46083333300000001</v>
      </c>
      <c r="O2189">
        <v>21</v>
      </c>
      <c r="P2189">
        <v>132</v>
      </c>
      <c r="Q2189">
        <v>4</v>
      </c>
      <c r="R2189">
        <v>37</v>
      </c>
      <c r="S2189">
        <v>4</v>
      </c>
      <c r="T2189">
        <v>21</v>
      </c>
      <c r="U2189">
        <v>0</v>
      </c>
      <c r="V2189">
        <v>0</v>
      </c>
      <c r="W2189">
        <v>29.263315501830355</v>
      </c>
      <c r="X2189">
        <v>72.064579221677548</v>
      </c>
      <c r="Y2189">
        <v>1.4044483576673548</v>
      </c>
      <c r="Z2189">
        <v>9.2551585598986161</v>
      </c>
      <c r="AA2189">
        <v>7.4612447176297483</v>
      </c>
      <c r="AB2189">
        <v>7.2928251846336742</v>
      </c>
      <c r="AC2189">
        <v>0</v>
      </c>
      <c r="AD2189">
        <v>0</v>
      </c>
      <c r="AE2189">
        <v>126.7415715433373</v>
      </c>
    </row>
    <row r="2190" spans="1:31" x14ac:dyDescent="0.3">
      <c r="A2190">
        <v>2691223</v>
      </c>
      <c r="B2190">
        <v>1</v>
      </c>
      <c r="C2190" t="s">
        <v>80</v>
      </c>
      <c r="D2190" t="s">
        <v>108</v>
      </c>
      <c r="E2190" t="s">
        <v>184</v>
      </c>
      <c r="F2190" t="s">
        <v>6425</v>
      </c>
      <c r="G2190" t="s">
        <v>186</v>
      </c>
      <c r="H2190" t="s">
        <v>187</v>
      </c>
      <c r="I2190" t="s">
        <v>136</v>
      </c>
      <c r="J2190" t="s">
        <v>137</v>
      </c>
      <c r="K2190" t="s">
        <v>138</v>
      </c>
      <c r="L2190" t="s">
        <v>6426</v>
      </c>
      <c r="M2190" t="s">
        <v>6427</v>
      </c>
      <c r="N2190">
        <v>0.84638888800000001</v>
      </c>
      <c r="O2190">
        <v>0</v>
      </c>
      <c r="P2190">
        <v>15</v>
      </c>
      <c r="Q2190">
        <v>0</v>
      </c>
      <c r="R2190">
        <v>9</v>
      </c>
      <c r="S2190">
        <v>0</v>
      </c>
      <c r="T2190">
        <v>3</v>
      </c>
      <c r="U2190">
        <v>0</v>
      </c>
      <c r="V2190">
        <v>0</v>
      </c>
      <c r="W2190">
        <v>0</v>
      </c>
      <c r="X2190">
        <v>2.7526847904629714</v>
      </c>
      <c r="Y2190">
        <v>0</v>
      </c>
      <c r="Z2190">
        <v>6.1199454728210787</v>
      </c>
      <c r="AA2190">
        <v>0</v>
      </c>
      <c r="AB2190">
        <v>0.3229156458424568</v>
      </c>
      <c r="AC2190">
        <v>0</v>
      </c>
      <c r="AD2190">
        <v>0</v>
      </c>
      <c r="AE2190">
        <v>9.1955459091265066</v>
      </c>
    </row>
    <row r="2191" spans="1:31" x14ac:dyDescent="0.3">
      <c r="A2191">
        <v>2691224</v>
      </c>
      <c r="B2191">
        <v>1</v>
      </c>
      <c r="C2191" t="s">
        <v>80</v>
      </c>
      <c r="D2191" t="s">
        <v>95</v>
      </c>
      <c r="E2191" t="s">
        <v>160</v>
      </c>
      <c r="F2191" t="s">
        <v>856</v>
      </c>
      <c r="G2191" t="s">
        <v>134</v>
      </c>
      <c r="H2191" t="s">
        <v>135</v>
      </c>
      <c r="I2191" t="s">
        <v>136</v>
      </c>
      <c r="J2191" t="s">
        <v>137</v>
      </c>
      <c r="K2191" t="s">
        <v>138</v>
      </c>
      <c r="L2191" t="s">
        <v>6428</v>
      </c>
      <c r="M2191" t="s">
        <v>6429</v>
      </c>
      <c r="N2191">
        <v>0.43277777699999997</v>
      </c>
      <c r="O2191">
        <v>5</v>
      </c>
      <c r="P2191">
        <v>741</v>
      </c>
      <c r="Q2191">
        <v>25</v>
      </c>
      <c r="R2191">
        <v>12</v>
      </c>
      <c r="S2191">
        <v>33</v>
      </c>
      <c r="T2191">
        <v>54</v>
      </c>
      <c r="U2191">
        <v>0</v>
      </c>
      <c r="V2191">
        <v>0</v>
      </c>
      <c r="W2191">
        <v>2.3029673944695244</v>
      </c>
      <c r="X2191">
        <v>69.387396348302133</v>
      </c>
      <c r="Y2191">
        <v>32.013917782951907</v>
      </c>
      <c r="Z2191">
        <v>3.3100957513676263</v>
      </c>
      <c r="AA2191">
        <v>238.46435066701034</v>
      </c>
      <c r="AB2191">
        <v>24.621969786337715</v>
      </c>
      <c r="AC2191">
        <v>0</v>
      </c>
      <c r="AD2191">
        <v>0</v>
      </c>
      <c r="AE2191">
        <v>370.10069773043926</v>
      </c>
    </row>
    <row r="2192" spans="1:31" x14ac:dyDescent="0.3">
      <c r="A2192">
        <v>2691232</v>
      </c>
      <c r="B2192">
        <v>1</v>
      </c>
      <c r="C2192" t="s">
        <v>81</v>
      </c>
      <c r="D2192" t="s">
        <v>124</v>
      </c>
      <c r="E2192" t="s">
        <v>184</v>
      </c>
      <c r="F2192" t="s">
        <v>6430</v>
      </c>
      <c r="G2192" t="s">
        <v>186</v>
      </c>
      <c r="H2192" t="s">
        <v>187</v>
      </c>
      <c r="I2192" t="s">
        <v>136</v>
      </c>
      <c r="J2192" t="s">
        <v>137</v>
      </c>
      <c r="K2192" t="s">
        <v>138</v>
      </c>
      <c r="L2192" t="s">
        <v>6431</v>
      </c>
      <c r="M2192" t="s">
        <v>6432</v>
      </c>
      <c r="N2192">
        <v>1.049722222</v>
      </c>
      <c r="O2192">
        <v>0</v>
      </c>
      <c r="P2192">
        <v>32</v>
      </c>
      <c r="Q2192">
        <v>0</v>
      </c>
      <c r="R2192">
        <v>0</v>
      </c>
      <c r="S2192">
        <v>0</v>
      </c>
      <c r="T2192">
        <v>2</v>
      </c>
      <c r="U2192">
        <v>0</v>
      </c>
      <c r="V2192">
        <v>0</v>
      </c>
      <c r="W2192">
        <v>0</v>
      </c>
      <c r="X2192">
        <v>3.181013183535176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3.181013183535176</v>
      </c>
    </row>
    <row r="2193" spans="1:31" x14ac:dyDescent="0.3">
      <c r="A2193">
        <v>2691241</v>
      </c>
      <c r="B2193">
        <v>1</v>
      </c>
      <c r="C2193" t="s">
        <v>80</v>
      </c>
      <c r="D2193" t="s">
        <v>109</v>
      </c>
      <c r="E2193" t="s">
        <v>184</v>
      </c>
      <c r="F2193" t="s">
        <v>6433</v>
      </c>
      <c r="G2193" t="s">
        <v>186</v>
      </c>
      <c r="H2193" t="s">
        <v>187</v>
      </c>
      <c r="I2193" t="s">
        <v>136</v>
      </c>
      <c r="J2193" t="s">
        <v>137</v>
      </c>
      <c r="K2193" t="s">
        <v>138</v>
      </c>
      <c r="L2193" t="s">
        <v>6434</v>
      </c>
      <c r="M2193" t="s">
        <v>6435</v>
      </c>
      <c r="N2193">
        <v>1.0933333329999999</v>
      </c>
      <c r="O2193">
        <v>0</v>
      </c>
      <c r="P2193">
        <v>67</v>
      </c>
      <c r="Q2193">
        <v>0</v>
      </c>
      <c r="R2193">
        <v>0</v>
      </c>
      <c r="S2193">
        <v>0</v>
      </c>
      <c r="T2193">
        <v>4</v>
      </c>
      <c r="U2193">
        <v>0</v>
      </c>
      <c r="V2193">
        <v>0</v>
      </c>
      <c r="W2193">
        <v>0</v>
      </c>
      <c r="X2193">
        <v>13.050185442245052</v>
      </c>
      <c r="Y2193">
        <v>0</v>
      </c>
      <c r="Z2193">
        <v>0</v>
      </c>
      <c r="AA2193">
        <v>0</v>
      </c>
      <c r="AB2193">
        <v>3.4932843457439935</v>
      </c>
      <c r="AC2193">
        <v>0</v>
      </c>
      <c r="AD2193">
        <v>0</v>
      </c>
      <c r="AE2193">
        <v>16.543469787989046</v>
      </c>
    </row>
    <row r="2194" spans="1:31" x14ac:dyDescent="0.3">
      <c r="A2194">
        <v>2691223</v>
      </c>
      <c r="B2194">
        <v>2</v>
      </c>
      <c r="C2194" t="s">
        <v>80</v>
      </c>
      <c r="D2194" t="s">
        <v>108</v>
      </c>
      <c r="E2194" t="s">
        <v>244</v>
      </c>
      <c r="F2194" t="s">
        <v>6436</v>
      </c>
      <c r="G2194" t="s">
        <v>186</v>
      </c>
      <c r="H2194" t="s">
        <v>187</v>
      </c>
      <c r="I2194" t="s">
        <v>136</v>
      </c>
      <c r="J2194" t="s">
        <v>137</v>
      </c>
      <c r="K2194" t="s">
        <v>138</v>
      </c>
      <c r="L2194" t="s">
        <v>6427</v>
      </c>
      <c r="M2194" t="s">
        <v>6437</v>
      </c>
      <c r="N2194">
        <v>0.104444444</v>
      </c>
      <c r="O2194">
        <v>0</v>
      </c>
      <c r="P2194">
        <v>36</v>
      </c>
      <c r="Q2194">
        <v>0</v>
      </c>
      <c r="R2194">
        <v>25</v>
      </c>
      <c r="S2194">
        <v>0</v>
      </c>
      <c r="T2194">
        <v>8</v>
      </c>
      <c r="U2194">
        <v>0</v>
      </c>
      <c r="V2194">
        <v>0</v>
      </c>
      <c r="W2194">
        <v>0</v>
      </c>
      <c r="X2194">
        <v>0.73161805250752665</v>
      </c>
      <c r="Y2194">
        <v>0</v>
      </c>
      <c r="Z2194">
        <v>2.7881198474968332</v>
      </c>
      <c r="AA2194">
        <v>0</v>
      </c>
      <c r="AB2194">
        <v>0.44287795019183945</v>
      </c>
      <c r="AC2194">
        <v>0</v>
      </c>
      <c r="AD2194">
        <v>0</v>
      </c>
      <c r="AE2194">
        <v>3.9626158501961997</v>
      </c>
    </row>
    <row r="2195" spans="1:31" x14ac:dyDescent="0.3">
      <c r="A2195">
        <v>2690761</v>
      </c>
      <c r="B2195">
        <v>1</v>
      </c>
      <c r="C2195" t="s">
        <v>81</v>
      </c>
      <c r="D2195" t="s">
        <v>118</v>
      </c>
      <c r="E2195" t="s">
        <v>132</v>
      </c>
      <c r="F2195" t="s">
        <v>1544</v>
      </c>
      <c r="G2195" t="s">
        <v>346</v>
      </c>
      <c r="H2195" t="s">
        <v>135</v>
      </c>
      <c r="I2195" t="s">
        <v>136</v>
      </c>
      <c r="J2195" t="s">
        <v>137</v>
      </c>
      <c r="K2195" t="s">
        <v>166</v>
      </c>
      <c r="L2195" t="s">
        <v>6438</v>
      </c>
      <c r="M2195" t="s">
        <v>6439</v>
      </c>
      <c r="N2195">
        <v>7.87</v>
      </c>
      <c r="O2195">
        <v>4</v>
      </c>
      <c r="P2195">
        <v>980</v>
      </c>
      <c r="Q2195">
        <v>53</v>
      </c>
      <c r="R2195">
        <v>152</v>
      </c>
      <c r="S2195">
        <v>7</v>
      </c>
      <c r="T2195">
        <v>80</v>
      </c>
      <c r="U2195">
        <v>0</v>
      </c>
      <c r="V2195">
        <v>0</v>
      </c>
      <c r="W2195">
        <v>104.04720950343855</v>
      </c>
      <c r="X2195">
        <v>808.3324594730741</v>
      </c>
      <c r="Y2195">
        <v>722.5546578325791</v>
      </c>
      <c r="Z2195">
        <v>760.54766971374136</v>
      </c>
      <c r="AA2195">
        <v>62.086455330729855</v>
      </c>
      <c r="AB2195">
        <v>374.09731026741247</v>
      </c>
      <c r="AC2195">
        <v>0</v>
      </c>
      <c r="AD2195">
        <v>0</v>
      </c>
      <c r="AE2195">
        <v>2831.6657621209752</v>
      </c>
    </row>
    <row r="2196" spans="1:31" x14ac:dyDescent="0.3">
      <c r="A2196">
        <v>2690767</v>
      </c>
      <c r="B2196">
        <v>1</v>
      </c>
      <c r="C2196" t="s">
        <v>81</v>
      </c>
      <c r="D2196" t="s">
        <v>127</v>
      </c>
      <c r="E2196" t="s">
        <v>145</v>
      </c>
      <c r="F2196" t="s">
        <v>2601</v>
      </c>
      <c r="G2196" t="s">
        <v>346</v>
      </c>
      <c r="H2196" t="s">
        <v>135</v>
      </c>
      <c r="I2196" t="s">
        <v>136</v>
      </c>
      <c r="J2196" t="s">
        <v>137</v>
      </c>
      <c r="K2196" t="s">
        <v>166</v>
      </c>
      <c r="L2196" t="s">
        <v>6440</v>
      </c>
      <c r="M2196" t="s">
        <v>6441</v>
      </c>
      <c r="N2196">
        <v>8.9011111110000005</v>
      </c>
      <c r="O2196">
        <v>0</v>
      </c>
      <c r="P2196">
        <v>178</v>
      </c>
      <c r="Q2196">
        <v>28</v>
      </c>
      <c r="R2196">
        <v>29</v>
      </c>
      <c r="S2196">
        <v>1</v>
      </c>
      <c r="T2196">
        <v>16</v>
      </c>
      <c r="U2196">
        <v>0</v>
      </c>
      <c r="V2196">
        <v>0</v>
      </c>
      <c r="W2196">
        <v>0</v>
      </c>
      <c r="X2196">
        <v>268.32021108751047</v>
      </c>
      <c r="Y2196">
        <v>147.63572679311903</v>
      </c>
      <c r="Z2196">
        <v>103.95168809274706</v>
      </c>
      <c r="AA2196">
        <v>0</v>
      </c>
      <c r="AB2196">
        <v>48.002039455312683</v>
      </c>
      <c r="AC2196">
        <v>0</v>
      </c>
      <c r="AD2196">
        <v>0</v>
      </c>
      <c r="AE2196">
        <v>567.90966542868921</v>
      </c>
    </row>
    <row r="2197" spans="1:31" x14ac:dyDescent="0.3">
      <c r="A2197">
        <v>2690774</v>
      </c>
      <c r="B2197">
        <v>1</v>
      </c>
      <c r="C2197" t="s">
        <v>80</v>
      </c>
      <c r="D2197" t="s">
        <v>94</v>
      </c>
      <c r="E2197" t="s">
        <v>184</v>
      </c>
      <c r="F2197" t="s">
        <v>6442</v>
      </c>
      <c r="G2197" t="s">
        <v>165</v>
      </c>
      <c r="H2197" t="s">
        <v>187</v>
      </c>
      <c r="I2197" t="s">
        <v>136</v>
      </c>
      <c r="J2197" t="s">
        <v>137</v>
      </c>
      <c r="K2197" t="s">
        <v>166</v>
      </c>
      <c r="L2197" t="s">
        <v>6443</v>
      </c>
      <c r="M2197" t="s">
        <v>6444</v>
      </c>
      <c r="N2197">
        <v>8.1319444440000002</v>
      </c>
      <c r="O2197">
        <v>0</v>
      </c>
      <c r="P2197">
        <v>10</v>
      </c>
      <c r="Q2197">
        <v>0</v>
      </c>
      <c r="R2197">
        <v>2</v>
      </c>
      <c r="S2197">
        <v>0</v>
      </c>
      <c r="T2197">
        <v>2</v>
      </c>
      <c r="U2197">
        <v>0</v>
      </c>
      <c r="V2197">
        <v>0</v>
      </c>
      <c r="W2197">
        <v>0</v>
      </c>
      <c r="X2197">
        <v>10.715073369127223</v>
      </c>
      <c r="Y2197">
        <v>0</v>
      </c>
      <c r="Z2197">
        <v>9.3275374134944435</v>
      </c>
      <c r="AA2197">
        <v>0</v>
      </c>
      <c r="AB2197">
        <v>15.787611207867245</v>
      </c>
      <c r="AC2197">
        <v>0</v>
      </c>
      <c r="AD2197">
        <v>0</v>
      </c>
      <c r="AE2197">
        <v>35.830221990488909</v>
      </c>
    </row>
    <row r="2198" spans="1:31" x14ac:dyDescent="0.3">
      <c r="A2198">
        <v>2690929</v>
      </c>
      <c r="B2198">
        <v>1</v>
      </c>
      <c r="C2198" t="s">
        <v>80</v>
      </c>
      <c r="D2198" t="s">
        <v>105</v>
      </c>
      <c r="E2198" t="s">
        <v>213</v>
      </c>
      <c r="F2198" t="s">
        <v>6445</v>
      </c>
      <c r="G2198" t="s">
        <v>831</v>
      </c>
      <c r="H2198" t="s">
        <v>187</v>
      </c>
      <c r="I2198" t="s">
        <v>136</v>
      </c>
      <c r="J2198" t="s">
        <v>137</v>
      </c>
      <c r="K2198" t="s">
        <v>138</v>
      </c>
      <c r="L2198" t="s">
        <v>6446</v>
      </c>
      <c r="M2198" t="s">
        <v>6447</v>
      </c>
      <c r="N2198">
        <v>5.5188888880000002</v>
      </c>
      <c r="O2198">
        <v>0</v>
      </c>
      <c r="P2198">
        <v>1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8.0512628747179669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8.0512628747179669</v>
      </c>
    </row>
    <row r="2199" spans="1:31" x14ac:dyDescent="0.3">
      <c r="A2199">
        <v>2691101</v>
      </c>
      <c r="B2199">
        <v>1</v>
      </c>
      <c r="C2199" t="s">
        <v>80</v>
      </c>
      <c r="D2199" t="s">
        <v>101</v>
      </c>
      <c r="E2199" t="s">
        <v>184</v>
      </c>
      <c r="F2199" t="s">
        <v>6448</v>
      </c>
      <c r="G2199" t="s">
        <v>409</v>
      </c>
      <c r="H2199" t="s">
        <v>187</v>
      </c>
      <c r="I2199" t="s">
        <v>136</v>
      </c>
      <c r="J2199" t="s">
        <v>137</v>
      </c>
      <c r="K2199" t="s">
        <v>138</v>
      </c>
      <c r="L2199" t="s">
        <v>6449</v>
      </c>
      <c r="M2199" t="s">
        <v>6450</v>
      </c>
      <c r="N2199">
        <v>1.606944444</v>
      </c>
      <c r="O2199">
        <v>0</v>
      </c>
      <c r="P2199">
        <v>116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25.472831163738356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25.472831163738356</v>
      </c>
    </row>
    <row r="2200" spans="1:31" x14ac:dyDescent="0.3">
      <c r="A2200">
        <v>2691178</v>
      </c>
      <c r="B2200">
        <v>1</v>
      </c>
      <c r="C2200" t="s">
        <v>81</v>
      </c>
      <c r="D2200" t="s">
        <v>118</v>
      </c>
      <c r="E2200" t="s">
        <v>213</v>
      </c>
      <c r="F2200" t="s">
        <v>6451</v>
      </c>
      <c r="G2200" t="s">
        <v>147</v>
      </c>
      <c r="H2200" t="s">
        <v>187</v>
      </c>
      <c r="I2200" t="s">
        <v>136</v>
      </c>
      <c r="J2200" t="s">
        <v>3</v>
      </c>
      <c r="K2200" t="s">
        <v>138</v>
      </c>
      <c r="L2200" t="s">
        <v>6452</v>
      </c>
      <c r="M2200" t="s">
        <v>6453</v>
      </c>
      <c r="N2200">
        <v>2.7205555549999998</v>
      </c>
      <c r="O2200">
        <v>0</v>
      </c>
      <c r="P2200">
        <v>6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5.5297610740414171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5.5297610740414171</v>
      </c>
    </row>
    <row r="2201" spans="1:31" x14ac:dyDescent="0.3">
      <c r="A2201">
        <v>2691193</v>
      </c>
      <c r="B2201">
        <v>1</v>
      </c>
      <c r="C2201" t="s">
        <v>80</v>
      </c>
      <c r="D2201" t="s">
        <v>96</v>
      </c>
      <c r="E2201" t="s">
        <v>184</v>
      </c>
      <c r="F2201" t="s">
        <v>6454</v>
      </c>
      <c r="G2201" t="s">
        <v>273</v>
      </c>
      <c r="H2201" t="s">
        <v>187</v>
      </c>
      <c r="I2201" t="s">
        <v>136</v>
      </c>
      <c r="J2201" t="s">
        <v>137</v>
      </c>
      <c r="K2201" t="s">
        <v>138</v>
      </c>
      <c r="L2201" t="s">
        <v>6455</v>
      </c>
      <c r="M2201" t="s">
        <v>6456</v>
      </c>
      <c r="N2201">
        <v>1.118055555</v>
      </c>
      <c r="O2201">
        <v>0</v>
      </c>
      <c r="P2201">
        <v>92</v>
      </c>
      <c r="Q2201">
        <v>0</v>
      </c>
      <c r="R2201">
        <v>0</v>
      </c>
      <c r="S2201">
        <v>0</v>
      </c>
      <c r="T2201">
        <v>1</v>
      </c>
      <c r="U2201">
        <v>0</v>
      </c>
      <c r="V2201">
        <v>0</v>
      </c>
      <c r="W2201">
        <v>0</v>
      </c>
      <c r="X2201">
        <v>21.037047771114153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21.037047771114153</v>
      </c>
    </row>
    <row r="2202" spans="1:31" x14ac:dyDescent="0.3">
      <c r="A2202">
        <v>2691198</v>
      </c>
      <c r="B2202">
        <v>1</v>
      </c>
      <c r="C2202" t="s">
        <v>80</v>
      </c>
      <c r="D2202" t="s">
        <v>97</v>
      </c>
      <c r="E2202" t="s">
        <v>213</v>
      </c>
      <c r="F2202" t="s">
        <v>6457</v>
      </c>
      <c r="G2202" t="s">
        <v>831</v>
      </c>
      <c r="H2202" t="s">
        <v>187</v>
      </c>
      <c r="I2202" t="s">
        <v>136</v>
      </c>
      <c r="J2202" t="s">
        <v>137</v>
      </c>
      <c r="K2202" t="s">
        <v>138</v>
      </c>
      <c r="L2202" t="s">
        <v>6458</v>
      </c>
      <c r="M2202" t="s">
        <v>6459</v>
      </c>
      <c r="N2202">
        <v>2.8661111109999999</v>
      </c>
      <c r="O2202">
        <v>0</v>
      </c>
      <c r="P2202">
        <v>2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2.5022219064311275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2.5022219064311275</v>
      </c>
    </row>
    <row r="2203" spans="1:31" x14ac:dyDescent="0.3">
      <c r="A2203">
        <v>2691205</v>
      </c>
      <c r="B2203">
        <v>1</v>
      </c>
      <c r="C2203" t="s">
        <v>80</v>
      </c>
      <c r="D2203" t="s">
        <v>94</v>
      </c>
      <c r="E2203" t="s">
        <v>244</v>
      </c>
      <c r="F2203" t="s">
        <v>6460</v>
      </c>
      <c r="G2203" t="s">
        <v>409</v>
      </c>
      <c r="H2203" t="s">
        <v>187</v>
      </c>
      <c r="I2203" t="s">
        <v>136</v>
      </c>
      <c r="J2203" t="s">
        <v>137</v>
      </c>
      <c r="K2203" t="s">
        <v>138</v>
      </c>
      <c r="L2203" t="s">
        <v>6461</v>
      </c>
      <c r="M2203" t="s">
        <v>6462</v>
      </c>
      <c r="N2203">
        <v>0.1875</v>
      </c>
      <c r="O2203">
        <v>0</v>
      </c>
      <c r="P2203">
        <v>328</v>
      </c>
      <c r="Q2203">
        <v>0</v>
      </c>
      <c r="R2203">
        <v>0</v>
      </c>
      <c r="S2203">
        <v>0</v>
      </c>
      <c r="T2203">
        <v>60</v>
      </c>
      <c r="U2203">
        <v>0</v>
      </c>
      <c r="V2203">
        <v>0</v>
      </c>
      <c r="W2203">
        <v>0</v>
      </c>
      <c r="X2203">
        <v>11.730442337328318</v>
      </c>
      <c r="Y2203">
        <v>0</v>
      </c>
      <c r="Z2203">
        <v>0</v>
      </c>
      <c r="AA2203">
        <v>0</v>
      </c>
      <c r="AB2203">
        <v>8.6717469620902463</v>
      </c>
      <c r="AC2203">
        <v>0</v>
      </c>
      <c r="AD2203">
        <v>0</v>
      </c>
      <c r="AE2203">
        <v>20.402189299418566</v>
      </c>
    </row>
    <row r="2204" spans="1:31" x14ac:dyDescent="0.3">
      <c r="A2204">
        <v>2691217</v>
      </c>
      <c r="B2204">
        <v>1</v>
      </c>
      <c r="C2204" t="s">
        <v>81</v>
      </c>
      <c r="D2204" t="s">
        <v>112</v>
      </c>
      <c r="E2204" t="s">
        <v>145</v>
      </c>
      <c r="F2204" t="s">
        <v>6463</v>
      </c>
      <c r="G2204" t="s">
        <v>134</v>
      </c>
      <c r="H2204" t="s">
        <v>135</v>
      </c>
      <c r="I2204" t="s">
        <v>136</v>
      </c>
      <c r="J2204" t="s">
        <v>137</v>
      </c>
      <c r="K2204" t="s">
        <v>138</v>
      </c>
      <c r="L2204" t="s">
        <v>6464</v>
      </c>
      <c r="M2204" t="s">
        <v>6465</v>
      </c>
      <c r="N2204">
        <v>1.733333333</v>
      </c>
      <c r="O2204">
        <v>3</v>
      </c>
      <c r="P2204">
        <v>138</v>
      </c>
      <c r="Q2204">
        <v>73</v>
      </c>
      <c r="R2204">
        <v>27</v>
      </c>
      <c r="S2204">
        <v>1</v>
      </c>
      <c r="T2204">
        <v>20</v>
      </c>
      <c r="U2204">
        <v>0</v>
      </c>
      <c r="V2204">
        <v>0</v>
      </c>
      <c r="W2204">
        <v>1.1254581213249999</v>
      </c>
      <c r="X2204">
        <v>46.287997599458642</v>
      </c>
      <c r="Y2204">
        <v>266.58051978825978</v>
      </c>
      <c r="Z2204">
        <v>130.23762419905401</v>
      </c>
      <c r="AA2204">
        <v>1.4175566266145139</v>
      </c>
      <c r="AB2204">
        <v>15.418892064028892</v>
      </c>
      <c r="AC2204">
        <v>0</v>
      </c>
      <c r="AD2204">
        <v>0</v>
      </c>
      <c r="AE2204">
        <v>461.06804839874081</v>
      </c>
    </row>
    <row r="2205" spans="1:31" x14ac:dyDescent="0.3">
      <c r="A2205">
        <v>2691193</v>
      </c>
      <c r="B2205">
        <v>2</v>
      </c>
      <c r="C2205" t="s">
        <v>80</v>
      </c>
      <c r="D2205" t="s">
        <v>96</v>
      </c>
      <c r="E2205" t="s">
        <v>244</v>
      </c>
      <c r="F2205" t="s">
        <v>6466</v>
      </c>
      <c r="G2205" t="s">
        <v>273</v>
      </c>
      <c r="H2205" t="s">
        <v>187</v>
      </c>
      <c r="I2205" t="s">
        <v>136</v>
      </c>
      <c r="J2205" t="s">
        <v>137</v>
      </c>
      <c r="K2205" t="s">
        <v>138</v>
      </c>
      <c r="L2205" t="s">
        <v>6456</v>
      </c>
      <c r="M2205" t="s">
        <v>6467</v>
      </c>
      <c r="N2205">
        <v>1.4450000000000001</v>
      </c>
      <c r="O2205">
        <v>0</v>
      </c>
      <c r="P2205">
        <v>246</v>
      </c>
      <c r="Q2205">
        <v>0</v>
      </c>
      <c r="R2205">
        <v>0</v>
      </c>
      <c r="S2205">
        <v>0</v>
      </c>
      <c r="T2205">
        <v>4</v>
      </c>
      <c r="U2205">
        <v>0</v>
      </c>
      <c r="V2205">
        <v>0</v>
      </c>
      <c r="W2205">
        <v>0</v>
      </c>
      <c r="X2205">
        <v>71.819459241406463</v>
      </c>
      <c r="Y2205">
        <v>0</v>
      </c>
      <c r="Z2205">
        <v>0</v>
      </c>
      <c r="AA2205">
        <v>0</v>
      </c>
      <c r="AB2205">
        <v>9.40526277766552</v>
      </c>
      <c r="AC2205">
        <v>0</v>
      </c>
      <c r="AD2205">
        <v>0</v>
      </c>
      <c r="AE2205">
        <v>81.224722019071976</v>
      </c>
    </row>
    <row r="2206" spans="1:31" x14ac:dyDescent="0.3">
      <c r="A2206">
        <v>2691247</v>
      </c>
      <c r="B2206">
        <v>1</v>
      </c>
      <c r="C2206" t="s">
        <v>80</v>
      </c>
      <c r="D2206" t="s">
        <v>104</v>
      </c>
      <c r="E2206" t="s">
        <v>132</v>
      </c>
      <c r="F2206" t="s">
        <v>3033</v>
      </c>
      <c r="G2206" t="s">
        <v>134</v>
      </c>
      <c r="H2206" t="s">
        <v>135</v>
      </c>
      <c r="I2206" t="s">
        <v>136</v>
      </c>
      <c r="J2206" t="s">
        <v>137</v>
      </c>
      <c r="K2206" t="s">
        <v>138</v>
      </c>
      <c r="L2206" t="s">
        <v>6468</v>
      </c>
      <c r="M2206" t="s">
        <v>6469</v>
      </c>
      <c r="N2206">
        <v>0.59305555499999996</v>
      </c>
      <c r="O2206">
        <v>0</v>
      </c>
      <c r="P2206">
        <v>129</v>
      </c>
      <c r="Q2206">
        <v>4</v>
      </c>
      <c r="R2206">
        <v>6</v>
      </c>
      <c r="S2206">
        <v>13</v>
      </c>
      <c r="T2206">
        <v>15</v>
      </c>
      <c r="U2206">
        <v>3</v>
      </c>
      <c r="V2206">
        <v>0</v>
      </c>
      <c r="W2206">
        <v>0</v>
      </c>
      <c r="X2206">
        <v>15.558839905007712</v>
      </c>
      <c r="Y2206">
        <v>1.1543534706425205</v>
      </c>
      <c r="Z2206">
        <v>2.0228655483382503</v>
      </c>
      <c r="AA2206">
        <v>36.334919415443608</v>
      </c>
      <c r="AB2206">
        <v>3.6550129681071759</v>
      </c>
      <c r="AC2206">
        <v>32.678339244797634</v>
      </c>
      <c r="AD2206">
        <v>0</v>
      </c>
      <c r="AE2206">
        <v>91.404330552336887</v>
      </c>
    </row>
    <row r="2207" spans="1:31" x14ac:dyDescent="0.3">
      <c r="A2207">
        <v>2691265</v>
      </c>
      <c r="B2207">
        <v>1</v>
      </c>
      <c r="C2207" t="s">
        <v>80</v>
      </c>
      <c r="D2207" t="s">
        <v>84</v>
      </c>
      <c r="E2207" t="s">
        <v>213</v>
      </c>
      <c r="F2207" t="s">
        <v>6470</v>
      </c>
      <c r="G2207" t="s">
        <v>688</v>
      </c>
      <c r="H2207" t="s">
        <v>187</v>
      </c>
      <c r="I2207" t="s">
        <v>136</v>
      </c>
      <c r="J2207" t="s">
        <v>137</v>
      </c>
      <c r="K2207" t="s">
        <v>138</v>
      </c>
      <c r="L2207" t="s">
        <v>6471</v>
      </c>
      <c r="M2207" t="s">
        <v>6472</v>
      </c>
      <c r="N2207">
        <v>1.056944444</v>
      </c>
      <c r="O2207">
        <v>0</v>
      </c>
      <c r="P2207">
        <v>3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0.29425652357331572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0.29425652357331572</v>
      </c>
    </row>
    <row r="2208" spans="1:31" x14ac:dyDescent="0.3">
      <c r="A2208">
        <v>2691280</v>
      </c>
      <c r="B2208">
        <v>1</v>
      </c>
      <c r="C2208" t="s">
        <v>80</v>
      </c>
      <c r="D2208" t="s">
        <v>89</v>
      </c>
      <c r="E2208" t="s">
        <v>244</v>
      </c>
      <c r="F2208" t="s">
        <v>6473</v>
      </c>
      <c r="G2208" t="s">
        <v>3824</v>
      </c>
      <c r="H2208" t="s">
        <v>187</v>
      </c>
      <c r="I2208" t="s">
        <v>136</v>
      </c>
      <c r="J2208" t="s">
        <v>137</v>
      </c>
      <c r="K2208" t="s">
        <v>138</v>
      </c>
      <c r="L2208" t="s">
        <v>6474</v>
      </c>
      <c r="M2208" t="s">
        <v>6475</v>
      </c>
      <c r="N2208">
        <v>0.4375</v>
      </c>
      <c r="O2208">
        <v>0</v>
      </c>
      <c r="P2208">
        <v>187</v>
      </c>
      <c r="Q2208">
        <v>0</v>
      </c>
      <c r="R2208">
        <v>2</v>
      </c>
      <c r="S2208">
        <v>0</v>
      </c>
      <c r="T2208">
        <v>10</v>
      </c>
      <c r="U2208">
        <v>0</v>
      </c>
      <c r="V2208">
        <v>0</v>
      </c>
      <c r="W2208">
        <v>0</v>
      </c>
      <c r="X2208">
        <v>28.286105673721977</v>
      </c>
      <c r="Y2208">
        <v>0</v>
      </c>
      <c r="Z2208">
        <v>0.27264662367460002</v>
      </c>
      <c r="AA2208">
        <v>0</v>
      </c>
      <c r="AB2208">
        <v>4.467918694852024</v>
      </c>
      <c r="AC2208">
        <v>0</v>
      </c>
      <c r="AD2208">
        <v>0</v>
      </c>
      <c r="AE2208">
        <v>33.026670992248597</v>
      </c>
    </row>
    <row r="2209" spans="1:31" x14ac:dyDescent="0.3">
      <c r="A2209">
        <v>2691245</v>
      </c>
      <c r="B2209">
        <v>1</v>
      </c>
      <c r="C2209" t="s">
        <v>81</v>
      </c>
      <c r="D2209" t="s">
        <v>125</v>
      </c>
      <c r="E2209" t="s">
        <v>184</v>
      </c>
      <c r="F2209" t="s">
        <v>6476</v>
      </c>
      <c r="G2209" t="s">
        <v>949</v>
      </c>
      <c r="H2209" t="s">
        <v>187</v>
      </c>
      <c r="I2209" t="s">
        <v>136</v>
      </c>
      <c r="J2209" t="s">
        <v>137</v>
      </c>
      <c r="K2209" t="s">
        <v>138</v>
      </c>
      <c r="L2209" t="s">
        <v>6477</v>
      </c>
      <c r="M2209" t="s">
        <v>6478</v>
      </c>
      <c r="N2209">
        <v>2.7183333329999999</v>
      </c>
      <c r="O2209">
        <v>0</v>
      </c>
      <c r="P2209">
        <v>40</v>
      </c>
      <c r="Q2209">
        <v>0</v>
      </c>
      <c r="R2209">
        <v>1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24.992279042898893</v>
      </c>
      <c r="Y2209">
        <v>0</v>
      </c>
      <c r="Z2209">
        <v>3.0226020195974774</v>
      </c>
      <c r="AA2209">
        <v>0</v>
      </c>
      <c r="AB2209">
        <v>0</v>
      </c>
      <c r="AC2209">
        <v>0</v>
      </c>
      <c r="AD2209">
        <v>0</v>
      </c>
      <c r="AE2209">
        <v>28.014881062496372</v>
      </c>
    </row>
    <row r="2210" spans="1:31" x14ac:dyDescent="0.3">
      <c r="A2210">
        <v>2691246</v>
      </c>
      <c r="B2210">
        <v>1</v>
      </c>
      <c r="C2210" t="s">
        <v>80</v>
      </c>
      <c r="D2210" t="s">
        <v>82</v>
      </c>
      <c r="E2210" t="s">
        <v>213</v>
      </c>
      <c r="F2210" t="s">
        <v>6479</v>
      </c>
      <c r="G2210" t="s">
        <v>688</v>
      </c>
      <c r="H2210" t="s">
        <v>187</v>
      </c>
      <c r="I2210" t="s">
        <v>136</v>
      </c>
      <c r="J2210" t="s">
        <v>137</v>
      </c>
      <c r="K2210" t="s">
        <v>138</v>
      </c>
      <c r="L2210" t="s">
        <v>6480</v>
      </c>
      <c r="M2210" t="s">
        <v>6481</v>
      </c>
      <c r="N2210">
        <v>2.2469444439999999</v>
      </c>
      <c r="O2210">
        <v>0</v>
      </c>
      <c r="P2210">
        <v>3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1.6326589784733845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1.6326589784733845</v>
      </c>
    </row>
    <row r="2211" spans="1:31" x14ac:dyDescent="0.3">
      <c r="A2211">
        <v>2691276</v>
      </c>
      <c r="B2211">
        <v>1</v>
      </c>
      <c r="C2211" t="s">
        <v>80</v>
      </c>
      <c r="D2211" t="s">
        <v>93</v>
      </c>
      <c r="E2211" t="s">
        <v>184</v>
      </c>
      <c r="F2211" t="s">
        <v>6482</v>
      </c>
      <c r="G2211" t="s">
        <v>186</v>
      </c>
      <c r="H2211" t="s">
        <v>187</v>
      </c>
      <c r="I2211" t="s">
        <v>136</v>
      </c>
      <c r="J2211" t="s">
        <v>137</v>
      </c>
      <c r="K2211" t="s">
        <v>138</v>
      </c>
      <c r="L2211" t="s">
        <v>6483</v>
      </c>
      <c r="M2211" t="s">
        <v>6484</v>
      </c>
      <c r="N2211">
        <v>1.7069444439999999</v>
      </c>
      <c r="O2211">
        <v>0</v>
      </c>
      <c r="P2211">
        <v>0</v>
      </c>
      <c r="Q2211">
        <v>0</v>
      </c>
      <c r="R2211">
        <v>4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39.819500363024289</v>
      </c>
      <c r="AA2211">
        <v>0</v>
      </c>
      <c r="AB2211">
        <v>0</v>
      </c>
      <c r="AC2211">
        <v>0</v>
      </c>
      <c r="AD2211">
        <v>0</v>
      </c>
      <c r="AE2211">
        <v>39.819500363024289</v>
      </c>
    </row>
    <row r="2212" spans="1:31" x14ac:dyDescent="0.3">
      <c r="A2212">
        <v>2691302</v>
      </c>
      <c r="B2212">
        <v>1</v>
      </c>
      <c r="C2212" t="s">
        <v>81</v>
      </c>
      <c r="D2212" t="s">
        <v>114</v>
      </c>
      <c r="E2212" t="s">
        <v>145</v>
      </c>
      <c r="F2212" t="s">
        <v>6485</v>
      </c>
      <c r="G2212" t="s">
        <v>134</v>
      </c>
      <c r="H2212" t="s">
        <v>135</v>
      </c>
      <c r="I2212" t="s">
        <v>136</v>
      </c>
      <c r="J2212" t="s">
        <v>137</v>
      </c>
      <c r="K2212" t="s">
        <v>138</v>
      </c>
      <c r="L2212" t="s">
        <v>6486</v>
      </c>
      <c r="M2212" t="s">
        <v>6487</v>
      </c>
      <c r="N2212">
        <v>0.27222222200000001</v>
      </c>
      <c r="O2212">
        <v>0</v>
      </c>
      <c r="P2212">
        <v>323</v>
      </c>
      <c r="Q2212">
        <v>0</v>
      </c>
      <c r="R2212">
        <v>3</v>
      </c>
      <c r="S2212">
        <v>4</v>
      </c>
      <c r="T2212">
        <v>22</v>
      </c>
      <c r="U2212">
        <v>0</v>
      </c>
      <c r="V2212">
        <v>0</v>
      </c>
      <c r="W2212">
        <v>0</v>
      </c>
      <c r="X2212">
        <v>11.802332112664873</v>
      </c>
      <c r="Y2212">
        <v>0</v>
      </c>
      <c r="Z2212">
        <v>0.11416021193392276</v>
      </c>
      <c r="AA2212">
        <v>2.2446494330563098</v>
      </c>
      <c r="AB2212">
        <v>1.0018882752467788</v>
      </c>
      <c r="AC2212">
        <v>0</v>
      </c>
      <c r="AD2212">
        <v>0</v>
      </c>
      <c r="AE2212">
        <v>15.163030032901885</v>
      </c>
    </row>
    <row r="2213" spans="1:31" x14ac:dyDescent="0.3">
      <c r="A2213">
        <v>2691316</v>
      </c>
      <c r="B2213">
        <v>1</v>
      </c>
      <c r="C2213" t="s">
        <v>81</v>
      </c>
      <c r="D2213" t="s">
        <v>117</v>
      </c>
      <c r="E2213" t="s">
        <v>213</v>
      </c>
      <c r="F2213" t="s">
        <v>6488</v>
      </c>
      <c r="G2213" t="s">
        <v>688</v>
      </c>
      <c r="H2213" t="s">
        <v>187</v>
      </c>
      <c r="I2213" t="s">
        <v>136</v>
      </c>
      <c r="J2213" t="s">
        <v>137</v>
      </c>
      <c r="K2213" t="s">
        <v>138</v>
      </c>
      <c r="L2213" t="s">
        <v>6489</v>
      </c>
      <c r="M2213" t="s">
        <v>6490</v>
      </c>
      <c r="N2213">
        <v>0.40472222200000002</v>
      </c>
      <c r="O2213">
        <v>0</v>
      </c>
      <c r="P2213">
        <v>3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0.30915030137232669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0.30915030137232669</v>
      </c>
    </row>
    <row r="2214" spans="1:31" x14ac:dyDescent="0.3">
      <c r="A2214">
        <v>2690789</v>
      </c>
      <c r="B2214">
        <v>1</v>
      </c>
      <c r="C2214" t="s">
        <v>80</v>
      </c>
      <c r="D2214" t="s">
        <v>94</v>
      </c>
      <c r="E2214" t="s">
        <v>184</v>
      </c>
      <c r="F2214" t="s">
        <v>3688</v>
      </c>
      <c r="G2214" t="s">
        <v>165</v>
      </c>
      <c r="H2214" t="s">
        <v>187</v>
      </c>
      <c r="I2214" t="s">
        <v>136</v>
      </c>
      <c r="J2214" t="s">
        <v>137</v>
      </c>
      <c r="K2214" t="s">
        <v>166</v>
      </c>
      <c r="L2214" t="s">
        <v>6491</v>
      </c>
      <c r="M2214" t="s">
        <v>6492</v>
      </c>
      <c r="N2214">
        <v>9.1044444440000003</v>
      </c>
      <c r="O2214">
        <v>0</v>
      </c>
      <c r="P2214">
        <v>35</v>
      </c>
      <c r="Q2214">
        <v>0</v>
      </c>
      <c r="R2214">
        <v>3</v>
      </c>
      <c r="S2214">
        <v>0</v>
      </c>
      <c r="T2214">
        <v>1</v>
      </c>
      <c r="U2214">
        <v>0</v>
      </c>
      <c r="V2214">
        <v>0</v>
      </c>
      <c r="W2214">
        <v>0</v>
      </c>
      <c r="X2214">
        <v>51.94828468478304</v>
      </c>
      <c r="Y2214">
        <v>0</v>
      </c>
      <c r="Z2214">
        <v>0</v>
      </c>
      <c r="AA2214">
        <v>0</v>
      </c>
      <c r="AB2214">
        <v>26.464156796959433</v>
      </c>
      <c r="AC2214">
        <v>0</v>
      </c>
      <c r="AD2214">
        <v>0</v>
      </c>
      <c r="AE2214">
        <v>78.412441481742476</v>
      </c>
    </row>
    <row r="2215" spans="1:31" x14ac:dyDescent="0.3">
      <c r="A2215">
        <v>2691084</v>
      </c>
      <c r="B2215">
        <v>1</v>
      </c>
      <c r="C2215" t="s">
        <v>80</v>
      </c>
      <c r="D2215" t="s">
        <v>105</v>
      </c>
      <c r="E2215" t="s">
        <v>244</v>
      </c>
      <c r="F2215" t="s">
        <v>6493</v>
      </c>
      <c r="G2215" t="s">
        <v>409</v>
      </c>
      <c r="H2215" t="s">
        <v>187</v>
      </c>
      <c r="I2215" t="s">
        <v>136</v>
      </c>
      <c r="J2215" t="s">
        <v>137</v>
      </c>
      <c r="K2215" t="s">
        <v>138</v>
      </c>
      <c r="L2215" t="s">
        <v>6494</v>
      </c>
      <c r="M2215" t="s">
        <v>6495</v>
      </c>
      <c r="N2215">
        <v>3.0474999999999999</v>
      </c>
      <c r="O2215">
        <v>0</v>
      </c>
      <c r="P2215">
        <v>242</v>
      </c>
      <c r="Q2215">
        <v>0</v>
      </c>
      <c r="R2215">
        <v>0</v>
      </c>
      <c r="S2215">
        <v>0</v>
      </c>
      <c r="T2215">
        <v>16</v>
      </c>
      <c r="U2215">
        <v>0</v>
      </c>
      <c r="V2215">
        <v>0</v>
      </c>
      <c r="W2215">
        <v>0</v>
      </c>
      <c r="X2215">
        <v>135.77100041196394</v>
      </c>
      <c r="Y2215">
        <v>0</v>
      </c>
      <c r="Z2215">
        <v>0</v>
      </c>
      <c r="AA2215">
        <v>0</v>
      </c>
      <c r="AB2215">
        <v>17.739680417837583</v>
      </c>
      <c r="AC2215">
        <v>0</v>
      </c>
      <c r="AD2215">
        <v>0</v>
      </c>
      <c r="AE2215">
        <v>153.51068082980152</v>
      </c>
    </row>
    <row r="2216" spans="1:31" x14ac:dyDescent="0.3">
      <c r="A2216">
        <v>2691172</v>
      </c>
      <c r="B2216">
        <v>1</v>
      </c>
      <c r="C2216" t="s">
        <v>81</v>
      </c>
      <c r="D2216" t="s">
        <v>128</v>
      </c>
      <c r="E2216" t="s">
        <v>184</v>
      </c>
      <c r="F2216" t="s">
        <v>6496</v>
      </c>
      <c r="G2216" t="s">
        <v>273</v>
      </c>
      <c r="H2216" t="s">
        <v>187</v>
      </c>
      <c r="I2216" t="s">
        <v>136</v>
      </c>
      <c r="J2216" t="s">
        <v>137</v>
      </c>
      <c r="K2216" t="s">
        <v>138</v>
      </c>
      <c r="L2216" t="s">
        <v>6497</v>
      </c>
      <c r="M2216" t="s">
        <v>6498</v>
      </c>
      <c r="N2216">
        <v>3.903611111</v>
      </c>
      <c r="O2216">
        <v>0</v>
      </c>
      <c r="P2216">
        <v>51</v>
      </c>
      <c r="Q2216">
        <v>0</v>
      </c>
      <c r="R2216">
        <v>0</v>
      </c>
      <c r="S2216">
        <v>0</v>
      </c>
      <c r="T2216">
        <v>1</v>
      </c>
      <c r="U2216">
        <v>0</v>
      </c>
      <c r="V2216">
        <v>0</v>
      </c>
      <c r="W2216">
        <v>0</v>
      </c>
      <c r="X2216">
        <v>20.242449107230748</v>
      </c>
      <c r="Y2216">
        <v>0</v>
      </c>
      <c r="Z2216">
        <v>0</v>
      </c>
      <c r="AA2216">
        <v>0</v>
      </c>
      <c r="AB2216">
        <v>5.66894643926</v>
      </c>
      <c r="AC2216">
        <v>0</v>
      </c>
      <c r="AD2216">
        <v>0</v>
      </c>
      <c r="AE2216">
        <v>25.911395546490748</v>
      </c>
    </row>
    <row r="2217" spans="1:31" x14ac:dyDescent="0.3">
      <c r="A2217">
        <v>2691307</v>
      </c>
      <c r="B2217">
        <v>1</v>
      </c>
      <c r="C2217" t="s">
        <v>80</v>
      </c>
      <c r="D2217" t="s">
        <v>83</v>
      </c>
      <c r="E2217" t="s">
        <v>213</v>
      </c>
      <c r="F2217" t="s">
        <v>6499</v>
      </c>
      <c r="G2217" t="s">
        <v>688</v>
      </c>
      <c r="H2217" t="s">
        <v>187</v>
      </c>
      <c r="I2217" t="s">
        <v>136</v>
      </c>
      <c r="J2217" t="s">
        <v>137</v>
      </c>
      <c r="K2217" t="s">
        <v>138</v>
      </c>
      <c r="L2217" t="s">
        <v>6500</v>
      </c>
      <c r="M2217" t="s">
        <v>6501</v>
      </c>
      <c r="N2217">
        <v>0.98222222199999998</v>
      </c>
      <c r="O2217">
        <v>0</v>
      </c>
      <c r="P2217">
        <v>4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0.77742278058110625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0.77742278058110625</v>
      </c>
    </row>
    <row r="2218" spans="1:31" x14ac:dyDescent="0.3">
      <c r="A2218">
        <v>2691172</v>
      </c>
      <c r="B2218">
        <v>2</v>
      </c>
      <c r="C2218" t="s">
        <v>81</v>
      </c>
      <c r="D2218" t="s">
        <v>128</v>
      </c>
      <c r="E2218" t="s">
        <v>244</v>
      </c>
      <c r="F2218" t="s">
        <v>6502</v>
      </c>
      <c r="G2218" t="s">
        <v>273</v>
      </c>
      <c r="H2218" t="s">
        <v>187</v>
      </c>
      <c r="I2218" t="s">
        <v>136</v>
      </c>
      <c r="J2218" t="s">
        <v>137</v>
      </c>
      <c r="K2218" t="s">
        <v>138</v>
      </c>
      <c r="L2218" t="s">
        <v>6498</v>
      </c>
      <c r="M2218" t="s">
        <v>6503</v>
      </c>
      <c r="N2218">
        <v>0.61166666599999997</v>
      </c>
      <c r="O2218">
        <v>0</v>
      </c>
      <c r="P2218">
        <v>174</v>
      </c>
      <c r="Q2218">
        <v>0</v>
      </c>
      <c r="R2218">
        <v>0</v>
      </c>
      <c r="S2218">
        <v>0</v>
      </c>
      <c r="T2218">
        <v>14</v>
      </c>
      <c r="U2218">
        <v>0</v>
      </c>
      <c r="V2218">
        <v>0</v>
      </c>
      <c r="W2218">
        <v>0</v>
      </c>
      <c r="X2218">
        <v>11.54520234576837</v>
      </c>
      <c r="Y2218">
        <v>0</v>
      </c>
      <c r="Z2218">
        <v>0</v>
      </c>
      <c r="AA2218">
        <v>0</v>
      </c>
      <c r="AB2218">
        <v>2.2610803596879498</v>
      </c>
      <c r="AC2218">
        <v>0</v>
      </c>
      <c r="AD2218">
        <v>0</v>
      </c>
      <c r="AE2218">
        <v>13.80628270545632</v>
      </c>
    </row>
    <row r="2219" spans="1:31" x14ac:dyDescent="0.3">
      <c r="A2219">
        <v>2691319</v>
      </c>
      <c r="B2219">
        <v>1</v>
      </c>
      <c r="C2219" t="s">
        <v>80</v>
      </c>
      <c r="D2219" t="s">
        <v>105</v>
      </c>
      <c r="E2219" t="s">
        <v>184</v>
      </c>
      <c r="F2219" t="s">
        <v>6504</v>
      </c>
      <c r="G2219" t="s">
        <v>409</v>
      </c>
      <c r="H2219" t="s">
        <v>187</v>
      </c>
      <c r="I2219" t="s">
        <v>136</v>
      </c>
      <c r="J2219" t="s">
        <v>137</v>
      </c>
      <c r="K2219" t="s">
        <v>138</v>
      </c>
      <c r="L2219" t="s">
        <v>6505</v>
      </c>
      <c r="M2219" t="s">
        <v>6506</v>
      </c>
      <c r="N2219">
        <v>0.36388888800000002</v>
      </c>
      <c r="O2219">
        <v>0</v>
      </c>
      <c r="P2219">
        <v>61</v>
      </c>
      <c r="Q2219">
        <v>0</v>
      </c>
      <c r="R2219">
        <v>9</v>
      </c>
      <c r="S2219">
        <v>0</v>
      </c>
      <c r="T2219">
        <v>5</v>
      </c>
      <c r="U2219">
        <v>0</v>
      </c>
      <c r="V2219">
        <v>0</v>
      </c>
      <c r="W2219">
        <v>0</v>
      </c>
      <c r="X2219">
        <v>4.3137780357787054</v>
      </c>
      <c r="Y2219">
        <v>0</v>
      </c>
      <c r="Z2219">
        <v>0.24338303386755586</v>
      </c>
      <c r="AA2219">
        <v>0</v>
      </c>
      <c r="AB2219">
        <v>1.6328002874583771</v>
      </c>
      <c r="AC2219">
        <v>0</v>
      </c>
      <c r="AD2219">
        <v>0</v>
      </c>
      <c r="AE2219">
        <v>6.1899613571046377</v>
      </c>
    </row>
    <row r="2220" spans="1:31" x14ac:dyDescent="0.3">
      <c r="A2220">
        <v>2691322</v>
      </c>
      <c r="B2220">
        <v>1</v>
      </c>
      <c r="C2220" t="s">
        <v>81</v>
      </c>
      <c r="D2220" t="s">
        <v>118</v>
      </c>
      <c r="E2220" t="s">
        <v>184</v>
      </c>
      <c r="F2220" t="s">
        <v>6507</v>
      </c>
      <c r="G2220" t="s">
        <v>409</v>
      </c>
      <c r="H2220" t="s">
        <v>187</v>
      </c>
      <c r="I2220" t="s">
        <v>136</v>
      </c>
      <c r="J2220" t="s">
        <v>137</v>
      </c>
      <c r="K2220" t="s">
        <v>138</v>
      </c>
      <c r="L2220" t="s">
        <v>6508</v>
      </c>
      <c r="M2220" t="s">
        <v>6509</v>
      </c>
      <c r="N2220">
        <v>0.49027777700000003</v>
      </c>
      <c r="O2220">
        <v>0</v>
      </c>
      <c r="P2220">
        <v>1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0.106442157015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0.106442157015</v>
      </c>
    </row>
    <row r="2221" spans="1:31" x14ac:dyDescent="0.3">
      <c r="A2221">
        <v>2691329</v>
      </c>
      <c r="B2221">
        <v>1</v>
      </c>
      <c r="C2221" t="s">
        <v>81</v>
      </c>
      <c r="D2221" t="s">
        <v>123</v>
      </c>
      <c r="E2221" t="s">
        <v>244</v>
      </c>
      <c r="F2221" t="s">
        <v>6510</v>
      </c>
      <c r="G2221" t="s">
        <v>968</v>
      </c>
      <c r="H2221" t="s">
        <v>187</v>
      </c>
      <c r="I2221" t="s">
        <v>136</v>
      </c>
      <c r="J2221" t="s">
        <v>137</v>
      </c>
      <c r="K2221" t="s">
        <v>138</v>
      </c>
      <c r="L2221" t="s">
        <v>6511</v>
      </c>
      <c r="M2221" t="s">
        <v>6512</v>
      </c>
      <c r="N2221">
        <v>0.6825</v>
      </c>
      <c r="O2221">
        <v>0</v>
      </c>
      <c r="P2221">
        <v>462</v>
      </c>
      <c r="Q2221">
        <v>0</v>
      </c>
      <c r="R2221">
        <v>0</v>
      </c>
      <c r="S2221">
        <v>0</v>
      </c>
      <c r="T2221">
        <v>38</v>
      </c>
      <c r="U2221">
        <v>0</v>
      </c>
      <c r="V2221">
        <v>0</v>
      </c>
      <c r="W2221">
        <v>0</v>
      </c>
      <c r="X2221">
        <v>55.294988723193981</v>
      </c>
      <c r="Y2221">
        <v>0</v>
      </c>
      <c r="Z2221">
        <v>0</v>
      </c>
      <c r="AA2221">
        <v>0</v>
      </c>
      <c r="AB2221">
        <v>8.5245088572550696</v>
      </c>
      <c r="AC2221">
        <v>0</v>
      </c>
      <c r="AD2221">
        <v>0</v>
      </c>
      <c r="AE2221">
        <v>63.819497580449053</v>
      </c>
    </row>
    <row r="2222" spans="1:31" x14ac:dyDescent="0.3">
      <c r="A2222">
        <v>2691239</v>
      </c>
      <c r="B2222">
        <v>1</v>
      </c>
      <c r="C2222" t="s">
        <v>80</v>
      </c>
      <c r="D2222" t="s">
        <v>94</v>
      </c>
      <c r="E2222" t="s">
        <v>244</v>
      </c>
      <c r="F2222" t="s">
        <v>6513</v>
      </c>
      <c r="G2222" t="s">
        <v>2479</v>
      </c>
      <c r="H2222" t="s">
        <v>187</v>
      </c>
      <c r="I2222" t="s">
        <v>136</v>
      </c>
      <c r="J2222" t="s">
        <v>137</v>
      </c>
      <c r="K2222" t="s">
        <v>138</v>
      </c>
      <c r="L2222" t="s">
        <v>6514</v>
      </c>
      <c r="M2222" t="s">
        <v>6515</v>
      </c>
      <c r="N2222">
        <v>5.6219444440000004</v>
      </c>
      <c r="O2222">
        <v>0</v>
      </c>
      <c r="P2222">
        <v>83</v>
      </c>
      <c r="Q2222">
        <v>0</v>
      </c>
      <c r="R2222">
        <v>44</v>
      </c>
      <c r="S2222">
        <v>0</v>
      </c>
      <c r="T2222">
        <v>7</v>
      </c>
      <c r="U2222">
        <v>0</v>
      </c>
      <c r="V2222">
        <v>0</v>
      </c>
      <c r="W2222">
        <v>0</v>
      </c>
      <c r="X2222">
        <v>110.00905994067696</v>
      </c>
      <c r="Y2222">
        <v>0</v>
      </c>
      <c r="Z2222">
        <v>71.112827389969908</v>
      </c>
      <c r="AA2222">
        <v>0</v>
      </c>
      <c r="AB2222">
        <v>4.1945412899799592</v>
      </c>
      <c r="AC2222">
        <v>0</v>
      </c>
      <c r="AD2222">
        <v>0</v>
      </c>
      <c r="AE2222">
        <v>185.31642862062682</v>
      </c>
    </row>
    <row r="2223" spans="1:31" x14ac:dyDescent="0.3">
      <c r="A2223">
        <v>2691337</v>
      </c>
      <c r="B2223">
        <v>1</v>
      </c>
      <c r="C2223" t="s">
        <v>81</v>
      </c>
      <c r="D2223" t="s">
        <v>112</v>
      </c>
      <c r="E2223" t="s">
        <v>213</v>
      </c>
      <c r="F2223" t="s">
        <v>6516</v>
      </c>
      <c r="G2223" t="s">
        <v>688</v>
      </c>
      <c r="H2223" t="s">
        <v>187</v>
      </c>
      <c r="I2223" t="s">
        <v>136</v>
      </c>
      <c r="J2223" t="s">
        <v>137</v>
      </c>
      <c r="K2223" t="s">
        <v>138</v>
      </c>
      <c r="L2223" t="s">
        <v>6517</v>
      </c>
      <c r="M2223" t="s">
        <v>6518</v>
      </c>
      <c r="N2223">
        <v>0.79333333299999997</v>
      </c>
      <c r="O2223">
        <v>0</v>
      </c>
      <c r="P2223">
        <v>1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0.13843568255786085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0.13843568255786085</v>
      </c>
    </row>
    <row r="2224" spans="1:31" x14ac:dyDescent="0.3">
      <c r="A2224">
        <v>2691323</v>
      </c>
      <c r="B2224">
        <v>1</v>
      </c>
      <c r="C2224" t="s">
        <v>80</v>
      </c>
      <c r="D2224" t="s">
        <v>94</v>
      </c>
      <c r="E2224" t="s">
        <v>184</v>
      </c>
      <c r="F2224" t="s">
        <v>6519</v>
      </c>
      <c r="G2224" t="s">
        <v>273</v>
      </c>
      <c r="H2224" t="s">
        <v>187</v>
      </c>
      <c r="I2224" t="s">
        <v>136</v>
      </c>
      <c r="J2224" t="s">
        <v>137</v>
      </c>
      <c r="K2224" t="s">
        <v>138</v>
      </c>
      <c r="L2224" t="s">
        <v>6520</v>
      </c>
      <c r="M2224" t="s">
        <v>6521</v>
      </c>
      <c r="N2224">
        <v>1.4383333330000001</v>
      </c>
      <c r="O2224">
        <v>0</v>
      </c>
      <c r="P2224">
        <v>9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2.3739989740120038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2.3739989740120038</v>
      </c>
    </row>
    <row r="2225" spans="1:31" x14ac:dyDescent="0.3">
      <c r="A2225">
        <v>2691226</v>
      </c>
      <c r="B2225">
        <v>1</v>
      </c>
      <c r="C2225" t="s">
        <v>81</v>
      </c>
      <c r="D2225" t="s">
        <v>127</v>
      </c>
      <c r="E2225" t="s">
        <v>184</v>
      </c>
      <c r="F2225" t="s">
        <v>6522</v>
      </c>
      <c r="G2225" t="s">
        <v>186</v>
      </c>
      <c r="H2225" t="s">
        <v>187</v>
      </c>
      <c r="I2225" t="s">
        <v>136</v>
      </c>
      <c r="J2225" t="s">
        <v>137</v>
      </c>
      <c r="K2225" t="s">
        <v>138</v>
      </c>
      <c r="L2225" t="s">
        <v>6523</v>
      </c>
      <c r="M2225" t="s">
        <v>6524</v>
      </c>
      <c r="N2225">
        <v>8.0586111109999994</v>
      </c>
      <c r="O2225">
        <v>0</v>
      </c>
      <c r="P2225">
        <v>44</v>
      </c>
      <c r="Q2225">
        <v>0</v>
      </c>
      <c r="R2225">
        <v>1</v>
      </c>
      <c r="S2225">
        <v>0</v>
      </c>
      <c r="T2225">
        <v>3</v>
      </c>
      <c r="U2225">
        <v>0</v>
      </c>
      <c r="V2225">
        <v>0</v>
      </c>
      <c r="W2225">
        <v>0</v>
      </c>
      <c r="X2225">
        <v>45.802122782990907</v>
      </c>
      <c r="Y2225">
        <v>0</v>
      </c>
      <c r="Z2225">
        <v>0.36406457702066486</v>
      </c>
      <c r="AA2225">
        <v>0</v>
      </c>
      <c r="AB2225">
        <v>14.503361933617615</v>
      </c>
      <c r="AC2225">
        <v>0</v>
      </c>
      <c r="AD2225">
        <v>0</v>
      </c>
      <c r="AE2225">
        <v>60.669549293629188</v>
      </c>
    </row>
    <row r="2226" spans="1:31" x14ac:dyDescent="0.3">
      <c r="A2226">
        <v>2691119</v>
      </c>
      <c r="B2226">
        <v>1</v>
      </c>
      <c r="C2226" t="s">
        <v>80</v>
      </c>
      <c r="D2226" t="s">
        <v>97</v>
      </c>
      <c r="E2226" t="s">
        <v>132</v>
      </c>
      <c r="F2226" t="s">
        <v>6525</v>
      </c>
      <c r="G2226" t="s">
        <v>134</v>
      </c>
      <c r="H2226" t="s">
        <v>135</v>
      </c>
      <c r="I2226" t="s">
        <v>136</v>
      </c>
      <c r="J2226" t="s">
        <v>137</v>
      </c>
      <c r="K2226" t="s">
        <v>138</v>
      </c>
      <c r="L2226" t="s">
        <v>6526</v>
      </c>
      <c r="M2226" t="s">
        <v>6527</v>
      </c>
      <c r="N2226">
        <v>5.2808333330000004</v>
      </c>
      <c r="O2226">
        <v>0</v>
      </c>
      <c r="P2226">
        <v>147</v>
      </c>
      <c r="Q2226">
        <v>0</v>
      </c>
      <c r="R2226">
        <v>6</v>
      </c>
      <c r="S2226">
        <v>1</v>
      </c>
      <c r="T2226">
        <v>19</v>
      </c>
      <c r="U2226">
        <v>0</v>
      </c>
      <c r="V2226">
        <v>0</v>
      </c>
      <c r="W2226">
        <v>0</v>
      </c>
      <c r="X2226">
        <v>433.2904516685573</v>
      </c>
      <c r="Y2226">
        <v>0</v>
      </c>
      <c r="Z2226">
        <v>5.1351354348630522</v>
      </c>
      <c r="AA2226">
        <v>247.91815831833287</v>
      </c>
      <c r="AB2226">
        <v>201.76287480413345</v>
      </c>
      <c r="AC2226">
        <v>0</v>
      </c>
      <c r="AD2226">
        <v>0</v>
      </c>
      <c r="AE2226">
        <v>888.10662022588667</v>
      </c>
    </row>
    <row r="2227" spans="1:31" x14ac:dyDescent="0.3">
      <c r="A2227">
        <v>2691331</v>
      </c>
      <c r="B2227">
        <v>1</v>
      </c>
      <c r="C2227" t="s">
        <v>80</v>
      </c>
      <c r="D2227" t="s">
        <v>94</v>
      </c>
      <c r="E2227" t="s">
        <v>145</v>
      </c>
      <c r="F2227" t="s">
        <v>6528</v>
      </c>
      <c r="G2227" t="s">
        <v>176</v>
      </c>
      <c r="H2227" t="s">
        <v>135</v>
      </c>
      <c r="I2227" t="s">
        <v>136</v>
      </c>
      <c r="J2227" t="s">
        <v>137</v>
      </c>
      <c r="K2227" t="s">
        <v>138</v>
      </c>
      <c r="L2227" t="s">
        <v>6529</v>
      </c>
      <c r="M2227" t="s">
        <v>6530</v>
      </c>
      <c r="N2227">
        <v>3.551111111</v>
      </c>
      <c r="O2227">
        <v>0</v>
      </c>
      <c r="P2227">
        <v>0</v>
      </c>
      <c r="Q2227">
        <v>0</v>
      </c>
      <c r="R2227">
        <v>14</v>
      </c>
      <c r="S2227">
        <v>1</v>
      </c>
      <c r="T2227">
        <v>1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28.11080075233404</v>
      </c>
      <c r="AB2227">
        <v>0</v>
      </c>
      <c r="AC2227">
        <v>0</v>
      </c>
      <c r="AD2227">
        <v>0</v>
      </c>
      <c r="AE2227">
        <v>28.11080075233404</v>
      </c>
    </row>
    <row r="2228" spans="1:31" x14ac:dyDescent="0.3">
      <c r="A2228">
        <v>2691351</v>
      </c>
      <c r="B2228">
        <v>1</v>
      </c>
      <c r="C2228" t="s">
        <v>80</v>
      </c>
      <c r="D2228" t="s">
        <v>105</v>
      </c>
      <c r="E2228" t="s">
        <v>213</v>
      </c>
      <c r="F2228" t="s">
        <v>6531</v>
      </c>
      <c r="G2228" t="s">
        <v>688</v>
      </c>
      <c r="H2228" t="s">
        <v>187</v>
      </c>
      <c r="I2228" t="s">
        <v>136</v>
      </c>
      <c r="J2228" t="s">
        <v>137</v>
      </c>
      <c r="K2228" t="s">
        <v>138</v>
      </c>
      <c r="L2228" t="s">
        <v>6532</v>
      </c>
      <c r="M2228" t="s">
        <v>6533</v>
      </c>
      <c r="N2228">
        <v>2.520277777</v>
      </c>
      <c r="O2228">
        <v>0</v>
      </c>
      <c r="P2228">
        <v>19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8.9666587117805854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8.9666587117805854</v>
      </c>
    </row>
    <row r="2229" spans="1:31" x14ac:dyDescent="0.3">
      <c r="A2229">
        <v>2689228</v>
      </c>
      <c r="B2229">
        <v>1</v>
      </c>
      <c r="C2229" t="s">
        <v>81</v>
      </c>
      <c r="D2229" t="s">
        <v>128</v>
      </c>
      <c r="E2229" t="s">
        <v>145</v>
      </c>
      <c r="F2229" t="s">
        <v>392</v>
      </c>
      <c r="G2229" t="s">
        <v>176</v>
      </c>
      <c r="H2229" t="s">
        <v>135</v>
      </c>
      <c r="I2229" t="s">
        <v>136</v>
      </c>
      <c r="J2229" t="s">
        <v>137</v>
      </c>
      <c r="K2229" t="s">
        <v>138</v>
      </c>
      <c r="L2229" t="s">
        <v>6534</v>
      </c>
      <c r="M2229" t="s">
        <v>6535</v>
      </c>
      <c r="N2229">
        <v>6.3777777770000004</v>
      </c>
      <c r="O2229">
        <v>2</v>
      </c>
      <c r="P2229">
        <v>0</v>
      </c>
      <c r="Q2229">
        <v>61</v>
      </c>
      <c r="R2229">
        <v>0</v>
      </c>
      <c r="S2229">
        <v>2</v>
      </c>
      <c r="T2229">
        <v>0</v>
      </c>
      <c r="U2229">
        <v>0</v>
      </c>
      <c r="V2229">
        <v>0</v>
      </c>
      <c r="W2229">
        <v>7.9827896822447677</v>
      </c>
      <c r="X2229">
        <v>0</v>
      </c>
      <c r="Y2229">
        <v>119.69199023770209</v>
      </c>
      <c r="Z2229">
        <v>0</v>
      </c>
      <c r="AA2229">
        <v>117.10334663718123</v>
      </c>
      <c r="AB2229">
        <v>0</v>
      </c>
      <c r="AC2229">
        <v>0</v>
      </c>
      <c r="AD2229">
        <v>0</v>
      </c>
      <c r="AE2229">
        <v>244.77812655712808</v>
      </c>
    </row>
    <row r="2230" spans="1:31" x14ac:dyDescent="0.3">
      <c r="A2230">
        <v>2689255</v>
      </c>
      <c r="B2230">
        <v>1</v>
      </c>
      <c r="C2230" t="s">
        <v>81</v>
      </c>
      <c r="D2230" t="s">
        <v>116</v>
      </c>
      <c r="E2230" t="s">
        <v>145</v>
      </c>
      <c r="F2230" t="s">
        <v>6536</v>
      </c>
      <c r="G2230" t="s">
        <v>232</v>
      </c>
      <c r="H2230" t="s">
        <v>135</v>
      </c>
      <c r="I2230" t="s">
        <v>136</v>
      </c>
      <c r="J2230" t="s">
        <v>137</v>
      </c>
      <c r="K2230" t="s">
        <v>138</v>
      </c>
      <c r="L2230" t="s">
        <v>6537</v>
      </c>
      <c r="M2230" t="s">
        <v>6538</v>
      </c>
      <c r="N2230">
        <v>1.7136111110000001</v>
      </c>
      <c r="O2230">
        <v>0</v>
      </c>
      <c r="P2230">
        <v>232</v>
      </c>
      <c r="Q2230">
        <v>0</v>
      </c>
      <c r="R2230">
        <v>10</v>
      </c>
      <c r="S2230">
        <v>0</v>
      </c>
      <c r="T2230">
        <v>8</v>
      </c>
      <c r="U2230">
        <v>0</v>
      </c>
      <c r="V2230">
        <v>0</v>
      </c>
      <c r="W2230">
        <v>0</v>
      </c>
      <c r="X2230">
        <v>52.232360421143504</v>
      </c>
      <c r="Y2230">
        <v>0</v>
      </c>
      <c r="Z2230">
        <v>10.856230403296436</v>
      </c>
      <c r="AA2230">
        <v>0</v>
      </c>
      <c r="AB2230">
        <v>3.4055995860689943</v>
      </c>
      <c r="AC2230">
        <v>0</v>
      </c>
      <c r="AD2230">
        <v>0</v>
      </c>
      <c r="AE2230">
        <v>66.494190410508935</v>
      </c>
    </row>
    <row r="2231" spans="1:31" x14ac:dyDescent="0.3">
      <c r="A2231">
        <v>2689348</v>
      </c>
      <c r="B2231">
        <v>1</v>
      </c>
      <c r="C2231" t="s">
        <v>80</v>
      </c>
      <c r="D2231" t="s">
        <v>94</v>
      </c>
      <c r="E2231" t="s">
        <v>145</v>
      </c>
      <c r="F2231" t="s">
        <v>6539</v>
      </c>
      <c r="G2231" t="s">
        <v>176</v>
      </c>
      <c r="H2231" t="s">
        <v>135</v>
      </c>
      <c r="I2231" t="s">
        <v>136</v>
      </c>
      <c r="J2231" t="s">
        <v>137</v>
      </c>
      <c r="K2231" t="s">
        <v>138</v>
      </c>
      <c r="L2231" t="s">
        <v>6540</v>
      </c>
      <c r="M2231" t="s">
        <v>6541</v>
      </c>
      <c r="N2231">
        <v>1.2469444439999999</v>
      </c>
      <c r="O2231">
        <v>0</v>
      </c>
      <c r="P2231">
        <v>0</v>
      </c>
      <c r="Q2231">
        <v>6</v>
      </c>
      <c r="R2231">
        <v>0</v>
      </c>
      <c r="S2231">
        <v>1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6.1494375406243709</v>
      </c>
      <c r="Z2231">
        <v>0</v>
      </c>
      <c r="AA2231">
        <v>0.74922753854696711</v>
      </c>
      <c r="AB2231">
        <v>0</v>
      </c>
      <c r="AC2231">
        <v>0</v>
      </c>
      <c r="AD2231">
        <v>0</v>
      </c>
      <c r="AE2231">
        <v>6.8986650791713382</v>
      </c>
    </row>
    <row r="2232" spans="1:31" x14ac:dyDescent="0.3">
      <c r="A2232">
        <v>2689544</v>
      </c>
      <c r="B2232">
        <v>1</v>
      </c>
      <c r="C2232" t="s">
        <v>80</v>
      </c>
      <c r="D2232" t="s">
        <v>89</v>
      </c>
      <c r="E2232" t="s">
        <v>145</v>
      </c>
      <c r="F2232" t="s">
        <v>6542</v>
      </c>
      <c r="G2232" t="s">
        <v>176</v>
      </c>
      <c r="H2232" t="s">
        <v>135</v>
      </c>
      <c r="I2232" t="s">
        <v>136</v>
      </c>
      <c r="J2232" t="s">
        <v>137</v>
      </c>
      <c r="K2232" t="s">
        <v>138</v>
      </c>
      <c r="L2232" t="s">
        <v>6543</v>
      </c>
      <c r="M2232" t="s">
        <v>6544</v>
      </c>
      <c r="N2232">
        <v>0.99305555499999998</v>
      </c>
      <c r="O2232">
        <v>0</v>
      </c>
      <c r="P2232">
        <v>11</v>
      </c>
      <c r="Q2232">
        <v>0</v>
      </c>
      <c r="R2232">
        <v>6</v>
      </c>
      <c r="S2232">
        <v>0</v>
      </c>
      <c r="T2232">
        <v>1</v>
      </c>
      <c r="U2232">
        <v>0</v>
      </c>
      <c r="V2232">
        <v>0</v>
      </c>
      <c r="W2232">
        <v>0</v>
      </c>
      <c r="X2232">
        <v>6.1290347809547292</v>
      </c>
      <c r="Y2232">
        <v>0</v>
      </c>
      <c r="Z2232">
        <v>1.8468983304323028</v>
      </c>
      <c r="AA2232">
        <v>0</v>
      </c>
      <c r="AB2232">
        <v>3.6175661158992338</v>
      </c>
      <c r="AC2232">
        <v>0</v>
      </c>
      <c r="AD2232">
        <v>0</v>
      </c>
      <c r="AE2232">
        <v>11.593499227286266</v>
      </c>
    </row>
    <row r="2233" spans="1:31" x14ac:dyDescent="0.3">
      <c r="A2233">
        <v>2689683</v>
      </c>
      <c r="B2233">
        <v>1</v>
      </c>
      <c r="C2233" t="s">
        <v>80</v>
      </c>
      <c r="D2233" t="s">
        <v>102</v>
      </c>
      <c r="E2233" t="s">
        <v>145</v>
      </c>
      <c r="F2233" t="s">
        <v>6545</v>
      </c>
      <c r="G2233" t="s">
        <v>165</v>
      </c>
      <c r="H2233" t="s">
        <v>135</v>
      </c>
      <c r="I2233" t="s">
        <v>136</v>
      </c>
      <c r="J2233" t="s">
        <v>137</v>
      </c>
      <c r="K2233" t="s">
        <v>166</v>
      </c>
      <c r="L2233" t="s">
        <v>6546</v>
      </c>
      <c r="M2233" t="s">
        <v>6547</v>
      </c>
      <c r="N2233">
        <v>0.95083333299999995</v>
      </c>
      <c r="O2233">
        <v>1</v>
      </c>
      <c r="P2233">
        <v>826</v>
      </c>
      <c r="Q2233">
        <v>1</v>
      </c>
      <c r="R2233">
        <v>13</v>
      </c>
      <c r="S2233">
        <v>2</v>
      </c>
      <c r="T2233">
        <v>63</v>
      </c>
      <c r="U2233">
        <v>0</v>
      </c>
      <c r="V2233">
        <v>0</v>
      </c>
      <c r="W2233">
        <v>0.32900971531427364</v>
      </c>
      <c r="X2233">
        <v>86.347717609801578</v>
      </c>
      <c r="Y2233">
        <v>0.26263306353247251</v>
      </c>
      <c r="Z2233">
        <v>13.765223184372905</v>
      </c>
      <c r="AA2233">
        <v>15.846161422087929</v>
      </c>
      <c r="AB2233">
        <v>33.197584686008035</v>
      </c>
      <c r="AC2233">
        <v>0</v>
      </c>
      <c r="AD2233">
        <v>0</v>
      </c>
      <c r="AE2233">
        <v>149.74832968111718</v>
      </c>
    </row>
    <row r="2234" spans="1:31" x14ac:dyDescent="0.3">
      <c r="A2234">
        <v>2690044</v>
      </c>
      <c r="B2234">
        <v>1</v>
      </c>
      <c r="C2234" t="s">
        <v>81</v>
      </c>
      <c r="D2234" t="s">
        <v>117</v>
      </c>
      <c r="E2234" t="s">
        <v>145</v>
      </c>
      <c r="F2234" t="s">
        <v>6548</v>
      </c>
      <c r="G2234" t="s">
        <v>176</v>
      </c>
      <c r="H2234" t="s">
        <v>135</v>
      </c>
      <c r="I2234" t="s">
        <v>136</v>
      </c>
      <c r="J2234" t="s">
        <v>137</v>
      </c>
      <c r="K2234" t="s">
        <v>138</v>
      </c>
      <c r="L2234" t="s">
        <v>6549</v>
      </c>
      <c r="M2234" t="s">
        <v>6550</v>
      </c>
      <c r="N2234">
        <v>0.81499999999999995</v>
      </c>
      <c r="O2234">
        <v>0</v>
      </c>
      <c r="P2234">
        <v>0</v>
      </c>
      <c r="Q2234">
        <v>0</v>
      </c>
      <c r="R2234">
        <v>1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1.098167100221616</v>
      </c>
      <c r="AA2234">
        <v>0</v>
      </c>
      <c r="AB2234">
        <v>0</v>
      </c>
      <c r="AC2234">
        <v>0</v>
      </c>
      <c r="AD2234">
        <v>0</v>
      </c>
      <c r="AE2234">
        <v>1.098167100221616</v>
      </c>
    </row>
    <row r="2235" spans="1:31" x14ac:dyDescent="0.3">
      <c r="A2235">
        <v>2690682</v>
      </c>
      <c r="B2235">
        <v>1</v>
      </c>
      <c r="C2235" t="s">
        <v>81</v>
      </c>
      <c r="D2235" t="s">
        <v>118</v>
      </c>
      <c r="E2235" t="s">
        <v>145</v>
      </c>
      <c r="F2235" t="s">
        <v>6551</v>
      </c>
      <c r="G2235" t="s">
        <v>176</v>
      </c>
      <c r="H2235" t="s">
        <v>135</v>
      </c>
      <c r="I2235" t="s">
        <v>136</v>
      </c>
      <c r="J2235" t="s">
        <v>137</v>
      </c>
      <c r="K2235" t="s">
        <v>138</v>
      </c>
      <c r="L2235" t="s">
        <v>6552</v>
      </c>
      <c r="M2235" t="s">
        <v>6553</v>
      </c>
      <c r="N2235">
        <v>1.5480555549999999</v>
      </c>
      <c r="O2235">
        <v>0</v>
      </c>
      <c r="P2235">
        <v>0</v>
      </c>
      <c r="Q2235">
        <v>9</v>
      </c>
      <c r="R2235">
        <v>25</v>
      </c>
      <c r="S2235">
        <v>5</v>
      </c>
      <c r="T2235">
        <v>8</v>
      </c>
      <c r="U2235">
        <v>0</v>
      </c>
      <c r="V2235">
        <v>0</v>
      </c>
      <c r="W2235">
        <v>0</v>
      </c>
      <c r="X2235">
        <v>0</v>
      </c>
      <c r="Y2235">
        <v>51.082293009077787</v>
      </c>
      <c r="Z2235">
        <v>24.966447071933324</v>
      </c>
      <c r="AA2235">
        <v>353.54649054784528</v>
      </c>
      <c r="AB2235">
        <v>6.2914542186714968</v>
      </c>
      <c r="AC2235">
        <v>0</v>
      </c>
      <c r="AD2235">
        <v>0</v>
      </c>
      <c r="AE2235">
        <v>435.88668484752787</v>
      </c>
    </row>
    <row r="2236" spans="1:31" x14ac:dyDescent="0.3">
      <c r="A2236">
        <v>2690733</v>
      </c>
      <c r="B2236">
        <v>1</v>
      </c>
      <c r="C2236" t="s">
        <v>80</v>
      </c>
      <c r="D2236" t="s">
        <v>95</v>
      </c>
      <c r="E2236" t="s">
        <v>145</v>
      </c>
      <c r="F2236" t="s">
        <v>6554</v>
      </c>
      <c r="G2236" t="s">
        <v>176</v>
      </c>
      <c r="H2236" t="s">
        <v>135</v>
      </c>
      <c r="I2236" t="s">
        <v>136</v>
      </c>
      <c r="J2236" t="s">
        <v>137</v>
      </c>
      <c r="K2236" t="s">
        <v>138</v>
      </c>
      <c r="L2236" t="s">
        <v>6555</v>
      </c>
      <c r="M2236" t="s">
        <v>6556</v>
      </c>
      <c r="N2236">
        <v>1.832777777</v>
      </c>
      <c r="O2236">
        <v>9</v>
      </c>
      <c r="P2236">
        <v>91</v>
      </c>
      <c r="Q2236">
        <v>0</v>
      </c>
      <c r="R2236">
        <v>13</v>
      </c>
      <c r="S2236">
        <v>4</v>
      </c>
      <c r="T2236">
        <v>24</v>
      </c>
      <c r="U2236">
        <v>0</v>
      </c>
      <c r="V2236">
        <v>0</v>
      </c>
      <c r="W2236">
        <v>15.182823108393285</v>
      </c>
      <c r="X2236">
        <v>41.800223262910919</v>
      </c>
      <c r="Y2236">
        <v>0</v>
      </c>
      <c r="Z2236">
        <v>4.7977494929797375</v>
      </c>
      <c r="AA2236">
        <v>87.267678401527178</v>
      </c>
      <c r="AB2236">
        <v>30.406358061570813</v>
      </c>
      <c r="AC2236">
        <v>0</v>
      </c>
      <c r="AD2236">
        <v>0</v>
      </c>
      <c r="AE2236">
        <v>179.45483232738195</v>
      </c>
    </row>
    <row r="2237" spans="1:31" x14ac:dyDescent="0.3">
      <c r="A2237">
        <v>2690759</v>
      </c>
      <c r="B2237">
        <v>1</v>
      </c>
      <c r="C2237" t="s">
        <v>81</v>
      </c>
      <c r="D2237" t="s">
        <v>118</v>
      </c>
      <c r="E2237" t="s">
        <v>145</v>
      </c>
      <c r="F2237" t="s">
        <v>6557</v>
      </c>
      <c r="G2237" t="s">
        <v>134</v>
      </c>
      <c r="H2237" t="s">
        <v>135</v>
      </c>
      <c r="I2237" t="s">
        <v>169</v>
      </c>
      <c r="J2237" t="s">
        <v>137</v>
      </c>
      <c r="K2237" t="s">
        <v>138</v>
      </c>
      <c r="L2237" t="s">
        <v>6558</v>
      </c>
      <c r="M2237" t="s">
        <v>6559</v>
      </c>
      <c r="N2237">
        <v>1.0555554999999999E-2</v>
      </c>
      <c r="O2237">
        <v>0</v>
      </c>
      <c r="P2237">
        <v>0</v>
      </c>
      <c r="Q2237">
        <v>3</v>
      </c>
      <c r="R2237">
        <v>35</v>
      </c>
      <c r="S2237">
        <v>2</v>
      </c>
      <c r="T2237">
        <v>1</v>
      </c>
      <c r="U2237">
        <v>0</v>
      </c>
      <c r="V2237">
        <v>0</v>
      </c>
      <c r="W2237">
        <v>0</v>
      </c>
      <c r="X2237">
        <v>0</v>
      </c>
      <c r="Y2237">
        <v>0.32127857065871701</v>
      </c>
      <c r="Z2237">
        <v>0.15015661855484436</v>
      </c>
      <c r="AA2237">
        <v>0.44894226069322213</v>
      </c>
      <c r="AB2237">
        <v>0</v>
      </c>
      <c r="AC2237">
        <v>0</v>
      </c>
      <c r="AD2237">
        <v>0</v>
      </c>
      <c r="AE2237">
        <v>0.9203774499067835</v>
      </c>
    </row>
    <row r="2238" spans="1:31" x14ac:dyDescent="0.3">
      <c r="A2238">
        <v>2690874</v>
      </c>
      <c r="B2238">
        <v>1</v>
      </c>
      <c r="C2238" t="s">
        <v>81</v>
      </c>
      <c r="D2238" t="s">
        <v>118</v>
      </c>
      <c r="E2238" t="s">
        <v>145</v>
      </c>
      <c r="F2238" t="s">
        <v>6560</v>
      </c>
      <c r="G2238" t="s">
        <v>176</v>
      </c>
      <c r="H2238" t="s">
        <v>135</v>
      </c>
      <c r="I2238" t="s">
        <v>136</v>
      </c>
      <c r="J2238" t="s">
        <v>137</v>
      </c>
      <c r="K2238" t="s">
        <v>138</v>
      </c>
      <c r="L2238" t="s">
        <v>6561</v>
      </c>
      <c r="M2238" t="s">
        <v>6562</v>
      </c>
      <c r="N2238">
        <v>0.61166666599999997</v>
      </c>
      <c r="O2238">
        <v>0</v>
      </c>
      <c r="P2238">
        <v>23</v>
      </c>
      <c r="Q2238">
        <v>0</v>
      </c>
      <c r="R2238">
        <v>9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8.1565143556870741</v>
      </c>
      <c r="Y2238">
        <v>0</v>
      </c>
      <c r="Z2238">
        <v>5.4924150736247697</v>
      </c>
      <c r="AA2238">
        <v>0</v>
      </c>
      <c r="AB2238">
        <v>0</v>
      </c>
      <c r="AC2238">
        <v>0</v>
      </c>
      <c r="AD2238">
        <v>0</v>
      </c>
      <c r="AE2238">
        <v>13.648929429311844</v>
      </c>
    </row>
    <row r="2239" spans="1:31" x14ac:dyDescent="0.3">
      <c r="A2239">
        <v>2691278</v>
      </c>
      <c r="B2239">
        <v>1</v>
      </c>
      <c r="C2239" t="s">
        <v>81</v>
      </c>
      <c r="D2239" t="s">
        <v>119</v>
      </c>
      <c r="E2239" t="s">
        <v>145</v>
      </c>
      <c r="F2239" t="s">
        <v>6563</v>
      </c>
      <c r="G2239" t="s">
        <v>176</v>
      </c>
      <c r="H2239" t="s">
        <v>135</v>
      </c>
      <c r="I2239" t="s">
        <v>136</v>
      </c>
      <c r="J2239" t="s">
        <v>137</v>
      </c>
      <c r="K2239" t="s">
        <v>138</v>
      </c>
      <c r="L2239" t="s">
        <v>6564</v>
      </c>
      <c r="M2239" t="s">
        <v>6565</v>
      </c>
      <c r="N2239">
        <v>4.0330555549999998</v>
      </c>
      <c r="O2239">
        <v>0</v>
      </c>
      <c r="P2239">
        <v>0</v>
      </c>
      <c r="Q2239">
        <v>10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72.096460129504479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72.096460129504479</v>
      </c>
    </row>
    <row r="2240" spans="1:31" x14ac:dyDescent="0.3">
      <c r="A2240">
        <v>2691292</v>
      </c>
      <c r="B2240">
        <v>1</v>
      </c>
      <c r="C2240" t="s">
        <v>80</v>
      </c>
      <c r="D2240" t="s">
        <v>94</v>
      </c>
      <c r="E2240" t="s">
        <v>145</v>
      </c>
      <c r="F2240" t="s">
        <v>6566</v>
      </c>
      <c r="G2240" t="s">
        <v>3490</v>
      </c>
      <c r="H2240" t="s">
        <v>135</v>
      </c>
      <c r="I2240" t="s">
        <v>136</v>
      </c>
      <c r="J2240" t="s">
        <v>137</v>
      </c>
      <c r="K2240" t="s">
        <v>138</v>
      </c>
      <c r="L2240" t="s">
        <v>6567</v>
      </c>
      <c r="M2240" t="s">
        <v>6568</v>
      </c>
      <c r="N2240">
        <v>2.1833333330000002</v>
      </c>
      <c r="O2240">
        <v>0</v>
      </c>
      <c r="P2240">
        <v>469</v>
      </c>
      <c r="Q2240">
        <v>0</v>
      </c>
      <c r="R2240">
        <v>2</v>
      </c>
      <c r="S2240">
        <v>2</v>
      </c>
      <c r="T2240">
        <v>58</v>
      </c>
      <c r="U2240">
        <v>0</v>
      </c>
      <c r="V2240">
        <v>0</v>
      </c>
      <c r="W2240">
        <v>0</v>
      </c>
      <c r="X2240">
        <v>82.175745216893475</v>
      </c>
      <c r="Y2240">
        <v>0</v>
      </c>
      <c r="Z2240">
        <v>1.132820670653836</v>
      </c>
      <c r="AA2240">
        <v>6.6592745561875235</v>
      </c>
      <c r="AB2240">
        <v>37.180107264716021</v>
      </c>
      <c r="AC2240">
        <v>0</v>
      </c>
      <c r="AD2240">
        <v>0</v>
      </c>
      <c r="AE2240">
        <v>127.14794770845086</v>
      </c>
    </row>
    <row r="2241" spans="1:31" x14ac:dyDescent="0.3">
      <c r="A2241">
        <v>2691408</v>
      </c>
      <c r="B2241">
        <v>1</v>
      </c>
      <c r="C2241" t="s">
        <v>81</v>
      </c>
      <c r="D2241" t="s">
        <v>127</v>
      </c>
      <c r="E2241" t="s">
        <v>184</v>
      </c>
      <c r="F2241" t="s">
        <v>6522</v>
      </c>
      <c r="G2241" t="s">
        <v>186</v>
      </c>
      <c r="H2241" t="s">
        <v>187</v>
      </c>
      <c r="I2241" t="s">
        <v>136</v>
      </c>
      <c r="J2241" t="s">
        <v>137</v>
      </c>
      <c r="K2241" t="s">
        <v>138</v>
      </c>
      <c r="L2241" t="s">
        <v>6569</v>
      </c>
      <c r="M2241" t="s">
        <v>6570</v>
      </c>
      <c r="N2241">
        <v>3.6041666659999998</v>
      </c>
      <c r="O2241">
        <v>0</v>
      </c>
      <c r="P2241">
        <v>44</v>
      </c>
      <c r="Q2241">
        <v>0</v>
      </c>
      <c r="R2241">
        <v>1</v>
      </c>
      <c r="S2241">
        <v>0</v>
      </c>
      <c r="T2241">
        <v>3</v>
      </c>
      <c r="U2241">
        <v>0</v>
      </c>
      <c r="V2241">
        <v>0</v>
      </c>
      <c r="W2241">
        <v>0</v>
      </c>
      <c r="X2241">
        <v>18.281839137036179</v>
      </c>
      <c r="Y2241">
        <v>0</v>
      </c>
      <c r="Z2241">
        <v>0.19113413703981327</v>
      </c>
      <c r="AA2241">
        <v>0</v>
      </c>
      <c r="AB2241">
        <v>8.6960927343229866</v>
      </c>
      <c r="AC2241">
        <v>0</v>
      </c>
      <c r="AD2241">
        <v>0</v>
      </c>
      <c r="AE2241">
        <v>27.169066008398978</v>
      </c>
    </row>
    <row r="2242" spans="1:31" x14ac:dyDescent="0.3">
      <c r="A2242">
        <v>2691467</v>
      </c>
      <c r="B2242">
        <v>1</v>
      </c>
      <c r="C2242" t="s">
        <v>80</v>
      </c>
      <c r="D2242" t="s">
        <v>84</v>
      </c>
      <c r="E2242" t="s">
        <v>244</v>
      </c>
      <c r="F2242" t="s">
        <v>3392</v>
      </c>
      <c r="G2242" t="s">
        <v>165</v>
      </c>
      <c r="H2242" t="s">
        <v>187</v>
      </c>
      <c r="I2242" t="s">
        <v>136</v>
      </c>
      <c r="J2242" t="s">
        <v>137</v>
      </c>
      <c r="K2242" t="s">
        <v>166</v>
      </c>
      <c r="L2242" t="s">
        <v>6571</v>
      </c>
      <c r="M2242" t="s">
        <v>6572</v>
      </c>
      <c r="N2242">
        <v>2.463055555</v>
      </c>
      <c r="O2242">
        <v>0</v>
      </c>
      <c r="P2242">
        <v>495</v>
      </c>
      <c r="Q2242">
        <v>0</v>
      </c>
      <c r="R2242">
        <v>0</v>
      </c>
      <c r="S2242">
        <v>0</v>
      </c>
      <c r="T2242">
        <v>22</v>
      </c>
      <c r="U2242">
        <v>0</v>
      </c>
      <c r="V2242">
        <v>0</v>
      </c>
      <c r="W2242">
        <v>0</v>
      </c>
      <c r="X2242">
        <v>261.58023333405197</v>
      </c>
      <c r="Y2242">
        <v>0</v>
      </c>
      <c r="Z2242">
        <v>0</v>
      </c>
      <c r="AA2242">
        <v>0</v>
      </c>
      <c r="AB2242">
        <v>51.81945982423106</v>
      </c>
      <c r="AC2242">
        <v>0</v>
      </c>
      <c r="AD2242">
        <v>0</v>
      </c>
      <c r="AE2242">
        <v>313.39969315828301</v>
      </c>
    </row>
    <row r="2243" spans="1:31" x14ac:dyDescent="0.3">
      <c r="A2243">
        <v>2691476</v>
      </c>
      <c r="B2243">
        <v>1</v>
      </c>
      <c r="C2243" t="s">
        <v>81</v>
      </c>
      <c r="D2243" t="s">
        <v>118</v>
      </c>
      <c r="E2243" t="s">
        <v>145</v>
      </c>
      <c r="F2243" t="s">
        <v>2677</v>
      </c>
      <c r="G2243" t="s">
        <v>176</v>
      </c>
      <c r="H2243" t="s">
        <v>135</v>
      </c>
      <c r="I2243" t="s">
        <v>136</v>
      </c>
      <c r="J2243" t="s">
        <v>137</v>
      </c>
      <c r="K2243" t="s">
        <v>138</v>
      </c>
      <c r="L2243" t="s">
        <v>6573</v>
      </c>
      <c r="M2243" t="s">
        <v>6574</v>
      </c>
      <c r="N2243">
        <v>1.4611111109999999</v>
      </c>
      <c r="O2243">
        <v>0</v>
      </c>
      <c r="P2243">
        <v>0</v>
      </c>
      <c r="Q2243">
        <v>0</v>
      </c>
      <c r="R2243">
        <v>25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18.860337791858097</v>
      </c>
      <c r="AA2243">
        <v>0</v>
      </c>
      <c r="AB2243">
        <v>0</v>
      </c>
      <c r="AC2243">
        <v>0</v>
      </c>
      <c r="AD2243">
        <v>0</v>
      </c>
      <c r="AE2243">
        <v>18.860337791858097</v>
      </c>
    </row>
    <row r="2244" spans="1:31" x14ac:dyDescent="0.3">
      <c r="A2244">
        <v>2691502</v>
      </c>
      <c r="B2244">
        <v>1</v>
      </c>
      <c r="C2244" t="s">
        <v>81</v>
      </c>
      <c r="D2244" t="s">
        <v>112</v>
      </c>
      <c r="E2244" t="s">
        <v>213</v>
      </c>
      <c r="F2244" t="s">
        <v>6516</v>
      </c>
      <c r="G2244" t="s">
        <v>688</v>
      </c>
      <c r="H2244" t="s">
        <v>187</v>
      </c>
      <c r="I2244" t="s">
        <v>136</v>
      </c>
      <c r="J2244" t="s">
        <v>137</v>
      </c>
      <c r="K2244" t="s">
        <v>138</v>
      </c>
      <c r="L2244" t="s">
        <v>6575</v>
      </c>
      <c r="M2244" t="s">
        <v>6576</v>
      </c>
      <c r="N2244">
        <v>1.861388888</v>
      </c>
      <c r="O2244">
        <v>0</v>
      </c>
      <c r="P2244">
        <v>1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0.32154467206368542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0.32154467206368542</v>
      </c>
    </row>
    <row r="2245" spans="1:31" x14ac:dyDescent="0.3">
      <c r="A2245">
        <v>2691510</v>
      </c>
      <c r="B2245">
        <v>1</v>
      </c>
      <c r="C2245" t="s">
        <v>80</v>
      </c>
      <c r="D2245" t="s">
        <v>101</v>
      </c>
      <c r="E2245" t="s">
        <v>184</v>
      </c>
      <c r="F2245" t="s">
        <v>6448</v>
      </c>
      <c r="G2245" t="s">
        <v>409</v>
      </c>
      <c r="H2245" t="s">
        <v>187</v>
      </c>
      <c r="I2245" t="s">
        <v>136</v>
      </c>
      <c r="J2245" t="s">
        <v>137</v>
      </c>
      <c r="K2245" t="s">
        <v>138</v>
      </c>
      <c r="L2245" t="s">
        <v>6577</v>
      </c>
      <c r="M2245" t="s">
        <v>6578</v>
      </c>
      <c r="N2245">
        <v>1.9775</v>
      </c>
      <c r="O2245">
        <v>0</v>
      </c>
      <c r="P2245">
        <v>70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16.808834782294877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16.808834782294877</v>
      </c>
    </row>
    <row r="2246" spans="1:31" x14ac:dyDescent="0.3">
      <c r="A2246">
        <v>2691478</v>
      </c>
      <c r="B2246">
        <v>1</v>
      </c>
      <c r="C2246" t="s">
        <v>80</v>
      </c>
      <c r="D2246" t="s">
        <v>92</v>
      </c>
      <c r="E2246" t="s">
        <v>428</v>
      </c>
      <c r="F2246" t="s">
        <v>6579</v>
      </c>
      <c r="G2246" t="s">
        <v>903</v>
      </c>
      <c r="H2246" t="s">
        <v>187</v>
      </c>
      <c r="I2246" t="s">
        <v>136</v>
      </c>
      <c r="J2246" t="s">
        <v>137</v>
      </c>
      <c r="K2246" t="s">
        <v>138</v>
      </c>
      <c r="L2246" t="s">
        <v>6580</v>
      </c>
      <c r="M2246" t="s">
        <v>6581</v>
      </c>
      <c r="N2246">
        <v>3.233055555</v>
      </c>
      <c r="O2246">
        <v>0</v>
      </c>
      <c r="P2246">
        <v>198</v>
      </c>
      <c r="Q2246">
        <v>0</v>
      </c>
      <c r="R2246">
        <v>0</v>
      </c>
      <c r="S2246">
        <v>0</v>
      </c>
      <c r="T2246">
        <v>1</v>
      </c>
      <c r="U2246">
        <v>0</v>
      </c>
      <c r="V2246">
        <v>0</v>
      </c>
      <c r="W2246">
        <v>0</v>
      </c>
      <c r="X2246">
        <v>121.12752806897939</v>
      </c>
      <c r="Y2246">
        <v>0</v>
      </c>
      <c r="Z2246">
        <v>0</v>
      </c>
      <c r="AA2246">
        <v>0</v>
      </c>
      <c r="AB2246">
        <v>0.68899939972706314</v>
      </c>
      <c r="AC2246">
        <v>0</v>
      </c>
      <c r="AD2246">
        <v>0</v>
      </c>
      <c r="AE2246">
        <v>121.81652746870645</v>
      </c>
    </row>
    <row r="2247" spans="1:31" x14ac:dyDescent="0.3">
      <c r="A2247">
        <v>2691488</v>
      </c>
      <c r="B2247">
        <v>1</v>
      </c>
      <c r="C2247" t="s">
        <v>80</v>
      </c>
      <c r="D2247" t="s">
        <v>99</v>
      </c>
      <c r="E2247" t="s">
        <v>244</v>
      </c>
      <c r="F2247" t="s">
        <v>6582</v>
      </c>
      <c r="G2247" t="s">
        <v>346</v>
      </c>
      <c r="H2247" t="s">
        <v>187</v>
      </c>
      <c r="I2247" t="s">
        <v>136</v>
      </c>
      <c r="J2247" t="s">
        <v>137</v>
      </c>
      <c r="K2247" t="s">
        <v>166</v>
      </c>
      <c r="L2247" t="s">
        <v>6583</v>
      </c>
      <c r="M2247" t="s">
        <v>6584</v>
      </c>
      <c r="N2247">
        <v>3.4855555549999999</v>
      </c>
      <c r="O2247">
        <v>0</v>
      </c>
      <c r="P2247">
        <v>49</v>
      </c>
      <c r="Q2247">
        <v>0</v>
      </c>
      <c r="R2247">
        <v>1</v>
      </c>
      <c r="S2247">
        <v>0</v>
      </c>
      <c r="T2247">
        <v>4</v>
      </c>
      <c r="U2247">
        <v>0</v>
      </c>
      <c r="V2247">
        <v>0</v>
      </c>
      <c r="W2247">
        <v>0</v>
      </c>
      <c r="X2247">
        <v>19.803552214525375</v>
      </c>
      <c r="Y2247">
        <v>0</v>
      </c>
      <c r="Z2247">
        <v>5.8741260967333009E-2</v>
      </c>
      <c r="AA2247">
        <v>0</v>
      </c>
      <c r="AB2247">
        <v>25.774585415725753</v>
      </c>
      <c r="AC2247">
        <v>0</v>
      </c>
      <c r="AD2247">
        <v>0</v>
      </c>
      <c r="AE2247">
        <v>45.636878891218458</v>
      </c>
    </row>
    <row r="2248" spans="1:31" x14ac:dyDescent="0.3">
      <c r="A2248">
        <v>2691489</v>
      </c>
      <c r="B2248">
        <v>1</v>
      </c>
      <c r="C2248" t="s">
        <v>80</v>
      </c>
      <c r="D2248" t="s">
        <v>82</v>
      </c>
      <c r="E2248" t="s">
        <v>213</v>
      </c>
      <c r="F2248" t="s">
        <v>6585</v>
      </c>
      <c r="G2248" t="s">
        <v>831</v>
      </c>
      <c r="H2248" t="s">
        <v>187</v>
      </c>
      <c r="I2248" t="s">
        <v>136</v>
      </c>
      <c r="J2248" t="s">
        <v>137</v>
      </c>
      <c r="K2248" t="s">
        <v>138</v>
      </c>
      <c r="L2248" t="s">
        <v>6586</v>
      </c>
      <c r="M2248" t="s">
        <v>6587</v>
      </c>
      <c r="N2248">
        <v>3.4049999999999998</v>
      </c>
      <c r="O2248">
        <v>0</v>
      </c>
      <c r="P2248">
        <v>0</v>
      </c>
      <c r="Q2248">
        <v>0</v>
      </c>
      <c r="R2248">
        <v>0</v>
      </c>
      <c r="S2248">
        <v>0</v>
      </c>
      <c r="T2248">
        <v>1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1.8470175544859999</v>
      </c>
      <c r="AC2248">
        <v>0</v>
      </c>
      <c r="AD2248">
        <v>0</v>
      </c>
      <c r="AE2248">
        <v>1.8470175544859999</v>
      </c>
    </row>
    <row r="2249" spans="1:31" x14ac:dyDescent="0.3">
      <c r="A2249">
        <v>2691496</v>
      </c>
      <c r="B2249">
        <v>1</v>
      </c>
      <c r="C2249" t="s">
        <v>80</v>
      </c>
      <c r="D2249" t="s">
        <v>84</v>
      </c>
      <c r="E2249" t="s">
        <v>244</v>
      </c>
      <c r="F2249" t="s">
        <v>3928</v>
      </c>
      <c r="G2249" t="s">
        <v>346</v>
      </c>
      <c r="H2249" t="s">
        <v>187</v>
      </c>
      <c r="I2249" t="s">
        <v>136</v>
      </c>
      <c r="J2249" t="s">
        <v>137</v>
      </c>
      <c r="K2249" t="s">
        <v>166</v>
      </c>
      <c r="L2249" t="s">
        <v>6588</v>
      </c>
      <c r="M2249" t="s">
        <v>6589</v>
      </c>
      <c r="N2249">
        <v>3.4280555549999998</v>
      </c>
      <c r="O2249">
        <v>0</v>
      </c>
      <c r="P2249">
        <v>480</v>
      </c>
      <c r="Q2249">
        <v>0</v>
      </c>
      <c r="R2249">
        <v>0</v>
      </c>
      <c r="S2249">
        <v>0</v>
      </c>
      <c r="T2249">
        <v>9</v>
      </c>
      <c r="U2249">
        <v>0</v>
      </c>
      <c r="V2249">
        <v>0</v>
      </c>
      <c r="W2249">
        <v>0</v>
      </c>
      <c r="X2249">
        <v>338.94294155990315</v>
      </c>
      <c r="Y2249">
        <v>0</v>
      </c>
      <c r="Z2249">
        <v>0</v>
      </c>
      <c r="AA2249">
        <v>0</v>
      </c>
      <c r="AB2249">
        <v>13.3599112912054</v>
      </c>
      <c r="AC2249">
        <v>0</v>
      </c>
      <c r="AD2249">
        <v>0</v>
      </c>
      <c r="AE2249">
        <v>352.30285285110853</v>
      </c>
    </row>
    <row r="2250" spans="1:31" x14ac:dyDescent="0.3">
      <c r="A2250">
        <v>2691555</v>
      </c>
      <c r="B2250">
        <v>1</v>
      </c>
      <c r="C2250" t="s">
        <v>80</v>
      </c>
      <c r="D2250" t="s">
        <v>100</v>
      </c>
      <c r="E2250" t="s">
        <v>184</v>
      </c>
      <c r="F2250" t="s">
        <v>6590</v>
      </c>
      <c r="G2250" t="s">
        <v>147</v>
      </c>
      <c r="H2250" t="s">
        <v>187</v>
      </c>
      <c r="I2250" t="s">
        <v>136</v>
      </c>
      <c r="J2250" t="s">
        <v>3</v>
      </c>
      <c r="K2250" t="s">
        <v>138</v>
      </c>
      <c r="L2250" t="s">
        <v>6591</v>
      </c>
      <c r="M2250" t="s">
        <v>6592</v>
      </c>
      <c r="N2250">
        <v>2.9725000000000001</v>
      </c>
      <c r="O2250">
        <v>0</v>
      </c>
      <c r="P2250">
        <v>94</v>
      </c>
      <c r="Q2250">
        <v>0</v>
      </c>
      <c r="R2250">
        <v>7</v>
      </c>
      <c r="S2250">
        <v>0</v>
      </c>
      <c r="T2250">
        <v>23</v>
      </c>
      <c r="U2250">
        <v>0</v>
      </c>
      <c r="V2250">
        <v>0</v>
      </c>
      <c r="W2250">
        <v>0</v>
      </c>
      <c r="X2250">
        <v>67.569554032427362</v>
      </c>
      <c r="Y2250">
        <v>0</v>
      </c>
      <c r="Z2250">
        <v>5.9550082413453893</v>
      </c>
      <c r="AA2250">
        <v>0</v>
      </c>
      <c r="AB2250">
        <v>63.097277307152147</v>
      </c>
      <c r="AC2250">
        <v>0</v>
      </c>
      <c r="AD2250">
        <v>0</v>
      </c>
      <c r="AE2250">
        <v>136.6218395809249</v>
      </c>
    </row>
    <row r="2251" spans="1:31" x14ac:dyDescent="0.3">
      <c r="A2251">
        <v>2691599</v>
      </c>
      <c r="B2251">
        <v>1</v>
      </c>
      <c r="C2251" t="s">
        <v>80</v>
      </c>
      <c r="D2251" t="s">
        <v>84</v>
      </c>
      <c r="E2251" t="s">
        <v>244</v>
      </c>
      <c r="F2251" t="s">
        <v>6593</v>
      </c>
      <c r="G2251" t="s">
        <v>165</v>
      </c>
      <c r="H2251" t="s">
        <v>187</v>
      </c>
      <c r="I2251" t="s">
        <v>136</v>
      </c>
      <c r="J2251" t="s">
        <v>137</v>
      </c>
      <c r="K2251" t="s">
        <v>166</v>
      </c>
      <c r="L2251" t="s">
        <v>6594</v>
      </c>
      <c r="M2251" t="s">
        <v>6595</v>
      </c>
      <c r="N2251">
        <v>2.1152777770000002</v>
      </c>
      <c r="O2251">
        <v>0</v>
      </c>
      <c r="P2251">
        <v>950</v>
      </c>
      <c r="Q2251">
        <v>0</v>
      </c>
      <c r="R2251">
        <v>0</v>
      </c>
      <c r="S2251">
        <v>0</v>
      </c>
      <c r="T2251">
        <v>56</v>
      </c>
      <c r="U2251">
        <v>0</v>
      </c>
      <c r="V2251">
        <v>0</v>
      </c>
      <c r="W2251">
        <v>0</v>
      </c>
      <c r="X2251">
        <v>318.63163701136847</v>
      </c>
      <c r="Y2251">
        <v>0</v>
      </c>
      <c r="Z2251">
        <v>0</v>
      </c>
      <c r="AA2251">
        <v>0</v>
      </c>
      <c r="AB2251">
        <v>106.780298006252</v>
      </c>
      <c r="AC2251">
        <v>0</v>
      </c>
      <c r="AD2251">
        <v>0</v>
      </c>
      <c r="AE2251">
        <v>425.41193501762046</v>
      </c>
    </row>
    <row r="2252" spans="1:31" x14ac:dyDescent="0.3">
      <c r="A2252">
        <v>2691671</v>
      </c>
      <c r="B2252">
        <v>1</v>
      </c>
      <c r="C2252" t="s">
        <v>80</v>
      </c>
      <c r="D2252" t="s">
        <v>95</v>
      </c>
      <c r="E2252" t="s">
        <v>184</v>
      </c>
      <c r="F2252" t="s">
        <v>5051</v>
      </c>
      <c r="G2252" t="s">
        <v>409</v>
      </c>
      <c r="H2252" t="s">
        <v>187</v>
      </c>
      <c r="I2252" t="s">
        <v>136</v>
      </c>
      <c r="J2252" t="s">
        <v>137</v>
      </c>
      <c r="K2252" t="s">
        <v>138</v>
      </c>
      <c r="L2252" t="s">
        <v>6596</v>
      </c>
      <c r="M2252" t="s">
        <v>6597</v>
      </c>
      <c r="N2252">
        <v>0.377222222</v>
      </c>
      <c r="O2252">
        <v>0</v>
      </c>
      <c r="P2252">
        <v>67</v>
      </c>
      <c r="Q2252">
        <v>0</v>
      </c>
      <c r="R2252">
        <v>0</v>
      </c>
      <c r="S2252">
        <v>0</v>
      </c>
      <c r="T2252">
        <v>5</v>
      </c>
      <c r="U2252">
        <v>0</v>
      </c>
      <c r="V2252">
        <v>0</v>
      </c>
      <c r="W2252">
        <v>0</v>
      </c>
      <c r="X2252">
        <v>1.4023057230809355</v>
      </c>
      <c r="Y2252">
        <v>0</v>
      </c>
      <c r="Z2252">
        <v>0</v>
      </c>
      <c r="AA2252">
        <v>0</v>
      </c>
      <c r="AB2252">
        <v>0.26662675124496604</v>
      </c>
      <c r="AC2252">
        <v>0</v>
      </c>
      <c r="AD2252">
        <v>0</v>
      </c>
      <c r="AE2252">
        <v>1.6689324743259015</v>
      </c>
    </row>
    <row r="2253" spans="1:31" x14ac:dyDescent="0.3">
      <c r="A2253">
        <v>2691702</v>
      </c>
      <c r="B2253">
        <v>1</v>
      </c>
      <c r="C2253" t="s">
        <v>80</v>
      </c>
      <c r="D2253" t="s">
        <v>82</v>
      </c>
      <c r="E2253" t="s">
        <v>184</v>
      </c>
      <c r="F2253" t="s">
        <v>6598</v>
      </c>
      <c r="G2253" t="s">
        <v>165</v>
      </c>
      <c r="H2253" t="s">
        <v>187</v>
      </c>
      <c r="I2253" t="s">
        <v>136</v>
      </c>
      <c r="J2253" t="s">
        <v>137</v>
      </c>
      <c r="K2253" t="s">
        <v>166</v>
      </c>
      <c r="L2253" t="s">
        <v>6599</v>
      </c>
      <c r="M2253" t="s">
        <v>6600</v>
      </c>
      <c r="N2253">
        <v>0.193333333</v>
      </c>
      <c r="O2253">
        <v>0</v>
      </c>
      <c r="P2253">
        <v>46</v>
      </c>
      <c r="Q2253">
        <v>0</v>
      </c>
      <c r="R2253">
        <v>0</v>
      </c>
      <c r="S2253">
        <v>0</v>
      </c>
      <c r="T2253">
        <v>3</v>
      </c>
      <c r="U2253">
        <v>0</v>
      </c>
      <c r="V2253">
        <v>0</v>
      </c>
      <c r="W2253">
        <v>0</v>
      </c>
      <c r="X2253">
        <v>1.4081462365885442</v>
      </c>
      <c r="Y2253">
        <v>0</v>
      </c>
      <c r="Z2253">
        <v>0</v>
      </c>
      <c r="AA2253">
        <v>0</v>
      </c>
      <c r="AB2253">
        <v>6.170115716370668E-2</v>
      </c>
      <c r="AC2253">
        <v>0</v>
      </c>
      <c r="AD2253">
        <v>0</v>
      </c>
      <c r="AE2253">
        <v>1.4698473937522509</v>
      </c>
    </row>
    <row r="2254" spans="1:31" x14ac:dyDescent="0.3">
      <c r="A2254">
        <v>2691706</v>
      </c>
      <c r="B2254">
        <v>1</v>
      </c>
      <c r="C2254" t="s">
        <v>80</v>
      </c>
      <c r="D2254" t="s">
        <v>93</v>
      </c>
      <c r="E2254" t="s">
        <v>160</v>
      </c>
      <c r="F2254" t="s">
        <v>6601</v>
      </c>
      <c r="G2254" t="s">
        <v>134</v>
      </c>
      <c r="H2254" t="s">
        <v>135</v>
      </c>
      <c r="I2254" t="s">
        <v>136</v>
      </c>
      <c r="J2254" t="s">
        <v>137</v>
      </c>
      <c r="K2254" t="s">
        <v>138</v>
      </c>
      <c r="L2254" t="s">
        <v>6602</v>
      </c>
      <c r="M2254" t="s">
        <v>6603</v>
      </c>
      <c r="N2254">
        <v>6.1944444000000001E-2</v>
      </c>
      <c r="O2254">
        <v>3</v>
      </c>
      <c r="P2254">
        <v>5</v>
      </c>
      <c r="Q2254">
        <v>39</v>
      </c>
      <c r="R2254">
        <v>2</v>
      </c>
      <c r="S2254">
        <v>10</v>
      </c>
      <c r="T2254">
        <v>12</v>
      </c>
      <c r="U2254">
        <v>1</v>
      </c>
      <c r="V2254">
        <v>0</v>
      </c>
      <c r="W2254">
        <v>0.21817527464628056</v>
      </c>
      <c r="X2254">
        <v>0.13217121174944149</v>
      </c>
      <c r="Y2254">
        <v>18.485973231144172</v>
      </c>
      <c r="Z2254">
        <v>0.12240460174696813</v>
      </c>
      <c r="AA2254">
        <v>2.8761478233675808</v>
      </c>
      <c r="AB2254">
        <v>1.2324454032577448</v>
      </c>
      <c r="AC2254">
        <v>1.7449513572324586</v>
      </c>
      <c r="AD2254">
        <v>0</v>
      </c>
      <c r="AE2254">
        <v>24.812268903144648</v>
      </c>
    </row>
    <row r="2255" spans="1:31" x14ac:dyDescent="0.3">
      <c r="A2255">
        <v>2691371</v>
      </c>
      <c r="B2255">
        <v>1</v>
      </c>
      <c r="C2255" t="s">
        <v>81</v>
      </c>
      <c r="D2255" t="s">
        <v>112</v>
      </c>
      <c r="E2255" t="s">
        <v>160</v>
      </c>
      <c r="F2255" t="s">
        <v>6604</v>
      </c>
      <c r="G2255" t="s">
        <v>134</v>
      </c>
      <c r="H2255" t="s">
        <v>135</v>
      </c>
      <c r="I2255" t="s">
        <v>136</v>
      </c>
      <c r="J2255" t="s">
        <v>137</v>
      </c>
      <c r="K2255" t="s">
        <v>138</v>
      </c>
      <c r="L2255" t="s">
        <v>6605</v>
      </c>
      <c r="M2255" t="s">
        <v>6606</v>
      </c>
      <c r="N2255">
        <v>0.12888888800000001</v>
      </c>
      <c r="O2255">
        <v>1</v>
      </c>
      <c r="P2255">
        <v>861</v>
      </c>
      <c r="Q2255">
        <v>104</v>
      </c>
      <c r="R2255">
        <v>152</v>
      </c>
      <c r="S2255">
        <v>10</v>
      </c>
      <c r="T2255">
        <v>104</v>
      </c>
      <c r="U2255">
        <v>0</v>
      </c>
      <c r="V2255">
        <v>1</v>
      </c>
      <c r="W2255">
        <v>0</v>
      </c>
      <c r="X2255">
        <v>19.76129177005939</v>
      </c>
      <c r="Y2255">
        <v>46.22066764233201</v>
      </c>
      <c r="Z2255">
        <v>18.649621782155677</v>
      </c>
      <c r="AA2255">
        <v>3.2913128174773467</v>
      </c>
      <c r="AB2255">
        <v>4.8777905533487935</v>
      </c>
      <c r="AC2255">
        <v>0</v>
      </c>
      <c r="AD2255">
        <v>1.2872904775838312</v>
      </c>
      <c r="AE2255">
        <v>94.087975042957055</v>
      </c>
    </row>
    <row r="2256" spans="1:31" x14ac:dyDescent="0.3">
      <c r="A2256">
        <v>2691387</v>
      </c>
      <c r="B2256">
        <v>1</v>
      </c>
      <c r="C2256" t="s">
        <v>81</v>
      </c>
      <c r="D2256" t="s">
        <v>127</v>
      </c>
      <c r="E2256" t="s">
        <v>145</v>
      </c>
      <c r="F2256" t="s">
        <v>1251</v>
      </c>
      <c r="G2256" t="s">
        <v>134</v>
      </c>
      <c r="H2256" t="s">
        <v>135</v>
      </c>
      <c r="I2256" t="s">
        <v>136</v>
      </c>
      <c r="J2256" t="s">
        <v>137</v>
      </c>
      <c r="K2256" t="s">
        <v>138</v>
      </c>
      <c r="L2256" t="s">
        <v>6607</v>
      </c>
      <c r="M2256" t="s">
        <v>6608</v>
      </c>
      <c r="N2256">
        <v>0.373611111</v>
      </c>
      <c r="O2256">
        <v>1</v>
      </c>
      <c r="P2256">
        <v>494</v>
      </c>
      <c r="Q2256">
        <v>98</v>
      </c>
      <c r="R2256">
        <v>141</v>
      </c>
      <c r="S2256">
        <v>8</v>
      </c>
      <c r="T2256">
        <v>69</v>
      </c>
      <c r="U2256">
        <v>0</v>
      </c>
      <c r="V2256">
        <v>0</v>
      </c>
      <c r="W2256">
        <v>0.119791686326</v>
      </c>
      <c r="X2256">
        <v>31.732729174550375</v>
      </c>
      <c r="Y2256">
        <v>64.125323724433684</v>
      </c>
      <c r="Z2256">
        <v>26.486840818550178</v>
      </c>
      <c r="AA2256">
        <v>11.935436995093809</v>
      </c>
      <c r="AB2256">
        <v>6.1238089983100776</v>
      </c>
      <c r="AC2256">
        <v>0</v>
      </c>
      <c r="AD2256">
        <v>0</v>
      </c>
      <c r="AE2256">
        <v>140.52393139726414</v>
      </c>
    </row>
    <row r="2257" spans="1:31" x14ac:dyDescent="0.3">
      <c r="A2257">
        <v>2691404</v>
      </c>
      <c r="B2257">
        <v>1</v>
      </c>
      <c r="C2257" t="s">
        <v>80</v>
      </c>
      <c r="D2257" t="s">
        <v>84</v>
      </c>
      <c r="E2257" t="s">
        <v>213</v>
      </c>
      <c r="F2257" t="s">
        <v>6609</v>
      </c>
      <c r="G2257" t="s">
        <v>831</v>
      </c>
      <c r="H2257" t="s">
        <v>187</v>
      </c>
      <c r="I2257" t="s">
        <v>136</v>
      </c>
      <c r="J2257" t="s">
        <v>137</v>
      </c>
      <c r="K2257" t="s">
        <v>138</v>
      </c>
      <c r="L2257" t="s">
        <v>6610</v>
      </c>
      <c r="M2257" t="s">
        <v>6611</v>
      </c>
      <c r="N2257">
        <v>6.301111111</v>
      </c>
      <c r="O2257">
        <v>0</v>
      </c>
      <c r="P2257">
        <v>4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7.7389174179100122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7.7389174179100122</v>
      </c>
    </row>
    <row r="2258" spans="1:31" x14ac:dyDescent="0.3">
      <c r="A2258">
        <v>2691567</v>
      </c>
      <c r="B2258">
        <v>1</v>
      </c>
      <c r="C2258" t="s">
        <v>80</v>
      </c>
      <c r="D2258" t="s">
        <v>106</v>
      </c>
      <c r="E2258" t="s">
        <v>213</v>
      </c>
      <c r="F2258" t="s">
        <v>6612</v>
      </c>
      <c r="G2258" t="s">
        <v>688</v>
      </c>
      <c r="H2258" t="s">
        <v>187</v>
      </c>
      <c r="I2258" t="s">
        <v>136</v>
      </c>
      <c r="J2258" t="s">
        <v>137</v>
      </c>
      <c r="K2258" t="s">
        <v>138</v>
      </c>
      <c r="L2258" t="s">
        <v>6613</v>
      </c>
      <c r="M2258" t="s">
        <v>6614</v>
      </c>
      <c r="N2258">
        <v>3.451944444</v>
      </c>
      <c r="O2258">
        <v>0</v>
      </c>
      <c r="P2258">
        <v>0</v>
      </c>
      <c r="Q2258">
        <v>0</v>
      </c>
      <c r="R2258">
        <v>0</v>
      </c>
      <c r="S2258">
        <v>0</v>
      </c>
      <c r="T2258">
        <v>1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2.0747503976833331E-4</v>
      </c>
      <c r="AC2258">
        <v>0</v>
      </c>
      <c r="AD2258">
        <v>0</v>
      </c>
      <c r="AE2258">
        <v>2.0747503976833331E-4</v>
      </c>
    </row>
    <row r="2259" spans="1:31" x14ac:dyDescent="0.3">
      <c r="A2259">
        <v>2691686</v>
      </c>
      <c r="B2259">
        <v>1</v>
      </c>
      <c r="C2259" t="s">
        <v>80</v>
      </c>
      <c r="D2259" t="s">
        <v>89</v>
      </c>
      <c r="E2259" t="s">
        <v>213</v>
      </c>
      <c r="F2259" t="s">
        <v>6615</v>
      </c>
      <c r="G2259" t="s">
        <v>688</v>
      </c>
      <c r="H2259" t="s">
        <v>187</v>
      </c>
      <c r="I2259" t="s">
        <v>136</v>
      </c>
      <c r="J2259" t="s">
        <v>137</v>
      </c>
      <c r="K2259" t="s">
        <v>138</v>
      </c>
      <c r="L2259" t="s">
        <v>6616</v>
      </c>
      <c r="M2259" t="s">
        <v>6617</v>
      </c>
      <c r="N2259">
        <v>1.4624999999999999</v>
      </c>
      <c r="O2259">
        <v>0</v>
      </c>
      <c r="P2259">
        <v>1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0.64384275835889626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0.64384275835889626</v>
      </c>
    </row>
    <row r="2260" spans="1:31" x14ac:dyDescent="0.3">
      <c r="A2260">
        <v>2687523</v>
      </c>
      <c r="B2260">
        <v>1</v>
      </c>
      <c r="C2260" t="s">
        <v>81</v>
      </c>
      <c r="D2260" t="s">
        <v>122</v>
      </c>
      <c r="E2260" t="s">
        <v>160</v>
      </c>
      <c r="F2260" t="s">
        <v>6618</v>
      </c>
      <c r="G2260" t="s">
        <v>134</v>
      </c>
      <c r="H2260" t="s">
        <v>135</v>
      </c>
      <c r="I2260" t="s">
        <v>136</v>
      </c>
      <c r="J2260" t="s">
        <v>137</v>
      </c>
      <c r="K2260" t="s">
        <v>138</v>
      </c>
      <c r="L2260" t="s">
        <v>6619</v>
      </c>
      <c r="M2260" t="s">
        <v>6620</v>
      </c>
      <c r="N2260">
        <v>1.0280555549999999</v>
      </c>
      <c r="O2260">
        <v>1</v>
      </c>
      <c r="P2260">
        <v>179</v>
      </c>
      <c r="Q2260">
        <v>1</v>
      </c>
      <c r="R2260">
        <v>0</v>
      </c>
      <c r="S2260">
        <v>6</v>
      </c>
      <c r="T2260">
        <v>20</v>
      </c>
      <c r="U2260">
        <v>4</v>
      </c>
      <c r="V2260">
        <v>0</v>
      </c>
      <c r="W2260">
        <v>0.19706398309583334</v>
      </c>
      <c r="X2260">
        <v>17.751287892269694</v>
      </c>
      <c r="Y2260">
        <v>1.2727812568827779</v>
      </c>
      <c r="Z2260">
        <v>0</v>
      </c>
      <c r="AA2260">
        <v>92.007920539374794</v>
      </c>
      <c r="AB2260">
        <v>43.627175516242758</v>
      </c>
      <c r="AC2260">
        <v>305.23768400833382</v>
      </c>
      <c r="AD2260">
        <v>0</v>
      </c>
      <c r="AE2260">
        <v>460.09391319619965</v>
      </c>
    </row>
    <row r="2261" spans="1:31" x14ac:dyDescent="0.3">
      <c r="A2261">
        <v>2691000</v>
      </c>
      <c r="B2261">
        <v>1</v>
      </c>
      <c r="C2261" t="s">
        <v>80</v>
      </c>
      <c r="D2261" t="s">
        <v>84</v>
      </c>
      <c r="E2261" t="s">
        <v>244</v>
      </c>
      <c r="F2261" t="s">
        <v>6621</v>
      </c>
      <c r="G2261" t="s">
        <v>346</v>
      </c>
      <c r="H2261" t="s">
        <v>187</v>
      </c>
      <c r="I2261" t="s">
        <v>136</v>
      </c>
      <c r="J2261" t="s">
        <v>137</v>
      </c>
      <c r="K2261" t="s">
        <v>166</v>
      </c>
      <c r="L2261" t="s">
        <v>6622</v>
      </c>
      <c r="M2261" t="s">
        <v>6623</v>
      </c>
      <c r="N2261">
        <v>1.7908333329999999</v>
      </c>
      <c r="O2261">
        <v>0</v>
      </c>
      <c r="P2261">
        <v>952</v>
      </c>
      <c r="Q2261">
        <v>0</v>
      </c>
      <c r="R2261">
        <v>0</v>
      </c>
      <c r="S2261">
        <v>0</v>
      </c>
      <c r="T2261">
        <v>43</v>
      </c>
      <c r="U2261">
        <v>0</v>
      </c>
      <c r="V2261">
        <v>0</v>
      </c>
      <c r="W2261">
        <v>0</v>
      </c>
      <c r="X2261">
        <v>297.71602923529719</v>
      </c>
      <c r="Y2261">
        <v>0</v>
      </c>
      <c r="Z2261">
        <v>0</v>
      </c>
      <c r="AA2261">
        <v>0</v>
      </c>
      <c r="AB2261">
        <v>134.24947088248891</v>
      </c>
      <c r="AC2261">
        <v>0</v>
      </c>
      <c r="AD2261">
        <v>0</v>
      </c>
      <c r="AE2261">
        <v>431.96550011778606</v>
      </c>
    </row>
    <row r="2262" spans="1:31" x14ac:dyDescent="0.3">
      <c r="A2262">
        <v>2691282</v>
      </c>
      <c r="B2262">
        <v>1</v>
      </c>
      <c r="C2262" t="s">
        <v>81</v>
      </c>
      <c r="D2262" t="s">
        <v>127</v>
      </c>
      <c r="E2262" t="s">
        <v>145</v>
      </c>
      <c r="F2262" t="s">
        <v>6624</v>
      </c>
      <c r="G2262" t="s">
        <v>1460</v>
      </c>
      <c r="H2262" t="s">
        <v>135</v>
      </c>
      <c r="I2262" t="s">
        <v>136</v>
      </c>
      <c r="J2262" t="s">
        <v>137</v>
      </c>
      <c r="K2262" t="s">
        <v>138</v>
      </c>
      <c r="L2262" t="s">
        <v>6625</v>
      </c>
      <c r="M2262" t="s">
        <v>6626</v>
      </c>
      <c r="N2262">
        <v>6.0863888880000001</v>
      </c>
      <c r="O2262">
        <v>0</v>
      </c>
      <c r="P2262">
        <v>0</v>
      </c>
      <c r="Q2262">
        <v>6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6.1665025701169407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6.1665025701169407</v>
      </c>
    </row>
    <row r="2263" spans="1:31" x14ac:dyDescent="0.3">
      <c r="A2263">
        <v>2691282</v>
      </c>
      <c r="B2263">
        <v>2</v>
      </c>
      <c r="C2263" t="s">
        <v>81</v>
      </c>
      <c r="D2263" t="s">
        <v>127</v>
      </c>
      <c r="E2263" t="s">
        <v>132</v>
      </c>
      <c r="F2263" t="s">
        <v>1789</v>
      </c>
      <c r="G2263" t="s">
        <v>1460</v>
      </c>
      <c r="H2263" t="s">
        <v>135</v>
      </c>
      <c r="I2263" t="s">
        <v>136</v>
      </c>
      <c r="J2263" t="s">
        <v>137</v>
      </c>
      <c r="K2263" t="s">
        <v>138</v>
      </c>
      <c r="L2263" t="s">
        <v>6626</v>
      </c>
      <c r="M2263" t="s">
        <v>6627</v>
      </c>
      <c r="N2263">
        <v>1.445277777</v>
      </c>
      <c r="O2263">
        <v>1</v>
      </c>
      <c r="P2263">
        <v>0</v>
      </c>
      <c r="Q2263">
        <v>137</v>
      </c>
      <c r="R2263">
        <v>6</v>
      </c>
      <c r="S2263">
        <v>5</v>
      </c>
      <c r="T2263">
        <v>0</v>
      </c>
      <c r="U2263">
        <v>0</v>
      </c>
      <c r="V2263">
        <v>0</v>
      </c>
      <c r="W2263">
        <v>1.0921166372465532</v>
      </c>
      <c r="X2263">
        <v>0</v>
      </c>
      <c r="Y2263">
        <v>84.724966179560468</v>
      </c>
      <c r="Z2263">
        <v>1.1028418613477777</v>
      </c>
      <c r="AA2263">
        <v>4.2435223694225703</v>
      </c>
      <c r="AB2263">
        <v>0</v>
      </c>
      <c r="AC2263">
        <v>0</v>
      </c>
      <c r="AD2263">
        <v>0</v>
      </c>
      <c r="AE2263">
        <v>91.163447047577364</v>
      </c>
    </row>
    <row r="2264" spans="1:31" x14ac:dyDescent="0.3">
      <c r="A2264">
        <v>2691432</v>
      </c>
      <c r="B2264">
        <v>1</v>
      </c>
      <c r="C2264" t="s">
        <v>81</v>
      </c>
      <c r="D2264" t="s">
        <v>113</v>
      </c>
      <c r="E2264" t="s">
        <v>160</v>
      </c>
      <c r="F2264" t="s">
        <v>6628</v>
      </c>
      <c r="G2264" t="s">
        <v>165</v>
      </c>
      <c r="H2264" t="s">
        <v>135</v>
      </c>
      <c r="I2264" t="s">
        <v>136</v>
      </c>
      <c r="J2264" t="s">
        <v>137</v>
      </c>
      <c r="K2264" t="s">
        <v>166</v>
      </c>
      <c r="L2264" t="s">
        <v>6629</v>
      </c>
      <c r="M2264" t="s">
        <v>6630</v>
      </c>
      <c r="N2264">
        <v>5.8536111110000002</v>
      </c>
      <c r="O2264">
        <v>1</v>
      </c>
      <c r="P2264">
        <v>245</v>
      </c>
      <c r="Q2264">
        <v>61</v>
      </c>
      <c r="R2264">
        <v>170</v>
      </c>
      <c r="S2264">
        <v>3</v>
      </c>
      <c r="T2264">
        <v>16</v>
      </c>
      <c r="U2264">
        <v>0</v>
      </c>
      <c r="V2264">
        <v>0</v>
      </c>
      <c r="W2264">
        <v>1.10174666198</v>
      </c>
      <c r="X2264">
        <v>326.81987649435553</v>
      </c>
      <c r="Y2264">
        <v>138.94810732184996</v>
      </c>
      <c r="Z2264">
        <v>367.3334895652871</v>
      </c>
      <c r="AA2264">
        <v>205.32620289039266</v>
      </c>
      <c r="AB2264">
        <v>124.5586843323746</v>
      </c>
      <c r="AC2264">
        <v>0</v>
      </c>
      <c r="AD2264">
        <v>0</v>
      </c>
      <c r="AE2264">
        <v>1164.0881072662398</v>
      </c>
    </row>
    <row r="2265" spans="1:31" x14ac:dyDescent="0.3">
      <c r="A2265">
        <v>2691435</v>
      </c>
      <c r="B2265">
        <v>1</v>
      </c>
      <c r="C2265" t="s">
        <v>81</v>
      </c>
      <c r="D2265" t="s">
        <v>118</v>
      </c>
      <c r="E2265" t="s">
        <v>244</v>
      </c>
      <c r="F2265" t="s">
        <v>672</v>
      </c>
      <c r="G2265" t="s">
        <v>346</v>
      </c>
      <c r="H2265" t="s">
        <v>187</v>
      </c>
      <c r="I2265" t="s">
        <v>136</v>
      </c>
      <c r="J2265" t="s">
        <v>137</v>
      </c>
      <c r="K2265" t="s">
        <v>166</v>
      </c>
      <c r="L2265" t="s">
        <v>6631</v>
      </c>
      <c r="M2265" t="s">
        <v>6632</v>
      </c>
      <c r="N2265">
        <v>6.7</v>
      </c>
      <c r="O2265">
        <v>0</v>
      </c>
      <c r="P2265">
        <v>173</v>
      </c>
      <c r="Q2265">
        <v>0</v>
      </c>
      <c r="R2265">
        <v>10</v>
      </c>
      <c r="S2265">
        <v>0</v>
      </c>
      <c r="T2265">
        <v>16</v>
      </c>
      <c r="U2265">
        <v>0</v>
      </c>
      <c r="V2265">
        <v>0</v>
      </c>
      <c r="W2265">
        <v>0</v>
      </c>
      <c r="X2265">
        <v>184.79988615557966</v>
      </c>
      <c r="Y2265">
        <v>0</v>
      </c>
      <c r="Z2265">
        <v>12.318344829170561</v>
      </c>
      <c r="AA2265">
        <v>0</v>
      </c>
      <c r="AB2265">
        <v>48.910547093954143</v>
      </c>
      <c r="AC2265">
        <v>0</v>
      </c>
      <c r="AD2265">
        <v>0</v>
      </c>
      <c r="AE2265">
        <v>246.02877807870436</v>
      </c>
    </row>
    <row r="2266" spans="1:31" x14ac:dyDescent="0.3">
      <c r="A2266">
        <v>2691442</v>
      </c>
      <c r="B2266">
        <v>1</v>
      </c>
      <c r="C2266" t="s">
        <v>80</v>
      </c>
      <c r="D2266" t="s">
        <v>99</v>
      </c>
      <c r="E2266" t="s">
        <v>132</v>
      </c>
      <c r="F2266" t="s">
        <v>6633</v>
      </c>
      <c r="G2266" t="s">
        <v>346</v>
      </c>
      <c r="H2266" t="s">
        <v>135</v>
      </c>
      <c r="I2266" t="s">
        <v>136</v>
      </c>
      <c r="J2266" t="s">
        <v>137</v>
      </c>
      <c r="K2266" t="s">
        <v>166</v>
      </c>
      <c r="L2266" t="s">
        <v>6634</v>
      </c>
      <c r="M2266" t="s">
        <v>6635</v>
      </c>
      <c r="N2266">
        <v>3.5222222219999999</v>
      </c>
      <c r="O2266">
        <v>0</v>
      </c>
      <c r="P2266">
        <v>892</v>
      </c>
      <c r="Q2266">
        <v>0</v>
      </c>
      <c r="R2266">
        <v>11</v>
      </c>
      <c r="S2266">
        <v>2</v>
      </c>
      <c r="T2266">
        <v>93</v>
      </c>
      <c r="U2266">
        <v>0</v>
      </c>
      <c r="V2266">
        <v>2</v>
      </c>
      <c r="W2266">
        <v>0</v>
      </c>
      <c r="X2266">
        <v>412.54157630962436</v>
      </c>
      <c r="Y2266">
        <v>0</v>
      </c>
      <c r="Z2266">
        <v>10.61258219145204</v>
      </c>
      <c r="AA2266">
        <v>2.3014823291738136</v>
      </c>
      <c r="AB2266">
        <v>174.6727819483977</v>
      </c>
      <c r="AC2266">
        <v>0</v>
      </c>
      <c r="AD2266">
        <v>12.786537073654234</v>
      </c>
      <c r="AE2266">
        <v>612.91495985230222</v>
      </c>
    </row>
    <row r="2267" spans="1:31" x14ac:dyDescent="0.3">
      <c r="A2267">
        <v>2691443</v>
      </c>
      <c r="B2267">
        <v>1</v>
      </c>
      <c r="C2267" t="s">
        <v>80</v>
      </c>
      <c r="D2267" t="s">
        <v>84</v>
      </c>
      <c r="E2267" t="s">
        <v>244</v>
      </c>
      <c r="F2267" t="s">
        <v>945</v>
      </c>
      <c r="G2267" t="s">
        <v>346</v>
      </c>
      <c r="H2267" t="s">
        <v>187</v>
      </c>
      <c r="I2267" t="s">
        <v>136</v>
      </c>
      <c r="J2267" t="s">
        <v>137</v>
      </c>
      <c r="K2267" t="s">
        <v>166</v>
      </c>
      <c r="L2267" t="s">
        <v>6636</v>
      </c>
      <c r="M2267" t="s">
        <v>6637</v>
      </c>
      <c r="N2267">
        <v>5.6455555549999996</v>
      </c>
      <c r="O2267">
        <v>0</v>
      </c>
      <c r="P2267">
        <v>960</v>
      </c>
      <c r="Q2267">
        <v>0</v>
      </c>
      <c r="R2267">
        <v>0</v>
      </c>
      <c r="S2267">
        <v>0</v>
      </c>
      <c r="T2267">
        <v>66</v>
      </c>
      <c r="U2267">
        <v>0</v>
      </c>
      <c r="V2267">
        <v>0</v>
      </c>
      <c r="W2267">
        <v>0</v>
      </c>
      <c r="X2267">
        <v>952.37160755646812</v>
      </c>
      <c r="Y2267">
        <v>0</v>
      </c>
      <c r="Z2267">
        <v>0</v>
      </c>
      <c r="AA2267">
        <v>0</v>
      </c>
      <c r="AB2267">
        <v>245.64103037661826</v>
      </c>
      <c r="AC2267">
        <v>0</v>
      </c>
      <c r="AD2267">
        <v>0</v>
      </c>
      <c r="AE2267">
        <v>1198.0126379330864</v>
      </c>
    </row>
    <row r="2268" spans="1:31" x14ac:dyDescent="0.3">
      <c r="A2268">
        <v>2691447</v>
      </c>
      <c r="B2268">
        <v>1</v>
      </c>
      <c r="C2268" t="s">
        <v>80</v>
      </c>
      <c r="D2268" t="s">
        <v>97</v>
      </c>
      <c r="E2268" t="s">
        <v>160</v>
      </c>
      <c r="F2268" t="s">
        <v>6638</v>
      </c>
      <c r="G2268" t="s">
        <v>165</v>
      </c>
      <c r="H2268" t="s">
        <v>135</v>
      </c>
      <c r="I2268" t="s">
        <v>136</v>
      </c>
      <c r="J2268" t="s">
        <v>137</v>
      </c>
      <c r="K2268" t="s">
        <v>166</v>
      </c>
      <c r="L2268" t="s">
        <v>6639</v>
      </c>
      <c r="M2268" t="s">
        <v>6640</v>
      </c>
      <c r="N2268">
        <v>5.562777777</v>
      </c>
      <c r="O2268">
        <v>1</v>
      </c>
      <c r="P2268">
        <v>4257</v>
      </c>
      <c r="Q2268">
        <v>2</v>
      </c>
      <c r="R2268">
        <v>280</v>
      </c>
      <c r="S2268">
        <v>9</v>
      </c>
      <c r="T2268">
        <v>570</v>
      </c>
      <c r="U2268">
        <v>0</v>
      </c>
      <c r="V2268">
        <v>1</v>
      </c>
      <c r="W2268">
        <v>1.0471211622549998</v>
      </c>
      <c r="X2268">
        <v>5844.471516992845</v>
      </c>
      <c r="Y2268">
        <v>25.8482822875506</v>
      </c>
      <c r="Z2268">
        <v>701.25458690034952</v>
      </c>
      <c r="AA2268">
        <v>608.95034692519494</v>
      </c>
      <c r="AB2268">
        <v>4706.0658074379917</v>
      </c>
      <c r="AC2268">
        <v>0</v>
      </c>
      <c r="AD2268">
        <v>27.7695893367829</v>
      </c>
      <c r="AE2268">
        <v>11915.407251042971</v>
      </c>
    </row>
    <row r="2269" spans="1:31" x14ac:dyDescent="0.3">
      <c r="A2269">
        <v>2691485</v>
      </c>
      <c r="B2269">
        <v>1</v>
      </c>
      <c r="C2269" t="s">
        <v>80</v>
      </c>
      <c r="D2269" t="s">
        <v>90</v>
      </c>
      <c r="E2269" t="s">
        <v>145</v>
      </c>
      <c r="F2269" t="s">
        <v>6641</v>
      </c>
      <c r="G2269" t="s">
        <v>165</v>
      </c>
      <c r="H2269" t="s">
        <v>135</v>
      </c>
      <c r="I2269" t="s">
        <v>136</v>
      </c>
      <c r="J2269" t="s">
        <v>137</v>
      </c>
      <c r="K2269" t="s">
        <v>166</v>
      </c>
      <c r="L2269" t="s">
        <v>6642</v>
      </c>
      <c r="M2269" t="s">
        <v>6643</v>
      </c>
      <c r="N2269">
        <v>5.0483333330000004</v>
      </c>
      <c r="O2269">
        <v>0</v>
      </c>
      <c r="P2269">
        <v>3319</v>
      </c>
      <c r="Q2269">
        <v>0</v>
      </c>
      <c r="R2269">
        <v>0</v>
      </c>
      <c r="S2269">
        <v>0</v>
      </c>
      <c r="T2269">
        <v>258</v>
      </c>
      <c r="U2269">
        <v>0</v>
      </c>
      <c r="V2269">
        <v>0</v>
      </c>
      <c r="W2269">
        <v>0</v>
      </c>
      <c r="X2269">
        <v>2951.602773736256</v>
      </c>
      <c r="Y2269">
        <v>0</v>
      </c>
      <c r="Z2269">
        <v>0</v>
      </c>
      <c r="AA2269">
        <v>0</v>
      </c>
      <c r="AB2269">
        <v>996.72590551753126</v>
      </c>
      <c r="AC2269">
        <v>0</v>
      </c>
      <c r="AD2269">
        <v>0</v>
      </c>
      <c r="AE2269">
        <v>3948.3286792537874</v>
      </c>
    </row>
    <row r="2270" spans="1:31" x14ac:dyDescent="0.3">
      <c r="A2270">
        <v>2691517</v>
      </c>
      <c r="B2270">
        <v>1</v>
      </c>
      <c r="C2270" t="s">
        <v>81</v>
      </c>
      <c r="D2270" t="s">
        <v>116</v>
      </c>
      <c r="E2270" t="s">
        <v>132</v>
      </c>
      <c r="F2270" t="s">
        <v>6644</v>
      </c>
      <c r="G2270" t="s">
        <v>165</v>
      </c>
      <c r="H2270" t="s">
        <v>135</v>
      </c>
      <c r="I2270" t="s">
        <v>136</v>
      </c>
      <c r="J2270" t="s">
        <v>137</v>
      </c>
      <c r="K2270" t="s">
        <v>166</v>
      </c>
      <c r="L2270" t="s">
        <v>6645</v>
      </c>
      <c r="M2270" t="s">
        <v>6646</v>
      </c>
      <c r="N2270">
        <v>3.4449999999999998</v>
      </c>
      <c r="O2270">
        <v>0</v>
      </c>
      <c r="P2270">
        <v>727</v>
      </c>
      <c r="Q2270">
        <v>2</v>
      </c>
      <c r="R2270">
        <v>71</v>
      </c>
      <c r="S2270">
        <v>3</v>
      </c>
      <c r="T2270">
        <v>94</v>
      </c>
      <c r="U2270">
        <v>0</v>
      </c>
      <c r="V2270">
        <v>0</v>
      </c>
      <c r="W2270">
        <v>0</v>
      </c>
      <c r="X2270">
        <v>327.22095779072492</v>
      </c>
      <c r="Y2270">
        <v>17.192130687517047</v>
      </c>
      <c r="Z2270">
        <v>116.27325741561806</v>
      </c>
      <c r="AA2270">
        <v>17.581018805148513</v>
      </c>
      <c r="AB2270">
        <v>143.25884217192393</v>
      </c>
      <c r="AC2270">
        <v>0</v>
      </c>
      <c r="AD2270">
        <v>0</v>
      </c>
      <c r="AE2270">
        <v>621.52620687093247</v>
      </c>
    </row>
    <row r="2271" spans="1:31" x14ac:dyDescent="0.3">
      <c r="A2271">
        <v>2691519</v>
      </c>
      <c r="B2271">
        <v>1</v>
      </c>
      <c r="C2271" t="s">
        <v>80</v>
      </c>
      <c r="D2271" t="s">
        <v>109</v>
      </c>
      <c r="E2271" t="s">
        <v>184</v>
      </c>
      <c r="F2271" t="s">
        <v>1170</v>
      </c>
      <c r="G2271" t="s">
        <v>165</v>
      </c>
      <c r="H2271" t="s">
        <v>187</v>
      </c>
      <c r="I2271" t="s">
        <v>136</v>
      </c>
      <c r="J2271" t="s">
        <v>137</v>
      </c>
      <c r="K2271" t="s">
        <v>166</v>
      </c>
      <c r="L2271" t="s">
        <v>6647</v>
      </c>
      <c r="M2271" t="s">
        <v>6648</v>
      </c>
      <c r="N2271">
        <v>5.4372222219999999</v>
      </c>
      <c r="O2271">
        <v>0</v>
      </c>
      <c r="P2271">
        <v>24</v>
      </c>
      <c r="Q2271">
        <v>0</v>
      </c>
      <c r="R2271">
        <v>7</v>
      </c>
      <c r="S2271">
        <v>0</v>
      </c>
      <c r="T2271">
        <v>12</v>
      </c>
      <c r="U2271">
        <v>0</v>
      </c>
      <c r="V2271">
        <v>0</v>
      </c>
      <c r="W2271">
        <v>0</v>
      </c>
      <c r="X2271">
        <v>15.570252094418288</v>
      </c>
      <c r="Y2271">
        <v>0</v>
      </c>
      <c r="Z2271">
        <v>2.2670237126452686</v>
      </c>
      <c r="AA2271">
        <v>0</v>
      </c>
      <c r="AB2271">
        <v>35.45376106367199</v>
      </c>
      <c r="AC2271">
        <v>0</v>
      </c>
      <c r="AD2271">
        <v>0</v>
      </c>
      <c r="AE2271">
        <v>53.291036870735546</v>
      </c>
    </row>
    <row r="2272" spans="1:31" x14ac:dyDescent="0.3">
      <c r="A2272">
        <v>2691556</v>
      </c>
      <c r="B2272">
        <v>1</v>
      </c>
      <c r="C2272" t="s">
        <v>80</v>
      </c>
      <c r="D2272" t="s">
        <v>91</v>
      </c>
      <c r="E2272" t="s">
        <v>213</v>
      </c>
      <c r="F2272" t="s">
        <v>6649</v>
      </c>
      <c r="G2272" t="s">
        <v>688</v>
      </c>
      <c r="H2272" t="s">
        <v>187</v>
      </c>
      <c r="I2272" t="s">
        <v>136</v>
      </c>
      <c r="J2272" t="s">
        <v>137</v>
      </c>
      <c r="K2272" t="s">
        <v>138</v>
      </c>
      <c r="L2272" t="s">
        <v>6650</v>
      </c>
      <c r="M2272" t="s">
        <v>6651</v>
      </c>
      <c r="N2272">
        <v>0.77138888800000005</v>
      </c>
      <c r="O2272">
        <v>0</v>
      </c>
      <c r="P2272">
        <v>0</v>
      </c>
      <c r="Q2272">
        <v>0</v>
      </c>
      <c r="R2272">
        <v>0</v>
      </c>
      <c r="S2272">
        <v>0</v>
      </c>
      <c r="T2272">
        <v>3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1.4964341450326999</v>
      </c>
      <c r="AC2272">
        <v>0</v>
      </c>
      <c r="AD2272">
        <v>0</v>
      </c>
      <c r="AE2272">
        <v>1.4964341450326999</v>
      </c>
    </row>
    <row r="2273" spans="1:31" x14ac:dyDescent="0.3">
      <c r="A2273">
        <v>2691590</v>
      </c>
      <c r="B2273">
        <v>1</v>
      </c>
      <c r="C2273" t="s">
        <v>80</v>
      </c>
      <c r="D2273" t="s">
        <v>93</v>
      </c>
      <c r="E2273" t="s">
        <v>160</v>
      </c>
      <c r="F2273" t="s">
        <v>6652</v>
      </c>
      <c r="G2273" t="s">
        <v>134</v>
      </c>
      <c r="H2273" t="s">
        <v>135</v>
      </c>
      <c r="I2273" t="s">
        <v>136</v>
      </c>
      <c r="J2273" t="s">
        <v>137</v>
      </c>
      <c r="K2273" t="s">
        <v>138</v>
      </c>
      <c r="L2273" t="s">
        <v>6653</v>
      </c>
      <c r="M2273" t="s">
        <v>6654</v>
      </c>
      <c r="N2273">
        <v>1.919166666</v>
      </c>
      <c r="O2273">
        <v>0</v>
      </c>
      <c r="P2273">
        <v>162</v>
      </c>
      <c r="Q2273">
        <v>7</v>
      </c>
      <c r="R2273">
        <v>80</v>
      </c>
      <c r="S2273">
        <v>5</v>
      </c>
      <c r="T2273">
        <v>38</v>
      </c>
      <c r="U2273">
        <v>0</v>
      </c>
      <c r="V2273">
        <v>0</v>
      </c>
      <c r="W2273">
        <v>0</v>
      </c>
      <c r="X2273">
        <v>42.767506729207902</v>
      </c>
      <c r="Y2273">
        <v>23.19505980910845</v>
      </c>
      <c r="Z2273">
        <v>457.64167577973865</v>
      </c>
      <c r="AA2273">
        <v>218.74553928838421</v>
      </c>
      <c r="AB2273">
        <v>96.144578243449686</v>
      </c>
      <c r="AC2273">
        <v>0</v>
      </c>
      <c r="AD2273">
        <v>0</v>
      </c>
      <c r="AE2273">
        <v>838.49435984988884</v>
      </c>
    </row>
    <row r="2274" spans="1:31" x14ac:dyDescent="0.3">
      <c r="A2274">
        <v>2691556</v>
      </c>
      <c r="B2274">
        <v>2</v>
      </c>
      <c r="C2274" t="s">
        <v>80</v>
      </c>
      <c r="D2274" t="s">
        <v>91</v>
      </c>
      <c r="E2274" t="s">
        <v>244</v>
      </c>
      <c r="F2274" t="s">
        <v>6655</v>
      </c>
      <c r="G2274" t="s">
        <v>688</v>
      </c>
      <c r="H2274" t="s">
        <v>187</v>
      </c>
      <c r="I2274" t="s">
        <v>136</v>
      </c>
      <c r="J2274" t="s">
        <v>137</v>
      </c>
      <c r="K2274" t="s">
        <v>138</v>
      </c>
      <c r="L2274" t="s">
        <v>6651</v>
      </c>
      <c r="M2274" t="s">
        <v>6656</v>
      </c>
      <c r="N2274">
        <v>4.2183333330000004</v>
      </c>
      <c r="O2274">
        <v>0</v>
      </c>
      <c r="P2274">
        <v>68</v>
      </c>
      <c r="Q2274">
        <v>0</v>
      </c>
      <c r="R2274">
        <v>2</v>
      </c>
      <c r="S2274">
        <v>0</v>
      </c>
      <c r="T2274">
        <v>9</v>
      </c>
      <c r="U2274">
        <v>0</v>
      </c>
      <c r="V2274">
        <v>0</v>
      </c>
      <c r="W2274">
        <v>0</v>
      </c>
      <c r="X2274">
        <v>45.748499598165751</v>
      </c>
      <c r="Y2274">
        <v>0</v>
      </c>
      <c r="Z2274">
        <v>0.31810719770094031</v>
      </c>
      <c r="AA2274">
        <v>0</v>
      </c>
      <c r="AB2274">
        <v>69.452432628480167</v>
      </c>
      <c r="AC2274">
        <v>0</v>
      </c>
      <c r="AD2274">
        <v>0</v>
      </c>
      <c r="AE2274">
        <v>115.51903942434686</v>
      </c>
    </row>
    <row r="2275" spans="1:31" x14ac:dyDescent="0.3">
      <c r="A2275">
        <v>2691611</v>
      </c>
      <c r="B2275">
        <v>1</v>
      </c>
      <c r="C2275" t="s">
        <v>80</v>
      </c>
      <c r="D2275" t="s">
        <v>97</v>
      </c>
      <c r="E2275" t="s">
        <v>213</v>
      </c>
      <c r="F2275" t="s">
        <v>6657</v>
      </c>
      <c r="G2275" t="s">
        <v>831</v>
      </c>
      <c r="H2275" t="s">
        <v>187</v>
      </c>
      <c r="I2275" t="s">
        <v>136</v>
      </c>
      <c r="J2275" t="s">
        <v>137</v>
      </c>
      <c r="K2275" t="s">
        <v>138</v>
      </c>
      <c r="L2275" t="s">
        <v>6658</v>
      </c>
      <c r="M2275" t="s">
        <v>6659</v>
      </c>
      <c r="N2275">
        <v>4.6352777769999998</v>
      </c>
      <c r="O2275">
        <v>0</v>
      </c>
      <c r="P2275">
        <v>1</v>
      </c>
      <c r="Q2275">
        <v>0</v>
      </c>
      <c r="R2275">
        <v>0</v>
      </c>
      <c r="S2275">
        <v>0</v>
      </c>
      <c r="T2275">
        <v>1</v>
      </c>
      <c r="U2275">
        <v>0</v>
      </c>
      <c r="V2275">
        <v>0</v>
      </c>
      <c r="W2275">
        <v>0</v>
      </c>
      <c r="X2275">
        <v>4.2739128754192564E-2</v>
      </c>
      <c r="Y2275">
        <v>0</v>
      </c>
      <c r="Z2275">
        <v>0</v>
      </c>
      <c r="AA2275">
        <v>0</v>
      </c>
      <c r="AB2275">
        <v>5.8279789866260305</v>
      </c>
      <c r="AC2275">
        <v>0</v>
      </c>
      <c r="AD2275">
        <v>0</v>
      </c>
      <c r="AE2275">
        <v>5.8707181153802228</v>
      </c>
    </row>
    <row r="2276" spans="1:31" x14ac:dyDescent="0.3">
      <c r="A2276">
        <v>2691636</v>
      </c>
      <c r="B2276">
        <v>1</v>
      </c>
      <c r="C2276" t="s">
        <v>80</v>
      </c>
      <c r="D2276" t="s">
        <v>93</v>
      </c>
      <c r="E2276" t="s">
        <v>184</v>
      </c>
      <c r="F2276" t="s">
        <v>6660</v>
      </c>
      <c r="G2276" t="s">
        <v>186</v>
      </c>
      <c r="H2276" t="s">
        <v>187</v>
      </c>
      <c r="I2276" t="s">
        <v>136</v>
      </c>
      <c r="J2276" t="s">
        <v>137</v>
      </c>
      <c r="K2276" t="s">
        <v>138</v>
      </c>
      <c r="L2276" t="s">
        <v>6661</v>
      </c>
      <c r="M2276" t="s">
        <v>6662</v>
      </c>
      <c r="N2276">
        <v>3.4561111109999998</v>
      </c>
      <c r="O2276">
        <v>0</v>
      </c>
      <c r="P2276">
        <v>1</v>
      </c>
      <c r="Q2276">
        <v>0</v>
      </c>
      <c r="R2276">
        <v>8</v>
      </c>
      <c r="S2276">
        <v>0</v>
      </c>
      <c r="T2276">
        <v>3</v>
      </c>
      <c r="U2276">
        <v>0</v>
      </c>
      <c r="V2276">
        <v>0</v>
      </c>
      <c r="W2276">
        <v>0</v>
      </c>
      <c r="X2276">
        <v>0.62797515277666671</v>
      </c>
      <c r="Y2276">
        <v>0</v>
      </c>
      <c r="Z2276">
        <v>73.188097487387296</v>
      </c>
      <c r="AA2276">
        <v>0</v>
      </c>
      <c r="AB2276">
        <v>54.678815816787122</v>
      </c>
      <c r="AC2276">
        <v>0</v>
      </c>
      <c r="AD2276">
        <v>0</v>
      </c>
      <c r="AE2276">
        <v>128.49488845695109</v>
      </c>
    </row>
    <row r="2277" spans="1:31" x14ac:dyDescent="0.3">
      <c r="A2277">
        <v>2691644</v>
      </c>
      <c r="B2277">
        <v>1</v>
      </c>
      <c r="C2277" t="s">
        <v>81</v>
      </c>
      <c r="D2277" t="s">
        <v>114</v>
      </c>
      <c r="E2277" t="s">
        <v>145</v>
      </c>
      <c r="F2277" t="s">
        <v>6663</v>
      </c>
      <c r="G2277" t="s">
        <v>346</v>
      </c>
      <c r="H2277" t="s">
        <v>135</v>
      </c>
      <c r="I2277" t="s">
        <v>136</v>
      </c>
      <c r="J2277" t="s">
        <v>137</v>
      </c>
      <c r="K2277" t="s">
        <v>166</v>
      </c>
      <c r="L2277" t="s">
        <v>6664</v>
      </c>
      <c r="M2277" t="s">
        <v>6665</v>
      </c>
      <c r="N2277">
        <v>0.33722222200000002</v>
      </c>
      <c r="O2277">
        <v>2</v>
      </c>
      <c r="P2277">
        <v>199</v>
      </c>
      <c r="Q2277">
        <v>0</v>
      </c>
      <c r="R2277">
        <v>5</v>
      </c>
      <c r="S2277">
        <v>1</v>
      </c>
      <c r="T2277">
        <v>15</v>
      </c>
      <c r="U2277">
        <v>0</v>
      </c>
      <c r="V2277">
        <v>0</v>
      </c>
      <c r="W2277">
        <v>0.12874128970333334</v>
      </c>
      <c r="X2277">
        <v>5.2109677906222291</v>
      </c>
      <c r="Y2277">
        <v>0</v>
      </c>
      <c r="Z2277">
        <v>3.427143537931375E-2</v>
      </c>
      <c r="AA2277">
        <v>0</v>
      </c>
      <c r="AB2277">
        <v>0.20978330261350303</v>
      </c>
      <c r="AC2277">
        <v>0</v>
      </c>
      <c r="AD2277">
        <v>0</v>
      </c>
      <c r="AE2277">
        <v>5.5837638183183786</v>
      </c>
    </row>
    <row r="2278" spans="1:31" x14ac:dyDescent="0.3">
      <c r="A2278">
        <v>2691656</v>
      </c>
      <c r="B2278">
        <v>1</v>
      </c>
      <c r="C2278" t="s">
        <v>80</v>
      </c>
      <c r="D2278" t="s">
        <v>100</v>
      </c>
      <c r="E2278" t="s">
        <v>213</v>
      </c>
      <c r="F2278" t="s">
        <v>6666</v>
      </c>
      <c r="G2278" t="s">
        <v>831</v>
      </c>
      <c r="H2278" t="s">
        <v>187</v>
      </c>
      <c r="I2278" t="s">
        <v>136</v>
      </c>
      <c r="J2278" t="s">
        <v>137</v>
      </c>
      <c r="K2278" t="s">
        <v>138</v>
      </c>
      <c r="L2278" t="s">
        <v>6667</v>
      </c>
      <c r="M2278" t="s">
        <v>6668</v>
      </c>
      <c r="N2278">
        <v>3.068333333</v>
      </c>
      <c r="O2278">
        <v>0</v>
      </c>
      <c r="P2278">
        <v>2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0.88873387696072859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0.88873387696072859</v>
      </c>
    </row>
    <row r="2279" spans="1:31" x14ac:dyDescent="0.3">
      <c r="A2279">
        <v>2691661</v>
      </c>
      <c r="B2279">
        <v>1</v>
      </c>
      <c r="C2279" t="s">
        <v>80</v>
      </c>
      <c r="D2279" t="s">
        <v>83</v>
      </c>
      <c r="E2279" t="s">
        <v>145</v>
      </c>
      <c r="F2279" t="s">
        <v>6669</v>
      </c>
      <c r="G2279" t="s">
        <v>165</v>
      </c>
      <c r="H2279" t="s">
        <v>135</v>
      </c>
      <c r="I2279" t="s">
        <v>136</v>
      </c>
      <c r="J2279" t="s">
        <v>137</v>
      </c>
      <c r="K2279" t="s">
        <v>166</v>
      </c>
      <c r="L2279" t="s">
        <v>6670</v>
      </c>
      <c r="M2279" t="s">
        <v>6671</v>
      </c>
      <c r="N2279">
        <v>1.8725000000000001</v>
      </c>
      <c r="O2279">
        <v>0</v>
      </c>
      <c r="P2279">
        <v>0</v>
      </c>
      <c r="Q2279">
        <v>0</v>
      </c>
      <c r="R2279">
        <v>0</v>
      </c>
      <c r="S2279">
        <v>0</v>
      </c>
      <c r="T2279">
        <v>7</v>
      </c>
      <c r="U2279">
        <v>1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80.344691828305017</v>
      </c>
      <c r="AC2279">
        <v>4061.4890278215253</v>
      </c>
      <c r="AD2279">
        <v>0</v>
      </c>
      <c r="AE2279">
        <v>4141.8337196498305</v>
      </c>
    </row>
    <row r="2280" spans="1:31" x14ac:dyDescent="0.3">
      <c r="A2280">
        <v>2691666</v>
      </c>
      <c r="B2280">
        <v>1</v>
      </c>
      <c r="C2280" t="s">
        <v>81</v>
      </c>
      <c r="D2280" t="s">
        <v>123</v>
      </c>
      <c r="E2280" t="s">
        <v>145</v>
      </c>
      <c r="F2280" t="s">
        <v>6672</v>
      </c>
      <c r="G2280" t="s">
        <v>2403</v>
      </c>
      <c r="H2280" t="s">
        <v>135</v>
      </c>
      <c r="I2280" t="s">
        <v>136</v>
      </c>
      <c r="J2280" t="s">
        <v>137</v>
      </c>
      <c r="K2280" t="s">
        <v>138</v>
      </c>
      <c r="L2280" t="s">
        <v>6673</v>
      </c>
      <c r="M2280" t="s">
        <v>6674</v>
      </c>
      <c r="N2280">
        <v>0.41249999999999998</v>
      </c>
      <c r="O2280">
        <v>0</v>
      </c>
      <c r="P2280">
        <v>783</v>
      </c>
      <c r="Q2280">
        <v>0</v>
      </c>
      <c r="R2280">
        <v>0</v>
      </c>
      <c r="S2280">
        <v>0</v>
      </c>
      <c r="T2280">
        <v>59</v>
      </c>
      <c r="U2280">
        <v>0</v>
      </c>
      <c r="V2280">
        <v>0</v>
      </c>
      <c r="W2280">
        <v>0</v>
      </c>
      <c r="X2280">
        <v>47.310901618612029</v>
      </c>
      <c r="Y2280">
        <v>0</v>
      </c>
      <c r="Z2280">
        <v>0</v>
      </c>
      <c r="AA2280">
        <v>0</v>
      </c>
      <c r="AB2280">
        <v>27.253913934273342</v>
      </c>
      <c r="AC2280">
        <v>0</v>
      </c>
      <c r="AD2280">
        <v>0</v>
      </c>
      <c r="AE2280">
        <v>74.564815552885364</v>
      </c>
    </row>
    <row r="2281" spans="1:31" x14ac:dyDescent="0.3">
      <c r="A2281">
        <v>2691688</v>
      </c>
      <c r="B2281">
        <v>1</v>
      </c>
      <c r="C2281" t="s">
        <v>80</v>
      </c>
      <c r="D2281" t="s">
        <v>105</v>
      </c>
      <c r="E2281" t="s">
        <v>160</v>
      </c>
      <c r="F2281" t="s">
        <v>6675</v>
      </c>
      <c r="G2281" t="s">
        <v>346</v>
      </c>
      <c r="H2281" t="s">
        <v>135</v>
      </c>
      <c r="I2281" t="s">
        <v>136</v>
      </c>
      <c r="J2281" t="s">
        <v>137</v>
      </c>
      <c r="K2281" t="s">
        <v>166</v>
      </c>
      <c r="L2281" t="s">
        <v>6676</v>
      </c>
      <c r="M2281" t="s">
        <v>6677</v>
      </c>
      <c r="N2281">
        <v>0.74722222199999999</v>
      </c>
      <c r="O2281">
        <v>1</v>
      </c>
      <c r="P2281">
        <v>395</v>
      </c>
      <c r="Q2281">
        <v>1</v>
      </c>
      <c r="R2281">
        <v>2</v>
      </c>
      <c r="S2281">
        <v>6</v>
      </c>
      <c r="T2281">
        <v>49</v>
      </c>
      <c r="U2281">
        <v>0</v>
      </c>
      <c r="V2281">
        <v>0</v>
      </c>
      <c r="W2281">
        <v>0.78152039822254893</v>
      </c>
      <c r="X2281">
        <v>56.540507263402219</v>
      </c>
      <c r="Y2281">
        <v>3.3003635667580538</v>
      </c>
      <c r="Z2281">
        <v>0</v>
      </c>
      <c r="AA2281">
        <v>21.031848312639497</v>
      </c>
      <c r="AB2281">
        <v>46.264713156666211</v>
      </c>
      <c r="AC2281">
        <v>0</v>
      </c>
      <c r="AD2281">
        <v>0</v>
      </c>
      <c r="AE2281">
        <v>127.91895269768852</v>
      </c>
    </row>
    <row r="2282" spans="1:31" x14ac:dyDescent="0.3">
      <c r="A2282">
        <v>2691699</v>
      </c>
      <c r="B2282">
        <v>1</v>
      </c>
      <c r="C2282" t="s">
        <v>80</v>
      </c>
      <c r="D2282" t="s">
        <v>84</v>
      </c>
      <c r="E2282" t="s">
        <v>244</v>
      </c>
      <c r="F2282" t="s">
        <v>6678</v>
      </c>
      <c r="G2282" t="s">
        <v>165</v>
      </c>
      <c r="H2282" t="s">
        <v>187</v>
      </c>
      <c r="I2282" t="s">
        <v>136</v>
      </c>
      <c r="J2282" t="s">
        <v>137</v>
      </c>
      <c r="K2282" t="s">
        <v>166</v>
      </c>
      <c r="L2282" t="s">
        <v>6679</v>
      </c>
      <c r="M2282" t="s">
        <v>6680</v>
      </c>
      <c r="N2282">
        <v>1.7580555550000001</v>
      </c>
      <c r="O2282">
        <v>0</v>
      </c>
      <c r="P2282">
        <v>837</v>
      </c>
      <c r="Q2282">
        <v>0</v>
      </c>
      <c r="R2282">
        <v>0</v>
      </c>
      <c r="S2282">
        <v>0</v>
      </c>
      <c r="T2282">
        <v>27</v>
      </c>
      <c r="U2282">
        <v>0</v>
      </c>
      <c r="V2282">
        <v>0</v>
      </c>
      <c r="W2282">
        <v>0</v>
      </c>
      <c r="X2282">
        <v>251.36230552788354</v>
      </c>
      <c r="Y2282">
        <v>0</v>
      </c>
      <c r="Z2282">
        <v>0</v>
      </c>
      <c r="AA2282">
        <v>0</v>
      </c>
      <c r="AB2282">
        <v>61.78032887876779</v>
      </c>
      <c r="AC2282">
        <v>0</v>
      </c>
      <c r="AD2282">
        <v>0</v>
      </c>
      <c r="AE2282">
        <v>313.14263440665133</v>
      </c>
    </row>
    <row r="2283" spans="1:31" x14ac:dyDescent="0.3">
      <c r="A2283">
        <v>2691700</v>
      </c>
      <c r="B2283">
        <v>1</v>
      </c>
      <c r="C2283" t="s">
        <v>80</v>
      </c>
      <c r="D2283" t="s">
        <v>84</v>
      </c>
      <c r="E2283" t="s">
        <v>244</v>
      </c>
      <c r="F2283" t="s">
        <v>1139</v>
      </c>
      <c r="G2283" t="s">
        <v>346</v>
      </c>
      <c r="H2283" t="s">
        <v>187</v>
      </c>
      <c r="I2283" t="s">
        <v>136</v>
      </c>
      <c r="J2283" t="s">
        <v>137</v>
      </c>
      <c r="K2283" t="s">
        <v>166</v>
      </c>
      <c r="L2283" t="s">
        <v>6681</v>
      </c>
      <c r="M2283" t="s">
        <v>6682</v>
      </c>
      <c r="N2283">
        <v>1.862777777</v>
      </c>
      <c r="O2283">
        <v>0</v>
      </c>
      <c r="P2283">
        <v>566</v>
      </c>
      <c r="Q2283">
        <v>0</v>
      </c>
      <c r="R2283">
        <v>0</v>
      </c>
      <c r="S2283">
        <v>0</v>
      </c>
      <c r="T2283">
        <v>15</v>
      </c>
      <c r="U2283">
        <v>0</v>
      </c>
      <c r="V2283">
        <v>0</v>
      </c>
      <c r="W2283">
        <v>0</v>
      </c>
      <c r="X2283">
        <v>221.03469209486005</v>
      </c>
      <c r="Y2283">
        <v>0</v>
      </c>
      <c r="Z2283">
        <v>0</v>
      </c>
      <c r="AA2283">
        <v>0</v>
      </c>
      <c r="AB2283">
        <v>29.089602575675013</v>
      </c>
      <c r="AC2283">
        <v>0</v>
      </c>
      <c r="AD2283">
        <v>0</v>
      </c>
      <c r="AE2283">
        <v>250.12429467053505</v>
      </c>
    </row>
    <row r="2284" spans="1:31" x14ac:dyDescent="0.3">
      <c r="A2284">
        <v>2691733</v>
      </c>
      <c r="B2284">
        <v>1</v>
      </c>
      <c r="C2284" t="s">
        <v>80</v>
      </c>
      <c r="D2284" t="s">
        <v>83</v>
      </c>
      <c r="E2284" t="s">
        <v>184</v>
      </c>
      <c r="F2284" t="s">
        <v>6683</v>
      </c>
      <c r="G2284" t="s">
        <v>1143</v>
      </c>
      <c r="H2284" t="s">
        <v>187</v>
      </c>
      <c r="I2284" t="s">
        <v>136</v>
      </c>
      <c r="J2284" t="s">
        <v>137</v>
      </c>
      <c r="K2284" t="s">
        <v>138</v>
      </c>
      <c r="L2284" t="s">
        <v>6684</v>
      </c>
      <c r="M2284" t="s">
        <v>6685</v>
      </c>
      <c r="N2284">
        <v>0.78749999999999998</v>
      </c>
      <c r="O2284">
        <v>0</v>
      </c>
      <c r="P2284">
        <v>157</v>
      </c>
      <c r="Q2284">
        <v>0</v>
      </c>
      <c r="R2284">
        <v>0</v>
      </c>
      <c r="S2284">
        <v>0</v>
      </c>
      <c r="T2284">
        <v>3</v>
      </c>
      <c r="U2284">
        <v>0</v>
      </c>
      <c r="V2284">
        <v>0</v>
      </c>
      <c r="W2284">
        <v>0</v>
      </c>
      <c r="X2284">
        <v>19.225089437088855</v>
      </c>
      <c r="Y2284">
        <v>0</v>
      </c>
      <c r="Z2284">
        <v>0</v>
      </c>
      <c r="AA2284">
        <v>0</v>
      </c>
      <c r="AB2284">
        <v>0.51205744846260881</v>
      </c>
      <c r="AC2284">
        <v>0</v>
      </c>
      <c r="AD2284">
        <v>0</v>
      </c>
      <c r="AE2284">
        <v>19.737146885551464</v>
      </c>
    </row>
    <row r="2285" spans="1:31" x14ac:dyDescent="0.3">
      <c r="A2285">
        <v>2691751</v>
      </c>
      <c r="B2285">
        <v>1</v>
      </c>
      <c r="C2285" t="s">
        <v>80</v>
      </c>
      <c r="D2285" t="s">
        <v>85</v>
      </c>
      <c r="E2285" t="s">
        <v>428</v>
      </c>
      <c r="F2285" t="s">
        <v>6686</v>
      </c>
      <c r="G2285" t="s">
        <v>346</v>
      </c>
      <c r="H2285" t="s">
        <v>187</v>
      </c>
      <c r="I2285" t="s">
        <v>136</v>
      </c>
      <c r="J2285" t="s">
        <v>137</v>
      </c>
      <c r="K2285" t="s">
        <v>166</v>
      </c>
      <c r="L2285" t="s">
        <v>6687</v>
      </c>
      <c r="M2285" t="s">
        <v>6688</v>
      </c>
      <c r="N2285">
        <v>1.5449999999999999</v>
      </c>
      <c r="O2285">
        <v>0</v>
      </c>
      <c r="P2285">
        <v>189</v>
      </c>
      <c r="Q2285">
        <v>0</v>
      </c>
      <c r="R2285">
        <v>0</v>
      </c>
      <c r="S2285">
        <v>0</v>
      </c>
      <c r="T2285">
        <v>19</v>
      </c>
      <c r="U2285">
        <v>0</v>
      </c>
      <c r="V2285">
        <v>0</v>
      </c>
      <c r="W2285">
        <v>0</v>
      </c>
      <c r="X2285">
        <v>48.451876114855224</v>
      </c>
      <c r="Y2285">
        <v>0</v>
      </c>
      <c r="Z2285">
        <v>0</v>
      </c>
      <c r="AA2285">
        <v>0</v>
      </c>
      <c r="AB2285">
        <v>66.877663116660955</v>
      </c>
      <c r="AC2285">
        <v>0</v>
      </c>
      <c r="AD2285">
        <v>0</v>
      </c>
      <c r="AE2285">
        <v>115.32953923151618</v>
      </c>
    </row>
    <row r="2286" spans="1:31" x14ac:dyDescent="0.3">
      <c r="A2286">
        <v>2691757</v>
      </c>
      <c r="B2286">
        <v>1</v>
      </c>
      <c r="C2286" t="s">
        <v>80</v>
      </c>
      <c r="D2286" t="s">
        <v>93</v>
      </c>
      <c r="E2286" t="s">
        <v>184</v>
      </c>
      <c r="F2286" t="s">
        <v>6689</v>
      </c>
      <c r="G2286" t="s">
        <v>186</v>
      </c>
      <c r="H2286" t="s">
        <v>187</v>
      </c>
      <c r="I2286" t="s">
        <v>136</v>
      </c>
      <c r="J2286" t="s">
        <v>137</v>
      </c>
      <c r="K2286" t="s">
        <v>138</v>
      </c>
      <c r="L2286" t="s">
        <v>6690</v>
      </c>
      <c r="M2286" t="s">
        <v>6691</v>
      </c>
      <c r="N2286">
        <v>1.5575000000000001</v>
      </c>
      <c r="O2286">
        <v>0</v>
      </c>
      <c r="P2286">
        <v>61</v>
      </c>
      <c r="Q2286">
        <v>0</v>
      </c>
      <c r="R2286">
        <v>0</v>
      </c>
      <c r="S2286">
        <v>0</v>
      </c>
      <c r="T2286">
        <v>1</v>
      </c>
      <c r="U2286">
        <v>0</v>
      </c>
      <c r="V2286">
        <v>0</v>
      </c>
      <c r="W2286">
        <v>0</v>
      </c>
      <c r="X2286">
        <v>11.455673786982503</v>
      </c>
      <c r="Y2286">
        <v>0</v>
      </c>
      <c r="Z2286">
        <v>0</v>
      </c>
      <c r="AA2286">
        <v>0</v>
      </c>
      <c r="AB2286">
        <v>1.4210499875741083</v>
      </c>
      <c r="AC2286">
        <v>0</v>
      </c>
      <c r="AD2286">
        <v>0</v>
      </c>
      <c r="AE2286">
        <v>12.876723774556611</v>
      </c>
    </row>
    <row r="2287" spans="1:31" x14ac:dyDescent="0.3">
      <c r="A2287">
        <v>2691759</v>
      </c>
      <c r="B2287">
        <v>1</v>
      </c>
      <c r="C2287" t="s">
        <v>80</v>
      </c>
      <c r="D2287" t="s">
        <v>88</v>
      </c>
      <c r="E2287" t="s">
        <v>184</v>
      </c>
      <c r="F2287" t="s">
        <v>6692</v>
      </c>
      <c r="G2287" t="s">
        <v>409</v>
      </c>
      <c r="H2287" t="s">
        <v>187</v>
      </c>
      <c r="I2287" t="s">
        <v>136</v>
      </c>
      <c r="J2287" t="s">
        <v>137</v>
      </c>
      <c r="K2287" t="s">
        <v>138</v>
      </c>
      <c r="L2287" t="s">
        <v>6693</v>
      </c>
      <c r="M2287" t="s">
        <v>6694</v>
      </c>
      <c r="N2287">
        <v>1.251666666</v>
      </c>
      <c r="O2287">
        <v>0</v>
      </c>
      <c r="P2287">
        <v>41</v>
      </c>
      <c r="Q2287">
        <v>0</v>
      </c>
      <c r="R2287">
        <v>0</v>
      </c>
      <c r="S2287">
        <v>0</v>
      </c>
      <c r="T2287">
        <v>19</v>
      </c>
      <c r="U2287">
        <v>0</v>
      </c>
      <c r="V2287">
        <v>0</v>
      </c>
      <c r="W2287">
        <v>0</v>
      </c>
      <c r="X2287">
        <v>7.1378559103744754</v>
      </c>
      <c r="Y2287">
        <v>0</v>
      </c>
      <c r="Z2287">
        <v>0</v>
      </c>
      <c r="AA2287">
        <v>0</v>
      </c>
      <c r="AB2287">
        <v>36.867361661092779</v>
      </c>
      <c r="AC2287">
        <v>0</v>
      </c>
      <c r="AD2287">
        <v>0</v>
      </c>
      <c r="AE2287">
        <v>44.005217571467256</v>
      </c>
    </row>
    <row r="2288" spans="1:31" x14ac:dyDescent="0.3">
      <c r="A2288">
        <v>2691410</v>
      </c>
      <c r="B2288">
        <v>1</v>
      </c>
      <c r="C2288" t="s">
        <v>81</v>
      </c>
      <c r="D2288" t="s">
        <v>123</v>
      </c>
      <c r="E2288" t="s">
        <v>132</v>
      </c>
      <c r="F2288" t="s">
        <v>6695</v>
      </c>
      <c r="G2288" t="s">
        <v>134</v>
      </c>
      <c r="H2288" t="s">
        <v>135</v>
      </c>
      <c r="I2288" t="s">
        <v>136</v>
      </c>
      <c r="J2288" t="s">
        <v>137</v>
      </c>
      <c r="K2288" t="s">
        <v>138</v>
      </c>
      <c r="L2288" t="s">
        <v>6696</v>
      </c>
      <c r="M2288" t="s">
        <v>6697</v>
      </c>
      <c r="N2288">
        <v>1.2677777770000001</v>
      </c>
      <c r="O2288">
        <v>5</v>
      </c>
      <c r="P2288">
        <v>382</v>
      </c>
      <c r="Q2288">
        <v>260</v>
      </c>
      <c r="R2288">
        <v>112</v>
      </c>
      <c r="S2288">
        <v>24</v>
      </c>
      <c r="T2288">
        <v>40</v>
      </c>
      <c r="U2288">
        <v>0</v>
      </c>
      <c r="V2288">
        <v>0</v>
      </c>
      <c r="W2288">
        <v>0.76083094053061817</v>
      </c>
      <c r="X2288">
        <v>68.621369916254693</v>
      </c>
      <c r="Y2288">
        <v>306.2877063181499</v>
      </c>
      <c r="Z2288">
        <v>114.68812703429772</v>
      </c>
      <c r="AA2288">
        <v>21.648614947601061</v>
      </c>
      <c r="AB2288">
        <v>26.114769201932919</v>
      </c>
      <c r="AC2288">
        <v>0</v>
      </c>
      <c r="AD2288">
        <v>0</v>
      </c>
      <c r="AE2288">
        <v>538.12141835876707</v>
      </c>
    </row>
    <row r="2289" spans="1:31" x14ac:dyDescent="0.3">
      <c r="A2289">
        <v>2691413</v>
      </c>
      <c r="B2289">
        <v>1</v>
      </c>
      <c r="C2289" t="s">
        <v>81</v>
      </c>
      <c r="D2289" t="s">
        <v>127</v>
      </c>
      <c r="E2289" t="s">
        <v>145</v>
      </c>
      <c r="F2289" t="s">
        <v>3883</v>
      </c>
      <c r="G2289" t="s">
        <v>1482</v>
      </c>
      <c r="H2289" t="s">
        <v>135</v>
      </c>
      <c r="I2289" t="s">
        <v>136</v>
      </c>
      <c r="J2289" t="s">
        <v>137</v>
      </c>
      <c r="K2289" t="s">
        <v>138</v>
      </c>
      <c r="L2289" t="s">
        <v>6698</v>
      </c>
      <c r="M2289" t="s">
        <v>6699</v>
      </c>
      <c r="N2289">
        <v>1.3419444439999999</v>
      </c>
      <c r="O2289">
        <v>0</v>
      </c>
      <c r="P2289">
        <v>41</v>
      </c>
      <c r="Q2289">
        <v>0</v>
      </c>
      <c r="R2289">
        <v>0</v>
      </c>
      <c r="S2289">
        <v>0</v>
      </c>
      <c r="T2289">
        <v>4</v>
      </c>
      <c r="U2289">
        <v>0</v>
      </c>
      <c r="V2289">
        <v>0</v>
      </c>
      <c r="W2289">
        <v>0</v>
      </c>
      <c r="X2289">
        <v>7.5980711210730965</v>
      </c>
      <c r="Y2289">
        <v>0</v>
      </c>
      <c r="Z2289">
        <v>0</v>
      </c>
      <c r="AA2289">
        <v>0</v>
      </c>
      <c r="AB2289">
        <v>3.5816106789487447</v>
      </c>
      <c r="AC2289">
        <v>0</v>
      </c>
      <c r="AD2289">
        <v>0</v>
      </c>
      <c r="AE2289">
        <v>11.179681800021841</v>
      </c>
    </row>
    <row r="2290" spans="1:31" x14ac:dyDescent="0.3">
      <c r="A2290">
        <v>2691427</v>
      </c>
      <c r="B2290">
        <v>1</v>
      </c>
      <c r="C2290" t="s">
        <v>80</v>
      </c>
      <c r="D2290" t="s">
        <v>84</v>
      </c>
      <c r="E2290" t="s">
        <v>145</v>
      </c>
      <c r="F2290" t="s">
        <v>6700</v>
      </c>
      <c r="G2290" t="s">
        <v>165</v>
      </c>
      <c r="H2290" t="s">
        <v>135</v>
      </c>
      <c r="I2290" t="s">
        <v>136</v>
      </c>
      <c r="J2290" t="s">
        <v>137</v>
      </c>
      <c r="K2290" t="s">
        <v>166</v>
      </c>
      <c r="L2290" t="s">
        <v>6701</v>
      </c>
      <c r="M2290" t="s">
        <v>6702</v>
      </c>
      <c r="N2290">
        <v>2.6502777769999999</v>
      </c>
      <c r="O2290">
        <v>0</v>
      </c>
      <c r="P2290">
        <v>2165</v>
      </c>
      <c r="Q2290">
        <v>0</v>
      </c>
      <c r="R2290">
        <v>0</v>
      </c>
      <c r="S2290">
        <v>0</v>
      </c>
      <c r="T2290">
        <v>67</v>
      </c>
      <c r="U2290">
        <v>0</v>
      </c>
      <c r="V2290">
        <v>0</v>
      </c>
      <c r="W2290">
        <v>0</v>
      </c>
      <c r="X2290">
        <v>1087.9768908728333</v>
      </c>
      <c r="Y2290">
        <v>0</v>
      </c>
      <c r="Z2290">
        <v>0</v>
      </c>
      <c r="AA2290">
        <v>0</v>
      </c>
      <c r="AB2290">
        <v>262.16253295061057</v>
      </c>
      <c r="AC2290">
        <v>0</v>
      </c>
      <c r="AD2290">
        <v>0</v>
      </c>
      <c r="AE2290">
        <v>1350.1394238234438</v>
      </c>
    </row>
    <row r="2291" spans="1:31" x14ac:dyDescent="0.3">
      <c r="A2291">
        <v>2691433</v>
      </c>
      <c r="B2291">
        <v>1</v>
      </c>
      <c r="C2291" t="s">
        <v>81</v>
      </c>
      <c r="D2291" t="s">
        <v>127</v>
      </c>
      <c r="E2291" t="s">
        <v>132</v>
      </c>
      <c r="F2291" t="s">
        <v>3777</v>
      </c>
      <c r="G2291" t="s">
        <v>134</v>
      </c>
      <c r="H2291" t="s">
        <v>135</v>
      </c>
      <c r="I2291" t="s">
        <v>136</v>
      </c>
      <c r="J2291" t="s">
        <v>137</v>
      </c>
      <c r="K2291" t="s">
        <v>138</v>
      </c>
      <c r="L2291" t="s">
        <v>6703</v>
      </c>
      <c r="M2291" t="s">
        <v>6704</v>
      </c>
      <c r="N2291">
        <v>1.5930555550000001</v>
      </c>
      <c r="O2291">
        <v>6</v>
      </c>
      <c r="P2291">
        <v>12</v>
      </c>
      <c r="Q2291">
        <v>194</v>
      </c>
      <c r="R2291">
        <v>121</v>
      </c>
      <c r="S2291">
        <v>15</v>
      </c>
      <c r="T2291">
        <v>8</v>
      </c>
      <c r="U2291">
        <v>0</v>
      </c>
      <c r="V2291">
        <v>0</v>
      </c>
      <c r="W2291">
        <v>3.8084049336675787</v>
      </c>
      <c r="X2291">
        <v>0.53525249026169219</v>
      </c>
      <c r="Y2291">
        <v>188.21479640546775</v>
      </c>
      <c r="Z2291">
        <v>38.234867028816886</v>
      </c>
      <c r="AA2291">
        <v>90.049643328859844</v>
      </c>
      <c r="AB2291">
        <v>3.1468172503494181</v>
      </c>
      <c r="AC2291">
        <v>0</v>
      </c>
      <c r="AD2291">
        <v>0</v>
      </c>
      <c r="AE2291">
        <v>323.98978143742323</v>
      </c>
    </row>
    <row r="2292" spans="1:31" x14ac:dyDescent="0.3">
      <c r="A2292">
        <v>2691444</v>
      </c>
      <c r="B2292">
        <v>1</v>
      </c>
      <c r="C2292" t="s">
        <v>81</v>
      </c>
      <c r="D2292" t="s">
        <v>126</v>
      </c>
      <c r="E2292" t="s">
        <v>132</v>
      </c>
      <c r="F2292" t="s">
        <v>2181</v>
      </c>
      <c r="G2292" t="s">
        <v>134</v>
      </c>
      <c r="H2292" t="s">
        <v>135</v>
      </c>
      <c r="I2292" t="s">
        <v>136</v>
      </c>
      <c r="J2292" t="s">
        <v>137</v>
      </c>
      <c r="K2292" t="s">
        <v>138</v>
      </c>
      <c r="L2292" t="s">
        <v>6705</v>
      </c>
      <c r="M2292" t="s">
        <v>6706</v>
      </c>
      <c r="N2292">
        <v>0.61805555499999998</v>
      </c>
      <c r="O2292">
        <v>7</v>
      </c>
      <c r="P2292">
        <v>305</v>
      </c>
      <c r="Q2292">
        <v>36</v>
      </c>
      <c r="R2292">
        <v>133</v>
      </c>
      <c r="S2292">
        <v>8</v>
      </c>
      <c r="T2292">
        <v>20</v>
      </c>
      <c r="U2292">
        <v>1</v>
      </c>
      <c r="V2292">
        <v>0</v>
      </c>
      <c r="W2292">
        <v>0.90424243906304747</v>
      </c>
      <c r="X2292">
        <v>20.187285520167634</v>
      </c>
      <c r="Y2292">
        <v>198.59394968573574</v>
      </c>
      <c r="Z2292">
        <v>81.18564385034928</v>
      </c>
      <c r="AA2292">
        <v>73.830614452304033</v>
      </c>
      <c r="AB2292">
        <v>10.523750217627589</v>
      </c>
      <c r="AC2292">
        <v>100.35722756155556</v>
      </c>
      <c r="AD2292">
        <v>0</v>
      </c>
      <c r="AE2292">
        <v>485.58271372680292</v>
      </c>
    </row>
    <row r="2293" spans="1:31" x14ac:dyDescent="0.3">
      <c r="A2293">
        <v>2691461</v>
      </c>
      <c r="B2293">
        <v>1</v>
      </c>
      <c r="C2293" t="s">
        <v>80</v>
      </c>
      <c r="D2293" t="s">
        <v>84</v>
      </c>
      <c r="E2293" t="s">
        <v>132</v>
      </c>
      <c r="F2293" t="s">
        <v>6707</v>
      </c>
      <c r="G2293" t="s">
        <v>134</v>
      </c>
      <c r="H2293" t="s">
        <v>135</v>
      </c>
      <c r="I2293" t="s">
        <v>136</v>
      </c>
      <c r="J2293" t="s">
        <v>137</v>
      </c>
      <c r="K2293" t="s">
        <v>138</v>
      </c>
      <c r="L2293" t="s">
        <v>6708</v>
      </c>
      <c r="M2293" t="s">
        <v>6709</v>
      </c>
      <c r="N2293">
        <v>0.34194444400000001</v>
      </c>
      <c r="O2293">
        <v>8</v>
      </c>
      <c r="P2293">
        <v>1665</v>
      </c>
      <c r="Q2293">
        <v>13</v>
      </c>
      <c r="R2293">
        <v>298</v>
      </c>
      <c r="S2293">
        <v>33</v>
      </c>
      <c r="T2293">
        <v>301</v>
      </c>
      <c r="U2293">
        <v>1</v>
      </c>
      <c r="V2293">
        <v>0</v>
      </c>
      <c r="W2293">
        <v>1.2525017082004928</v>
      </c>
      <c r="X2293">
        <v>131.69062409769003</v>
      </c>
      <c r="Y2293">
        <v>8.6800224023824963</v>
      </c>
      <c r="Z2293">
        <v>40.897532557715209</v>
      </c>
      <c r="AA2293">
        <v>79.067564847467722</v>
      </c>
      <c r="AB2293">
        <v>125.98948034795576</v>
      </c>
      <c r="AC2293">
        <v>7.8446940940089522</v>
      </c>
      <c r="AD2293">
        <v>0</v>
      </c>
      <c r="AE2293">
        <v>395.42242005542067</v>
      </c>
    </row>
    <row r="2294" spans="1:31" x14ac:dyDescent="0.3">
      <c r="A2294">
        <v>2691463</v>
      </c>
      <c r="B2294">
        <v>1</v>
      </c>
      <c r="C2294" t="s">
        <v>80</v>
      </c>
      <c r="D2294" t="s">
        <v>93</v>
      </c>
      <c r="E2294" t="s">
        <v>160</v>
      </c>
      <c r="F2294" t="s">
        <v>6710</v>
      </c>
      <c r="G2294" t="s">
        <v>134</v>
      </c>
      <c r="H2294" t="s">
        <v>135</v>
      </c>
      <c r="I2294" t="s">
        <v>136</v>
      </c>
      <c r="J2294" t="s">
        <v>137</v>
      </c>
      <c r="K2294" t="s">
        <v>138</v>
      </c>
      <c r="L2294" t="s">
        <v>6711</v>
      </c>
      <c r="M2294" t="s">
        <v>6712</v>
      </c>
      <c r="N2294">
        <v>0.43</v>
      </c>
      <c r="O2294">
        <v>0</v>
      </c>
      <c r="P2294">
        <v>162</v>
      </c>
      <c r="Q2294">
        <v>7</v>
      </c>
      <c r="R2294">
        <v>80</v>
      </c>
      <c r="S2294">
        <v>5</v>
      </c>
      <c r="T2294">
        <v>38</v>
      </c>
      <c r="U2294">
        <v>0</v>
      </c>
      <c r="V2294">
        <v>0</v>
      </c>
      <c r="W2294">
        <v>0</v>
      </c>
      <c r="X2294">
        <v>9.7504113205938783</v>
      </c>
      <c r="Y2294">
        <v>5.1485614410061924</v>
      </c>
      <c r="Z2294">
        <v>83.388775944905333</v>
      </c>
      <c r="AA2294">
        <v>48.658824352643215</v>
      </c>
      <c r="AB2294">
        <v>20.403426023721451</v>
      </c>
      <c r="AC2294">
        <v>0</v>
      </c>
      <c r="AD2294">
        <v>0</v>
      </c>
      <c r="AE2294">
        <v>167.34999908287006</v>
      </c>
    </row>
    <row r="2295" spans="1:31" x14ac:dyDescent="0.3">
      <c r="A2295">
        <v>2691475</v>
      </c>
      <c r="B2295">
        <v>1</v>
      </c>
      <c r="C2295" t="s">
        <v>80</v>
      </c>
      <c r="D2295" t="s">
        <v>83</v>
      </c>
      <c r="E2295" t="s">
        <v>184</v>
      </c>
      <c r="F2295" t="s">
        <v>6713</v>
      </c>
      <c r="G2295" t="s">
        <v>346</v>
      </c>
      <c r="H2295" t="s">
        <v>187</v>
      </c>
      <c r="I2295" t="s">
        <v>136</v>
      </c>
      <c r="J2295" t="s">
        <v>137</v>
      </c>
      <c r="K2295" t="s">
        <v>166</v>
      </c>
      <c r="L2295" t="s">
        <v>6714</v>
      </c>
      <c r="M2295" t="s">
        <v>6715</v>
      </c>
      <c r="N2295">
        <v>6.8444444439999996</v>
      </c>
      <c r="O2295">
        <v>0</v>
      </c>
      <c r="P2295">
        <v>85</v>
      </c>
      <c r="Q2295">
        <v>0</v>
      </c>
      <c r="R2295">
        <v>0</v>
      </c>
      <c r="S2295">
        <v>0</v>
      </c>
      <c r="T2295">
        <v>17</v>
      </c>
      <c r="U2295">
        <v>0</v>
      </c>
      <c r="V2295">
        <v>0</v>
      </c>
      <c r="W2295">
        <v>0</v>
      </c>
      <c r="X2295">
        <v>197.447802558364</v>
      </c>
      <c r="Y2295">
        <v>0</v>
      </c>
      <c r="Z2295">
        <v>0</v>
      </c>
      <c r="AA2295">
        <v>0</v>
      </c>
      <c r="AB2295">
        <v>122.82275384315054</v>
      </c>
      <c r="AC2295">
        <v>0</v>
      </c>
      <c r="AD2295">
        <v>0</v>
      </c>
      <c r="AE2295">
        <v>320.27055640151457</v>
      </c>
    </row>
    <row r="2296" spans="1:31" x14ac:dyDescent="0.3">
      <c r="A2296">
        <v>2691481</v>
      </c>
      <c r="B2296">
        <v>1</v>
      </c>
      <c r="C2296" t="s">
        <v>81</v>
      </c>
      <c r="D2296" t="s">
        <v>113</v>
      </c>
      <c r="E2296" t="s">
        <v>132</v>
      </c>
      <c r="F2296" t="s">
        <v>2772</v>
      </c>
      <c r="G2296" t="s">
        <v>409</v>
      </c>
      <c r="H2296" t="s">
        <v>135</v>
      </c>
      <c r="I2296" t="s">
        <v>136</v>
      </c>
      <c r="J2296" t="s">
        <v>137</v>
      </c>
      <c r="K2296" t="s">
        <v>138</v>
      </c>
      <c r="L2296" t="s">
        <v>6716</v>
      </c>
      <c r="M2296" t="s">
        <v>6717</v>
      </c>
      <c r="N2296">
        <v>0.92722222200000004</v>
      </c>
      <c r="O2296">
        <v>3</v>
      </c>
      <c r="P2296">
        <v>238</v>
      </c>
      <c r="Q2296">
        <v>93</v>
      </c>
      <c r="R2296">
        <v>191</v>
      </c>
      <c r="S2296">
        <v>7</v>
      </c>
      <c r="T2296">
        <v>13</v>
      </c>
      <c r="U2296">
        <v>0</v>
      </c>
      <c r="V2296">
        <v>0</v>
      </c>
      <c r="W2296">
        <v>7.1649655654372255</v>
      </c>
      <c r="X2296">
        <v>37.155809522826559</v>
      </c>
      <c r="Y2296">
        <v>99.973459299135186</v>
      </c>
      <c r="Z2296">
        <v>121.89472320797715</v>
      </c>
      <c r="AA2296">
        <v>13.915013524879956</v>
      </c>
      <c r="AB2296">
        <v>8.9143514452631312</v>
      </c>
      <c r="AC2296">
        <v>0</v>
      </c>
      <c r="AD2296">
        <v>0</v>
      </c>
      <c r="AE2296">
        <v>289.01832256551921</v>
      </c>
    </row>
    <row r="2297" spans="1:31" x14ac:dyDescent="0.3">
      <c r="A2297">
        <v>2691493</v>
      </c>
      <c r="B2297">
        <v>1</v>
      </c>
      <c r="C2297" t="s">
        <v>80</v>
      </c>
      <c r="D2297" t="s">
        <v>103</v>
      </c>
      <c r="E2297" t="s">
        <v>184</v>
      </c>
      <c r="F2297" t="s">
        <v>6718</v>
      </c>
      <c r="G2297" t="s">
        <v>6719</v>
      </c>
      <c r="H2297" t="s">
        <v>187</v>
      </c>
      <c r="I2297" t="s">
        <v>136</v>
      </c>
      <c r="J2297" t="s">
        <v>137</v>
      </c>
      <c r="K2297" t="s">
        <v>138</v>
      </c>
      <c r="L2297" t="s">
        <v>6720</v>
      </c>
      <c r="M2297" t="s">
        <v>6721</v>
      </c>
      <c r="N2297">
        <v>6.03</v>
      </c>
      <c r="O2297">
        <v>0</v>
      </c>
      <c r="P2297">
        <v>29</v>
      </c>
      <c r="Q2297">
        <v>0</v>
      </c>
      <c r="R2297">
        <v>0</v>
      </c>
      <c r="S2297">
        <v>0</v>
      </c>
      <c r="T2297">
        <v>1</v>
      </c>
      <c r="U2297">
        <v>0</v>
      </c>
      <c r="V2297">
        <v>0</v>
      </c>
      <c r="W2297">
        <v>0</v>
      </c>
      <c r="X2297">
        <v>35.953537996265297</v>
      </c>
      <c r="Y2297">
        <v>0</v>
      </c>
      <c r="Z2297">
        <v>0</v>
      </c>
      <c r="AA2297">
        <v>0</v>
      </c>
      <c r="AB2297">
        <v>2.6305332045282674</v>
      </c>
      <c r="AC2297">
        <v>0</v>
      </c>
      <c r="AD2297">
        <v>0</v>
      </c>
      <c r="AE2297">
        <v>38.584071200793566</v>
      </c>
    </row>
    <row r="2298" spans="1:31" x14ac:dyDescent="0.3">
      <c r="A2298">
        <v>2691506</v>
      </c>
      <c r="B2298">
        <v>1</v>
      </c>
      <c r="C2298" t="s">
        <v>81</v>
      </c>
      <c r="D2298" t="s">
        <v>121</v>
      </c>
      <c r="E2298" t="s">
        <v>132</v>
      </c>
      <c r="F2298" t="s">
        <v>6722</v>
      </c>
      <c r="G2298" t="s">
        <v>134</v>
      </c>
      <c r="H2298" t="s">
        <v>135</v>
      </c>
      <c r="I2298" t="s">
        <v>136</v>
      </c>
      <c r="J2298" t="s">
        <v>137</v>
      </c>
      <c r="K2298" t="s">
        <v>138</v>
      </c>
      <c r="L2298" t="s">
        <v>6723</v>
      </c>
      <c r="M2298" t="s">
        <v>6724</v>
      </c>
      <c r="N2298">
        <v>0.92500000000000004</v>
      </c>
      <c r="O2298">
        <v>7</v>
      </c>
      <c r="P2298">
        <v>1594</v>
      </c>
      <c r="Q2298">
        <v>10</v>
      </c>
      <c r="R2298">
        <v>77</v>
      </c>
      <c r="S2298">
        <v>5</v>
      </c>
      <c r="T2298">
        <v>62</v>
      </c>
      <c r="U2298">
        <v>0</v>
      </c>
      <c r="V2298">
        <v>0</v>
      </c>
      <c r="W2298">
        <v>1.2701566892699998</v>
      </c>
      <c r="X2298">
        <v>168.83644736041214</v>
      </c>
      <c r="Y2298">
        <v>19.253774694104262</v>
      </c>
      <c r="Z2298">
        <v>27.774221910804254</v>
      </c>
      <c r="AA2298">
        <v>5.1855081904874174</v>
      </c>
      <c r="AB2298">
        <v>33.439621115028316</v>
      </c>
      <c r="AC2298">
        <v>0</v>
      </c>
      <c r="AD2298">
        <v>0</v>
      </c>
      <c r="AE2298">
        <v>255.75972996010637</v>
      </c>
    </row>
    <row r="2299" spans="1:31" x14ac:dyDescent="0.3">
      <c r="A2299">
        <v>2691557</v>
      </c>
      <c r="B2299">
        <v>1</v>
      </c>
      <c r="C2299" t="s">
        <v>80</v>
      </c>
      <c r="D2299" t="s">
        <v>88</v>
      </c>
      <c r="E2299" t="s">
        <v>145</v>
      </c>
      <c r="F2299" t="s">
        <v>6725</v>
      </c>
      <c r="G2299" t="s">
        <v>134</v>
      </c>
      <c r="H2299" t="s">
        <v>135</v>
      </c>
      <c r="I2299" t="s">
        <v>136</v>
      </c>
      <c r="J2299" t="s">
        <v>137</v>
      </c>
      <c r="K2299" t="s">
        <v>138</v>
      </c>
      <c r="L2299" t="s">
        <v>6726</v>
      </c>
      <c r="M2299" t="s">
        <v>6727</v>
      </c>
      <c r="N2299">
        <v>0.168055555</v>
      </c>
      <c r="O2299">
        <v>2</v>
      </c>
      <c r="P2299">
        <v>1182</v>
      </c>
      <c r="Q2299">
        <v>0</v>
      </c>
      <c r="R2299">
        <v>0</v>
      </c>
      <c r="S2299">
        <v>21</v>
      </c>
      <c r="T2299">
        <v>223</v>
      </c>
      <c r="U2299">
        <v>7</v>
      </c>
      <c r="V2299">
        <v>3</v>
      </c>
      <c r="W2299">
        <v>10.249489694113265</v>
      </c>
      <c r="X2299">
        <v>78.860903349267076</v>
      </c>
      <c r="Y2299">
        <v>0</v>
      </c>
      <c r="Z2299">
        <v>0</v>
      </c>
      <c r="AA2299">
        <v>114.00464825802065</v>
      </c>
      <c r="AB2299">
        <v>37.919790484862169</v>
      </c>
      <c r="AC2299">
        <v>115.00852736506592</v>
      </c>
      <c r="AD2299">
        <v>8.9120242312997107</v>
      </c>
      <c r="AE2299">
        <v>364.95538338262878</v>
      </c>
    </row>
    <row r="2300" spans="1:31" x14ac:dyDescent="0.3">
      <c r="A2300">
        <v>2691560</v>
      </c>
      <c r="B2300">
        <v>1</v>
      </c>
      <c r="C2300" t="s">
        <v>81</v>
      </c>
      <c r="D2300" t="s">
        <v>117</v>
      </c>
      <c r="E2300" t="s">
        <v>184</v>
      </c>
      <c r="F2300" t="s">
        <v>6728</v>
      </c>
      <c r="G2300" t="s">
        <v>273</v>
      </c>
      <c r="H2300" t="s">
        <v>187</v>
      </c>
      <c r="I2300" t="s">
        <v>136</v>
      </c>
      <c r="J2300" t="s">
        <v>137</v>
      </c>
      <c r="K2300" t="s">
        <v>138</v>
      </c>
      <c r="L2300" t="s">
        <v>6729</v>
      </c>
      <c r="M2300" t="s">
        <v>6730</v>
      </c>
      <c r="N2300">
        <v>5.9066666659999996</v>
      </c>
      <c r="O2300">
        <v>0</v>
      </c>
      <c r="P2300">
        <v>28</v>
      </c>
      <c r="Q2300">
        <v>0</v>
      </c>
      <c r="R2300">
        <v>8</v>
      </c>
      <c r="S2300">
        <v>0</v>
      </c>
      <c r="T2300">
        <v>2</v>
      </c>
      <c r="U2300">
        <v>0</v>
      </c>
      <c r="V2300">
        <v>0</v>
      </c>
      <c r="W2300">
        <v>0</v>
      </c>
      <c r="X2300">
        <v>20.273593314366213</v>
      </c>
      <c r="Y2300">
        <v>0</v>
      </c>
      <c r="Z2300">
        <v>2.2983869330243127</v>
      </c>
      <c r="AA2300">
        <v>0</v>
      </c>
      <c r="AB2300">
        <v>2.6861082462246646</v>
      </c>
      <c r="AC2300">
        <v>0</v>
      </c>
      <c r="AD2300">
        <v>0</v>
      </c>
      <c r="AE2300">
        <v>25.25808849361519</v>
      </c>
    </row>
    <row r="2301" spans="1:31" x14ac:dyDescent="0.3">
      <c r="A2301">
        <v>2691589</v>
      </c>
      <c r="B2301">
        <v>1</v>
      </c>
      <c r="C2301" t="s">
        <v>80</v>
      </c>
      <c r="D2301" t="s">
        <v>93</v>
      </c>
      <c r="E2301" t="s">
        <v>145</v>
      </c>
      <c r="F2301" t="s">
        <v>6731</v>
      </c>
      <c r="G2301" t="s">
        <v>134</v>
      </c>
      <c r="H2301" t="s">
        <v>135</v>
      </c>
      <c r="I2301" t="s">
        <v>136</v>
      </c>
      <c r="J2301" t="s">
        <v>137</v>
      </c>
      <c r="K2301" t="s">
        <v>138</v>
      </c>
      <c r="L2301" t="s">
        <v>6732</v>
      </c>
      <c r="M2301" t="s">
        <v>6733</v>
      </c>
      <c r="N2301">
        <v>0.69305555500000005</v>
      </c>
      <c r="O2301">
        <v>0</v>
      </c>
      <c r="P2301">
        <v>1071</v>
      </c>
      <c r="Q2301">
        <v>0</v>
      </c>
      <c r="R2301">
        <v>40</v>
      </c>
      <c r="S2301">
        <v>5</v>
      </c>
      <c r="T2301">
        <v>80</v>
      </c>
      <c r="U2301">
        <v>0</v>
      </c>
      <c r="V2301">
        <v>0</v>
      </c>
      <c r="W2301">
        <v>0</v>
      </c>
      <c r="X2301">
        <v>112.76944331006305</v>
      </c>
      <c r="Y2301">
        <v>0</v>
      </c>
      <c r="Z2301">
        <v>42.590844057603846</v>
      </c>
      <c r="AA2301">
        <v>4.7965533331343764</v>
      </c>
      <c r="AB2301">
        <v>24.162350410645871</v>
      </c>
      <c r="AC2301">
        <v>0</v>
      </c>
      <c r="AD2301">
        <v>0</v>
      </c>
      <c r="AE2301">
        <v>184.31919111144714</v>
      </c>
    </row>
    <row r="2302" spans="1:31" x14ac:dyDescent="0.3">
      <c r="A2302">
        <v>2691606</v>
      </c>
      <c r="B2302">
        <v>1</v>
      </c>
      <c r="C2302" t="s">
        <v>80</v>
      </c>
      <c r="D2302" t="s">
        <v>84</v>
      </c>
      <c r="E2302" t="s">
        <v>145</v>
      </c>
      <c r="F2302" t="s">
        <v>6734</v>
      </c>
      <c r="G2302" t="s">
        <v>346</v>
      </c>
      <c r="H2302" t="s">
        <v>135</v>
      </c>
      <c r="I2302" t="s">
        <v>136</v>
      </c>
      <c r="J2302" t="s">
        <v>137</v>
      </c>
      <c r="K2302" t="s">
        <v>166</v>
      </c>
      <c r="L2302" t="s">
        <v>6735</v>
      </c>
      <c r="M2302" t="s">
        <v>6736</v>
      </c>
      <c r="N2302">
        <v>0.88166666599999999</v>
      </c>
      <c r="O2302">
        <v>0</v>
      </c>
      <c r="P2302">
        <v>367</v>
      </c>
      <c r="Q2302">
        <v>0</v>
      </c>
      <c r="R2302">
        <v>0</v>
      </c>
      <c r="S2302">
        <v>0</v>
      </c>
      <c r="T2302">
        <v>23</v>
      </c>
      <c r="U2302">
        <v>0</v>
      </c>
      <c r="V2302">
        <v>0</v>
      </c>
      <c r="W2302">
        <v>0</v>
      </c>
      <c r="X2302">
        <v>53.441898663597151</v>
      </c>
      <c r="Y2302">
        <v>0</v>
      </c>
      <c r="Z2302">
        <v>0</v>
      </c>
      <c r="AA2302">
        <v>0</v>
      </c>
      <c r="AB2302">
        <v>11.631694423650146</v>
      </c>
      <c r="AC2302">
        <v>0</v>
      </c>
      <c r="AD2302">
        <v>0</v>
      </c>
      <c r="AE2302">
        <v>65.073593087247303</v>
      </c>
    </row>
    <row r="2303" spans="1:31" x14ac:dyDescent="0.3">
      <c r="A2303">
        <v>2691616</v>
      </c>
      <c r="B2303">
        <v>1</v>
      </c>
      <c r="C2303" t="s">
        <v>81</v>
      </c>
      <c r="D2303" t="s">
        <v>117</v>
      </c>
      <c r="E2303" t="s">
        <v>145</v>
      </c>
      <c r="F2303" t="s">
        <v>6737</v>
      </c>
      <c r="G2303" t="s">
        <v>134</v>
      </c>
      <c r="H2303" t="s">
        <v>135</v>
      </c>
      <c r="I2303" t="s">
        <v>169</v>
      </c>
      <c r="J2303" t="s">
        <v>137</v>
      </c>
      <c r="K2303" t="s">
        <v>138</v>
      </c>
      <c r="L2303" t="s">
        <v>6738</v>
      </c>
      <c r="M2303" t="s">
        <v>6739</v>
      </c>
      <c r="N2303">
        <v>5.5555550000000002E-3</v>
      </c>
      <c r="O2303">
        <v>0</v>
      </c>
      <c r="P2303">
        <v>0</v>
      </c>
      <c r="Q2303">
        <v>0</v>
      </c>
      <c r="R2303">
        <v>0</v>
      </c>
      <c r="S2303">
        <v>2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0.22367993167477837</v>
      </c>
      <c r="AB2303">
        <v>0</v>
      </c>
      <c r="AC2303">
        <v>0</v>
      </c>
      <c r="AD2303">
        <v>0</v>
      </c>
      <c r="AE2303">
        <v>0.22367993167477837</v>
      </c>
    </row>
    <row r="2304" spans="1:31" x14ac:dyDescent="0.3">
      <c r="A2304">
        <v>2691617</v>
      </c>
      <c r="B2304">
        <v>1</v>
      </c>
      <c r="C2304" t="s">
        <v>81</v>
      </c>
      <c r="D2304" t="s">
        <v>117</v>
      </c>
      <c r="E2304" t="s">
        <v>160</v>
      </c>
      <c r="F2304" t="s">
        <v>6740</v>
      </c>
      <c r="G2304" t="s">
        <v>134</v>
      </c>
      <c r="H2304" t="s">
        <v>135</v>
      </c>
      <c r="I2304" t="s">
        <v>169</v>
      </c>
      <c r="J2304" t="s">
        <v>137</v>
      </c>
      <c r="K2304" t="s">
        <v>138</v>
      </c>
      <c r="L2304" t="s">
        <v>6741</v>
      </c>
      <c r="M2304" t="s">
        <v>6742</v>
      </c>
      <c r="N2304">
        <v>5.5555550000000002E-3</v>
      </c>
      <c r="O2304">
        <v>6</v>
      </c>
      <c r="P2304">
        <v>452</v>
      </c>
      <c r="Q2304">
        <v>40</v>
      </c>
      <c r="R2304">
        <v>49</v>
      </c>
      <c r="S2304">
        <v>13</v>
      </c>
      <c r="T2304">
        <v>29</v>
      </c>
      <c r="U2304">
        <v>3</v>
      </c>
      <c r="V2304">
        <v>0</v>
      </c>
      <c r="W2304">
        <v>0.48742971797207779</v>
      </c>
      <c r="X2304">
        <v>0.30606936505339272</v>
      </c>
      <c r="Y2304">
        <v>0.35073752560499333</v>
      </c>
      <c r="Z2304">
        <v>8.8539465586134444E-2</v>
      </c>
      <c r="AA2304">
        <v>0.31774792328517343</v>
      </c>
      <c r="AB2304">
        <v>0.12001057185781333</v>
      </c>
      <c r="AC2304">
        <v>1.9690100005600504</v>
      </c>
      <c r="AD2304">
        <v>0</v>
      </c>
      <c r="AE2304">
        <v>3.6395445699196354</v>
      </c>
    </row>
    <row r="2305" spans="1:31" x14ac:dyDescent="0.3">
      <c r="A2305">
        <v>2691784</v>
      </c>
      <c r="B2305">
        <v>1</v>
      </c>
      <c r="C2305" t="s">
        <v>80</v>
      </c>
      <c r="D2305" t="s">
        <v>85</v>
      </c>
      <c r="E2305" t="s">
        <v>428</v>
      </c>
      <c r="F2305" t="s">
        <v>6743</v>
      </c>
      <c r="G2305" t="s">
        <v>346</v>
      </c>
      <c r="H2305" t="s">
        <v>187</v>
      </c>
      <c r="I2305" t="s">
        <v>136</v>
      </c>
      <c r="J2305" t="s">
        <v>137</v>
      </c>
      <c r="K2305" t="s">
        <v>166</v>
      </c>
      <c r="L2305" t="s">
        <v>6744</v>
      </c>
      <c r="M2305" t="s">
        <v>6745</v>
      </c>
      <c r="N2305">
        <v>1.499166666</v>
      </c>
      <c r="O2305">
        <v>0</v>
      </c>
      <c r="P2305">
        <v>142</v>
      </c>
      <c r="Q2305">
        <v>0</v>
      </c>
      <c r="R2305">
        <v>0</v>
      </c>
      <c r="S2305">
        <v>0</v>
      </c>
      <c r="T2305">
        <v>16</v>
      </c>
      <c r="U2305">
        <v>0</v>
      </c>
      <c r="V2305">
        <v>0</v>
      </c>
      <c r="W2305">
        <v>0</v>
      </c>
      <c r="X2305">
        <v>38.698211421873729</v>
      </c>
      <c r="Y2305">
        <v>0</v>
      </c>
      <c r="Z2305">
        <v>0</v>
      </c>
      <c r="AA2305">
        <v>0</v>
      </c>
      <c r="AB2305">
        <v>23.077835690883916</v>
      </c>
      <c r="AC2305">
        <v>0</v>
      </c>
      <c r="AD2305">
        <v>0</v>
      </c>
      <c r="AE2305">
        <v>61.776047112757645</v>
      </c>
    </row>
    <row r="2306" spans="1:31" x14ac:dyDescent="0.3">
      <c r="A2306">
        <v>2691430</v>
      </c>
      <c r="B2306">
        <v>1</v>
      </c>
      <c r="C2306" t="s">
        <v>80</v>
      </c>
      <c r="D2306" t="s">
        <v>108</v>
      </c>
      <c r="E2306" t="s">
        <v>244</v>
      </c>
      <c r="F2306" t="s">
        <v>5421</v>
      </c>
      <c r="G2306" t="s">
        <v>346</v>
      </c>
      <c r="H2306" t="s">
        <v>187</v>
      </c>
      <c r="I2306" t="s">
        <v>136</v>
      </c>
      <c r="J2306" t="s">
        <v>137</v>
      </c>
      <c r="K2306" t="s">
        <v>166</v>
      </c>
      <c r="L2306" t="s">
        <v>6746</v>
      </c>
      <c r="M2306" t="s">
        <v>6747</v>
      </c>
      <c r="N2306">
        <v>8.2741666659999993</v>
      </c>
      <c r="O2306">
        <v>0</v>
      </c>
      <c r="P2306">
        <v>16</v>
      </c>
      <c r="Q2306">
        <v>0</v>
      </c>
      <c r="R2306">
        <v>9</v>
      </c>
      <c r="S2306">
        <v>0</v>
      </c>
      <c r="T2306">
        <v>7</v>
      </c>
      <c r="U2306">
        <v>0</v>
      </c>
      <c r="V2306">
        <v>0</v>
      </c>
      <c r="W2306">
        <v>0</v>
      </c>
      <c r="X2306">
        <v>23.510929093187642</v>
      </c>
      <c r="Y2306">
        <v>0</v>
      </c>
      <c r="Z2306">
        <v>83.178491436558787</v>
      </c>
      <c r="AA2306">
        <v>0</v>
      </c>
      <c r="AB2306">
        <v>53.33904028348811</v>
      </c>
      <c r="AC2306">
        <v>0</v>
      </c>
      <c r="AD2306">
        <v>0</v>
      </c>
      <c r="AE2306">
        <v>160.02846081323455</v>
      </c>
    </row>
    <row r="2307" spans="1:31" x14ac:dyDescent="0.3">
      <c r="A2307">
        <v>2691441</v>
      </c>
      <c r="B2307">
        <v>1</v>
      </c>
      <c r="C2307" t="s">
        <v>80</v>
      </c>
      <c r="D2307" t="s">
        <v>94</v>
      </c>
      <c r="E2307" t="s">
        <v>184</v>
      </c>
      <c r="F2307" t="s">
        <v>5940</v>
      </c>
      <c r="G2307" t="s">
        <v>165</v>
      </c>
      <c r="H2307" t="s">
        <v>187</v>
      </c>
      <c r="I2307" t="s">
        <v>136</v>
      </c>
      <c r="J2307" t="s">
        <v>137</v>
      </c>
      <c r="K2307" t="s">
        <v>166</v>
      </c>
      <c r="L2307" t="s">
        <v>6748</v>
      </c>
      <c r="M2307" t="s">
        <v>6749</v>
      </c>
      <c r="N2307">
        <v>7.8274999999999997</v>
      </c>
      <c r="O2307">
        <v>0</v>
      </c>
      <c r="P2307">
        <v>52</v>
      </c>
      <c r="Q2307">
        <v>0</v>
      </c>
      <c r="R2307">
        <v>0</v>
      </c>
      <c r="S2307">
        <v>0</v>
      </c>
      <c r="T2307">
        <v>3</v>
      </c>
      <c r="U2307">
        <v>0</v>
      </c>
      <c r="V2307">
        <v>0</v>
      </c>
      <c r="W2307">
        <v>0</v>
      </c>
      <c r="X2307">
        <v>57.697046316521707</v>
      </c>
      <c r="Y2307">
        <v>0</v>
      </c>
      <c r="Z2307">
        <v>0</v>
      </c>
      <c r="AA2307">
        <v>0</v>
      </c>
      <c r="AB2307">
        <v>17.1483492989491</v>
      </c>
      <c r="AC2307">
        <v>0</v>
      </c>
      <c r="AD2307">
        <v>0</v>
      </c>
      <c r="AE2307">
        <v>74.845395615470807</v>
      </c>
    </row>
    <row r="2308" spans="1:31" x14ac:dyDescent="0.3">
      <c r="A2308">
        <v>2691468</v>
      </c>
      <c r="B2308">
        <v>1</v>
      </c>
      <c r="C2308" t="s">
        <v>81</v>
      </c>
      <c r="D2308" t="s">
        <v>123</v>
      </c>
      <c r="E2308" t="s">
        <v>132</v>
      </c>
      <c r="F2308" t="s">
        <v>6750</v>
      </c>
      <c r="G2308" t="s">
        <v>134</v>
      </c>
      <c r="H2308" t="s">
        <v>135</v>
      </c>
      <c r="I2308" t="s">
        <v>169</v>
      </c>
      <c r="J2308" t="s">
        <v>137</v>
      </c>
      <c r="K2308" t="s">
        <v>138</v>
      </c>
      <c r="L2308" t="s">
        <v>6751</v>
      </c>
      <c r="M2308" t="s">
        <v>6752</v>
      </c>
      <c r="N2308">
        <v>1.8055555000000001E-2</v>
      </c>
      <c r="O2308">
        <v>0</v>
      </c>
      <c r="P2308">
        <v>2228</v>
      </c>
      <c r="Q2308">
        <v>0</v>
      </c>
      <c r="R2308">
        <v>0</v>
      </c>
      <c r="S2308">
        <v>0</v>
      </c>
      <c r="T2308">
        <v>169</v>
      </c>
      <c r="U2308">
        <v>0</v>
      </c>
      <c r="V2308">
        <v>1</v>
      </c>
      <c r="W2308">
        <v>0</v>
      </c>
      <c r="X2308">
        <v>6.7811632225683054</v>
      </c>
      <c r="Y2308">
        <v>0</v>
      </c>
      <c r="Z2308">
        <v>0</v>
      </c>
      <c r="AA2308">
        <v>0</v>
      </c>
      <c r="AB2308">
        <v>1.9465414113230266</v>
      </c>
      <c r="AC2308">
        <v>0</v>
      </c>
      <c r="AD2308">
        <v>0.13899494219258915</v>
      </c>
      <c r="AE2308">
        <v>8.8666995760839207</v>
      </c>
    </row>
    <row r="2309" spans="1:31" x14ac:dyDescent="0.3">
      <c r="A2309">
        <v>2691521</v>
      </c>
      <c r="B2309">
        <v>1</v>
      </c>
      <c r="C2309" t="s">
        <v>80</v>
      </c>
      <c r="D2309" t="s">
        <v>96</v>
      </c>
      <c r="E2309" t="s">
        <v>213</v>
      </c>
      <c r="F2309" t="s">
        <v>6753</v>
      </c>
      <c r="G2309" t="s">
        <v>831</v>
      </c>
      <c r="H2309" t="s">
        <v>187</v>
      </c>
      <c r="I2309" t="s">
        <v>136</v>
      </c>
      <c r="J2309" t="s">
        <v>137</v>
      </c>
      <c r="K2309" t="s">
        <v>138</v>
      </c>
      <c r="L2309" t="s">
        <v>6754</v>
      </c>
      <c r="M2309" t="s">
        <v>6755</v>
      </c>
      <c r="N2309">
        <v>7.3125</v>
      </c>
      <c r="O2309">
        <v>0</v>
      </c>
      <c r="P2309">
        <v>5</v>
      </c>
      <c r="Q2309">
        <v>0</v>
      </c>
      <c r="R2309">
        <v>0</v>
      </c>
      <c r="S2309">
        <v>0</v>
      </c>
      <c r="T2309">
        <v>1</v>
      </c>
      <c r="U2309">
        <v>0</v>
      </c>
      <c r="V2309">
        <v>0</v>
      </c>
      <c r="W2309">
        <v>0</v>
      </c>
      <c r="X2309">
        <v>4.3154490237325351</v>
      </c>
      <c r="Y2309">
        <v>0</v>
      </c>
      <c r="Z2309">
        <v>0</v>
      </c>
      <c r="AA2309">
        <v>0</v>
      </c>
      <c r="AB2309">
        <v>22.562947261099982</v>
      </c>
      <c r="AC2309">
        <v>0</v>
      </c>
      <c r="AD2309">
        <v>0</v>
      </c>
      <c r="AE2309">
        <v>26.878396284832519</v>
      </c>
    </row>
    <row r="2310" spans="1:31" x14ac:dyDescent="0.3">
      <c r="A2310">
        <v>2691575</v>
      </c>
      <c r="B2310">
        <v>1</v>
      </c>
      <c r="C2310" t="s">
        <v>80</v>
      </c>
      <c r="D2310" t="s">
        <v>111</v>
      </c>
      <c r="E2310" t="s">
        <v>184</v>
      </c>
      <c r="F2310" t="s">
        <v>6756</v>
      </c>
      <c r="G2310" t="s">
        <v>346</v>
      </c>
      <c r="H2310" t="s">
        <v>187</v>
      </c>
      <c r="I2310" t="s">
        <v>136</v>
      </c>
      <c r="J2310" t="s">
        <v>137</v>
      </c>
      <c r="K2310" t="s">
        <v>166</v>
      </c>
      <c r="L2310" t="s">
        <v>6757</v>
      </c>
      <c r="M2310" t="s">
        <v>6758</v>
      </c>
      <c r="N2310">
        <v>7.0433333329999996</v>
      </c>
      <c r="O2310">
        <v>0</v>
      </c>
      <c r="P2310">
        <v>12</v>
      </c>
      <c r="Q2310">
        <v>0</v>
      </c>
      <c r="R2310">
        <v>4</v>
      </c>
      <c r="S2310">
        <v>0</v>
      </c>
      <c r="T2310">
        <v>1</v>
      </c>
      <c r="U2310">
        <v>0</v>
      </c>
      <c r="V2310">
        <v>0</v>
      </c>
      <c r="W2310">
        <v>0</v>
      </c>
      <c r="X2310">
        <v>211.17104786858314</v>
      </c>
      <c r="Y2310">
        <v>0</v>
      </c>
      <c r="Z2310">
        <v>11.828763176921724</v>
      </c>
      <c r="AA2310">
        <v>0</v>
      </c>
      <c r="AB2310">
        <v>11.579717351279999</v>
      </c>
      <c r="AC2310">
        <v>0</v>
      </c>
      <c r="AD2310">
        <v>0</v>
      </c>
      <c r="AE2310">
        <v>234.57952839678487</v>
      </c>
    </row>
    <row r="2311" spans="1:31" x14ac:dyDescent="0.3">
      <c r="A2311">
        <v>2691608</v>
      </c>
      <c r="B2311">
        <v>1</v>
      </c>
      <c r="C2311" t="s">
        <v>80</v>
      </c>
      <c r="D2311" t="s">
        <v>88</v>
      </c>
      <c r="E2311" t="s">
        <v>213</v>
      </c>
      <c r="F2311" t="s">
        <v>6759</v>
      </c>
      <c r="G2311" t="s">
        <v>831</v>
      </c>
      <c r="H2311" t="s">
        <v>187</v>
      </c>
      <c r="I2311" t="s">
        <v>136</v>
      </c>
      <c r="J2311" t="s">
        <v>137</v>
      </c>
      <c r="K2311" t="s">
        <v>138</v>
      </c>
      <c r="L2311" t="s">
        <v>6760</v>
      </c>
      <c r="M2311" t="s">
        <v>6761</v>
      </c>
      <c r="N2311">
        <v>6.5852777769999999</v>
      </c>
      <c r="O2311">
        <v>0</v>
      </c>
      <c r="P2311">
        <v>0</v>
      </c>
      <c r="Q2311">
        <v>0</v>
      </c>
      <c r="R2311">
        <v>0</v>
      </c>
      <c r="S2311">
        <v>0</v>
      </c>
      <c r="T2311">
        <v>2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1.9090270743384332</v>
      </c>
      <c r="AC2311">
        <v>0</v>
      </c>
      <c r="AD2311">
        <v>0</v>
      </c>
      <c r="AE2311">
        <v>1.9090270743384332</v>
      </c>
    </row>
    <row r="2312" spans="1:31" x14ac:dyDescent="0.3">
      <c r="A2312">
        <v>2691652</v>
      </c>
      <c r="B2312">
        <v>1</v>
      </c>
      <c r="C2312" t="s">
        <v>80</v>
      </c>
      <c r="D2312" t="s">
        <v>94</v>
      </c>
      <c r="E2312" t="s">
        <v>184</v>
      </c>
      <c r="F2312" t="s">
        <v>5749</v>
      </c>
      <c r="G2312" t="s">
        <v>186</v>
      </c>
      <c r="H2312" t="s">
        <v>187</v>
      </c>
      <c r="I2312" t="s">
        <v>136</v>
      </c>
      <c r="J2312" t="s">
        <v>137</v>
      </c>
      <c r="K2312" t="s">
        <v>138</v>
      </c>
      <c r="L2312" t="s">
        <v>6762</v>
      </c>
      <c r="M2312" t="s">
        <v>6763</v>
      </c>
      <c r="N2312">
        <v>5.2913888880000002</v>
      </c>
      <c r="O2312">
        <v>0</v>
      </c>
      <c r="P2312">
        <v>43</v>
      </c>
      <c r="Q2312">
        <v>0</v>
      </c>
      <c r="R2312">
        <v>0</v>
      </c>
      <c r="S2312">
        <v>0</v>
      </c>
      <c r="T2312">
        <v>4</v>
      </c>
      <c r="U2312">
        <v>0</v>
      </c>
      <c r="V2312">
        <v>0</v>
      </c>
      <c r="W2312">
        <v>0</v>
      </c>
      <c r="X2312">
        <v>17.256296946440116</v>
      </c>
      <c r="Y2312">
        <v>0</v>
      </c>
      <c r="Z2312">
        <v>0</v>
      </c>
      <c r="AA2312">
        <v>0</v>
      </c>
      <c r="AB2312">
        <v>1.143388454704747</v>
      </c>
      <c r="AC2312">
        <v>0</v>
      </c>
      <c r="AD2312">
        <v>0</v>
      </c>
      <c r="AE2312">
        <v>18.399685401144865</v>
      </c>
    </row>
    <row r="2313" spans="1:31" x14ac:dyDescent="0.3">
      <c r="A2313">
        <v>2691358</v>
      </c>
      <c r="B2313">
        <v>1</v>
      </c>
      <c r="C2313" t="s">
        <v>80</v>
      </c>
      <c r="D2313" t="s">
        <v>83</v>
      </c>
      <c r="E2313" t="s">
        <v>132</v>
      </c>
      <c r="F2313" t="s">
        <v>6764</v>
      </c>
      <c r="G2313" t="s">
        <v>134</v>
      </c>
      <c r="H2313" t="s">
        <v>135</v>
      </c>
      <c r="I2313" t="s">
        <v>136</v>
      </c>
      <c r="J2313" t="s">
        <v>137</v>
      </c>
      <c r="K2313" t="s">
        <v>138</v>
      </c>
      <c r="L2313" t="s">
        <v>6765</v>
      </c>
      <c r="M2313" t="s">
        <v>6766</v>
      </c>
      <c r="N2313">
        <v>1.7749999999999999</v>
      </c>
      <c r="O2313">
        <v>0</v>
      </c>
      <c r="P2313">
        <v>268</v>
      </c>
      <c r="Q2313">
        <v>0</v>
      </c>
      <c r="R2313">
        <v>4</v>
      </c>
      <c r="S2313">
        <v>1</v>
      </c>
      <c r="T2313">
        <v>14</v>
      </c>
      <c r="U2313">
        <v>0</v>
      </c>
      <c r="V2313">
        <v>0</v>
      </c>
      <c r="W2313">
        <v>0</v>
      </c>
      <c r="X2313">
        <v>108.63060393918092</v>
      </c>
      <c r="Y2313">
        <v>0</v>
      </c>
      <c r="Z2313">
        <v>1.1902795600565332</v>
      </c>
      <c r="AA2313">
        <v>7.8423475545678576</v>
      </c>
      <c r="AB2313">
        <v>6.8948003733625729</v>
      </c>
      <c r="AC2313">
        <v>0</v>
      </c>
      <c r="AD2313">
        <v>0</v>
      </c>
      <c r="AE2313">
        <v>124.55803142716788</v>
      </c>
    </row>
    <row r="2314" spans="1:31" x14ac:dyDescent="0.3">
      <c r="A2314">
        <v>2691390</v>
      </c>
      <c r="B2314">
        <v>1</v>
      </c>
      <c r="C2314" t="s">
        <v>81</v>
      </c>
      <c r="D2314" t="s">
        <v>118</v>
      </c>
      <c r="E2314" t="s">
        <v>132</v>
      </c>
      <c r="F2314" t="s">
        <v>290</v>
      </c>
      <c r="G2314" t="s">
        <v>134</v>
      </c>
      <c r="H2314" t="s">
        <v>135</v>
      </c>
      <c r="I2314" t="s">
        <v>169</v>
      </c>
      <c r="J2314" t="s">
        <v>137</v>
      </c>
      <c r="K2314" t="s">
        <v>138</v>
      </c>
      <c r="L2314" t="s">
        <v>6767</v>
      </c>
      <c r="M2314" t="s">
        <v>6768</v>
      </c>
      <c r="N2314">
        <v>9.7222220000000008E-3</v>
      </c>
      <c r="O2314">
        <v>0</v>
      </c>
      <c r="P2314">
        <v>819</v>
      </c>
      <c r="Q2314">
        <v>2</v>
      </c>
      <c r="R2314">
        <v>108</v>
      </c>
      <c r="S2314">
        <v>0</v>
      </c>
      <c r="T2314">
        <v>59</v>
      </c>
      <c r="U2314">
        <v>0</v>
      </c>
      <c r="V2314">
        <v>0</v>
      </c>
      <c r="W2314">
        <v>0</v>
      </c>
      <c r="X2314">
        <v>1.4068460147091491</v>
      </c>
      <c r="Y2314">
        <v>7.9789582918921936E-2</v>
      </c>
      <c r="Z2314">
        <v>0.32279584769777336</v>
      </c>
      <c r="AA2314">
        <v>0</v>
      </c>
      <c r="AB2314">
        <v>0.24229788985661399</v>
      </c>
      <c r="AC2314">
        <v>0</v>
      </c>
      <c r="AD2314">
        <v>0</v>
      </c>
      <c r="AE2314">
        <v>2.0517293351824581</v>
      </c>
    </row>
    <row r="2315" spans="1:31" x14ac:dyDescent="0.3">
      <c r="A2315">
        <v>2691391</v>
      </c>
      <c r="B2315">
        <v>1</v>
      </c>
      <c r="C2315" t="s">
        <v>81</v>
      </c>
      <c r="D2315" t="s">
        <v>113</v>
      </c>
      <c r="E2315" t="s">
        <v>160</v>
      </c>
      <c r="F2315" t="s">
        <v>4677</v>
      </c>
      <c r="G2315" t="s">
        <v>134</v>
      </c>
      <c r="H2315" t="s">
        <v>135</v>
      </c>
      <c r="I2315" t="s">
        <v>136</v>
      </c>
      <c r="J2315" t="s">
        <v>137</v>
      </c>
      <c r="K2315" t="s">
        <v>138</v>
      </c>
      <c r="L2315" t="s">
        <v>6769</v>
      </c>
      <c r="M2315" t="s">
        <v>6770</v>
      </c>
      <c r="N2315">
        <v>0.54166666600000002</v>
      </c>
      <c r="O2315">
        <v>20</v>
      </c>
      <c r="P2315">
        <v>377</v>
      </c>
      <c r="Q2315">
        <v>153</v>
      </c>
      <c r="R2315">
        <v>183</v>
      </c>
      <c r="S2315">
        <v>19</v>
      </c>
      <c r="T2315">
        <v>33</v>
      </c>
      <c r="U2315">
        <v>1</v>
      </c>
      <c r="V2315">
        <v>0</v>
      </c>
      <c r="W2315">
        <v>1.2582719411535868</v>
      </c>
      <c r="X2315">
        <v>40.002002591054989</v>
      </c>
      <c r="Y2315">
        <v>105.56816856774255</v>
      </c>
      <c r="Z2315">
        <v>63.510480365796944</v>
      </c>
      <c r="AA2315">
        <v>25.049537557230572</v>
      </c>
      <c r="AB2315">
        <v>5.7690492426375375</v>
      </c>
      <c r="AC2315">
        <v>5.7002898663076955</v>
      </c>
      <c r="AD2315">
        <v>0</v>
      </c>
      <c r="AE2315">
        <v>246.85780013192388</v>
      </c>
    </row>
    <row r="2316" spans="1:31" x14ac:dyDescent="0.3">
      <c r="A2316">
        <v>2691393</v>
      </c>
      <c r="B2316">
        <v>1</v>
      </c>
      <c r="C2316" t="s">
        <v>80</v>
      </c>
      <c r="D2316" t="s">
        <v>104</v>
      </c>
      <c r="E2316" t="s">
        <v>132</v>
      </c>
      <c r="F2316" t="s">
        <v>6771</v>
      </c>
      <c r="G2316" t="s">
        <v>134</v>
      </c>
      <c r="H2316" t="s">
        <v>135</v>
      </c>
      <c r="I2316" t="s">
        <v>136</v>
      </c>
      <c r="J2316" t="s">
        <v>137</v>
      </c>
      <c r="K2316" t="s">
        <v>138</v>
      </c>
      <c r="L2316" t="s">
        <v>6772</v>
      </c>
      <c r="M2316" t="s">
        <v>6773</v>
      </c>
      <c r="N2316">
        <v>1.8486111110000001</v>
      </c>
      <c r="O2316">
        <v>16</v>
      </c>
      <c r="P2316">
        <v>52</v>
      </c>
      <c r="Q2316">
        <v>17</v>
      </c>
      <c r="R2316">
        <v>21</v>
      </c>
      <c r="S2316">
        <v>43</v>
      </c>
      <c r="T2316">
        <v>21</v>
      </c>
      <c r="U2316">
        <v>8</v>
      </c>
      <c r="V2316">
        <v>0</v>
      </c>
      <c r="W2316">
        <v>20.570287067601097</v>
      </c>
      <c r="X2316">
        <v>49.847398656710034</v>
      </c>
      <c r="Y2316">
        <v>33.262011889413543</v>
      </c>
      <c r="Z2316">
        <v>67.344899770023702</v>
      </c>
      <c r="AA2316">
        <v>539.25187612375805</v>
      </c>
      <c r="AB2316">
        <v>47.756585553509787</v>
      </c>
      <c r="AC2316">
        <v>1609.5555670344027</v>
      </c>
      <c r="AD2316">
        <v>0</v>
      </c>
      <c r="AE2316">
        <v>2367.5886260954189</v>
      </c>
    </row>
    <row r="2317" spans="1:31" x14ac:dyDescent="0.3">
      <c r="A2317">
        <v>2691394</v>
      </c>
      <c r="B2317">
        <v>1</v>
      </c>
      <c r="C2317" t="s">
        <v>80</v>
      </c>
      <c r="D2317" t="s">
        <v>103</v>
      </c>
      <c r="E2317" t="s">
        <v>132</v>
      </c>
      <c r="F2317" t="s">
        <v>2399</v>
      </c>
      <c r="G2317" t="s">
        <v>134</v>
      </c>
      <c r="H2317" t="s">
        <v>135</v>
      </c>
      <c r="I2317" t="s">
        <v>136</v>
      </c>
      <c r="J2317" t="s">
        <v>137</v>
      </c>
      <c r="K2317" t="s">
        <v>138</v>
      </c>
      <c r="L2317" t="s">
        <v>6774</v>
      </c>
      <c r="M2317" t="s">
        <v>6775</v>
      </c>
      <c r="N2317">
        <v>0.179166666</v>
      </c>
      <c r="O2317">
        <v>6</v>
      </c>
      <c r="P2317">
        <v>355</v>
      </c>
      <c r="Q2317">
        <v>19</v>
      </c>
      <c r="R2317">
        <v>46</v>
      </c>
      <c r="S2317">
        <v>9</v>
      </c>
      <c r="T2317">
        <v>63</v>
      </c>
      <c r="U2317">
        <v>0</v>
      </c>
      <c r="V2317">
        <v>0</v>
      </c>
      <c r="W2317">
        <v>0.642528846600255</v>
      </c>
      <c r="X2317">
        <v>13.326090841610656</v>
      </c>
      <c r="Y2317">
        <v>5.7545588318555065</v>
      </c>
      <c r="Z2317">
        <v>2.4305427076828399</v>
      </c>
      <c r="AA2317">
        <v>5.4486844975470126</v>
      </c>
      <c r="AB2317">
        <v>4.3048688353670652</v>
      </c>
      <c r="AC2317">
        <v>0</v>
      </c>
      <c r="AD2317">
        <v>0</v>
      </c>
      <c r="AE2317">
        <v>31.907274560663339</v>
      </c>
    </row>
    <row r="2318" spans="1:31" x14ac:dyDescent="0.3">
      <c r="A2318">
        <v>2691396</v>
      </c>
      <c r="B2318">
        <v>1</v>
      </c>
      <c r="C2318" t="s">
        <v>81</v>
      </c>
      <c r="D2318" t="s">
        <v>120</v>
      </c>
      <c r="E2318" t="s">
        <v>132</v>
      </c>
      <c r="F2318" t="s">
        <v>6776</v>
      </c>
      <c r="G2318" t="s">
        <v>134</v>
      </c>
      <c r="H2318" t="s">
        <v>135</v>
      </c>
      <c r="I2318" t="s">
        <v>136</v>
      </c>
      <c r="J2318" t="s">
        <v>137</v>
      </c>
      <c r="K2318" t="s">
        <v>138</v>
      </c>
      <c r="L2318" t="s">
        <v>6777</v>
      </c>
      <c r="M2318" t="s">
        <v>6778</v>
      </c>
      <c r="N2318">
        <v>0.87583333299999999</v>
      </c>
      <c r="O2318">
        <v>4</v>
      </c>
      <c r="P2318">
        <v>4</v>
      </c>
      <c r="Q2318">
        <v>70</v>
      </c>
      <c r="R2318">
        <v>65</v>
      </c>
      <c r="S2318">
        <v>9</v>
      </c>
      <c r="T2318">
        <v>2</v>
      </c>
      <c r="U2318">
        <v>0</v>
      </c>
      <c r="V2318">
        <v>0</v>
      </c>
      <c r="W2318">
        <v>8.206725376091363</v>
      </c>
      <c r="X2318">
        <v>0.8169963710622391</v>
      </c>
      <c r="Y2318">
        <v>42.735157370519083</v>
      </c>
      <c r="Z2318">
        <v>24.887211117622197</v>
      </c>
      <c r="AA2318">
        <v>24.893673360713525</v>
      </c>
      <c r="AB2318">
        <v>3.3994384816189722</v>
      </c>
      <c r="AC2318">
        <v>0</v>
      </c>
      <c r="AD2318">
        <v>0</v>
      </c>
      <c r="AE2318">
        <v>104.93920207762737</v>
      </c>
    </row>
    <row r="2319" spans="1:31" x14ac:dyDescent="0.3">
      <c r="A2319">
        <v>2691397</v>
      </c>
      <c r="B2319">
        <v>1</v>
      </c>
      <c r="C2319" t="s">
        <v>80</v>
      </c>
      <c r="D2319" t="s">
        <v>103</v>
      </c>
      <c r="E2319" t="s">
        <v>132</v>
      </c>
      <c r="F2319" t="s">
        <v>6779</v>
      </c>
      <c r="G2319" t="s">
        <v>134</v>
      </c>
      <c r="H2319" t="s">
        <v>135</v>
      </c>
      <c r="I2319" t="s">
        <v>136</v>
      </c>
      <c r="J2319" t="s">
        <v>137</v>
      </c>
      <c r="K2319" t="s">
        <v>138</v>
      </c>
      <c r="L2319" t="s">
        <v>6780</v>
      </c>
      <c r="M2319" t="s">
        <v>6781</v>
      </c>
      <c r="N2319">
        <v>1.5</v>
      </c>
      <c r="O2319">
        <v>0</v>
      </c>
      <c r="P2319">
        <v>0</v>
      </c>
      <c r="Q2319">
        <v>0</v>
      </c>
      <c r="R2319">
        <v>0</v>
      </c>
      <c r="S2319">
        <v>15</v>
      </c>
      <c r="T2319">
        <v>0</v>
      </c>
      <c r="U2319">
        <v>16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75.839489803789249</v>
      </c>
      <c r="AB2319">
        <v>0</v>
      </c>
      <c r="AC2319">
        <v>1373.5038754699228</v>
      </c>
      <c r="AD2319">
        <v>0</v>
      </c>
      <c r="AE2319">
        <v>1449.3433652737122</v>
      </c>
    </row>
    <row r="2320" spans="1:31" x14ac:dyDescent="0.3">
      <c r="A2320">
        <v>2691398</v>
      </c>
      <c r="B2320">
        <v>1</v>
      </c>
      <c r="C2320" t="s">
        <v>80</v>
      </c>
      <c r="D2320" t="s">
        <v>106</v>
      </c>
      <c r="E2320" t="s">
        <v>160</v>
      </c>
      <c r="F2320" t="s">
        <v>6782</v>
      </c>
      <c r="G2320" t="s">
        <v>134</v>
      </c>
      <c r="H2320" t="s">
        <v>135</v>
      </c>
      <c r="I2320" t="s">
        <v>136</v>
      </c>
      <c r="J2320" t="s">
        <v>137</v>
      </c>
      <c r="K2320" t="s">
        <v>138</v>
      </c>
      <c r="L2320" t="s">
        <v>6783</v>
      </c>
      <c r="M2320" t="s">
        <v>6784</v>
      </c>
      <c r="N2320">
        <v>0.14861111099999999</v>
      </c>
      <c r="O2320">
        <v>0</v>
      </c>
      <c r="P2320">
        <v>31</v>
      </c>
      <c r="Q2320">
        <v>14</v>
      </c>
      <c r="R2320">
        <v>48</v>
      </c>
      <c r="S2320">
        <v>12</v>
      </c>
      <c r="T2320">
        <v>23</v>
      </c>
      <c r="U2320">
        <v>3</v>
      </c>
      <c r="V2320">
        <v>0</v>
      </c>
      <c r="W2320">
        <v>0</v>
      </c>
      <c r="X2320">
        <v>1.8781528951888045</v>
      </c>
      <c r="Y2320">
        <v>10.059186762654997</v>
      </c>
      <c r="Z2320">
        <v>22.547893049603594</v>
      </c>
      <c r="AA2320">
        <v>22.007017842886341</v>
      </c>
      <c r="AB2320">
        <v>4.1777647610994899</v>
      </c>
      <c r="AC2320">
        <v>34.961244113952269</v>
      </c>
      <c r="AD2320">
        <v>0</v>
      </c>
      <c r="AE2320">
        <v>95.631259425385494</v>
      </c>
    </row>
    <row r="2321" spans="1:31" x14ac:dyDescent="0.3">
      <c r="A2321">
        <v>2691399</v>
      </c>
      <c r="B2321">
        <v>1</v>
      </c>
      <c r="C2321" t="s">
        <v>80</v>
      </c>
      <c r="D2321" t="s">
        <v>109</v>
      </c>
      <c r="E2321" t="s">
        <v>160</v>
      </c>
      <c r="F2321" t="s">
        <v>6785</v>
      </c>
      <c r="G2321" t="s">
        <v>134</v>
      </c>
      <c r="H2321" t="s">
        <v>135</v>
      </c>
      <c r="I2321" t="s">
        <v>136</v>
      </c>
      <c r="J2321" t="s">
        <v>137</v>
      </c>
      <c r="K2321" t="s">
        <v>138</v>
      </c>
      <c r="L2321" t="s">
        <v>6786</v>
      </c>
      <c r="M2321" t="s">
        <v>6787</v>
      </c>
      <c r="N2321">
        <v>0.185</v>
      </c>
      <c r="O2321">
        <v>0</v>
      </c>
      <c r="P2321">
        <v>404</v>
      </c>
      <c r="Q2321">
        <v>0</v>
      </c>
      <c r="R2321">
        <v>59</v>
      </c>
      <c r="S2321">
        <v>2</v>
      </c>
      <c r="T2321">
        <v>73</v>
      </c>
      <c r="U2321">
        <v>1</v>
      </c>
      <c r="V2321">
        <v>0</v>
      </c>
      <c r="W2321">
        <v>0</v>
      </c>
      <c r="X2321">
        <v>7.6474421069512077</v>
      </c>
      <c r="Y2321">
        <v>0</v>
      </c>
      <c r="Z2321">
        <v>7.7430076372983718</v>
      </c>
      <c r="AA2321">
        <v>4.4205696522273348</v>
      </c>
      <c r="AB2321">
        <v>7.4481069122394521</v>
      </c>
      <c r="AC2321">
        <v>1.3451408001012641</v>
      </c>
      <c r="AD2321">
        <v>0</v>
      </c>
      <c r="AE2321">
        <v>28.604267108817631</v>
      </c>
    </row>
    <row r="2322" spans="1:31" x14ac:dyDescent="0.3">
      <c r="A2322">
        <v>2691403</v>
      </c>
      <c r="B2322">
        <v>1</v>
      </c>
      <c r="C2322" t="s">
        <v>80</v>
      </c>
      <c r="D2322" t="s">
        <v>83</v>
      </c>
      <c r="E2322" t="s">
        <v>132</v>
      </c>
      <c r="F2322" t="s">
        <v>6788</v>
      </c>
      <c r="G2322" t="s">
        <v>134</v>
      </c>
      <c r="H2322" t="s">
        <v>135</v>
      </c>
      <c r="I2322" t="s">
        <v>136</v>
      </c>
      <c r="J2322" t="s">
        <v>137</v>
      </c>
      <c r="K2322" t="s">
        <v>138</v>
      </c>
      <c r="L2322" t="s">
        <v>6789</v>
      </c>
      <c r="M2322" t="s">
        <v>6790</v>
      </c>
      <c r="N2322">
        <v>7.3055554999999994E-2</v>
      </c>
      <c r="O2322">
        <v>0</v>
      </c>
      <c r="P2322">
        <v>0</v>
      </c>
      <c r="Q2322">
        <v>0</v>
      </c>
      <c r="R2322">
        <v>0</v>
      </c>
      <c r="S2322">
        <v>4</v>
      </c>
      <c r="T2322">
        <v>0</v>
      </c>
      <c r="U2322">
        <v>5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1.5649617506725906</v>
      </c>
      <c r="AB2322">
        <v>0</v>
      </c>
      <c r="AC2322">
        <v>20.050494993879109</v>
      </c>
      <c r="AD2322">
        <v>0</v>
      </c>
      <c r="AE2322">
        <v>21.6154567445517</v>
      </c>
    </row>
    <row r="2323" spans="1:31" x14ac:dyDescent="0.3">
      <c r="A2323">
        <v>2691405</v>
      </c>
      <c r="B2323">
        <v>1</v>
      </c>
      <c r="C2323" t="s">
        <v>81</v>
      </c>
      <c r="D2323" t="s">
        <v>117</v>
      </c>
      <c r="E2323" t="s">
        <v>160</v>
      </c>
      <c r="F2323" t="s">
        <v>1584</v>
      </c>
      <c r="G2323" t="s">
        <v>134</v>
      </c>
      <c r="H2323" t="s">
        <v>135</v>
      </c>
      <c r="I2323" t="s">
        <v>136</v>
      </c>
      <c r="J2323" t="s">
        <v>137</v>
      </c>
      <c r="K2323" t="s">
        <v>138</v>
      </c>
      <c r="L2323" t="s">
        <v>6784</v>
      </c>
      <c r="M2323" t="s">
        <v>6791</v>
      </c>
      <c r="N2323">
        <v>0.16250000000000001</v>
      </c>
      <c r="O2323">
        <v>4</v>
      </c>
      <c r="P2323">
        <v>2473</v>
      </c>
      <c r="Q2323">
        <v>41</v>
      </c>
      <c r="R2323">
        <v>87</v>
      </c>
      <c r="S2323">
        <v>26</v>
      </c>
      <c r="T2323">
        <v>240</v>
      </c>
      <c r="U2323">
        <v>4</v>
      </c>
      <c r="V2323">
        <v>0</v>
      </c>
      <c r="W2323">
        <v>0.12922939403224501</v>
      </c>
      <c r="X2323">
        <v>46.28965728718704</v>
      </c>
      <c r="Y2323">
        <v>32.5103764183999</v>
      </c>
      <c r="Z2323">
        <v>4.2983696338269199</v>
      </c>
      <c r="AA2323">
        <v>44.262001396768831</v>
      </c>
      <c r="AB2323">
        <v>17.111928096878632</v>
      </c>
      <c r="AC2323">
        <v>85.166462043981028</v>
      </c>
      <c r="AD2323">
        <v>0</v>
      </c>
      <c r="AE2323">
        <v>229.76802427107461</v>
      </c>
    </row>
    <row r="2324" spans="1:31" x14ac:dyDescent="0.3">
      <c r="A2324">
        <v>2691411</v>
      </c>
      <c r="B2324">
        <v>1</v>
      </c>
      <c r="C2324" t="s">
        <v>81</v>
      </c>
      <c r="D2324" t="s">
        <v>120</v>
      </c>
      <c r="E2324" t="s">
        <v>132</v>
      </c>
      <c r="F2324" t="s">
        <v>204</v>
      </c>
      <c r="G2324" t="s">
        <v>134</v>
      </c>
      <c r="H2324" t="s">
        <v>135</v>
      </c>
      <c r="I2324" t="s">
        <v>136</v>
      </c>
      <c r="J2324" t="s">
        <v>137</v>
      </c>
      <c r="K2324" t="s">
        <v>138</v>
      </c>
      <c r="L2324" t="s">
        <v>6792</v>
      </c>
      <c r="M2324" t="s">
        <v>6793</v>
      </c>
      <c r="N2324">
        <v>0.73666666599999997</v>
      </c>
      <c r="O2324">
        <v>2</v>
      </c>
      <c r="P2324">
        <v>93</v>
      </c>
      <c r="Q2324">
        <v>66</v>
      </c>
      <c r="R2324">
        <v>3</v>
      </c>
      <c r="S2324">
        <v>11</v>
      </c>
      <c r="T2324">
        <v>7</v>
      </c>
      <c r="U2324">
        <v>0</v>
      </c>
      <c r="V2324">
        <v>0</v>
      </c>
      <c r="W2324">
        <v>0.26034318208000001</v>
      </c>
      <c r="X2324">
        <v>22.004334572103147</v>
      </c>
      <c r="Y2324">
        <v>63.880490973788618</v>
      </c>
      <c r="Z2324">
        <v>0.74692076106555549</v>
      </c>
      <c r="AA2324">
        <v>56.452270355170825</v>
      </c>
      <c r="AB2324">
        <v>3.6264504064184444</v>
      </c>
      <c r="AC2324">
        <v>0</v>
      </c>
      <c r="AD2324">
        <v>0</v>
      </c>
      <c r="AE2324">
        <v>146.97081025062661</v>
      </c>
    </row>
    <row r="2325" spans="1:31" x14ac:dyDescent="0.3">
      <c r="A2325">
        <v>2691434</v>
      </c>
      <c r="B2325">
        <v>1</v>
      </c>
      <c r="C2325" t="s">
        <v>81</v>
      </c>
      <c r="D2325" t="s">
        <v>120</v>
      </c>
      <c r="E2325" t="s">
        <v>244</v>
      </c>
      <c r="F2325" t="s">
        <v>1042</v>
      </c>
      <c r="G2325" t="s">
        <v>346</v>
      </c>
      <c r="H2325" t="s">
        <v>187</v>
      </c>
      <c r="I2325" t="s">
        <v>136</v>
      </c>
      <c r="J2325" t="s">
        <v>137</v>
      </c>
      <c r="K2325" t="s">
        <v>166</v>
      </c>
      <c r="L2325" t="s">
        <v>6794</v>
      </c>
      <c r="M2325" t="s">
        <v>6795</v>
      </c>
      <c r="N2325">
        <v>7.0266666659999997</v>
      </c>
      <c r="O2325">
        <v>0</v>
      </c>
      <c r="P2325">
        <v>142</v>
      </c>
      <c r="Q2325">
        <v>0</v>
      </c>
      <c r="R2325">
        <v>1</v>
      </c>
      <c r="S2325">
        <v>0</v>
      </c>
      <c r="T2325">
        <v>15</v>
      </c>
      <c r="U2325">
        <v>0</v>
      </c>
      <c r="V2325">
        <v>0</v>
      </c>
      <c r="W2325">
        <v>0</v>
      </c>
      <c r="X2325">
        <v>141.04190642961842</v>
      </c>
      <c r="Y2325">
        <v>0</v>
      </c>
      <c r="Z2325">
        <v>0.51343953636511475</v>
      </c>
      <c r="AA2325">
        <v>0</v>
      </c>
      <c r="AB2325">
        <v>48.017769025401101</v>
      </c>
      <c r="AC2325">
        <v>0</v>
      </c>
      <c r="AD2325">
        <v>0</v>
      </c>
      <c r="AE2325">
        <v>189.57311499138464</v>
      </c>
    </row>
    <row r="2326" spans="1:31" x14ac:dyDescent="0.3">
      <c r="A2326">
        <v>2691439</v>
      </c>
      <c r="B2326">
        <v>1</v>
      </c>
      <c r="C2326" t="s">
        <v>80</v>
      </c>
      <c r="D2326" t="s">
        <v>104</v>
      </c>
      <c r="E2326" t="s">
        <v>132</v>
      </c>
      <c r="F2326" t="s">
        <v>6796</v>
      </c>
      <c r="G2326" t="s">
        <v>134</v>
      </c>
      <c r="H2326" t="s">
        <v>135</v>
      </c>
      <c r="I2326" t="s">
        <v>136</v>
      </c>
      <c r="J2326" t="s">
        <v>137</v>
      </c>
      <c r="K2326" t="s">
        <v>138</v>
      </c>
      <c r="L2326" t="s">
        <v>6797</v>
      </c>
      <c r="M2326" t="s">
        <v>6798</v>
      </c>
      <c r="N2326">
        <v>0.29805555500000003</v>
      </c>
      <c r="O2326">
        <v>7</v>
      </c>
      <c r="P2326">
        <v>95</v>
      </c>
      <c r="Q2326">
        <v>50</v>
      </c>
      <c r="R2326">
        <v>206</v>
      </c>
      <c r="S2326">
        <v>12</v>
      </c>
      <c r="T2326">
        <v>47</v>
      </c>
      <c r="U2326">
        <v>2</v>
      </c>
      <c r="V2326">
        <v>0</v>
      </c>
      <c r="W2326">
        <v>0.67993386288537405</v>
      </c>
      <c r="X2326">
        <v>4.976301555221192</v>
      </c>
      <c r="Y2326">
        <v>6.9924772176067362</v>
      </c>
      <c r="Z2326">
        <v>13.804639608311426</v>
      </c>
      <c r="AA2326">
        <v>7.5798809331931771</v>
      </c>
      <c r="AB2326">
        <v>6.4829212255332997</v>
      </c>
      <c r="AC2326">
        <v>6.2021456986173318</v>
      </c>
      <c r="AD2326">
        <v>0</v>
      </c>
      <c r="AE2326">
        <v>46.718300101368541</v>
      </c>
    </row>
    <row r="2327" spans="1:31" x14ac:dyDescent="0.3">
      <c r="A2327">
        <v>2691450</v>
      </c>
      <c r="B2327">
        <v>1</v>
      </c>
      <c r="C2327" t="s">
        <v>81</v>
      </c>
      <c r="D2327" t="s">
        <v>126</v>
      </c>
      <c r="E2327" t="s">
        <v>145</v>
      </c>
      <c r="F2327" t="s">
        <v>4800</v>
      </c>
      <c r="G2327" t="s">
        <v>134</v>
      </c>
      <c r="H2327" t="s">
        <v>135</v>
      </c>
      <c r="I2327" t="s">
        <v>169</v>
      </c>
      <c r="J2327" t="s">
        <v>137</v>
      </c>
      <c r="K2327" t="s">
        <v>138</v>
      </c>
      <c r="L2327" t="s">
        <v>6799</v>
      </c>
      <c r="M2327" t="s">
        <v>6800</v>
      </c>
      <c r="N2327">
        <v>4.3055555000000002E-2</v>
      </c>
      <c r="O2327">
        <v>2</v>
      </c>
      <c r="P2327">
        <v>175</v>
      </c>
      <c r="Q2327">
        <v>7</v>
      </c>
      <c r="R2327">
        <v>72</v>
      </c>
      <c r="S2327">
        <v>1</v>
      </c>
      <c r="T2327">
        <v>7</v>
      </c>
      <c r="U2327">
        <v>0</v>
      </c>
      <c r="V2327">
        <v>0</v>
      </c>
      <c r="W2327">
        <v>1.6730973833333333E-2</v>
      </c>
      <c r="X2327">
        <v>0.74317895962905145</v>
      </c>
      <c r="Y2327">
        <v>3.9917734396250846</v>
      </c>
      <c r="Z2327">
        <v>3.0036190228852817</v>
      </c>
      <c r="AA2327">
        <v>6.6502012199999988E-2</v>
      </c>
      <c r="AB2327">
        <v>0.20868501675368997</v>
      </c>
      <c r="AC2327">
        <v>0</v>
      </c>
      <c r="AD2327">
        <v>0</v>
      </c>
      <c r="AE2327">
        <v>8.03048942492644</v>
      </c>
    </row>
    <row r="2328" spans="1:31" x14ac:dyDescent="0.3">
      <c r="A2328">
        <v>2691470</v>
      </c>
      <c r="B2328">
        <v>1</v>
      </c>
      <c r="C2328" t="s">
        <v>81</v>
      </c>
      <c r="D2328" t="s">
        <v>128</v>
      </c>
      <c r="E2328" t="s">
        <v>244</v>
      </c>
      <c r="F2328" t="s">
        <v>6801</v>
      </c>
      <c r="G2328" t="s">
        <v>346</v>
      </c>
      <c r="H2328" t="s">
        <v>187</v>
      </c>
      <c r="I2328" t="s">
        <v>136</v>
      </c>
      <c r="J2328" t="s">
        <v>137</v>
      </c>
      <c r="K2328" t="s">
        <v>166</v>
      </c>
      <c r="L2328" t="s">
        <v>6573</v>
      </c>
      <c r="M2328" t="s">
        <v>6802</v>
      </c>
      <c r="N2328">
        <v>8.6925000000000008</v>
      </c>
      <c r="O2328">
        <v>0</v>
      </c>
      <c r="P2328">
        <v>27</v>
      </c>
      <c r="Q2328">
        <v>0</v>
      </c>
      <c r="R2328">
        <v>34</v>
      </c>
      <c r="S2328">
        <v>0</v>
      </c>
      <c r="T2328">
        <v>2</v>
      </c>
      <c r="U2328">
        <v>0</v>
      </c>
      <c r="V2328">
        <v>0</v>
      </c>
      <c r="W2328">
        <v>0</v>
      </c>
      <c r="X2328">
        <v>32.960945182691304</v>
      </c>
      <c r="Y2328">
        <v>0</v>
      </c>
      <c r="Z2328">
        <v>109.41984017347022</v>
      </c>
      <c r="AA2328">
        <v>0</v>
      </c>
      <c r="AB2328">
        <v>23.926510293751036</v>
      </c>
      <c r="AC2328">
        <v>0</v>
      </c>
      <c r="AD2328">
        <v>0</v>
      </c>
      <c r="AE2328">
        <v>166.30729564991259</v>
      </c>
    </row>
    <row r="2329" spans="1:31" x14ac:dyDescent="0.3">
      <c r="A2329">
        <v>2691479</v>
      </c>
      <c r="B2329">
        <v>1</v>
      </c>
      <c r="C2329" t="s">
        <v>80</v>
      </c>
      <c r="D2329" t="s">
        <v>84</v>
      </c>
      <c r="E2329" t="s">
        <v>213</v>
      </c>
      <c r="F2329" t="s">
        <v>5702</v>
      </c>
      <c r="G2329" t="s">
        <v>688</v>
      </c>
      <c r="H2329" t="s">
        <v>187</v>
      </c>
      <c r="I2329" t="s">
        <v>136</v>
      </c>
      <c r="J2329" t="s">
        <v>137</v>
      </c>
      <c r="K2329" t="s">
        <v>138</v>
      </c>
      <c r="L2329" t="s">
        <v>6803</v>
      </c>
      <c r="M2329" t="s">
        <v>6804</v>
      </c>
      <c r="N2329">
        <v>7.9308333329999998</v>
      </c>
      <c r="O2329">
        <v>0</v>
      </c>
      <c r="P2329">
        <v>7</v>
      </c>
      <c r="Q2329">
        <v>0</v>
      </c>
      <c r="R2329">
        <v>0</v>
      </c>
      <c r="S2329">
        <v>0</v>
      </c>
      <c r="T2329">
        <v>4</v>
      </c>
      <c r="U2329">
        <v>0</v>
      </c>
      <c r="V2329">
        <v>0</v>
      </c>
      <c r="W2329">
        <v>0</v>
      </c>
      <c r="X2329">
        <v>9.679708170323579</v>
      </c>
      <c r="Y2329">
        <v>0</v>
      </c>
      <c r="Z2329">
        <v>0</v>
      </c>
      <c r="AA2329">
        <v>0</v>
      </c>
      <c r="AB2329">
        <v>13.539416428208657</v>
      </c>
      <c r="AC2329">
        <v>0</v>
      </c>
      <c r="AD2329">
        <v>0</v>
      </c>
      <c r="AE2329">
        <v>23.219124598532236</v>
      </c>
    </row>
    <row r="2330" spans="1:31" x14ac:dyDescent="0.3">
      <c r="A2330">
        <v>2691483</v>
      </c>
      <c r="B2330">
        <v>1</v>
      </c>
      <c r="C2330" t="s">
        <v>81</v>
      </c>
      <c r="D2330" t="s">
        <v>112</v>
      </c>
      <c r="E2330" t="s">
        <v>160</v>
      </c>
      <c r="F2330" t="s">
        <v>6805</v>
      </c>
      <c r="G2330" t="s">
        <v>134</v>
      </c>
      <c r="H2330" t="s">
        <v>135</v>
      </c>
      <c r="I2330" t="s">
        <v>136</v>
      </c>
      <c r="J2330" t="s">
        <v>137</v>
      </c>
      <c r="K2330" t="s">
        <v>138</v>
      </c>
      <c r="L2330" t="s">
        <v>6806</v>
      </c>
      <c r="M2330" t="s">
        <v>6807</v>
      </c>
      <c r="N2330">
        <v>5.5833332999999999E-2</v>
      </c>
      <c r="O2330">
        <v>0</v>
      </c>
      <c r="P2330">
        <v>0</v>
      </c>
      <c r="Q2330">
        <v>7</v>
      </c>
      <c r="R2330">
        <v>72</v>
      </c>
      <c r="S2330">
        <v>4</v>
      </c>
      <c r="T2330">
        <v>1</v>
      </c>
      <c r="U2330">
        <v>0</v>
      </c>
      <c r="V2330">
        <v>0</v>
      </c>
      <c r="W2330">
        <v>0</v>
      </c>
      <c r="X2330">
        <v>0</v>
      </c>
      <c r="Y2330">
        <v>0.26898892564350496</v>
      </c>
      <c r="Z2330">
        <v>3.2243768051739203</v>
      </c>
      <c r="AA2330">
        <v>0.76613698147058551</v>
      </c>
      <c r="AB2330">
        <v>0</v>
      </c>
      <c r="AC2330">
        <v>0</v>
      </c>
      <c r="AD2330">
        <v>0</v>
      </c>
      <c r="AE2330">
        <v>4.2595027122880103</v>
      </c>
    </row>
    <row r="2331" spans="1:31" x14ac:dyDescent="0.3">
      <c r="A2331">
        <v>2691499</v>
      </c>
      <c r="B2331">
        <v>1</v>
      </c>
      <c r="C2331" t="s">
        <v>81</v>
      </c>
      <c r="D2331" t="s">
        <v>118</v>
      </c>
      <c r="E2331" t="s">
        <v>244</v>
      </c>
      <c r="F2331" t="s">
        <v>6808</v>
      </c>
      <c r="G2331" t="s">
        <v>165</v>
      </c>
      <c r="H2331" t="s">
        <v>187</v>
      </c>
      <c r="I2331" t="s">
        <v>136</v>
      </c>
      <c r="J2331" t="s">
        <v>137</v>
      </c>
      <c r="K2331" t="s">
        <v>166</v>
      </c>
      <c r="L2331" t="s">
        <v>6809</v>
      </c>
      <c r="M2331" t="s">
        <v>6810</v>
      </c>
      <c r="N2331">
        <v>8.1833333330000002</v>
      </c>
      <c r="O2331">
        <v>0</v>
      </c>
      <c r="P2331">
        <v>79</v>
      </c>
      <c r="Q2331">
        <v>0</v>
      </c>
      <c r="R2331">
        <v>0</v>
      </c>
      <c r="S2331">
        <v>0</v>
      </c>
      <c r="T2331">
        <v>13</v>
      </c>
      <c r="U2331">
        <v>0</v>
      </c>
      <c r="V2331">
        <v>0</v>
      </c>
      <c r="W2331">
        <v>0</v>
      </c>
      <c r="X2331">
        <v>117.59893961395917</v>
      </c>
      <c r="Y2331">
        <v>0</v>
      </c>
      <c r="Z2331">
        <v>0</v>
      </c>
      <c r="AA2331">
        <v>0</v>
      </c>
      <c r="AB2331">
        <v>95.940560569309909</v>
      </c>
      <c r="AC2331">
        <v>0</v>
      </c>
      <c r="AD2331">
        <v>0</v>
      </c>
      <c r="AE2331">
        <v>213.53950018326907</v>
      </c>
    </row>
    <row r="2332" spans="1:31" x14ac:dyDescent="0.3">
      <c r="A2332">
        <v>2691516</v>
      </c>
      <c r="B2332">
        <v>1</v>
      </c>
      <c r="C2332" t="s">
        <v>81</v>
      </c>
      <c r="D2332" t="s">
        <v>118</v>
      </c>
      <c r="E2332" t="s">
        <v>244</v>
      </c>
      <c r="F2332" t="s">
        <v>6811</v>
      </c>
      <c r="G2332" t="s">
        <v>165</v>
      </c>
      <c r="H2332" t="s">
        <v>187</v>
      </c>
      <c r="I2332" t="s">
        <v>136</v>
      </c>
      <c r="J2332" t="s">
        <v>137</v>
      </c>
      <c r="K2332" t="s">
        <v>166</v>
      </c>
      <c r="L2332" t="s">
        <v>6812</v>
      </c>
      <c r="M2332" t="s">
        <v>6813</v>
      </c>
      <c r="N2332">
        <v>7.5011111110000002</v>
      </c>
      <c r="O2332">
        <v>0</v>
      </c>
      <c r="P2332">
        <v>192</v>
      </c>
      <c r="Q2332">
        <v>0</v>
      </c>
      <c r="R2332">
        <v>1</v>
      </c>
      <c r="S2332">
        <v>0</v>
      </c>
      <c r="T2332">
        <v>36</v>
      </c>
      <c r="U2332">
        <v>0</v>
      </c>
      <c r="V2332">
        <v>0</v>
      </c>
      <c r="W2332">
        <v>0</v>
      </c>
      <c r="X2332">
        <v>232.5171717109379</v>
      </c>
      <c r="Y2332">
        <v>0</v>
      </c>
      <c r="Z2332">
        <v>18.851256679190641</v>
      </c>
      <c r="AA2332">
        <v>0</v>
      </c>
      <c r="AB2332">
        <v>196.43149420915509</v>
      </c>
      <c r="AC2332">
        <v>0</v>
      </c>
      <c r="AD2332">
        <v>0</v>
      </c>
      <c r="AE2332">
        <v>447.7999225992836</v>
      </c>
    </row>
    <row r="2333" spans="1:31" x14ac:dyDescent="0.3">
      <c r="A2333">
        <v>2691818</v>
      </c>
      <c r="B2333">
        <v>1</v>
      </c>
      <c r="C2333" t="s">
        <v>81</v>
      </c>
      <c r="D2333" t="s">
        <v>116</v>
      </c>
      <c r="E2333" t="s">
        <v>184</v>
      </c>
      <c r="F2333" t="s">
        <v>6814</v>
      </c>
      <c r="G2333" t="s">
        <v>186</v>
      </c>
      <c r="H2333" t="s">
        <v>187</v>
      </c>
      <c r="I2333" t="s">
        <v>136</v>
      </c>
      <c r="J2333" t="s">
        <v>137</v>
      </c>
      <c r="K2333" t="s">
        <v>138</v>
      </c>
      <c r="L2333" t="s">
        <v>6815</v>
      </c>
      <c r="M2333" t="s">
        <v>6816</v>
      </c>
      <c r="N2333">
        <v>2.4580555550000001</v>
      </c>
      <c r="O2333">
        <v>0</v>
      </c>
      <c r="P2333">
        <v>0</v>
      </c>
      <c r="Q2333">
        <v>0</v>
      </c>
      <c r="R2333">
        <v>5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0.11749101785709226</v>
      </c>
      <c r="AA2333">
        <v>0</v>
      </c>
      <c r="AB2333">
        <v>0</v>
      </c>
      <c r="AC2333">
        <v>0</v>
      </c>
      <c r="AD2333">
        <v>0</v>
      </c>
      <c r="AE2333">
        <v>0.11749101785709226</v>
      </c>
    </row>
    <row r="2334" spans="1:31" x14ac:dyDescent="0.3">
      <c r="A2334">
        <v>2691838</v>
      </c>
      <c r="B2334">
        <v>1</v>
      </c>
      <c r="C2334" t="s">
        <v>80</v>
      </c>
      <c r="D2334" t="s">
        <v>96</v>
      </c>
      <c r="E2334" t="s">
        <v>213</v>
      </c>
      <c r="F2334" t="s">
        <v>6817</v>
      </c>
      <c r="G2334" t="s">
        <v>831</v>
      </c>
      <c r="H2334" t="s">
        <v>187</v>
      </c>
      <c r="I2334" t="s">
        <v>136</v>
      </c>
      <c r="J2334" t="s">
        <v>137</v>
      </c>
      <c r="K2334" t="s">
        <v>138</v>
      </c>
      <c r="L2334" t="s">
        <v>6818</v>
      </c>
      <c r="M2334" t="s">
        <v>6819</v>
      </c>
      <c r="N2334">
        <v>2.5505555549999999</v>
      </c>
      <c r="O2334">
        <v>0</v>
      </c>
      <c r="P2334">
        <v>0</v>
      </c>
      <c r="Q2334">
        <v>0</v>
      </c>
      <c r="R2334">
        <v>0</v>
      </c>
      <c r="S2334">
        <v>0</v>
      </c>
      <c r="T2334">
        <v>2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10.573424489018592</v>
      </c>
      <c r="AC2334">
        <v>0</v>
      </c>
      <c r="AD2334">
        <v>0</v>
      </c>
      <c r="AE2334">
        <v>10.573424489018592</v>
      </c>
    </row>
    <row r="2335" spans="1:31" x14ac:dyDescent="0.3">
      <c r="A2335">
        <v>2691871</v>
      </c>
      <c r="B2335">
        <v>1</v>
      </c>
      <c r="C2335" t="s">
        <v>80</v>
      </c>
      <c r="D2335" t="s">
        <v>90</v>
      </c>
      <c r="E2335" t="s">
        <v>213</v>
      </c>
      <c r="F2335" t="s">
        <v>4519</v>
      </c>
      <c r="G2335" t="s">
        <v>688</v>
      </c>
      <c r="H2335" t="s">
        <v>187</v>
      </c>
      <c r="I2335" t="s">
        <v>136</v>
      </c>
      <c r="J2335" t="s">
        <v>137</v>
      </c>
      <c r="K2335" t="s">
        <v>138</v>
      </c>
      <c r="L2335" t="s">
        <v>6820</v>
      </c>
      <c r="M2335" t="s">
        <v>6821</v>
      </c>
      <c r="N2335">
        <v>2.3397222219999998</v>
      </c>
      <c r="O2335">
        <v>0</v>
      </c>
      <c r="P2335">
        <v>7</v>
      </c>
      <c r="Q2335">
        <v>0</v>
      </c>
      <c r="R2335">
        <v>0</v>
      </c>
      <c r="S2335">
        <v>0</v>
      </c>
      <c r="T2335">
        <v>1</v>
      </c>
      <c r="U2335">
        <v>0</v>
      </c>
      <c r="V2335">
        <v>0</v>
      </c>
      <c r="W2335">
        <v>0</v>
      </c>
      <c r="X2335">
        <v>3.3173041919964943</v>
      </c>
      <c r="Y2335">
        <v>0</v>
      </c>
      <c r="Z2335">
        <v>0</v>
      </c>
      <c r="AA2335">
        <v>0</v>
      </c>
      <c r="AB2335">
        <v>1.0601355518120554</v>
      </c>
      <c r="AC2335">
        <v>0</v>
      </c>
      <c r="AD2335">
        <v>0</v>
      </c>
      <c r="AE2335">
        <v>4.3774397438085497</v>
      </c>
    </row>
    <row r="2336" spans="1:31" x14ac:dyDescent="0.3">
      <c r="A2336">
        <v>2691880</v>
      </c>
      <c r="B2336">
        <v>1</v>
      </c>
      <c r="C2336" t="s">
        <v>80</v>
      </c>
      <c r="D2336" t="s">
        <v>104</v>
      </c>
      <c r="E2336" t="s">
        <v>184</v>
      </c>
      <c r="F2336" t="s">
        <v>6822</v>
      </c>
      <c r="G2336" t="s">
        <v>186</v>
      </c>
      <c r="H2336" t="s">
        <v>187</v>
      </c>
      <c r="I2336" t="s">
        <v>136</v>
      </c>
      <c r="J2336" t="s">
        <v>137</v>
      </c>
      <c r="K2336" t="s">
        <v>138</v>
      </c>
      <c r="L2336" t="s">
        <v>6823</v>
      </c>
      <c r="M2336" t="s">
        <v>6824</v>
      </c>
      <c r="N2336">
        <v>1.9186111109999999</v>
      </c>
      <c r="O2336">
        <v>0</v>
      </c>
      <c r="P2336">
        <v>32</v>
      </c>
      <c r="Q2336">
        <v>0</v>
      </c>
      <c r="R2336">
        <v>0</v>
      </c>
      <c r="S2336">
        <v>0</v>
      </c>
      <c r="T2336">
        <v>4</v>
      </c>
      <c r="U2336">
        <v>0</v>
      </c>
      <c r="V2336">
        <v>0</v>
      </c>
      <c r="W2336">
        <v>0</v>
      </c>
      <c r="X2336">
        <v>11.37872809529329</v>
      </c>
      <c r="Y2336">
        <v>0</v>
      </c>
      <c r="Z2336">
        <v>0</v>
      </c>
      <c r="AA2336">
        <v>0</v>
      </c>
      <c r="AB2336">
        <v>6.3768573829593533</v>
      </c>
      <c r="AC2336">
        <v>0</v>
      </c>
      <c r="AD2336">
        <v>0</v>
      </c>
      <c r="AE2336">
        <v>17.755585478252645</v>
      </c>
    </row>
    <row r="2337" spans="1:31" x14ac:dyDescent="0.3">
      <c r="A2337">
        <v>2691897</v>
      </c>
      <c r="B2337">
        <v>1</v>
      </c>
      <c r="C2337" t="s">
        <v>80</v>
      </c>
      <c r="D2337" t="s">
        <v>109</v>
      </c>
      <c r="E2337" t="s">
        <v>213</v>
      </c>
      <c r="F2337" t="s">
        <v>6825</v>
      </c>
      <c r="G2337" t="s">
        <v>688</v>
      </c>
      <c r="H2337" t="s">
        <v>187</v>
      </c>
      <c r="I2337" t="s">
        <v>136</v>
      </c>
      <c r="J2337" t="s">
        <v>137</v>
      </c>
      <c r="K2337" t="s">
        <v>138</v>
      </c>
      <c r="L2337" t="s">
        <v>6826</v>
      </c>
      <c r="M2337" t="s">
        <v>6827</v>
      </c>
      <c r="N2337">
        <v>1.741944444</v>
      </c>
      <c r="O2337">
        <v>0</v>
      </c>
      <c r="P2337">
        <v>1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0.21845393917794642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0.21845393917794642</v>
      </c>
    </row>
    <row r="2338" spans="1:31" x14ac:dyDescent="0.3">
      <c r="A2338">
        <v>2691905</v>
      </c>
      <c r="B2338">
        <v>1</v>
      </c>
      <c r="C2338" t="s">
        <v>81</v>
      </c>
      <c r="D2338" t="s">
        <v>119</v>
      </c>
      <c r="E2338" t="s">
        <v>184</v>
      </c>
      <c r="F2338" t="s">
        <v>6828</v>
      </c>
      <c r="G2338" t="s">
        <v>409</v>
      </c>
      <c r="H2338" t="s">
        <v>187</v>
      </c>
      <c r="I2338" t="s">
        <v>136</v>
      </c>
      <c r="J2338" t="s">
        <v>137</v>
      </c>
      <c r="K2338" t="s">
        <v>138</v>
      </c>
      <c r="L2338" t="s">
        <v>6829</v>
      </c>
      <c r="M2338" t="s">
        <v>6830</v>
      </c>
      <c r="N2338">
        <v>1.171944444</v>
      </c>
      <c r="O2338">
        <v>0</v>
      </c>
      <c r="P2338">
        <v>73</v>
      </c>
      <c r="Q2338">
        <v>0</v>
      </c>
      <c r="R2338">
        <v>1</v>
      </c>
      <c r="S2338">
        <v>0</v>
      </c>
      <c r="T2338">
        <v>5</v>
      </c>
      <c r="U2338">
        <v>0</v>
      </c>
      <c r="V2338">
        <v>0</v>
      </c>
      <c r="W2338">
        <v>0</v>
      </c>
      <c r="X2338">
        <v>18.123488026275488</v>
      </c>
      <c r="Y2338">
        <v>0</v>
      </c>
      <c r="Z2338">
        <v>0</v>
      </c>
      <c r="AA2338">
        <v>0</v>
      </c>
      <c r="AB2338">
        <v>0.44646838381688003</v>
      </c>
      <c r="AC2338">
        <v>0</v>
      </c>
      <c r="AD2338">
        <v>0</v>
      </c>
      <c r="AE2338">
        <v>18.56995641009237</v>
      </c>
    </row>
    <row r="2339" spans="1:31" x14ac:dyDescent="0.3">
      <c r="A2339">
        <v>2691646</v>
      </c>
      <c r="B2339">
        <v>1</v>
      </c>
      <c r="C2339" t="s">
        <v>81</v>
      </c>
      <c r="D2339" t="s">
        <v>128</v>
      </c>
      <c r="E2339" t="s">
        <v>244</v>
      </c>
      <c r="F2339" t="s">
        <v>6831</v>
      </c>
      <c r="G2339" t="s">
        <v>968</v>
      </c>
      <c r="H2339" t="s">
        <v>187</v>
      </c>
      <c r="I2339" t="s">
        <v>136</v>
      </c>
      <c r="J2339" t="s">
        <v>137</v>
      </c>
      <c r="K2339" t="s">
        <v>138</v>
      </c>
      <c r="L2339" t="s">
        <v>6832</v>
      </c>
      <c r="M2339" t="s">
        <v>6833</v>
      </c>
      <c r="N2339">
        <v>7.3761111110000002</v>
      </c>
      <c r="O2339">
        <v>0</v>
      </c>
      <c r="P2339">
        <v>4</v>
      </c>
      <c r="Q2339">
        <v>0</v>
      </c>
      <c r="R2339">
        <v>12</v>
      </c>
      <c r="S2339">
        <v>0</v>
      </c>
      <c r="T2339">
        <v>1</v>
      </c>
      <c r="U2339">
        <v>0</v>
      </c>
      <c r="V2339">
        <v>0</v>
      </c>
      <c r="W2339">
        <v>0</v>
      </c>
      <c r="X2339">
        <v>5.1218572576061172</v>
      </c>
      <c r="Y2339">
        <v>0</v>
      </c>
      <c r="Z2339">
        <v>65.534436037559971</v>
      </c>
      <c r="AA2339">
        <v>0</v>
      </c>
      <c r="AB2339">
        <v>0</v>
      </c>
      <c r="AC2339">
        <v>0</v>
      </c>
      <c r="AD2339">
        <v>0</v>
      </c>
      <c r="AE2339">
        <v>70.656293295166094</v>
      </c>
    </row>
    <row r="2340" spans="1:31" x14ac:dyDescent="0.3">
      <c r="A2340">
        <v>2691820</v>
      </c>
      <c r="B2340">
        <v>1</v>
      </c>
      <c r="C2340" t="s">
        <v>80</v>
      </c>
      <c r="D2340" t="s">
        <v>97</v>
      </c>
      <c r="E2340" t="s">
        <v>213</v>
      </c>
      <c r="F2340" t="s">
        <v>6834</v>
      </c>
      <c r="G2340" t="s">
        <v>831</v>
      </c>
      <c r="H2340" t="s">
        <v>187</v>
      </c>
      <c r="I2340" t="s">
        <v>136</v>
      </c>
      <c r="J2340" t="s">
        <v>137</v>
      </c>
      <c r="K2340" t="s">
        <v>138</v>
      </c>
      <c r="L2340" t="s">
        <v>6835</v>
      </c>
      <c r="M2340" t="s">
        <v>6836</v>
      </c>
      <c r="N2340">
        <v>4.091388888</v>
      </c>
      <c r="O2340">
        <v>0</v>
      </c>
      <c r="P2340">
        <v>1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</row>
    <row r="2341" spans="1:31" x14ac:dyDescent="0.3">
      <c r="A2341">
        <v>2691923</v>
      </c>
      <c r="B2341">
        <v>1</v>
      </c>
      <c r="C2341" t="s">
        <v>80</v>
      </c>
      <c r="D2341" t="s">
        <v>96</v>
      </c>
      <c r="E2341" t="s">
        <v>184</v>
      </c>
      <c r="F2341" t="s">
        <v>6837</v>
      </c>
      <c r="G2341" t="s">
        <v>273</v>
      </c>
      <c r="H2341" t="s">
        <v>187</v>
      </c>
      <c r="I2341" t="s">
        <v>136</v>
      </c>
      <c r="J2341" t="s">
        <v>137</v>
      </c>
      <c r="K2341" t="s">
        <v>138</v>
      </c>
      <c r="L2341" t="s">
        <v>6838</v>
      </c>
      <c r="M2341" t="s">
        <v>6839</v>
      </c>
      <c r="N2341">
        <v>1.792777777</v>
      </c>
      <c r="O2341">
        <v>0</v>
      </c>
      <c r="P2341">
        <v>67</v>
      </c>
      <c r="Q2341">
        <v>0</v>
      </c>
      <c r="R2341">
        <v>0</v>
      </c>
      <c r="S2341">
        <v>0</v>
      </c>
      <c r="T2341">
        <v>6</v>
      </c>
      <c r="U2341">
        <v>0</v>
      </c>
      <c r="V2341">
        <v>0</v>
      </c>
      <c r="W2341">
        <v>0</v>
      </c>
      <c r="X2341">
        <v>11.642681098224225</v>
      </c>
      <c r="Y2341">
        <v>0</v>
      </c>
      <c r="Z2341">
        <v>0</v>
      </c>
      <c r="AA2341">
        <v>0</v>
      </c>
      <c r="AB2341">
        <v>10.501142774720002</v>
      </c>
      <c r="AC2341">
        <v>0</v>
      </c>
      <c r="AD2341">
        <v>0</v>
      </c>
      <c r="AE2341">
        <v>22.143823872944225</v>
      </c>
    </row>
    <row r="2342" spans="1:31" x14ac:dyDescent="0.3">
      <c r="A2342">
        <v>2691925</v>
      </c>
      <c r="B2342">
        <v>1</v>
      </c>
      <c r="C2342" t="s">
        <v>81</v>
      </c>
      <c r="D2342" t="s">
        <v>121</v>
      </c>
      <c r="E2342" t="s">
        <v>213</v>
      </c>
      <c r="F2342" t="s">
        <v>6840</v>
      </c>
      <c r="G2342" t="s">
        <v>147</v>
      </c>
      <c r="H2342" t="s">
        <v>187</v>
      </c>
      <c r="I2342" t="s">
        <v>136</v>
      </c>
      <c r="J2342" t="s">
        <v>3</v>
      </c>
      <c r="K2342" t="s">
        <v>138</v>
      </c>
      <c r="L2342" t="s">
        <v>6841</v>
      </c>
      <c r="M2342" t="s">
        <v>6842</v>
      </c>
      <c r="N2342">
        <v>1.423611111</v>
      </c>
      <c r="O2342">
        <v>0</v>
      </c>
      <c r="P2342">
        <v>1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0.16993410166409156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0.16993410166409156</v>
      </c>
    </row>
    <row r="2343" spans="1:31" x14ac:dyDescent="0.3">
      <c r="A2343">
        <v>2691928</v>
      </c>
      <c r="B2343">
        <v>1</v>
      </c>
      <c r="C2343" t="s">
        <v>80</v>
      </c>
      <c r="D2343" t="s">
        <v>92</v>
      </c>
      <c r="E2343" t="s">
        <v>213</v>
      </c>
      <c r="F2343" t="s">
        <v>6843</v>
      </c>
      <c r="G2343" t="s">
        <v>831</v>
      </c>
      <c r="H2343" t="s">
        <v>187</v>
      </c>
      <c r="I2343" t="s">
        <v>136</v>
      </c>
      <c r="J2343" t="s">
        <v>137</v>
      </c>
      <c r="K2343" t="s">
        <v>138</v>
      </c>
      <c r="L2343" t="s">
        <v>6844</v>
      </c>
      <c r="M2343" t="s">
        <v>6845</v>
      </c>
      <c r="N2343">
        <v>3.5130555550000002</v>
      </c>
      <c r="O2343">
        <v>0</v>
      </c>
      <c r="P2343">
        <v>1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1.3959195690175839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1.3959195690175839</v>
      </c>
    </row>
    <row r="2344" spans="1:31" x14ac:dyDescent="0.3">
      <c r="A2344">
        <v>2691932</v>
      </c>
      <c r="B2344">
        <v>1</v>
      </c>
      <c r="C2344" t="s">
        <v>80</v>
      </c>
      <c r="D2344" t="s">
        <v>82</v>
      </c>
      <c r="E2344" t="s">
        <v>184</v>
      </c>
      <c r="F2344" t="s">
        <v>6846</v>
      </c>
      <c r="G2344" t="s">
        <v>903</v>
      </c>
      <c r="H2344" t="s">
        <v>187</v>
      </c>
      <c r="I2344" t="s">
        <v>136</v>
      </c>
      <c r="J2344" t="s">
        <v>137</v>
      </c>
      <c r="K2344" t="s">
        <v>138</v>
      </c>
      <c r="L2344" t="s">
        <v>6847</v>
      </c>
      <c r="M2344" t="s">
        <v>6848</v>
      </c>
      <c r="N2344">
        <v>1.101111111</v>
      </c>
      <c r="O2344">
        <v>0</v>
      </c>
      <c r="P2344">
        <v>44</v>
      </c>
      <c r="Q2344">
        <v>0</v>
      </c>
      <c r="R2344">
        <v>0</v>
      </c>
      <c r="S2344">
        <v>0</v>
      </c>
      <c r="T2344">
        <v>8</v>
      </c>
      <c r="U2344">
        <v>0</v>
      </c>
      <c r="V2344">
        <v>0</v>
      </c>
      <c r="W2344">
        <v>0</v>
      </c>
      <c r="X2344">
        <v>10.785535071821334</v>
      </c>
      <c r="Y2344">
        <v>0</v>
      </c>
      <c r="Z2344">
        <v>0</v>
      </c>
      <c r="AA2344">
        <v>0</v>
      </c>
      <c r="AB2344">
        <v>6.452811300704945</v>
      </c>
      <c r="AC2344">
        <v>0</v>
      </c>
      <c r="AD2344">
        <v>0</v>
      </c>
      <c r="AE2344">
        <v>17.23834637252628</v>
      </c>
    </row>
    <row r="2345" spans="1:31" x14ac:dyDescent="0.3">
      <c r="A2345">
        <v>2691954</v>
      </c>
      <c r="B2345">
        <v>1</v>
      </c>
      <c r="C2345" t="s">
        <v>81</v>
      </c>
      <c r="D2345" t="s">
        <v>119</v>
      </c>
      <c r="E2345" t="s">
        <v>244</v>
      </c>
      <c r="F2345" t="s">
        <v>6849</v>
      </c>
      <c r="G2345" t="s">
        <v>409</v>
      </c>
      <c r="H2345" t="s">
        <v>187</v>
      </c>
      <c r="I2345" t="s">
        <v>136</v>
      </c>
      <c r="J2345" t="s">
        <v>137</v>
      </c>
      <c r="K2345" t="s">
        <v>138</v>
      </c>
      <c r="L2345" t="s">
        <v>6850</v>
      </c>
      <c r="M2345" t="s">
        <v>6851</v>
      </c>
      <c r="N2345">
        <v>0.83166666600000005</v>
      </c>
      <c r="O2345">
        <v>0</v>
      </c>
      <c r="P2345">
        <v>88</v>
      </c>
      <c r="Q2345">
        <v>0</v>
      </c>
      <c r="R2345">
        <v>6</v>
      </c>
      <c r="S2345">
        <v>0</v>
      </c>
      <c r="T2345">
        <v>5</v>
      </c>
      <c r="U2345">
        <v>0</v>
      </c>
      <c r="V2345">
        <v>0</v>
      </c>
      <c r="W2345">
        <v>0</v>
      </c>
      <c r="X2345">
        <v>14.117807681688461</v>
      </c>
      <c r="Y2345">
        <v>0</v>
      </c>
      <c r="Z2345">
        <v>7.6229539187800528</v>
      </c>
      <c r="AA2345">
        <v>0</v>
      </c>
      <c r="AB2345">
        <v>1.5996964114678838</v>
      </c>
      <c r="AC2345">
        <v>0</v>
      </c>
      <c r="AD2345">
        <v>0</v>
      </c>
      <c r="AE2345">
        <v>23.340458011936398</v>
      </c>
    </row>
    <row r="2346" spans="1:31" x14ac:dyDescent="0.3">
      <c r="A2346">
        <v>2691955</v>
      </c>
      <c r="B2346">
        <v>1</v>
      </c>
      <c r="C2346" t="s">
        <v>80</v>
      </c>
      <c r="D2346" t="s">
        <v>82</v>
      </c>
      <c r="E2346" t="s">
        <v>244</v>
      </c>
      <c r="F2346" t="s">
        <v>6852</v>
      </c>
      <c r="G2346" t="s">
        <v>409</v>
      </c>
      <c r="H2346" t="s">
        <v>187</v>
      </c>
      <c r="I2346" t="s">
        <v>136</v>
      </c>
      <c r="J2346" t="s">
        <v>137</v>
      </c>
      <c r="K2346" t="s">
        <v>138</v>
      </c>
      <c r="L2346" t="s">
        <v>6853</v>
      </c>
      <c r="M2346" t="s">
        <v>6854</v>
      </c>
      <c r="N2346">
        <v>0.35833333299999998</v>
      </c>
      <c r="O2346">
        <v>0</v>
      </c>
      <c r="P2346">
        <v>164</v>
      </c>
      <c r="Q2346">
        <v>0</v>
      </c>
      <c r="R2346">
        <v>0</v>
      </c>
      <c r="S2346">
        <v>0</v>
      </c>
      <c r="T2346">
        <v>26</v>
      </c>
      <c r="U2346">
        <v>0</v>
      </c>
      <c r="V2346">
        <v>0</v>
      </c>
      <c r="W2346">
        <v>0</v>
      </c>
      <c r="X2346">
        <v>8.7454793437954859</v>
      </c>
      <c r="Y2346">
        <v>0</v>
      </c>
      <c r="Z2346">
        <v>0</v>
      </c>
      <c r="AA2346">
        <v>0</v>
      </c>
      <c r="AB2346">
        <v>6.1039870658686191</v>
      </c>
      <c r="AC2346">
        <v>0</v>
      </c>
      <c r="AD2346">
        <v>0</v>
      </c>
      <c r="AE2346">
        <v>14.849466409664105</v>
      </c>
    </row>
    <row r="2347" spans="1:31" x14ac:dyDescent="0.3">
      <c r="A2347">
        <v>2691186</v>
      </c>
      <c r="B2347">
        <v>1</v>
      </c>
      <c r="C2347" t="s">
        <v>80</v>
      </c>
      <c r="D2347" t="s">
        <v>94</v>
      </c>
      <c r="E2347" t="s">
        <v>160</v>
      </c>
      <c r="F2347" t="s">
        <v>6855</v>
      </c>
      <c r="G2347" t="s">
        <v>3490</v>
      </c>
      <c r="H2347" t="s">
        <v>135</v>
      </c>
      <c r="I2347" t="s">
        <v>136</v>
      </c>
      <c r="J2347" t="s">
        <v>137</v>
      </c>
      <c r="K2347" t="s">
        <v>138</v>
      </c>
      <c r="L2347" t="s">
        <v>6856</v>
      </c>
      <c r="M2347" t="s">
        <v>6857</v>
      </c>
      <c r="N2347">
        <v>2.6386111109999999</v>
      </c>
      <c r="O2347">
        <v>1</v>
      </c>
      <c r="P2347">
        <v>0</v>
      </c>
      <c r="Q2347">
        <v>4</v>
      </c>
      <c r="R2347">
        <v>5</v>
      </c>
      <c r="S2347">
        <v>1</v>
      </c>
      <c r="T2347">
        <v>9</v>
      </c>
      <c r="U2347">
        <v>0</v>
      </c>
      <c r="V2347">
        <v>0</v>
      </c>
      <c r="W2347">
        <v>0.162695050693413</v>
      </c>
      <c r="X2347">
        <v>0</v>
      </c>
      <c r="Y2347">
        <v>4.7745189721098003</v>
      </c>
      <c r="Z2347">
        <v>5.2484593472062286</v>
      </c>
      <c r="AA2347">
        <v>0.52990630690210516</v>
      </c>
      <c r="AB2347">
        <v>2.0881887269210866</v>
      </c>
      <c r="AC2347">
        <v>0</v>
      </c>
      <c r="AD2347">
        <v>0</v>
      </c>
      <c r="AE2347">
        <v>12.803768403832635</v>
      </c>
    </row>
    <row r="2348" spans="1:31" x14ac:dyDescent="0.3">
      <c r="A2348">
        <v>2691201</v>
      </c>
      <c r="B2348">
        <v>1</v>
      </c>
      <c r="C2348" t="s">
        <v>81</v>
      </c>
      <c r="D2348" t="s">
        <v>127</v>
      </c>
      <c r="E2348" t="s">
        <v>132</v>
      </c>
      <c r="F2348" t="s">
        <v>6858</v>
      </c>
      <c r="G2348" t="s">
        <v>134</v>
      </c>
      <c r="H2348" t="s">
        <v>135</v>
      </c>
      <c r="I2348" t="s">
        <v>136</v>
      </c>
      <c r="J2348" t="s">
        <v>137</v>
      </c>
      <c r="K2348" t="s">
        <v>138</v>
      </c>
      <c r="L2348" t="s">
        <v>6859</v>
      </c>
      <c r="M2348" t="s">
        <v>6860</v>
      </c>
      <c r="N2348">
        <v>4.3313888880000002</v>
      </c>
      <c r="O2348">
        <v>0</v>
      </c>
      <c r="P2348">
        <v>143</v>
      </c>
      <c r="Q2348">
        <v>37</v>
      </c>
      <c r="R2348">
        <v>46</v>
      </c>
      <c r="S2348">
        <v>0</v>
      </c>
      <c r="T2348">
        <v>25</v>
      </c>
      <c r="U2348">
        <v>0</v>
      </c>
      <c r="V2348">
        <v>0</v>
      </c>
      <c r="W2348">
        <v>0</v>
      </c>
      <c r="X2348">
        <v>135.03662386688674</v>
      </c>
      <c r="Y2348">
        <v>76.085741854689957</v>
      </c>
      <c r="Z2348">
        <v>99.55585108862374</v>
      </c>
      <c r="AA2348">
        <v>0</v>
      </c>
      <c r="AB2348">
        <v>46.613456942583205</v>
      </c>
      <c r="AC2348">
        <v>0</v>
      </c>
      <c r="AD2348">
        <v>0</v>
      </c>
      <c r="AE2348">
        <v>357.29167375278359</v>
      </c>
    </row>
    <row r="2349" spans="1:31" x14ac:dyDescent="0.3">
      <c r="A2349">
        <v>2691233</v>
      </c>
      <c r="B2349">
        <v>1</v>
      </c>
      <c r="C2349" t="s">
        <v>81</v>
      </c>
      <c r="D2349" t="s">
        <v>128</v>
      </c>
      <c r="E2349" t="s">
        <v>160</v>
      </c>
      <c r="F2349" t="s">
        <v>6861</v>
      </c>
      <c r="G2349" t="s">
        <v>134</v>
      </c>
      <c r="H2349" t="s">
        <v>135</v>
      </c>
      <c r="I2349" t="s">
        <v>136</v>
      </c>
      <c r="J2349" t="s">
        <v>137</v>
      </c>
      <c r="K2349" t="s">
        <v>138</v>
      </c>
      <c r="L2349" t="s">
        <v>6862</v>
      </c>
      <c r="M2349" t="s">
        <v>6863</v>
      </c>
      <c r="N2349">
        <v>0.71916666600000001</v>
      </c>
      <c r="O2349">
        <v>0</v>
      </c>
      <c r="P2349">
        <v>4</v>
      </c>
      <c r="Q2349">
        <v>0</v>
      </c>
      <c r="R2349">
        <v>0</v>
      </c>
      <c r="S2349">
        <v>1</v>
      </c>
      <c r="T2349">
        <v>0</v>
      </c>
      <c r="U2349">
        <v>1</v>
      </c>
      <c r="V2349">
        <v>0</v>
      </c>
      <c r="W2349">
        <v>0</v>
      </c>
      <c r="X2349">
        <v>1.0271313357247904</v>
      </c>
      <c r="Y2349">
        <v>0</v>
      </c>
      <c r="Z2349">
        <v>0</v>
      </c>
      <c r="AA2349">
        <v>0.96948584616</v>
      </c>
      <c r="AB2349">
        <v>0</v>
      </c>
      <c r="AC2349">
        <v>71.068703785786667</v>
      </c>
      <c r="AD2349">
        <v>0</v>
      </c>
      <c r="AE2349">
        <v>73.065320967671454</v>
      </c>
    </row>
    <row r="2350" spans="1:31" x14ac:dyDescent="0.3">
      <c r="A2350">
        <v>2691263</v>
      </c>
      <c r="B2350">
        <v>1</v>
      </c>
      <c r="C2350" t="s">
        <v>81</v>
      </c>
      <c r="D2350" t="s">
        <v>122</v>
      </c>
      <c r="E2350" t="s">
        <v>132</v>
      </c>
      <c r="F2350" t="s">
        <v>6129</v>
      </c>
      <c r="G2350" t="s">
        <v>134</v>
      </c>
      <c r="H2350" t="s">
        <v>135</v>
      </c>
      <c r="I2350" t="s">
        <v>136</v>
      </c>
      <c r="J2350" t="s">
        <v>137</v>
      </c>
      <c r="K2350" t="s">
        <v>138</v>
      </c>
      <c r="L2350" t="s">
        <v>6864</v>
      </c>
      <c r="M2350" t="s">
        <v>6865</v>
      </c>
      <c r="N2350">
        <v>4.1847222220000004</v>
      </c>
      <c r="O2350">
        <v>0</v>
      </c>
      <c r="P2350">
        <v>120</v>
      </c>
      <c r="Q2350">
        <v>0</v>
      </c>
      <c r="R2350">
        <v>0</v>
      </c>
      <c r="S2350">
        <v>0</v>
      </c>
      <c r="T2350">
        <v>12</v>
      </c>
      <c r="U2350">
        <v>0</v>
      </c>
      <c r="V2350">
        <v>0</v>
      </c>
      <c r="W2350">
        <v>0</v>
      </c>
      <c r="X2350">
        <v>41.964439538961933</v>
      </c>
      <c r="Y2350">
        <v>0</v>
      </c>
      <c r="Z2350">
        <v>0</v>
      </c>
      <c r="AA2350">
        <v>0</v>
      </c>
      <c r="AB2350">
        <v>18.32928030724009</v>
      </c>
      <c r="AC2350">
        <v>0</v>
      </c>
      <c r="AD2350">
        <v>0</v>
      </c>
      <c r="AE2350">
        <v>60.293719846202023</v>
      </c>
    </row>
    <row r="2351" spans="1:31" x14ac:dyDescent="0.3">
      <c r="A2351">
        <v>2691657</v>
      </c>
      <c r="B2351">
        <v>1</v>
      </c>
      <c r="C2351" t="s">
        <v>81</v>
      </c>
      <c r="D2351" t="s">
        <v>127</v>
      </c>
      <c r="E2351" t="s">
        <v>244</v>
      </c>
      <c r="F2351" t="s">
        <v>6866</v>
      </c>
      <c r="G2351" t="s">
        <v>968</v>
      </c>
      <c r="H2351" t="s">
        <v>187</v>
      </c>
      <c r="I2351" t="s">
        <v>136</v>
      </c>
      <c r="J2351" t="s">
        <v>137</v>
      </c>
      <c r="K2351" t="s">
        <v>138</v>
      </c>
      <c r="L2351" t="s">
        <v>6867</v>
      </c>
      <c r="M2351" t="s">
        <v>6868</v>
      </c>
      <c r="N2351">
        <v>8.3097222219999995</v>
      </c>
      <c r="O2351">
        <v>0</v>
      </c>
      <c r="P2351">
        <v>0</v>
      </c>
      <c r="Q2351">
        <v>0</v>
      </c>
      <c r="R2351">
        <v>5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</row>
    <row r="2352" spans="1:31" x14ac:dyDescent="0.3">
      <c r="A2352">
        <v>2691828</v>
      </c>
      <c r="B2352">
        <v>1</v>
      </c>
      <c r="C2352" t="s">
        <v>80</v>
      </c>
      <c r="D2352" t="s">
        <v>96</v>
      </c>
      <c r="E2352" t="s">
        <v>213</v>
      </c>
      <c r="F2352" t="s">
        <v>6869</v>
      </c>
      <c r="G2352" t="s">
        <v>688</v>
      </c>
      <c r="H2352" t="s">
        <v>187</v>
      </c>
      <c r="I2352" t="s">
        <v>136</v>
      </c>
      <c r="J2352" t="s">
        <v>137</v>
      </c>
      <c r="K2352" t="s">
        <v>138</v>
      </c>
      <c r="L2352" t="s">
        <v>6870</v>
      </c>
      <c r="M2352" t="s">
        <v>6871</v>
      </c>
      <c r="N2352">
        <v>5.1169444439999996</v>
      </c>
      <c r="O2352">
        <v>0</v>
      </c>
      <c r="P2352">
        <v>0</v>
      </c>
      <c r="Q2352">
        <v>0</v>
      </c>
      <c r="R2352">
        <v>1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1.8405056318317201</v>
      </c>
      <c r="AA2352">
        <v>0</v>
      </c>
      <c r="AB2352">
        <v>0</v>
      </c>
      <c r="AC2352">
        <v>0</v>
      </c>
      <c r="AD2352">
        <v>0</v>
      </c>
      <c r="AE2352">
        <v>1.8405056318317201</v>
      </c>
    </row>
    <row r="2353" spans="1:31" x14ac:dyDescent="0.3">
      <c r="A2353">
        <v>2691894</v>
      </c>
      <c r="B2353">
        <v>1</v>
      </c>
      <c r="C2353" t="s">
        <v>80</v>
      </c>
      <c r="D2353" t="s">
        <v>97</v>
      </c>
      <c r="E2353" t="s">
        <v>184</v>
      </c>
      <c r="F2353" t="s">
        <v>6872</v>
      </c>
      <c r="G2353" t="s">
        <v>186</v>
      </c>
      <c r="H2353" t="s">
        <v>187</v>
      </c>
      <c r="I2353" t="s">
        <v>136</v>
      </c>
      <c r="J2353" t="s">
        <v>137</v>
      </c>
      <c r="K2353" t="s">
        <v>138</v>
      </c>
      <c r="L2353" t="s">
        <v>6873</v>
      </c>
      <c r="M2353" t="s">
        <v>6874</v>
      </c>
      <c r="N2353">
        <v>3.9902777770000002</v>
      </c>
      <c r="O2353">
        <v>0</v>
      </c>
      <c r="P2353">
        <v>72</v>
      </c>
      <c r="Q2353">
        <v>0</v>
      </c>
      <c r="R2353">
        <v>2</v>
      </c>
      <c r="S2353">
        <v>0</v>
      </c>
      <c r="T2353">
        <v>14</v>
      </c>
      <c r="U2353">
        <v>0</v>
      </c>
      <c r="V2353">
        <v>0</v>
      </c>
      <c r="W2353">
        <v>0</v>
      </c>
      <c r="X2353">
        <v>78.828164388067776</v>
      </c>
      <c r="Y2353">
        <v>0</v>
      </c>
      <c r="Z2353">
        <v>0.58934767318576364</v>
      </c>
      <c r="AA2353">
        <v>0</v>
      </c>
      <c r="AB2353">
        <v>29.882260781335564</v>
      </c>
      <c r="AC2353">
        <v>0</v>
      </c>
      <c r="AD2353">
        <v>0</v>
      </c>
      <c r="AE2353">
        <v>109.29977284258911</v>
      </c>
    </row>
    <row r="2354" spans="1:31" x14ac:dyDescent="0.3">
      <c r="A2354">
        <v>2691908</v>
      </c>
      <c r="B2354">
        <v>1</v>
      </c>
      <c r="C2354" t="s">
        <v>80</v>
      </c>
      <c r="D2354" t="s">
        <v>92</v>
      </c>
      <c r="E2354" t="s">
        <v>428</v>
      </c>
      <c r="F2354" t="s">
        <v>6875</v>
      </c>
      <c r="G2354" t="s">
        <v>4960</v>
      </c>
      <c r="H2354" t="s">
        <v>187</v>
      </c>
      <c r="I2354" t="s">
        <v>136</v>
      </c>
      <c r="J2354" t="s">
        <v>137</v>
      </c>
      <c r="K2354" t="s">
        <v>138</v>
      </c>
      <c r="L2354" t="s">
        <v>6876</v>
      </c>
      <c r="M2354" t="s">
        <v>6877</v>
      </c>
      <c r="N2354">
        <v>3.3422222220000002</v>
      </c>
      <c r="O2354">
        <v>0</v>
      </c>
      <c r="P2354">
        <v>31</v>
      </c>
      <c r="Q2354">
        <v>0</v>
      </c>
      <c r="R2354">
        <v>0</v>
      </c>
      <c r="S2354">
        <v>0</v>
      </c>
      <c r="T2354">
        <v>2</v>
      </c>
      <c r="U2354">
        <v>0</v>
      </c>
      <c r="V2354">
        <v>0</v>
      </c>
      <c r="W2354">
        <v>0</v>
      </c>
      <c r="X2354">
        <v>34.897025165568202</v>
      </c>
      <c r="Y2354">
        <v>0</v>
      </c>
      <c r="Z2354">
        <v>0</v>
      </c>
      <c r="AA2354">
        <v>0</v>
      </c>
      <c r="AB2354">
        <v>4.615894813455844</v>
      </c>
      <c r="AC2354">
        <v>0</v>
      </c>
      <c r="AD2354">
        <v>0</v>
      </c>
      <c r="AE2354">
        <v>39.512919979024048</v>
      </c>
    </row>
    <row r="2355" spans="1:31" x14ac:dyDescent="0.3">
      <c r="A2355">
        <v>2691919</v>
      </c>
      <c r="B2355">
        <v>1</v>
      </c>
      <c r="C2355" t="s">
        <v>80</v>
      </c>
      <c r="D2355" t="s">
        <v>100</v>
      </c>
      <c r="E2355" t="s">
        <v>160</v>
      </c>
      <c r="F2355" t="s">
        <v>6878</v>
      </c>
      <c r="G2355" t="s">
        <v>134</v>
      </c>
      <c r="H2355" t="s">
        <v>135</v>
      </c>
      <c r="I2355" t="s">
        <v>136</v>
      </c>
      <c r="J2355" t="s">
        <v>137</v>
      </c>
      <c r="K2355" t="s">
        <v>138</v>
      </c>
      <c r="L2355" t="s">
        <v>6879</v>
      </c>
      <c r="M2355" t="s">
        <v>6880</v>
      </c>
      <c r="N2355">
        <v>1.2722222219999999</v>
      </c>
      <c r="O2355">
        <v>1</v>
      </c>
      <c r="P2355">
        <v>1566</v>
      </c>
      <c r="Q2355">
        <v>17</v>
      </c>
      <c r="R2355">
        <v>463</v>
      </c>
      <c r="S2355">
        <v>15</v>
      </c>
      <c r="T2355">
        <v>315</v>
      </c>
      <c r="U2355">
        <v>0</v>
      </c>
      <c r="V2355">
        <v>1</v>
      </c>
      <c r="W2355">
        <v>0.8310861873007549</v>
      </c>
      <c r="X2355">
        <v>442.5098046603328</v>
      </c>
      <c r="Y2355">
        <v>199.91956316932851</v>
      </c>
      <c r="Z2355">
        <v>519.13662670724432</v>
      </c>
      <c r="AA2355">
        <v>205.63202601782379</v>
      </c>
      <c r="AB2355">
        <v>240.91171094267719</v>
      </c>
      <c r="AC2355">
        <v>0</v>
      </c>
      <c r="AD2355">
        <v>1.9088635184070943</v>
      </c>
      <c r="AE2355">
        <v>1610.8496812031144</v>
      </c>
    </row>
    <row r="2356" spans="1:31" x14ac:dyDescent="0.3">
      <c r="A2356">
        <v>2691946</v>
      </c>
      <c r="B2356">
        <v>1</v>
      </c>
      <c r="C2356" t="s">
        <v>81</v>
      </c>
      <c r="D2356" t="s">
        <v>127</v>
      </c>
      <c r="E2356" t="s">
        <v>428</v>
      </c>
      <c r="F2356" t="s">
        <v>6881</v>
      </c>
      <c r="G2356" t="s">
        <v>1177</v>
      </c>
      <c r="H2356" t="s">
        <v>187</v>
      </c>
      <c r="I2356" t="s">
        <v>136</v>
      </c>
      <c r="J2356" t="s">
        <v>137</v>
      </c>
      <c r="K2356" t="s">
        <v>138</v>
      </c>
      <c r="L2356" t="s">
        <v>6882</v>
      </c>
      <c r="M2356" t="s">
        <v>6883</v>
      </c>
      <c r="N2356">
        <v>2.034166666</v>
      </c>
      <c r="O2356">
        <v>0</v>
      </c>
      <c r="P2356">
        <v>51</v>
      </c>
      <c r="Q2356">
        <v>0</v>
      </c>
      <c r="R2356">
        <v>0</v>
      </c>
      <c r="S2356">
        <v>0</v>
      </c>
      <c r="T2356">
        <v>7</v>
      </c>
      <c r="U2356">
        <v>0</v>
      </c>
      <c r="V2356">
        <v>0</v>
      </c>
      <c r="W2356">
        <v>0</v>
      </c>
      <c r="X2356">
        <v>19.97037278224629</v>
      </c>
      <c r="Y2356">
        <v>0</v>
      </c>
      <c r="Z2356">
        <v>0</v>
      </c>
      <c r="AA2356">
        <v>0</v>
      </c>
      <c r="AB2356">
        <v>41.982006406297494</v>
      </c>
      <c r="AC2356">
        <v>0</v>
      </c>
      <c r="AD2356">
        <v>0</v>
      </c>
      <c r="AE2356">
        <v>61.952379188543787</v>
      </c>
    </row>
    <row r="2357" spans="1:31" x14ac:dyDescent="0.3">
      <c r="A2357">
        <v>2691949</v>
      </c>
      <c r="B2357">
        <v>1</v>
      </c>
      <c r="C2357" t="s">
        <v>81</v>
      </c>
      <c r="D2357" t="s">
        <v>118</v>
      </c>
      <c r="E2357" t="s">
        <v>213</v>
      </c>
      <c r="F2357" t="s">
        <v>6884</v>
      </c>
      <c r="G2357" t="s">
        <v>215</v>
      </c>
      <c r="H2357" t="s">
        <v>187</v>
      </c>
      <c r="I2357" t="s">
        <v>136</v>
      </c>
      <c r="J2357" t="s">
        <v>137</v>
      </c>
      <c r="K2357" t="s">
        <v>138</v>
      </c>
      <c r="L2357" t="s">
        <v>6885</v>
      </c>
      <c r="M2357" t="s">
        <v>6886</v>
      </c>
      <c r="N2357">
        <v>2.0377777770000001</v>
      </c>
      <c r="O2357">
        <v>0</v>
      </c>
      <c r="P2357">
        <v>9</v>
      </c>
      <c r="Q2357">
        <v>0</v>
      </c>
      <c r="R2357">
        <v>0</v>
      </c>
      <c r="S2357">
        <v>0</v>
      </c>
      <c r="T2357">
        <v>1</v>
      </c>
      <c r="U2357">
        <v>0</v>
      </c>
      <c r="V2357">
        <v>0</v>
      </c>
      <c r="W2357">
        <v>0</v>
      </c>
      <c r="X2357">
        <v>2.5540797238249628</v>
      </c>
      <c r="Y2357">
        <v>0</v>
      </c>
      <c r="Z2357">
        <v>0</v>
      </c>
      <c r="AA2357">
        <v>0</v>
      </c>
      <c r="AB2357">
        <v>5.086198365904667</v>
      </c>
      <c r="AC2357">
        <v>0</v>
      </c>
      <c r="AD2357">
        <v>0</v>
      </c>
      <c r="AE2357">
        <v>7.6402780897296303</v>
      </c>
    </row>
    <row r="2358" spans="1:31" x14ac:dyDescent="0.3">
      <c r="A2358">
        <v>2691962</v>
      </c>
      <c r="B2358">
        <v>1</v>
      </c>
      <c r="C2358" t="s">
        <v>80</v>
      </c>
      <c r="D2358" t="s">
        <v>103</v>
      </c>
      <c r="E2358" t="s">
        <v>132</v>
      </c>
      <c r="F2358" t="s">
        <v>6887</v>
      </c>
      <c r="G2358" t="s">
        <v>134</v>
      </c>
      <c r="H2358" t="s">
        <v>135</v>
      </c>
      <c r="I2358" t="s">
        <v>136</v>
      </c>
      <c r="J2358" t="s">
        <v>137</v>
      </c>
      <c r="K2358" t="s">
        <v>138</v>
      </c>
      <c r="L2358" t="s">
        <v>6888</v>
      </c>
      <c r="M2358" t="s">
        <v>6889</v>
      </c>
      <c r="N2358">
        <v>1.314444444</v>
      </c>
      <c r="O2358">
        <v>0</v>
      </c>
      <c r="P2358">
        <v>0</v>
      </c>
      <c r="Q2358">
        <v>1</v>
      </c>
      <c r="R2358">
        <v>0</v>
      </c>
      <c r="S2358">
        <v>2</v>
      </c>
      <c r="T2358">
        <v>0</v>
      </c>
      <c r="U2358">
        <v>4</v>
      </c>
      <c r="V2358">
        <v>0</v>
      </c>
      <c r="W2358">
        <v>0</v>
      </c>
      <c r="X2358">
        <v>0</v>
      </c>
      <c r="Y2358">
        <v>1.5160659142561113</v>
      </c>
      <c r="Z2358">
        <v>0</v>
      </c>
      <c r="AA2358">
        <v>24.85852672884344</v>
      </c>
      <c r="AB2358">
        <v>0</v>
      </c>
      <c r="AC2358">
        <v>4637.9934470987237</v>
      </c>
      <c r="AD2358">
        <v>0</v>
      </c>
      <c r="AE2358">
        <v>4664.3680397418229</v>
      </c>
    </row>
    <row r="2359" spans="1:31" x14ac:dyDescent="0.3">
      <c r="A2359">
        <v>2691978</v>
      </c>
      <c r="B2359">
        <v>1</v>
      </c>
      <c r="C2359" t="s">
        <v>81</v>
      </c>
      <c r="D2359" t="s">
        <v>123</v>
      </c>
      <c r="E2359" t="s">
        <v>145</v>
      </c>
      <c r="F2359" t="s">
        <v>6890</v>
      </c>
      <c r="G2359" t="s">
        <v>134</v>
      </c>
      <c r="H2359" t="s">
        <v>135</v>
      </c>
      <c r="I2359" t="s">
        <v>136</v>
      </c>
      <c r="J2359" t="s">
        <v>137</v>
      </c>
      <c r="K2359" t="s">
        <v>138</v>
      </c>
      <c r="L2359" t="s">
        <v>6891</v>
      </c>
      <c r="M2359" t="s">
        <v>6892</v>
      </c>
      <c r="N2359">
        <v>0.18083333300000001</v>
      </c>
      <c r="O2359">
        <v>1</v>
      </c>
      <c r="P2359">
        <v>220</v>
      </c>
      <c r="Q2359">
        <v>0</v>
      </c>
      <c r="R2359">
        <v>37</v>
      </c>
      <c r="S2359">
        <v>0</v>
      </c>
      <c r="T2359">
        <v>22</v>
      </c>
      <c r="U2359">
        <v>1</v>
      </c>
      <c r="V2359">
        <v>1</v>
      </c>
      <c r="W2359">
        <v>4.5632839442499996E-2</v>
      </c>
      <c r="X2359">
        <v>7.1415997173080257</v>
      </c>
      <c r="Y2359">
        <v>0</v>
      </c>
      <c r="Z2359">
        <v>2.7023857982840478</v>
      </c>
      <c r="AA2359">
        <v>0</v>
      </c>
      <c r="AB2359">
        <v>4.4890787005975117</v>
      </c>
      <c r="AC2359">
        <v>11.768447860343677</v>
      </c>
      <c r="AD2359">
        <v>2.4404322469165254E-2</v>
      </c>
      <c r="AE2359">
        <v>26.171549238444928</v>
      </c>
    </row>
    <row r="2360" spans="1:31" x14ac:dyDescent="0.3">
      <c r="A2360">
        <v>2691520</v>
      </c>
      <c r="B2360">
        <v>1</v>
      </c>
      <c r="C2360" t="s">
        <v>81</v>
      </c>
      <c r="D2360" t="s">
        <v>115</v>
      </c>
      <c r="E2360" t="s">
        <v>132</v>
      </c>
      <c r="F2360" t="s">
        <v>6893</v>
      </c>
      <c r="G2360" t="s">
        <v>165</v>
      </c>
      <c r="H2360" t="s">
        <v>135</v>
      </c>
      <c r="I2360" t="s">
        <v>136</v>
      </c>
      <c r="J2360" t="s">
        <v>137</v>
      </c>
      <c r="K2360" t="s">
        <v>166</v>
      </c>
      <c r="L2360" t="s">
        <v>6894</v>
      </c>
      <c r="M2360" t="s">
        <v>6895</v>
      </c>
      <c r="N2360">
        <v>6.8494444440000004</v>
      </c>
      <c r="O2360">
        <v>5</v>
      </c>
      <c r="P2360">
        <v>1344</v>
      </c>
      <c r="Q2360">
        <v>1</v>
      </c>
      <c r="R2360">
        <v>21</v>
      </c>
      <c r="S2360">
        <v>3</v>
      </c>
      <c r="T2360">
        <v>108</v>
      </c>
      <c r="U2360">
        <v>1</v>
      </c>
      <c r="V2360">
        <v>0</v>
      </c>
      <c r="W2360">
        <v>6.272556266825001</v>
      </c>
      <c r="X2360">
        <v>809.13958465025837</v>
      </c>
      <c r="Y2360">
        <v>3.9689914875517416</v>
      </c>
      <c r="Z2360">
        <v>4.5264116302479342</v>
      </c>
      <c r="AA2360">
        <v>63.944193611174235</v>
      </c>
      <c r="AB2360">
        <v>221.06896953862974</v>
      </c>
      <c r="AC2360">
        <v>228.67697939345018</v>
      </c>
      <c r="AD2360">
        <v>0</v>
      </c>
      <c r="AE2360">
        <v>1337.5976865781372</v>
      </c>
    </row>
    <row r="2361" spans="1:31" x14ac:dyDescent="0.3">
      <c r="A2361">
        <v>2691605</v>
      </c>
      <c r="B2361">
        <v>1</v>
      </c>
      <c r="C2361" t="s">
        <v>80</v>
      </c>
      <c r="D2361" t="s">
        <v>101</v>
      </c>
      <c r="E2361" t="s">
        <v>132</v>
      </c>
      <c r="F2361" t="s">
        <v>6896</v>
      </c>
      <c r="G2361" t="s">
        <v>165</v>
      </c>
      <c r="H2361" t="s">
        <v>135</v>
      </c>
      <c r="I2361" t="s">
        <v>136</v>
      </c>
      <c r="J2361" t="s">
        <v>137</v>
      </c>
      <c r="K2361" t="s">
        <v>166</v>
      </c>
      <c r="L2361" t="s">
        <v>6897</v>
      </c>
      <c r="M2361" t="s">
        <v>6898</v>
      </c>
      <c r="N2361">
        <v>5.9924999999999997</v>
      </c>
      <c r="O2361">
        <v>0</v>
      </c>
      <c r="P2361">
        <v>0</v>
      </c>
      <c r="Q2361">
        <v>0</v>
      </c>
      <c r="R2361">
        <v>0</v>
      </c>
      <c r="S2361">
        <v>6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</row>
    <row r="2362" spans="1:31" x14ac:dyDescent="0.3">
      <c r="A2362">
        <v>2691736</v>
      </c>
      <c r="B2362">
        <v>1</v>
      </c>
      <c r="C2362" t="s">
        <v>81</v>
      </c>
      <c r="D2362" t="s">
        <v>126</v>
      </c>
      <c r="E2362" t="s">
        <v>132</v>
      </c>
      <c r="F2362" t="s">
        <v>6899</v>
      </c>
      <c r="G2362" t="s">
        <v>346</v>
      </c>
      <c r="H2362" t="s">
        <v>135</v>
      </c>
      <c r="I2362" t="s">
        <v>136</v>
      </c>
      <c r="J2362" t="s">
        <v>137</v>
      </c>
      <c r="K2362" t="s">
        <v>166</v>
      </c>
      <c r="L2362" t="s">
        <v>6900</v>
      </c>
      <c r="M2362" t="s">
        <v>6901</v>
      </c>
      <c r="N2362">
        <v>2.6666666659999998</v>
      </c>
      <c r="O2362">
        <v>0</v>
      </c>
      <c r="P2362">
        <v>411</v>
      </c>
      <c r="Q2362">
        <v>0</v>
      </c>
      <c r="R2362">
        <v>18</v>
      </c>
      <c r="S2362">
        <v>1</v>
      </c>
      <c r="T2362">
        <v>149</v>
      </c>
      <c r="U2362">
        <v>0</v>
      </c>
      <c r="V2362">
        <v>0</v>
      </c>
      <c r="W2362">
        <v>0</v>
      </c>
      <c r="X2362">
        <v>118.79314368770605</v>
      </c>
      <c r="Y2362">
        <v>0</v>
      </c>
      <c r="Z2362">
        <v>38.862275998004236</v>
      </c>
      <c r="AA2362">
        <v>12.638139500357884</v>
      </c>
      <c r="AB2362">
        <v>166.65708262686826</v>
      </c>
      <c r="AC2362">
        <v>0</v>
      </c>
      <c r="AD2362">
        <v>0</v>
      </c>
      <c r="AE2362">
        <v>336.9506418129364</v>
      </c>
    </row>
    <row r="2363" spans="1:31" x14ac:dyDescent="0.3">
      <c r="A2363">
        <v>2691795</v>
      </c>
      <c r="B2363">
        <v>1</v>
      </c>
      <c r="C2363" t="s">
        <v>80</v>
      </c>
      <c r="D2363" t="s">
        <v>98</v>
      </c>
      <c r="E2363" t="s">
        <v>213</v>
      </c>
      <c r="F2363" t="s">
        <v>6902</v>
      </c>
      <c r="G2363" t="s">
        <v>688</v>
      </c>
      <c r="H2363" t="s">
        <v>187</v>
      </c>
      <c r="I2363" t="s">
        <v>136</v>
      </c>
      <c r="J2363" t="s">
        <v>137</v>
      </c>
      <c r="K2363" t="s">
        <v>138</v>
      </c>
      <c r="L2363" t="s">
        <v>6903</v>
      </c>
      <c r="M2363" t="s">
        <v>6904</v>
      </c>
      <c r="N2363">
        <v>6.62</v>
      </c>
      <c r="O2363">
        <v>0</v>
      </c>
      <c r="P2363">
        <v>2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3.1413864950550421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3.1413864950550421</v>
      </c>
    </row>
    <row r="2364" spans="1:31" x14ac:dyDescent="0.3">
      <c r="A2364">
        <v>2691861</v>
      </c>
      <c r="B2364">
        <v>1</v>
      </c>
      <c r="C2364" t="s">
        <v>81</v>
      </c>
      <c r="D2364" t="s">
        <v>118</v>
      </c>
      <c r="E2364" t="s">
        <v>132</v>
      </c>
      <c r="F2364" t="s">
        <v>5540</v>
      </c>
      <c r="G2364" t="s">
        <v>134</v>
      </c>
      <c r="H2364" t="s">
        <v>135</v>
      </c>
      <c r="I2364" t="s">
        <v>136</v>
      </c>
      <c r="J2364" t="s">
        <v>137</v>
      </c>
      <c r="K2364" t="s">
        <v>138</v>
      </c>
      <c r="L2364" t="s">
        <v>6905</v>
      </c>
      <c r="M2364" t="s">
        <v>6906</v>
      </c>
      <c r="N2364">
        <v>0.95972222200000001</v>
      </c>
      <c r="O2364">
        <v>0</v>
      </c>
      <c r="P2364">
        <v>0</v>
      </c>
      <c r="Q2364">
        <v>18</v>
      </c>
      <c r="R2364">
        <v>8</v>
      </c>
      <c r="S2364">
        <v>14</v>
      </c>
      <c r="T2364">
        <v>0</v>
      </c>
      <c r="U2364">
        <v>10</v>
      </c>
      <c r="V2364">
        <v>0</v>
      </c>
      <c r="W2364">
        <v>0</v>
      </c>
      <c r="X2364">
        <v>0</v>
      </c>
      <c r="Y2364">
        <v>36.617902318897379</v>
      </c>
      <c r="Z2364">
        <v>11.483959736690917</v>
      </c>
      <c r="AA2364">
        <v>173.12029177435693</v>
      </c>
      <c r="AB2364">
        <v>0</v>
      </c>
      <c r="AC2364">
        <v>1494.9716671743506</v>
      </c>
      <c r="AD2364">
        <v>0</v>
      </c>
      <c r="AE2364">
        <v>1716.1938210042958</v>
      </c>
    </row>
    <row r="2365" spans="1:31" x14ac:dyDescent="0.3">
      <c r="A2365">
        <v>2691879</v>
      </c>
      <c r="B2365">
        <v>1</v>
      </c>
      <c r="C2365" t="s">
        <v>81</v>
      </c>
      <c r="D2365" t="s">
        <v>117</v>
      </c>
      <c r="E2365" t="s">
        <v>132</v>
      </c>
      <c r="F2365" t="s">
        <v>4887</v>
      </c>
      <c r="G2365" t="s">
        <v>134</v>
      </c>
      <c r="H2365" t="s">
        <v>135</v>
      </c>
      <c r="I2365" t="s">
        <v>136</v>
      </c>
      <c r="J2365" t="s">
        <v>137</v>
      </c>
      <c r="K2365" t="s">
        <v>138</v>
      </c>
      <c r="L2365" t="s">
        <v>6907</v>
      </c>
      <c r="M2365" t="s">
        <v>6908</v>
      </c>
      <c r="N2365">
        <v>0.19277777700000001</v>
      </c>
      <c r="O2365">
        <v>1</v>
      </c>
      <c r="P2365">
        <v>1052</v>
      </c>
      <c r="Q2365">
        <v>9</v>
      </c>
      <c r="R2365">
        <v>54</v>
      </c>
      <c r="S2365">
        <v>7</v>
      </c>
      <c r="T2365">
        <v>125</v>
      </c>
      <c r="U2365">
        <v>0</v>
      </c>
      <c r="V2365">
        <v>0</v>
      </c>
      <c r="W2365">
        <v>3.3675720194999995E-2</v>
      </c>
      <c r="X2365">
        <v>22.313175883880319</v>
      </c>
      <c r="Y2365">
        <v>11.90055515884702</v>
      </c>
      <c r="Z2365">
        <v>2.099350512499067</v>
      </c>
      <c r="AA2365">
        <v>36.226839535275197</v>
      </c>
      <c r="AB2365">
        <v>16.761612297351938</v>
      </c>
      <c r="AC2365">
        <v>0</v>
      </c>
      <c r="AD2365">
        <v>0</v>
      </c>
      <c r="AE2365">
        <v>89.335209108048531</v>
      </c>
    </row>
    <row r="2366" spans="1:31" x14ac:dyDescent="0.3">
      <c r="A2366">
        <v>2691881</v>
      </c>
      <c r="B2366">
        <v>1</v>
      </c>
      <c r="C2366" t="s">
        <v>80</v>
      </c>
      <c r="D2366" t="s">
        <v>93</v>
      </c>
      <c r="E2366" t="s">
        <v>145</v>
      </c>
      <c r="F2366" t="s">
        <v>1387</v>
      </c>
      <c r="G2366" t="s">
        <v>134</v>
      </c>
      <c r="H2366" t="s">
        <v>135</v>
      </c>
      <c r="I2366" t="s">
        <v>136</v>
      </c>
      <c r="J2366" t="s">
        <v>137</v>
      </c>
      <c r="K2366" t="s">
        <v>138</v>
      </c>
      <c r="L2366" t="s">
        <v>6909</v>
      </c>
      <c r="M2366" t="s">
        <v>6910</v>
      </c>
      <c r="N2366">
        <v>0.34749999999999998</v>
      </c>
      <c r="O2366">
        <v>0</v>
      </c>
      <c r="P2366">
        <v>267</v>
      </c>
      <c r="Q2366">
        <v>0</v>
      </c>
      <c r="R2366">
        <v>68</v>
      </c>
      <c r="S2366">
        <v>1</v>
      </c>
      <c r="T2366">
        <v>49</v>
      </c>
      <c r="U2366">
        <v>0</v>
      </c>
      <c r="V2366">
        <v>0</v>
      </c>
      <c r="W2366">
        <v>0</v>
      </c>
      <c r="X2366">
        <v>15.816143995597191</v>
      </c>
      <c r="Y2366">
        <v>0</v>
      </c>
      <c r="Z2366">
        <v>64.336535533653347</v>
      </c>
      <c r="AA2366">
        <v>30.352242975002497</v>
      </c>
      <c r="AB2366">
        <v>19.310227181209729</v>
      </c>
      <c r="AC2366">
        <v>0</v>
      </c>
      <c r="AD2366">
        <v>0</v>
      </c>
      <c r="AE2366">
        <v>129.81514968546276</v>
      </c>
    </row>
    <row r="2367" spans="1:31" x14ac:dyDescent="0.3">
      <c r="A2367">
        <v>2691883</v>
      </c>
      <c r="B2367">
        <v>1</v>
      </c>
      <c r="C2367" t="s">
        <v>80</v>
      </c>
      <c r="D2367" t="s">
        <v>95</v>
      </c>
      <c r="E2367" t="s">
        <v>184</v>
      </c>
      <c r="F2367" t="s">
        <v>6911</v>
      </c>
      <c r="G2367" t="s">
        <v>409</v>
      </c>
      <c r="H2367" t="s">
        <v>187</v>
      </c>
      <c r="I2367" t="s">
        <v>136</v>
      </c>
      <c r="J2367" t="s">
        <v>137</v>
      </c>
      <c r="K2367" t="s">
        <v>138</v>
      </c>
      <c r="L2367" t="s">
        <v>6912</v>
      </c>
      <c r="M2367" t="s">
        <v>6913</v>
      </c>
      <c r="N2367">
        <v>1.7527777769999999</v>
      </c>
      <c r="O2367">
        <v>0</v>
      </c>
      <c r="P2367">
        <v>35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11.240197553434003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11.240197553434003</v>
      </c>
    </row>
    <row r="2368" spans="1:31" x14ac:dyDescent="0.3">
      <c r="A2368">
        <v>2691900</v>
      </c>
      <c r="B2368">
        <v>1</v>
      </c>
      <c r="C2368" t="s">
        <v>81</v>
      </c>
      <c r="D2368" t="s">
        <v>112</v>
      </c>
      <c r="E2368" t="s">
        <v>160</v>
      </c>
      <c r="F2368" t="s">
        <v>6914</v>
      </c>
      <c r="G2368" t="s">
        <v>409</v>
      </c>
      <c r="H2368" t="s">
        <v>135</v>
      </c>
      <c r="I2368" t="s">
        <v>136</v>
      </c>
      <c r="J2368" t="s">
        <v>137</v>
      </c>
      <c r="K2368" t="s">
        <v>138</v>
      </c>
      <c r="L2368" t="s">
        <v>6915</v>
      </c>
      <c r="M2368" t="s">
        <v>6916</v>
      </c>
      <c r="N2368">
        <v>0.25138888799999998</v>
      </c>
      <c r="O2368">
        <v>0</v>
      </c>
      <c r="P2368">
        <v>23</v>
      </c>
      <c r="Q2368">
        <v>0</v>
      </c>
      <c r="R2368">
        <v>40</v>
      </c>
      <c r="S2368">
        <v>0</v>
      </c>
      <c r="T2368">
        <v>2</v>
      </c>
      <c r="U2368">
        <v>0</v>
      </c>
      <c r="V2368">
        <v>0</v>
      </c>
      <c r="W2368">
        <v>0</v>
      </c>
      <c r="X2368">
        <v>0.99695704541617503</v>
      </c>
      <c r="Y2368">
        <v>0</v>
      </c>
      <c r="Z2368">
        <v>2.0511669576640159</v>
      </c>
      <c r="AA2368">
        <v>0</v>
      </c>
      <c r="AB2368">
        <v>4.3982015058495731</v>
      </c>
      <c r="AC2368">
        <v>0</v>
      </c>
      <c r="AD2368">
        <v>0</v>
      </c>
      <c r="AE2368">
        <v>7.446325508929764</v>
      </c>
    </row>
    <row r="2369" spans="1:31" x14ac:dyDescent="0.3">
      <c r="A2369">
        <v>2691906</v>
      </c>
      <c r="B2369">
        <v>1</v>
      </c>
      <c r="C2369" t="s">
        <v>81</v>
      </c>
      <c r="D2369" t="s">
        <v>115</v>
      </c>
      <c r="E2369" t="s">
        <v>132</v>
      </c>
      <c r="F2369" t="s">
        <v>6917</v>
      </c>
      <c r="G2369" t="s">
        <v>134</v>
      </c>
      <c r="H2369" t="s">
        <v>135</v>
      </c>
      <c r="I2369" t="s">
        <v>136</v>
      </c>
      <c r="J2369" t="s">
        <v>137</v>
      </c>
      <c r="K2369" t="s">
        <v>138</v>
      </c>
      <c r="L2369" t="s">
        <v>6918</v>
      </c>
      <c r="M2369" t="s">
        <v>6919</v>
      </c>
      <c r="N2369">
        <v>0.229722222</v>
      </c>
      <c r="O2369">
        <v>2</v>
      </c>
      <c r="P2369">
        <v>631</v>
      </c>
      <c r="Q2369">
        <v>1</v>
      </c>
      <c r="R2369">
        <v>8</v>
      </c>
      <c r="S2369">
        <v>0</v>
      </c>
      <c r="T2369">
        <v>52</v>
      </c>
      <c r="U2369">
        <v>1</v>
      </c>
      <c r="V2369">
        <v>0</v>
      </c>
      <c r="W2369">
        <v>8.2573109254999999E-2</v>
      </c>
      <c r="X2369">
        <v>14.182625702071899</v>
      </c>
      <c r="Y2369">
        <v>0.13307038033211416</v>
      </c>
      <c r="Z2369">
        <v>2.8577630558336418E-2</v>
      </c>
      <c r="AA2369">
        <v>0</v>
      </c>
      <c r="AB2369">
        <v>2.2925054828070843</v>
      </c>
      <c r="AC2369">
        <v>6.6746483186504868</v>
      </c>
      <c r="AD2369">
        <v>0</v>
      </c>
      <c r="AE2369">
        <v>23.39400062367492</v>
      </c>
    </row>
    <row r="2370" spans="1:31" x14ac:dyDescent="0.3">
      <c r="A2370">
        <v>2691907</v>
      </c>
      <c r="B2370">
        <v>1</v>
      </c>
      <c r="C2370" t="s">
        <v>81</v>
      </c>
      <c r="D2370" t="s">
        <v>115</v>
      </c>
      <c r="E2370" t="s">
        <v>132</v>
      </c>
      <c r="F2370" t="s">
        <v>6920</v>
      </c>
      <c r="G2370" t="s">
        <v>134</v>
      </c>
      <c r="H2370" t="s">
        <v>135</v>
      </c>
      <c r="I2370" t="s">
        <v>136</v>
      </c>
      <c r="J2370" t="s">
        <v>137</v>
      </c>
      <c r="K2370" t="s">
        <v>138</v>
      </c>
      <c r="L2370" t="s">
        <v>6921</v>
      </c>
      <c r="M2370" t="s">
        <v>6922</v>
      </c>
      <c r="N2370">
        <v>0.17499999999999999</v>
      </c>
      <c r="O2370">
        <v>1</v>
      </c>
      <c r="P2370">
        <v>474</v>
      </c>
      <c r="Q2370">
        <v>0</v>
      </c>
      <c r="R2370">
        <v>10</v>
      </c>
      <c r="S2370">
        <v>2</v>
      </c>
      <c r="T2370">
        <v>41</v>
      </c>
      <c r="U2370">
        <v>0</v>
      </c>
      <c r="V2370">
        <v>0</v>
      </c>
      <c r="W2370">
        <v>3.1451667974999993E-2</v>
      </c>
      <c r="X2370">
        <v>6.9968106454664278</v>
      </c>
      <c r="Y2370">
        <v>0</v>
      </c>
      <c r="Z2370">
        <v>0</v>
      </c>
      <c r="AA2370">
        <v>1.2591859461895349</v>
      </c>
      <c r="AB2370">
        <v>2.37173589738526</v>
      </c>
      <c r="AC2370">
        <v>0</v>
      </c>
      <c r="AD2370">
        <v>0</v>
      </c>
      <c r="AE2370">
        <v>10.659184157016224</v>
      </c>
    </row>
    <row r="2371" spans="1:31" x14ac:dyDescent="0.3">
      <c r="A2371">
        <v>2691913</v>
      </c>
      <c r="B2371">
        <v>1</v>
      </c>
      <c r="C2371" t="s">
        <v>80</v>
      </c>
      <c r="D2371" t="s">
        <v>105</v>
      </c>
      <c r="E2371" t="s">
        <v>184</v>
      </c>
      <c r="F2371" t="s">
        <v>6923</v>
      </c>
      <c r="G2371" t="s">
        <v>409</v>
      </c>
      <c r="H2371" t="s">
        <v>187</v>
      </c>
      <c r="I2371" t="s">
        <v>136</v>
      </c>
      <c r="J2371" t="s">
        <v>137</v>
      </c>
      <c r="K2371" t="s">
        <v>138</v>
      </c>
      <c r="L2371" t="s">
        <v>6924</v>
      </c>
      <c r="M2371" t="s">
        <v>6925</v>
      </c>
      <c r="N2371">
        <v>1.3474999999999999</v>
      </c>
      <c r="O2371">
        <v>0</v>
      </c>
      <c r="P2371">
        <v>86</v>
      </c>
      <c r="Q2371">
        <v>0</v>
      </c>
      <c r="R2371">
        <v>0</v>
      </c>
      <c r="S2371">
        <v>0</v>
      </c>
      <c r="T2371">
        <v>9</v>
      </c>
      <c r="U2371">
        <v>0</v>
      </c>
      <c r="V2371">
        <v>0</v>
      </c>
      <c r="W2371">
        <v>0</v>
      </c>
      <c r="X2371">
        <v>20.173286473820149</v>
      </c>
      <c r="Y2371">
        <v>0</v>
      </c>
      <c r="Z2371">
        <v>0</v>
      </c>
      <c r="AA2371">
        <v>0</v>
      </c>
      <c r="AB2371">
        <v>10.810593148582887</v>
      </c>
      <c r="AC2371">
        <v>0</v>
      </c>
      <c r="AD2371">
        <v>0</v>
      </c>
      <c r="AE2371">
        <v>30.983879622403038</v>
      </c>
    </row>
    <row r="2372" spans="1:31" x14ac:dyDescent="0.3">
      <c r="A2372">
        <v>2691917</v>
      </c>
      <c r="B2372">
        <v>1</v>
      </c>
      <c r="C2372" t="s">
        <v>80</v>
      </c>
      <c r="D2372" t="s">
        <v>93</v>
      </c>
      <c r="E2372" t="s">
        <v>145</v>
      </c>
      <c r="F2372" t="s">
        <v>1387</v>
      </c>
      <c r="G2372" t="s">
        <v>134</v>
      </c>
      <c r="H2372" t="s">
        <v>135</v>
      </c>
      <c r="I2372" t="s">
        <v>136</v>
      </c>
      <c r="J2372" t="s">
        <v>137</v>
      </c>
      <c r="K2372" t="s">
        <v>138</v>
      </c>
      <c r="L2372" t="s">
        <v>6926</v>
      </c>
      <c r="M2372" t="s">
        <v>6927</v>
      </c>
      <c r="N2372">
        <v>0.52500000000000002</v>
      </c>
      <c r="O2372">
        <v>0</v>
      </c>
      <c r="P2372">
        <v>267</v>
      </c>
      <c r="Q2372">
        <v>0</v>
      </c>
      <c r="R2372">
        <v>68</v>
      </c>
      <c r="S2372">
        <v>1</v>
      </c>
      <c r="T2372">
        <v>49</v>
      </c>
      <c r="U2372">
        <v>0</v>
      </c>
      <c r="V2372">
        <v>0</v>
      </c>
      <c r="W2372">
        <v>0</v>
      </c>
      <c r="X2372">
        <v>24.213519888640977</v>
      </c>
      <c r="Y2372">
        <v>0</v>
      </c>
      <c r="Z2372">
        <v>101.82461588204052</v>
      </c>
      <c r="AA2372">
        <v>43.407540686447277</v>
      </c>
      <c r="AB2372">
        <v>27.991797800826813</v>
      </c>
      <c r="AC2372">
        <v>0</v>
      </c>
      <c r="AD2372">
        <v>0</v>
      </c>
      <c r="AE2372">
        <v>197.43747425795559</v>
      </c>
    </row>
    <row r="2373" spans="1:31" x14ac:dyDescent="0.3">
      <c r="A2373">
        <v>2691934</v>
      </c>
      <c r="B2373">
        <v>1</v>
      </c>
      <c r="C2373" t="s">
        <v>80</v>
      </c>
      <c r="D2373" t="s">
        <v>84</v>
      </c>
      <c r="E2373" t="s">
        <v>184</v>
      </c>
      <c r="F2373" t="s">
        <v>6928</v>
      </c>
      <c r="G2373" t="s">
        <v>186</v>
      </c>
      <c r="H2373" t="s">
        <v>187</v>
      </c>
      <c r="I2373" t="s">
        <v>136</v>
      </c>
      <c r="J2373" t="s">
        <v>137</v>
      </c>
      <c r="K2373" t="s">
        <v>138</v>
      </c>
      <c r="L2373" t="s">
        <v>6929</v>
      </c>
      <c r="M2373" t="s">
        <v>6930</v>
      </c>
      <c r="N2373">
        <v>2.690833333</v>
      </c>
      <c r="O2373">
        <v>0</v>
      </c>
      <c r="P2373">
        <v>22</v>
      </c>
      <c r="Q2373">
        <v>0</v>
      </c>
      <c r="R2373">
        <v>6</v>
      </c>
      <c r="S2373">
        <v>0</v>
      </c>
      <c r="T2373">
        <v>3</v>
      </c>
      <c r="U2373">
        <v>0</v>
      </c>
      <c r="V2373">
        <v>0</v>
      </c>
      <c r="W2373">
        <v>0</v>
      </c>
      <c r="X2373">
        <v>19.129646493460292</v>
      </c>
      <c r="Y2373">
        <v>0</v>
      </c>
      <c r="Z2373">
        <v>4.1084848651474797</v>
      </c>
      <c r="AA2373">
        <v>0</v>
      </c>
      <c r="AB2373">
        <v>6.7321744972231556</v>
      </c>
      <c r="AC2373">
        <v>0</v>
      </c>
      <c r="AD2373">
        <v>0</v>
      </c>
      <c r="AE2373">
        <v>29.970305855830929</v>
      </c>
    </row>
    <row r="2374" spans="1:31" x14ac:dyDescent="0.3">
      <c r="A2374">
        <v>2691939</v>
      </c>
      <c r="B2374">
        <v>1</v>
      </c>
      <c r="C2374" t="s">
        <v>80</v>
      </c>
      <c r="D2374" t="s">
        <v>104</v>
      </c>
      <c r="E2374" t="s">
        <v>213</v>
      </c>
      <c r="F2374" t="s">
        <v>6931</v>
      </c>
      <c r="G2374" t="s">
        <v>688</v>
      </c>
      <c r="H2374" t="s">
        <v>187</v>
      </c>
      <c r="I2374" t="s">
        <v>136</v>
      </c>
      <c r="J2374" t="s">
        <v>137</v>
      </c>
      <c r="K2374" t="s">
        <v>138</v>
      </c>
      <c r="L2374" t="s">
        <v>6932</v>
      </c>
      <c r="M2374" t="s">
        <v>6933</v>
      </c>
      <c r="N2374">
        <v>3.5950000000000002</v>
      </c>
      <c r="O2374">
        <v>0</v>
      </c>
      <c r="P2374">
        <v>5</v>
      </c>
      <c r="Q2374">
        <v>0</v>
      </c>
      <c r="R2374">
        <v>0</v>
      </c>
      <c r="S2374">
        <v>0</v>
      </c>
      <c r="T2374">
        <v>2</v>
      </c>
      <c r="U2374">
        <v>0</v>
      </c>
      <c r="V2374">
        <v>0</v>
      </c>
      <c r="W2374">
        <v>0</v>
      </c>
      <c r="X2374">
        <v>3.9708204224958346</v>
      </c>
      <c r="Y2374">
        <v>0</v>
      </c>
      <c r="Z2374">
        <v>0</v>
      </c>
      <c r="AA2374">
        <v>0</v>
      </c>
      <c r="AB2374">
        <v>7.400647764359805</v>
      </c>
      <c r="AC2374">
        <v>0</v>
      </c>
      <c r="AD2374">
        <v>0</v>
      </c>
      <c r="AE2374">
        <v>11.37146818685564</v>
      </c>
    </row>
    <row r="2375" spans="1:31" x14ac:dyDescent="0.3">
      <c r="A2375">
        <v>2691940</v>
      </c>
      <c r="B2375">
        <v>1</v>
      </c>
      <c r="C2375" t="s">
        <v>80</v>
      </c>
      <c r="D2375" t="s">
        <v>94</v>
      </c>
      <c r="E2375" t="s">
        <v>244</v>
      </c>
      <c r="F2375" t="s">
        <v>6513</v>
      </c>
      <c r="G2375" t="s">
        <v>409</v>
      </c>
      <c r="H2375" t="s">
        <v>187</v>
      </c>
      <c r="I2375" t="s">
        <v>136</v>
      </c>
      <c r="J2375" t="s">
        <v>137</v>
      </c>
      <c r="K2375" t="s">
        <v>138</v>
      </c>
      <c r="L2375" t="s">
        <v>6934</v>
      </c>
      <c r="M2375" t="s">
        <v>6935</v>
      </c>
      <c r="N2375">
        <v>0.41361111099999998</v>
      </c>
      <c r="O2375">
        <v>0</v>
      </c>
      <c r="P2375">
        <v>83</v>
      </c>
      <c r="Q2375">
        <v>0</v>
      </c>
      <c r="R2375">
        <v>44</v>
      </c>
      <c r="S2375">
        <v>0</v>
      </c>
      <c r="T2375">
        <v>7</v>
      </c>
      <c r="U2375">
        <v>0</v>
      </c>
      <c r="V2375">
        <v>0</v>
      </c>
      <c r="W2375">
        <v>0</v>
      </c>
      <c r="X2375">
        <v>7.6653301978114348</v>
      </c>
      <c r="Y2375">
        <v>0</v>
      </c>
      <c r="Z2375">
        <v>7.018135255606194</v>
      </c>
      <c r="AA2375">
        <v>0</v>
      </c>
      <c r="AB2375">
        <v>0.36221508994328594</v>
      </c>
      <c r="AC2375">
        <v>0</v>
      </c>
      <c r="AD2375">
        <v>0</v>
      </c>
      <c r="AE2375">
        <v>15.045680543360914</v>
      </c>
    </row>
    <row r="2376" spans="1:31" x14ac:dyDescent="0.3">
      <c r="A2376">
        <v>2691969</v>
      </c>
      <c r="B2376">
        <v>1</v>
      </c>
      <c r="C2376" t="s">
        <v>81</v>
      </c>
      <c r="D2376" t="s">
        <v>112</v>
      </c>
      <c r="E2376" t="s">
        <v>213</v>
      </c>
      <c r="F2376" t="s">
        <v>6936</v>
      </c>
      <c r="G2376" t="s">
        <v>688</v>
      </c>
      <c r="H2376" t="s">
        <v>187</v>
      </c>
      <c r="I2376" t="s">
        <v>136</v>
      </c>
      <c r="J2376" t="s">
        <v>137</v>
      </c>
      <c r="K2376" t="s">
        <v>138</v>
      </c>
      <c r="L2376" t="s">
        <v>6937</v>
      </c>
      <c r="M2376" t="s">
        <v>6938</v>
      </c>
      <c r="N2376">
        <v>2.4133333330000002</v>
      </c>
      <c r="O2376">
        <v>0</v>
      </c>
      <c r="P2376">
        <v>1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0.54742956312666669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0.54742956312666669</v>
      </c>
    </row>
    <row r="2377" spans="1:31" x14ac:dyDescent="0.3">
      <c r="A2377">
        <v>2691982</v>
      </c>
      <c r="B2377">
        <v>1</v>
      </c>
      <c r="C2377" t="s">
        <v>80</v>
      </c>
      <c r="D2377" t="s">
        <v>105</v>
      </c>
      <c r="E2377" t="s">
        <v>184</v>
      </c>
      <c r="F2377" t="s">
        <v>6939</v>
      </c>
      <c r="G2377" t="s">
        <v>409</v>
      </c>
      <c r="H2377" t="s">
        <v>187</v>
      </c>
      <c r="I2377" t="s">
        <v>136</v>
      </c>
      <c r="J2377" t="s">
        <v>137</v>
      </c>
      <c r="K2377" t="s">
        <v>138</v>
      </c>
      <c r="L2377" t="s">
        <v>6940</v>
      </c>
      <c r="M2377" t="s">
        <v>6941</v>
      </c>
      <c r="N2377">
        <v>0.76027777699999999</v>
      </c>
      <c r="O2377">
        <v>0</v>
      </c>
      <c r="P2377">
        <v>99</v>
      </c>
      <c r="Q2377">
        <v>0</v>
      </c>
      <c r="R2377">
        <v>5</v>
      </c>
      <c r="S2377">
        <v>0</v>
      </c>
      <c r="T2377">
        <v>3</v>
      </c>
      <c r="U2377">
        <v>0</v>
      </c>
      <c r="V2377">
        <v>0</v>
      </c>
      <c r="W2377">
        <v>0</v>
      </c>
      <c r="X2377">
        <v>18.076119100676944</v>
      </c>
      <c r="Y2377">
        <v>0</v>
      </c>
      <c r="Z2377">
        <v>1.7428847907430391</v>
      </c>
      <c r="AA2377">
        <v>0</v>
      </c>
      <c r="AB2377">
        <v>8.0502304406260166</v>
      </c>
      <c r="AC2377">
        <v>0</v>
      </c>
      <c r="AD2377">
        <v>0</v>
      </c>
      <c r="AE2377">
        <v>27.869234332045998</v>
      </c>
    </row>
    <row r="2378" spans="1:31" x14ac:dyDescent="0.3">
      <c r="A2378">
        <v>2691424</v>
      </c>
      <c r="B2378">
        <v>1</v>
      </c>
      <c r="C2378" t="s">
        <v>81</v>
      </c>
      <c r="D2378" t="s">
        <v>112</v>
      </c>
      <c r="E2378" t="s">
        <v>145</v>
      </c>
      <c r="F2378" t="s">
        <v>1406</v>
      </c>
      <c r="G2378" t="s">
        <v>346</v>
      </c>
      <c r="H2378" t="s">
        <v>135</v>
      </c>
      <c r="I2378" t="s">
        <v>136</v>
      </c>
      <c r="J2378" t="s">
        <v>137</v>
      </c>
      <c r="K2378" t="s">
        <v>166</v>
      </c>
      <c r="L2378" t="s">
        <v>6942</v>
      </c>
      <c r="M2378" t="s">
        <v>6943</v>
      </c>
      <c r="N2378">
        <v>6.727777777</v>
      </c>
      <c r="O2378">
        <v>0</v>
      </c>
      <c r="P2378">
        <v>77</v>
      </c>
      <c r="Q2378">
        <v>57</v>
      </c>
      <c r="R2378">
        <v>84</v>
      </c>
      <c r="S2378">
        <v>9</v>
      </c>
      <c r="T2378">
        <v>1</v>
      </c>
      <c r="U2378">
        <v>1</v>
      </c>
      <c r="V2378">
        <v>0</v>
      </c>
      <c r="W2378">
        <v>0</v>
      </c>
      <c r="X2378">
        <v>192.33909909971013</v>
      </c>
      <c r="Y2378">
        <v>979.55321948384631</v>
      </c>
      <c r="Z2378">
        <v>596.16679038429845</v>
      </c>
      <c r="AA2378">
        <v>97.626889817636211</v>
      </c>
      <c r="AB2378">
        <v>5.7661709220853634</v>
      </c>
      <c r="AC2378">
        <v>323.21455649328084</v>
      </c>
      <c r="AD2378">
        <v>0</v>
      </c>
      <c r="AE2378">
        <v>2194.6667262008577</v>
      </c>
    </row>
    <row r="2379" spans="1:31" x14ac:dyDescent="0.3">
      <c r="A2379">
        <v>2691426</v>
      </c>
      <c r="B2379">
        <v>1</v>
      </c>
      <c r="C2379" t="s">
        <v>81</v>
      </c>
      <c r="D2379" t="s">
        <v>112</v>
      </c>
      <c r="E2379" t="s">
        <v>160</v>
      </c>
      <c r="F2379" t="s">
        <v>6944</v>
      </c>
      <c r="G2379" t="s">
        <v>165</v>
      </c>
      <c r="H2379" t="s">
        <v>135</v>
      </c>
      <c r="I2379" t="s">
        <v>136</v>
      </c>
      <c r="J2379" t="s">
        <v>137</v>
      </c>
      <c r="K2379" t="s">
        <v>166</v>
      </c>
      <c r="L2379" t="s">
        <v>6945</v>
      </c>
      <c r="M2379" t="s">
        <v>6946</v>
      </c>
      <c r="N2379">
        <v>7.5877777770000003</v>
      </c>
      <c r="O2379">
        <v>0</v>
      </c>
      <c r="P2379">
        <v>23</v>
      </c>
      <c r="Q2379">
        <v>0</v>
      </c>
      <c r="R2379">
        <v>40</v>
      </c>
      <c r="S2379">
        <v>0</v>
      </c>
      <c r="T2379">
        <v>2</v>
      </c>
      <c r="U2379">
        <v>0</v>
      </c>
      <c r="V2379">
        <v>0</v>
      </c>
      <c r="W2379">
        <v>0</v>
      </c>
      <c r="X2379">
        <v>28.835709754328978</v>
      </c>
      <c r="Y2379">
        <v>0</v>
      </c>
      <c r="Z2379">
        <v>68.134803920761996</v>
      </c>
      <c r="AA2379">
        <v>0</v>
      </c>
      <c r="AB2379">
        <v>141.60167382283231</v>
      </c>
      <c r="AC2379">
        <v>0</v>
      </c>
      <c r="AD2379">
        <v>0</v>
      </c>
      <c r="AE2379">
        <v>238.57218749792327</v>
      </c>
    </row>
    <row r="2380" spans="1:31" x14ac:dyDescent="0.3">
      <c r="A2380">
        <v>2691438</v>
      </c>
      <c r="B2380">
        <v>1</v>
      </c>
      <c r="C2380" t="s">
        <v>81</v>
      </c>
      <c r="D2380" t="s">
        <v>112</v>
      </c>
      <c r="E2380" t="s">
        <v>145</v>
      </c>
      <c r="F2380" t="s">
        <v>739</v>
      </c>
      <c r="G2380" t="s">
        <v>165</v>
      </c>
      <c r="H2380" t="s">
        <v>135</v>
      </c>
      <c r="I2380" t="s">
        <v>136</v>
      </c>
      <c r="J2380" t="s">
        <v>137</v>
      </c>
      <c r="K2380" t="s">
        <v>166</v>
      </c>
      <c r="L2380" t="s">
        <v>6947</v>
      </c>
      <c r="M2380" t="s">
        <v>6948</v>
      </c>
      <c r="N2380">
        <v>6.3216666659999996</v>
      </c>
      <c r="O2380">
        <v>3</v>
      </c>
      <c r="P2380">
        <v>746</v>
      </c>
      <c r="Q2380">
        <v>111</v>
      </c>
      <c r="R2380">
        <v>70</v>
      </c>
      <c r="S2380">
        <v>12</v>
      </c>
      <c r="T2380">
        <v>98</v>
      </c>
      <c r="U2380">
        <v>7</v>
      </c>
      <c r="V2380">
        <v>0</v>
      </c>
      <c r="W2380">
        <v>48.053723284261402</v>
      </c>
      <c r="X2380">
        <v>756.19474611461465</v>
      </c>
      <c r="Y2380">
        <v>2079.6870907260891</v>
      </c>
      <c r="Z2380">
        <v>347.43520056432385</v>
      </c>
      <c r="AA2380">
        <v>714.03219199495675</v>
      </c>
      <c r="AB2380">
        <v>276.28526220253832</v>
      </c>
      <c r="AC2380">
        <v>5846.8200492542219</v>
      </c>
      <c r="AD2380">
        <v>0</v>
      </c>
      <c r="AE2380">
        <v>10068.508264141006</v>
      </c>
    </row>
    <row r="2381" spans="1:31" x14ac:dyDescent="0.3">
      <c r="A2381">
        <v>2691675</v>
      </c>
      <c r="B2381">
        <v>1</v>
      </c>
      <c r="C2381" t="s">
        <v>81</v>
      </c>
      <c r="D2381" t="s">
        <v>128</v>
      </c>
      <c r="E2381" t="s">
        <v>213</v>
      </c>
      <c r="F2381" t="s">
        <v>6949</v>
      </c>
      <c r="G2381" t="s">
        <v>831</v>
      </c>
      <c r="H2381" t="s">
        <v>187</v>
      </c>
      <c r="I2381" t="s">
        <v>136</v>
      </c>
      <c r="J2381" t="s">
        <v>137</v>
      </c>
      <c r="K2381" t="s">
        <v>138</v>
      </c>
      <c r="L2381" t="s">
        <v>6950</v>
      </c>
      <c r="M2381" t="s">
        <v>6951</v>
      </c>
      <c r="N2381">
        <v>9.7608333330000008</v>
      </c>
      <c r="O2381">
        <v>0</v>
      </c>
      <c r="P2381">
        <v>9</v>
      </c>
      <c r="Q2381">
        <v>0</v>
      </c>
      <c r="R2381">
        <v>0</v>
      </c>
      <c r="S2381">
        <v>0</v>
      </c>
      <c r="T2381">
        <v>2</v>
      </c>
      <c r="U2381">
        <v>0</v>
      </c>
      <c r="V2381">
        <v>0</v>
      </c>
      <c r="W2381">
        <v>0</v>
      </c>
      <c r="X2381">
        <v>16.323144162584526</v>
      </c>
      <c r="Y2381">
        <v>0</v>
      </c>
      <c r="Z2381">
        <v>0</v>
      </c>
      <c r="AA2381">
        <v>0</v>
      </c>
      <c r="AB2381">
        <v>14.808634100451572</v>
      </c>
      <c r="AC2381">
        <v>0</v>
      </c>
      <c r="AD2381">
        <v>0</v>
      </c>
      <c r="AE2381">
        <v>31.131778263036097</v>
      </c>
    </row>
    <row r="2382" spans="1:31" x14ac:dyDescent="0.3">
      <c r="A2382">
        <v>2691703</v>
      </c>
      <c r="B2382">
        <v>1</v>
      </c>
      <c r="C2382" t="s">
        <v>81</v>
      </c>
      <c r="D2382" t="s">
        <v>127</v>
      </c>
      <c r="E2382" t="s">
        <v>184</v>
      </c>
      <c r="F2382" t="s">
        <v>6952</v>
      </c>
      <c r="G2382" t="s">
        <v>186</v>
      </c>
      <c r="H2382" t="s">
        <v>187</v>
      </c>
      <c r="I2382" t="s">
        <v>136</v>
      </c>
      <c r="J2382" t="s">
        <v>137</v>
      </c>
      <c r="K2382" t="s">
        <v>138</v>
      </c>
      <c r="L2382" t="s">
        <v>6953</v>
      </c>
      <c r="M2382" t="s">
        <v>6954</v>
      </c>
      <c r="N2382">
        <v>8.7022222219999996</v>
      </c>
      <c r="O2382">
        <v>0</v>
      </c>
      <c r="P2382">
        <v>51</v>
      </c>
      <c r="Q2382">
        <v>0</v>
      </c>
      <c r="R2382">
        <v>1</v>
      </c>
      <c r="S2382">
        <v>0</v>
      </c>
      <c r="T2382">
        <v>2</v>
      </c>
      <c r="U2382">
        <v>0</v>
      </c>
      <c r="V2382">
        <v>0</v>
      </c>
      <c r="W2382">
        <v>0</v>
      </c>
      <c r="X2382">
        <v>72.429360340858281</v>
      </c>
      <c r="Y2382">
        <v>0</v>
      </c>
      <c r="Z2382">
        <v>49.725719936518509</v>
      </c>
      <c r="AA2382">
        <v>0</v>
      </c>
      <c r="AB2382">
        <v>13.157418689294319</v>
      </c>
      <c r="AC2382">
        <v>0</v>
      </c>
      <c r="AD2382">
        <v>0</v>
      </c>
      <c r="AE2382">
        <v>135.31249896667111</v>
      </c>
    </row>
    <row r="2383" spans="1:31" x14ac:dyDescent="0.3">
      <c r="A2383">
        <v>2691786</v>
      </c>
      <c r="B2383">
        <v>1</v>
      </c>
      <c r="C2383" t="s">
        <v>80</v>
      </c>
      <c r="D2383" t="s">
        <v>88</v>
      </c>
      <c r="E2383" t="s">
        <v>145</v>
      </c>
      <c r="F2383" t="s">
        <v>6955</v>
      </c>
      <c r="G2383" t="s">
        <v>1460</v>
      </c>
      <c r="H2383" t="s">
        <v>135</v>
      </c>
      <c r="I2383" t="s">
        <v>136</v>
      </c>
      <c r="J2383" t="s">
        <v>137</v>
      </c>
      <c r="K2383" t="s">
        <v>138</v>
      </c>
      <c r="L2383" t="s">
        <v>6956</v>
      </c>
      <c r="M2383" t="s">
        <v>6957</v>
      </c>
      <c r="N2383">
        <v>0.86638888800000002</v>
      </c>
      <c r="O2383">
        <v>1</v>
      </c>
      <c r="P2383">
        <v>530</v>
      </c>
      <c r="Q2383">
        <v>0</v>
      </c>
      <c r="R2383">
        <v>1</v>
      </c>
      <c r="S2383">
        <v>13</v>
      </c>
      <c r="T2383">
        <v>127</v>
      </c>
      <c r="U2383">
        <v>2</v>
      </c>
      <c r="V2383">
        <v>1</v>
      </c>
      <c r="W2383">
        <v>6.5308201253575859</v>
      </c>
      <c r="X2383">
        <v>105.4996752909128</v>
      </c>
      <c r="Y2383">
        <v>0</v>
      </c>
      <c r="Z2383">
        <v>1.0825705764827778</v>
      </c>
      <c r="AA2383">
        <v>126.06559298273262</v>
      </c>
      <c r="AB2383">
        <v>185.74312403613118</v>
      </c>
      <c r="AC2383">
        <v>154.58858316700267</v>
      </c>
      <c r="AD2383">
        <v>12.009644652690323</v>
      </c>
      <c r="AE2383">
        <v>591.52001083130995</v>
      </c>
    </row>
    <row r="2384" spans="1:31" x14ac:dyDescent="0.3">
      <c r="A2384">
        <v>2691812</v>
      </c>
      <c r="B2384">
        <v>1</v>
      </c>
      <c r="C2384" t="s">
        <v>81</v>
      </c>
      <c r="D2384" t="s">
        <v>121</v>
      </c>
      <c r="E2384" t="s">
        <v>132</v>
      </c>
      <c r="F2384" t="s">
        <v>4868</v>
      </c>
      <c r="G2384" t="s">
        <v>134</v>
      </c>
      <c r="H2384" t="s">
        <v>135</v>
      </c>
      <c r="I2384" t="s">
        <v>136</v>
      </c>
      <c r="J2384" t="s">
        <v>137</v>
      </c>
      <c r="K2384" t="s">
        <v>138</v>
      </c>
      <c r="L2384" t="s">
        <v>6958</v>
      </c>
      <c r="M2384" t="s">
        <v>6959</v>
      </c>
      <c r="N2384">
        <v>0.218611111</v>
      </c>
      <c r="O2384">
        <v>3</v>
      </c>
      <c r="P2384">
        <v>293</v>
      </c>
      <c r="Q2384">
        <v>4</v>
      </c>
      <c r="R2384">
        <v>37</v>
      </c>
      <c r="S2384">
        <v>3</v>
      </c>
      <c r="T2384">
        <v>15</v>
      </c>
      <c r="U2384">
        <v>0</v>
      </c>
      <c r="V2384">
        <v>0</v>
      </c>
      <c r="W2384">
        <v>2.3122813102698023</v>
      </c>
      <c r="X2384">
        <v>8.7052418580725739</v>
      </c>
      <c r="Y2384">
        <v>3.9288197004360943</v>
      </c>
      <c r="Z2384">
        <v>4.042928420118205</v>
      </c>
      <c r="AA2384">
        <v>5.8082384894643662</v>
      </c>
      <c r="AB2384">
        <v>2.9167834343532411</v>
      </c>
      <c r="AC2384">
        <v>0</v>
      </c>
      <c r="AD2384">
        <v>0</v>
      </c>
      <c r="AE2384">
        <v>27.714293212714281</v>
      </c>
    </row>
    <row r="2385" spans="1:31" x14ac:dyDescent="0.3">
      <c r="A2385">
        <v>2691960</v>
      </c>
      <c r="B2385">
        <v>1</v>
      </c>
      <c r="C2385" t="s">
        <v>80</v>
      </c>
      <c r="D2385" t="s">
        <v>104</v>
      </c>
      <c r="E2385" t="s">
        <v>428</v>
      </c>
      <c r="F2385" t="s">
        <v>6960</v>
      </c>
      <c r="G2385" t="s">
        <v>903</v>
      </c>
      <c r="H2385" t="s">
        <v>187</v>
      </c>
      <c r="I2385" t="s">
        <v>136</v>
      </c>
      <c r="J2385" t="s">
        <v>137</v>
      </c>
      <c r="K2385" t="s">
        <v>138</v>
      </c>
      <c r="L2385" t="s">
        <v>6961</v>
      </c>
      <c r="M2385" t="s">
        <v>6962</v>
      </c>
      <c r="N2385">
        <v>3.6888888880000001</v>
      </c>
      <c r="O2385">
        <v>0</v>
      </c>
      <c r="P2385">
        <v>45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36.725780631300054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36.725780631300054</v>
      </c>
    </row>
    <row r="2386" spans="1:31" x14ac:dyDescent="0.3">
      <c r="A2386">
        <v>2692007</v>
      </c>
      <c r="B2386">
        <v>1</v>
      </c>
      <c r="C2386" t="s">
        <v>81</v>
      </c>
      <c r="D2386" t="s">
        <v>115</v>
      </c>
      <c r="E2386" t="s">
        <v>184</v>
      </c>
      <c r="F2386" t="s">
        <v>6963</v>
      </c>
      <c r="G2386" t="s">
        <v>186</v>
      </c>
      <c r="H2386" t="s">
        <v>187</v>
      </c>
      <c r="I2386" t="s">
        <v>136</v>
      </c>
      <c r="J2386" t="s">
        <v>137</v>
      </c>
      <c r="K2386" t="s">
        <v>138</v>
      </c>
      <c r="L2386" t="s">
        <v>6964</v>
      </c>
      <c r="M2386" t="s">
        <v>6965</v>
      </c>
      <c r="N2386">
        <v>0.83333333300000001</v>
      </c>
      <c r="O2386">
        <v>0</v>
      </c>
      <c r="P2386">
        <v>6</v>
      </c>
      <c r="Q2386">
        <v>0</v>
      </c>
      <c r="R2386">
        <v>1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</row>
    <row r="2387" spans="1:31" x14ac:dyDescent="0.3">
      <c r="A2387">
        <v>2684811</v>
      </c>
      <c r="B2387">
        <v>1</v>
      </c>
      <c r="C2387" t="s">
        <v>80</v>
      </c>
      <c r="D2387" t="s">
        <v>94</v>
      </c>
      <c r="E2387" t="s">
        <v>160</v>
      </c>
      <c r="F2387" t="s">
        <v>6966</v>
      </c>
      <c r="G2387" t="s">
        <v>134</v>
      </c>
      <c r="H2387" t="s">
        <v>135</v>
      </c>
      <c r="I2387" t="s">
        <v>136</v>
      </c>
      <c r="J2387" t="s">
        <v>137</v>
      </c>
      <c r="K2387" t="s">
        <v>138</v>
      </c>
      <c r="L2387" t="s">
        <v>6967</v>
      </c>
      <c r="M2387" t="s">
        <v>6968</v>
      </c>
      <c r="N2387">
        <v>0.95361111099999996</v>
      </c>
      <c r="O2387">
        <v>0</v>
      </c>
      <c r="P2387">
        <v>2042</v>
      </c>
      <c r="Q2387">
        <v>0</v>
      </c>
      <c r="R2387">
        <v>0</v>
      </c>
      <c r="S2387">
        <v>1</v>
      </c>
      <c r="T2387">
        <v>945</v>
      </c>
      <c r="U2387">
        <v>0</v>
      </c>
      <c r="V2387">
        <v>0</v>
      </c>
      <c r="W2387">
        <v>0</v>
      </c>
      <c r="X2387">
        <v>249.46867290452747</v>
      </c>
      <c r="Y2387">
        <v>0</v>
      </c>
      <c r="Z2387">
        <v>0</v>
      </c>
      <c r="AA2387">
        <v>0.95665669528000008</v>
      </c>
      <c r="AB2387">
        <v>323.23933305268991</v>
      </c>
      <c r="AC2387">
        <v>0</v>
      </c>
      <c r="AD2387">
        <v>0</v>
      </c>
      <c r="AE2387">
        <v>573.66466265249733</v>
      </c>
    </row>
    <row r="2388" spans="1:31" x14ac:dyDescent="0.3">
      <c r="A2388">
        <v>2684811</v>
      </c>
      <c r="B2388">
        <v>2</v>
      </c>
      <c r="C2388" t="s">
        <v>80</v>
      </c>
      <c r="D2388" t="s">
        <v>94</v>
      </c>
      <c r="E2388" t="s">
        <v>145</v>
      </c>
      <c r="F2388" t="s">
        <v>6969</v>
      </c>
      <c r="G2388" t="s">
        <v>134</v>
      </c>
      <c r="H2388" t="s">
        <v>135</v>
      </c>
      <c r="I2388" t="s">
        <v>136</v>
      </c>
      <c r="J2388" t="s">
        <v>137</v>
      </c>
      <c r="K2388" t="s">
        <v>138</v>
      </c>
      <c r="L2388" t="s">
        <v>6968</v>
      </c>
      <c r="M2388" t="s">
        <v>6970</v>
      </c>
      <c r="N2388">
        <v>0.575555555</v>
      </c>
      <c r="O2388">
        <v>0</v>
      </c>
      <c r="P2388">
        <v>818</v>
      </c>
      <c r="Q2388">
        <v>0</v>
      </c>
      <c r="R2388">
        <v>15</v>
      </c>
      <c r="S2388">
        <v>0</v>
      </c>
      <c r="T2388">
        <v>44</v>
      </c>
      <c r="U2388">
        <v>0</v>
      </c>
      <c r="V2388">
        <v>0</v>
      </c>
      <c r="W2388">
        <v>0</v>
      </c>
      <c r="X2388">
        <v>62.992394888031754</v>
      </c>
      <c r="Y2388">
        <v>0</v>
      </c>
      <c r="Z2388">
        <v>2.4486637148495887</v>
      </c>
      <c r="AA2388">
        <v>0</v>
      </c>
      <c r="AB2388">
        <v>15.816101549368417</v>
      </c>
      <c r="AC2388">
        <v>0</v>
      </c>
      <c r="AD2388">
        <v>0</v>
      </c>
      <c r="AE2388">
        <v>81.257160152249753</v>
      </c>
    </row>
    <row r="2389" spans="1:31" x14ac:dyDescent="0.3">
      <c r="A2389">
        <v>2684811</v>
      </c>
      <c r="B2389">
        <v>3</v>
      </c>
      <c r="C2389" t="s">
        <v>80</v>
      </c>
      <c r="D2389" t="s">
        <v>94</v>
      </c>
      <c r="E2389" t="s">
        <v>160</v>
      </c>
      <c r="F2389" t="s">
        <v>6966</v>
      </c>
      <c r="G2389" t="s">
        <v>134</v>
      </c>
      <c r="H2389" t="s">
        <v>135</v>
      </c>
      <c r="I2389" t="s">
        <v>136</v>
      </c>
      <c r="J2389" t="s">
        <v>137</v>
      </c>
      <c r="K2389" t="s">
        <v>138</v>
      </c>
      <c r="L2389" t="s">
        <v>6970</v>
      </c>
      <c r="M2389" t="s">
        <v>6971</v>
      </c>
      <c r="N2389">
        <v>1.3563888879999999</v>
      </c>
      <c r="O2389">
        <v>0</v>
      </c>
      <c r="P2389">
        <v>2860</v>
      </c>
      <c r="Q2389">
        <v>0</v>
      </c>
      <c r="R2389">
        <v>15</v>
      </c>
      <c r="S2389">
        <v>1</v>
      </c>
      <c r="T2389">
        <v>989</v>
      </c>
      <c r="U2389">
        <v>0</v>
      </c>
      <c r="V2389">
        <v>0</v>
      </c>
      <c r="W2389">
        <v>0</v>
      </c>
      <c r="X2389">
        <v>537.34776539392692</v>
      </c>
      <c r="Y2389">
        <v>0</v>
      </c>
      <c r="Z2389">
        <v>5.9365889020083191</v>
      </c>
      <c r="AA2389">
        <v>1.47215087708</v>
      </c>
      <c r="AB2389">
        <v>577.40101777034454</v>
      </c>
      <c r="AC2389">
        <v>0</v>
      </c>
      <c r="AD2389">
        <v>0</v>
      </c>
      <c r="AE2389">
        <v>1122.1575229433597</v>
      </c>
    </row>
    <row r="2390" spans="1:31" x14ac:dyDescent="0.3">
      <c r="A2390">
        <v>2684953</v>
      </c>
      <c r="B2390">
        <v>1</v>
      </c>
      <c r="C2390" t="s">
        <v>80</v>
      </c>
      <c r="D2390" t="s">
        <v>94</v>
      </c>
      <c r="E2390" t="s">
        <v>145</v>
      </c>
      <c r="F2390" t="s">
        <v>6972</v>
      </c>
      <c r="G2390" t="s">
        <v>2196</v>
      </c>
      <c r="H2390" t="s">
        <v>135</v>
      </c>
      <c r="I2390" t="s">
        <v>136</v>
      </c>
      <c r="J2390" t="s">
        <v>137</v>
      </c>
      <c r="K2390" t="s">
        <v>138</v>
      </c>
      <c r="L2390" t="s">
        <v>6973</v>
      </c>
      <c r="M2390" t="s">
        <v>6974</v>
      </c>
      <c r="N2390">
        <v>2.3819444440000002</v>
      </c>
      <c r="O2390">
        <v>0</v>
      </c>
      <c r="P2390">
        <v>0</v>
      </c>
      <c r="Q2390">
        <v>0</v>
      </c>
      <c r="R2390">
        <v>0</v>
      </c>
      <c r="S2390">
        <v>0</v>
      </c>
      <c r="T2390">
        <v>8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9.8100585056468805</v>
      </c>
      <c r="AC2390">
        <v>0</v>
      </c>
      <c r="AD2390">
        <v>0</v>
      </c>
      <c r="AE2390">
        <v>9.8100585056468805</v>
      </c>
    </row>
    <row r="2391" spans="1:31" x14ac:dyDescent="0.3">
      <c r="A2391">
        <v>2685031</v>
      </c>
      <c r="B2391">
        <v>1</v>
      </c>
      <c r="C2391" t="s">
        <v>80</v>
      </c>
      <c r="D2391" t="s">
        <v>94</v>
      </c>
      <c r="E2391" t="s">
        <v>145</v>
      </c>
      <c r="F2391" t="s">
        <v>6975</v>
      </c>
      <c r="G2391" t="s">
        <v>134</v>
      </c>
      <c r="H2391" t="s">
        <v>135</v>
      </c>
      <c r="I2391" t="s">
        <v>169</v>
      </c>
      <c r="J2391" t="s">
        <v>137</v>
      </c>
      <c r="K2391" t="s">
        <v>138</v>
      </c>
      <c r="L2391" t="s">
        <v>6976</v>
      </c>
      <c r="M2391" t="s">
        <v>6977</v>
      </c>
      <c r="N2391">
        <v>4.7222219999999999E-3</v>
      </c>
      <c r="O2391">
        <v>0</v>
      </c>
      <c r="P2391">
        <v>1269</v>
      </c>
      <c r="Q2391">
        <v>0</v>
      </c>
      <c r="R2391">
        <v>0</v>
      </c>
      <c r="S2391">
        <v>1</v>
      </c>
      <c r="T2391">
        <v>543</v>
      </c>
      <c r="U2391">
        <v>0</v>
      </c>
      <c r="V2391">
        <v>0</v>
      </c>
      <c r="W2391">
        <v>0</v>
      </c>
      <c r="X2391">
        <v>0.82654921928542535</v>
      </c>
      <c r="Y2391">
        <v>0</v>
      </c>
      <c r="Z2391">
        <v>0</v>
      </c>
      <c r="AA2391">
        <v>5.2882471199999998E-3</v>
      </c>
      <c r="AB2391">
        <v>1.1686868120068121</v>
      </c>
      <c r="AC2391">
        <v>0</v>
      </c>
      <c r="AD2391">
        <v>0</v>
      </c>
      <c r="AE2391">
        <v>2.0005242784122377</v>
      </c>
    </row>
    <row r="2392" spans="1:31" x14ac:dyDescent="0.3">
      <c r="A2392">
        <v>2691721</v>
      </c>
      <c r="B2392">
        <v>1</v>
      </c>
      <c r="C2392" t="s">
        <v>81</v>
      </c>
      <c r="D2392" t="s">
        <v>128</v>
      </c>
      <c r="E2392" t="s">
        <v>184</v>
      </c>
      <c r="F2392" t="s">
        <v>6978</v>
      </c>
      <c r="G2392" t="s">
        <v>186</v>
      </c>
      <c r="H2392" t="s">
        <v>187</v>
      </c>
      <c r="I2392" t="s">
        <v>136</v>
      </c>
      <c r="J2392" t="s">
        <v>137</v>
      </c>
      <c r="K2392" t="s">
        <v>138</v>
      </c>
      <c r="L2392" t="s">
        <v>6979</v>
      </c>
      <c r="M2392" t="s">
        <v>6980</v>
      </c>
      <c r="N2392">
        <v>9.6716666660000001</v>
      </c>
      <c r="O2392">
        <v>0</v>
      </c>
      <c r="P2392">
        <v>248</v>
      </c>
      <c r="Q2392">
        <v>0</v>
      </c>
      <c r="R2392">
        <v>0</v>
      </c>
      <c r="S2392">
        <v>0</v>
      </c>
      <c r="T2392">
        <v>20</v>
      </c>
      <c r="U2392">
        <v>0</v>
      </c>
      <c r="V2392">
        <v>1</v>
      </c>
      <c r="W2392">
        <v>0</v>
      </c>
      <c r="X2392">
        <v>414.45877302302813</v>
      </c>
      <c r="Y2392">
        <v>0</v>
      </c>
      <c r="Z2392">
        <v>0</v>
      </c>
      <c r="AA2392">
        <v>0</v>
      </c>
      <c r="AB2392">
        <v>166.10296183683121</v>
      </c>
      <c r="AC2392">
        <v>0</v>
      </c>
      <c r="AD2392">
        <v>22.17945058501596</v>
      </c>
      <c r="AE2392">
        <v>602.74118544487533</v>
      </c>
    </row>
    <row r="2393" spans="1:31" x14ac:dyDescent="0.3">
      <c r="A2393">
        <v>2691961</v>
      </c>
      <c r="B2393">
        <v>1</v>
      </c>
      <c r="C2393" t="s">
        <v>80</v>
      </c>
      <c r="D2393" t="s">
        <v>85</v>
      </c>
      <c r="E2393" t="s">
        <v>428</v>
      </c>
      <c r="F2393" t="s">
        <v>6981</v>
      </c>
      <c r="G2393" t="s">
        <v>3914</v>
      </c>
      <c r="H2393" t="s">
        <v>187</v>
      </c>
      <c r="I2393" t="s">
        <v>136</v>
      </c>
      <c r="J2393" t="s">
        <v>3</v>
      </c>
      <c r="K2393" t="s">
        <v>138</v>
      </c>
      <c r="L2393" t="s">
        <v>6982</v>
      </c>
      <c r="M2393" t="s">
        <v>6983</v>
      </c>
      <c r="N2393">
        <v>4.0866666660000002</v>
      </c>
      <c r="O2393">
        <v>0</v>
      </c>
      <c r="P2393">
        <v>29</v>
      </c>
      <c r="Q2393">
        <v>0</v>
      </c>
      <c r="R2393">
        <v>0</v>
      </c>
      <c r="S2393">
        <v>0</v>
      </c>
      <c r="T2393">
        <v>7</v>
      </c>
      <c r="U2393">
        <v>0</v>
      </c>
      <c r="V2393">
        <v>0</v>
      </c>
      <c r="W2393">
        <v>0</v>
      </c>
      <c r="X2393">
        <v>20.841388533702077</v>
      </c>
      <c r="Y2393">
        <v>0</v>
      </c>
      <c r="Z2393">
        <v>0</v>
      </c>
      <c r="AA2393">
        <v>0</v>
      </c>
      <c r="AB2393">
        <v>20.878067241083919</v>
      </c>
      <c r="AC2393">
        <v>0</v>
      </c>
      <c r="AD2393">
        <v>0</v>
      </c>
      <c r="AE2393">
        <v>41.719455774785999</v>
      </c>
    </row>
    <row r="2394" spans="1:31" x14ac:dyDescent="0.3">
      <c r="A2394">
        <v>2691965</v>
      </c>
      <c r="B2394">
        <v>1</v>
      </c>
      <c r="C2394" t="s">
        <v>80</v>
      </c>
      <c r="D2394" t="s">
        <v>97</v>
      </c>
      <c r="E2394" t="s">
        <v>428</v>
      </c>
      <c r="F2394" t="s">
        <v>6984</v>
      </c>
      <c r="G2394" t="s">
        <v>1177</v>
      </c>
      <c r="H2394" t="s">
        <v>187</v>
      </c>
      <c r="I2394" t="s">
        <v>136</v>
      </c>
      <c r="J2394" t="s">
        <v>137</v>
      </c>
      <c r="K2394" t="s">
        <v>138</v>
      </c>
      <c r="L2394" t="s">
        <v>6985</v>
      </c>
      <c r="M2394" t="s">
        <v>6986</v>
      </c>
      <c r="N2394">
        <v>3.5083333329999999</v>
      </c>
      <c r="O2394">
        <v>0</v>
      </c>
      <c r="P2394">
        <v>38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39.645974869248512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39.645974869248512</v>
      </c>
    </row>
    <row r="2395" spans="1:31" x14ac:dyDescent="0.3">
      <c r="A2395">
        <v>2684921</v>
      </c>
      <c r="B2395">
        <v>1</v>
      </c>
      <c r="C2395" t="s">
        <v>80</v>
      </c>
      <c r="D2395" t="s">
        <v>107</v>
      </c>
      <c r="E2395" t="s">
        <v>145</v>
      </c>
      <c r="F2395" t="s">
        <v>6987</v>
      </c>
      <c r="G2395" t="s">
        <v>2196</v>
      </c>
      <c r="H2395" t="s">
        <v>135</v>
      </c>
      <c r="I2395" t="s">
        <v>136</v>
      </c>
      <c r="J2395" t="s">
        <v>137</v>
      </c>
      <c r="K2395" t="s">
        <v>138</v>
      </c>
      <c r="L2395" t="s">
        <v>6988</v>
      </c>
      <c r="M2395" t="s">
        <v>6989</v>
      </c>
      <c r="N2395">
        <v>1.794444444</v>
      </c>
      <c r="O2395">
        <v>0</v>
      </c>
      <c r="P2395">
        <v>64</v>
      </c>
      <c r="Q2395">
        <v>0</v>
      </c>
      <c r="R2395">
        <v>1</v>
      </c>
      <c r="S2395">
        <v>0</v>
      </c>
      <c r="T2395">
        <v>4</v>
      </c>
      <c r="U2395">
        <v>0</v>
      </c>
      <c r="V2395">
        <v>0</v>
      </c>
      <c r="W2395">
        <v>0</v>
      </c>
      <c r="X2395">
        <v>14.814853422266605</v>
      </c>
      <c r="Y2395">
        <v>0</v>
      </c>
      <c r="Z2395">
        <v>9.4153464100896258</v>
      </c>
      <c r="AA2395">
        <v>0</v>
      </c>
      <c r="AB2395">
        <v>0.46903311618714599</v>
      </c>
      <c r="AC2395">
        <v>0</v>
      </c>
      <c r="AD2395">
        <v>0</v>
      </c>
      <c r="AE2395">
        <v>24.699232948543376</v>
      </c>
    </row>
    <row r="2396" spans="1:31" x14ac:dyDescent="0.3">
      <c r="A2396">
        <v>2687046</v>
      </c>
      <c r="B2396">
        <v>1</v>
      </c>
      <c r="C2396" t="s">
        <v>80</v>
      </c>
      <c r="D2396" t="s">
        <v>94</v>
      </c>
      <c r="E2396" t="s">
        <v>160</v>
      </c>
      <c r="F2396" t="s">
        <v>6990</v>
      </c>
      <c r="G2396" t="s">
        <v>165</v>
      </c>
      <c r="H2396" t="s">
        <v>135</v>
      </c>
      <c r="I2396" t="s">
        <v>136</v>
      </c>
      <c r="J2396" t="s">
        <v>137</v>
      </c>
      <c r="K2396" t="s">
        <v>166</v>
      </c>
      <c r="L2396" t="s">
        <v>6991</v>
      </c>
      <c r="M2396" t="s">
        <v>6992</v>
      </c>
      <c r="N2396">
        <v>0.67666666600000003</v>
      </c>
      <c r="O2396">
        <v>0</v>
      </c>
      <c r="P2396">
        <v>402</v>
      </c>
      <c r="Q2396">
        <v>0</v>
      </c>
      <c r="R2396">
        <v>1</v>
      </c>
      <c r="S2396">
        <v>2</v>
      </c>
      <c r="T2396">
        <v>24</v>
      </c>
      <c r="U2396">
        <v>0</v>
      </c>
      <c r="V2396">
        <v>0</v>
      </c>
      <c r="W2396">
        <v>0</v>
      </c>
      <c r="X2396">
        <v>20.545403655700827</v>
      </c>
      <c r="Y2396">
        <v>0</v>
      </c>
      <c r="Z2396">
        <v>0</v>
      </c>
      <c r="AA2396">
        <v>8.6630468787027795</v>
      </c>
      <c r="AB2396">
        <v>11.120525162628306</v>
      </c>
      <c r="AC2396">
        <v>0</v>
      </c>
      <c r="AD2396">
        <v>0</v>
      </c>
      <c r="AE2396">
        <v>40.328975697031915</v>
      </c>
    </row>
    <row r="2397" spans="1:31" x14ac:dyDescent="0.3">
      <c r="A2397">
        <v>2687280</v>
      </c>
      <c r="B2397">
        <v>1</v>
      </c>
      <c r="C2397" t="s">
        <v>80</v>
      </c>
      <c r="D2397" t="s">
        <v>94</v>
      </c>
      <c r="E2397" t="s">
        <v>160</v>
      </c>
      <c r="F2397" t="s">
        <v>6993</v>
      </c>
      <c r="G2397" t="s">
        <v>409</v>
      </c>
      <c r="H2397" t="s">
        <v>135</v>
      </c>
      <c r="I2397" t="s">
        <v>136</v>
      </c>
      <c r="J2397" t="s">
        <v>137</v>
      </c>
      <c r="K2397" t="s">
        <v>138</v>
      </c>
      <c r="L2397" t="s">
        <v>6994</v>
      </c>
      <c r="M2397" t="s">
        <v>6995</v>
      </c>
      <c r="N2397">
        <v>6.0833333000000003E-2</v>
      </c>
      <c r="O2397">
        <v>0</v>
      </c>
      <c r="P2397">
        <v>1</v>
      </c>
      <c r="Q2397">
        <v>9</v>
      </c>
      <c r="R2397">
        <v>175</v>
      </c>
      <c r="S2397">
        <v>1</v>
      </c>
      <c r="T2397">
        <v>20</v>
      </c>
      <c r="U2397">
        <v>1</v>
      </c>
      <c r="V2397">
        <v>0</v>
      </c>
      <c r="W2397">
        <v>0</v>
      </c>
      <c r="X2397">
        <v>2.8618195916029505E-2</v>
      </c>
      <c r="Y2397">
        <v>6.688578441135333E-2</v>
      </c>
      <c r="Z2397">
        <v>1.023584531881542</v>
      </c>
      <c r="AA2397">
        <v>0.77665450243334955</v>
      </c>
      <c r="AB2397">
        <v>0.53878380780231305</v>
      </c>
      <c r="AC2397">
        <v>0.12977264528986418</v>
      </c>
      <c r="AD2397">
        <v>0</v>
      </c>
      <c r="AE2397">
        <v>2.5642994677344513</v>
      </c>
    </row>
    <row r="2398" spans="1:31" x14ac:dyDescent="0.3">
      <c r="A2398">
        <v>2688017</v>
      </c>
      <c r="B2398">
        <v>1</v>
      </c>
      <c r="C2398" t="s">
        <v>80</v>
      </c>
      <c r="D2398" t="s">
        <v>94</v>
      </c>
      <c r="E2398" t="s">
        <v>145</v>
      </c>
      <c r="F2398" t="s">
        <v>6996</v>
      </c>
      <c r="G2398" t="s">
        <v>134</v>
      </c>
      <c r="H2398" t="s">
        <v>135</v>
      </c>
      <c r="I2398" t="s">
        <v>136</v>
      </c>
      <c r="J2398" t="s">
        <v>137</v>
      </c>
      <c r="K2398" t="s">
        <v>138</v>
      </c>
      <c r="L2398" t="s">
        <v>6997</v>
      </c>
      <c r="M2398" t="s">
        <v>6998</v>
      </c>
      <c r="N2398">
        <v>6.25E-2</v>
      </c>
      <c r="O2398">
        <v>0</v>
      </c>
      <c r="P2398">
        <v>7099</v>
      </c>
      <c r="Q2398">
        <v>0</v>
      </c>
      <c r="R2398">
        <v>0</v>
      </c>
      <c r="S2398">
        <v>0</v>
      </c>
      <c r="T2398">
        <v>1196</v>
      </c>
      <c r="U2398">
        <v>0</v>
      </c>
      <c r="V2398">
        <v>0</v>
      </c>
      <c r="W2398">
        <v>0</v>
      </c>
      <c r="X2398">
        <v>74.478995536317882</v>
      </c>
      <c r="Y2398">
        <v>0</v>
      </c>
      <c r="Z2398">
        <v>0</v>
      </c>
      <c r="AA2398">
        <v>0</v>
      </c>
      <c r="AB2398">
        <v>69.942283359465279</v>
      </c>
      <c r="AC2398">
        <v>0</v>
      </c>
      <c r="AD2398">
        <v>0</v>
      </c>
      <c r="AE2398">
        <v>144.42127889578316</v>
      </c>
    </row>
    <row r="2399" spans="1:31" x14ac:dyDescent="0.3">
      <c r="A2399">
        <v>2688237</v>
      </c>
      <c r="B2399">
        <v>1</v>
      </c>
      <c r="C2399" t="s">
        <v>80</v>
      </c>
      <c r="D2399" t="s">
        <v>94</v>
      </c>
      <c r="E2399" t="s">
        <v>145</v>
      </c>
      <c r="F2399" t="s">
        <v>6999</v>
      </c>
      <c r="G2399" t="s">
        <v>134</v>
      </c>
      <c r="H2399" t="s">
        <v>135</v>
      </c>
      <c r="I2399" t="s">
        <v>136</v>
      </c>
      <c r="J2399" t="s">
        <v>137</v>
      </c>
      <c r="K2399" t="s">
        <v>138</v>
      </c>
      <c r="L2399" t="s">
        <v>7000</v>
      </c>
      <c r="M2399" t="s">
        <v>7001</v>
      </c>
      <c r="N2399">
        <v>0.20833333300000001</v>
      </c>
      <c r="O2399">
        <v>0</v>
      </c>
      <c r="P2399">
        <v>3981</v>
      </c>
      <c r="Q2399">
        <v>0</v>
      </c>
      <c r="R2399">
        <v>0</v>
      </c>
      <c r="S2399">
        <v>0</v>
      </c>
      <c r="T2399">
        <v>402</v>
      </c>
      <c r="U2399">
        <v>0</v>
      </c>
      <c r="V2399">
        <v>0</v>
      </c>
      <c r="W2399">
        <v>0</v>
      </c>
      <c r="X2399">
        <v>135.97295184675917</v>
      </c>
      <c r="Y2399">
        <v>0</v>
      </c>
      <c r="Z2399">
        <v>0</v>
      </c>
      <c r="AA2399">
        <v>0</v>
      </c>
      <c r="AB2399">
        <v>104.35549384027287</v>
      </c>
      <c r="AC2399">
        <v>0</v>
      </c>
      <c r="AD2399">
        <v>0</v>
      </c>
      <c r="AE2399">
        <v>240.32844568703206</v>
      </c>
    </row>
    <row r="2400" spans="1:31" x14ac:dyDescent="0.3">
      <c r="A2400">
        <v>2688775</v>
      </c>
      <c r="B2400">
        <v>1</v>
      </c>
      <c r="C2400" t="s">
        <v>80</v>
      </c>
      <c r="D2400" t="s">
        <v>94</v>
      </c>
      <c r="E2400" t="s">
        <v>145</v>
      </c>
      <c r="F2400" t="s">
        <v>7002</v>
      </c>
      <c r="G2400" t="s">
        <v>165</v>
      </c>
      <c r="H2400" t="s">
        <v>135</v>
      </c>
      <c r="I2400" t="s">
        <v>136</v>
      </c>
      <c r="J2400" t="s">
        <v>137</v>
      </c>
      <c r="K2400" t="s">
        <v>166</v>
      </c>
      <c r="L2400" t="s">
        <v>7003</v>
      </c>
      <c r="M2400" t="s">
        <v>7004</v>
      </c>
      <c r="N2400">
        <v>4.5674999999999999</v>
      </c>
      <c r="O2400">
        <v>0</v>
      </c>
      <c r="P2400">
        <v>2628</v>
      </c>
      <c r="Q2400">
        <v>0</v>
      </c>
      <c r="R2400">
        <v>0</v>
      </c>
      <c r="S2400">
        <v>0</v>
      </c>
      <c r="T2400">
        <v>328</v>
      </c>
      <c r="U2400">
        <v>0</v>
      </c>
      <c r="V2400">
        <v>0</v>
      </c>
      <c r="W2400">
        <v>0</v>
      </c>
      <c r="X2400">
        <v>2071.0240008165515</v>
      </c>
      <c r="Y2400">
        <v>0</v>
      </c>
      <c r="Z2400">
        <v>0</v>
      </c>
      <c r="AA2400">
        <v>0</v>
      </c>
      <c r="AB2400">
        <v>1401.3396700644387</v>
      </c>
      <c r="AC2400">
        <v>0</v>
      </c>
      <c r="AD2400">
        <v>0</v>
      </c>
      <c r="AE2400">
        <v>3472.36367088099</v>
      </c>
    </row>
    <row r="2401" spans="1:31" x14ac:dyDescent="0.3">
      <c r="A2401">
        <v>2689311</v>
      </c>
      <c r="B2401">
        <v>1</v>
      </c>
      <c r="C2401" t="s">
        <v>80</v>
      </c>
      <c r="D2401" t="s">
        <v>94</v>
      </c>
      <c r="E2401" t="s">
        <v>132</v>
      </c>
      <c r="F2401" t="s">
        <v>7005</v>
      </c>
      <c r="G2401" t="s">
        <v>1946</v>
      </c>
      <c r="H2401" t="s">
        <v>135</v>
      </c>
      <c r="I2401" t="s">
        <v>136</v>
      </c>
      <c r="J2401" t="s">
        <v>137</v>
      </c>
      <c r="K2401" t="s">
        <v>138</v>
      </c>
      <c r="L2401" t="s">
        <v>7006</v>
      </c>
      <c r="M2401" t="s">
        <v>7007</v>
      </c>
      <c r="N2401">
        <v>1.8208333329999999</v>
      </c>
      <c r="O2401">
        <v>0</v>
      </c>
      <c r="P2401">
        <v>182</v>
      </c>
      <c r="Q2401">
        <v>0</v>
      </c>
      <c r="R2401">
        <v>0</v>
      </c>
      <c r="S2401">
        <v>0</v>
      </c>
      <c r="T2401">
        <v>17</v>
      </c>
      <c r="U2401">
        <v>0</v>
      </c>
      <c r="V2401">
        <v>0</v>
      </c>
      <c r="W2401">
        <v>0</v>
      </c>
      <c r="X2401">
        <v>32.764913510993495</v>
      </c>
      <c r="Y2401">
        <v>0</v>
      </c>
      <c r="Z2401">
        <v>0</v>
      </c>
      <c r="AA2401">
        <v>0</v>
      </c>
      <c r="AB2401">
        <v>23.489255747517735</v>
      </c>
      <c r="AC2401">
        <v>0</v>
      </c>
      <c r="AD2401">
        <v>0</v>
      </c>
      <c r="AE2401">
        <v>56.254169258511226</v>
      </c>
    </row>
    <row r="2402" spans="1:31" x14ac:dyDescent="0.3">
      <c r="A2402">
        <v>2689353</v>
      </c>
      <c r="B2402">
        <v>1</v>
      </c>
      <c r="C2402" t="s">
        <v>80</v>
      </c>
      <c r="D2402" t="s">
        <v>94</v>
      </c>
      <c r="E2402" t="s">
        <v>132</v>
      </c>
      <c r="F2402" t="s">
        <v>7008</v>
      </c>
      <c r="G2402" t="s">
        <v>409</v>
      </c>
      <c r="H2402" t="s">
        <v>135</v>
      </c>
      <c r="I2402" t="s">
        <v>136</v>
      </c>
      <c r="J2402" t="s">
        <v>137</v>
      </c>
      <c r="K2402" t="s">
        <v>138</v>
      </c>
      <c r="L2402" t="s">
        <v>7009</v>
      </c>
      <c r="M2402" t="s">
        <v>7010</v>
      </c>
      <c r="N2402">
        <v>0.30277777700000003</v>
      </c>
      <c r="O2402">
        <v>0</v>
      </c>
      <c r="P2402">
        <v>329</v>
      </c>
      <c r="Q2402">
        <v>0</v>
      </c>
      <c r="R2402">
        <v>1</v>
      </c>
      <c r="S2402">
        <v>8</v>
      </c>
      <c r="T2402">
        <v>12</v>
      </c>
      <c r="U2402">
        <v>1</v>
      </c>
      <c r="V2402">
        <v>0</v>
      </c>
      <c r="W2402">
        <v>0</v>
      </c>
      <c r="X2402">
        <v>7.9975066982214127</v>
      </c>
      <c r="Y2402">
        <v>0</v>
      </c>
      <c r="Z2402">
        <v>0.51383148153561231</v>
      </c>
      <c r="AA2402">
        <v>11.334902569240231</v>
      </c>
      <c r="AB2402">
        <v>0.47677984703120269</v>
      </c>
      <c r="AC2402">
        <v>7.8622227606797557</v>
      </c>
      <c r="AD2402">
        <v>0</v>
      </c>
      <c r="AE2402">
        <v>28.185243356708217</v>
      </c>
    </row>
    <row r="2403" spans="1:31" x14ac:dyDescent="0.3">
      <c r="A2403">
        <v>2691890</v>
      </c>
      <c r="B2403">
        <v>1</v>
      </c>
      <c r="C2403" t="s">
        <v>80</v>
      </c>
      <c r="D2403" t="s">
        <v>84</v>
      </c>
      <c r="E2403" t="s">
        <v>213</v>
      </c>
      <c r="F2403" t="s">
        <v>7011</v>
      </c>
      <c r="G2403" t="s">
        <v>688</v>
      </c>
      <c r="H2403" t="s">
        <v>187</v>
      </c>
      <c r="I2403" t="s">
        <v>136</v>
      </c>
      <c r="J2403" t="s">
        <v>137</v>
      </c>
      <c r="K2403" t="s">
        <v>138</v>
      </c>
      <c r="L2403" t="s">
        <v>7012</v>
      </c>
      <c r="M2403" t="s">
        <v>7013</v>
      </c>
      <c r="N2403">
        <v>7.6166666660000004</v>
      </c>
      <c r="O2403">
        <v>0</v>
      </c>
      <c r="P2403">
        <v>3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4.3338964910966196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4.3338964910966196</v>
      </c>
    </row>
    <row r="2404" spans="1:31" x14ac:dyDescent="0.3">
      <c r="A2404">
        <v>2691945</v>
      </c>
      <c r="B2404">
        <v>1</v>
      </c>
      <c r="C2404" t="s">
        <v>81</v>
      </c>
      <c r="D2404" t="s">
        <v>118</v>
      </c>
      <c r="E2404" t="s">
        <v>244</v>
      </c>
      <c r="F2404" t="s">
        <v>7014</v>
      </c>
      <c r="G2404" t="s">
        <v>253</v>
      </c>
      <c r="H2404" t="s">
        <v>187</v>
      </c>
      <c r="I2404" t="s">
        <v>136</v>
      </c>
      <c r="J2404" t="s">
        <v>137</v>
      </c>
      <c r="K2404" t="s">
        <v>138</v>
      </c>
      <c r="L2404" t="s">
        <v>7015</v>
      </c>
      <c r="M2404" t="s">
        <v>7016</v>
      </c>
      <c r="N2404">
        <v>5.72</v>
      </c>
      <c r="O2404">
        <v>0</v>
      </c>
      <c r="P2404">
        <v>11</v>
      </c>
      <c r="Q2404">
        <v>0</v>
      </c>
      <c r="R2404">
        <v>4</v>
      </c>
      <c r="S2404">
        <v>0</v>
      </c>
      <c r="T2404">
        <v>3</v>
      </c>
      <c r="U2404">
        <v>0</v>
      </c>
      <c r="V2404">
        <v>0</v>
      </c>
      <c r="W2404">
        <v>0</v>
      </c>
      <c r="X2404">
        <v>16.876314548619657</v>
      </c>
      <c r="Y2404">
        <v>0</v>
      </c>
      <c r="Z2404">
        <v>0.52376334420048276</v>
      </c>
      <c r="AA2404">
        <v>0</v>
      </c>
      <c r="AB2404">
        <v>22.970877705841911</v>
      </c>
      <c r="AC2404">
        <v>0</v>
      </c>
      <c r="AD2404">
        <v>0</v>
      </c>
      <c r="AE2404">
        <v>40.37095559866205</v>
      </c>
    </row>
    <row r="2405" spans="1:31" x14ac:dyDescent="0.3">
      <c r="A2405">
        <v>2685504</v>
      </c>
      <c r="B2405">
        <v>1</v>
      </c>
      <c r="C2405" t="s">
        <v>80</v>
      </c>
      <c r="D2405" t="s">
        <v>95</v>
      </c>
      <c r="E2405" t="s">
        <v>160</v>
      </c>
      <c r="F2405" t="s">
        <v>6393</v>
      </c>
      <c r="G2405" t="s">
        <v>165</v>
      </c>
      <c r="H2405" t="s">
        <v>135</v>
      </c>
      <c r="I2405" t="s">
        <v>136</v>
      </c>
      <c r="J2405" t="s">
        <v>137</v>
      </c>
      <c r="K2405" t="s">
        <v>166</v>
      </c>
      <c r="L2405" t="s">
        <v>7017</v>
      </c>
      <c r="M2405" t="s">
        <v>7018</v>
      </c>
      <c r="N2405">
        <v>2.1972222220000002</v>
      </c>
      <c r="O2405">
        <v>5</v>
      </c>
      <c r="P2405">
        <v>740</v>
      </c>
      <c r="Q2405">
        <v>25</v>
      </c>
      <c r="R2405">
        <v>12</v>
      </c>
      <c r="S2405">
        <v>33</v>
      </c>
      <c r="T2405">
        <v>54</v>
      </c>
      <c r="U2405">
        <v>0</v>
      </c>
      <c r="V2405">
        <v>0</v>
      </c>
      <c r="W2405">
        <v>11.224382271802417</v>
      </c>
      <c r="X2405">
        <v>317.80044849242256</v>
      </c>
      <c r="Y2405">
        <v>169.28601414977101</v>
      </c>
      <c r="Z2405">
        <v>17.115185845640077</v>
      </c>
      <c r="AA2405">
        <v>1416.8077200869366</v>
      </c>
      <c r="AB2405">
        <v>142.13000173371509</v>
      </c>
      <c r="AC2405">
        <v>0</v>
      </c>
      <c r="AD2405">
        <v>0</v>
      </c>
      <c r="AE2405">
        <v>2074.3637525802878</v>
      </c>
    </row>
    <row r="2406" spans="1:31" x14ac:dyDescent="0.3">
      <c r="A2406">
        <v>2686996</v>
      </c>
      <c r="B2406">
        <v>1</v>
      </c>
      <c r="C2406" t="s">
        <v>80</v>
      </c>
      <c r="D2406" t="s">
        <v>95</v>
      </c>
      <c r="E2406" t="s">
        <v>141</v>
      </c>
      <c r="F2406" t="s">
        <v>7019</v>
      </c>
      <c r="G2406" t="s">
        <v>134</v>
      </c>
      <c r="H2406" t="s">
        <v>135</v>
      </c>
      <c r="I2406" t="s">
        <v>136</v>
      </c>
      <c r="J2406" t="s">
        <v>137</v>
      </c>
      <c r="K2406" t="s">
        <v>138</v>
      </c>
      <c r="L2406" t="s">
        <v>7020</v>
      </c>
      <c r="M2406" t="s">
        <v>7021</v>
      </c>
      <c r="N2406">
        <v>0.76722222200000001</v>
      </c>
      <c r="O2406">
        <v>3</v>
      </c>
      <c r="P2406">
        <v>1654</v>
      </c>
      <c r="Q2406">
        <v>1</v>
      </c>
      <c r="R2406">
        <v>100</v>
      </c>
      <c r="S2406">
        <v>19</v>
      </c>
      <c r="T2406">
        <v>182</v>
      </c>
      <c r="U2406">
        <v>4</v>
      </c>
      <c r="V2406">
        <v>0</v>
      </c>
      <c r="W2406">
        <v>0.1821233801973775</v>
      </c>
      <c r="X2406">
        <v>270.68398624498684</v>
      </c>
      <c r="Y2406">
        <v>0.88672790234888899</v>
      </c>
      <c r="Z2406">
        <v>27.165486095731207</v>
      </c>
      <c r="AA2406">
        <v>1066.9656455417096</v>
      </c>
      <c r="AB2406">
        <v>179.15138326854446</v>
      </c>
      <c r="AC2406">
        <v>1244.4038935027957</v>
      </c>
      <c r="AD2406">
        <v>0</v>
      </c>
      <c r="AE2406">
        <v>2789.4392459363139</v>
      </c>
    </row>
    <row r="2407" spans="1:31" x14ac:dyDescent="0.3">
      <c r="A2407">
        <v>2687013</v>
      </c>
      <c r="B2407">
        <v>1</v>
      </c>
      <c r="C2407" t="s">
        <v>80</v>
      </c>
      <c r="D2407" t="s">
        <v>102</v>
      </c>
      <c r="E2407" t="s">
        <v>141</v>
      </c>
      <c r="F2407" t="s">
        <v>7022</v>
      </c>
      <c r="G2407" t="s">
        <v>134</v>
      </c>
      <c r="H2407" t="s">
        <v>135</v>
      </c>
      <c r="I2407" t="s">
        <v>136</v>
      </c>
      <c r="J2407" t="s">
        <v>137</v>
      </c>
      <c r="K2407" t="s">
        <v>138</v>
      </c>
      <c r="L2407" t="s">
        <v>7023</v>
      </c>
      <c r="M2407" t="s">
        <v>7024</v>
      </c>
      <c r="N2407">
        <v>6.4444444000000004E-2</v>
      </c>
      <c r="O2407">
        <v>2</v>
      </c>
      <c r="P2407">
        <v>3469</v>
      </c>
      <c r="Q2407">
        <v>52</v>
      </c>
      <c r="R2407">
        <v>699</v>
      </c>
      <c r="S2407">
        <v>50</v>
      </c>
      <c r="T2407">
        <v>507</v>
      </c>
      <c r="U2407">
        <v>13</v>
      </c>
      <c r="V2407">
        <v>1</v>
      </c>
      <c r="W2407">
        <v>7.1170631881817339E-2</v>
      </c>
      <c r="X2407">
        <v>30.211540849263546</v>
      </c>
      <c r="Y2407">
        <v>4.8579436695530314</v>
      </c>
      <c r="Z2407">
        <v>21.59806345591586</v>
      </c>
      <c r="AA2407">
        <v>35.15324235800437</v>
      </c>
      <c r="AB2407">
        <v>28.72075013337064</v>
      </c>
      <c r="AC2407">
        <v>384.74810969047689</v>
      </c>
      <c r="AD2407">
        <v>6.5430487008662643</v>
      </c>
      <c r="AE2407">
        <v>511.90386948933246</v>
      </c>
    </row>
    <row r="2408" spans="1:31" x14ac:dyDescent="0.3">
      <c r="A2408">
        <v>2687511</v>
      </c>
      <c r="B2408">
        <v>1</v>
      </c>
      <c r="C2408" t="s">
        <v>80</v>
      </c>
      <c r="D2408" t="s">
        <v>107</v>
      </c>
      <c r="E2408" t="s">
        <v>132</v>
      </c>
      <c r="F2408" t="s">
        <v>7025</v>
      </c>
      <c r="G2408" t="s">
        <v>134</v>
      </c>
      <c r="H2408" t="s">
        <v>135</v>
      </c>
      <c r="I2408" t="s">
        <v>169</v>
      </c>
      <c r="J2408" t="s">
        <v>137</v>
      </c>
      <c r="K2408" t="s">
        <v>138</v>
      </c>
      <c r="L2408" t="s">
        <v>7026</v>
      </c>
      <c r="M2408" t="s">
        <v>7027</v>
      </c>
      <c r="N2408">
        <v>3.2500000000000001E-2</v>
      </c>
      <c r="O2408">
        <v>3</v>
      </c>
      <c r="P2408">
        <v>862</v>
      </c>
      <c r="Q2408">
        <v>66</v>
      </c>
      <c r="R2408">
        <v>82</v>
      </c>
      <c r="S2408">
        <v>23</v>
      </c>
      <c r="T2408">
        <v>82</v>
      </c>
      <c r="U2408">
        <v>1</v>
      </c>
      <c r="V2408">
        <v>0</v>
      </c>
      <c r="W2408">
        <v>5.1723858029369511E-2</v>
      </c>
      <c r="X2408">
        <v>4.4356006588805075</v>
      </c>
      <c r="Y2408">
        <v>6.5212269677323151</v>
      </c>
      <c r="Z2408">
        <v>2.8348547802726287</v>
      </c>
      <c r="AA2408">
        <v>7.1525833400472187</v>
      </c>
      <c r="AB2408">
        <v>1.8235886557475738</v>
      </c>
      <c r="AC2408">
        <v>1.1104912449755735</v>
      </c>
      <c r="AD2408">
        <v>0</v>
      </c>
      <c r="AE2408">
        <v>23.930069505685189</v>
      </c>
    </row>
    <row r="2409" spans="1:31" x14ac:dyDescent="0.3">
      <c r="A2409">
        <v>2687675</v>
      </c>
      <c r="B2409">
        <v>1</v>
      </c>
      <c r="C2409" t="s">
        <v>80</v>
      </c>
      <c r="D2409" t="s">
        <v>95</v>
      </c>
      <c r="E2409" t="s">
        <v>145</v>
      </c>
      <c r="F2409" t="s">
        <v>7028</v>
      </c>
      <c r="G2409" t="s">
        <v>134</v>
      </c>
      <c r="H2409" t="s">
        <v>135</v>
      </c>
      <c r="I2409" t="s">
        <v>136</v>
      </c>
      <c r="J2409" t="s">
        <v>137</v>
      </c>
      <c r="K2409" t="s">
        <v>138</v>
      </c>
      <c r="L2409" t="s">
        <v>7029</v>
      </c>
      <c r="M2409" t="s">
        <v>7030</v>
      </c>
      <c r="N2409">
        <v>0.10305555499999999</v>
      </c>
      <c r="O2409">
        <v>0</v>
      </c>
      <c r="P2409">
        <v>151</v>
      </c>
      <c r="Q2409">
        <v>0</v>
      </c>
      <c r="R2409">
        <v>0</v>
      </c>
      <c r="S2409">
        <v>0</v>
      </c>
      <c r="T2409">
        <v>13</v>
      </c>
      <c r="U2409">
        <v>0</v>
      </c>
      <c r="V2409">
        <v>0</v>
      </c>
      <c r="W2409">
        <v>0</v>
      </c>
      <c r="X2409">
        <v>2.9414533424595155</v>
      </c>
      <c r="Y2409">
        <v>0</v>
      </c>
      <c r="Z2409">
        <v>0</v>
      </c>
      <c r="AA2409">
        <v>0</v>
      </c>
      <c r="AB2409">
        <v>1.1869014752304814</v>
      </c>
      <c r="AC2409">
        <v>0</v>
      </c>
      <c r="AD2409">
        <v>0</v>
      </c>
      <c r="AE2409">
        <v>4.1283548176899973</v>
      </c>
    </row>
    <row r="2410" spans="1:31" x14ac:dyDescent="0.3">
      <c r="A2410">
        <v>2687835</v>
      </c>
      <c r="B2410">
        <v>1</v>
      </c>
      <c r="C2410" t="s">
        <v>80</v>
      </c>
      <c r="D2410" t="s">
        <v>95</v>
      </c>
      <c r="E2410" t="s">
        <v>145</v>
      </c>
      <c r="F2410" t="s">
        <v>7031</v>
      </c>
      <c r="G2410" t="s">
        <v>134</v>
      </c>
      <c r="H2410" t="s">
        <v>135</v>
      </c>
      <c r="I2410" t="s">
        <v>136</v>
      </c>
      <c r="J2410" t="s">
        <v>137</v>
      </c>
      <c r="K2410" t="s">
        <v>138</v>
      </c>
      <c r="L2410" t="s">
        <v>7032</v>
      </c>
      <c r="M2410" t="s">
        <v>7033</v>
      </c>
      <c r="N2410">
        <v>0.72111111100000003</v>
      </c>
      <c r="O2410">
        <v>0</v>
      </c>
      <c r="P2410">
        <v>0</v>
      </c>
      <c r="Q2410">
        <v>0</v>
      </c>
      <c r="R2410">
        <v>0</v>
      </c>
      <c r="S2410">
        <v>38</v>
      </c>
      <c r="T2410">
        <v>0</v>
      </c>
      <c r="U2410">
        <v>1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169.39838652890768</v>
      </c>
      <c r="AB2410">
        <v>0</v>
      </c>
      <c r="AC2410">
        <v>138.31557417521293</v>
      </c>
      <c r="AD2410">
        <v>0</v>
      </c>
      <c r="AE2410">
        <v>307.71396070412061</v>
      </c>
    </row>
    <row r="2411" spans="1:31" x14ac:dyDescent="0.3">
      <c r="A2411">
        <v>2688210</v>
      </c>
      <c r="B2411">
        <v>1</v>
      </c>
      <c r="C2411" t="s">
        <v>80</v>
      </c>
      <c r="D2411" t="s">
        <v>107</v>
      </c>
      <c r="E2411" t="s">
        <v>132</v>
      </c>
      <c r="F2411" t="s">
        <v>3395</v>
      </c>
      <c r="G2411" t="s">
        <v>134</v>
      </c>
      <c r="H2411" t="s">
        <v>135</v>
      </c>
      <c r="I2411" t="s">
        <v>136</v>
      </c>
      <c r="J2411" t="s">
        <v>137</v>
      </c>
      <c r="K2411" t="s">
        <v>138</v>
      </c>
      <c r="L2411" t="s">
        <v>7034</v>
      </c>
      <c r="M2411" t="s">
        <v>7035</v>
      </c>
      <c r="N2411">
        <v>1.9897222219999999</v>
      </c>
      <c r="O2411">
        <v>0</v>
      </c>
      <c r="P2411">
        <v>237</v>
      </c>
      <c r="Q2411">
        <v>0</v>
      </c>
      <c r="R2411">
        <v>3</v>
      </c>
      <c r="S2411">
        <v>0</v>
      </c>
      <c r="T2411">
        <v>83</v>
      </c>
      <c r="U2411">
        <v>0</v>
      </c>
      <c r="V2411">
        <v>0</v>
      </c>
      <c r="W2411">
        <v>0</v>
      </c>
      <c r="X2411">
        <v>67.239687421992201</v>
      </c>
      <c r="Y2411">
        <v>0</v>
      </c>
      <c r="Z2411">
        <v>1.67014797607191</v>
      </c>
      <c r="AA2411">
        <v>0</v>
      </c>
      <c r="AB2411">
        <v>104.90354257305714</v>
      </c>
      <c r="AC2411">
        <v>0</v>
      </c>
      <c r="AD2411">
        <v>0</v>
      </c>
      <c r="AE2411">
        <v>173.81337797112127</v>
      </c>
    </row>
    <row r="2412" spans="1:31" x14ac:dyDescent="0.3">
      <c r="A2412">
        <v>2688853</v>
      </c>
      <c r="B2412">
        <v>1</v>
      </c>
      <c r="C2412" t="s">
        <v>80</v>
      </c>
      <c r="D2412" t="s">
        <v>95</v>
      </c>
      <c r="E2412" t="s">
        <v>132</v>
      </c>
      <c r="F2412" t="s">
        <v>7036</v>
      </c>
      <c r="G2412" t="s">
        <v>346</v>
      </c>
      <c r="H2412" t="s">
        <v>135</v>
      </c>
      <c r="I2412" t="s">
        <v>136</v>
      </c>
      <c r="J2412" t="s">
        <v>137</v>
      </c>
      <c r="K2412" t="s">
        <v>166</v>
      </c>
      <c r="L2412" t="s">
        <v>7037</v>
      </c>
      <c r="M2412" t="s">
        <v>7038</v>
      </c>
      <c r="N2412">
        <v>5.2680555550000001</v>
      </c>
      <c r="O2412">
        <v>1</v>
      </c>
      <c r="P2412">
        <v>0</v>
      </c>
      <c r="Q2412">
        <v>2</v>
      </c>
      <c r="R2412">
        <v>0</v>
      </c>
      <c r="S2412">
        <v>19</v>
      </c>
      <c r="T2412">
        <v>0</v>
      </c>
      <c r="U2412">
        <v>1</v>
      </c>
      <c r="V2412">
        <v>0</v>
      </c>
      <c r="W2412">
        <v>4.3291460209161601</v>
      </c>
      <c r="X2412">
        <v>0</v>
      </c>
      <c r="Y2412">
        <v>79.000870071982263</v>
      </c>
      <c r="Z2412">
        <v>0</v>
      </c>
      <c r="AA2412">
        <v>599.28439613438616</v>
      </c>
      <c r="AB2412">
        <v>0</v>
      </c>
      <c r="AC2412">
        <v>493.69159407242154</v>
      </c>
      <c r="AD2412">
        <v>0</v>
      </c>
      <c r="AE2412">
        <v>1176.306006299706</v>
      </c>
    </row>
    <row r="2413" spans="1:31" x14ac:dyDescent="0.3">
      <c r="A2413">
        <v>2689363</v>
      </c>
      <c r="B2413">
        <v>1</v>
      </c>
      <c r="C2413" t="s">
        <v>80</v>
      </c>
      <c r="D2413" t="s">
        <v>107</v>
      </c>
      <c r="E2413" t="s">
        <v>145</v>
      </c>
      <c r="F2413" t="s">
        <v>7039</v>
      </c>
      <c r="G2413" t="s">
        <v>219</v>
      </c>
      <c r="H2413" t="s">
        <v>135</v>
      </c>
      <c r="I2413" t="s">
        <v>136</v>
      </c>
      <c r="J2413" t="s">
        <v>137</v>
      </c>
      <c r="K2413" t="s">
        <v>138</v>
      </c>
      <c r="L2413" t="s">
        <v>7040</v>
      </c>
      <c r="M2413" t="s">
        <v>7041</v>
      </c>
      <c r="N2413">
        <v>1.2975000000000001</v>
      </c>
      <c r="O2413">
        <v>0</v>
      </c>
      <c r="P2413">
        <v>0</v>
      </c>
      <c r="Q2413">
        <v>1</v>
      </c>
      <c r="R2413">
        <v>0</v>
      </c>
      <c r="S2413">
        <v>1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1.2848078977878787</v>
      </c>
      <c r="Z2413">
        <v>0</v>
      </c>
      <c r="AA2413">
        <v>3.6864163697640371</v>
      </c>
      <c r="AB2413">
        <v>0</v>
      </c>
      <c r="AC2413">
        <v>0</v>
      </c>
      <c r="AD2413">
        <v>0</v>
      </c>
      <c r="AE2413">
        <v>4.971224267551916</v>
      </c>
    </row>
    <row r="2414" spans="1:31" x14ac:dyDescent="0.3">
      <c r="A2414">
        <v>2689542</v>
      </c>
      <c r="B2414">
        <v>1</v>
      </c>
      <c r="C2414" t="s">
        <v>80</v>
      </c>
      <c r="D2414" t="s">
        <v>107</v>
      </c>
      <c r="E2414" t="s">
        <v>160</v>
      </c>
      <c r="F2414" t="s">
        <v>5164</v>
      </c>
      <c r="G2414" t="s">
        <v>134</v>
      </c>
      <c r="H2414" t="s">
        <v>135</v>
      </c>
      <c r="I2414" t="s">
        <v>136</v>
      </c>
      <c r="J2414" t="s">
        <v>137</v>
      </c>
      <c r="K2414" t="s">
        <v>138</v>
      </c>
      <c r="L2414" t="s">
        <v>7042</v>
      </c>
      <c r="M2414" t="s">
        <v>7043</v>
      </c>
      <c r="N2414">
        <v>0.97833333300000003</v>
      </c>
      <c r="O2414">
        <v>0</v>
      </c>
      <c r="P2414">
        <v>4518</v>
      </c>
      <c r="Q2414">
        <v>0</v>
      </c>
      <c r="R2414">
        <v>2</v>
      </c>
      <c r="S2414">
        <v>0</v>
      </c>
      <c r="T2414">
        <v>502</v>
      </c>
      <c r="U2414">
        <v>0</v>
      </c>
      <c r="V2414">
        <v>0</v>
      </c>
      <c r="W2414">
        <v>0</v>
      </c>
      <c r="X2414">
        <v>603.3603755253198</v>
      </c>
      <c r="Y2414">
        <v>0</v>
      </c>
      <c r="Z2414">
        <v>0.18172920163725931</v>
      </c>
      <c r="AA2414">
        <v>0</v>
      </c>
      <c r="AB2414">
        <v>264.04816843234488</v>
      </c>
      <c r="AC2414">
        <v>0</v>
      </c>
      <c r="AD2414">
        <v>0</v>
      </c>
      <c r="AE2414">
        <v>867.59027315930189</v>
      </c>
    </row>
    <row r="2415" spans="1:31" x14ac:dyDescent="0.3">
      <c r="A2415">
        <v>2689673</v>
      </c>
      <c r="B2415">
        <v>1</v>
      </c>
      <c r="C2415" t="s">
        <v>80</v>
      </c>
      <c r="D2415" t="s">
        <v>102</v>
      </c>
      <c r="E2415" t="s">
        <v>160</v>
      </c>
      <c r="F2415" t="s">
        <v>7044</v>
      </c>
      <c r="G2415" t="s">
        <v>134</v>
      </c>
      <c r="H2415" t="s">
        <v>135</v>
      </c>
      <c r="I2415" t="s">
        <v>136</v>
      </c>
      <c r="J2415" t="s">
        <v>137</v>
      </c>
      <c r="K2415" t="s">
        <v>138</v>
      </c>
      <c r="L2415" t="s">
        <v>7045</v>
      </c>
      <c r="M2415" t="s">
        <v>7046</v>
      </c>
      <c r="N2415">
        <v>5.7500000000000002E-2</v>
      </c>
      <c r="O2415">
        <v>1</v>
      </c>
      <c r="P2415">
        <v>1063</v>
      </c>
      <c r="Q2415">
        <v>2</v>
      </c>
      <c r="R2415">
        <v>17</v>
      </c>
      <c r="S2415">
        <v>9</v>
      </c>
      <c r="T2415">
        <v>83</v>
      </c>
      <c r="U2415">
        <v>0</v>
      </c>
      <c r="V2415">
        <v>0</v>
      </c>
      <c r="W2415">
        <v>1.9919753341888002E-2</v>
      </c>
      <c r="X2415">
        <v>7.2608713560840332</v>
      </c>
      <c r="Y2415">
        <v>5.556424631812E-2</v>
      </c>
      <c r="Z2415">
        <v>0.90187483748740216</v>
      </c>
      <c r="AA2415">
        <v>10.499370002964541</v>
      </c>
      <c r="AB2415">
        <v>2.6599155845108329</v>
      </c>
      <c r="AC2415">
        <v>0</v>
      </c>
      <c r="AD2415">
        <v>0</v>
      </c>
      <c r="AE2415">
        <v>21.397515780706819</v>
      </c>
    </row>
    <row r="2416" spans="1:31" x14ac:dyDescent="0.3">
      <c r="A2416">
        <v>2688987</v>
      </c>
      <c r="B2416">
        <v>1</v>
      </c>
      <c r="C2416" t="s">
        <v>80</v>
      </c>
      <c r="D2416" t="s">
        <v>95</v>
      </c>
      <c r="E2416" t="s">
        <v>145</v>
      </c>
      <c r="F2416" t="s">
        <v>7047</v>
      </c>
      <c r="G2416" t="s">
        <v>134</v>
      </c>
      <c r="H2416" t="s">
        <v>135</v>
      </c>
      <c r="I2416" t="s">
        <v>136</v>
      </c>
      <c r="J2416" t="s">
        <v>137</v>
      </c>
      <c r="K2416" t="s">
        <v>138</v>
      </c>
      <c r="L2416" t="s">
        <v>7048</v>
      </c>
      <c r="M2416" t="s">
        <v>7049</v>
      </c>
      <c r="N2416">
        <v>0.73</v>
      </c>
      <c r="O2416">
        <v>0</v>
      </c>
      <c r="P2416">
        <v>0</v>
      </c>
      <c r="Q2416">
        <v>0</v>
      </c>
      <c r="R2416">
        <v>0</v>
      </c>
      <c r="S2416">
        <v>5</v>
      </c>
      <c r="T2416">
        <v>578</v>
      </c>
      <c r="U2416">
        <v>5</v>
      </c>
      <c r="V2416">
        <v>7</v>
      </c>
      <c r="W2416">
        <v>0</v>
      </c>
      <c r="X2416">
        <v>0</v>
      </c>
      <c r="Y2416">
        <v>0</v>
      </c>
      <c r="Z2416">
        <v>0</v>
      </c>
      <c r="AA2416">
        <v>26.01803634827851</v>
      </c>
      <c r="AB2416">
        <v>290.48040347647884</v>
      </c>
      <c r="AC2416">
        <v>822.4363398396448</v>
      </c>
      <c r="AD2416">
        <v>76.858591102764137</v>
      </c>
      <c r="AE2416">
        <v>1215.7933707671664</v>
      </c>
    </row>
    <row r="2417" spans="1:31" x14ac:dyDescent="0.3">
      <c r="A2417">
        <v>2691268</v>
      </c>
      <c r="B2417">
        <v>1</v>
      </c>
      <c r="C2417" t="s">
        <v>80</v>
      </c>
      <c r="D2417" t="s">
        <v>95</v>
      </c>
      <c r="E2417" t="s">
        <v>145</v>
      </c>
      <c r="F2417" t="s">
        <v>7050</v>
      </c>
      <c r="G2417" t="s">
        <v>1460</v>
      </c>
      <c r="H2417" t="s">
        <v>135</v>
      </c>
      <c r="I2417" t="s">
        <v>136</v>
      </c>
      <c r="J2417" t="s">
        <v>137</v>
      </c>
      <c r="K2417" t="s">
        <v>138</v>
      </c>
      <c r="L2417" t="s">
        <v>7051</v>
      </c>
      <c r="M2417" t="s">
        <v>7052</v>
      </c>
      <c r="N2417">
        <v>1.974722222</v>
      </c>
      <c r="O2417">
        <v>4</v>
      </c>
      <c r="P2417">
        <v>280</v>
      </c>
      <c r="Q2417">
        <v>19</v>
      </c>
      <c r="R2417">
        <v>2</v>
      </c>
      <c r="S2417">
        <v>20</v>
      </c>
      <c r="T2417">
        <v>24</v>
      </c>
      <c r="U2417">
        <v>0</v>
      </c>
      <c r="V2417">
        <v>0</v>
      </c>
      <c r="W2417">
        <v>12.32031782492459</v>
      </c>
      <c r="X2417">
        <v>123.67104128029946</v>
      </c>
      <c r="Y2417">
        <v>70.479318786532247</v>
      </c>
      <c r="Z2417">
        <v>2.768184817623327</v>
      </c>
      <c r="AA2417">
        <v>349.98722060461728</v>
      </c>
      <c r="AB2417">
        <v>46.219399690613805</v>
      </c>
      <c r="AC2417">
        <v>0</v>
      </c>
      <c r="AD2417">
        <v>0</v>
      </c>
      <c r="AE2417">
        <v>605.44548300461076</v>
      </c>
    </row>
    <row r="2418" spans="1:31" x14ac:dyDescent="0.3">
      <c r="A2418">
        <v>2691268</v>
      </c>
      <c r="B2418">
        <v>2</v>
      </c>
      <c r="C2418" t="s">
        <v>80</v>
      </c>
      <c r="D2418" t="s">
        <v>95</v>
      </c>
      <c r="E2418" t="s">
        <v>160</v>
      </c>
      <c r="F2418" t="s">
        <v>6393</v>
      </c>
      <c r="G2418" t="s">
        <v>1460</v>
      </c>
      <c r="H2418" t="s">
        <v>135</v>
      </c>
      <c r="I2418" t="s">
        <v>136</v>
      </c>
      <c r="J2418" t="s">
        <v>137</v>
      </c>
      <c r="K2418" t="s">
        <v>138</v>
      </c>
      <c r="L2418" t="s">
        <v>7052</v>
      </c>
      <c r="M2418" t="s">
        <v>7053</v>
      </c>
      <c r="N2418">
        <v>0.49833333299999999</v>
      </c>
      <c r="O2418">
        <v>5</v>
      </c>
      <c r="P2418">
        <v>742</v>
      </c>
      <c r="Q2418">
        <v>24</v>
      </c>
      <c r="R2418">
        <v>12</v>
      </c>
      <c r="S2418">
        <v>34</v>
      </c>
      <c r="T2418">
        <v>54</v>
      </c>
      <c r="U2418">
        <v>0</v>
      </c>
      <c r="V2418">
        <v>0</v>
      </c>
      <c r="W2418">
        <v>3.0743070619315076</v>
      </c>
      <c r="X2418">
        <v>85.256643396224234</v>
      </c>
      <c r="Y2418">
        <v>17.502858346467413</v>
      </c>
      <c r="Z2418">
        <v>3.0045016474808435</v>
      </c>
      <c r="AA2418">
        <v>258.98465350605602</v>
      </c>
      <c r="AB2418">
        <v>23.993973701828128</v>
      </c>
      <c r="AC2418">
        <v>0</v>
      </c>
      <c r="AD2418">
        <v>0</v>
      </c>
      <c r="AE2418">
        <v>391.81693765998813</v>
      </c>
    </row>
    <row r="2419" spans="1:31" x14ac:dyDescent="0.3">
      <c r="A2419">
        <v>2688069</v>
      </c>
      <c r="B2419">
        <v>1</v>
      </c>
      <c r="C2419" t="s">
        <v>80</v>
      </c>
      <c r="D2419" t="s">
        <v>105</v>
      </c>
      <c r="E2419" t="s">
        <v>160</v>
      </c>
      <c r="F2419" t="s">
        <v>7054</v>
      </c>
      <c r="G2419" t="s">
        <v>134</v>
      </c>
      <c r="H2419" t="s">
        <v>135</v>
      </c>
      <c r="I2419" t="s">
        <v>136</v>
      </c>
      <c r="J2419" t="s">
        <v>137</v>
      </c>
      <c r="K2419" t="s">
        <v>138</v>
      </c>
      <c r="L2419" t="s">
        <v>7055</v>
      </c>
      <c r="M2419" t="s">
        <v>7056</v>
      </c>
      <c r="N2419">
        <v>0.119722222</v>
      </c>
      <c r="O2419">
        <v>1</v>
      </c>
      <c r="P2419">
        <v>474</v>
      </c>
      <c r="Q2419">
        <v>4</v>
      </c>
      <c r="R2419">
        <v>31</v>
      </c>
      <c r="S2419">
        <v>24</v>
      </c>
      <c r="T2419">
        <v>67</v>
      </c>
      <c r="U2419">
        <v>6</v>
      </c>
      <c r="V2419">
        <v>0</v>
      </c>
      <c r="W2419">
        <v>2.3137883016666666E-2</v>
      </c>
      <c r="X2419">
        <v>12.185910047939805</v>
      </c>
      <c r="Y2419">
        <v>3.6701304032164681</v>
      </c>
      <c r="Z2419">
        <v>1.2414192597618481</v>
      </c>
      <c r="AA2419">
        <v>61.558087699871372</v>
      </c>
      <c r="AB2419">
        <v>6.9707972850960873</v>
      </c>
      <c r="AC2419">
        <v>244.17585404608695</v>
      </c>
      <c r="AD2419">
        <v>0</v>
      </c>
      <c r="AE2419">
        <v>329.82533662498918</v>
      </c>
    </row>
    <row r="2420" spans="1:31" x14ac:dyDescent="0.3">
      <c r="A2420">
        <v>2688543</v>
      </c>
      <c r="B2420">
        <v>1</v>
      </c>
      <c r="C2420" t="s">
        <v>80</v>
      </c>
      <c r="D2420" t="s">
        <v>105</v>
      </c>
      <c r="E2420" t="s">
        <v>132</v>
      </c>
      <c r="F2420" t="s">
        <v>7057</v>
      </c>
      <c r="G2420" t="s">
        <v>442</v>
      </c>
      <c r="H2420" t="s">
        <v>135</v>
      </c>
      <c r="I2420" t="s">
        <v>136</v>
      </c>
      <c r="J2420" t="s">
        <v>137</v>
      </c>
      <c r="K2420" t="s">
        <v>138</v>
      </c>
      <c r="L2420" t="s">
        <v>7058</v>
      </c>
      <c r="M2420" t="s">
        <v>7059</v>
      </c>
      <c r="N2420">
        <v>8.1388888000000006E-2</v>
      </c>
      <c r="O2420">
        <v>0</v>
      </c>
      <c r="P2420">
        <v>0</v>
      </c>
      <c r="Q2420">
        <v>0</v>
      </c>
      <c r="R2420">
        <v>0</v>
      </c>
      <c r="S2420">
        <v>6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0.10902523553999999</v>
      </c>
      <c r="AB2420">
        <v>0</v>
      </c>
      <c r="AC2420">
        <v>0</v>
      </c>
      <c r="AD2420">
        <v>0</v>
      </c>
      <c r="AE2420">
        <v>0.10902523553999999</v>
      </c>
    </row>
    <row r="2421" spans="1:31" x14ac:dyDescent="0.3">
      <c r="A2421">
        <v>2692037</v>
      </c>
      <c r="B2421">
        <v>1</v>
      </c>
      <c r="C2421" t="s">
        <v>81</v>
      </c>
      <c r="D2421" t="s">
        <v>128</v>
      </c>
      <c r="E2421" t="s">
        <v>428</v>
      </c>
      <c r="F2421" t="s">
        <v>7060</v>
      </c>
      <c r="G2421" t="s">
        <v>1999</v>
      </c>
      <c r="H2421" t="s">
        <v>187</v>
      </c>
      <c r="I2421" t="s">
        <v>136</v>
      </c>
      <c r="J2421" t="s">
        <v>137</v>
      </c>
      <c r="K2421" t="s">
        <v>138</v>
      </c>
      <c r="L2421" t="s">
        <v>7061</v>
      </c>
      <c r="M2421" t="s">
        <v>7062</v>
      </c>
      <c r="N2421">
        <v>2.1894444439999998</v>
      </c>
      <c r="O2421">
        <v>0</v>
      </c>
      <c r="P2421">
        <v>9</v>
      </c>
      <c r="Q2421">
        <v>0</v>
      </c>
      <c r="R2421">
        <v>0</v>
      </c>
      <c r="S2421">
        <v>0</v>
      </c>
      <c r="T2421">
        <v>4</v>
      </c>
      <c r="U2421">
        <v>0</v>
      </c>
      <c r="V2421">
        <v>0</v>
      </c>
      <c r="W2421">
        <v>0</v>
      </c>
      <c r="X2421">
        <v>2.989182316978809</v>
      </c>
      <c r="Y2421">
        <v>0</v>
      </c>
      <c r="Z2421">
        <v>0</v>
      </c>
      <c r="AA2421">
        <v>0</v>
      </c>
      <c r="AB2421">
        <v>1.3428482677345728</v>
      </c>
      <c r="AC2421">
        <v>0</v>
      </c>
      <c r="AD2421">
        <v>0</v>
      </c>
      <c r="AE2421">
        <v>4.3320305847133813</v>
      </c>
    </row>
    <row r="2422" spans="1:31" x14ac:dyDescent="0.3">
      <c r="A2422">
        <v>2685020</v>
      </c>
      <c r="B2422">
        <v>1</v>
      </c>
      <c r="C2422" t="s">
        <v>80</v>
      </c>
      <c r="D2422" t="s">
        <v>96</v>
      </c>
      <c r="E2422" t="s">
        <v>145</v>
      </c>
      <c r="F2422" t="s">
        <v>7063</v>
      </c>
      <c r="G2422" t="s">
        <v>409</v>
      </c>
      <c r="H2422" t="s">
        <v>135</v>
      </c>
      <c r="I2422" t="s">
        <v>136</v>
      </c>
      <c r="J2422" t="s">
        <v>137</v>
      </c>
      <c r="K2422" t="s">
        <v>138</v>
      </c>
      <c r="L2422" t="s">
        <v>7064</v>
      </c>
      <c r="M2422" t="s">
        <v>7065</v>
      </c>
      <c r="N2422">
        <v>0.28722222200000003</v>
      </c>
      <c r="O2422">
        <v>0</v>
      </c>
      <c r="P2422">
        <v>56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1.2446339161595743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1.2446339161595743</v>
      </c>
    </row>
    <row r="2423" spans="1:31" x14ac:dyDescent="0.3">
      <c r="A2423">
        <v>2685728</v>
      </c>
      <c r="B2423">
        <v>1</v>
      </c>
      <c r="C2423" t="s">
        <v>80</v>
      </c>
      <c r="D2423" t="s">
        <v>96</v>
      </c>
      <c r="E2423" t="s">
        <v>145</v>
      </c>
      <c r="F2423" t="s">
        <v>7066</v>
      </c>
      <c r="G2423" t="s">
        <v>176</v>
      </c>
      <c r="H2423" t="s">
        <v>135</v>
      </c>
      <c r="I2423" t="s">
        <v>136</v>
      </c>
      <c r="J2423" t="s">
        <v>137</v>
      </c>
      <c r="K2423" t="s">
        <v>138</v>
      </c>
      <c r="L2423" t="s">
        <v>7067</v>
      </c>
      <c r="M2423" t="s">
        <v>7068</v>
      </c>
      <c r="N2423">
        <v>3.6408333329999998</v>
      </c>
      <c r="O2423">
        <v>2</v>
      </c>
      <c r="P2423">
        <v>1150</v>
      </c>
      <c r="Q2423">
        <v>0</v>
      </c>
      <c r="R2423">
        <v>0</v>
      </c>
      <c r="S2423">
        <v>1</v>
      </c>
      <c r="T2423">
        <v>52</v>
      </c>
      <c r="U2423">
        <v>0</v>
      </c>
      <c r="V2423">
        <v>0</v>
      </c>
      <c r="W2423">
        <v>191.53571699020995</v>
      </c>
      <c r="X2423">
        <v>466.71442343062358</v>
      </c>
      <c r="Y2423">
        <v>0</v>
      </c>
      <c r="Z2423">
        <v>0</v>
      </c>
      <c r="AA2423">
        <v>1.4474692943296001</v>
      </c>
      <c r="AB2423">
        <v>159.18578268260913</v>
      </c>
      <c r="AC2423">
        <v>0</v>
      </c>
      <c r="AD2423">
        <v>0</v>
      </c>
      <c r="AE2423">
        <v>818.88339239777224</v>
      </c>
    </row>
    <row r="2424" spans="1:31" x14ac:dyDescent="0.3">
      <c r="A2424">
        <v>2685728</v>
      </c>
      <c r="B2424">
        <v>2</v>
      </c>
      <c r="C2424" t="s">
        <v>80</v>
      </c>
      <c r="D2424" t="s">
        <v>96</v>
      </c>
      <c r="E2424" t="s">
        <v>160</v>
      </c>
      <c r="F2424" t="s">
        <v>7069</v>
      </c>
      <c r="G2424" t="s">
        <v>176</v>
      </c>
      <c r="H2424" t="s">
        <v>135</v>
      </c>
      <c r="I2424" t="s">
        <v>136</v>
      </c>
      <c r="J2424" t="s">
        <v>137</v>
      </c>
      <c r="K2424" t="s">
        <v>138</v>
      </c>
      <c r="L2424" t="s">
        <v>7068</v>
      </c>
      <c r="M2424" t="s">
        <v>7070</v>
      </c>
      <c r="N2424">
        <v>0.58527777700000005</v>
      </c>
      <c r="O2424">
        <v>3</v>
      </c>
      <c r="P2424">
        <v>1646</v>
      </c>
      <c r="Q2424">
        <v>0</v>
      </c>
      <c r="R2424">
        <v>1</v>
      </c>
      <c r="S2424">
        <v>4</v>
      </c>
      <c r="T2424">
        <v>99</v>
      </c>
      <c r="U2424">
        <v>0</v>
      </c>
      <c r="V2424">
        <v>0</v>
      </c>
      <c r="W2424">
        <v>31.024984727353505</v>
      </c>
      <c r="X2424">
        <v>140.79939811446664</v>
      </c>
      <c r="Y2424">
        <v>0</v>
      </c>
      <c r="Z2424">
        <v>0.4337265661475519</v>
      </c>
      <c r="AA2424">
        <v>15.819564576562414</v>
      </c>
      <c r="AB2424">
        <v>49.123930595333256</v>
      </c>
      <c r="AC2424">
        <v>0</v>
      </c>
      <c r="AD2424">
        <v>0</v>
      </c>
      <c r="AE2424">
        <v>237.20160457986339</v>
      </c>
    </row>
    <row r="2425" spans="1:31" x14ac:dyDescent="0.3">
      <c r="A2425">
        <v>2686524</v>
      </c>
      <c r="B2425">
        <v>1</v>
      </c>
      <c r="C2425" t="s">
        <v>80</v>
      </c>
      <c r="D2425" t="s">
        <v>101</v>
      </c>
      <c r="E2425" t="s">
        <v>145</v>
      </c>
      <c r="F2425" t="s">
        <v>7071</v>
      </c>
      <c r="G2425" t="s">
        <v>176</v>
      </c>
      <c r="H2425" t="s">
        <v>135</v>
      </c>
      <c r="I2425" t="s">
        <v>136</v>
      </c>
      <c r="J2425" t="s">
        <v>137</v>
      </c>
      <c r="K2425" t="s">
        <v>138</v>
      </c>
      <c r="L2425" t="s">
        <v>7072</v>
      </c>
      <c r="M2425" t="s">
        <v>7073</v>
      </c>
      <c r="N2425">
        <v>1.0888888880000001</v>
      </c>
      <c r="O2425">
        <v>0</v>
      </c>
      <c r="P2425">
        <v>14</v>
      </c>
      <c r="Q2425">
        <v>0</v>
      </c>
      <c r="R2425">
        <v>0</v>
      </c>
      <c r="S2425">
        <v>0</v>
      </c>
      <c r="T2425">
        <v>5</v>
      </c>
      <c r="U2425">
        <v>0</v>
      </c>
      <c r="V2425">
        <v>0</v>
      </c>
      <c r="W2425">
        <v>0</v>
      </c>
      <c r="X2425">
        <v>4.3580589987519422</v>
      </c>
      <c r="Y2425">
        <v>0</v>
      </c>
      <c r="Z2425">
        <v>0</v>
      </c>
      <c r="AA2425">
        <v>0</v>
      </c>
      <c r="AB2425">
        <v>1.9660994695671374</v>
      </c>
      <c r="AC2425">
        <v>0</v>
      </c>
      <c r="AD2425">
        <v>0</v>
      </c>
      <c r="AE2425">
        <v>6.3241584683190801</v>
      </c>
    </row>
    <row r="2426" spans="1:31" x14ac:dyDescent="0.3">
      <c r="A2426">
        <v>2686524</v>
      </c>
      <c r="B2426">
        <v>2</v>
      </c>
      <c r="C2426" t="s">
        <v>80</v>
      </c>
      <c r="D2426" t="s">
        <v>101</v>
      </c>
      <c r="E2426" t="s">
        <v>132</v>
      </c>
      <c r="F2426" t="s">
        <v>7074</v>
      </c>
      <c r="G2426" t="s">
        <v>176</v>
      </c>
      <c r="H2426" t="s">
        <v>135</v>
      </c>
      <c r="I2426" t="s">
        <v>136</v>
      </c>
      <c r="J2426" t="s">
        <v>137</v>
      </c>
      <c r="K2426" t="s">
        <v>138</v>
      </c>
      <c r="L2426" t="s">
        <v>7073</v>
      </c>
      <c r="M2426" t="s">
        <v>7075</v>
      </c>
      <c r="N2426">
        <v>0.96111111100000002</v>
      </c>
      <c r="O2426">
        <v>4</v>
      </c>
      <c r="P2426">
        <v>14</v>
      </c>
      <c r="Q2426">
        <v>4</v>
      </c>
      <c r="R2426">
        <v>0</v>
      </c>
      <c r="S2426">
        <v>7</v>
      </c>
      <c r="T2426">
        <v>5</v>
      </c>
      <c r="U2426">
        <v>0</v>
      </c>
      <c r="V2426">
        <v>0</v>
      </c>
      <c r="W2426">
        <v>2.8095579688910006</v>
      </c>
      <c r="X2426">
        <v>3.8824127594211872</v>
      </c>
      <c r="Y2426">
        <v>1.4538159276898071</v>
      </c>
      <c r="Z2426">
        <v>0</v>
      </c>
      <c r="AA2426">
        <v>23.050419045510132</v>
      </c>
      <c r="AB2426">
        <v>1.7007120873647428</v>
      </c>
      <c r="AC2426">
        <v>0</v>
      </c>
      <c r="AD2426">
        <v>0</v>
      </c>
      <c r="AE2426">
        <v>32.89691778887687</v>
      </c>
    </row>
    <row r="2427" spans="1:31" x14ac:dyDescent="0.3">
      <c r="A2427">
        <v>2687093</v>
      </c>
      <c r="B2427">
        <v>1</v>
      </c>
      <c r="C2427" t="s">
        <v>80</v>
      </c>
      <c r="D2427" t="s">
        <v>97</v>
      </c>
      <c r="E2427" t="s">
        <v>132</v>
      </c>
      <c r="F2427" t="s">
        <v>7076</v>
      </c>
      <c r="G2427" t="s">
        <v>134</v>
      </c>
      <c r="H2427" t="s">
        <v>135</v>
      </c>
      <c r="I2427" t="s">
        <v>136</v>
      </c>
      <c r="J2427" t="s">
        <v>137</v>
      </c>
      <c r="K2427" t="s">
        <v>138</v>
      </c>
      <c r="L2427" t="s">
        <v>7077</v>
      </c>
      <c r="M2427" t="s">
        <v>7078</v>
      </c>
      <c r="N2427">
        <v>0.21777777700000001</v>
      </c>
      <c r="O2427">
        <v>5</v>
      </c>
      <c r="P2427">
        <v>6578</v>
      </c>
      <c r="Q2427">
        <v>5</v>
      </c>
      <c r="R2427">
        <v>363</v>
      </c>
      <c r="S2427">
        <v>23</v>
      </c>
      <c r="T2427">
        <v>1332</v>
      </c>
      <c r="U2427">
        <v>1</v>
      </c>
      <c r="V2427">
        <v>0</v>
      </c>
      <c r="W2427">
        <v>4.3609655544708268</v>
      </c>
      <c r="X2427">
        <v>333.76234809485987</v>
      </c>
      <c r="Y2427">
        <v>0.49924756795869196</v>
      </c>
      <c r="Z2427">
        <v>30.828749599620387</v>
      </c>
      <c r="AA2427">
        <v>228.24944096121132</v>
      </c>
      <c r="AB2427">
        <v>348.54218833202515</v>
      </c>
      <c r="AC2427">
        <v>78.428153212350239</v>
      </c>
      <c r="AD2427">
        <v>0</v>
      </c>
      <c r="AE2427">
        <v>1024.6710933224965</v>
      </c>
    </row>
    <row r="2428" spans="1:31" x14ac:dyDescent="0.3">
      <c r="A2428">
        <v>2687415</v>
      </c>
      <c r="B2428">
        <v>1</v>
      </c>
      <c r="C2428" t="s">
        <v>80</v>
      </c>
      <c r="D2428" t="s">
        <v>101</v>
      </c>
      <c r="E2428" t="s">
        <v>160</v>
      </c>
      <c r="F2428" t="s">
        <v>7079</v>
      </c>
      <c r="G2428" t="s">
        <v>346</v>
      </c>
      <c r="H2428" t="s">
        <v>135</v>
      </c>
      <c r="I2428" t="s">
        <v>136</v>
      </c>
      <c r="J2428" t="s">
        <v>137</v>
      </c>
      <c r="K2428" t="s">
        <v>166</v>
      </c>
      <c r="L2428" t="s">
        <v>7080</v>
      </c>
      <c r="M2428" t="s">
        <v>7081</v>
      </c>
      <c r="N2428">
        <v>0.53333333299999997</v>
      </c>
      <c r="O2428">
        <v>1</v>
      </c>
      <c r="P2428">
        <v>3534</v>
      </c>
      <c r="Q2428">
        <v>2</v>
      </c>
      <c r="R2428">
        <v>45</v>
      </c>
      <c r="S2428">
        <v>2</v>
      </c>
      <c r="T2428">
        <v>211</v>
      </c>
      <c r="U2428">
        <v>1</v>
      </c>
      <c r="V2428">
        <v>1</v>
      </c>
      <c r="W2428">
        <v>0.10381291192</v>
      </c>
      <c r="X2428">
        <v>274.493922014215</v>
      </c>
      <c r="Y2428">
        <v>1.2922090828977779</v>
      </c>
      <c r="Z2428">
        <v>4.6095596794727935</v>
      </c>
      <c r="AA2428">
        <v>11.011251011116315</v>
      </c>
      <c r="AB2428">
        <v>124.3168320076538</v>
      </c>
      <c r="AC2428">
        <v>80.698127448777214</v>
      </c>
      <c r="AD2428">
        <v>0</v>
      </c>
      <c r="AE2428">
        <v>496.52571415605291</v>
      </c>
    </row>
    <row r="2429" spans="1:31" x14ac:dyDescent="0.3">
      <c r="A2429">
        <v>2687693</v>
      </c>
      <c r="B2429">
        <v>1</v>
      </c>
      <c r="C2429" t="s">
        <v>80</v>
      </c>
      <c r="D2429" t="s">
        <v>101</v>
      </c>
      <c r="E2429" t="s">
        <v>132</v>
      </c>
      <c r="F2429" t="s">
        <v>7074</v>
      </c>
      <c r="G2429" t="s">
        <v>165</v>
      </c>
      <c r="H2429" t="s">
        <v>135</v>
      </c>
      <c r="I2429" t="s">
        <v>136</v>
      </c>
      <c r="J2429" t="s">
        <v>137</v>
      </c>
      <c r="K2429" t="s">
        <v>166</v>
      </c>
      <c r="L2429" t="s">
        <v>7082</v>
      </c>
      <c r="M2429" t="s">
        <v>7083</v>
      </c>
      <c r="N2429">
        <v>0.56361111100000005</v>
      </c>
      <c r="O2429">
        <v>4</v>
      </c>
      <c r="P2429">
        <v>14</v>
      </c>
      <c r="Q2429">
        <v>4</v>
      </c>
      <c r="R2429">
        <v>0</v>
      </c>
      <c r="S2429">
        <v>7</v>
      </c>
      <c r="T2429">
        <v>5</v>
      </c>
      <c r="U2429">
        <v>0</v>
      </c>
      <c r="V2429">
        <v>0</v>
      </c>
      <c r="W2429">
        <v>1.6749210018123799</v>
      </c>
      <c r="X2429">
        <v>2.2898734559111751</v>
      </c>
      <c r="Y2429">
        <v>0.91858652911570982</v>
      </c>
      <c r="Z2429">
        <v>0</v>
      </c>
      <c r="AA2429">
        <v>14.031693882431277</v>
      </c>
      <c r="AB2429">
        <v>1.0161903251464426</v>
      </c>
      <c r="AC2429">
        <v>0</v>
      </c>
      <c r="AD2429">
        <v>0</v>
      </c>
      <c r="AE2429">
        <v>19.931265194416984</v>
      </c>
    </row>
    <row r="2430" spans="1:31" x14ac:dyDescent="0.3">
      <c r="A2430">
        <v>2688715</v>
      </c>
      <c r="B2430">
        <v>1</v>
      </c>
      <c r="C2430" t="s">
        <v>80</v>
      </c>
      <c r="D2430" t="s">
        <v>96</v>
      </c>
      <c r="E2430" t="s">
        <v>132</v>
      </c>
      <c r="F2430" t="s">
        <v>7084</v>
      </c>
      <c r="G2430" t="s">
        <v>165</v>
      </c>
      <c r="H2430" t="s">
        <v>135</v>
      </c>
      <c r="I2430" t="s">
        <v>136</v>
      </c>
      <c r="J2430" t="s">
        <v>137</v>
      </c>
      <c r="K2430" t="s">
        <v>166</v>
      </c>
      <c r="L2430" t="s">
        <v>7085</v>
      </c>
      <c r="M2430" t="s">
        <v>7086</v>
      </c>
      <c r="N2430">
        <v>1.000555555</v>
      </c>
      <c r="O2430">
        <v>2</v>
      </c>
      <c r="P2430">
        <v>133</v>
      </c>
      <c r="Q2430">
        <v>1</v>
      </c>
      <c r="R2430">
        <v>195</v>
      </c>
      <c r="S2430">
        <v>1</v>
      </c>
      <c r="T2430">
        <v>49</v>
      </c>
      <c r="U2430">
        <v>0</v>
      </c>
      <c r="V2430">
        <v>0</v>
      </c>
      <c r="W2430">
        <v>17.67536599661808</v>
      </c>
      <c r="X2430">
        <v>47.146882325786756</v>
      </c>
      <c r="Y2430">
        <v>3.1832980139826921</v>
      </c>
      <c r="Z2430">
        <v>83.208623233657448</v>
      </c>
      <c r="AA2430">
        <v>27.838366660713387</v>
      </c>
      <c r="AB2430">
        <v>60.45949821411277</v>
      </c>
      <c r="AC2430">
        <v>0</v>
      </c>
      <c r="AD2430">
        <v>0</v>
      </c>
      <c r="AE2430">
        <v>239.51203444487112</v>
      </c>
    </row>
    <row r="2431" spans="1:31" x14ac:dyDescent="0.3">
      <c r="A2431">
        <v>2688719</v>
      </c>
      <c r="B2431">
        <v>1</v>
      </c>
      <c r="C2431" t="s">
        <v>80</v>
      </c>
      <c r="D2431" t="s">
        <v>96</v>
      </c>
      <c r="E2431" t="s">
        <v>132</v>
      </c>
      <c r="F2431" t="s">
        <v>7087</v>
      </c>
      <c r="G2431" t="s">
        <v>134</v>
      </c>
      <c r="H2431" t="s">
        <v>135</v>
      </c>
      <c r="I2431" t="s">
        <v>136</v>
      </c>
      <c r="J2431" t="s">
        <v>137</v>
      </c>
      <c r="K2431" t="s">
        <v>138</v>
      </c>
      <c r="L2431" t="s">
        <v>7088</v>
      </c>
      <c r="M2431" t="s">
        <v>7089</v>
      </c>
      <c r="N2431">
        <v>2.4783333330000001</v>
      </c>
      <c r="O2431">
        <v>0</v>
      </c>
      <c r="P2431">
        <v>34</v>
      </c>
      <c r="Q2431">
        <v>0</v>
      </c>
      <c r="R2431">
        <v>0</v>
      </c>
      <c r="S2431">
        <v>7</v>
      </c>
      <c r="T2431">
        <v>32</v>
      </c>
      <c r="U2431">
        <v>1</v>
      </c>
      <c r="V2431">
        <v>0</v>
      </c>
      <c r="W2431">
        <v>0</v>
      </c>
      <c r="X2431">
        <v>27.530291711268909</v>
      </c>
      <c r="Y2431">
        <v>0</v>
      </c>
      <c r="Z2431">
        <v>0</v>
      </c>
      <c r="AA2431">
        <v>686.05876599092232</v>
      </c>
      <c r="AB2431">
        <v>222.0205477472727</v>
      </c>
      <c r="AC2431">
        <v>656.60768427544622</v>
      </c>
      <c r="AD2431">
        <v>0</v>
      </c>
      <c r="AE2431">
        <v>1592.2172897249102</v>
      </c>
    </row>
    <row r="2432" spans="1:31" x14ac:dyDescent="0.3">
      <c r="A2432">
        <v>2688918</v>
      </c>
      <c r="B2432">
        <v>1</v>
      </c>
      <c r="C2432" t="s">
        <v>80</v>
      </c>
      <c r="D2432" t="s">
        <v>96</v>
      </c>
      <c r="E2432" t="s">
        <v>145</v>
      </c>
      <c r="F2432" t="s">
        <v>7090</v>
      </c>
      <c r="G2432" t="s">
        <v>157</v>
      </c>
      <c r="H2432" t="s">
        <v>135</v>
      </c>
      <c r="I2432" t="s">
        <v>136</v>
      </c>
      <c r="J2432" t="s">
        <v>137</v>
      </c>
      <c r="K2432" t="s">
        <v>138</v>
      </c>
      <c r="L2432" t="s">
        <v>7091</v>
      </c>
      <c r="M2432" t="s">
        <v>7092</v>
      </c>
      <c r="N2432">
        <v>0.21777777700000001</v>
      </c>
      <c r="O2432">
        <v>0</v>
      </c>
      <c r="P2432">
        <v>134</v>
      </c>
      <c r="Q2432">
        <v>0</v>
      </c>
      <c r="R2432">
        <v>0</v>
      </c>
      <c r="S2432">
        <v>0</v>
      </c>
      <c r="T2432">
        <v>53</v>
      </c>
      <c r="U2432">
        <v>0</v>
      </c>
      <c r="V2432">
        <v>0</v>
      </c>
      <c r="W2432">
        <v>0</v>
      </c>
      <c r="X2432">
        <v>23.693899571579887</v>
      </c>
      <c r="Y2432">
        <v>0</v>
      </c>
      <c r="Z2432">
        <v>0</v>
      </c>
      <c r="AA2432">
        <v>0</v>
      </c>
      <c r="AB2432">
        <v>43.399080777706402</v>
      </c>
      <c r="AC2432">
        <v>0</v>
      </c>
      <c r="AD2432">
        <v>0</v>
      </c>
      <c r="AE2432">
        <v>67.092980349286293</v>
      </c>
    </row>
    <row r="2433" spans="1:31" x14ac:dyDescent="0.3">
      <c r="A2433">
        <v>2688980</v>
      </c>
      <c r="B2433">
        <v>1</v>
      </c>
      <c r="C2433" t="s">
        <v>80</v>
      </c>
      <c r="D2433" t="s">
        <v>96</v>
      </c>
      <c r="E2433" t="s">
        <v>132</v>
      </c>
      <c r="F2433" t="s">
        <v>7093</v>
      </c>
      <c r="G2433" t="s">
        <v>165</v>
      </c>
      <c r="H2433" t="s">
        <v>135</v>
      </c>
      <c r="I2433" t="s">
        <v>136</v>
      </c>
      <c r="J2433" t="s">
        <v>137</v>
      </c>
      <c r="K2433" t="s">
        <v>166</v>
      </c>
      <c r="L2433" t="s">
        <v>7094</v>
      </c>
      <c r="M2433" t="s">
        <v>7095</v>
      </c>
      <c r="N2433">
        <v>1.3219444440000001</v>
      </c>
      <c r="O2433">
        <v>2</v>
      </c>
      <c r="P2433">
        <v>133</v>
      </c>
      <c r="Q2433">
        <v>1</v>
      </c>
      <c r="R2433">
        <v>195</v>
      </c>
      <c r="S2433">
        <v>1</v>
      </c>
      <c r="T2433">
        <v>49</v>
      </c>
      <c r="U2433">
        <v>0</v>
      </c>
      <c r="V2433">
        <v>0</v>
      </c>
      <c r="W2433">
        <v>23.466790505575165</v>
      </c>
      <c r="X2433">
        <v>62.842297801062799</v>
      </c>
      <c r="Y2433">
        <v>4.3537842265247368</v>
      </c>
      <c r="Z2433">
        <v>123.22081409803981</v>
      </c>
      <c r="AA2433">
        <v>35.661303886359278</v>
      </c>
      <c r="AB2433">
        <v>82.048906992404426</v>
      </c>
      <c r="AC2433">
        <v>0</v>
      </c>
      <c r="AD2433">
        <v>0</v>
      </c>
      <c r="AE2433">
        <v>331.59389750996627</v>
      </c>
    </row>
    <row r="2434" spans="1:31" x14ac:dyDescent="0.3">
      <c r="A2434">
        <v>2689646</v>
      </c>
      <c r="B2434">
        <v>1</v>
      </c>
      <c r="C2434" t="s">
        <v>80</v>
      </c>
      <c r="D2434" t="s">
        <v>105</v>
      </c>
      <c r="E2434" t="s">
        <v>132</v>
      </c>
      <c r="F2434" t="s">
        <v>7096</v>
      </c>
      <c r="G2434" t="s">
        <v>134</v>
      </c>
      <c r="H2434" t="s">
        <v>135</v>
      </c>
      <c r="I2434" t="s">
        <v>136</v>
      </c>
      <c r="J2434" t="s">
        <v>137</v>
      </c>
      <c r="K2434" t="s">
        <v>138</v>
      </c>
      <c r="L2434" t="s">
        <v>7097</v>
      </c>
      <c r="M2434" t="s">
        <v>7098</v>
      </c>
      <c r="N2434">
        <v>0.43472222199999999</v>
      </c>
      <c r="O2434">
        <v>1</v>
      </c>
      <c r="P2434">
        <v>314</v>
      </c>
      <c r="Q2434">
        <v>2</v>
      </c>
      <c r="R2434">
        <v>4</v>
      </c>
      <c r="S2434">
        <v>5</v>
      </c>
      <c r="T2434">
        <v>30</v>
      </c>
      <c r="U2434">
        <v>0</v>
      </c>
      <c r="V2434">
        <v>0</v>
      </c>
      <c r="W2434">
        <v>0.28864450495292254</v>
      </c>
      <c r="X2434">
        <v>21.145520884292978</v>
      </c>
      <c r="Y2434">
        <v>0.24265514649025768</v>
      </c>
      <c r="Z2434">
        <v>1.4829064042721547</v>
      </c>
      <c r="AA2434">
        <v>15.36666812110307</v>
      </c>
      <c r="AB2434">
        <v>6.2715366350722173</v>
      </c>
      <c r="AC2434">
        <v>0</v>
      </c>
      <c r="AD2434">
        <v>0</v>
      </c>
      <c r="AE2434">
        <v>44.797931696183596</v>
      </c>
    </row>
    <row r="2435" spans="1:31" x14ac:dyDescent="0.3">
      <c r="A2435">
        <v>2690150</v>
      </c>
      <c r="B2435">
        <v>1</v>
      </c>
      <c r="C2435" t="s">
        <v>80</v>
      </c>
      <c r="D2435" t="s">
        <v>84</v>
      </c>
      <c r="E2435" t="s">
        <v>160</v>
      </c>
      <c r="F2435" t="s">
        <v>7099</v>
      </c>
      <c r="G2435" t="s">
        <v>165</v>
      </c>
      <c r="H2435" t="s">
        <v>135</v>
      </c>
      <c r="I2435" t="s">
        <v>136</v>
      </c>
      <c r="J2435" t="s">
        <v>137</v>
      </c>
      <c r="K2435" t="s">
        <v>166</v>
      </c>
      <c r="L2435" t="s">
        <v>7100</v>
      </c>
      <c r="M2435" t="s">
        <v>7101</v>
      </c>
      <c r="N2435">
        <v>0.15583333299999999</v>
      </c>
      <c r="O2435">
        <v>1</v>
      </c>
      <c r="P2435">
        <v>2069</v>
      </c>
      <c r="Q2435">
        <v>0</v>
      </c>
      <c r="R2435">
        <v>0</v>
      </c>
      <c r="S2435">
        <v>1</v>
      </c>
      <c r="T2435">
        <v>121</v>
      </c>
      <c r="U2435">
        <v>0</v>
      </c>
      <c r="V2435">
        <v>0</v>
      </c>
      <c r="W2435">
        <v>1.2445988099802399</v>
      </c>
      <c r="X2435">
        <v>53.49206077329336</v>
      </c>
      <c r="Y2435">
        <v>0</v>
      </c>
      <c r="Z2435">
        <v>0</v>
      </c>
      <c r="AA2435">
        <v>7.8311870685888252</v>
      </c>
      <c r="AB2435">
        <v>10.782092162495537</v>
      </c>
      <c r="AC2435">
        <v>0</v>
      </c>
      <c r="AD2435">
        <v>0</v>
      </c>
      <c r="AE2435">
        <v>73.349938814357955</v>
      </c>
    </row>
    <row r="2436" spans="1:31" x14ac:dyDescent="0.3">
      <c r="A2436">
        <v>2690620</v>
      </c>
      <c r="B2436">
        <v>1</v>
      </c>
      <c r="C2436" t="s">
        <v>80</v>
      </c>
      <c r="D2436" t="s">
        <v>105</v>
      </c>
      <c r="E2436" t="s">
        <v>132</v>
      </c>
      <c r="F2436" t="s">
        <v>6093</v>
      </c>
      <c r="G2436" t="s">
        <v>346</v>
      </c>
      <c r="H2436" t="s">
        <v>135</v>
      </c>
      <c r="I2436" t="s">
        <v>136</v>
      </c>
      <c r="J2436" t="s">
        <v>137</v>
      </c>
      <c r="K2436" t="s">
        <v>166</v>
      </c>
      <c r="L2436" t="s">
        <v>7102</v>
      </c>
      <c r="M2436" t="s">
        <v>7103</v>
      </c>
      <c r="N2436">
        <v>0.70166666600000005</v>
      </c>
      <c r="O2436">
        <v>3</v>
      </c>
      <c r="P2436">
        <v>311</v>
      </c>
      <c r="Q2436">
        <v>5</v>
      </c>
      <c r="R2436">
        <v>2</v>
      </c>
      <c r="S2436">
        <v>34</v>
      </c>
      <c r="T2436">
        <v>166</v>
      </c>
      <c r="U2436">
        <v>22</v>
      </c>
      <c r="V2436">
        <v>32</v>
      </c>
      <c r="W2436">
        <v>7.5007744678326791</v>
      </c>
      <c r="X2436">
        <v>60.871040789202105</v>
      </c>
      <c r="Y2436">
        <v>1.4848026174759359</v>
      </c>
      <c r="Z2436">
        <v>14.372417299245789</v>
      </c>
      <c r="AA2436">
        <v>209.43325377260717</v>
      </c>
      <c r="AB2436">
        <v>305.94924128318314</v>
      </c>
      <c r="AC2436">
        <v>1023.6318193700978</v>
      </c>
      <c r="AD2436">
        <v>583.70184579664067</v>
      </c>
      <c r="AE2436">
        <v>2206.9451953962853</v>
      </c>
    </row>
    <row r="2437" spans="1:31" x14ac:dyDescent="0.3">
      <c r="A2437">
        <v>2690714</v>
      </c>
      <c r="B2437">
        <v>1</v>
      </c>
      <c r="C2437" t="s">
        <v>80</v>
      </c>
      <c r="D2437" t="s">
        <v>96</v>
      </c>
      <c r="E2437" t="s">
        <v>160</v>
      </c>
      <c r="F2437" t="s">
        <v>7104</v>
      </c>
      <c r="G2437" t="s">
        <v>134</v>
      </c>
      <c r="H2437" t="s">
        <v>135</v>
      </c>
      <c r="I2437" t="s">
        <v>136</v>
      </c>
      <c r="J2437" t="s">
        <v>137</v>
      </c>
      <c r="K2437" t="s">
        <v>138</v>
      </c>
      <c r="L2437" t="s">
        <v>7105</v>
      </c>
      <c r="M2437" t="s">
        <v>7106</v>
      </c>
      <c r="N2437">
        <v>0.203333333</v>
      </c>
      <c r="O2437">
        <v>0</v>
      </c>
      <c r="P2437">
        <v>468</v>
      </c>
      <c r="Q2437">
        <v>4</v>
      </c>
      <c r="R2437">
        <v>0</v>
      </c>
      <c r="S2437">
        <v>1</v>
      </c>
      <c r="T2437">
        <v>12</v>
      </c>
      <c r="U2437">
        <v>0</v>
      </c>
      <c r="V2437">
        <v>0</v>
      </c>
      <c r="W2437">
        <v>0</v>
      </c>
      <c r="X2437">
        <v>7.4689834400800637</v>
      </c>
      <c r="Y2437">
        <v>119.60186330196302</v>
      </c>
      <c r="Z2437">
        <v>0</v>
      </c>
      <c r="AA2437">
        <v>2.0450631919536003E-2</v>
      </c>
      <c r="AB2437">
        <v>1.4683907406680134</v>
      </c>
      <c r="AC2437">
        <v>0</v>
      </c>
      <c r="AD2437">
        <v>0</v>
      </c>
      <c r="AE2437">
        <v>128.55968811463063</v>
      </c>
    </row>
    <row r="2438" spans="1:31" x14ac:dyDescent="0.3">
      <c r="A2438">
        <v>2691526</v>
      </c>
      <c r="B2438">
        <v>1</v>
      </c>
      <c r="C2438" t="s">
        <v>80</v>
      </c>
      <c r="D2438" t="s">
        <v>96</v>
      </c>
      <c r="E2438" t="s">
        <v>160</v>
      </c>
      <c r="F2438" t="s">
        <v>7069</v>
      </c>
      <c r="G2438" t="s">
        <v>165</v>
      </c>
      <c r="H2438" t="s">
        <v>135</v>
      </c>
      <c r="I2438" t="s">
        <v>136</v>
      </c>
      <c r="J2438" t="s">
        <v>137</v>
      </c>
      <c r="K2438" t="s">
        <v>166</v>
      </c>
      <c r="L2438" t="s">
        <v>7107</v>
      </c>
      <c r="M2438" t="s">
        <v>7108</v>
      </c>
      <c r="N2438">
        <v>5.8419444440000001</v>
      </c>
      <c r="O2438">
        <v>3</v>
      </c>
      <c r="P2438">
        <v>1646</v>
      </c>
      <c r="Q2438">
        <v>0</v>
      </c>
      <c r="R2438">
        <v>1</v>
      </c>
      <c r="S2438">
        <v>4</v>
      </c>
      <c r="T2438">
        <v>99</v>
      </c>
      <c r="U2438">
        <v>0</v>
      </c>
      <c r="V2438">
        <v>0</v>
      </c>
      <c r="W2438">
        <v>312.088865748356</v>
      </c>
      <c r="X2438">
        <v>1337.9980424663299</v>
      </c>
      <c r="Y2438">
        <v>0</v>
      </c>
      <c r="Z2438">
        <v>4.3063213301611194</v>
      </c>
      <c r="AA2438">
        <v>171.91659490976741</v>
      </c>
      <c r="AB2438">
        <v>523.80068090573468</v>
      </c>
      <c r="AC2438">
        <v>0</v>
      </c>
      <c r="AD2438">
        <v>0</v>
      </c>
      <c r="AE2438">
        <v>2350.1105053603492</v>
      </c>
    </row>
    <row r="2439" spans="1:31" x14ac:dyDescent="0.3">
      <c r="A2439">
        <v>2692032</v>
      </c>
      <c r="B2439">
        <v>1</v>
      </c>
      <c r="C2439" t="s">
        <v>81</v>
      </c>
      <c r="D2439" t="s">
        <v>115</v>
      </c>
      <c r="E2439" t="s">
        <v>184</v>
      </c>
      <c r="F2439" t="s">
        <v>7109</v>
      </c>
      <c r="G2439" t="s">
        <v>186</v>
      </c>
      <c r="H2439" t="s">
        <v>187</v>
      </c>
      <c r="I2439" t="s">
        <v>136</v>
      </c>
      <c r="J2439" t="s">
        <v>137</v>
      </c>
      <c r="K2439" t="s">
        <v>138</v>
      </c>
      <c r="L2439" t="s">
        <v>7110</v>
      </c>
      <c r="M2439" t="s">
        <v>7111</v>
      </c>
      <c r="N2439">
        <v>0.86555555500000003</v>
      </c>
      <c r="O2439">
        <v>0</v>
      </c>
      <c r="P2439">
        <v>6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</row>
    <row r="2440" spans="1:31" x14ac:dyDescent="0.3">
      <c r="A2440">
        <v>2692043</v>
      </c>
      <c r="B2440">
        <v>1</v>
      </c>
      <c r="C2440" t="s">
        <v>81</v>
      </c>
      <c r="D2440" t="s">
        <v>115</v>
      </c>
      <c r="E2440" t="s">
        <v>244</v>
      </c>
      <c r="F2440" t="s">
        <v>7112</v>
      </c>
      <c r="G2440" t="s">
        <v>3824</v>
      </c>
      <c r="H2440" t="s">
        <v>187</v>
      </c>
      <c r="I2440" t="s">
        <v>136</v>
      </c>
      <c r="J2440" t="s">
        <v>137</v>
      </c>
      <c r="K2440" t="s">
        <v>138</v>
      </c>
      <c r="L2440" t="s">
        <v>7113</v>
      </c>
      <c r="M2440" t="s">
        <v>7114</v>
      </c>
      <c r="N2440">
        <v>0.56027777700000003</v>
      </c>
      <c r="O2440">
        <v>0</v>
      </c>
      <c r="P2440">
        <v>29</v>
      </c>
      <c r="Q2440">
        <v>0</v>
      </c>
      <c r="R2440">
        <v>1</v>
      </c>
      <c r="S2440">
        <v>0</v>
      </c>
      <c r="T2440">
        <v>186</v>
      </c>
      <c r="U2440">
        <v>0</v>
      </c>
      <c r="V2440">
        <v>0</v>
      </c>
      <c r="W2440">
        <v>0</v>
      </c>
      <c r="X2440">
        <v>1.8406505907294899</v>
      </c>
      <c r="Y2440">
        <v>0</v>
      </c>
      <c r="Z2440">
        <v>0</v>
      </c>
      <c r="AA2440">
        <v>0</v>
      </c>
      <c r="AB2440">
        <v>30.094947558732226</v>
      </c>
      <c r="AC2440">
        <v>0</v>
      </c>
      <c r="AD2440">
        <v>0</v>
      </c>
      <c r="AE2440">
        <v>31.935598149461715</v>
      </c>
    </row>
    <row r="2441" spans="1:31" x14ac:dyDescent="0.3">
      <c r="A2441">
        <v>2684991</v>
      </c>
      <c r="B2441">
        <v>1</v>
      </c>
      <c r="C2441" t="s">
        <v>80</v>
      </c>
      <c r="D2441" t="s">
        <v>103</v>
      </c>
      <c r="E2441" t="s">
        <v>145</v>
      </c>
      <c r="F2441" t="s">
        <v>7115</v>
      </c>
      <c r="G2441" t="s">
        <v>134</v>
      </c>
      <c r="H2441" t="s">
        <v>135</v>
      </c>
      <c r="I2441" t="s">
        <v>136</v>
      </c>
      <c r="J2441" t="s">
        <v>137</v>
      </c>
      <c r="K2441" t="s">
        <v>138</v>
      </c>
      <c r="L2441" t="s">
        <v>7116</v>
      </c>
      <c r="M2441" t="s">
        <v>7117</v>
      </c>
      <c r="N2441">
        <v>0.323333333</v>
      </c>
      <c r="O2441">
        <v>1</v>
      </c>
      <c r="P2441">
        <v>0</v>
      </c>
      <c r="Q2441">
        <v>25</v>
      </c>
      <c r="R2441">
        <v>0</v>
      </c>
      <c r="S2441">
        <v>5</v>
      </c>
      <c r="T2441">
        <v>0</v>
      </c>
      <c r="U2441">
        <v>1</v>
      </c>
      <c r="V2441">
        <v>0</v>
      </c>
      <c r="W2441">
        <v>0.24861786988389734</v>
      </c>
      <c r="X2441">
        <v>0</v>
      </c>
      <c r="Y2441">
        <v>21.817777892884457</v>
      </c>
      <c r="Z2441">
        <v>0</v>
      </c>
      <c r="AA2441">
        <v>9.7935375844955992</v>
      </c>
      <c r="AB2441">
        <v>0</v>
      </c>
      <c r="AC2441">
        <v>56.185951484151701</v>
      </c>
      <c r="AD2441">
        <v>0</v>
      </c>
      <c r="AE2441">
        <v>88.045884831415663</v>
      </c>
    </row>
    <row r="2442" spans="1:31" x14ac:dyDescent="0.3">
      <c r="A2442">
        <v>2685032</v>
      </c>
      <c r="B2442">
        <v>1</v>
      </c>
      <c r="C2442" t="s">
        <v>81</v>
      </c>
      <c r="D2442" t="s">
        <v>128</v>
      </c>
      <c r="E2442" t="s">
        <v>145</v>
      </c>
      <c r="F2442" t="s">
        <v>7118</v>
      </c>
      <c r="G2442" t="s">
        <v>409</v>
      </c>
      <c r="H2442" t="s">
        <v>135</v>
      </c>
      <c r="I2442" t="s">
        <v>136</v>
      </c>
      <c r="J2442" t="s">
        <v>137</v>
      </c>
      <c r="K2442" t="s">
        <v>138</v>
      </c>
      <c r="L2442" t="s">
        <v>7119</v>
      </c>
      <c r="M2442" t="s">
        <v>7120</v>
      </c>
      <c r="N2442">
        <v>0.96888888799999995</v>
      </c>
      <c r="O2442">
        <v>0</v>
      </c>
      <c r="P2442">
        <v>656</v>
      </c>
      <c r="Q2442">
        <v>0</v>
      </c>
      <c r="R2442">
        <v>0</v>
      </c>
      <c r="S2442">
        <v>0</v>
      </c>
      <c r="T2442">
        <v>24</v>
      </c>
      <c r="U2442">
        <v>0</v>
      </c>
      <c r="V2442">
        <v>0</v>
      </c>
      <c r="W2442">
        <v>0</v>
      </c>
      <c r="X2442">
        <v>118.24747143911087</v>
      </c>
      <c r="Y2442">
        <v>0</v>
      </c>
      <c r="Z2442">
        <v>0</v>
      </c>
      <c r="AA2442">
        <v>0</v>
      </c>
      <c r="AB2442">
        <v>25.858132521127303</v>
      </c>
      <c r="AC2442">
        <v>0</v>
      </c>
      <c r="AD2442">
        <v>0</v>
      </c>
      <c r="AE2442">
        <v>144.10560396023817</v>
      </c>
    </row>
    <row r="2443" spans="1:31" x14ac:dyDescent="0.3">
      <c r="A2443">
        <v>2686140</v>
      </c>
      <c r="B2443">
        <v>1</v>
      </c>
      <c r="C2443" t="s">
        <v>80</v>
      </c>
      <c r="D2443" t="s">
        <v>99</v>
      </c>
      <c r="E2443" t="s">
        <v>160</v>
      </c>
      <c r="F2443" t="s">
        <v>7121</v>
      </c>
      <c r="G2443" t="s">
        <v>346</v>
      </c>
      <c r="H2443" t="s">
        <v>135</v>
      </c>
      <c r="I2443" t="s">
        <v>136</v>
      </c>
      <c r="J2443" t="s">
        <v>137</v>
      </c>
      <c r="K2443" t="s">
        <v>166</v>
      </c>
      <c r="L2443" t="s">
        <v>7122</v>
      </c>
      <c r="M2443" t="s">
        <v>7123</v>
      </c>
      <c r="N2443">
        <v>5.2744444440000002</v>
      </c>
      <c r="O2443">
        <v>2</v>
      </c>
      <c r="P2443">
        <v>1979</v>
      </c>
      <c r="Q2443">
        <v>1</v>
      </c>
      <c r="R2443">
        <v>38</v>
      </c>
      <c r="S2443">
        <v>7</v>
      </c>
      <c r="T2443">
        <v>209</v>
      </c>
      <c r="U2443">
        <v>0</v>
      </c>
      <c r="V2443">
        <v>3</v>
      </c>
      <c r="W2443">
        <v>3.617979156404171</v>
      </c>
      <c r="X2443">
        <v>1329.2280808436199</v>
      </c>
      <c r="Y2443">
        <v>1.4005049400047767</v>
      </c>
      <c r="Z2443">
        <v>34.76037645889933</v>
      </c>
      <c r="AA2443">
        <v>124.78817201764892</v>
      </c>
      <c r="AB2443">
        <v>695.19606570860253</v>
      </c>
      <c r="AC2443">
        <v>0</v>
      </c>
      <c r="AD2443">
        <v>868.61328940528381</v>
      </c>
      <c r="AE2443">
        <v>3057.6044685304637</v>
      </c>
    </row>
    <row r="2444" spans="1:31" x14ac:dyDescent="0.3">
      <c r="A2444">
        <v>2686327</v>
      </c>
      <c r="B2444">
        <v>1</v>
      </c>
      <c r="C2444" t="s">
        <v>81</v>
      </c>
      <c r="D2444" t="s">
        <v>128</v>
      </c>
      <c r="E2444" t="s">
        <v>145</v>
      </c>
      <c r="F2444" t="s">
        <v>7124</v>
      </c>
      <c r="G2444" t="s">
        <v>219</v>
      </c>
      <c r="H2444" t="s">
        <v>135</v>
      </c>
      <c r="I2444" t="s">
        <v>136</v>
      </c>
      <c r="J2444" t="s">
        <v>137</v>
      </c>
      <c r="K2444" t="s">
        <v>138</v>
      </c>
      <c r="L2444" t="s">
        <v>7125</v>
      </c>
      <c r="M2444" t="s">
        <v>7126</v>
      </c>
      <c r="N2444">
        <v>4.7891666659999999</v>
      </c>
      <c r="O2444">
        <v>0</v>
      </c>
      <c r="P2444">
        <v>0</v>
      </c>
      <c r="Q2444">
        <v>0</v>
      </c>
      <c r="R2444">
        <v>0</v>
      </c>
      <c r="S2444">
        <v>0</v>
      </c>
      <c r="T2444">
        <v>3</v>
      </c>
      <c r="U2444">
        <v>0</v>
      </c>
      <c r="V2444">
        <v>3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216.87522312094001</v>
      </c>
      <c r="AC2444">
        <v>0</v>
      </c>
      <c r="AD2444">
        <v>915.46599253447675</v>
      </c>
      <c r="AE2444">
        <v>1132.3412156554168</v>
      </c>
    </row>
    <row r="2445" spans="1:31" x14ac:dyDescent="0.3">
      <c r="A2445">
        <v>2687492</v>
      </c>
      <c r="B2445">
        <v>1</v>
      </c>
      <c r="C2445" t="s">
        <v>81</v>
      </c>
      <c r="D2445" t="s">
        <v>127</v>
      </c>
      <c r="E2445" t="s">
        <v>160</v>
      </c>
      <c r="F2445" t="s">
        <v>7127</v>
      </c>
      <c r="G2445" t="s">
        <v>346</v>
      </c>
      <c r="H2445" t="s">
        <v>135</v>
      </c>
      <c r="I2445" t="s">
        <v>136</v>
      </c>
      <c r="J2445" t="s">
        <v>137</v>
      </c>
      <c r="K2445" t="s">
        <v>166</v>
      </c>
      <c r="L2445" t="s">
        <v>7128</v>
      </c>
      <c r="M2445" t="s">
        <v>7129</v>
      </c>
      <c r="N2445">
        <v>7.61</v>
      </c>
      <c r="O2445">
        <v>1</v>
      </c>
      <c r="P2445">
        <v>8203</v>
      </c>
      <c r="Q2445">
        <v>4</v>
      </c>
      <c r="R2445">
        <v>65</v>
      </c>
      <c r="S2445">
        <v>1</v>
      </c>
      <c r="T2445">
        <v>559</v>
      </c>
      <c r="U2445">
        <v>1</v>
      </c>
      <c r="V2445">
        <v>0</v>
      </c>
      <c r="W2445">
        <v>0.69471710402702891</v>
      </c>
      <c r="X2445">
        <v>10589.791798993823</v>
      </c>
      <c r="Y2445">
        <v>36.745823275985359</v>
      </c>
      <c r="Z2445">
        <v>195.17119822420983</v>
      </c>
      <c r="AA2445">
        <v>90.052586095842997</v>
      </c>
      <c r="AB2445">
        <v>4377.1575023675359</v>
      </c>
      <c r="AC2445">
        <v>450.75804713994819</v>
      </c>
      <c r="AD2445">
        <v>0</v>
      </c>
      <c r="AE2445">
        <v>15740.371673201373</v>
      </c>
    </row>
    <row r="2446" spans="1:31" x14ac:dyDescent="0.3">
      <c r="A2446">
        <v>2687780</v>
      </c>
      <c r="B2446">
        <v>1</v>
      </c>
      <c r="C2446" t="s">
        <v>81</v>
      </c>
      <c r="D2446" t="s">
        <v>128</v>
      </c>
      <c r="E2446" t="s">
        <v>160</v>
      </c>
      <c r="F2446" t="s">
        <v>7130</v>
      </c>
      <c r="G2446" t="s">
        <v>134</v>
      </c>
      <c r="H2446" t="s">
        <v>135</v>
      </c>
      <c r="I2446" t="s">
        <v>136</v>
      </c>
      <c r="J2446" t="s">
        <v>137</v>
      </c>
      <c r="K2446" t="s">
        <v>138</v>
      </c>
      <c r="L2446" t="s">
        <v>7131</v>
      </c>
      <c r="M2446" t="s">
        <v>7132</v>
      </c>
      <c r="N2446">
        <v>1.534166666</v>
      </c>
      <c r="O2446">
        <v>16</v>
      </c>
      <c r="P2446">
        <v>107</v>
      </c>
      <c r="Q2446">
        <v>34</v>
      </c>
      <c r="R2446">
        <v>16</v>
      </c>
      <c r="S2446">
        <v>4</v>
      </c>
      <c r="T2446">
        <v>9</v>
      </c>
      <c r="U2446">
        <v>0</v>
      </c>
      <c r="V2446">
        <v>0</v>
      </c>
      <c r="W2446">
        <v>5.1041745906272835</v>
      </c>
      <c r="X2446">
        <v>22.260599375113987</v>
      </c>
      <c r="Y2446">
        <v>20.193692396839104</v>
      </c>
      <c r="Z2446">
        <v>8.2961963462070063</v>
      </c>
      <c r="AA2446">
        <v>8.3318821302013237</v>
      </c>
      <c r="AB2446">
        <v>6.3738556233462234</v>
      </c>
      <c r="AC2446">
        <v>0</v>
      </c>
      <c r="AD2446">
        <v>0</v>
      </c>
      <c r="AE2446">
        <v>70.56040046233494</v>
      </c>
    </row>
    <row r="2447" spans="1:31" x14ac:dyDescent="0.3">
      <c r="A2447">
        <v>2688463</v>
      </c>
      <c r="B2447">
        <v>1</v>
      </c>
      <c r="C2447" t="s">
        <v>81</v>
      </c>
      <c r="D2447" t="s">
        <v>128</v>
      </c>
      <c r="E2447" t="s">
        <v>145</v>
      </c>
      <c r="F2447" t="s">
        <v>1880</v>
      </c>
      <c r="G2447" t="s">
        <v>134</v>
      </c>
      <c r="H2447" t="s">
        <v>135</v>
      </c>
      <c r="I2447" t="s">
        <v>136</v>
      </c>
      <c r="J2447" t="s">
        <v>137</v>
      </c>
      <c r="K2447" t="s">
        <v>138</v>
      </c>
      <c r="L2447" t="s">
        <v>7133</v>
      </c>
      <c r="M2447" t="s">
        <v>7134</v>
      </c>
      <c r="N2447">
        <v>1.106944444</v>
      </c>
      <c r="O2447">
        <v>0</v>
      </c>
      <c r="P2447">
        <v>15</v>
      </c>
      <c r="Q2447">
        <v>0</v>
      </c>
      <c r="R2447">
        <v>21</v>
      </c>
      <c r="S2447">
        <v>9</v>
      </c>
      <c r="T2447">
        <v>8</v>
      </c>
      <c r="U2447">
        <v>4</v>
      </c>
      <c r="V2447">
        <v>0</v>
      </c>
      <c r="W2447">
        <v>0</v>
      </c>
      <c r="X2447">
        <v>3.2647711909628381</v>
      </c>
      <c r="Y2447">
        <v>0</v>
      </c>
      <c r="Z2447">
        <v>15.169576774440056</v>
      </c>
      <c r="AA2447">
        <v>97.551448045062699</v>
      </c>
      <c r="AB2447">
        <v>19.519586790160353</v>
      </c>
      <c r="AC2447">
        <v>1832.264420700486</v>
      </c>
      <c r="AD2447">
        <v>0</v>
      </c>
      <c r="AE2447">
        <v>1967.7698035011119</v>
      </c>
    </row>
    <row r="2448" spans="1:31" x14ac:dyDescent="0.3">
      <c r="A2448">
        <v>2688969</v>
      </c>
      <c r="B2448">
        <v>1</v>
      </c>
      <c r="C2448" t="s">
        <v>81</v>
      </c>
      <c r="D2448" t="s">
        <v>128</v>
      </c>
      <c r="E2448" t="s">
        <v>145</v>
      </c>
      <c r="F2448" t="s">
        <v>7135</v>
      </c>
      <c r="G2448" t="s">
        <v>232</v>
      </c>
      <c r="H2448" t="s">
        <v>135</v>
      </c>
      <c r="I2448" t="s">
        <v>136</v>
      </c>
      <c r="J2448" t="s">
        <v>137</v>
      </c>
      <c r="K2448" t="s">
        <v>138</v>
      </c>
      <c r="L2448" t="s">
        <v>7136</v>
      </c>
      <c r="M2448" t="s">
        <v>7137</v>
      </c>
      <c r="N2448">
        <v>4.5622222219999999</v>
      </c>
      <c r="O2448">
        <v>0</v>
      </c>
      <c r="P2448">
        <v>2</v>
      </c>
      <c r="Q2448">
        <v>0</v>
      </c>
      <c r="R2448">
        <v>3</v>
      </c>
      <c r="S2448">
        <v>0</v>
      </c>
      <c r="T2448">
        <v>1</v>
      </c>
      <c r="U2448">
        <v>0</v>
      </c>
      <c r="V2448">
        <v>0</v>
      </c>
      <c r="W2448">
        <v>0</v>
      </c>
      <c r="X2448">
        <v>3.8484906456532433</v>
      </c>
      <c r="Y2448">
        <v>0</v>
      </c>
      <c r="Z2448">
        <v>11.210855768683347</v>
      </c>
      <c r="AA2448">
        <v>0</v>
      </c>
      <c r="AB2448">
        <v>0.19879169033750252</v>
      </c>
      <c r="AC2448">
        <v>0</v>
      </c>
      <c r="AD2448">
        <v>0</v>
      </c>
      <c r="AE2448">
        <v>15.258138104674092</v>
      </c>
    </row>
    <row r="2449" spans="1:31" x14ac:dyDescent="0.3">
      <c r="A2449">
        <v>2688969</v>
      </c>
      <c r="B2449">
        <v>2</v>
      </c>
      <c r="C2449" t="s">
        <v>81</v>
      </c>
      <c r="D2449" t="s">
        <v>128</v>
      </c>
      <c r="E2449" t="s">
        <v>145</v>
      </c>
      <c r="F2449" t="s">
        <v>2116</v>
      </c>
      <c r="G2449" t="s">
        <v>232</v>
      </c>
      <c r="H2449" t="s">
        <v>135</v>
      </c>
      <c r="I2449" t="s">
        <v>136</v>
      </c>
      <c r="J2449" t="s">
        <v>137</v>
      </c>
      <c r="K2449" t="s">
        <v>138</v>
      </c>
      <c r="L2449" t="s">
        <v>7137</v>
      </c>
      <c r="M2449" t="s">
        <v>7138</v>
      </c>
      <c r="N2449">
        <v>0.48916666600000003</v>
      </c>
      <c r="O2449">
        <v>4</v>
      </c>
      <c r="P2449">
        <v>90</v>
      </c>
      <c r="Q2449">
        <v>10</v>
      </c>
      <c r="R2449">
        <v>103</v>
      </c>
      <c r="S2449">
        <v>9</v>
      </c>
      <c r="T2449">
        <v>13</v>
      </c>
      <c r="U2449">
        <v>1</v>
      </c>
      <c r="V2449">
        <v>0</v>
      </c>
      <c r="W2449">
        <v>0.95415885389101307</v>
      </c>
      <c r="X2449">
        <v>10.037419156839565</v>
      </c>
      <c r="Y2449">
        <v>4.9472297396953282</v>
      </c>
      <c r="Z2449">
        <v>15.71587614241877</v>
      </c>
      <c r="AA2449">
        <v>30.401713332822514</v>
      </c>
      <c r="AB2449">
        <v>4.6990825265704226</v>
      </c>
      <c r="AC2449">
        <v>2.5159109382684282</v>
      </c>
      <c r="AD2449">
        <v>0</v>
      </c>
      <c r="AE2449">
        <v>69.271390690506038</v>
      </c>
    </row>
    <row r="2450" spans="1:31" x14ac:dyDescent="0.3">
      <c r="A2450">
        <v>2689187</v>
      </c>
      <c r="B2450">
        <v>1</v>
      </c>
      <c r="C2450" t="s">
        <v>81</v>
      </c>
      <c r="D2450" t="s">
        <v>128</v>
      </c>
      <c r="E2450" t="s">
        <v>160</v>
      </c>
      <c r="F2450" t="s">
        <v>7139</v>
      </c>
      <c r="G2450" t="s">
        <v>346</v>
      </c>
      <c r="H2450" t="s">
        <v>135</v>
      </c>
      <c r="I2450" t="s">
        <v>136</v>
      </c>
      <c r="J2450" t="s">
        <v>137</v>
      </c>
      <c r="K2450" t="s">
        <v>166</v>
      </c>
      <c r="L2450" t="s">
        <v>7140</v>
      </c>
      <c r="M2450" t="s">
        <v>7141</v>
      </c>
      <c r="N2450">
        <v>6.3219444439999997</v>
      </c>
      <c r="O2450">
        <v>0</v>
      </c>
      <c r="P2450">
        <v>20</v>
      </c>
      <c r="Q2450">
        <v>0</v>
      </c>
      <c r="R2450">
        <v>1</v>
      </c>
      <c r="S2450">
        <v>38</v>
      </c>
      <c r="T2450">
        <v>44</v>
      </c>
      <c r="U2450">
        <v>44</v>
      </c>
      <c r="V2450">
        <v>47</v>
      </c>
      <c r="W2450">
        <v>0</v>
      </c>
      <c r="X2450">
        <v>51.357689898095082</v>
      </c>
      <c r="Y2450">
        <v>0</v>
      </c>
      <c r="Z2450">
        <v>0</v>
      </c>
      <c r="AA2450">
        <v>2048.242408958035</v>
      </c>
      <c r="AB2450">
        <v>2261.2186922126384</v>
      </c>
      <c r="AC2450">
        <v>15362.499882626209</v>
      </c>
      <c r="AD2450">
        <v>4076.0941892303608</v>
      </c>
      <c r="AE2450">
        <v>23799.412862925339</v>
      </c>
    </row>
    <row r="2451" spans="1:31" x14ac:dyDescent="0.3">
      <c r="A2451">
        <v>2689251</v>
      </c>
      <c r="B2451">
        <v>1</v>
      </c>
      <c r="C2451" t="s">
        <v>81</v>
      </c>
      <c r="D2451" t="s">
        <v>128</v>
      </c>
      <c r="E2451" t="s">
        <v>145</v>
      </c>
      <c r="F2451" t="s">
        <v>7135</v>
      </c>
      <c r="G2451" t="s">
        <v>232</v>
      </c>
      <c r="H2451" t="s">
        <v>135</v>
      </c>
      <c r="I2451" t="s">
        <v>136</v>
      </c>
      <c r="J2451" t="s">
        <v>137</v>
      </c>
      <c r="K2451" t="s">
        <v>138</v>
      </c>
      <c r="L2451" t="s">
        <v>7142</v>
      </c>
      <c r="M2451" t="s">
        <v>7143</v>
      </c>
      <c r="N2451">
        <v>5.5127777770000002</v>
      </c>
      <c r="O2451">
        <v>0</v>
      </c>
      <c r="P2451">
        <v>2</v>
      </c>
      <c r="Q2451">
        <v>0</v>
      </c>
      <c r="R2451">
        <v>3</v>
      </c>
      <c r="S2451">
        <v>0</v>
      </c>
      <c r="T2451">
        <v>1</v>
      </c>
      <c r="U2451">
        <v>0</v>
      </c>
      <c r="V2451">
        <v>0</v>
      </c>
      <c r="W2451">
        <v>0</v>
      </c>
      <c r="X2451">
        <v>4.250352506911578</v>
      </c>
      <c r="Y2451">
        <v>0</v>
      </c>
      <c r="Z2451">
        <v>9.5807867359817926</v>
      </c>
      <c r="AA2451">
        <v>0</v>
      </c>
      <c r="AB2451">
        <v>0.22674405167427478</v>
      </c>
      <c r="AC2451">
        <v>0</v>
      </c>
      <c r="AD2451">
        <v>0</v>
      </c>
      <c r="AE2451">
        <v>14.057883294567647</v>
      </c>
    </row>
    <row r="2452" spans="1:31" x14ac:dyDescent="0.3">
      <c r="A2452">
        <v>2689251</v>
      </c>
      <c r="B2452">
        <v>2</v>
      </c>
      <c r="C2452" t="s">
        <v>81</v>
      </c>
      <c r="D2452" t="s">
        <v>128</v>
      </c>
      <c r="E2452" t="s">
        <v>145</v>
      </c>
      <c r="F2452" t="s">
        <v>2116</v>
      </c>
      <c r="G2452" t="s">
        <v>232</v>
      </c>
      <c r="H2452" t="s">
        <v>135</v>
      </c>
      <c r="I2452" t="s">
        <v>136</v>
      </c>
      <c r="J2452" t="s">
        <v>137</v>
      </c>
      <c r="K2452" t="s">
        <v>138</v>
      </c>
      <c r="L2452" t="s">
        <v>7143</v>
      </c>
      <c r="M2452" t="s">
        <v>7144</v>
      </c>
      <c r="N2452">
        <v>0.45</v>
      </c>
      <c r="O2452">
        <v>4</v>
      </c>
      <c r="P2452">
        <v>90</v>
      </c>
      <c r="Q2452">
        <v>10</v>
      </c>
      <c r="R2452">
        <v>103</v>
      </c>
      <c r="S2452">
        <v>9</v>
      </c>
      <c r="T2452">
        <v>13</v>
      </c>
      <c r="U2452">
        <v>1</v>
      </c>
      <c r="V2452">
        <v>0</v>
      </c>
      <c r="W2452">
        <v>0.69332147882330508</v>
      </c>
      <c r="X2452">
        <v>8.0617630409080938</v>
      </c>
      <c r="Y2452">
        <v>5.3896952664435105</v>
      </c>
      <c r="Z2452">
        <v>14.19058052741569</v>
      </c>
      <c r="AA2452">
        <v>25.770570065954022</v>
      </c>
      <c r="AB2452">
        <v>4.5050644967499549</v>
      </c>
      <c r="AC2452">
        <v>8.2872917443523946</v>
      </c>
      <c r="AD2452">
        <v>0</v>
      </c>
      <c r="AE2452">
        <v>66.898286620646957</v>
      </c>
    </row>
    <row r="2453" spans="1:31" x14ac:dyDescent="0.3">
      <c r="A2453">
        <v>2689559</v>
      </c>
      <c r="B2453">
        <v>1</v>
      </c>
      <c r="C2453" t="s">
        <v>80</v>
      </c>
      <c r="D2453" t="s">
        <v>97</v>
      </c>
      <c r="E2453" t="s">
        <v>160</v>
      </c>
      <c r="F2453" t="s">
        <v>6388</v>
      </c>
      <c r="G2453" t="s">
        <v>134</v>
      </c>
      <c r="H2453" t="s">
        <v>135</v>
      </c>
      <c r="I2453" t="s">
        <v>136</v>
      </c>
      <c r="J2453" t="s">
        <v>137</v>
      </c>
      <c r="K2453" t="s">
        <v>138</v>
      </c>
      <c r="L2453" t="s">
        <v>7145</v>
      </c>
      <c r="M2453" t="s">
        <v>7146</v>
      </c>
      <c r="N2453">
        <v>0.32777777699999999</v>
      </c>
      <c r="O2453">
        <v>8</v>
      </c>
      <c r="P2453">
        <v>923</v>
      </c>
      <c r="Q2453">
        <v>10</v>
      </c>
      <c r="R2453">
        <v>91</v>
      </c>
      <c r="S2453">
        <v>21</v>
      </c>
      <c r="T2453">
        <v>113</v>
      </c>
      <c r="U2453">
        <v>1</v>
      </c>
      <c r="V2453">
        <v>0</v>
      </c>
      <c r="W2453">
        <v>114.68678692644829</v>
      </c>
      <c r="X2453">
        <v>74.243619873823064</v>
      </c>
      <c r="Y2453">
        <v>158.4034473284334</v>
      </c>
      <c r="Z2453">
        <v>6.6135574729891564</v>
      </c>
      <c r="AA2453">
        <v>15.116756083313279</v>
      </c>
      <c r="AB2453">
        <v>18.183841428048325</v>
      </c>
      <c r="AC2453">
        <v>32.754434355521518</v>
      </c>
      <c r="AD2453">
        <v>0</v>
      </c>
      <c r="AE2453">
        <v>420.00244346857704</v>
      </c>
    </row>
    <row r="2454" spans="1:31" x14ac:dyDescent="0.3">
      <c r="A2454">
        <v>2690802</v>
      </c>
      <c r="B2454">
        <v>1</v>
      </c>
      <c r="C2454" t="s">
        <v>81</v>
      </c>
      <c r="D2454" t="s">
        <v>128</v>
      </c>
      <c r="E2454" t="s">
        <v>160</v>
      </c>
      <c r="F2454" t="s">
        <v>7147</v>
      </c>
      <c r="G2454" t="s">
        <v>165</v>
      </c>
      <c r="H2454" t="s">
        <v>135</v>
      </c>
      <c r="I2454" t="s">
        <v>136</v>
      </c>
      <c r="J2454" t="s">
        <v>137</v>
      </c>
      <c r="K2454" t="s">
        <v>166</v>
      </c>
      <c r="L2454" t="s">
        <v>7148</v>
      </c>
      <c r="M2454" t="s">
        <v>7149</v>
      </c>
      <c r="N2454">
        <v>2.6069444439999998</v>
      </c>
      <c r="O2454">
        <v>0</v>
      </c>
      <c r="P2454">
        <v>0</v>
      </c>
      <c r="Q2454">
        <v>0</v>
      </c>
      <c r="R2454">
        <v>0</v>
      </c>
      <c r="S2454">
        <v>1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133.84861548523222</v>
      </c>
      <c r="AB2454">
        <v>0</v>
      </c>
      <c r="AC2454">
        <v>0</v>
      </c>
      <c r="AD2454">
        <v>0</v>
      </c>
      <c r="AE2454">
        <v>133.84861548523222</v>
      </c>
    </row>
    <row r="2455" spans="1:31" x14ac:dyDescent="0.3">
      <c r="A2455">
        <v>2690814</v>
      </c>
      <c r="B2455">
        <v>1</v>
      </c>
      <c r="C2455" t="s">
        <v>81</v>
      </c>
      <c r="D2455" t="s">
        <v>128</v>
      </c>
      <c r="E2455" t="s">
        <v>132</v>
      </c>
      <c r="F2455" t="s">
        <v>7150</v>
      </c>
      <c r="G2455" t="s">
        <v>165</v>
      </c>
      <c r="H2455" t="s">
        <v>135</v>
      </c>
      <c r="I2455" t="s">
        <v>136</v>
      </c>
      <c r="J2455" t="s">
        <v>137</v>
      </c>
      <c r="K2455" t="s">
        <v>166</v>
      </c>
      <c r="L2455" t="s">
        <v>7151</v>
      </c>
      <c r="M2455" t="s">
        <v>7152</v>
      </c>
      <c r="N2455">
        <v>2.6797222220000001</v>
      </c>
      <c r="O2455">
        <v>0</v>
      </c>
      <c r="P2455">
        <v>0</v>
      </c>
      <c r="Q2455">
        <v>0</v>
      </c>
      <c r="R2455">
        <v>0</v>
      </c>
      <c r="S2455">
        <v>3</v>
      </c>
      <c r="T2455">
        <v>0</v>
      </c>
      <c r="U2455">
        <v>1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51.478473169304429</v>
      </c>
      <c r="AB2455">
        <v>0</v>
      </c>
      <c r="AC2455">
        <v>281.92254761947936</v>
      </c>
      <c r="AD2455">
        <v>0</v>
      </c>
      <c r="AE2455">
        <v>333.4010207887838</v>
      </c>
    </row>
    <row r="2456" spans="1:31" x14ac:dyDescent="0.3">
      <c r="A2456">
        <v>2691070</v>
      </c>
      <c r="B2456">
        <v>1</v>
      </c>
      <c r="C2456" t="s">
        <v>81</v>
      </c>
      <c r="D2456" t="s">
        <v>123</v>
      </c>
      <c r="E2456" t="s">
        <v>132</v>
      </c>
      <c r="F2456" t="s">
        <v>7153</v>
      </c>
      <c r="G2456" t="s">
        <v>134</v>
      </c>
      <c r="H2456" t="s">
        <v>135</v>
      </c>
      <c r="I2456" t="s">
        <v>136</v>
      </c>
      <c r="J2456" t="s">
        <v>137</v>
      </c>
      <c r="K2456" t="s">
        <v>138</v>
      </c>
      <c r="L2456" t="s">
        <v>7154</v>
      </c>
      <c r="M2456" t="s">
        <v>7155</v>
      </c>
      <c r="N2456">
        <v>1.028888888</v>
      </c>
      <c r="O2456">
        <v>2</v>
      </c>
      <c r="P2456">
        <v>0</v>
      </c>
      <c r="Q2456">
        <v>60</v>
      </c>
      <c r="R2456">
        <v>0</v>
      </c>
      <c r="S2456">
        <v>9</v>
      </c>
      <c r="T2456">
        <v>0</v>
      </c>
      <c r="U2456">
        <v>0</v>
      </c>
      <c r="V2456">
        <v>0</v>
      </c>
      <c r="W2456">
        <v>0.63274233348095477</v>
      </c>
      <c r="X2456">
        <v>0</v>
      </c>
      <c r="Y2456">
        <v>31.470767324865815</v>
      </c>
      <c r="Z2456">
        <v>0</v>
      </c>
      <c r="AA2456">
        <v>1.6246976425765023</v>
      </c>
      <c r="AB2456">
        <v>0</v>
      </c>
      <c r="AC2456">
        <v>0</v>
      </c>
      <c r="AD2456">
        <v>0</v>
      </c>
      <c r="AE2456">
        <v>33.728207300923266</v>
      </c>
    </row>
    <row r="2457" spans="1:31" x14ac:dyDescent="0.3">
      <c r="A2457">
        <v>2692046</v>
      </c>
      <c r="B2457">
        <v>1</v>
      </c>
      <c r="C2457" t="s">
        <v>81</v>
      </c>
      <c r="D2457" t="s">
        <v>127</v>
      </c>
      <c r="E2457" t="s">
        <v>145</v>
      </c>
      <c r="F2457" t="s">
        <v>7156</v>
      </c>
      <c r="G2457" t="s">
        <v>134</v>
      </c>
      <c r="H2457" t="s">
        <v>135</v>
      </c>
      <c r="I2457" t="s">
        <v>136</v>
      </c>
      <c r="J2457" t="s">
        <v>137</v>
      </c>
      <c r="K2457" t="s">
        <v>138</v>
      </c>
      <c r="L2457" t="s">
        <v>7157</v>
      </c>
      <c r="M2457" t="s">
        <v>7158</v>
      </c>
      <c r="N2457">
        <v>1.5133333330000001</v>
      </c>
      <c r="O2457">
        <v>0</v>
      </c>
      <c r="P2457">
        <v>0</v>
      </c>
      <c r="Q2457">
        <v>0</v>
      </c>
      <c r="R2457">
        <v>0</v>
      </c>
      <c r="S2457">
        <v>0</v>
      </c>
      <c r="T2457">
        <v>0</v>
      </c>
      <c r="U2457">
        <v>1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42.260120215352707</v>
      </c>
      <c r="AD2457">
        <v>0</v>
      </c>
      <c r="AE2457">
        <v>42.260120215352707</v>
      </c>
    </row>
    <row r="2458" spans="1:31" x14ac:dyDescent="0.3">
      <c r="A2458">
        <v>2684935</v>
      </c>
      <c r="B2458">
        <v>1</v>
      </c>
      <c r="C2458" t="s">
        <v>80</v>
      </c>
      <c r="D2458" t="s">
        <v>104</v>
      </c>
      <c r="E2458" t="s">
        <v>132</v>
      </c>
      <c r="F2458" t="s">
        <v>7159</v>
      </c>
      <c r="G2458" t="s">
        <v>134</v>
      </c>
      <c r="H2458" t="s">
        <v>135</v>
      </c>
      <c r="I2458" t="s">
        <v>136</v>
      </c>
      <c r="J2458" t="s">
        <v>137</v>
      </c>
      <c r="K2458" t="s">
        <v>138</v>
      </c>
      <c r="L2458" t="s">
        <v>7160</v>
      </c>
      <c r="M2458" t="s">
        <v>7161</v>
      </c>
      <c r="N2458">
        <v>0.19500000000000001</v>
      </c>
      <c r="O2458">
        <v>7</v>
      </c>
      <c r="P2458">
        <v>93</v>
      </c>
      <c r="Q2458">
        <v>51</v>
      </c>
      <c r="R2458">
        <v>206</v>
      </c>
      <c r="S2458">
        <v>12</v>
      </c>
      <c r="T2458">
        <v>47</v>
      </c>
      <c r="U2458">
        <v>6</v>
      </c>
      <c r="V2458">
        <v>0</v>
      </c>
      <c r="W2458">
        <v>0.50382471066922807</v>
      </c>
      <c r="X2458">
        <v>3.1552681119190553</v>
      </c>
      <c r="Y2458">
        <v>4.2210503300117885</v>
      </c>
      <c r="Z2458">
        <v>9.4974328283567893</v>
      </c>
      <c r="AA2458">
        <v>3.5351127332596337</v>
      </c>
      <c r="AB2458">
        <v>3.4633765577588589</v>
      </c>
      <c r="AC2458">
        <v>138.46973211004379</v>
      </c>
      <c r="AD2458">
        <v>0</v>
      </c>
      <c r="AE2458">
        <v>162.84579738201916</v>
      </c>
    </row>
    <row r="2459" spans="1:31" x14ac:dyDescent="0.3">
      <c r="A2459">
        <v>2685475</v>
      </c>
      <c r="B2459">
        <v>1</v>
      </c>
      <c r="C2459" t="s">
        <v>80</v>
      </c>
      <c r="D2459" t="s">
        <v>104</v>
      </c>
      <c r="E2459" t="s">
        <v>132</v>
      </c>
      <c r="F2459" t="s">
        <v>7162</v>
      </c>
      <c r="G2459" t="s">
        <v>165</v>
      </c>
      <c r="H2459" t="s">
        <v>135</v>
      </c>
      <c r="I2459" t="s">
        <v>136</v>
      </c>
      <c r="J2459" t="s">
        <v>137</v>
      </c>
      <c r="K2459" t="s">
        <v>166</v>
      </c>
      <c r="L2459" t="s">
        <v>7163</v>
      </c>
      <c r="M2459" t="s">
        <v>7164</v>
      </c>
      <c r="N2459">
        <v>6.6805555549999998</v>
      </c>
      <c r="O2459">
        <v>0</v>
      </c>
      <c r="P2459">
        <v>3</v>
      </c>
      <c r="Q2459">
        <v>3</v>
      </c>
      <c r="R2459">
        <v>40</v>
      </c>
      <c r="S2459">
        <v>11</v>
      </c>
      <c r="T2459">
        <v>15</v>
      </c>
      <c r="U2459">
        <v>1</v>
      </c>
      <c r="V2459">
        <v>0</v>
      </c>
      <c r="W2459">
        <v>0</v>
      </c>
      <c r="X2459">
        <v>6.0081701817051103</v>
      </c>
      <c r="Y2459">
        <v>28.029201805005464</v>
      </c>
      <c r="Z2459">
        <v>250.26097128434296</v>
      </c>
      <c r="AA2459">
        <v>361.79818236390923</v>
      </c>
      <c r="AB2459">
        <v>109.8832054719792</v>
      </c>
      <c r="AC2459">
        <v>0</v>
      </c>
      <c r="AD2459">
        <v>0</v>
      </c>
      <c r="AE2459">
        <v>755.97973110694193</v>
      </c>
    </row>
    <row r="2460" spans="1:31" x14ac:dyDescent="0.3">
      <c r="A2460">
        <v>2685818</v>
      </c>
      <c r="B2460">
        <v>1</v>
      </c>
      <c r="C2460" t="s">
        <v>81</v>
      </c>
      <c r="D2460" t="s">
        <v>119</v>
      </c>
      <c r="E2460" t="s">
        <v>145</v>
      </c>
      <c r="F2460" t="s">
        <v>7165</v>
      </c>
      <c r="G2460" t="s">
        <v>176</v>
      </c>
      <c r="H2460" t="s">
        <v>135</v>
      </c>
      <c r="I2460" t="s">
        <v>136</v>
      </c>
      <c r="J2460" t="s">
        <v>137</v>
      </c>
      <c r="K2460" t="s">
        <v>138</v>
      </c>
      <c r="L2460" t="s">
        <v>7166</v>
      </c>
      <c r="M2460" t="s">
        <v>7167</v>
      </c>
      <c r="N2460">
        <v>0.465277777</v>
      </c>
      <c r="O2460">
        <v>0</v>
      </c>
      <c r="P2460">
        <v>22</v>
      </c>
      <c r="Q2460">
        <v>0</v>
      </c>
      <c r="R2460">
        <v>8</v>
      </c>
      <c r="S2460">
        <v>0</v>
      </c>
      <c r="T2460">
        <v>1</v>
      </c>
      <c r="U2460">
        <v>0</v>
      </c>
      <c r="V2460">
        <v>0</v>
      </c>
      <c r="W2460">
        <v>0</v>
      </c>
      <c r="X2460">
        <v>1.6311570564069435</v>
      </c>
      <c r="Y2460">
        <v>0</v>
      </c>
      <c r="Z2460">
        <v>2.7635567620073682</v>
      </c>
      <c r="AA2460">
        <v>0</v>
      </c>
      <c r="AB2460">
        <v>0</v>
      </c>
      <c r="AC2460">
        <v>0</v>
      </c>
      <c r="AD2460">
        <v>0</v>
      </c>
      <c r="AE2460">
        <v>4.3947138184143117</v>
      </c>
    </row>
    <row r="2461" spans="1:31" x14ac:dyDescent="0.3">
      <c r="A2461">
        <v>2686614</v>
      </c>
      <c r="B2461">
        <v>1</v>
      </c>
      <c r="C2461" t="s">
        <v>81</v>
      </c>
      <c r="D2461" t="s">
        <v>121</v>
      </c>
      <c r="E2461" t="s">
        <v>132</v>
      </c>
      <c r="F2461" t="s">
        <v>7168</v>
      </c>
      <c r="G2461" t="s">
        <v>134</v>
      </c>
      <c r="H2461" t="s">
        <v>135</v>
      </c>
      <c r="I2461" t="s">
        <v>136</v>
      </c>
      <c r="J2461" t="s">
        <v>137</v>
      </c>
      <c r="K2461" t="s">
        <v>138</v>
      </c>
      <c r="L2461" t="s">
        <v>7169</v>
      </c>
      <c r="M2461" t="s">
        <v>7170</v>
      </c>
      <c r="N2461">
        <v>0.26</v>
      </c>
      <c r="O2461">
        <v>3</v>
      </c>
      <c r="P2461">
        <v>501</v>
      </c>
      <c r="Q2461">
        <v>8</v>
      </c>
      <c r="R2461">
        <v>12</v>
      </c>
      <c r="S2461">
        <v>2</v>
      </c>
      <c r="T2461">
        <v>28</v>
      </c>
      <c r="U2461">
        <v>0</v>
      </c>
      <c r="V2461">
        <v>0</v>
      </c>
      <c r="W2461">
        <v>0.1432945917</v>
      </c>
      <c r="X2461">
        <v>15.72123204415637</v>
      </c>
      <c r="Y2461">
        <v>3.9200878198393085</v>
      </c>
      <c r="Z2461">
        <v>1.802372776781616</v>
      </c>
      <c r="AA2461">
        <v>0.36552477312000003</v>
      </c>
      <c r="AB2461">
        <v>2.4859927120390966</v>
      </c>
      <c r="AC2461">
        <v>0</v>
      </c>
      <c r="AD2461">
        <v>0</v>
      </c>
      <c r="AE2461">
        <v>24.438504717636391</v>
      </c>
    </row>
    <row r="2462" spans="1:31" x14ac:dyDescent="0.3">
      <c r="A2462">
        <v>2686902</v>
      </c>
      <c r="B2462">
        <v>1</v>
      </c>
      <c r="C2462" t="s">
        <v>80</v>
      </c>
      <c r="D2462" t="s">
        <v>104</v>
      </c>
      <c r="E2462" t="s">
        <v>145</v>
      </c>
      <c r="F2462" t="s">
        <v>5276</v>
      </c>
      <c r="G2462" t="s">
        <v>134</v>
      </c>
      <c r="H2462" t="s">
        <v>135</v>
      </c>
      <c r="I2462" t="s">
        <v>136</v>
      </c>
      <c r="J2462" t="s">
        <v>137</v>
      </c>
      <c r="K2462" t="s">
        <v>138</v>
      </c>
      <c r="L2462" t="s">
        <v>7171</v>
      </c>
      <c r="M2462" t="s">
        <v>7172</v>
      </c>
      <c r="N2462">
        <v>1.7138888880000001</v>
      </c>
      <c r="O2462">
        <v>9</v>
      </c>
      <c r="P2462">
        <v>43</v>
      </c>
      <c r="Q2462">
        <v>59</v>
      </c>
      <c r="R2462">
        <v>199</v>
      </c>
      <c r="S2462">
        <v>19</v>
      </c>
      <c r="T2462">
        <v>50</v>
      </c>
      <c r="U2462">
        <v>8</v>
      </c>
      <c r="V2462">
        <v>0</v>
      </c>
      <c r="W2462">
        <v>6.0754242682896695</v>
      </c>
      <c r="X2462">
        <v>8.3698806011274893</v>
      </c>
      <c r="Y2462">
        <v>141.61092847197031</v>
      </c>
      <c r="Z2462">
        <v>23.879084624495608</v>
      </c>
      <c r="AA2462">
        <v>144.00793662664731</v>
      </c>
      <c r="AB2462">
        <v>12.555102316411578</v>
      </c>
      <c r="AC2462">
        <v>908.70149663476309</v>
      </c>
      <c r="AD2462">
        <v>0</v>
      </c>
      <c r="AE2462">
        <v>1245.1998535437051</v>
      </c>
    </row>
    <row r="2463" spans="1:31" x14ac:dyDescent="0.3">
      <c r="A2463">
        <v>2687354</v>
      </c>
      <c r="B2463">
        <v>1</v>
      </c>
      <c r="C2463" t="s">
        <v>81</v>
      </c>
      <c r="D2463" t="s">
        <v>121</v>
      </c>
      <c r="E2463" t="s">
        <v>145</v>
      </c>
      <c r="F2463" t="s">
        <v>7173</v>
      </c>
      <c r="G2463" t="s">
        <v>2196</v>
      </c>
      <c r="H2463" t="s">
        <v>135</v>
      </c>
      <c r="I2463" t="s">
        <v>136</v>
      </c>
      <c r="J2463" t="s">
        <v>137</v>
      </c>
      <c r="K2463" t="s">
        <v>138</v>
      </c>
      <c r="L2463" t="s">
        <v>7174</v>
      </c>
      <c r="M2463" t="s">
        <v>7175</v>
      </c>
      <c r="N2463">
        <v>2.5933333329999999</v>
      </c>
      <c r="O2463">
        <v>0</v>
      </c>
      <c r="P2463">
        <v>37</v>
      </c>
      <c r="Q2463">
        <v>0</v>
      </c>
      <c r="R2463">
        <v>1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9.6877820005749697</v>
      </c>
      <c r="Y2463">
        <v>0</v>
      </c>
      <c r="Z2463">
        <v>7.9900577196748673E-2</v>
      </c>
      <c r="AA2463">
        <v>0</v>
      </c>
      <c r="AB2463">
        <v>0</v>
      </c>
      <c r="AC2463">
        <v>0</v>
      </c>
      <c r="AD2463">
        <v>0</v>
      </c>
      <c r="AE2463">
        <v>9.7676825777717191</v>
      </c>
    </row>
    <row r="2464" spans="1:31" x14ac:dyDescent="0.3">
      <c r="A2464">
        <v>2687683</v>
      </c>
      <c r="B2464">
        <v>1</v>
      </c>
      <c r="C2464" t="s">
        <v>80</v>
      </c>
      <c r="D2464" t="s">
        <v>100</v>
      </c>
      <c r="E2464" t="s">
        <v>160</v>
      </c>
      <c r="F2464" t="s">
        <v>3527</v>
      </c>
      <c r="G2464" t="s">
        <v>134</v>
      </c>
      <c r="H2464" t="s">
        <v>135</v>
      </c>
      <c r="I2464" t="s">
        <v>136</v>
      </c>
      <c r="J2464" t="s">
        <v>137</v>
      </c>
      <c r="K2464" t="s">
        <v>138</v>
      </c>
      <c r="L2464" t="s">
        <v>7176</v>
      </c>
      <c r="M2464" t="s">
        <v>7177</v>
      </c>
      <c r="N2464">
        <v>0.510833333</v>
      </c>
      <c r="O2464">
        <v>10</v>
      </c>
      <c r="P2464">
        <v>37</v>
      </c>
      <c r="Q2464">
        <v>67</v>
      </c>
      <c r="R2464">
        <v>85</v>
      </c>
      <c r="S2464">
        <v>14</v>
      </c>
      <c r="T2464">
        <v>40</v>
      </c>
      <c r="U2464">
        <v>0</v>
      </c>
      <c r="V2464">
        <v>1</v>
      </c>
      <c r="W2464">
        <v>2.0312848009635847</v>
      </c>
      <c r="X2464">
        <v>3.3402464780451129</v>
      </c>
      <c r="Y2464">
        <v>29.699438095752328</v>
      </c>
      <c r="Z2464">
        <v>39.909135114347158</v>
      </c>
      <c r="AA2464">
        <v>48.061084681232991</v>
      </c>
      <c r="AB2464">
        <v>25.232639829673964</v>
      </c>
      <c r="AC2464">
        <v>0</v>
      </c>
      <c r="AD2464">
        <v>5.2245653258008646</v>
      </c>
      <c r="AE2464">
        <v>153.49839432581598</v>
      </c>
    </row>
    <row r="2465" spans="1:31" x14ac:dyDescent="0.3">
      <c r="A2465">
        <v>2688082</v>
      </c>
      <c r="B2465">
        <v>1</v>
      </c>
      <c r="C2465" t="s">
        <v>80</v>
      </c>
      <c r="D2465" t="s">
        <v>104</v>
      </c>
      <c r="E2465" t="s">
        <v>145</v>
      </c>
      <c r="F2465" t="s">
        <v>7178</v>
      </c>
      <c r="G2465" t="s">
        <v>346</v>
      </c>
      <c r="H2465" t="s">
        <v>135</v>
      </c>
      <c r="I2465" t="s">
        <v>136</v>
      </c>
      <c r="J2465" t="s">
        <v>137</v>
      </c>
      <c r="K2465" t="s">
        <v>166</v>
      </c>
      <c r="L2465" t="s">
        <v>7179</v>
      </c>
      <c r="M2465" t="s">
        <v>7180</v>
      </c>
      <c r="N2465">
        <v>2.426111111</v>
      </c>
      <c r="O2465">
        <v>0</v>
      </c>
      <c r="P2465">
        <v>1</v>
      </c>
      <c r="Q2465">
        <v>0</v>
      </c>
      <c r="R2465">
        <v>1</v>
      </c>
      <c r="S2465">
        <v>0</v>
      </c>
      <c r="T2465">
        <v>180</v>
      </c>
      <c r="U2465">
        <v>2</v>
      </c>
      <c r="V2465">
        <v>4</v>
      </c>
      <c r="W2465">
        <v>0</v>
      </c>
      <c r="X2465">
        <v>0</v>
      </c>
      <c r="Y2465">
        <v>0</v>
      </c>
      <c r="Z2465">
        <v>0.38630580178081203</v>
      </c>
      <c r="AA2465">
        <v>0</v>
      </c>
      <c r="AB2465">
        <v>352.51272965847812</v>
      </c>
      <c r="AC2465">
        <v>2532.8300893864434</v>
      </c>
      <c r="AD2465">
        <v>423.27480637439896</v>
      </c>
      <c r="AE2465">
        <v>3309.0039312211011</v>
      </c>
    </row>
    <row r="2466" spans="1:31" x14ac:dyDescent="0.3">
      <c r="A2466">
        <v>2688778</v>
      </c>
      <c r="B2466">
        <v>1</v>
      </c>
      <c r="C2466" t="s">
        <v>80</v>
      </c>
      <c r="D2466" t="s">
        <v>100</v>
      </c>
      <c r="E2466" t="s">
        <v>132</v>
      </c>
      <c r="F2466" t="s">
        <v>7181</v>
      </c>
      <c r="G2466" t="s">
        <v>134</v>
      </c>
      <c r="H2466" t="s">
        <v>135</v>
      </c>
      <c r="I2466" t="s">
        <v>136</v>
      </c>
      <c r="J2466" t="s">
        <v>137</v>
      </c>
      <c r="K2466" t="s">
        <v>138</v>
      </c>
      <c r="L2466" t="s">
        <v>7182</v>
      </c>
      <c r="M2466" t="s">
        <v>7183</v>
      </c>
      <c r="N2466">
        <v>0.1875</v>
      </c>
      <c r="O2466">
        <v>0</v>
      </c>
      <c r="P2466">
        <v>2708</v>
      </c>
      <c r="Q2466">
        <v>0</v>
      </c>
      <c r="R2466">
        <v>7</v>
      </c>
      <c r="S2466">
        <v>5</v>
      </c>
      <c r="T2466">
        <v>225</v>
      </c>
      <c r="U2466">
        <v>0</v>
      </c>
      <c r="V2466">
        <v>0</v>
      </c>
      <c r="W2466">
        <v>0</v>
      </c>
      <c r="X2466">
        <v>71.258792492463243</v>
      </c>
      <c r="Y2466">
        <v>0</v>
      </c>
      <c r="Z2466">
        <v>0.2073168272221875</v>
      </c>
      <c r="AA2466">
        <v>8.2301526004506744</v>
      </c>
      <c r="AB2466">
        <v>39.291563991857927</v>
      </c>
      <c r="AC2466">
        <v>0</v>
      </c>
      <c r="AD2466">
        <v>0</v>
      </c>
      <c r="AE2466">
        <v>118.98782591199404</v>
      </c>
    </row>
    <row r="2467" spans="1:31" x14ac:dyDescent="0.3">
      <c r="A2467">
        <v>2689167</v>
      </c>
      <c r="B2467">
        <v>1</v>
      </c>
      <c r="C2467" t="s">
        <v>81</v>
      </c>
      <c r="D2467" t="s">
        <v>121</v>
      </c>
      <c r="E2467" t="s">
        <v>160</v>
      </c>
      <c r="F2467" t="s">
        <v>7184</v>
      </c>
      <c r="G2467" t="s">
        <v>134</v>
      </c>
      <c r="H2467" t="s">
        <v>135</v>
      </c>
      <c r="I2467" t="s">
        <v>136</v>
      </c>
      <c r="J2467" t="s">
        <v>137</v>
      </c>
      <c r="K2467" t="s">
        <v>138</v>
      </c>
      <c r="L2467" t="s">
        <v>7185</v>
      </c>
      <c r="M2467" t="s">
        <v>7186</v>
      </c>
      <c r="N2467">
        <v>0.40666666600000001</v>
      </c>
      <c r="O2467">
        <v>8</v>
      </c>
      <c r="P2467">
        <v>1312</v>
      </c>
      <c r="Q2467">
        <v>4</v>
      </c>
      <c r="R2467">
        <v>125</v>
      </c>
      <c r="S2467">
        <v>6</v>
      </c>
      <c r="T2467">
        <v>93</v>
      </c>
      <c r="U2467">
        <v>0</v>
      </c>
      <c r="V2467">
        <v>0</v>
      </c>
      <c r="W2467">
        <v>0.53563676461333332</v>
      </c>
      <c r="X2467">
        <v>50.357311131193505</v>
      </c>
      <c r="Y2467">
        <v>1.9858353672514206</v>
      </c>
      <c r="Z2467">
        <v>11.883076019411028</v>
      </c>
      <c r="AA2467">
        <v>6.390696167294311</v>
      </c>
      <c r="AB2467">
        <v>7.1260514312546652</v>
      </c>
      <c r="AC2467">
        <v>0</v>
      </c>
      <c r="AD2467">
        <v>0</v>
      </c>
      <c r="AE2467">
        <v>78.278606881018263</v>
      </c>
    </row>
    <row r="2468" spans="1:31" x14ac:dyDescent="0.3">
      <c r="A2468">
        <v>2689169</v>
      </c>
      <c r="B2468">
        <v>1</v>
      </c>
      <c r="C2468" t="s">
        <v>81</v>
      </c>
      <c r="D2468" t="s">
        <v>119</v>
      </c>
      <c r="E2468" t="s">
        <v>132</v>
      </c>
      <c r="F2468" t="s">
        <v>2491</v>
      </c>
      <c r="G2468" t="s">
        <v>134</v>
      </c>
      <c r="H2468" t="s">
        <v>135</v>
      </c>
      <c r="I2468" t="s">
        <v>169</v>
      </c>
      <c r="J2468" t="s">
        <v>137</v>
      </c>
      <c r="K2468" t="s">
        <v>138</v>
      </c>
      <c r="L2468" t="s">
        <v>7187</v>
      </c>
      <c r="M2468" t="s">
        <v>7188</v>
      </c>
      <c r="N2468">
        <v>1.9166665999999999E-2</v>
      </c>
      <c r="O2468">
        <v>4</v>
      </c>
      <c r="P2468">
        <v>1683</v>
      </c>
      <c r="Q2468">
        <v>128</v>
      </c>
      <c r="R2468">
        <v>406</v>
      </c>
      <c r="S2468">
        <v>6</v>
      </c>
      <c r="T2468">
        <v>79</v>
      </c>
      <c r="U2468">
        <v>0</v>
      </c>
      <c r="V2468">
        <v>0</v>
      </c>
      <c r="W2468">
        <v>1.3294678499999999E-2</v>
      </c>
      <c r="X2468">
        <v>3.4332720653345987</v>
      </c>
      <c r="Y2468">
        <v>9.4540621626841155</v>
      </c>
      <c r="Z2468">
        <v>13.965349384979195</v>
      </c>
      <c r="AA2468">
        <v>0.42181639118128555</v>
      </c>
      <c r="AB2468">
        <v>0.35345526436999991</v>
      </c>
      <c r="AC2468">
        <v>0</v>
      </c>
      <c r="AD2468">
        <v>0</v>
      </c>
      <c r="AE2468">
        <v>27.641249947049193</v>
      </c>
    </row>
    <row r="2469" spans="1:31" x14ac:dyDescent="0.3">
      <c r="A2469">
        <v>2689241</v>
      </c>
      <c r="B2469">
        <v>1</v>
      </c>
      <c r="C2469" t="s">
        <v>80</v>
      </c>
      <c r="D2469" t="s">
        <v>100</v>
      </c>
      <c r="E2469" t="s">
        <v>132</v>
      </c>
      <c r="F2469" t="s">
        <v>6163</v>
      </c>
      <c r="G2469" t="s">
        <v>134</v>
      </c>
      <c r="H2469" t="s">
        <v>135</v>
      </c>
      <c r="I2469" t="s">
        <v>136</v>
      </c>
      <c r="J2469" t="s">
        <v>137</v>
      </c>
      <c r="K2469" t="s">
        <v>138</v>
      </c>
      <c r="L2469" t="s">
        <v>7189</v>
      </c>
      <c r="M2469" t="s">
        <v>7190</v>
      </c>
      <c r="N2469">
        <v>2.3811111110000001</v>
      </c>
      <c r="O2469">
        <v>0</v>
      </c>
      <c r="P2469">
        <v>2</v>
      </c>
      <c r="Q2469">
        <v>16</v>
      </c>
      <c r="R2469">
        <v>72</v>
      </c>
      <c r="S2469">
        <v>1</v>
      </c>
      <c r="T2469">
        <v>6</v>
      </c>
      <c r="U2469">
        <v>0</v>
      </c>
      <c r="V2469">
        <v>0</v>
      </c>
      <c r="W2469">
        <v>0</v>
      </c>
      <c r="X2469">
        <v>0.87875163337666662</v>
      </c>
      <c r="Y2469">
        <v>104.02324806477353</v>
      </c>
      <c r="Z2469">
        <v>47.147685936065734</v>
      </c>
      <c r="AA2469">
        <v>0.24104340300946667</v>
      </c>
      <c r="AB2469">
        <v>4.6269211256350251E-2</v>
      </c>
      <c r="AC2469">
        <v>0</v>
      </c>
      <c r="AD2469">
        <v>0</v>
      </c>
      <c r="AE2469">
        <v>152.33699824848173</v>
      </c>
    </row>
    <row r="2470" spans="1:31" x14ac:dyDescent="0.3">
      <c r="A2470">
        <v>2689269</v>
      </c>
      <c r="B2470">
        <v>1</v>
      </c>
      <c r="C2470" t="s">
        <v>81</v>
      </c>
      <c r="D2470" t="s">
        <v>127</v>
      </c>
      <c r="E2470" t="s">
        <v>141</v>
      </c>
      <c r="F2470" t="s">
        <v>7191</v>
      </c>
      <c r="G2470" t="s">
        <v>134</v>
      </c>
      <c r="H2470" t="s">
        <v>135</v>
      </c>
      <c r="I2470" t="s">
        <v>136</v>
      </c>
      <c r="J2470" t="s">
        <v>137</v>
      </c>
      <c r="K2470" t="s">
        <v>138</v>
      </c>
      <c r="L2470" t="s">
        <v>7192</v>
      </c>
      <c r="M2470" t="s">
        <v>7193</v>
      </c>
      <c r="N2470">
        <v>0.39750000000000002</v>
      </c>
      <c r="O2470">
        <v>8</v>
      </c>
      <c r="P2470">
        <v>152</v>
      </c>
      <c r="Q2470">
        <v>171</v>
      </c>
      <c r="R2470">
        <v>163</v>
      </c>
      <c r="S2470">
        <v>11</v>
      </c>
      <c r="T2470">
        <v>28</v>
      </c>
      <c r="U2470">
        <v>0</v>
      </c>
      <c r="V2470">
        <v>0</v>
      </c>
      <c r="W2470">
        <v>0.62475205889594998</v>
      </c>
      <c r="X2470">
        <v>11.706424959117674</v>
      </c>
      <c r="Y2470">
        <v>29.293251750411077</v>
      </c>
      <c r="Z2470">
        <v>32.637682395133794</v>
      </c>
      <c r="AA2470">
        <v>602.05775708856538</v>
      </c>
      <c r="AB2470">
        <v>4.145560985088439</v>
      </c>
      <c r="AC2470">
        <v>0</v>
      </c>
      <c r="AD2470">
        <v>0</v>
      </c>
      <c r="AE2470">
        <v>680.46542923721233</v>
      </c>
    </row>
    <row r="2471" spans="1:31" x14ac:dyDescent="0.3">
      <c r="A2471">
        <v>2689482</v>
      </c>
      <c r="B2471">
        <v>1</v>
      </c>
      <c r="C2471" t="s">
        <v>81</v>
      </c>
      <c r="D2471" t="s">
        <v>127</v>
      </c>
      <c r="E2471" t="s">
        <v>132</v>
      </c>
      <c r="F2471" t="s">
        <v>7194</v>
      </c>
      <c r="G2471" t="s">
        <v>134</v>
      </c>
      <c r="H2471" t="s">
        <v>135</v>
      </c>
      <c r="I2471" t="s">
        <v>136</v>
      </c>
      <c r="J2471" t="s">
        <v>137</v>
      </c>
      <c r="K2471" t="s">
        <v>138</v>
      </c>
      <c r="L2471" t="s">
        <v>7195</v>
      </c>
      <c r="M2471" t="s">
        <v>7196</v>
      </c>
      <c r="N2471">
        <v>0.45111111100000001</v>
      </c>
      <c r="O2471">
        <v>0</v>
      </c>
      <c r="P2471">
        <v>149</v>
      </c>
      <c r="Q2471">
        <v>12</v>
      </c>
      <c r="R2471">
        <v>40</v>
      </c>
      <c r="S2471">
        <v>12</v>
      </c>
      <c r="T2471">
        <v>15</v>
      </c>
      <c r="U2471">
        <v>0</v>
      </c>
      <c r="V2471">
        <v>0</v>
      </c>
      <c r="W2471">
        <v>0</v>
      </c>
      <c r="X2471">
        <v>18.358745376672037</v>
      </c>
      <c r="Y2471">
        <v>2.2649113582270002</v>
      </c>
      <c r="Z2471">
        <v>8.4667752874113269</v>
      </c>
      <c r="AA2471">
        <v>32.687930408249706</v>
      </c>
      <c r="AB2471">
        <v>2.6883149082416811</v>
      </c>
      <c r="AC2471">
        <v>0</v>
      </c>
      <c r="AD2471">
        <v>0</v>
      </c>
      <c r="AE2471">
        <v>64.466677338801745</v>
      </c>
    </row>
    <row r="2472" spans="1:31" x14ac:dyDescent="0.3">
      <c r="A2472">
        <v>2689681</v>
      </c>
      <c r="B2472">
        <v>1</v>
      </c>
      <c r="C2472" t="s">
        <v>81</v>
      </c>
      <c r="D2472" t="s">
        <v>127</v>
      </c>
      <c r="E2472" t="s">
        <v>145</v>
      </c>
      <c r="F2472" t="s">
        <v>7197</v>
      </c>
      <c r="G2472" t="s">
        <v>1482</v>
      </c>
      <c r="H2472" t="s">
        <v>135</v>
      </c>
      <c r="I2472" t="s">
        <v>136</v>
      </c>
      <c r="J2472" t="s">
        <v>137</v>
      </c>
      <c r="K2472" t="s">
        <v>138</v>
      </c>
      <c r="L2472" t="s">
        <v>7198</v>
      </c>
      <c r="M2472" t="s">
        <v>7199</v>
      </c>
      <c r="N2472">
        <v>4.0183333330000002</v>
      </c>
      <c r="O2472">
        <v>2</v>
      </c>
      <c r="P2472">
        <v>7</v>
      </c>
      <c r="Q2472">
        <v>39</v>
      </c>
      <c r="R2472">
        <v>161</v>
      </c>
      <c r="S2472">
        <v>3</v>
      </c>
      <c r="T2472">
        <v>13</v>
      </c>
      <c r="U2472">
        <v>0</v>
      </c>
      <c r="V2472">
        <v>0</v>
      </c>
      <c r="W2472">
        <v>10.6947639196209</v>
      </c>
      <c r="X2472">
        <v>22.333990916135122</v>
      </c>
      <c r="Y2472">
        <v>65.556198651233842</v>
      </c>
      <c r="Z2472">
        <v>425.09942141160724</v>
      </c>
      <c r="AA2472">
        <v>0.47397448732720004</v>
      </c>
      <c r="AB2472">
        <v>234.84173531251221</v>
      </c>
      <c r="AC2472">
        <v>0</v>
      </c>
      <c r="AD2472">
        <v>0</v>
      </c>
      <c r="AE2472">
        <v>759.00008469843647</v>
      </c>
    </row>
    <row r="2473" spans="1:31" x14ac:dyDescent="0.3">
      <c r="A2473">
        <v>2689723</v>
      </c>
      <c r="B2473">
        <v>1</v>
      </c>
      <c r="C2473" t="s">
        <v>81</v>
      </c>
      <c r="D2473" t="s">
        <v>127</v>
      </c>
      <c r="E2473" t="s">
        <v>132</v>
      </c>
      <c r="F2473" t="s">
        <v>7200</v>
      </c>
      <c r="G2473" t="s">
        <v>134</v>
      </c>
      <c r="H2473" t="s">
        <v>135</v>
      </c>
      <c r="I2473" t="s">
        <v>136</v>
      </c>
      <c r="J2473" t="s">
        <v>137</v>
      </c>
      <c r="K2473" t="s">
        <v>138</v>
      </c>
      <c r="L2473" t="s">
        <v>7201</v>
      </c>
      <c r="M2473" t="s">
        <v>7202</v>
      </c>
      <c r="N2473">
        <v>1.2469444439999999</v>
      </c>
      <c r="O2473">
        <v>0</v>
      </c>
      <c r="P2473">
        <v>0</v>
      </c>
      <c r="Q2473">
        <v>5</v>
      </c>
      <c r="R2473">
        <v>9</v>
      </c>
      <c r="S2473">
        <v>1</v>
      </c>
      <c r="T2473">
        <v>2</v>
      </c>
      <c r="U2473">
        <v>0</v>
      </c>
      <c r="V2473">
        <v>0</v>
      </c>
      <c r="W2473">
        <v>0</v>
      </c>
      <c r="X2473">
        <v>0</v>
      </c>
      <c r="Y2473">
        <v>21.051132319320615</v>
      </c>
      <c r="Z2473">
        <v>3.2336471420644441</v>
      </c>
      <c r="AA2473">
        <v>0.31556614253595072</v>
      </c>
      <c r="AB2473">
        <v>14.538035380210973</v>
      </c>
      <c r="AC2473">
        <v>0</v>
      </c>
      <c r="AD2473">
        <v>0</v>
      </c>
      <c r="AE2473">
        <v>39.138380984131985</v>
      </c>
    </row>
    <row r="2474" spans="1:31" x14ac:dyDescent="0.3">
      <c r="A2474">
        <v>2690723</v>
      </c>
      <c r="B2474">
        <v>1</v>
      </c>
      <c r="C2474" t="s">
        <v>81</v>
      </c>
      <c r="D2474" t="s">
        <v>121</v>
      </c>
      <c r="E2474" t="s">
        <v>145</v>
      </c>
      <c r="F2474" t="s">
        <v>1891</v>
      </c>
      <c r="G2474" t="s">
        <v>134</v>
      </c>
      <c r="H2474" t="s">
        <v>135</v>
      </c>
      <c r="I2474" t="s">
        <v>136</v>
      </c>
      <c r="J2474" t="s">
        <v>137</v>
      </c>
      <c r="K2474" t="s">
        <v>138</v>
      </c>
      <c r="L2474" t="s">
        <v>7203</v>
      </c>
      <c r="M2474" t="s">
        <v>7204</v>
      </c>
      <c r="N2474">
        <v>0.54333333299999997</v>
      </c>
      <c r="O2474">
        <v>1</v>
      </c>
      <c r="P2474">
        <v>375</v>
      </c>
      <c r="Q2474">
        <v>0</v>
      </c>
      <c r="R2474">
        <v>14</v>
      </c>
      <c r="S2474">
        <v>3</v>
      </c>
      <c r="T2474">
        <v>115</v>
      </c>
      <c r="U2474">
        <v>0</v>
      </c>
      <c r="V2474">
        <v>0</v>
      </c>
      <c r="W2474">
        <v>9.331957250083335E-2</v>
      </c>
      <c r="X2474">
        <v>28.355183361752509</v>
      </c>
      <c r="Y2474">
        <v>0</v>
      </c>
      <c r="Z2474">
        <v>3.1511149652362791</v>
      </c>
      <c r="AA2474">
        <v>9.3000757396400182</v>
      </c>
      <c r="AB2474">
        <v>13.243095759287039</v>
      </c>
      <c r="AC2474">
        <v>0</v>
      </c>
      <c r="AD2474">
        <v>0</v>
      </c>
      <c r="AE2474">
        <v>54.142789398416674</v>
      </c>
    </row>
    <row r="2475" spans="1:31" x14ac:dyDescent="0.3">
      <c r="A2475">
        <v>2690770</v>
      </c>
      <c r="B2475">
        <v>1</v>
      </c>
      <c r="C2475" t="s">
        <v>80</v>
      </c>
      <c r="D2475" t="s">
        <v>100</v>
      </c>
      <c r="E2475" t="s">
        <v>160</v>
      </c>
      <c r="F2475" t="s">
        <v>4596</v>
      </c>
      <c r="G2475" t="s">
        <v>409</v>
      </c>
      <c r="H2475" t="s">
        <v>135</v>
      </c>
      <c r="I2475" t="s">
        <v>136</v>
      </c>
      <c r="J2475" t="s">
        <v>137</v>
      </c>
      <c r="K2475" t="s">
        <v>138</v>
      </c>
      <c r="L2475" t="s">
        <v>7205</v>
      </c>
      <c r="M2475" t="s">
        <v>7206</v>
      </c>
      <c r="N2475">
        <v>0.61972222200000004</v>
      </c>
      <c r="O2475">
        <v>0</v>
      </c>
      <c r="P2475">
        <v>0</v>
      </c>
      <c r="Q2475">
        <v>9</v>
      </c>
      <c r="R2475">
        <v>0</v>
      </c>
      <c r="S2475">
        <v>1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1.2038356124573582</v>
      </c>
      <c r="Z2475">
        <v>0</v>
      </c>
      <c r="AA2475">
        <v>5.2419610017366471</v>
      </c>
      <c r="AB2475">
        <v>0</v>
      </c>
      <c r="AC2475">
        <v>0</v>
      </c>
      <c r="AD2475">
        <v>0</v>
      </c>
      <c r="AE2475">
        <v>6.4457966141940055</v>
      </c>
    </row>
    <row r="2476" spans="1:31" x14ac:dyDescent="0.3">
      <c r="A2476">
        <v>2691529</v>
      </c>
      <c r="B2476">
        <v>1</v>
      </c>
      <c r="C2476" t="s">
        <v>81</v>
      </c>
      <c r="D2476" t="s">
        <v>119</v>
      </c>
      <c r="E2476" t="s">
        <v>145</v>
      </c>
      <c r="F2476" t="s">
        <v>7207</v>
      </c>
      <c r="G2476" t="s">
        <v>176</v>
      </c>
      <c r="H2476" t="s">
        <v>135</v>
      </c>
      <c r="I2476" t="s">
        <v>136</v>
      </c>
      <c r="J2476" t="s">
        <v>137</v>
      </c>
      <c r="K2476" t="s">
        <v>138</v>
      </c>
      <c r="L2476" t="s">
        <v>7208</v>
      </c>
      <c r="M2476" t="s">
        <v>7209</v>
      </c>
      <c r="N2476">
        <v>1.9230555549999999</v>
      </c>
      <c r="O2476">
        <v>0</v>
      </c>
      <c r="P2476">
        <v>10</v>
      </c>
      <c r="Q2476">
        <v>1</v>
      </c>
      <c r="R2476">
        <v>23</v>
      </c>
      <c r="S2476">
        <v>0</v>
      </c>
      <c r="T2476">
        <v>1</v>
      </c>
      <c r="U2476">
        <v>0</v>
      </c>
      <c r="V2476">
        <v>0</v>
      </c>
      <c r="W2476">
        <v>0</v>
      </c>
      <c r="X2476">
        <v>3.0471802712907943</v>
      </c>
      <c r="Y2476">
        <v>0</v>
      </c>
      <c r="Z2476">
        <v>135.24087222122188</v>
      </c>
      <c r="AA2476">
        <v>0</v>
      </c>
      <c r="AB2476">
        <v>3.6881742227468939</v>
      </c>
      <c r="AC2476">
        <v>0</v>
      </c>
      <c r="AD2476">
        <v>0</v>
      </c>
      <c r="AE2476">
        <v>141.97622671525954</v>
      </c>
    </row>
    <row r="2477" spans="1:31" x14ac:dyDescent="0.3">
      <c r="A2477">
        <v>2691610</v>
      </c>
      <c r="B2477">
        <v>1</v>
      </c>
      <c r="C2477" t="s">
        <v>81</v>
      </c>
      <c r="D2477" t="s">
        <v>112</v>
      </c>
      <c r="E2477" t="s">
        <v>132</v>
      </c>
      <c r="F2477" t="s">
        <v>7210</v>
      </c>
      <c r="G2477" t="s">
        <v>165</v>
      </c>
      <c r="H2477" t="s">
        <v>135</v>
      </c>
      <c r="I2477" t="s">
        <v>136</v>
      </c>
      <c r="J2477" t="s">
        <v>137</v>
      </c>
      <c r="K2477" t="s">
        <v>166</v>
      </c>
      <c r="L2477" t="s">
        <v>7211</v>
      </c>
      <c r="M2477" t="s">
        <v>7212</v>
      </c>
      <c r="N2477">
        <v>2.8872222220000001</v>
      </c>
      <c r="O2477">
        <v>4</v>
      </c>
      <c r="P2477">
        <v>1152</v>
      </c>
      <c r="Q2477">
        <v>243</v>
      </c>
      <c r="R2477">
        <v>176</v>
      </c>
      <c r="S2477">
        <v>15</v>
      </c>
      <c r="T2477">
        <v>108</v>
      </c>
      <c r="U2477">
        <v>3</v>
      </c>
      <c r="V2477">
        <v>0</v>
      </c>
      <c r="W2477">
        <v>4.3918725363234001</v>
      </c>
      <c r="X2477">
        <v>499.81239935435934</v>
      </c>
      <c r="Y2477">
        <v>586.237295954513</v>
      </c>
      <c r="Z2477">
        <v>466.62757253880085</v>
      </c>
      <c r="AA2477">
        <v>134.0413719999398</v>
      </c>
      <c r="AB2477">
        <v>161.37220232111179</v>
      </c>
      <c r="AC2477">
        <v>1192.6093826859853</v>
      </c>
      <c r="AD2477">
        <v>0</v>
      </c>
      <c r="AE2477">
        <v>3045.0920973910333</v>
      </c>
    </row>
    <row r="2478" spans="1:31" x14ac:dyDescent="0.3">
      <c r="A2478">
        <v>2691720</v>
      </c>
      <c r="B2478">
        <v>1</v>
      </c>
      <c r="C2478" t="s">
        <v>80</v>
      </c>
      <c r="D2478" t="s">
        <v>90</v>
      </c>
      <c r="E2478" t="s">
        <v>184</v>
      </c>
      <c r="F2478" t="s">
        <v>7213</v>
      </c>
      <c r="G2478" t="s">
        <v>147</v>
      </c>
      <c r="H2478" t="s">
        <v>187</v>
      </c>
      <c r="I2478" t="s">
        <v>136</v>
      </c>
      <c r="J2478" t="s">
        <v>3</v>
      </c>
      <c r="K2478" t="s">
        <v>138</v>
      </c>
      <c r="L2478" t="s">
        <v>7214</v>
      </c>
      <c r="M2478" t="s">
        <v>7215</v>
      </c>
      <c r="N2478">
        <v>7.1849999999999996</v>
      </c>
      <c r="O2478">
        <v>0</v>
      </c>
      <c r="P2478">
        <v>144</v>
      </c>
      <c r="Q2478">
        <v>0</v>
      </c>
      <c r="R2478">
        <v>0</v>
      </c>
      <c r="S2478">
        <v>0</v>
      </c>
      <c r="T2478">
        <v>9</v>
      </c>
      <c r="U2478">
        <v>0</v>
      </c>
      <c r="V2478">
        <v>0</v>
      </c>
      <c r="W2478">
        <v>0</v>
      </c>
      <c r="X2478">
        <v>240.2094130799033</v>
      </c>
      <c r="Y2478">
        <v>0</v>
      </c>
      <c r="Z2478">
        <v>0</v>
      </c>
      <c r="AA2478">
        <v>0</v>
      </c>
      <c r="AB2478">
        <v>22.627977295958477</v>
      </c>
      <c r="AC2478">
        <v>0</v>
      </c>
      <c r="AD2478">
        <v>0</v>
      </c>
      <c r="AE2478">
        <v>262.83739037586179</v>
      </c>
    </row>
    <row r="2479" spans="1:31" x14ac:dyDescent="0.3">
      <c r="A2479">
        <v>2684861</v>
      </c>
      <c r="B2479">
        <v>1</v>
      </c>
      <c r="C2479" t="s">
        <v>80</v>
      </c>
      <c r="D2479" t="s">
        <v>83</v>
      </c>
      <c r="E2479" t="s">
        <v>141</v>
      </c>
      <c r="F2479" t="s">
        <v>7216</v>
      </c>
      <c r="G2479" t="s">
        <v>165</v>
      </c>
      <c r="H2479" t="s">
        <v>135</v>
      </c>
      <c r="I2479" t="s">
        <v>136</v>
      </c>
      <c r="J2479" t="s">
        <v>137</v>
      </c>
      <c r="K2479" t="s">
        <v>166</v>
      </c>
      <c r="L2479" t="s">
        <v>7217</v>
      </c>
      <c r="M2479" t="s">
        <v>7218</v>
      </c>
      <c r="N2479">
        <v>4.0852777769999999</v>
      </c>
      <c r="O2479">
        <v>0</v>
      </c>
      <c r="P2479">
        <v>2575</v>
      </c>
      <c r="Q2479">
        <v>0</v>
      </c>
      <c r="R2479">
        <v>0</v>
      </c>
      <c r="S2479">
        <v>6</v>
      </c>
      <c r="T2479">
        <v>293</v>
      </c>
      <c r="U2479">
        <v>1</v>
      </c>
      <c r="V2479">
        <v>7</v>
      </c>
      <c r="W2479">
        <v>0</v>
      </c>
      <c r="X2479">
        <v>2866.2258264005</v>
      </c>
      <c r="Y2479">
        <v>0</v>
      </c>
      <c r="Z2479">
        <v>0</v>
      </c>
      <c r="AA2479">
        <v>5279.8279972171449</v>
      </c>
      <c r="AB2479">
        <v>1880.3895264039343</v>
      </c>
      <c r="AC2479">
        <v>46.664965158284708</v>
      </c>
      <c r="AD2479">
        <v>223.91032651545896</v>
      </c>
      <c r="AE2479">
        <v>10297.018641695324</v>
      </c>
    </row>
    <row r="2480" spans="1:31" x14ac:dyDescent="0.3">
      <c r="A2480">
        <v>2684895</v>
      </c>
      <c r="B2480">
        <v>1</v>
      </c>
      <c r="C2480" t="s">
        <v>81</v>
      </c>
      <c r="D2480" t="s">
        <v>112</v>
      </c>
      <c r="E2480" t="s">
        <v>141</v>
      </c>
      <c r="F2480" t="s">
        <v>7219</v>
      </c>
      <c r="G2480" t="s">
        <v>165</v>
      </c>
      <c r="H2480" t="s">
        <v>135</v>
      </c>
      <c r="I2480" t="s">
        <v>136</v>
      </c>
      <c r="J2480" t="s">
        <v>137</v>
      </c>
      <c r="K2480" t="s">
        <v>166</v>
      </c>
      <c r="L2480" t="s">
        <v>7220</v>
      </c>
      <c r="M2480" t="s">
        <v>7221</v>
      </c>
      <c r="N2480">
        <v>4.5611111109999998</v>
      </c>
      <c r="O2480">
        <v>31</v>
      </c>
      <c r="P2480">
        <v>16389</v>
      </c>
      <c r="Q2480">
        <v>444</v>
      </c>
      <c r="R2480">
        <v>1992</v>
      </c>
      <c r="S2480">
        <v>150</v>
      </c>
      <c r="T2480">
        <v>1917</v>
      </c>
      <c r="U2480">
        <v>23</v>
      </c>
      <c r="V2480">
        <v>7</v>
      </c>
      <c r="W2480">
        <v>62.905593413169463</v>
      </c>
      <c r="X2480">
        <v>10866.252568684367</v>
      </c>
      <c r="Y2480">
        <v>5430.2983439804102</v>
      </c>
      <c r="Z2480">
        <v>5424.513970286338</v>
      </c>
      <c r="AA2480">
        <v>4865.1817796275272</v>
      </c>
      <c r="AB2480">
        <v>4487.7460140261601</v>
      </c>
      <c r="AC2480">
        <v>2263.2395763646191</v>
      </c>
      <c r="AD2480">
        <v>300.93324065652592</v>
      </c>
      <c r="AE2480">
        <v>33701.071087039119</v>
      </c>
    </row>
    <row r="2481" spans="1:31" x14ac:dyDescent="0.3">
      <c r="A2481">
        <v>2685012</v>
      </c>
      <c r="B2481">
        <v>1</v>
      </c>
      <c r="C2481" t="s">
        <v>80</v>
      </c>
      <c r="D2481" t="s">
        <v>84</v>
      </c>
      <c r="E2481" t="s">
        <v>132</v>
      </c>
      <c r="F2481" t="s">
        <v>7222</v>
      </c>
      <c r="G2481" t="s">
        <v>134</v>
      </c>
      <c r="H2481" t="s">
        <v>135</v>
      </c>
      <c r="I2481" t="s">
        <v>136</v>
      </c>
      <c r="J2481" t="s">
        <v>137</v>
      </c>
      <c r="K2481" t="s">
        <v>138</v>
      </c>
      <c r="L2481" t="s">
        <v>7223</v>
      </c>
      <c r="M2481" t="s">
        <v>7224</v>
      </c>
      <c r="N2481">
        <v>1.004444444</v>
      </c>
      <c r="O2481">
        <v>16</v>
      </c>
      <c r="P2481">
        <v>2489</v>
      </c>
      <c r="Q2481">
        <v>5</v>
      </c>
      <c r="R2481">
        <v>299</v>
      </c>
      <c r="S2481">
        <v>15</v>
      </c>
      <c r="T2481">
        <v>322</v>
      </c>
      <c r="U2481">
        <v>0</v>
      </c>
      <c r="V2481">
        <v>0</v>
      </c>
      <c r="W2481">
        <v>8.8650156781522522</v>
      </c>
      <c r="X2481">
        <v>463.24058658606697</v>
      </c>
      <c r="Y2481">
        <v>25.530558458245281</v>
      </c>
      <c r="Z2481">
        <v>178.17058777277418</v>
      </c>
      <c r="AA2481">
        <v>38.645088101157498</v>
      </c>
      <c r="AB2481">
        <v>236.05297529326018</v>
      </c>
      <c r="AC2481">
        <v>0</v>
      </c>
      <c r="AD2481">
        <v>0</v>
      </c>
      <c r="AE2481">
        <v>950.50481188965637</v>
      </c>
    </row>
    <row r="2482" spans="1:31" x14ac:dyDescent="0.3">
      <c r="A2482">
        <v>2685092</v>
      </c>
      <c r="B2482">
        <v>1</v>
      </c>
      <c r="C2482" t="s">
        <v>80</v>
      </c>
      <c r="D2482" t="s">
        <v>98</v>
      </c>
      <c r="E2482" t="s">
        <v>145</v>
      </c>
      <c r="F2482" t="s">
        <v>1423</v>
      </c>
      <c r="G2482" t="s">
        <v>1460</v>
      </c>
      <c r="H2482" t="s">
        <v>135</v>
      </c>
      <c r="I2482" t="s">
        <v>136</v>
      </c>
      <c r="J2482" t="s">
        <v>137</v>
      </c>
      <c r="K2482" t="s">
        <v>138</v>
      </c>
      <c r="L2482" t="s">
        <v>7225</v>
      </c>
      <c r="M2482" t="s">
        <v>7226</v>
      </c>
      <c r="N2482">
        <v>2.6386111109999999</v>
      </c>
      <c r="O2482">
        <v>0</v>
      </c>
      <c r="P2482">
        <v>189</v>
      </c>
      <c r="Q2482">
        <v>0</v>
      </c>
      <c r="R2482">
        <v>0</v>
      </c>
      <c r="S2482">
        <v>0</v>
      </c>
      <c r="T2482">
        <v>14</v>
      </c>
      <c r="U2482">
        <v>0</v>
      </c>
      <c r="V2482">
        <v>0</v>
      </c>
      <c r="W2482">
        <v>0</v>
      </c>
      <c r="X2482">
        <v>46.993119471120977</v>
      </c>
      <c r="Y2482">
        <v>0</v>
      </c>
      <c r="Z2482">
        <v>0</v>
      </c>
      <c r="AA2482">
        <v>0</v>
      </c>
      <c r="AB2482">
        <v>8.6726921625567073</v>
      </c>
      <c r="AC2482">
        <v>0</v>
      </c>
      <c r="AD2482">
        <v>0</v>
      </c>
      <c r="AE2482">
        <v>55.665811633677684</v>
      </c>
    </row>
    <row r="2483" spans="1:31" x14ac:dyDescent="0.3">
      <c r="A2483">
        <v>2685108</v>
      </c>
      <c r="B2483">
        <v>1</v>
      </c>
      <c r="C2483" t="s">
        <v>81</v>
      </c>
      <c r="D2483" t="s">
        <v>128</v>
      </c>
      <c r="E2483" t="s">
        <v>132</v>
      </c>
      <c r="F2483" t="s">
        <v>7227</v>
      </c>
      <c r="G2483" t="s">
        <v>409</v>
      </c>
      <c r="H2483" t="s">
        <v>135</v>
      </c>
      <c r="I2483" t="s">
        <v>136</v>
      </c>
      <c r="J2483" t="s">
        <v>137</v>
      </c>
      <c r="K2483" t="s">
        <v>138</v>
      </c>
      <c r="L2483" t="s">
        <v>2095</v>
      </c>
      <c r="M2483" t="s">
        <v>7228</v>
      </c>
      <c r="N2483">
        <v>0.66333333299999997</v>
      </c>
      <c r="O2483">
        <v>0</v>
      </c>
      <c r="P2483">
        <v>0</v>
      </c>
      <c r="Q2483">
        <v>0</v>
      </c>
      <c r="R2483">
        <v>0</v>
      </c>
      <c r="S2483">
        <v>1</v>
      </c>
      <c r="T2483">
        <v>1</v>
      </c>
      <c r="U2483">
        <v>7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0.7596429547200001</v>
      </c>
      <c r="AB2483">
        <v>20.808246052082094</v>
      </c>
      <c r="AC2483">
        <v>124.82409014881802</v>
      </c>
      <c r="AD2483">
        <v>0</v>
      </c>
      <c r="AE2483">
        <v>146.39197915562011</v>
      </c>
    </row>
    <row r="2484" spans="1:31" x14ac:dyDescent="0.3">
      <c r="A2484">
        <v>2685118</v>
      </c>
      <c r="B2484">
        <v>1</v>
      </c>
      <c r="C2484" t="s">
        <v>81</v>
      </c>
      <c r="D2484" t="s">
        <v>113</v>
      </c>
      <c r="E2484" t="s">
        <v>145</v>
      </c>
      <c r="F2484" t="s">
        <v>7229</v>
      </c>
      <c r="G2484" t="s">
        <v>176</v>
      </c>
      <c r="H2484" t="s">
        <v>135</v>
      </c>
      <c r="I2484" t="s">
        <v>136</v>
      </c>
      <c r="J2484" t="s">
        <v>137</v>
      </c>
      <c r="K2484" t="s">
        <v>138</v>
      </c>
      <c r="L2484" t="s">
        <v>7230</v>
      </c>
      <c r="M2484" t="s">
        <v>7231</v>
      </c>
      <c r="N2484">
        <v>1.696666666</v>
      </c>
      <c r="O2484">
        <v>0</v>
      </c>
      <c r="P2484">
        <v>41</v>
      </c>
      <c r="Q2484">
        <v>0</v>
      </c>
      <c r="R2484">
        <v>12</v>
      </c>
      <c r="S2484">
        <v>0</v>
      </c>
      <c r="T2484">
        <v>4</v>
      </c>
      <c r="U2484">
        <v>0</v>
      </c>
      <c r="V2484">
        <v>0</v>
      </c>
      <c r="W2484">
        <v>0</v>
      </c>
      <c r="X2484">
        <v>15.300151029051564</v>
      </c>
      <c r="Y2484">
        <v>0</v>
      </c>
      <c r="Z2484">
        <v>12.42679064312293</v>
      </c>
      <c r="AA2484">
        <v>0</v>
      </c>
      <c r="AB2484">
        <v>10.540188492373391</v>
      </c>
      <c r="AC2484">
        <v>0</v>
      </c>
      <c r="AD2484">
        <v>0</v>
      </c>
      <c r="AE2484">
        <v>38.267130164547886</v>
      </c>
    </row>
    <row r="2485" spans="1:31" x14ac:dyDescent="0.3">
      <c r="A2485">
        <v>2685092</v>
      </c>
      <c r="B2485">
        <v>2</v>
      </c>
      <c r="C2485" t="s">
        <v>80</v>
      </c>
      <c r="D2485" t="s">
        <v>98</v>
      </c>
      <c r="E2485" t="s">
        <v>132</v>
      </c>
      <c r="F2485" t="s">
        <v>1421</v>
      </c>
      <c r="G2485" t="s">
        <v>1460</v>
      </c>
      <c r="H2485" t="s">
        <v>135</v>
      </c>
      <c r="I2485" t="s">
        <v>136</v>
      </c>
      <c r="J2485" t="s">
        <v>137</v>
      </c>
      <c r="K2485" t="s">
        <v>138</v>
      </c>
      <c r="L2485" t="s">
        <v>7226</v>
      </c>
      <c r="M2485" t="s">
        <v>7232</v>
      </c>
      <c r="N2485">
        <v>0.46805555500000001</v>
      </c>
      <c r="O2485">
        <v>0</v>
      </c>
      <c r="P2485">
        <v>1286</v>
      </c>
      <c r="Q2485">
        <v>2</v>
      </c>
      <c r="R2485">
        <v>200</v>
      </c>
      <c r="S2485">
        <v>7</v>
      </c>
      <c r="T2485">
        <v>368</v>
      </c>
      <c r="U2485">
        <v>0</v>
      </c>
      <c r="V2485">
        <v>0</v>
      </c>
      <c r="W2485">
        <v>0</v>
      </c>
      <c r="X2485">
        <v>70.896484168756913</v>
      </c>
      <c r="Y2485">
        <v>0.91397240680517033</v>
      </c>
      <c r="Z2485">
        <v>29.793535245252553</v>
      </c>
      <c r="AA2485">
        <v>28.938505208027365</v>
      </c>
      <c r="AB2485">
        <v>58.93741521701061</v>
      </c>
      <c r="AC2485">
        <v>0</v>
      </c>
      <c r="AD2485">
        <v>0</v>
      </c>
      <c r="AE2485">
        <v>189.47991224585263</v>
      </c>
    </row>
    <row r="2486" spans="1:31" x14ac:dyDescent="0.3">
      <c r="A2486">
        <v>2685180</v>
      </c>
      <c r="B2486">
        <v>1</v>
      </c>
      <c r="C2486" t="s">
        <v>81</v>
      </c>
      <c r="D2486" t="s">
        <v>115</v>
      </c>
      <c r="E2486" t="s">
        <v>145</v>
      </c>
      <c r="F2486" t="s">
        <v>7233</v>
      </c>
      <c r="G2486" t="s">
        <v>157</v>
      </c>
      <c r="H2486" t="s">
        <v>135</v>
      </c>
      <c r="I2486" t="s">
        <v>136</v>
      </c>
      <c r="J2486" t="s">
        <v>137</v>
      </c>
      <c r="K2486" t="s">
        <v>138</v>
      </c>
      <c r="L2486" t="s">
        <v>7234</v>
      </c>
      <c r="M2486" t="s">
        <v>7235</v>
      </c>
      <c r="N2486">
        <v>0.25750000000000001</v>
      </c>
      <c r="O2486">
        <v>0</v>
      </c>
      <c r="P2486">
        <v>13</v>
      </c>
      <c r="Q2486">
        <v>0</v>
      </c>
      <c r="R2486">
        <v>1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2.5690014591968E-2</v>
      </c>
      <c r="AA2486">
        <v>0</v>
      </c>
      <c r="AB2486">
        <v>0</v>
      </c>
      <c r="AC2486">
        <v>0</v>
      </c>
      <c r="AD2486">
        <v>0</v>
      </c>
      <c r="AE2486">
        <v>2.5690014591968E-2</v>
      </c>
    </row>
    <row r="2487" spans="1:31" x14ac:dyDescent="0.3">
      <c r="A2487">
        <v>2689138</v>
      </c>
      <c r="B2487">
        <v>1</v>
      </c>
      <c r="C2487" t="s">
        <v>80</v>
      </c>
      <c r="D2487" t="s">
        <v>90</v>
      </c>
      <c r="E2487" t="s">
        <v>145</v>
      </c>
      <c r="F2487" t="s">
        <v>7236</v>
      </c>
      <c r="G2487" t="s">
        <v>442</v>
      </c>
      <c r="H2487" t="s">
        <v>135</v>
      </c>
      <c r="I2487" t="s">
        <v>136</v>
      </c>
      <c r="J2487" t="s">
        <v>137</v>
      </c>
      <c r="K2487" t="s">
        <v>138</v>
      </c>
      <c r="L2487" t="s">
        <v>7237</v>
      </c>
      <c r="M2487" t="s">
        <v>7238</v>
      </c>
      <c r="N2487">
        <v>0.580555555</v>
      </c>
      <c r="O2487">
        <v>0</v>
      </c>
      <c r="P2487">
        <v>2378</v>
      </c>
      <c r="Q2487">
        <v>0</v>
      </c>
      <c r="R2487">
        <v>0</v>
      </c>
      <c r="S2487">
        <v>0</v>
      </c>
      <c r="T2487">
        <v>118</v>
      </c>
      <c r="U2487">
        <v>0</v>
      </c>
      <c r="V2487">
        <v>0</v>
      </c>
      <c r="W2487">
        <v>0</v>
      </c>
      <c r="X2487">
        <v>306.28530471459044</v>
      </c>
      <c r="Y2487">
        <v>0</v>
      </c>
      <c r="Z2487">
        <v>0</v>
      </c>
      <c r="AA2487">
        <v>0</v>
      </c>
      <c r="AB2487">
        <v>18.670765125789778</v>
      </c>
      <c r="AC2487">
        <v>0</v>
      </c>
      <c r="AD2487">
        <v>0</v>
      </c>
      <c r="AE2487">
        <v>324.95606984038022</v>
      </c>
    </row>
    <row r="2488" spans="1:31" x14ac:dyDescent="0.3">
      <c r="A2488">
        <v>2689141</v>
      </c>
      <c r="B2488">
        <v>1</v>
      </c>
      <c r="C2488" t="s">
        <v>80</v>
      </c>
      <c r="D2488" t="s">
        <v>87</v>
      </c>
      <c r="E2488" t="s">
        <v>145</v>
      </c>
      <c r="F2488" t="s">
        <v>7239</v>
      </c>
      <c r="G2488" t="s">
        <v>134</v>
      </c>
      <c r="H2488" t="s">
        <v>135</v>
      </c>
      <c r="I2488" t="s">
        <v>136</v>
      </c>
      <c r="J2488" t="s">
        <v>137</v>
      </c>
      <c r="K2488" t="s">
        <v>138</v>
      </c>
      <c r="L2488" t="s">
        <v>7240</v>
      </c>
      <c r="M2488" t="s">
        <v>7241</v>
      </c>
      <c r="N2488">
        <v>1.0886111110000001</v>
      </c>
      <c r="O2488">
        <v>1</v>
      </c>
      <c r="P2488">
        <v>0</v>
      </c>
      <c r="Q2488">
        <v>0</v>
      </c>
      <c r="R2488">
        <v>0</v>
      </c>
      <c r="S2488">
        <v>14</v>
      </c>
      <c r="T2488">
        <v>61</v>
      </c>
      <c r="U2488">
        <v>1</v>
      </c>
      <c r="V2488">
        <v>0</v>
      </c>
      <c r="W2488">
        <v>0.41325721215792599</v>
      </c>
      <c r="X2488">
        <v>0</v>
      </c>
      <c r="Y2488">
        <v>0</v>
      </c>
      <c r="Z2488">
        <v>0</v>
      </c>
      <c r="AA2488">
        <v>197.32467999859216</v>
      </c>
      <c r="AB2488">
        <v>162.43109089814666</v>
      </c>
      <c r="AC2488">
        <v>0</v>
      </c>
      <c r="AD2488">
        <v>0</v>
      </c>
      <c r="AE2488">
        <v>360.16902810889678</v>
      </c>
    </row>
    <row r="2489" spans="1:31" x14ac:dyDescent="0.3">
      <c r="A2489">
        <v>2689151</v>
      </c>
      <c r="B2489">
        <v>1</v>
      </c>
      <c r="C2489" t="s">
        <v>80</v>
      </c>
      <c r="D2489" t="s">
        <v>103</v>
      </c>
      <c r="E2489" t="s">
        <v>141</v>
      </c>
      <c r="F2489" t="s">
        <v>7242</v>
      </c>
      <c r="G2489" t="s">
        <v>134</v>
      </c>
      <c r="H2489" t="s">
        <v>135</v>
      </c>
      <c r="I2489" t="s">
        <v>136</v>
      </c>
      <c r="J2489" t="s">
        <v>137</v>
      </c>
      <c r="K2489" t="s">
        <v>138</v>
      </c>
      <c r="L2489" t="s">
        <v>7243</v>
      </c>
      <c r="M2489" t="s">
        <v>7244</v>
      </c>
      <c r="N2489">
        <v>7.0833332999999998E-2</v>
      </c>
      <c r="O2489">
        <v>0</v>
      </c>
      <c r="P2489">
        <v>9</v>
      </c>
      <c r="Q2489">
        <v>6</v>
      </c>
      <c r="R2489">
        <v>0</v>
      </c>
      <c r="S2489">
        <v>13</v>
      </c>
      <c r="T2489">
        <v>13</v>
      </c>
      <c r="U2489">
        <v>14</v>
      </c>
      <c r="V2489">
        <v>0</v>
      </c>
      <c r="W2489">
        <v>0</v>
      </c>
      <c r="X2489">
        <v>8.5547494136437502E-2</v>
      </c>
      <c r="Y2489">
        <v>1.1230431591763586</v>
      </c>
      <c r="Z2489">
        <v>0</v>
      </c>
      <c r="AA2489">
        <v>12.209626069528985</v>
      </c>
      <c r="AB2489">
        <v>0.15738480118550002</v>
      </c>
      <c r="AC2489">
        <v>49.580277309886434</v>
      </c>
      <c r="AD2489">
        <v>0</v>
      </c>
      <c r="AE2489">
        <v>63.155878833913718</v>
      </c>
    </row>
    <row r="2490" spans="1:31" x14ac:dyDescent="0.3">
      <c r="A2490">
        <v>2689157</v>
      </c>
      <c r="B2490">
        <v>1</v>
      </c>
      <c r="C2490" t="s">
        <v>81</v>
      </c>
      <c r="D2490" t="s">
        <v>116</v>
      </c>
      <c r="E2490" t="s">
        <v>132</v>
      </c>
      <c r="F2490" t="s">
        <v>7245</v>
      </c>
      <c r="G2490" t="s">
        <v>134</v>
      </c>
      <c r="H2490" t="s">
        <v>135</v>
      </c>
      <c r="I2490" t="s">
        <v>136</v>
      </c>
      <c r="J2490" t="s">
        <v>137</v>
      </c>
      <c r="K2490" t="s">
        <v>138</v>
      </c>
      <c r="L2490" t="s">
        <v>7246</v>
      </c>
      <c r="M2490" t="s">
        <v>7247</v>
      </c>
      <c r="N2490">
        <v>1.3333333329999999</v>
      </c>
      <c r="O2490">
        <v>1</v>
      </c>
      <c r="P2490">
        <v>319</v>
      </c>
      <c r="Q2490">
        <v>2</v>
      </c>
      <c r="R2490">
        <v>43</v>
      </c>
      <c r="S2490">
        <v>1</v>
      </c>
      <c r="T2490">
        <v>13</v>
      </c>
      <c r="U2490">
        <v>1</v>
      </c>
      <c r="V2490">
        <v>0</v>
      </c>
      <c r="W2490">
        <v>0.21867498756999998</v>
      </c>
      <c r="X2490">
        <v>54.39316102843933</v>
      </c>
      <c r="Y2490">
        <v>2.7871054960130732</v>
      </c>
      <c r="Z2490">
        <v>19.780086531605455</v>
      </c>
      <c r="AA2490">
        <v>0.12116361913609999</v>
      </c>
      <c r="AB2490">
        <v>6.7932119332614596</v>
      </c>
      <c r="AC2490">
        <v>7.8814794405928899</v>
      </c>
      <c r="AD2490">
        <v>0</v>
      </c>
      <c r="AE2490">
        <v>91.974883036618294</v>
      </c>
    </row>
    <row r="2491" spans="1:31" x14ac:dyDescent="0.3">
      <c r="A2491">
        <v>2689180</v>
      </c>
      <c r="B2491">
        <v>1</v>
      </c>
      <c r="C2491" t="s">
        <v>80</v>
      </c>
      <c r="D2491" t="s">
        <v>93</v>
      </c>
      <c r="E2491" t="s">
        <v>160</v>
      </c>
      <c r="F2491" t="s">
        <v>7248</v>
      </c>
      <c r="G2491" t="s">
        <v>165</v>
      </c>
      <c r="H2491" t="s">
        <v>135</v>
      </c>
      <c r="I2491" t="s">
        <v>136</v>
      </c>
      <c r="J2491" t="s">
        <v>137</v>
      </c>
      <c r="K2491" t="s">
        <v>166</v>
      </c>
      <c r="L2491" t="s">
        <v>7249</v>
      </c>
      <c r="M2491" t="s">
        <v>7250</v>
      </c>
      <c r="N2491">
        <v>4.0049999999999999</v>
      </c>
      <c r="O2491">
        <v>2</v>
      </c>
      <c r="P2491">
        <v>11674</v>
      </c>
      <c r="Q2491">
        <v>74</v>
      </c>
      <c r="R2491">
        <v>2752</v>
      </c>
      <c r="S2491">
        <v>113</v>
      </c>
      <c r="T2491">
        <v>2259</v>
      </c>
      <c r="U2491">
        <v>1</v>
      </c>
      <c r="V2491">
        <v>1</v>
      </c>
      <c r="W2491">
        <v>1.7302538522061</v>
      </c>
      <c r="X2491">
        <v>6853.2475641552282</v>
      </c>
      <c r="Y2491">
        <v>1125.2944268439628</v>
      </c>
      <c r="Z2491">
        <v>11982.376313335642</v>
      </c>
      <c r="AA2491">
        <v>1821.9342511969598</v>
      </c>
      <c r="AB2491">
        <v>6608.5584145004586</v>
      </c>
      <c r="AC2491">
        <v>30.704414074675661</v>
      </c>
      <c r="AD2491">
        <v>0</v>
      </c>
      <c r="AE2491">
        <v>28423.845637959133</v>
      </c>
    </row>
    <row r="2492" spans="1:31" x14ac:dyDescent="0.3">
      <c r="A2492">
        <v>2689196</v>
      </c>
      <c r="B2492">
        <v>1</v>
      </c>
      <c r="C2492" t="s">
        <v>80</v>
      </c>
      <c r="D2492" t="s">
        <v>83</v>
      </c>
      <c r="E2492" t="s">
        <v>145</v>
      </c>
      <c r="F2492" t="s">
        <v>7251</v>
      </c>
      <c r="G2492" t="s">
        <v>165</v>
      </c>
      <c r="H2492" t="s">
        <v>135</v>
      </c>
      <c r="I2492" t="s">
        <v>136</v>
      </c>
      <c r="J2492" t="s">
        <v>137</v>
      </c>
      <c r="K2492" t="s">
        <v>166</v>
      </c>
      <c r="L2492" t="s">
        <v>7252</v>
      </c>
      <c r="M2492" t="s">
        <v>7253</v>
      </c>
      <c r="N2492">
        <v>4.8674999999999997</v>
      </c>
      <c r="O2492">
        <v>0</v>
      </c>
      <c r="P2492">
        <v>2359</v>
      </c>
      <c r="Q2492">
        <v>0</v>
      </c>
      <c r="R2492">
        <v>0</v>
      </c>
      <c r="S2492">
        <v>5</v>
      </c>
      <c r="T2492">
        <v>363</v>
      </c>
      <c r="U2492">
        <v>3</v>
      </c>
      <c r="V2492">
        <v>7</v>
      </c>
      <c r="W2492">
        <v>0</v>
      </c>
      <c r="X2492">
        <v>2284.1854669126969</v>
      </c>
      <c r="Y2492">
        <v>0</v>
      </c>
      <c r="Z2492">
        <v>0</v>
      </c>
      <c r="AA2492">
        <v>283.34316225536935</v>
      </c>
      <c r="AB2492">
        <v>1443.0859777107232</v>
      </c>
      <c r="AC2492">
        <v>854.45526432757117</v>
      </c>
      <c r="AD2492">
        <v>235.85091999915284</v>
      </c>
      <c r="AE2492">
        <v>5100.9207912055135</v>
      </c>
    </row>
    <row r="2493" spans="1:31" x14ac:dyDescent="0.3">
      <c r="A2493">
        <v>2689235</v>
      </c>
      <c r="B2493">
        <v>1</v>
      </c>
      <c r="C2493" t="s">
        <v>81</v>
      </c>
      <c r="D2493" t="s">
        <v>118</v>
      </c>
      <c r="E2493" t="s">
        <v>132</v>
      </c>
      <c r="F2493" t="s">
        <v>1517</v>
      </c>
      <c r="G2493" t="s">
        <v>134</v>
      </c>
      <c r="H2493" t="s">
        <v>135</v>
      </c>
      <c r="I2493" t="s">
        <v>136</v>
      </c>
      <c r="J2493" t="s">
        <v>137</v>
      </c>
      <c r="K2493" t="s">
        <v>138</v>
      </c>
      <c r="L2493" t="s">
        <v>7254</v>
      </c>
      <c r="M2493" t="s">
        <v>7255</v>
      </c>
      <c r="N2493">
        <v>0.80944444400000004</v>
      </c>
      <c r="O2493">
        <v>4</v>
      </c>
      <c r="P2493">
        <v>796</v>
      </c>
      <c r="Q2493">
        <v>7</v>
      </c>
      <c r="R2493">
        <v>27</v>
      </c>
      <c r="S2493">
        <v>0</v>
      </c>
      <c r="T2493">
        <v>28</v>
      </c>
      <c r="U2493">
        <v>0</v>
      </c>
      <c r="V2493">
        <v>0</v>
      </c>
      <c r="W2493">
        <v>0.69908991810333343</v>
      </c>
      <c r="X2493">
        <v>79.590754623177901</v>
      </c>
      <c r="Y2493">
        <v>12.851279302951372</v>
      </c>
      <c r="Z2493">
        <v>6.5340465815208599</v>
      </c>
      <c r="AA2493">
        <v>0</v>
      </c>
      <c r="AB2493">
        <v>10.307704164497069</v>
      </c>
      <c r="AC2493">
        <v>0</v>
      </c>
      <c r="AD2493">
        <v>0</v>
      </c>
      <c r="AE2493">
        <v>109.98287459025053</v>
      </c>
    </row>
    <row r="2494" spans="1:31" x14ac:dyDescent="0.3">
      <c r="A2494">
        <v>2689252</v>
      </c>
      <c r="B2494">
        <v>1</v>
      </c>
      <c r="C2494" t="s">
        <v>80</v>
      </c>
      <c r="D2494" t="s">
        <v>103</v>
      </c>
      <c r="E2494" t="s">
        <v>145</v>
      </c>
      <c r="F2494" t="s">
        <v>7256</v>
      </c>
      <c r="G2494" t="s">
        <v>232</v>
      </c>
      <c r="H2494" t="s">
        <v>135</v>
      </c>
      <c r="I2494" t="s">
        <v>136</v>
      </c>
      <c r="J2494" t="s">
        <v>137</v>
      </c>
      <c r="K2494" t="s">
        <v>138</v>
      </c>
      <c r="L2494" t="s">
        <v>7257</v>
      </c>
      <c r="M2494" t="s">
        <v>7258</v>
      </c>
      <c r="N2494">
        <v>0.383333333</v>
      </c>
      <c r="O2494">
        <v>0</v>
      </c>
      <c r="P2494">
        <v>0</v>
      </c>
      <c r="Q2494">
        <v>1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0.99970978834710678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0.99970978834710678</v>
      </c>
    </row>
    <row r="2495" spans="1:31" x14ac:dyDescent="0.3">
      <c r="A2495">
        <v>2689252</v>
      </c>
      <c r="B2495">
        <v>2</v>
      </c>
      <c r="C2495" t="s">
        <v>80</v>
      </c>
      <c r="D2495" t="s">
        <v>103</v>
      </c>
      <c r="E2495" t="s">
        <v>132</v>
      </c>
      <c r="F2495" t="s">
        <v>7259</v>
      </c>
      <c r="G2495" t="s">
        <v>232</v>
      </c>
      <c r="H2495" t="s">
        <v>135</v>
      </c>
      <c r="I2495" t="s">
        <v>136</v>
      </c>
      <c r="J2495" t="s">
        <v>137</v>
      </c>
      <c r="K2495" t="s">
        <v>138</v>
      </c>
      <c r="L2495" t="s">
        <v>7258</v>
      </c>
      <c r="M2495" t="s">
        <v>7260</v>
      </c>
      <c r="N2495">
        <v>0.17583333300000001</v>
      </c>
      <c r="O2495">
        <v>0</v>
      </c>
      <c r="P2495">
        <v>0</v>
      </c>
      <c r="Q2495">
        <v>7</v>
      </c>
      <c r="R2495">
        <v>21</v>
      </c>
      <c r="S2495">
        <v>12</v>
      </c>
      <c r="T2495">
        <v>4</v>
      </c>
      <c r="U2495">
        <v>5</v>
      </c>
      <c r="V2495">
        <v>1</v>
      </c>
      <c r="W2495">
        <v>0</v>
      </c>
      <c r="X2495">
        <v>0</v>
      </c>
      <c r="Y2495">
        <v>0.88274552618735602</v>
      </c>
      <c r="Z2495">
        <v>0.5654300581008147</v>
      </c>
      <c r="AA2495">
        <v>8.4333855031942715</v>
      </c>
      <c r="AB2495">
        <v>2.9415479172641708</v>
      </c>
      <c r="AC2495">
        <v>7.89082855773903</v>
      </c>
      <c r="AD2495">
        <v>0.19914805277635619</v>
      </c>
      <c r="AE2495">
        <v>20.913085615261998</v>
      </c>
    </row>
    <row r="2496" spans="1:31" x14ac:dyDescent="0.3">
      <c r="A2496">
        <v>2689270</v>
      </c>
      <c r="B2496">
        <v>1</v>
      </c>
      <c r="C2496" t="s">
        <v>81</v>
      </c>
      <c r="D2496" t="s">
        <v>112</v>
      </c>
      <c r="E2496" t="s">
        <v>160</v>
      </c>
      <c r="F2496" t="s">
        <v>6604</v>
      </c>
      <c r="G2496" t="s">
        <v>346</v>
      </c>
      <c r="H2496" t="s">
        <v>135</v>
      </c>
      <c r="I2496" t="s">
        <v>136</v>
      </c>
      <c r="J2496" t="s">
        <v>137</v>
      </c>
      <c r="K2496" t="s">
        <v>166</v>
      </c>
      <c r="L2496" t="s">
        <v>7261</v>
      </c>
      <c r="M2496" t="s">
        <v>7262</v>
      </c>
      <c r="N2496">
        <v>5.7705555549999996</v>
      </c>
      <c r="O2496">
        <v>1</v>
      </c>
      <c r="P2496">
        <v>861</v>
      </c>
      <c r="Q2496">
        <v>104</v>
      </c>
      <c r="R2496">
        <v>152</v>
      </c>
      <c r="S2496">
        <v>10</v>
      </c>
      <c r="T2496">
        <v>104</v>
      </c>
      <c r="U2496">
        <v>0</v>
      </c>
      <c r="V2496">
        <v>1</v>
      </c>
      <c r="W2496">
        <v>0</v>
      </c>
      <c r="X2496">
        <v>987.52177881243881</v>
      </c>
      <c r="Y2496">
        <v>2808.7756461802305</v>
      </c>
      <c r="Z2496">
        <v>1289.4771931343064</v>
      </c>
      <c r="AA2496">
        <v>166.662403632213</v>
      </c>
      <c r="AB2496">
        <v>319.69437462835225</v>
      </c>
      <c r="AC2496">
        <v>0</v>
      </c>
      <c r="AD2496">
        <v>37.099713028397552</v>
      </c>
      <c r="AE2496">
        <v>5609.2311094159386</v>
      </c>
    </row>
    <row r="2497" spans="1:31" x14ac:dyDescent="0.3">
      <c r="A2497">
        <v>2689293</v>
      </c>
      <c r="B2497">
        <v>1</v>
      </c>
      <c r="C2497" t="s">
        <v>80</v>
      </c>
      <c r="D2497" t="s">
        <v>83</v>
      </c>
      <c r="E2497" t="s">
        <v>132</v>
      </c>
      <c r="F2497" t="s">
        <v>6788</v>
      </c>
      <c r="G2497" t="s">
        <v>134</v>
      </c>
      <c r="H2497" t="s">
        <v>135</v>
      </c>
      <c r="I2497" t="s">
        <v>136</v>
      </c>
      <c r="J2497" t="s">
        <v>137</v>
      </c>
      <c r="K2497" t="s">
        <v>138</v>
      </c>
      <c r="L2497" t="s">
        <v>7263</v>
      </c>
      <c r="M2497" t="s">
        <v>7264</v>
      </c>
      <c r="N2497">
        <v>0.30555555499999998</v>
      </c>
      <c r="O2497">
        <v>0</v>
      </c>
      <c r="P2497">
        <v>0</v>
      </c>
      <c r="Q2497">
        <v>0</v>
      </c>
      <c r="R2497">
        <v>0</v>
      </c>
      <c r="S2497">
        <v>4</v>
      </c>
      <c r="T2497">
        <v>0</v>
      </c>
      <c r="U2497">
        <v>5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5.3837260714444186</v>
      </c>
      <c r="AB2497">
        <v>0</v>
      </c>
      <c r="AC2497">
        <v>32.519816970022788</v>
      </c>
      <c r="AD2497">
        <v>0</v>
      </c>
      <c r="AE2497">
        <v>37.903543041467209</v>
      </c>
    </row>
    <row r="2498" spans="1:31" x14ac:dyDescent="0.3">
      <c r="A2498">
        <v>2689323</v>
      </c>
      <c r="B2498">
        <v>1</v>
      </c>
      <c r="C2498" t="s">
        <v>80</v>
      </c>
      <c r="D2498" t="s">
        <v>103</v>
      </c>
      <c r="E2498" t="s">
        <v>141</v>
      </c>
      <c r="F2498" t="s">
        <v>3002</v>
      </c>
      <c r="G2498" t="s">
        <v>442</v>
      </c>
      <c r="H2498" t="s">
        <v>135</v>
      </c>
      <c r="I2498" t="s">
        <v>136</v>
      </c>
      <c r="J2498" t="s">
        <v>137</v>
      </c>
      <c r="K2498" t="s">
        <v>138</v>
      </c>
      <c r="L2498" t="s">
        <v>7265</v>
      </c>
      <c r="M2498" t="s">
        <v>7266</v>
      </c>
      <c r="N2498">
        <v>0.439722222</v>
      </c>
      <c r="O2498">
        <v>3</v>
      </c>
      <c r="P2498">
        <v>2054</v>
      </c>
      <c r="Q2498">
        <v>68</v>
      </c>
      <c r="R2498">
        <v>175</v>
      </c>
      <c r="S2498">
        <v>62</v>
      </c>
      <c r="T2498">
        <v>292</v>
      </c>
      <c r="U2498">
        <v>27</v>
      </c>
      <c r="V2498">
        <v>3</v>
      </c>
      <c r="W2498">
        <v>0.65113569558524853</v>
      </c>
      <c r="X2498">
        <v>187.93083306575022</v>
      </c>
      <c r="Y2498">
        <v>209.41116960123668</v>
      </c>
      <c r="Z2498">
        <v>162.82116520992051</v>
      </c>
      <c r="AA2498">
        <v>232.95729802666787</v>
      </c>
      <c r="AB2498">
        <v>142.61385398084852</v>
      </c>
      <c r="AC2498">
        <v>1464.7776849871302</v>
      </c>
      <c r="AD2498">
        <v>23.537437066797203</v>
      </c>
      <c r="AE2498">
        <v>2424.7005776339365</v>
      </c>
    </row>
    <row r="2499" spans="1:31" x14ac:dyDescent="0.3">
      <c r="A2499">
        <v>2689327</v>
      </c>
      <c r="B2499">
        <v>1</v>
      </c>
      <c r="C2499" t="s">
        <v>80</v>
      </c>
      <c r="D2499" t="s">
        <v>87</v>
      </c>
      <c r="E2499" t="s">
        <v>160</v>
      </c>
      <c r="F2499" t="s">
        <v>7267</v>
      </c>
      <c r="G2499" t="s">
        <v>442</v>
      </c>
      <c r="H2499" t="s">
        <v>135</v>
      </c>
      <c r="I2499" t="s">
        <v>169</v>
      </c>
      <c r="J2499" t="s">
        <v>137</v>
      </c>
      <c r="K2499" t="s">
        <v>166</v>
      </c>
      <c r="L2499" t="s">
        <v>7268</v>
      </c>
      <c r="M2499" t="s">
        <v>7269</v>
      </c>
      <c r="N2499">
        <v>4.4444439999999997E-3</v>
      </c>
      <c r="O2499">
        <v>0</v>
      </c>
      <c r="P2499">
        <v>4113</v>
      </c>
      <c r="Q2499">
        <v>0</v>
      </c>
      <c r="R2499">
        <v>0</v>
      </c>
      <c r="S2499">
        <v>1</v>
      </c>
      <c r="T2499">
        <v>1178</v>
      </c>
      <c r="U2499">
        <v>1</v>
      </c>
      <c r="V2499">
        <v>1</v>
      </c>
      <c r="W2499">
        <v>0</v>
      </c>
      <c r="X2499">
        <v>3.7095569656971654</v>
      </c>
      <c r="Y2499">
        <v>0</v>
      </c>
      <c r="Z2499">
        <v>0</v>
      </c>
      <c r="AA2499">
        <v>0.20972385508651203</v>
      </c>
      <c r="AB2499">
        <v>2.946744141092533</v>
      </c>
      <c r="AC2499">
        <v>6.724659710370133E-2</v>
      </c>
      <c r="AD2499">
        <v>3.7679769360820889E-2</v>
      </c>
      <c r="AE2499">
        <v>6.9709513283407327</v>
      </c>
    </row>
    <row r="2500" spans="1:31" x14ac:dyDescent="0.3">
      <c r="A2500">
        <v>2689337</v>
      </c>
      <c r="B2500">
        <v>1</v>
      </c>
      <c r="C2500" t="s">
        <v>80</v>
      </c>
      <c r="D2500" t="s">
        <v>87</v>
      </c>
      <c r="E2500" t="s">
        <v>160</v>
      </c>
      <c r="F2500" t="s">
        <v>7270</v>
      </c>
      <c r="G2500" t="s">
        <v>442</v>
      </c>
      <c r="H2500" t="s">
        <v>135</v>
      </c>
      <c r="I2500" t="s">
        <v>169</v>
      </c>
      <c r="J2500" t="s">
        <v>137</v>
      </c>
      <c r="K2500" t="s">
        <v>166</v>
      </c>
      <c r="L2500" t="s">
        <v>7271</v>
      </c>
      <c r="M2500" t="s">
        <v>7272</v>
      </c>
      <c r="N2500">
        <v>1.1111111E-2</v>
      </c>
      <c r="O2500">
        <v>0</v>
      </c>
      <c r="P2500">
        <v>832</v>
      </c>
      <c r="Q2500">
        <v>0</v>
      </c>
      <c r="R2500">
        <v>0</v>
      </c>
      <c r="S2500">
        <v>2</v>
      </c>
      <c r="T2500">
        <v>117</v>
      </c>
      <c r="U2500">
        <v>0</v>
      </c>
      <c r="V2500">
        <v>7</v>
      </c>
      <c r="W2500">
        <v>0</v>
      </c>
      <c r="X2500">
        <v>2.0372051094135291</v>
      </c>
      <c r="Y2500">
        <v>0</v>
      </c>
      <c r="Z2500">
        <v>0</v>
      </c>
      <c r="AA2500">
        <v>7.9133602778351117E-2</v>
      </c>
      <c r="AB2500">
        <v>2.0575264695317164</v>
      </c>
      <c r="AC2500">
        <v>0</v>
      </c>
      <c r="AD2500">
        <v>0.17991046429285223</v>
      </c>
      <c r="AE2500">
        <v>4.353775646016449</v>
      </c>
    </row>
    <row r="2501" spans="1:31" x14ac:dyDescent="0.3">
      <c r="A2501">
        <v>2689341</v>
      </c>
      <c r="B2501">
        <v>1</v>
      </c>
      <c r="C2501" t="s">
        <v>80</v>
      </c>
      <c r="D2501" t="s">
        <v>83</v>
      </c>
      <c r="E2501" t="s">
        <v>145</v>
      </c>
      <c r="F2501" t="s">
        <v>7273</v>
      </c>
      <c r="G2501" t="s">
        <v>165</v>
      </c>
      <c r="H2501" t="s">
        <v>135</v>
      </c>
      <c r="I2501" t="s">
        <v>136</v>
      </c>
      <c r="J2501" t="s">
        <v>137</v>
      </c>
      <c r="K2501" t="s">
        <v>166</v>
      </c>
      <c r="L2501" t="s">
        <v>7274</v>
      </c>
      <c r="M2501" t="s">
        <v>7275</v>
      </c>
      <c r="N2501">
        <v>3.0377777770000001</v>
      </c>
      <c r="O2501">
        <v>0</v>
      </c>
      <c r="P2501">
        <v>1</v>
      </c>
      <c r="Q2501">
        <v>0</v>
      </c>
      <c r="R2501">
        <v>0</v>
      </c>
      <c r="S2501">
        <v>8</v>
      </c>
      <c r="T2501">
        <v>10</v>
      </c>
      <c r="U2501">
        <v>3</v>
      </c>
      <c r="V2501">
        <v>3</v>
      </c>
      <c r="W2501">
        <v>0</v>
      </c>
      <c r="X2501">
        <v>1.1094991932689497</v>
      </c>
      <c r="Y2501">
        <v>0</v>
      </c>
      <c r="Z2501">
        <v>0</v>
      </c>
      <c r="AA2501">
        <v>64.475676854277125</v>
      </c>
      <c r="AB2501">
        <v>181.14565602136682</v>
      </c>
      <c r="AC2501">
        <v>71.603982539401898</v>
      </c>
      <c r="AD2501">
        <v>76.561207488433183</v>
      </c>
      <c r="AE2501">
        <v>394.89602209674797</v>
      </c>
    </row>
    <row r="2502" spans="1:31" x14ac:dyDescent="0.3">
      <c r="A2502">
        <v>2689343</v>
      </c>
      <c r="B2502">
        <v>1</v>
      </c>
      <c r="C2502" t="s">
        <v>80</v>
      </c>
      <c r="D2502" t="s">
        <v>87</v>
      </c>
      <c r="E2502" t="s">
        <v>160</v>
      </c>
      <c r="F2502" t="s">
        <v>7276</v>
      </c>
      <c r="G2502" t="s">
        <v>442</v>
      </c>
      <c r="H2502" t="s">
        <v>135</v>
      </c>
      <c r="I2502" t="s">
        <v>169</v>
      </c>
      <c r="J2502" t="s">
        <v>137</v>
      </c>
      <c r="K2502" t="s">
        <v>166</v>
      </c>
      <c r="L2502" t="s">
        <v>7277</v>
      </c>
      <c r="M2502" t="s">
        <v>7278</v>
      </c>
      <c r="N2502">
        <v>9.4444439999999998E-3</v>
      </c>
      <c r="O2502">
        <v>0</v>
      </c>
      <c r="P2502">
        <v>1391</v>
      </c>
      <c r="Q2502">
        <v>0</v>
      </c>
      <c r="R2502">
        <v>0</v>
      </c>
      <c r="S2502">
        <v>2</v>
      </c>
      <c r="T2502">
        <v>245</v>
      </c>
      <c r="U2502">
        <v>3</v>
      </c>
      <c r="V2502">
        <v>1</v>
      </c>
      <c r="W2502">
        <v>0</v>
      </c>
      <c r="X2502">
        <v>2.6846580803871816</v>
      </c>
      <c r="Y2502">
        <v>0</v>
      </c>
      <c r="Z2502">
        <v>0</v>
      </c>
      <c r="AA2502">
        <v>0.2002395183299685</v>
      </c>
      <c r="AB2502">
        <v>3.12768067209183</v>
      </c>
      <c r="AC2502">
        <v>0.42394924575499554</v>
      </c>
      <c r="AD2502">
        <v>4.5683363075742729E-2</v>
      </c>
      <c r="AE2502">
        <v>6.4822108796397186</v>
      </c>
    </row>
    <row r="2503" spans="1:31" x14ac:dyDescent="0.3">
      <c r="A2503">
        <v>2689355</v>
      </c>
      <c r="B2503">
        <v>1</v>
      </c>
      <c r="C2503" t="s">
        <v>80</v>
      </c>
      <c r="D2503" t="s">
        <v>103</v>
      </c>
      <c r="E2503" t="s">
        <v>160</v>
      </c>
      <c r="F2503" t="s">
        <v>7279</v>
      </c>
      <c r="G2503" t="s">
        <v>134</v>
      </c>
      <c r="H2503" t="s">
        <v>135</v>
      </c>
      <c r="I2503" t="s">
        <v>136</v>
      </c>
      <c r="J2503" t="s">
        <v>137</v>
      </c>
      <c r="K2503" t="s">
        <v>138</v>
      </c>
      <c r="L2503" t="s">
        <v>7280</v>
      </c>
      <c r="M2503" t="s">
        <v>7281</v>
      </c>
      <c r="N2503">
        <v>0.169444444</v>
      </c>
      <c r="O2503">
        <v>0</v>
      </c>
      <c r="P2503">
        <v>29</v>
      </c>
      <c r="Q2503">
        <v>0</v>
      </c>
      <c r="R2503">
        <v>3</v>
      </c>
      <c r="S2503">
        <v>24</v>
      </c>
      <c r="T2503">
        <v>38</v>
      </c>
      <c r="U2503">
        <v>27</v>
      </c>
      <c r="V2503">
        <v>7</v>
      </c>
      <c r="W2503">
        <v>0</v>
      </c>
      <c r="X2503">
        <v>2.2644197325797917</v>
      </c>
      <c r="Y2503">
        <v>0</v>
      </c>
      <c r="Z2503">
        <v>0.23497365160041669</v>
      </c>
      <c r="AA2503">
        <v>25.257800988047418</v>
      </c>
      <c r="AB2503">
        <v>7.8494304499546592</v>
      </c>
      <c r="AC2503">
        <v>117.7952676459653</v>
      </c>
      <c r="AD2503">
        <v>16.698679044230737</v>
      </c>
      <c r="AE2503">
        <v>170.10057151237834</v>
      </c>
    </row>
    <row r="2504" spans="1:31" x14ac:dyDescent="0.3">
      <c r="A2504">
        <v>2689356</v>
      </c>
      <c r="B2504">
        <v>1</v>
      </c>
      <c r="C2504" t="s">
        <v>80</v>
      </c>
      <c r="D2504" t="s">
        <v>93</v>
      </c>
      <c r="E2504" t="s">
        <v>160</v>
      </c>
      <c r="F2504" t="s">
        <v>7282</v>
      </c>
      <c r="G2504" t="s">
        <v>165</v>
      </c>
      <c r="H2504" t="s">
        <v>135</v>
      </c>
      <c r="I2504" t="s">
        <v>136</v>
      </c>
      <c r="J2504" t="s">
        <v>137</v>
      </c>
      <c r="K2504" t="s">
        <v>166</v>
      </c>
      <c r="L2504" t="s">
        <v>7283</v>
      </c>
      <c r="M2504" t="s">
        <v>7284</v>
      </c>
      <c r="N2504">
        <v>1.304444444</v>
      </c>
      <c r="O2504">
        <v>3</v>
      </c>
      <c r="P2504">
        <v>39</v>
      </c>
      <c r="Q2504">
        <v>78</v>
      </c>
      <c r="R2504">
        <v>403</v>
      </c>
      <c r="S2504">
        <v>18</v>
      </c>
      <c r="T2504">
        <v>104</v>
      </c>
      <c r="U2504">
        <v>1</v>
      </c>
      <c r="V2504">
        <v>0</v>
      </c>
      <c r="W2504">
        <v>7.6819594401134985</v>
      </c>
      <c r="X2504">
        <v>18.947995270084544</v>
      </c>
      <c r="Y2504">
        <v>373.07638034159612</v>
      </c>
      <c r="Z2504">
        <v>1523.354774761176</v>
      </c>
      <c r="AA2504">
        <v>328.16173085839688</v>
      </c>
      <c r="AB2504">
        <v>237.38254340275699</v>
      </c>
      <c r="AC2504">
        <v>0.73017693288036478</v>
      </c>
      <c r="AD2504">
        <v>0</v>
      </c>
      <c r="AE2504">
        <v>2489.3355610070048</v>
      </c>
    </row>
    <row r="2505" spans="1:31" x14ac:dyDescent="0.3">
      <c r="A2505">
        <v>2689547</v>
      </c>
      <c r="B2505">
        <v>1</v>
      </c>
      <c r="C2505" t="s">
        <v>80</v>
      </c>
      <c r="D2505" t="s">
        <v>89</v>
      </c>
      <c r="E2505" t="s">
        <v>145</v>
      </c>
      <c r="F2505" t="s">
        <v>7285</v>
      </c>
      <c r="G2505" t="s">
        <v>409</v>
      </c>
      <c r="H2505" t="s">
        <v>135</v>
      </c>
      <c r="I2505" t="s">
        <v>136</v>
      </c>
      <c r="J2505" t="s">
        <v>137</v>
      </c>
      <c r="K2505" t="s">
        <v>138</v>
      </c>
      <c r="L2505" t="s">
        <v>7286</v>
      </c>
      <c r="M2505" t="s">
        <v>7287</v>
      </c>
      <c r="N2505">
        <v>0.54833333299999998</v>
      </c>
      <c r="O2505">
        <v>0</v>
      </c>
      <c r="P2505">
        <v>44</v>
      </c>
      <c r="Q2505">
        <v>0</v>
      </c>
      <c r="R2505">
        <v>38</v>
      </c>
      <c r="S2505">
        <v>4</v>
      </c>
      <c r="T2505">
        <v>4</v>
      </c>
      <c r="U2505">
        <v>0</v>
      </c>
      <c r="V2505">
        <v>0</v>
      </c>
      <c r="W2505">
        <v>0</v>
      </c>
      <c r="X2505">
        <v>8.7826512949486304</v>
      </c>
      <c r="Y2505">
        <v>0</v>
      </c>
      <c r="Z2505">
        <v>6.3080172709235667</v>
      </c>
      <c r="AA2505">
        <v>36.670516917954473</v>
      </c>
      <c r="AB2505">
        <v>2.1656504846324598</v>
      </c>
      <c r="AC2505">
        <v>0</v>
      </c>
      <c r="AD2505">
        <v>0</v>
      </c>
      <c r="AE2505">
        <v>53.926835968459123</v>
      </c>
    </row>
    <row r="2506" spans="1:31" x14ac:dyDescent="0.3">
      <c r="A2506">
        <v>2689570</v>
      </c>
      <c r="B2506">
        <v>1</v>
      </c>
      <c r="C2506" t="s">
        <v>81</v>
      </c>
      <c r="D2506" t="s">
        <v>112</v>
      </c>
      <c r="E2506" t="s">
        <v>160</v>
      </c>
      <c r="F2506" t="s">
        <v>7288</v>
      </c>
      <c r="G2506" t="s">
        <v>134</v>
      </c>
      <c r="H2506" t="s">
        <v>135</v>
      </c>
      <c r="I2506" t="s">
        <v>136</v>
      </c>
      <c r="J2506" t="s">
        <v>137</v>
      </c>
      <c r="K2506" t="s">
        <v>138</v>
      </c>
      <c r="L2506" t="s">
        <v>7289</v>
      </c>
      <c r="M2506" t="s">
        <v>7290</v>
      </c>
      <c r="N2506">
        <v>0.13250000000000001</v>
      </c>
      <c r="O2506">
        <v>1</v>
      </c>
      <c r="P2506">
        <v>3</v>
      </c>
      <c r="Q2506">
        <v>13</v>
      </c>
      <c r="R2506">
        <v>71</v>
      </c>
      <c r="S2506">
        <v>4</v>
      </c>
      <c r="T2506">
        <v>6</v>
      </c>
      <c r="U2506">
        <v>1</v>
      </c>
      <c r="V2506">
        <v>0</v>
      </c>
      <c r="W2506">
        <v>2.0621874277500001E-2</v>
      </c>
      <c r="X2506">
        <v>0.4012703772246673</v>
      </c>
      <c r="Y2506">
        <v>54.840795038880373</v>
      </c>
      <c r="Z2506">
        <v>9.1083055093976295</v>
      </c>
      <c r="AA2506">
        <v>0.44797832374336499</v>
      </c>
      <c r="AB2506">
        <v>0.97652404396676107</v>
      </c>
      <c r="AC2506">
        <v>0.12901786385340375</v>
      </c>
      <c r="AD2506">
        <v>0</v>
      </c>
      <c r="AE2506">
        <v>65.924513031343707</v>
      </c>
    </row>
    <row r="2507" spans="1:31" x14ac:dyDescent="0.3">
      <c r="A2507">
        <v>2689572</v>
      </c>
      <c r="B2507">
        <v>1</v>
      </c>
      <c r="C2507" t="s">
        <v>80</v>
      </c>
      <c r="D2507" t="s">
        <v>97</v>
      </c>
      <c r="E2507" t="s">
        <v>160</v>
      </c>
      <c r="F2507" t="s">
        <v>7291</v>
      </c>
      <c r="G2507" t="s">
        <v>134</v>
      </c>
      <c r="H2507" t="s">
        <v>135</v>
      </c>
      <c r="I2507" t="s">
        <v>136</v>
      </c>
      <c r="J2507" t="s">
        <v>137</v>
      </c>
      <c r="K2507" t="s">
        <v>138</v>
      </c>
      <c r="L2507" t="s">
        <v>7292</v>
      </c>
      <c r="M2507" t="s">
        <v>7293</v>
      </c>
      <c r="N2507">
        <v>0.2475</v>
      </c>
      <c r="O2507">
        <v>0</v>
      </c>
      <c r="P2507">
        <v>143</v>
      </c>
      <c r="Q2507">
        <v>0</v>
      </c>
      <c r="R2507">
        <v>253</v>
      </c>
      <c r="S2507">
        <v>2</v>
      </c>
      <c r="T2507">
        <v>73</v>
      </c>
      <c r="U2507">
        <v>0</v>
      </c>
      <c r="V2507">
        <v>0</v>
      </c>
      <c r="W2507">
        <v>0</v>
      </c>
      <c r="X2507">
        <v>15.013225112179962</v>
      </c>
      <c r="Y2507">
        <v>0</v>
      </c>
      <c r="Z2507">
        <v>24.772125926047543</v>
      </c>
      <c r="AA2507">
        <v>4.3258045569184702</v>
      </c>
      <c r="AB2507">
        <v>16.318566015311465</v>
      </c>
      <c r="AC2507">
        <v>0</v>
      </c>
      <c r="AD2507">
        <v>0</v>
      </c>
      <c r="AE2507">
        <v>60.429721610457435</v>
      </c>
    </row>
    <row r="2508" spans="1:31" x14ac:dyDescent="0.3">
      <c r="A2508">
        <v>2689597</v>
      </c>
      <c r="B2508">
        <v>1</v>
      </c>
      <c r="C2508" t="s">
        <v>81</v>
      </c>
      <c r="D2508" t="s">
        <v>117</v>
      </c>
      <c r="E2508" t="s">
        <v>145</v>
      </c>
      <c r="F2508" t="s">
        <v>7294</v>
      </c>
      <c r="G2508" t="s">
        <v>134</v>
      </c>
      <c r="H2508" t="s">
        <v>135</v>
      </c>
      <c r="I2508" t="s">
        <v>136</v>
      </c>
      <c r="J2508" t="s">
        <v>137</v>
      </c>
      <c r="K2508" t="s">
        <v>138</v>
      </c>
      <c r="L2508" t="s">
        <v>7295</v>
      </c>
      <c r="M2508" t="s">
        <v>7296</v>
      </c>
      <c r="N2508">
        <v>0.248611111</v>
      </c>
      <c r="O2508">
        <v>11</v>
      </c>
      <c r="P2508">
        <v>1641</v>
      </c>
      <c r="Q2508">
        <v>107</v>
      </c>
      <c r="R2508">
        <v>306</v>
      </c>
      <c r="S2508">
        <v>18</v>
      </c>
      <c r="T2508">
        <v>469</v>
      </c>
      <c r="U2508">
        <v>6</v>
      </c>
      <c r="V2508">
        <v>3</v>
      </c>
      <c r="W2508">
        <v>0.85916837228855025</v>
      </c>
      <c r="X2508">
        <v>67.716947148036013</v>
      </c>
      <c r="Y2508">
        <v>48.12415415541161</v>
      </c>
      <c r="Z2508">
        <v>74.086214658799435</v>
      </c>
      <c r="AA2508">
        <v>33.950360461489389</v>
      </c>
      <c r="AB2508">
        <v>74.968237810586118</v>
      </c>
      <c r="AC2508">
        <v>63.226720021310037</v>
      </c>
      <c r="AD2508">
        <v>5.8632760966557482</v>
      </c>
      <c r="AE2508">
        <v>368.79507872457685</v>
      </c>
    </row>
    <row r="2509" spans="1:31" x14ac:dyDescent="0.3">
      <c r="A2509">
        <v>2690717</v>
      </c>
      <c r="B2509">
        <v>1</v>
      </c>
      <c r="C2509" t="s">
        <v>80</v>
      </c>
      <c r="D2509" t="s">
        <v>100</v>
      </c>
      <c r="E2509" t="s">
        <v>132</v>
      </c>
      <c r="F2509" t="s">
        <v>7297</v>
      </c>
      <c r="G2509" t="s">
        <v>134</v>
      </c>
      <c r="H2509" t="s">
        <v>135</v>
      </c>
      <c r="I2509" t="s">
        <v>136</v>
      </c>
      <c r="J2509" t="s">
        <v>137</v>
      </c>
      <c r="K2509" t="s">
        <v>138</v>
      </c>
      <c r="L2509" t="s">
        <v>7298</v>
      </c>
      <c r="M2509" t="s">
        <v>7299</v>
      </c>
      <c r="N2509">
        <v>1.139444444</v>
      </c>
      <c r="O2509">
        <v>1</v>
      </c>
      <c r="P2509">
        <v>0</v>
      </c>
      <c r="Q2509">
        <v>93</v>
      </c>
      <c r="R2509">
        <v>26</v>
      </c>
      <c r="S2509">
        <v>8</v>
      </c>
      <c r="T2509">
        <v>2</v>
      </c>
      <c r="U2509">
        <v>0</v>
      </c>
      <c r="V2509">
        <v>0</v>
      </c>
      <c r="W2509">
        <v>0.80417829763904114</v>
      </c>
      <c r="X2509">
        <v>0</v>
      </c>
      <c r="Y2509">
        <v>101.92732409373764</v>
      </c>
      <c r="Z2509">
        <v>0.13372007718914675</v>
      </c>
      <c r="AA2509">
        <v>5.5852063483795122</v>
      </c>
      <c r="AB2509">
        <v>0</v>
      </c>
      <c r="AC2509">
        <v>0</v>
      </c>
      <c r="AD2509">
        <v>0</v>
      </c>
      <c r="AE2509">
        <v>108.45042881694535</v>
      </c>
    </row>
    <row r="2510" spans="1:31" x14ac:dyDescent="0.3">
      <c r="A2510">
        <v>2690746</v>
      </c>
      <c r="B2510">
        <v>1</v>
      </c>
      <c r="C2510" t="s">
        <v>80</v>
      </c>
      <c r="D2510" t="s">
        <v>100</v>
      </c>
      <c r="E2510" t="s">
        <v>145</v>
      </c>
      <c r="F2510" t="s">
        <v>7300</v>
      </c>
      <c r="G2510" t="s">
        <v>176</v>
      </c>
      <c r="H2510" t="s">
        <v>135</v>
      </c>
      <c r="I2510" t="s">
        <v>136</v>
      </c>
      <c r="J2510" t="s">
        <v>137</v>
      </c>
      <c r="K2510" t="s">
        <v>138</v>
      </c>
      <c r="L2510" t="s">
        <v>7301</v>
      </c>
      <c r="M2510" t="s">
        <v>7302</v>
      </c>
      <c r="N2510">
        <v>1.3477777769999999</v>
      </c>
      <c r="O2510">
        <v>0</v>
      </c>
      <c r="P2510">
        <v>0</v>
      </c>
      <c r="Q2510">
        <v>5</v>
      </c>
      <c r="R2510">
        <v>0</v>
      </c>
      <c r="S2510">
        <v>1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0.35323341961076016</v>
      </c>
      <c r="Z2510">
        <v>0</v>
      </c>
      <c r="AA2510">
        <v>0.42840278689866673</v>
      </c>
      <c r="AB2510">
        <v>0</v>
      </c>
      <c r="AC2510">
        <v>0</v>
      </c>
      <c r="AD2510">
        <v>0</v>
      </c>
      <c r="AE2510">
        <v>0.78163620650942689</v>
      </c>
    </row>
    <row r="2511" spans="1:31" x14ac:dyDescent="0.3">
      <c r="A2511">
        <v>2690781</v>
      </c>
      <c r="B2511">
        <v>1</v>
      </c>
      <c r="C2511" t="s">
        <v>80</v>
      </c>
      <c r="D2511" t="s">
        <v>100</v>
      </c>
      <c r="E2511" t="s">
        <v>145</v>
      </c>
      <c r="F2511" t="s">
        <v>7303</v>
      </c>
      <c r="G2511" t="s">
        <v>176</v>
      </c>
      <c r="H2511" t="s">
        <v>135</v>
      </c>
      <c r="I2511" t="s">
        <v>136</v>
      </c>
      <c r="J2511" t="s">
        <v>137</v>
      </c>
      <c r="K2511" t="s">
        <v>138</v>
      </c>
      <c r="L2511" t="s">
        <v>7304</v>
      </c>
      <c r="M2511" t="s">
        <v>7305</v>
      </c>
      <c r="N2511">
        <v>1.7647222220000001</v>
      </c>
      <c r="O2511">
        <v>0</v>
      </c>
      <c r="P2511">
        <v>0</v>
      </c>
      <c r="Q2511">
        <v>0</v>
      </c>
      <c r="R2511">
        <v>0</v>
      </c>
      <c r="S2511">
        <v>3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7.5945374938006225</v>
      </c>
      <c r="AB2511">
        <v>0</v>
      </c>
      <c r="AC2511">
        <v>0</v>
      </c>
      <c r="AD2511">
        <v>0</v>
      </c>
      <c r="AE2511">
        <v>7.5945374938006225</v>
      </c>
    </row>
    <row r="2512" spans="1:31" x14ac:dyDescent="0.3">
      <c r="A2512">
        <v>2690809</v>
      </c>
      <c r="B2512">
        <v>1</v>
      </c>
      <c r="C2512" t="s">
        <v>80</v>
      </c>
      <c r="D2512" t="s">
        <v>100</v>
      </c>
      <c r="E2512" t="s">
        <v>145</v>
      </c>
      <c r="F2512" t="s">
        <v>7306</v>
      </c>
      <c r="G2512" t="s">
        <v>409</v>
      </c>
      <c r="H2512" t="s">
        <v>135</v>
      </c>
      <c r="I2512" t="s">
        <v>136</v>
      </c>
      <c r="J2512" t="s">
        <v>137</v>
      </c>
      <c r="K2512" t="s">
        <v>138</v>
      </c>
      <c r="L2512" t="s">
        <v>7307</v>
      </c>
      <c r="M2512" t="s">
        <v>7308</v>
      </c>
      <c r="N2512">
        <v>2.0366666659999999</v>
      </c>
      <c r="O2512">
        <v>1</v>
      </c>
      <c r="P2512">
        <v>539</v>
      </c>
      <c r="Q2512">
        <v>0</v>
      </c>
      <c r="R2512">
        <v>1</v>
      </c>
      <c r="S2512">
        <v>1</v>
      </c>
      <c r="T2512">
        <v>15</v>
      </c>
      <c r="U2512">
        <v>0</v>
      </c>
      <c r="V2512">
        <v>0</v>
      </c>
      <c r="W2512">
        <v>58.638069646649384</v>
      </c>
      <c r="X2512">
        <v>151.87305799471122</v>
      </c>
      <c r="Y2512">
        <v>0</v>
      </c>
      <c r="Z2512">
        <v>2.8283759936649755</v>
      </c>
      <c r="AA2512">
        <v>14.809953610231817</v>
      </c>
      <c r="AB2512">
        <v>8.6936192431485289</v>
      </c>
      <c r="AC2512">
        <v>0</v>
      </c>
      <c r="AD2512">
        <v>0</v>
      </c>
      <c r="AE2512">
        <v>236.8430764884059</v>
      </c>
    </row>
    <row r="2513" spans="1:31" x14ac:dyDescent="0.3">
      <c r="A2513">
        <v>2690781</v>
      </c>
      <c r="B2513">
        <v>2</v>
      </c>
      <c r="C2513" t="s">
        <v>80</v>
      </c>
      <c r="D2513" t="s">
        <v>100</v>
      </c>
      <c r="E2513" t="s">
        <v>160</v>
      </c>
      <c r="F2513" t="s">
        <v>7309</v>
      </c>
      <c r="G2513" t="s">
        <v>176</v>
      </c>
      <c r="H2513" t="s">
        <v>135</v>
      </c>
      <c r="I2513" t="s">
        <v>136</v>
      </c>
      <c r="J2513" t="s">
        <v>137</v>
      </c>
      <c r="K2513" t="s">
        <v>138</v>
      </c>
      <c r="L2513" t="s">
        <v>7305</v>
      </c>
      <c r="M2513" t="s">
        <v>7310</v>
      </c>
      <c r="N2513">
        <v>0.86777777700000003</v>
      </c>
      <c r="O2513">
        <v>0</v>
      </c>
      <c r="P2513">
        <v>767</v>
      </c>
      <c r="Q2513">
        <v>2</v>
      </c>
      <c r="R2513">
        <v>35</v>
      </c>
      <c r="S2513">
        <v>12</v>
      </c>
      <c r="T2513">
        <v>128</v>
      </c>
      <c r="U2513">
        <v>3</v>
      </c>
      <c r="V2513">
        <v>3</v>
      </c>
      <c r="W2513">
        <v>0</v>
      </c>
      <c r="X2513">
        <v>150.9976296548476</v>
      </c>
      <c r="Y2513">
        <v>1.2921313981038733</v>
      </c>
      <c r="Z2513">
        <v>21.492333326724314</v>
      </c>
      <c r="AA2513">
        <v>65.242351843614102</v>
      </c>
      <c r="AB2513">
        <v>93.466865814228271</v>
      </c>
      <c r="AC2513">
        <v>180.78857945957688</v>
      </c>
      <c r="AD2513">
        <v>163.14746125357547</v>
      </c>
      <c r="AE2513">
        <v>676.42735275067048</v>
      </c>
    </row>
    <row r="2514" spans="1:31" x14ac:dyDescent="0.3">
      <c r="A2514">
        <v>2691203</v>
      </c>
      <c r="B2514">
        <v>2</v>
      </c>
      <c r="C2514" t="s">
        <v>80</v>
      </c>
      <c r="D2514" t="s">
        <v>100</v>
      </c>
      <c r="E2514" t="s">
        <v>160</v>
      </c>
      <c r="F2514" t="s">
        <v>7311</v>
      </c>
      <c r="G2514" t="s">
        <v>176</v>
      </c>
      <c r="H2514" t="s">
        <v>135</v>
      </c>
      <c r="I2514" t="s">
        <v>136</v>
      </c>
      <c r="J2514" t="s">
        <v>137</v>
      </c>
      <c r="K2514" t="s">
        <v>138</v>
      </c>
      <c r="L2514" t="s">
        <v>7312</v>
      </c>
      <c r="M2514" t="s">
        <v>7313</v>
      </c>
      <c r="N2514">
        <v>1.4141666660000001</v>
      </c>
      <c r="O2514">
        <v>0</v>
      </c>
      <c r="P2514">
        <v>433</v>
      </c>
      <c r="Q2514">
        <v>3</v>
      </c>
      <c r="R2514">
        <v>44</v>
      </c>
      <c r="S2514">
        <v>7</v>
      </c>
      <c r="T2514">
        <v>34</v>
      </c>
      <c r="U2514">
        <v>1</v>
      </c>
      <c r="V2514">
        <v>0</v>
      </c>
      <c r="W2514">
        <v>0</v>
      </c>
      <c r="X2514">
        <v>271.60036548988205</v>
      </c>
      <c r="Y2514">
        <v>7.9089675117138327</v>
      </c>
      <c r="Z2514">
        <v>28.43405957957691</v>
      </c>
      <c r="AA2514">
        <v>90.187739901184088</v>
      </c>
      <c r="AB2514">
        <v>29.379193301290144</v>
      </c>
      <c r="AC2514">
        <v>59.245060552495417</v>
      </c>
      <c r="AD2514">
        <v>0</v>
      </c>
      <c r="AE2514">
        <v>486.75538633614252</v>
      </c>
    </row>
    <row r="2515" spans="1:31" x14ac:dyDescent="0.3">
      <c r="A2515">
        <v>2691660</v>
      </c>
      <c r="B2515">
        <v>1</v>
      </c>
      <c r="C2515" t="s">
        <v>80</v>
      </c>
      <c r="D2515" t="s">
        <v>82</v>
      </c>
      <c r="E2515" t="s">
        <v>184</v>
      </c>
      <c r="F2515" t="s">
        <v>7314</v>
      </c>
      <c r="G2515" t="s">
        <v>903</v>
      </c>
      <c r="H2515" t="s">
        <v>187</v>
      </c>
      <c r="I2515" t="s">
        <v>136</v>
      </c>
      <c r="J2515" t="s">
        <v>137</v>
      </c>
      <c r="K2515" t="s">
        <v>138</v>
      </c>
      <c r="L2515" t="s">
        <v>7315</v>
      </c>
      <c r="M2515" t="s">
        <v>7316</v>
      </c>
      <c r="N2515">
        <v>6.4813888879999997</v>
      </c>
      <c r="O2515">
        <v>0</v>
      </c>
      <c r="P2515">
        <v>102</v>
      </c>
      <c r="Q2515">
        <v>0</v>
      </c>
      <c r="R2515">
        <v>0</v>
      </c>
      <c r="S2515">
        <v>0</v>
      </c>
      <c r="T2515">
        <v>5</v>
      </c>
      <c r="U2515">
        <v>0</v>
      </c>
      <c r="V2515">
        <v>0</v>
      </c>
      <c r="W2515">
        <v>0</v>
      </c>
      <c r="X2515">
        <v>136.06191032634916</v>
      </c>
      <c r="Y2515">
        <v>0</v>
      </c>
      <c r="Z2515">
        <v>0</v>
      </c>
      <c r="AA2515">
        <v>0</v>
      </c>
      <c r="AB2515">
        <v>2.6174925185314737</v>
      </c>
      <c r="AC2515">
        <v>0</v>
      </c>
      <c r="AD2515">
        <v>0</v>
      </c>
      <c r="AE2515">
        <v>138.67940284488063</v>
      </c>
    </row>
    <row r="2516" spans="1:31" x14ac:dyDescent="0.3">
      <c r="A2516">
        <v>2691931</v>
      </c>
      <c r="B2516">
        <v>1</v>
      </c>
      <c r="C2516" t="s">
        <v>81</v>
      </c>
      <c r="D2516" t="s">
        <v>118</v>
      </c>
      <c r="E2516" t="s">
        <v>213</v>
      </c>
      <c r="F2516" t="s">
        <v>7317</v>
      </c>
      <c r="G2516" t="s">
        <v>215</v>
      </c>
      <c r="H2516" t="s">
        <v>187</v>
      </c>
      <c r="I2516" t="s">
        <v>136</v>
      </c>
      <c r="J2516" t="s">
        <v>137</v>
      </c>
      <c r="K2516" t="s">
        <v>138</v>
      </c>
      <c r="L2516" t="s">
        <v>7318</v>
      </c>
      <c r="M2516" t="s">
        <v>7319</v>
      </c>
      <c r="N2516">
        <v>3.7875000000000001</v>
      </c>
      <c r="O2516">
        <v>0</v>
      </c>
      <c r="P2516">
        <v>10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8.3135893682250028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8.3135893682250028</v>
      </c>
    </row>
    <row r="2517" spans="1:31" x14ac:dyDescent="0.3">
      <c r="A2517">
        <v>2691988</v>
      </c>
      <c r="B2517">
        <v>1</v>
      </c>
      <c r="C2517" t="s">
        <v>80</v>
      </c>
      <c r="D2517" t="s">
        <v>83</v>
      </c>
      <c r="E2517" t="s">
        <v>184</v>
      </c>
      <c r="F2517" t="s">
        <v>7320</v>
      </c>
      <c r="G2517" t="s">
        <v>3914</v>
      </c>
      <c r="H2517" t="s">
        <v>187</v>
      </c>
      <c r="I2517" t="s">
        <v>136</v>
      </c>
      <c r="J2517" t="s">
        <v>3</v>
      </c>
      <c r="K2517" t="s">
        <v>138</v>
      </c>
      <c r="L2517" t="s">
        <v>7321</v>
      </c>
      <c r="M2517" t="s">
        <v>7322</v>
      </c>
      <c r="N2517">
        <v>4.2913888880000002</v>
      </c>
      <c r="O2517">
        <v>0</v>
      </c>
      <c r="P2517">
        <v>0</v>
      </c>
      <c r="Q2517">
        <v>0</v>
      </c>
      <c r="R2517">
        <v>0</v>
      </c>
      <c r="S2517">
        <v>0</v>
      </c>
      <c r="T2517">
        <v>3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4.6805074384212357</v>
      </c>
      <c r="AC2517">
        <v>0</v>
      </c>
      <c r="AD2517">
        <v>0</v>
      </c>
      <c r="AE2517">
        <v>4.6805074384212357</v>
      </c>
    </row>
    <row r="2518" spans="1:31" x14ac:dyDescent="0.3">
      <c r="A2518">
        <v>2692070</v>
      </c>
      <c r="B2518">
        <v>1</v>
      </c>
      <c r="C2518" t="s">
        <v>80</v>
      </c>
      <c r="D2518" t="s">
        <v>82</v>
      </c>
      <c r="E2518" t="s">
        <v>184</v>
      </c>
      <c r="F2518" t="s">
        <v>2920</v>
      </c>
      <c r="G2518" t="s">
        <v>273</v>
      </c>
      <c r="H2518" t="s">
        <v>187</v>
      </c>
      <c r="I2518" t="s">
        <v>136</v>
      </c>
      <c r="J2518" t="s">
        <v>137</v>
      </c>
      <c r="K2518" t="s">
        <v>138</v>
      </c>
      <c r="L2518" t="s">
        <v>7323</v>
      </c>
      <c r="M2518" t="s">
        <v>7324</v>
      </c>
      <c r="N2518">
        <v>0.62305555499999998</v>
      </c>
      <c r="O2518">
        <v>0</v>
      </c>
      <c r="P2518">
        <v>0</v>
      </c>
      <c r="Q2518">
        <v>0</v>
      </c>
      <c r="R2518">
        <v>0</v>
      </c>
      <c r="S2518">
        <v>0</v>
      </c>
      <c r="T2518">
        <v>1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42.71837429548971</v>
      </c>
      <c r="AC2518">
        <v>0</v>
      </c>
      <c r="AD2518">
        <v>0</v>
      </c>
      <c r="AE2518">
        <v>42.71837429548971</v>
      </c>
    </row>
    <row r="2519" spans="1:31" x14ac:dyDescent="0.3">
      <c r="A2519">
        <v>2692077</v>
      </c>
      <c r="B2519">
        <v>1</v>
      </c>
      <c r="C2519" t="s">
        <v>80</v>
      </c>
      <c r="D2519" t="s">
        <v>93</v>
      </c>
      <c r="E2519" t="s">
        <v>184</v>
      </c>
      <c r="F2519" t="s">
        <v>7325</v>
      </c>
      <c r="G2519" t="s">
        <v>186</v>
      </c>
      <c r="H2519" t="s">
        <v>187</v>
      </c>
      <c r="I2519" t="s">
        <v>136</v>
      </c>
      <c r="J2519" t="s">
        <v>137</v>
      </c>
      <c r="K2519" t="s">
        <v>138</v>
      </c>
      <c r="L2519" t="s">
        <v>7326</v>
      </c>
      <c r="M2519" t="s">
        <v>7327</v>
      </c>
      <c r="N2519">
        <v>1.865555555</v>
      </c>
      <c r="O2519">
        <v>0</v>
      </c>
      <c r="P2519">
        <v>9</v>
      </c>
      <c r="Q2519">
        <v>0</v>
      </c>
      <c r="R2519">
        <v>2</v>
      </c>
      <c r="S2519">
        <v>0</v>
      </c>
      <c r="T2519">
        <v>1</v>
      </c>
      <c r="U2519">
        <v>0</v>
      </c>
      <c r="V2519">
        <v>0</v>
      </c>
      <c r="W2519">
        <v>0</v>
      </c>
      <c r="X2519">
        <v>3.7529487562583776</v>
      </c>
      <c r="Y2519">
        <v>0</v>
      </c>
      <c r="Z2519">
        <v>4.493041835580379</v>
      </c>
      <c r="AA2519">
        <v>0</v>
      </c>
      <c r="AB2519">
        <v>2.6007999316000001</v>
      </c>
      <c r="AC2519">
        <v>0</v>
      </c>
      <c r="AD2519">
        <v>0</v>
      </c>
      <c r="AE2519">
        <v>10.846790523438756</v>
      </c>
    </row>
    <row r="2520" spans="1:31" x14ac:dyDescent="0.3">
      <c r="A2520">
        <v>2692070</v>
      </c>
      <c r="B2520">
        <v>2</v>
      </c>
      <c r="C2520" t="s">
        <v>80</v>
      </c>
      <c r="D2520" t="s">
        <v>82</v>
      </c>
      <c r="E2520" t="s">
        <v>244</v>
      </c>
      <c r="F2520" t="s">
        <v>2923</v>
      </c>
      <c r="G2520" t="s">
        <v>273</v>
      </c>
      <c r="H2520" t="s">
        <v>187</v>
      </c>
      <c r="I2520" t="s">
        <v>136</v>
      </c>
      <c r="J2520" t="s">
        <v>137</v>
      </c>
      <c r="K2520" t="s">
        <v>138</v>
      </c>
      <c r="L2520" t="s">
        <v>7324</v>
      </c>
      <c r="M2520" t="s">
        <v>7328</v>
      </c>
      <c r="N2520">
        <v>1.164722222</v>
      </c>
      <c r="O2520">
        <v>0</v>
      </c>
      <c r="P2520">
        <v>38</v>
      </c>
      <c r="Q2520">
        <v>0</v>
      </c>
      <c r="R2520">
        <v>0</v>
      </c>
      <c r="S2520">
        <v>0</v>
      </c>
      <c r="T2520">
        <v>9</v>
      </c>
      <c r="U2520">
        <v>0</v>
      </c>
      <c r="V2520">
        <v>0</v>
      </c>
      <c r="W2520">
        <v>0</v>
      </c>
      <c r="X2520">
        <v>10.112648958200458</v>
      </c>
      <c r="Y2520">
        <v>0</v>
      </c>
      <c r="Z2520">
        <v>0</v>
      </c>
      <c r="AA2520">
        <v>0</v>
      </c>
      <c r="AB2520">
        <v>563.59395366365379</v>
      </c>
      <c r="AC2520">
        <v>0</v>
      </c>
      <c r="AD2520">
        <v>0</v>
      </c>
      <c r="AE2520">
        <v>573.70660262185424</v>
      </c>
    </row>
    <row r="2521" spans="1:31" x14ac:dyDescent="0.3">
      <c r="A2521">
        <v>2692084</v>
      </c>
      <c r="B2521">
        <v>1</v>
      </c>
      <c r="C2521" t="s">
        <v>80</v>
      </c>
      <c r="D2521" t="s">
        <v>103</v>
      </c>
      <c r="E2521" t="s">
        <v>184</v>
      </c>
      <c r="F2521" t="s">
        <v>7329</v>
      </c>
      <c r="G2521" t="s">
        <v>186</v>
      </c>
      <c r="H2521" t="s">
        <v>187</v>
      </c>
      <c r="I2521" t="s">
        <v>136</v>
      </c>
      <c r="J2521" t="s">
        <v>137</v>
      </c>
      <c r="K2521" t="s">
        <v>138</v>
      </c>
      <c r="L2521" t="s">
        <v>7330</v>
      </c>
      <c r="M2521" t="s">
        <v>7331</v>
      </c>
      <c r="N2521">
        <v>1.4941666659999999</v>
      </c>
      <c r="O2521">
        <v>0</v>
      </c>
      <c r="P2521">
        <v>22</v>
      </c>
      <c r="Q2521">
        <v>0</v>
      </c>
      <c r="R2521">
        <v>3</v>
      </c>
      <c r="S2521">
        <v>0</v>
      </c>
      <c r="T2521">
        <v>13</v>
      </c>
      <c r="U2521">
        <v>0</v>
      </c>
      <c r="V2521">
        <v>0</v>
      </c>
      <c r="W2521">
        <v>0</v>
      </c>
      <c r="X2521">
        <v>5.8071342021252814</v>
      </c>
      <c r="Y2521">
        <v>0</v>
      </c>
      <c r="Z2521">
        <v>1.2703674967497742</v>
      </c>
      <c r="AA2521">
        <v>0</v>
      </c>
      <c r="AB2521">
        <v>108.02647261899257</v>
      </c>
      <c r="AC2521">
        <v>0</v>
      </c>
      <c r="AD2521">
        <v>0</v>
      </c>
      <c r="AE2521">
        <v>115.10397431786762</v>
      </c>
    </row>
    <row r="2522" spans="1:31" x14ac:dyDescent="0.3">
      <c r="A2522">
        <v>2692086</v>
      </c>
      <c r="B2522">
        <v>1</v>
      </c>
      <c r="C2522" t="s">
        <v>80</v>
      </c>
      <c r="D2522" t="s">
        <v>92</v>
      </c>
      <c r="E2522" t="s">
        <v>428</v>
      </c>
      <c r="F2522" t="s">
        <v>7332</v>
      </c>
      <c r="G2522" t="s">
        <v>1177</v>
      </c>
      <c r="H2522" t="s">
        <v>187</v>
      </c>
      <c r="I2522" t="s">
        <v>136</v>
      </c>
      <c r="J2522" t="s">
        <v>137</v>
      </c>
      <c r="K2522" t="s">
        <v>138</v>
      </c>
      <c r="L2522" t="s">
        <v>7333</v>
      </c>
      <c r="M2522" t="s">
        <v>7334</v>
      </c>
      <c r="N2522">
        <v>1.8272222220000001</v>
      </c>
      <c r="O2522">
        <v>0</v>
      </c>
      <c r="P2522">
        <v>5</v>
      </c>
      <c r="Q2522">
        <v>0</v>
      </c>
      <c r="R2522">
        <v>0</v>
      </c>
      <c r="S2522">
        <v>0</v>
      </c>
      <c r="T2522">
        <v>9</v>
      </c>
      <c r="U2522">
        <v>0</v>
      </c>
      <c r="V2522">
        <v>0</v>
      </c>
      <c r="W2522">
        <v>0</v>
      </c>
      <c r="X2522">
        <v>7.1219824800535454</v>
      </c>
      <c r="Y2522">
        <v>0</v>
      </c>
      <c r="Z2522">
        <v>0</v>
      </c>
      <c r="AA2522">
        <v>0</v>
      </c>
      <c r="AB2522">
        <v>65.312095428335411</v>
      </c>
      <c r="AC2522">
        <v>0</v>
      </c>
      <c r="AD2522">
        <v>0</v>
      </c>
      <c r="AE2522">
        <v>72.434077908388957</v>
      </c>
    </row>
    <row r="2523" spans="1:31" x14ac:dyDescent="0.3">
      <c r="A2523">
        <v>2692095</v>
      </c>
      <c r="B2523">
        <v>1</v>
      </c>
      <c r="C2523" t="s">
        <v>80</v>
      </c>
      <c r="D2523" t="s">
        <v>88</v>
      </c>
      <c r="E2523" t="s">
        <v>244</v>
      </c>
      <c r="F2523" t="s">
        <v>7335</v>
      </c>
      <c r="G2523" t="s">
        <v>346</v>
      </c>
      <c r="H2523" t="s">
        <v>187</v>
      </c>
      <c r="I2523" t="s">
        <v>136</v>
      </c>
      <c r="J2523" t="s">
        <v>137</v>
      </c>
      <c r="K2523" t="s">
        <v>166</v>
      </c>
      <c r="L2523" t="s">
        <v>7336</v>
      </c>
      <c r="M2523" t="s">
        <v>7337</v>
      </c>
      <c r="N2523">
        <v>1.4358333329999999</v>
      </c>
      <c r="O2523">
        <v>0</v>
      </c>
      <c r="P2523">
        <v>213</v>
      </c>
      <c r="Q2523">
        <v>0</v>
      </c>
      <c r="R2523">
        <v>0</v>
      </c>
      <c r="S2523">
        <v>0</v>
      </c>
      <c r="T2523">
        <v>16</v>
      </c>
      <c r="U2523">
        <v>0</v>
      </c>
      <c r="V2523">
        <v>0</v>
      </c>
      <c r="W2523">
        <v>0</v>
      </c>
      <c r="X2523">
        <v>60.196119696433087</v>
      </c>
      <c r="Y2523">
        <v>0</v>
      </c>
      <c r="Z2523">
        <v>0</v>
      </c>
      <c r="AA2523">
        <v>0</v>
      </c>
      <c r="AB2523">
        <v>26.161005883780415</v>
      </c>
      <c r="AC2523">
        <v>0</v>
      </c>
      <c r="AD2523">
        <v>0</v>
      </c>
      <c r="AE2523">
        <v>86.357125580213506</v>
      </c>
    </row>
    <row r="2524" spans="1:31" x14ac:dyDescent="0.3">
      <c r="A2524">
        <v>2691286</v>
      </c>
      <c r="B2524">
        <v>1</v>
      </c>
      <c r="C2524" t="s">
        <v>81</v>
      </c>
      <c r="D2524" t="s">
        <v>114</v>
      </c>
      <c r="E2524" t="s">
        <v>145</v>
      </c>
      <c r="F2524" t="s">
        <v>7338</v>
      </c>
      <c r="G2524" t="s">
        <v>176</v>
      </c>
      <c r="H2524" t="s">
        <v>135</v>
      </c>
      <c r="I2524" t="s">
        <v>136</v>
      </c>
      <c r="J2524" t="s">
        <v>137</v>
      </c>
      <c r="K2524" t="s">
        <v>138</v>
      </c>
      <c r="L2524" t="s">
        <v>7339</v>
      </c>
      <c r="M2524" t="s">
        <v>7340</v>
      </c>
      <c r="N2524">
        <v>1.185277777</v>
      </c>
      <c r="O2524">
        <v>0</v>
      </c>
      <c r="P2524">
        <v>323</v>
      </c>
      <c r="Q2524">
        <v>0</v>
      </c>
      <c r="R2524">
        <v>3</v>
      </c>
      <c r="S2524">
        <v>4</v>
      </c>
      <c r="T2524">
        <v>22</v>
      </c>
      <c r="U2524">
        <v>0</v>
      </c>
      <c r="V2524">
        <v>0</v>
      </c>
      <c r="W2524">
        <v>0</v>
      </c>
      <c r="X2524">
        <v>51.594659837777591</v>
      </c>
      <c r="Y2524">
        <v>0</v>
      </c>
      <c r="Z2524">
        <v>0.51290414579142574</v>
      </c>
      <c r="AA2524">
        <v>9.8626685186673253</v>
      </c>
      <c r="AB2524">
        <v>4.4105960161116968</v>
      </c>
      <c r="AC2524">
        <v>0</v>
      </c>
      <c r="AD2524">
        <v>0</v>
      </c>
      <c r="AE2524">
        <v>66.380828518348039</v>
      </c>
    </row>
    <row r="2525" spans="1:31" x14ac:dyDescent="0.3">
      <c r="A2525">
        <v>2692073</v>
      </c>
      <c r="B2525">
        <v>1</v>
      </c>
      <c r="C2525" t="s">
        <v>80</v>
      </c>
      <c r="D2525" t="s">
        <v>102</v>
      </c>
      <c r="E2525" t="s">
        <v>160</v>
      </c>
      <c r="F2525" t="s">
        <v>7341</v>
      </c>
      <c r="G2525" t="s">
        <v>134</v>
      </c>
      <c r="H2525" t="s">
        <v>135</v>
      </c>
      <c r="I2525" t="s">
        <v>136</v>
      </c>
      <c r="J2525" t="s">
        <v>137</v>
      </c>
      <c r="K2525" t="s">
        <v>138</v>
      </c>
      <c r="L2525" t="s">
        <v>7342</v>
      </c>
      <c r="M2525" t="s">
        <v>7343</v>
      </c>
      <c r="N2525">
        <v>0.33333333300000001</v>
      </c>
      <c r="O2525">
        <v>0</v>
      </c>
      <c r="P2525">
        <v>0</v>
      </c>
      <c r="Q2525">
        <v>0</v>
      </c>
      <c r="R2525">
        <v>0</v>
      </c>
      <c r="S2525">
        <v>0</v>
      </c>
      <c r="T2525">
        <v>0</v>
      </c>
      <c r="U2525">
        <v>2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7.5657817927036977</v>
      </c>
      <c r="AD2525">
        <v>0</v>
      </c>
      <c r="AE2525">
        <v>7.5657817927036977</v>
      </c>
    </row>
    <row r="2526" spans="1:31" x14ac:dyDescent="0.3">
      <c r="A2526">
        <v>2692096</v>
      </c>
      <c r="B2526">
        <v>1</v>
      </c>
      <c r="C2526" t="s">
        <v>80</v>
      </c>
      <c r="D2526" t="s">
        <v>87</v>
      </c>
      <c r="E2526" t="s">
        <v>244</v>
      </c>
      <c r="F2526" t="s">
        <v>7344</v>
      </c>
      <c r="G2526" t="s">
        <v>165</v>
      </c>
      <c r="H2526" t="s">
        <v>187</v>
      </c>
      <c r="I2526" t="s">
        <v>136</v>
      </c>
      <c r="J2526" t="s">
        <v>137</v>
      </c>
      <c r="K2526" t="s">
        <v>166</v>
      </c>
      <c r="L2526" t="s">
        <v>7345</v>
      </c>
      <c r="M2526" t="s">
        <v>7346</v>
      </c>
      <c r="N2526">
        <v>1.7227777769999999</v>
      </c>
      <c r="O2526">
        <v>0</v>
      </c>
      <c r="P2526">
        <v>363</v>
      </c>
      <c r="Q2526">
        <v>0</v>
      </c>
      <c r="R2526">
        <v>0</v>
      </c>
      <c r="S2526">
        <v>0</v>
      </c>
      <c r="T2526">
        <v>8</v>
      </c>
      <c r="U2526">
        <v>0</v>
      </c>
      <c r="V2526">
        <v>0</v>
      </c>
      <c r="W2526">
        <v>0</v>
      </c>
      <c r="X2526">
        <v>139.03819358568308</v>
      </c>
      <c r="Y2526">
        <v>0</v>
      </c>
      <c r="Z2526">
        <v>0</v>
      </c>
      <c r="AA2526">
        <v>0</v>
      </c>
      <c r="AB2526">
        <v>4.254872045643725</v>
      </c>
      <c r="AC2526">
        <v>0</v>
      </c>
      <c r="AD2526">
        <v>0</v>
      </c>
      <c r="AE2526">
        <v>143.29306563132681</v>
      </c>
    </row>
    <row r="2527" spans="1:31" x14ac:dyDescent="0.3">
      <c r="A2527">
        <v>2692103</v>
      </c>
      <c r="B2527">
        <v>1</v>
      </c>
      <c r="C2527" t="s">
        <v>80</v>
      </c>
      <c r="D2527" t="s">
        <v>94</v>
      </c>
      <c r="E2527" t="s">
        <v>160</v>
      </c>
      <c r="F2527" t="s">
        <v>7347</v>
      </c>
      <c r="G2527" t="s">
        <v>134</v>
      </c>
      <c r="H2527" t="s">
        <v>135</v>
      </c>
      <c r="I2527" t="s">
        <v>136</v>
      </c>
      <c r="J2527" t="s">
        <v>137</v>
      </c>
      <c r="K2527" t="s">
        <v>138</v>
      </c>
      <c r="L2527" t="s">
        <v>7348</v>
      </c>
      <c r="M2527" t="s">
        <v>7349</v>
      </c>
      <c r="N2527">
        <v>0.77222222200000001</v>
      </c>
      <c r="O2527">
        <v>0</v>
      </c>
      <c r="P2527">
        <v>350</v>
      </c>
      <c r="Q2527">
        <v>3</v>
      </c>
      <c r="R2527">
        <v>1</v>
      </c>
      <c r="S2527">
        <v>3</v>
      </c>
      <c r="T2527">
        <v>24</v>
      </c>
      <c r="U2527">
        <v>0</v>
      </c>
      <c r="V2527">
        <v>0</v>
      </c>
      <c r="W2527">
        <v>0</v>
      </c>
      <c r="X2527">
        <v>22.630122878079742</v>
      </c>
      <c r="Y2527">
        <v>23.281566730775893</v>
      </c>
      <c r="Z2527">
        <v>0.76487673617204066</v>
      </c>
      <c r="AA2527">
        <v>3.4625001993488662</v>
      </c>
      <c r="AB2527">
        <v>2.5135199646573514</v>
      </c>
      <c r="AC2527">
        <v>0</v>
      </c>
      <c r="AD2527">
        <v>0</v>
      </c>
      <c r="AE2527">
        <v>52.652586509033895</v>
      </c>
    </row>
    <row r="2528" spans="1:31" x14ac:dyDescent="0.3">
      <c r="A2528">
        <v>2692110</v>
      </c>
      <c r="B2528">
        <v>1</v>
      </c>
      <c r="C2528" t="s">
        <v>80</v>
      </c>
      <c r="D2528" t="s">
        <v>102</v>
      </c>
      <c r="E2528" t="s">
        <v>160</v>
      </c>
      <c r="F2528" t="s">
        <v>6066</v>
      </c>
      <c r="G2528" t="s">
        <v>134</v>
      </c>
      <c r="H2528" t="s">
        <v>135</v>
      </c>
      <c r="I2528" t="s">
        <v>136</v>
      </c>
      <c r="J2528" t="s">
        <v>137</v>
      </c>
      <c r="K2528" t="s">
        <v>138</v>
      </c>
      <c r="L2528" t="s">
        <v>7350</v>
      </c>
      <c r="M2528" t="s">
        <v>7351</v>
      </c>
      <c r="N2528">
        <v>0.35444444400000003</v>
      </c>
      <c r="O2528">
        <v>0</v>
      </c>
      <c r="P2528">
        <v>1094</v>
      </c>
      <c r="Q2528">
        <v>5</v>
      </c>
      <c r="R2528">
        <v>245</v>
      </c>
      <c r="S2528">
        <v>6</v>
      </c>
      <c r="T2528">
        <v>182</v>
      </c>
      <c r="U2528">
        <v>0</v>
      </c>
      <c r="V2528">
        <v>0</v>
      </c>
      <c r="W2528">
        <v>0</v>
      </c>
      <c r="X2528">
        <v>46.70437697479538</v>
      </c>
      <c r="Y2528">
        <v>3.3998200224811441</v>
      </c>
      <c r="Z2528">
        <v>52.673743630201962</v>
      </c>
      <c r="AA2528">
        <v>5.730724656129965</v>
      </c>
      <c r="AB2528">
        <v>55.930205208050303</v>
      </c>
      <c r="AC2528">
        <v>0</v>
      </c>
      <c r="AD2528">
        <v>0</v>
      </c>
      <c r="AE2528">
        <v>164.43887049165875</v>
      </c>
    </row>
    <row r="2529" spans="1:31" x14ac:dyDescent="0.3">
      <c r="A2529">
        <v>2692145</v>
      </c>
      <c r="B2529">
        <v>1</v>
      </c>
      <c r="C2529" t="s">
        <v>80</v>
      </c>
      <c r="D2529" t="s">
        <v>84</v>
      </c>
      <c r="E2529" t="s">
        <v>244</v>
      </c>
      <c r="F2529" t="s">
        <v>7352</v>
      </c>
      <c r="G2529" t="s">
        <v>165</v>
      </c>
      <c r="H2529" t="s">
        <v>187</v>
      </c>
      <c r="I2529" t="s">
        <v>136</v>
      </c>
      <c r="J2529" t="s">
        <v>137</v>
      </c>
      <c r="K2529" t="s">
        <v>166</v>
      </c>
      <c r="L2529" t="s">
        <v>7353</v>
      </c>
      <c r="M2529" t="s">
        <v>7354</v>
      </c>
      <c r="N2529">
        <v>1.3674999999999999</v>
      </c>
      <c r="O2529">
        <v>0</v>
      </c>
      <c r="P2529">
        <v>456</v>
      </c>
      <c r="Q2529">
        <v>0</v>
      </c>
      <c r="R2529">
        <v>0</v>
      </c>
      <c r="S2529">
        <v>0</v>
      </c>
      <c r="T2529">
        <v>10</v>
      </c>
      <c r="U2529">
        <v>0</v>
      </c>
      <c r="V2529">
        <v>0</v>
      </c>
      <c r="W2529">
        <v>0</v>
      </c>
      <c r="X2529">
        <v>104.35638898277391</v>
      </c>
      <c r="Y2529">
        <v>0</v>
      </c>
      <c r="Z2529">
        <v>0</v>
      </c>
      <c r="AA2529">
        <v>0</v>
      </c>
      <c r="AB2529">
        <v>6.5792178402058425</v>
      </c>
      <c r="AC2529">
        <v>0</v>
      </c>
      <c r="AD2529">
        <v>0</v>
      </c>
      <c r="AE2529">
        <v>110.93560682297975</v>
      </c>
    </row>
    <row r="2530" spans="1:31" x14ac:dyDescent="0.3">
      <c r="A2530">
        <v>2692155</v>
      </c>
      <c r="B2530">
        <v>1</v>
      </c>
      <c r="C2530" t="s">
        <v>80</v>
      </c>
      <c r="D2530" t="s">
        <v>82</v>
      </c>
      <c r="E2530" t="s">
        <v>428</v>
      </c>
      <c r="F2530" t="s">
        <v>1541</v>
      </c>
      <c r="G2530" t="s">
        <v>1177</v>
      </c>
      <c r="H2530" t="s">
        <v>187</v>
      </c>
      <c r="I2530" t="s">
        <v>136</v>
      </c>
      <c r="J2530" t="s">
        <v>137</v>
      </c>
      <c r="K2530" t="s">
        <v>138</v>
      </c>
      <c r="L2530" t="s">
        <v>7355</v>
      </c>
      <c r="M2530" t="s">
        <v>7356</v>
      </c>
      <c r="N2530">
        <v>2.09</v>
      </c>
      <c r="O2530">
        <v>0</v>
      </c>
      <c r="P2530">
        <v>0</v>
      </c>
      <c r="Q2530">
        <v>0</v>
      </c>
      <c r="R2530">
        <v>0</v>
      </c>
      <c r="S2530">
        <v>0</v>
      </c>
      <c r="T2530">
        <v>17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23.288196972052948</v>
      </c>
      <c r="AC2530">
        <v>0</v>
      </c>
      <c r="AD2530">
        <v>0</v>
      </c>
      <c r="AE2530">
        <v>23.288196972052948</v>
      </c>
    </row>
    <row r="2531" spans="1:31" x14ac:dyDescent="0.3">
      <c r="A2531">
        <v>2692161</v>
      </c>
      <c r="B2531">
        <v>1</v>
      </c>
      <c r="C2531" t="s">
        <v>80</v>
      </c>
      <c r="D2531" t="s">
        <v>83</v>
      </c>
      <c r="E2531" t="s">
        <v>213</v>
      </c>
      <c r="F2531" t="s">
        <v>7357</v>
      </c>
      <c r="G2531" t="s">
        <v>215</v>
      </c>
      <c r="H2531" t="s">
        <v>187</v>
      </c>
      <c r="I2531" t="s">
        <v>136</v>
      </c>
      <c r="J2531" t="s">
        <v>137</v>
      </c>
      <c r="K2531" t="s">
        <v>138</v>
      </c>
      <c r="L2531" t="s">
        <v>7358</v>
      </c>
      <c r="M2531" t="s">
        <v>7359</v>
      </c>
      <c r="N2531">
        <v>1.751666666</v>
      </c>
      <c r="O2531">
        <v>0</v>
      </c>
      <c r="P2531">
        <v>0</v>
      </c>
      <c r="Q2531">
        <v>0</v>
      </c>
      <c r="R2531">
        <v>0</v>
      </c>
      <c r="S2531">
        <v>0</v>
      </c>
      <c r="T2531">
        <v>30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58.691223877934071</v>
      </c>
      <c r="AC2531">
        <v>0</v>
      </c>
      <c r="AD2531">
        <v>0</v>
      </c>
      <c r="AE2531">
        <v>58.691223877934071</v>
      </c>
    </row>
    <row r="2532" spans="1:31" x14ac:dyDescent="0.3">
      <c r="A2532">
        <v>2692185</v>
      </c>
      <c r="B2532">
        <v>1</v>
      </c>
      <c r="C2532" t="s">
        <v>80</v>
      </c>
      <c r="D2532" t="s">
        <v>100</v>
      </c>
      <c r="E2532" t="s">
        <v>213</v>
      </c>
      <c r="F2532" t="s">
        <v>7360</v>
      </c>
      <c r="G2532" t="s">
        <v>215</v>
      </c>
      <c r="H2532" t="s">
        <v>187</v>
      </c>
      <c r="I2532" t="s">
        <v>136</v>
      </c>
      <c r="J2532" t="s">
        <v>137</v>
      </c>
      <c r="K2532" t="s">
        <v>138</v>
      </c>
      <c r="L2532" t="s">
        <v>7361</v>
      </c>
      <c r="M2532" t="s">
        <v>7362</v>
      </c>
      <c r="N2532">
        <v>1.2852777769999999</v>
      </c>
      <c r="O2532">
        <v>0</v>
      </c>
      <c r="P2532">
        <v>1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0.33982599317525497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0.33982599317525497</v>
      </c>
    </row>
    <row r="2533" spans="1:31" x14ac:dyDescent="0.3">
      <c r="A2533">
        <v>2692201</v>
      </c>
      <c r="B2533">
        <v>1</v>
      </c>
      <c r="C2533" t="s">
        <v>80</v>
      </c>
      <c r="D2533" t="s">
        <v>88</v>
      </c>
      <c r="E2533" t="s">
        <v>213</v>
      </c>
      <c r="F2533" t="s">
        <v>7363</v>
      </c>
      <c r="G2533" t="s">
        <v>215</v>
      </c>
      <c r="H2533" t="s">
        <v>187</v>
      </c>
      <c r="I2533" t="s">
        <v>136</v>
      </c>
      <c r="J2533" t="s">
        <v>137</v>
      </c>
      <c r="K2533" t="s">
        <v>138</v>
      </c>
      <c r="L2533" t="s">
        <v>7364</v>
      </c>
      <c r="M2533" t="s">
        <v>7365</v>
      </c>
      <c r="N2533">
        <v>1.1274999999999999</v>
      </c>
      <c r="O2533">
        <v>0</v>
      </c>
      <c r="P2533">
        <v>5</v>
      </c>
      <c r="Q2533">
        <v>0</v>
      </c>
      <c r="R2533">
        <v>0</v>
      </c>
      <c r="S2533">
        <v>0</v>
      </c>
      <c r="T2533">
        <v>2</v>
      </c>
      <c r="U2533">
        <v>0</v>
      </c>
      <c r="V2533">
        <v>0</v>
      </c>
      <c r="W2533">
        <v>0</v>
      </c>
      <c r="X2533">
        <v>1.4560055884552547</v>
      </c>
      <c r="Y2533">
        <v>0</v>
      </c>
      <c r="Z2533">
        <v>0</v>
      </c>
      <c r="AA2533">
        <v>0</v>
      </c>
      <c r="AB2533">
        <v>2.0241135364010669</v>
      </c>
      <c r="AC2533">
        <v>0</v>
      </c>
      <c r="AD2533">
        <v>0</v>
      </c>
      <c r="AE2533">
        <v>3.4801191248563219</v>
      </c>
    </row>
    <row r="2534" spans="1:31" x14ac:dyDescent="0.3">
      <c r="A2534">
        <v>2692208</v>
      </c>
      <c r="B2534">
        <v>1</v>
      </c>
      <c r="C2534" t="s">
        <v>80</v>
      </c>
      <c r="D2534" t="s">
        <v>84</v>
      </c>
      <c r="E2534" t="s">
        <v>244</v>
      </c>
      <c r="F2534" t="s">
        <v>6593</v>
      </c>
      <c r="G2534" t="s">
        <v>409</v>
      </c>
      <c r="H2534" t="s">
        <v>187</v>
      </c>
      <c r="I2534" t="s">
        <v>136</v>
      </c>
      <c r="J2534" t="s">
        <v>137</v>
      </c>
      <c r="K2534" t="s">
        <v>138</v>
      </c>
      <c r="L2534" t="s">
        <v>7366</v>
      </c>
      <c r="M2534" t="s">
        <v>7367</v>
      </c>
      <c r="N2534">
        <v>0.60555555500000002</v>
      </c>
      <c r="O2534">
        <v>0</v>
      </c>
      <c r="P2534">
        <v>950</v>
      </c>
      <c r="Q2534">
        <v>0</v>
      </c>
      <c r="R2534">
        <v>0</v>
      </c>
      <c r="S2534">
        <v>0</v>
      </c>
      <c r="T2534">
        <v>56</v>
      </c>
      <c r="U2534">
        <v>0</v>
      </c>
      <c r="V2534">
        <v>0</v>
      </c>
      <c r="W2534">
        <v>0</v>
      </c>
      <c r="X2534">
        <v>95.071884644853952</v>
      </c>
      <c r="Y2534">
        <v>0</v>
      </c>
      <c r="Z2534">
        <v>0</v>
      </c>
      <c r="AA2534">
        <v>0</v>
      </c>
      <c r="AB2534">
        <v>30.637742832510583</v>
      </c>
      <c r="AC2534">
        <v>0</v>
      </c>
      <c r="AD2534">
        <v>0</v>
      </c>
      <c r="AE2534">
        <v>125.70962747736453</v>
      </c>
    </row>
    <row r="2535" spans="1:31" x14ac:dyDescent="0.3">
      <c r="A2535">
        <v>2692074</v>
      </c>
      <c r="B2535">
        <v>1</v>
      </c>
      <c r="C2535" t="s">
        <v>80</v>
      </c>
      <c r="D2535" t="s">
        <v>95</v>
      </c>
      <c r="E2535" t="s">
        <v>141</v>
      </c>
      <c r="F2535" t="s">
        <v>7368</v>
      </c>
      <c r="G2535" t="s">
        <v>409</v>
      </c>
      <c r="H2535" t="s">
        <v>135</v>
      </c>
      <c r="I2535" t="s">
        <v>136</v>
      </c>
      <c r="J2535" t="s">
        <v>137</v>
      </c>
      <c r="K2535" t="s">
        <v>138</v>
      </c>
      <c r="L2535" t="s">
        <v>7369</v>
      </c>
      <c r="M2535" t="s">
        <v>7370</v>
      </c>
      <c r="N2535">
        <v>1.1502777769999999</v>
      </c>
      <c r="O2535">
        <v>3</v>
      </c>
      <c r="P2535">
        <v>1299</v>
      </c>
      <c r="Q2535">
        <v>3</v>
      </c>
      <c r="R2535">
        <v>22</v>
      </c>
      <c r="S2535">
        <v>24</v>
      </c>
      <c r="T2535">
        <v>185</v>
      </c>
      <c r="U2535">
        <v>2</v>
      </c>
      <c r="V2535">
        <v>0</v>
      </c>
      <c r="W2535">
        <v>1.7876048456892693</v>
      </c>
      <c r="X2535">
        <v>336.54916216334959</v>
      </c>
      <c r="Y2535">
        <v>6.552703919617076</v>
      </c>
      <c r="Z2535">
        <v>19.574479087750738</v>
      </c>
      <c r="AA2535">
        <v>99.180280125639015</v>
      </c>
      <c r="AB2535">
        <v>229.85794991413289</v>
      </c>
      <c r="AC2535">
        <v>90.046136042520345</v>
      </c>
      <c r="AD2535">
        <v>0</v>
      </c>
      <c r="AE2535">
        <v>783.54831609869893</v>
      </c>
    </row>
    <row r="2536" spans="1:31" x14ac:dyDescent="0.3">
      <c r="A2536">
        <v>2692157</v>
      </c>
      <c r="B2536">
        <v>1</v>
      </c>
      <c r="C2536" t="s">
        <v>80</v>
      </c>
      <c r="D2536" t="s">
        <v>105</v>
      </c>
      <c r="E2536" t="s">
        <v>160</v>
      </c>
      <c r="F2536" t="s">
        <v>7371</v>
      </c>
      <c r="G2536" t="s">
        <v>7372</v>
      </c>
      <c r="H2536" t="s">
        <v>135</v>
      </c>
      <c r="I2536" t="s">
        <v>136</v>
      </c>
      <c r="J2536" t="s">
        <v>137</v>
      </c>
      <c r="K2536" t="s">
        <v>138</v>
      </c>
      <c r="L2536" t="s">
        <v>7373</v>
      </c>
      <c r="M2536" t="s">
        <v>7374</v>
      </c>
      <c r="N2536">
        <v>0.80083333300000004</v>
      </c>
      <c r="O2536">
        <v>6</v>
      </c>
      <c r="P2536">
        <v>6508</v>
      </c>
      <c r="Q2536">
        <v>8</v>
      </c>
      <c r="R2536">
        <v>19</v>
      </c>
      <c r="S2536">
        <v>38</v>
      </c>
      <c r="T2536">
        <v>575</v>
      </c>
      <c r="U2536">
        <v>5</v>
      </c>
      <c r="V2536">
        <v>0</v>
      </c>
      <c r="W2536">
        <v>3.6455552111389817</v>
      </c>
      <c r="X2536">
        <v>1008.2480262742575</v>
      </c>
      <c r="Y2536">
        <v>23.974520877700975</v>
      </c>
      <c r="Z2536">
        <v>1.7620754232717015</v>
      </c>
      <c r="AA2536">
        <v>361.18526077667264</v>
      </c>
      <c r="AB2536">
        <v>592.59558572585433</v>
      </c>
      <c r="AC2536">
        <v>984.46523629844535</v>
      </c>
      <c r="AD2536">
        <v>0</v>
      </c>
      <c r="AE2536">
        <v>2975.8762605873417</v>
      </c>
    </row>
    <row r="2537" spans="1:31" x14ac:dyDescent="0.3">
      <c r="A2537">
        <v>2692171</v>
      </c>
      <c r="B2537">
        <v>1</v>
      </c>
      <c r="C2537" t="s">
        <v>81</v>
      </c>
      <c r="D2537" t="s">
        <v>120</v>
      </c>
      <c r="E2537" t="s">
        <v>244</v>
      </c>
      <c r="F2537" t="s">
        <v>7375</v>
      </c>
      <c r="G2537" t="s">
        <v>968</v>
      </c>
      <c r="H2537" t="s">
        <v>187</v>
      </c>
      <c r="I2537" t="s">
        <v>136</v>
      </c>
      <c r="J2537" t="s">
        <v>137</v>
      </c>
      <c r="K2537" t="s">
        <v>138</v>
      </c>
      <c r="L2537" t="s">
        <v>7376</v>
      </c>
      <c r="M2537" t="s">
        <v>7377</v>
      </c>
      <c r="N2537">
        <v>1.592222222</v>
      </c>
      <c r="O2537">
        <v>0</v>
      </c>
      <c r="P2537">
        <v>206</v>
      </c>
      <c r="Q2537">
        <v>0</v>
      </c>
      <c r="R2537">
        <v>1</v>
      </c>
      <c r="S2537">
        <v>0</v>
      </c>
      <c r="T2537">
        <v>34</v>
      </c>
      <c r="U2537">
        <v>0</v>
      </c>
      <c r="V2537">
        <v>0</v>
      </c>
      <c r="W2537">
        <v>0</v>
      </c>
      <c r="X2537">
        <v>43.038503286905687</v>
      </c>
      <c r="Y2537">
        <v>0</v>
      </c>
      <c r="Z2537">
        <v>0.22766974154187319</v>
      </c>
      <c r="AA2537">
        <v>0</v>
      </c>
      <c r="AB2537">
        <v>21.805248331483803</v>
      </c>
      <c r="AC2537">
        <v>0</v>
      </c>
      <c r="AD2537">
        <v>0</v>
      </c>
      <c r="AE2537">
        <v>65.071421359931364</v>
      </c>
    </row>
    <row r="2538" spans="1:31" x14ac:dyDescent="0.3">
      <c r="A2538">
        <v>2692190</v>
      </c>
      <c r="B2538">
        <v>1</v>
      </c>
      <c r="C2538" t="s">
        <v>80</v>
      </c>
      <c r="D2538" t="s">
        <v>96</v>
      </c>
      <c r="E2538" t="s">
        <v>213</v>
      </c>
      <c r="F2538" t="s">
        <v>7378</v>
      </c>
      <c r="G2538" t="s">
        <v>688</v>
      </c>
      <c r="H2538" t="s">
        <v>187</v>
      </c>
      <c r="I2538" t="s">
        <v>136</v>
      </c>
      <c r="J2538" t="s">
        <v>137</v>
      </c>
      <c r="K2538" t="s">
        <v>138</v>
      </c>
      <c r="L2538" t="s">
        <v>7379</v>
      </c>
      <c r="M2538" t="s">
        <v>7380</v>
      </c>
      <c r="N2538">
        <v>2.3247222220000001</v>
      </c>
      <c r="O2538">
        <v>0</v>
      </c>
      <c r="P2538">
        <v>1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</v>
      </c>
    </row>
    <row r="2539" spans="1:31" x14ac:dyDescent="0.3">
      <c r="A2539">
        <v>2692193</v>
      </c>
      <c r="B2539">
        <v>1</v>
      </c>
      <c r="C2539" t="s">
        <v>80</v>
      </c>
      <c r="D2539" t="s">
        <v>86</v>
      </c>
      <c r="E2539" t="s">
        <v>244</v>
      </c>
      <c r="F2539" t="s">
        <v>3143</v>
      </c>
      <c r="G2539" t="s">
        <v>346</v>
      </c>
      <c r="H2539" t="s">
        <v>187</v>
      </c>
      <c r="I2539" t="s">
        <v>136</v>
      </c>
      <c r="J2539" t="s">
        <v>137</v>
      </c>
      <c r="K2539" t="s">
        <v>166</v>
      </c>
      <c r="L2539" t="s">
        <v>7381</v>
      </c>
      <c r="M2539" t="s">
        <v>7382</v>
      </c>
      <c r="N2539">
        <v>1.7925</v>
      </c>
      <c r="O2539">
        <v>0</v>
      </c>
      <c r="P2539">
        <v>151</v>
      </c>
      <c r="Q2539">
        <v>0</v>
      </c>
      <c r="R2539">
        <v>22</v>
      </c>
      <c r="S2539">
        <v>0</v>
      </c>
      <c r="T2539">
        <v>14</v>
      </c>
      <c r="U2539">
        <v>0</v>
      </c>
      <c r="V2539">
        <v>0</v>
      </c>
      <c r="W2539">
        <v>0</v>
      </c>
      <c r="X2539">
        <v>117.65356763185305</v>
      </c>
      <c r="Y2539">
        <v>0</v>
      </c>
      <c r="Z2539">
        <v>8.6940136943014608</v>
      </c>
      <c r="AA2539">
        <v>0</v>
      </c>
      <c r="AB2539">
        <v>21.492977716715391</v>
      </c>
      <c r="AC2539">
        <v>0</v>
      </c>
      <c r="AD2539">
        <v>0</v>
      </c>
      <c r="AE2539">
        <v>147.8405590428699</v>
      </c>
    </row>
    <row r="2540" spans="1:31" x14ac:dyDescent="0.3">
      <c r="A2540">
        <v>2692240</v>
      </c>
      <c r="B2540">
        <v>1</v>
      </c>
      <c r="C2540" t="s">
        <v>81</v>
      </c>
      <c r="D2540" t="s">
        <v>127</v>
      </c>
      <c r="E2540" t="s">
        <v>428</v>
      </c>
      <c r="F2540" t="s">
        <v>7383</v>
      </c>
      <c r="G2540" t="s">
        <v>1177</v>
      </c>
      <c r="H2540" t="s">
        <v>187</v>
      </c>
      <c r="I2540" t="s">
        <v>136</v>
      </c>
      <c r="J2540" t="s">
        <v>137</v>
      </c>
      <c r="K2540" t="s">
        <v>138</v>
      </c>
      <c r="L2540" t="s">
        <v>7384</v>
      </c>
      <c r="M2540" t="s">
        <v>7385</v>
      </c>
      <c r="N2540">
        <v>0.87055555500000004</v>
      </c>
      <c r="O2540">
        <v>0</v>
      </c>
      <c r="P2540">
        <v>18</v>
      </c>
      <c r="Q2540">
        <v>0</v>
      </c>
      <c r="R2540">
        <v>0</v>
      </c>
      <c r="S2540">
        <v>0</v>
      </c>
      <c r="T2540">
        <v>4</v>
      </c>
      <c r="U2540">
        <v>0</v>
      </c>
      <c r="V2540">
        <v>0</v>
      </c>
      <c r="W2540">
        <v>0</v>
      </c>
      <c r="X2540">
        <v>1.9614892373131776</v>
      </c>
      <c r="Y2540">
        <v>0</v>
      </c>
      <c r="Z2540">
        <v>0</v>
      </c>
      <c r="AA2540">
        <v>0</v>
      </c>
      <c r="AB2540">
        <v>3.735363602179083</v>
      </c>
      <c r="AC2540">
        <v>0</v>
      </c>
      <c r="AD2540">
        <v>0</v>
      </c>
      <c r="AE2540">
        <v>5.6968528394922604</v>
      </c>
    </row>
    <row r="2541" spans="1:31" x14ac:dyDescent="0.3">
      <c r="A2541">
        <v>2691455</v>
      </c>
      <c r="B2541">
        <v>1</v>
      </c>
      <c r="C2541" t="s">
        <v>80</v>
      </c>
      <c r="D2541" t="s">
        <v>84</v>
      </c>
      <c r="E2541" t="s">
        <v>244</v>
      </c>
      <c r="F2541" t="s">
        <v>7386</v>
      </c>
      <c r="G2541" t="s">
        <v>346</v>
      </c>
      <c r="H2541" t="s">
        <v>187</v>
      </c>
      <c r="I2541" t="s">
        <v>136</v>
      </c>
      <c r="J2541" t="s">
        <v>137</v>
      </c>
      <c r="K2541" t="s">
        <v>166</v>
      </c>
      <c r="L2541" t="s">
        <v>7387</v>
      </c>
      <c r="M2541" t="s">
        <v>7388</v>
      </c>
      <c r="N2541">
        <v>3.5674999999999999</v>
      </c>
      <c r="O2541">
        <v>0</v>
      </c>
      <c r="P2541">
        <v>1149</v>
      </c>
      <c r="Q2541">
        <v>0</v>
      </c>
      <c r="R2541">
        <v>0</v>
      </c>
      <c r="S2541">
        <v>0</v>
      </c>
      <c r="T2541">
        <v>115</v>
      </c>
      <c r="U2541">
        <v>0</v>
      </c>
      <c r="V2541">
        <v>0</v>
      </c>
      <c r="W2541">
        <v>0</v>
      </c>
      <c r="X2541">
        <v>715.78215948807144</v>
      </c>
      <c r="Y2541">
        <v>0</v>
      </c>
      <c r="Z2541">
        <v>0</v>
      </c>
      <c r="AA2541">
        <v>0</v>
      </c>
      <c r="AB2541">
        <v>396.01023790410909</v>
      </c>
      <c r="AC2541">
        <v>0</v>
      </c>
      <c r="AD2541">
        <v>0</v>
      </c>
      <c r="AE2541">
        <v>1111.7923973921806</v>
      </c>
    </row>
    <row r="2542" spans="1:31" x14ac:dyDescent="0.3">
      <c r="A2542">
        <v>2692167</v>
      </c>
      <c r="B2542">
        <v>1</v>
      </c>
      <c r="C2542" t="s">
        <v>80</v>
      </c>
      <c r="D2542" t="s">
        <v>82</v>
      </c>
      <c r="E2542" t="s">
        <v>184</v>
      </c>
      <c r="F2542" t="s">
        <v>7389</v>
      </c>
      <c r="G2542" t="s">
        <v>165</v>
      </c>
      <c r="H2542" t="s">
        <v>187</v>
      </c>
      <c r="I2542" t="s">
        <v>136</v>
      </c>
      <c r="J2542" t="s">
        <v>137</v>
      </c>
      <c r="K2542" t="s">
        <v>166</v>
      </c>
      <c r="L2542" t="s">
        <v>7390</v>
      </c>
      <c r="M2542" t="s">
        <v>7391</v>
      </c>
      <c r="N2542">
        <v>3.5819444439999999</v>
      </c>
      <c r="O2542">
        <v>0</v>
      </c>
      <c r="P2542">
        <v>64</v>
      </c>
      <c r="Q2542">
        <v>0</v>
      </c>
      <c r="R2542">
        <v>0</v>
      </c>
      <c r="S2542">
        <v>0</v>
      </c>
      <c r="T2542">
        <v>2</v>
      </c>
      <c r="U2542">
        <v>0</v>
      </c>
      <c r="V2542">
        <v>0</v>
      </c>
      <c r="W2542">
        <v>0</v>
      </c>
      <c r="X2542">
        <v>40.220655423749378</v>
      </c>
      <c r="Y2542">
        <v>0</v>
      </c>
      <c r="Z2542">
        <v>0</v>
      </c>
      <c r="AA2542">
        <v>0</v>
      </c>
      <c r="AB2542">
        <v>2.0817975050474753</v>
      </c>
      <c r="AC2542">
        <v>0</v>
      </c>
      <c r="AD2542">
        <v>0</v>
      </c>
      <c r="AE2542">
        <v>42.302452928796853</v>
      </c>
    </row>
    <row r="2543" spans="1:31" x14ac:dyDescent="0.3">
      <c r="A2543">
        <v>2692184</v>
      </c>
      <c r="B2543">
        <v>1</v>
      </c>
      <c r="C2543" t="s">
        <v>80</v>
      </c>
      <c r="D2543" t="s">
        <v>82</v>
      </c>
      <c r="E2543" t="s">
        <v>184</v>
      </c>
      <c r="F2543" t="s">
        <v>7392</v>
      </c>
      <c r="G2543" t="s">
        <v>165</v>
      </c>
      <c r="H2543" t="s">
        <v>187</v>
      </c>
      <c r="I2543" t="s">
        <v>136</v>
      </c>
      <c r="J2543" t="s">
        <v>137</v>
      </c>
      <c r="K2543" t="s">
        <v>166</v>
      </c>
      <c r="L2543" t="s">
        <v>7393</v>
      </c>
      <c r="M2543" t="s">
        <v>7394</v>
      </c>
      <c r="N2543">
        <v>3.4741666659999999</v>
      </c>
      <c r="O2543">
        <v>0</v>
      </c>
      <c r="P2543">
        <v>248</v>
      </c>
      <c r="Q2543">
        <v>0</v>
      </c>
      <c r="R2543">
        <v>0</v>
      </c>
      <c r="S2543">
        <v>0</v>
      </c>
      <c r="T2543">
        <v>8</v>
      </c>
      <c r="U2543">
        <v>0</v>
      </c>
      <c r="V2543">
        <v>0</v>
      </c>
      <c r="W2543">
        <v>0</v>
      </c>
      <c r="X2543">
        <v>152.5643939919085</v>
      </c>
      <c r="Y2543">
        <v>0</v>
      </c>
      <c r="Z2543">
        <v>0</v>
      </c>
      <c r="AA2543">
        <v>0</v>
      </c>
      <c r="AB2543">
        <v>28.682730636112613</v>
      </c>
      <c r="AC2543">
        <v>0</v>
      </c>
      <c r="AD2543">
        <v>0</v>
      </c>
      <c r="AE2543">
        <v>181.24712462802111</v>
      </c>
    </row>
    <row r="2544" spans="1:31" x14ac:dyDescent="0.3">
      <c r="A2544">
        <v>2692218</v>
      </c>
      <c r="B2544">
        <v>1</v>
      </c>
      <c r="C2544" t="s">
        <v>81</v>
      </c>
      <c r="D2544" t="s">
        <v>123</v>
      </c>
      <c r="E2544" t="s">
        <v>184</v>
      </c>
      <c r="F2544" t="s">
        <v>7395</v>
      </c>
      <c r="G2544" t="s">
        <v>409</v>
      </c>
      <c r="H2544" t="s">
        <v>187</v>
      </c>
      <c r="I2544" t="s">
        <v>136</v>
      </c>
      <c r="J2544" t="s">
        <v>137</v>
      </c>
      <c r="K2544" t="s">
        <v>138</v>
      </c>
      <c r="L2544" t="s">
        <v>7396</v>
      </c>
      <c r="M2544" t="s">
        <v>7397</v>
      </c>
      <c r="N2544">
        <v>1.477222222</v>
      </c>
      <c r="O2544">
        <v>0</v>
      </c>
      <c r="P2544">
        <v>5</v>
      </c>
      <c r="Q2544">
        <v>0</v>
      </c>
      <c r="R2544">
        <v>10</v>
      </c>
      <c r="S2544">
        <v>0</v>
      </c>
      <c r="T2544">
        <v>5</v>
      </c>
      <c r="U2544">
        <v>0</v>
      </c>
      <c r="V2544">
        <v>0</v>
      </c>
      <c r="W2544">
        <v>0</v>
      </c>
      <c r="X2544">
        <v>1.3959057418741905</v>
      </c>
      <c r="Y2544">
        <v>0</v>
      </c>
      <c r="Z2544">
        <v>4.3666251936378879</v>
      </c>
      <c r="AA2544">
        <v>0</v>
      </c>
      <c r="AB2544">
        <v>1.5749774034184321</v>
      </c>
      <c r="AC2544">
        <v>0</v>
      </c>
      <c r="AD2544">
        <v>0</v>
      </c>
      <c r="AE2544">
        <v>7.33750833893051</v>
      </c>
    </row>
    <row r="2545" spans="1:31" x14ac:dyDescent="0.3">
      <c r="A2545">
        <v>2692231</v>
      </c>
      <c r="B2545">
        <v>1</v>
      </c>
      <c r="C2545" t="s">
        <v>80</v>
      </c>
      <c r="D2545" t="s">
        <v>88</v>
      </c>
      <c r="E2545" t="s">
        <v>244</v>
      </c>
      <c r="F2545" t="s">
        <v>7398</v>
      </c>
      <c r="G2545" t="s">
        <v>346</v>
      </c>
      <c r="H2545" t="s">
        <v>187</v>
      </c>
      <c r="I2545" t="s">
        <v>136</v>
      </c>
      <c r="J2545" t="s">
        <v>137</v>
      </c>
      <c r="K2545" t="s">
        <v>166</v>
      </c>
      <c r="L2545" t="s">
        <v>7399</v>
      </c>
      <c r="M2545" t="s">
        <v>7400</v>
      </c>
      <c r="N2545">
        <v>1.573611111</v>
      </c>
      <c r="O2545">
        <v>0</v>
      </c>
      <c r="P2545">
        <v>100</v>
      </c>
      <c r="Q2545">
        <v>0</v>
      </c>
      <c r="R2545">
        <v>0</v>
      </c>
      <c r="S2545">
        <v>0</v>
      </c>
      <c r="T2545">
        <v>5</v>
      </c>
      <c r="U2545">
        <v>0</v>
      </c>
      <c r="V2545">
        <v>0</v>
      </c>
      <c r="W2545">
        <v>0</v>
      </c>
      <c r="X2545">
        <v>30.171176236904905</v>
      </c>
      <c r="Y2545">
        <v>0</v>
      </c>
      <c r="Z2545">
        <v>0</v>
      </c>
      <c r="AA2545">
        <v>0</v>
      </c>
      <c r="AB2545">
        <v>12.531160798054339</v>
      </c>
      <c r="AC2545">
        <v>0</v>
      </c>
      <c r="AD2545">
        <v>0</v>
      </c>
      <c r="AE2545">
        <v>42.702337034959243</v>
      </c>
    </row>
    <row r="2546" spans="1:31" x14ac:dyDescent="0.3">
      <c r="A2546">
        <v>2692275</v>
      </c>
      <c r="B2546">
        <v>1</v>
      </c>
      <c r="C2546" t="s">
        <v>80</v>
      </c>
      <c r="D2546" t="s">
        <v>87</v>
      </c>
      <c r="E2546" t="s">
        <v>244</v>
      </c>
      <c r="F2546" t="s">
        <v>7401</v>
      </c>
      <c r="G2546" t="s">
        <v>165</v>
      </c>
      <c r="H2546" t="s">
        <v>187</v>
      </c>
      <c r="I2546" t="s">
        <v>136</v>
      </c>
      <c r="J2546" t="s">
        <v>137</v>
      </c>
      <c r="K2546" t="s">
        <v>166</v>
      </c>
      <c r="L2546" t="s">
        <v>7402</v>
      </c>
      <c r="M2546" t="s">
        <v>7403</v>
      </c>
      <c r="N2546">
        <v>1.551666666</v>
      </c>
      <c r="O2546">
        <v>0</v>
      </c>
      <c r="P2546">
        <v>142</v>
      </c>
      <c r="Q2546">
        <v>0</v>
      </c>
      <c r="R2546">
        <v>0</v>
      </c>
      <c r="S2546">
        <v>0</v>
      </c>
      <c r="T2546">
        <v>14</v>
      </c>
      <c r="U2546">
        <v>0</v>
      </c>
      <c r="V2546">
        <v>0</v>
      </c>
      <c r="W2546">
        <v>0</v>
      </c>
      <c r="X2546">
        <v>35.340519041771927</v>
      </c>
      <c r="Y2546">
        <v>0</v>
      </c>
      <c r="Z2546">
        <v>0</v>
      </c>
      <c r="AA2546">
        <v>0</v>
      </c>
      <c r="AB2546">
        <v>17.610725430995377</v>
      </c>
      <c r="AC2546">
        <v>0</v>
      </c>
      <c r="AD2546">
        <v>0</v>
      </c>
      <c r="AE2546">
        <v>52.9512444727673</v>
      </c>
    </row>
    <row r="2547" spans="1:31" x14ac:dyDescent="0.3">
      <c r="A2547">
        <v>2692287</v>
      </c>
      <c r="B2547">
        <v>1</v>
      </c>
      <c r="C2547" t="s">
        <v>80</v>
      </c>
      <c r="D2547" t="s">
        <v>100</v>
      </c>
      <c r="E2547" t="s">
        <v>244</v>
      </c>
      <c r="F2547" t="s">
        <v>7404</v>
      </c>
      <c r="G2547" t="s">
        <v>968</v>
      </c>
      <c r="H2547" t="s">
        <v>187</v>
      </c>
      <c r="I2547" t="s">
        <v>136</v>
      </c>
      <c r="J2547" t="s">
        <v>137</v>
      </c>
      <c r="K2547" t="s">
        <v>138</v>
      </c>
      <c r="L2547" t="s">
        <v>7405</v>
      </c>
      <c r="M2547" t="s">
        <v>7406</v>
      </c>
      <c r="N2547">
        <v>1.420833333</v>
      </c>
      <c r="O2547">
        <v>0</v>
      </c>
      <c r="P2547">
        <v>0</v>
      </c>
      <c r="Q2547">
        <v>0</v>
      </c>
      <c r="R2547">
        <v>11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0</v>
      </c>
    </row>
    <row r="2548" spans="1:31" x14ac:dyDescent="0.3">
      <c r="A2548">
        <v>2692290</v>
      </c>
      <c r="B2548">
        <v>1</v>
      </c>
      <c r="C2548" t="s">
        <v>80</v>
      </c>
      <c r="D2548" t="s">
        <v>84</v>
      </c>
      <c r="E2548" t="s">
        <v>244</v>
      </c>
      <c r="F2548" t="s">
        <v>7407</v>
      </c>
      <c r="G2548" t="s">
        <v>165</v>
      </c>
      <c r="H2548" t="s">
        <v>187</v>
      </c>
      <c r="I2548" t="s">
        <v>136</v>
      </c>
      <c r="J2548" t="s">
        <v>137</v>
      </c>
      <c r="K2548" t="s">
        <v>166</v>
      </c>
      <c r="L2548" t="s">
        <v>7408</v>
      </c>
      <c r="M2548" t="s">
        <v>7409</v>
      </c>
      <c r="N2548">
        <v>0.54777777699999997</v>
      </c>
      <c r="O2548">
        <v>0</v>
      </c>
      <c r="P2548">
        <v>592</v>
      </c>
      <c r="Q2548">
        <v>0</v>
      </c>
      <c r="R2548">
        <v>0</v>
      </c>
      <c r="S2548">
        <v>0</v>
      </c>
      <c r="T2548">
        <v>13</v>
      </c>
      <c r="U2548">
        <v>0</v>
      </c>
      <c r="V2548">
        <v>0</v>
      </c>
      <c r="W2548">
        <v>0</v>
      </c>
      <c r="X2548">
        <v>48.933925273204487</v>
      </c>
      <c r="Y2548">
        <v>0</v>
      </c>
      <c r="Z2548">
        <v>0</v>
      </c>
      <c r="AA2548">
        <v>0</v>
      </c>
      <c r="AB2548">
        <v>1.4811868666467833</v>
      </c>
      <c r="AC2548">
        <v>0</v>
      </c>
      <c r="AD2548">
        <v>0</v>
      </c>
      <c r="AE2548">
        <v>50.415112139851267</v>
      </c>
    </row>
    <row r="2549" spans="1:31" x14ac:dyDescent="0.3">
      <c r="A2549">
        <v>2692306</v>
      </c>
      <c r="B2549">
        <v>1</v>
      </c>
      <c r="C2549" t="s">
        <v>80</v>
      </c>
      <c r="D2549" t="s">
        <v>83</v>
      </c>
      <c r="E2549" t="s">
        <v>213</v>
      </c>
      <c r="F2549" t="s">
        <v>7357</v>
      </c>
      <c r="G2549" t="s">
        <v>215</v>
      </c>
      <c r="H2549" t="s">
        <v>187</v>
      </c>
      <c r="I2549" t="s">
        <v>136</v>
      </c>
      <c r="J2549" t="s">
        <v>137</v>
      </c>
      <c r="K2549" t="s">
        <v>138</v>
      </c>
      <c r="L2549" t="s">
        <v>7410</v>
      </c>
      <c r="M2549" t="s">
        <v>7411</v>
      </c>
      <c r="N2549">
        <v>0.97083333299999997</v>
      </c>
      <c r="O2549">
        <v>0</v>
      </c>
      <c r="P2549">
        <v>0</v>
      </c>
      <c r="Q2549">
        <v>0</v>
      </c>
      <c r="R2549">
        <v>0</v>
      </c>
      <c r="S2549">
        <v>0</v>
      </c>
      <c r="T2549">
        <v>30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33.418494791505168</v>
      </c>
      <c r="AC2549">
        <v>0</v>
      </c>
      <c r="AD2549">
        <v>0</v>
      </c>
      <c r="AE2549">
        <v>33.418494791505168</v>
      </c>
    </row>
    <row r="2550" spans="1:31" x14ac:dyDescent="0.3">
      <c r="A2550">
        <v>2692336</v>
      </c>
      <c r="B2550">
        <v>1</v>
      </c>
      <c r="C2550" t="s">
        <v>81</v>
      </c>
      <c r="D2550" t="s">
        <v>128</v>
      </c>
      <c r="E2550" t="s">
        <v>428</v>
      </c>
      <c r="F2550" t="s">
        <v>7412</v>
      </c>
      <c r="G2550" t="s">
        <v>409</v>
      </c>
      <c r="H2550" t="s">
        <v>187</v>
      </c>
      <c r="I2550" t="s">
        <v>136</v>
      </c>
      <c r="J2550" t="s">
        <v>137</v>
      </c>
      <c r="K2550" t="s">
        <v>138</v>
      </c>
      <c r="L2550" t="s">
        <v>7413</v>
      </c>
      <c r="M2550" t="s">
        <v>7414</v>
      </c>
      <c r="N2550">
        <v>0.625</v>
      </c>
      <c r="O2550">
        <v>0</v>
      </c>
      <c r="P2550">
        <v>183</v>
      </c>
      <c r="Q2550">
        <v>0</v>
      </c>
      <c r="R2550">
        <v>0</v>
      </c>
      <c r="S2550">
        <v>0</v>
      </c>
      <c r="T2550">
        <v>10</v>
      </c>
      <c r="U2550">
        <v>0</v>
      </c>
      <c r="V2550">
        <v>0</v>
      </c>
      <c r="W2550">
        <v>0</v>
      </c>
      <c r="X2550">
        <v>19.56768883848919</v>
      </c>
      <c r="Y2550">
        <v>0</v>
      </c>
      <c r="Z2550">
        <v>0</v>
      </c>
      <c r="AA2550">
        <v>0</v>
      </c>
      <c r="AB2550">
        <v>4.9642581136224999</v>
      </c>
      <c r="AC2550">
        <v>0</v>
      </c>
      <c r="AD2550">
        <v>0</v>
      </c>
      <c r="AE2550">
        <v>24.531946952111689</v>
      </c>
    </row>
    <row r="2551" spans="1:31" x14ac:dyDescent="0.3">
      <c r="A2551">
        <v>2692340</v>
      </c>
      <c r="B2551">
        <v>1</v>
      </c>
      <c r="C2551" t="s">
        <v>81</v>
      </c>
      <c r="D2551" t="s">
        <v>128</v>
      </c>
      <c r="E2551" t="s">
        <v>184</v>
      </c>
      <c r="F2551" t="s">
        <v>7415</v>
      </c>
      <c r="G2551" t="s">
        <v>409</v>
      </c>
      <c r="H2551" t="s">
        <v>187</v>
      </c>
      <c r="I2551" t="s">
        <v>136</v>
      </c>
      <c r="J2551" t="s">
        <v>137</v>
      </c>
      <c r="K2551" t="s">
        <v>138</v>
      </c>
      <c r="L2551" t="s">
        <v>7416</v>
      </c>
      <c r="M2551" t="s">
        <v>7417</v>
      </c>
      <c r="N2551">
        <v>0.97583333299999997</v>
      </c>
      <c r="O2551">
        <v>0</v>
      </c>
      <c r="P2551">
        <v>100</v>
      </c>
      <c r="Q2551">
        <v>0</v>
      </c>
      <c r="R2551">
        <v>0</v>
      </c>
      <c r="S2551">
        <v>0</v>
      </c>
      <c r="T2551">
        <v>4</v>
      </c>
      <c r="U2551">
        <v>0</v>
      </c>
      <c r="V2551">
        <v>0</v>
      </c>
      <c r="W2551">
        <v>0</v>
      </c>
      <c r="X2551">
        <v>22.286544481471338</v>
      </c>
      <c r="Y2551">
        <v>0</v>
      </c>
      <c r="Z2551">
        <v>0</v>
      </c>
      <c r="AA2551">
        <v>0</v>
      </c>
      <c r="AB2551">
        <v>2.0575949251219514</v>
      </c>
      <c r="AC2551">
        <v>0</v>
      </c>
      <c r="AD2551">
        <v>0</v>
      </c>
      <c r="AE2551">
        <v>24.344139406593289</v>
      </c>
    </row>
    <row r="2552" spans="1:31" x14ac:dyDescent="0.3">
      <c r="A2552">
        <v>2690752</v>
      </c>
      <c r="B2552">
        <v>1</v>
      </c>
      <c r="C2552" t="s">
        <v>80</v>
      </c>
      <c r="D2552" t="s">
        <v>110</v>
      </c>
      <c r="E2552" t="s">
        <v>184</v>
      </c>
      <c r="F2552" t="s">
        <v>7418</v>
      </c>
      <c r="G2552" t="s">
        <v>3914</v>
      </c>
      <c r="H2552" t="s">
        <v>187</v>
      </c>
      <c r="I2552" t="s">
        <v>136</v>
      </c>
      <c r="J2552" t="s">
        <v>3</v>
      </c>
      <c r="K2552" t="s">
        <v>138</v>
      </c>
      <c r="L2552" t="s">
        <v>7419</v>
      </c>
      <c r="M2552" t="s">
        <v>7420</v>
      </c>
      <c r="N2552">
        <v>7.1558333330000004</v>
      </c>
      <c r="O2552">
        <v>0</v>
      </c>
      <c r="P2552">
        <v>3</v>
      </c>
      <c r="Q2552">
        <v>0</v>
      </c>
      <c r="R2552">
        <v>0</v>
      </c>
      <c r="S2552">
        <v>0</v>
      </c>
      <c r="T2552">
        <v>6</v>
      </c>
      <c r="U2552">
        <v>0</v>
      </c>
      <c r="V2552">
        <v>0</v>
      </c>
      <c r="W2552">
        <v>0</v>
      </c>
      <c r="X2552">
        <v>6.2530641950445283</v>
      </c>
      <c r="Y2552">
        <v>0</v>
      </c>
      <c r="Z2552">
        <v>0</v>
      </c>
      <c r="AA2552">
        <v>0</v>
      </c>
      <c r="AB2552">
        <v>15.180726587112227</v>
      </c>
      <c r="AC2552">
        <v>0</v>
      </c>
      <c r="AD2552">
        <v>0</v>
      </c>
      <c r="AE2552">
        <v>21.433790782156755</v>
      </c>
    </row>
    <row r="2553" spans="1:31" x14ac:dyDescent="0.3">
      <c r="A2553">
        <v>2690839</v>
      </c>
      <c r="B2553">
        <v>1</v>
      </c>
      <c r="C2553" t="s">
        <v>80</v>
      </c>
      <c r="D2553" t="s">
        <v>85</v>
      </c>
      <c r="E2553" t="s">
        <v>213</v>
      </c>
      <c r="F2553" t="s">
        <v>7421</v>
      </c>
      <c r="G2553" t="s">
        <v>688</v>
      </c>
      <c r="H2553" t="s">
        <v>187</v>
      </c>
      <c r="I2553" t="s">
        <v>136</v>
      </c>
      <c r="J2553" t="s">
        <v>137</v>
      </c>
      <c r="K2553" t="s">
        <v>138</v>
      </c>
      <c r="L2553" t="s">
        <v>7422</v>
      </c>
      <c r="M2553" t="s">
        <v>6275</v>
      </c>
      <c r="N2553">
        <v>1.6613888880000001</v>
      </c>
      <c r="O2553">
        <v>0</v>
      </c>
      <c r="P2553">
        <v>10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3.5717314392138775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3.5717314392138775</v>
      </c>
    </row>
    <row r="2554" spans="1:31" x14ac:dyDescent="0.3">
      <c r="A2554">
        <v>2690917</v>
      </c>
      <c r="B2554">
        <v>1</v>
      </c>
      <c r="C2554" t="s">
        <v>80</v>
      </c>
      <c r="D2554" t="s">
        <v>94</v>
      </c>
      <c r="E2554" t="s">
        <v>244</v>
      </c>
      <c r="F2554" t="s">
        <v>7423</v>
      </c>
      <c r="G2554" t="s">
        <v>968</v>
      </c>
      <c r="H2554" t="s">
        <v>187</v>
      </c>
      <c r="I2554" t="s">
        <v>136</v>
      </c>
      <c r="J2554" t="s">
        <v>137</v>
      </c>
      <c r="K2554" t="s">
        <v>138</v>
      </c>
      <c r="L2554" t="s">
        <v>7424</v>
      </c>
      <c r="M2554" t="s">
        <v>7425</v>
      </c>
      <c r="N2554">
        <v>2.9955555550000001</v>
      </c>
      <c r="O2554">
        <v>0</v>
      </c>
      <c r="P2554">
        <v>0</v>
      </c>
      <c r="Q2554">
        <v>0</v>
      </c>
      <c r="R2554">
        <v>12</v>
      </c>
      <c r="S2554">
        <v>0</v>
      </c>
      <c r="T2554">
        <v>2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10.549536188793336</v>
      </c>
      <c r="AA2554">
        <v>0</v>
      </c>
      <c r="AB2554">
        <v>4.97321995248</v>
      </c>
      <c r="AC2554">
        <v>0</v>
      </c>
      <c r="AD2554">
        <v>0</v>
      </c>
      <c r="AE2554">
        <v>15.522756141273337</v>
      </c>
    </row>
    <row r="2555" spans="1:31" x14ac:dyDescent="0.3">
      <c r="A2555">
        <v>2691594</v>
      </c>
      <c r="B2555">
        <v>1</v>
      </c>
      <c r="C2555" t="s">
        <v>80</v>
      </c>
      <c r="D2555" t="s">
        <v>105</v>
      </c>
      <c r="E2555" t="s">
        <v>213</v>
      </c>
      <c r="F2555" t="s">
        <v>7426</v>
      </c>
      <c r="G2555" t="s">
        <v>215</v>
      </c>
      <c r="H2555" t="s">
        <v>187</v>
      </c>
      <c r="I2555" t="s">
        <v>136</v>
      </c>
      <c r="J2555" t="s">
        <v>137</v>
      </c>
      <c r="K2555" t="s">
        <v>138</v>
      </c>
      <c r="L2555" t="s">
        <v>7427</v>
      </c>
      <c r="M2555" t="s">
        <v>7428</v>
      </c>
      <c r="N2555">
        <v>1.233055555</v>
      </c>
      <c r="O2555">
        <v>0</v>
      </c>
      <c r="P2555">
        <v>10</v>
      </c>
      <c r="Q2555">
        <v>0</v>
      </c>
      <c r="R2555">
        <v>0</v>
      </c>
      <c r="S2555">
        <v>0</v>
      </c>
      <c r="T2555">
        <v>1</v>
      </c>
      <c r="U2555">
        <v>0</v>
      </c>
      <c r="V2555">
        <v>0</v>
      </c>
      <c r="W2555">
        <v>0</v>
      </c>
      <c r="X2555">
        <v>2.671650661405546</v>
      </c>
      <c r="Y2555">
        <v>0</v>
      </c>
      <c r="Z2555">
        <v>0</v>
      </c>
      <c r="AA2555">
        <v>0</v>
      </c>
      <c r="AB2555">
        <v>12.100614368441306</v>
      </c>
      <c r="AC2555">
        <v>0</v>
      </c>
      <c r="AD2555">
        <v>0</v>
      </c>
      <c r="AE2555">
        <v>14.772265029846853</v>
      </c>
    </row>
    <row r="2556" spans="1:31" x14ac:dyDescent="0.3">
      <c r="A2556">
        <v>2691968</v>
      </c>
      <c r="B2556">
        <v>1</v>
      </c>
      <c r="C2556" t="s">
        <v>80</v>
      </c>
      <c r="D2556" t="s">
        <v>104</v>
      </c>
      <c r="E2556" t="s">
        <v>145</v>
      </c>
      <c r="F2556" t="s">
        <v>7429</v>
      </c>
      <c r="G2556" t="s">
        <v>3914</v>
      </c>
      <c r="H2556" t="s">
        <v>135</v>
      </c>
      <c r="I2556" t="s">
        <v>136</v>
      </c>
      <c r="J2556" t="s">
        <v>3</v>
      </c>
      <c r="K2556" t="s">
        <v>138</v>
      </c>
      <c r="L2556" t="s">
        <v>7430</v>
      </c>
      <c r="M2556" t="s">
        <v>7431</v>
      </c>
      <c r="N2556">
        <v>2.0519444440000001</v>
      </c>
      <c r="O2556">
        <v>0</v>
      </c>
      <c r="P2556">
        <v>0</v>
      </c>
      <c r="Q2556">
        <v>0</v>
      </c>
      <c r="R2556">
        <v>9</v>
      </c>
      <c r="S2556">
        <v>0</v>
      </c>
      <c r="T2556">
        <v>4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</row>
    <row r="2557" spans="1:31" x14ac:dyDescent="0.3">
      <c r="A2557">
        <v>2692126</v>
      </c>
      <c r="B2557">
        <v>1</v>
      </c>
      <c r="C2557" t="s">
        <v>80</v>
      </c>
      <c r="D2557" t="s">
        <v>84</v>
      </c>
      <c r="E2557" t="s">
        <v>145</v>
      </c>
      <c r="F2557" t="s">
        <v>7432</v>
      </c>
      <c r="G2557" t="s">
        <v>165</v>
      </c>
      <c r="H2557" t="s">
        <v>135</v>
      </c>
      <c r="I2557" t="s">
        <v>136</v>
      </c>
      <c r="J2557" t="s">
        <v>137</v>
      </c>
      <c r="K2557" t="s">
        <v>166</v>
      </c>
      <c r="L2557" t="s">
        <v>7433</v>
      </c>
      <c r="M2557" t="s">
        <v>7434</v>
      </c>
      <c r="N2557">
        <v>3.6902777769999999</v>
      </c>
      <c r="O2557">
        <v>0</v>
      </c>
      <c r="P2557">
        <v>3232</v>
      </c>
      <c r="Q2557">
        <v>0</v>
      </c>
      <c r="R2557">
        <v>0</v>
      </c>
      <c r="S2557">
        <v>2</v>
      </c>
      <c r="T2557">
        <v>177</v>
      </c>
      <c r="U2557">
        <v>0</v>
      </c>
      <c r="V2557">
        <v>0</v>
      </c>
      <c r="W2557">
        <v>0</v>
      </c>
      <c r="X2557">
        <v>2219.0152139516749</v>
      </c>
      <c r="Y2557">
        <v>0</v>
      </c>
      <c r="Z2557">
        <v>0</v>
      </c>
      <c r="AA2557">
        <v>45.391838252822446</v>
      </c>
      <c r="AB2557">
        <v>855.14467161231221</v>
      </c>
      <c r="AC2557">
        <v>0</v>
      </c>
      <c r="AD2557">
        <v>0</v>
      </c>
      <c r="AE2557">
        <v>3119.5517238168095</v>
      </c>
    </row>
    <row r="2558" spans="1:31" x14ac:dyDescent="0.3">
      <c r="A2558">
        <v>2692206</v>
      </c>
      <c r="B2558">
        <v>1</v>
      </c>
      <c r="C2558" t="s">
        <v>81</v>
      </c>
      <c r="D2558" t="s">
        <v>127</v>
      </c>
      <c r="E2558" t="s">
        <v>244</v>
      </c>
      <c r="F2558" t="s">
        <v>7435</v>
      </c>
      <c r="G2558" t="s">
        <v>409</v>
      </c>
      <c r="H2558" t="s">
        <v>187</v>
      </c>
      <c r="I2558" t="s">
        <v>136</v>
      </c>
      <c r="J2558" t="s">
        <v>137</v>
      </c>
      <c r="K2558" t="s">
        <v>138</v>
      </c>
      <c r="L2558" t="s">
        <v>7436</v>
      </c>
      <c r="M2558" t="s">
        <v>7437</v>
      </c>
      <c r="N2558">
        <v>0.73138888800000001</v>
      </c>
      <c r="O2558">
        <v>0</v>
      </c>
      <c r="P2558">
        <v>134</v>
      </c>
      <c r="Q2558">
        <v>0</v>
      </c>
      <c r="R2558">
        <v>8</v>
      </c>
      <c r="S2558">
        <v>0</v>
      </c>
      <c r="T2558">
        <v>20</v>
      </c>
      <c r="U2558">
        <v>0</v>
      </c>
      <c r="V2558">
        <v>0</v>
      </c>
      <c r="W2558">
        <v>0</v>
      </c>
      <c r="X2558">
        <v>17.768700375839089</v>
      </c>
      <c r="Y2558">
        <v>0</v>
      </c>
      <c r="Z2558">
        <v>0.35330325882946967</v>
      </c>
      <c r="AA2558">
        <v>0</v>
      </c>
      <c r="AB2558">
        <v>24.302696046555344</v>
      </c>
      <c r="AC2558">
        <v>0</v>
      </c>
      <c r="AD2558">
        <v>0</v>
      </c>
      <c r="AE2558">
        <v>42.424699681223899</v>
      </c>
    </row>
    <row r="2559" spans="1:31" x14ac:dyDescent="0.3">
      <c r="A2559">
        <v>2692258</v>
      </c>
      <c r="B2559">
        <v>1</v>
      </c>
      <c r="C2559" t="s">
        <v>80</v>
      </c>
      <c r="D2559" t="s">
        <v>84</v>
      </c>
      <c r="E2559" t="s">
        <v>244</v>
      </c>
      <c r="F2559" t="s">
        <v>7438</v>
      </c>
      <c r="G2559" t="s">
        <v>968</v>
      </c>
      <c r="H2559" t="s">
        <v>187</v>
      </c>
      <c r="I2559" t="s">
        <v>136</v>
      </c>
      <c r="J2559" t="s">
        <v>137</v>
      </c>
      <c r="K2559" t="s">
        <v>138</v>
      </c>
      <c r="L2559" t="s">
        <v>7439</v>
      </c>
      <c r="M2559" t="s">
        <v>7440</v>
      </c>
      <c r="N2559">
        <v>0.89444444400000001</v>
      </c>
      <c r="O2559">
        <v>0</v>
      </c>
      <c r="P2559">
        <v>201</v>
      </c>
      <c r="Q2559">
        <v>0</v>
      </c>
      <c r="R2559">
        <v>0</v>
      </c>
      <c r="S2559">
        <v>0</v>
      </c>
      <c r="T2559">
        <v>139</v>
      </c>
      <c r="U2559">
        <v>0</v>
      </c>
      <c r="V2559">
        <v>2</v>
      </c>
      <c r="W2559">
        <v>0</v>
      </c>
      <c r="X2559">
        <v>49.290726030284247</v>
      </c>
      <c r="Y2559">
        <v>0</v>
      </c>
      <c r="Z2559">
        <v>0</v>
      </c>
      <c r="AA2559">
        <v>0</v>
      </c>
      <c r="AB2559">
        <v>140.76122699066508</v>
      </c>
      <c r="AC2559">
        <v>0</v>
      </c>
      <c r="AD2559">
        <v>194.98854015409947</v>
      </c>
      <c r="AE2559">
        <v>385.04049317504882</v>
      </c>
    </row>
    <row r="2560" spans="1:31" x14ac:dyDescent="0.3">
      <c r="A2560">
        <v>2692294</v>
      </c>
      <c r="B2560">
        <v>1</v>
      </c>
      <c r="C2560" t="s">
        <v>81</v>
      </c>
      <c r="D2560" t="s">
        <v>118</v>
      </c>
      <c r="E2560" t="s">
        <v>184</v>
      </c>
      <c r="F2560" t="s">
        <v>7441</v>
      </c>
      <c r="G2560" t="s">
        <v>186</v>
      </c>
      <c r="H2560" t="s">
        <v>187</v>
      </c>
      <c r="I2560" t="s">
        <v>136</v>
      </c>
      <c r="J2560" t="s">
        <v>137</v>
      </c>
      <c r="K2560" t="s">
        <v>138</v>
      </c>
      <c r="L2560" t="s">
        <v>7442</v>
      </c>
      <c r="M2560" t="s">
        <v>7443</v>
      </c>
      <c r="N2560">
        <v>1.8930555549999999</v>
      </c>
      <c r="O2560">
        <v>0</v>
      </c>
      <c r="P2560">
        <v>17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4.9051547950423124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4.9051547950423124</v>
      </c>
    </row>
    <row r="2561" spans="1:31" x14ac:dyDescent="0.3">
      <c r="A2561">
        <v>2692305</v>
      </c>
      <c r="B2561">
        <v>1</v>
      </c>
      <c r="C2561" t="s">
        <v>80</v>
      </c>
      <c r="D2561" t="s">
        <v>105</v>
      </c>
      <c r="E2561" t="s">
        <v>184</v>
      </c>
      <c r="F2561" t="s">
        <v>7444</v>
      </c>
      <c r="G2561" t="s">
        <v>186</v>
      </c>
      <c r="H2561" t="s">
        <v>187</v>
      </c>
      <c r="I2561" t="s">
        <v>136</v>
      </c>
      <c r="J2561" t="s">
        <v>137</v>
      </c>
      <c r="K2561" t="s">
        <v>138</v>
      </c>
      <c r="L2561" t="s">
        <v>7445</v>
      </c>
      <c r="M2561" t="s">
        <v>7446</v>
      </c>
      <c r="N2561">
        <v>2.025833333</v>
      </c>
      <c r="O2561">
        <v>0</v>
      </c>
      <c r="P2561">
        <v>28</v>
      </c>
      <c r="Q2561">
        <v>0</v>
      </c>
      <c r="R2561">
        <v>0</v>
      </c>
      <c r="S2561">
        <v>0</v>
      </c>
      <c r="T2561">
        <v>3</v>
      </c>
      <c r="U2561">
        <v>0</v>
      </c>
      <c r="V2561">
        <v>0</v>
      </c>
      <c r="W2561">
        <v>0</v>
      </c>
      <c r="X2561">
        <v>11.618956792675844</v>
      </c>
      <c r="Y2561">
        <v>0</v>
      </c>
      <c r="Z2561">
        <v>0</v>
      </c>
      <c r="AA2561">
        <v>0</v>
      </c>
      <c r="AB2561">
        <v>6.6161918630128058</v>
      </c>
      <c r="AC2561">
        <v>0</v>
      </c>
      <c r="AD2561">
        <v>0</v>
      </c>
      <c r="AE2561">
        <v>18.235148655688651</v>
      </c>
    </row>
    <row r="2562" spans="1:31" x14ac:dyDescent="0.3">
      <c r="A2562">
        <v>2692327</v>
      </c>
      <c r="B2562">
        <v>1</v>
      </c>
      <c r="C2562" t="s">
        <v>81</v>
      </c>
      <c r="D2562" t="s">
        <v>112</v>
      </c>
      <c r="E2562" t="s">
        <v>184</v>
      </c>
      <c r="F2562" t="s">
        <v>7447</v>
      </c>
      <c r="G2562" t="s">
        <v>409</v>
      </c>
      <c r="H2562" t="s">
        <v>187</v>
      </c>
      <c r="I2562" t="s">
        <v>136</v>
      </c>
      <c r="J2562" t="s">
        <v>137</v>
      </c>
      <c r="K2562" t="s">
        <v>138</v>
      </c>
      <c r="L2562" t="s">
        <v>7448</v>
      </c>
      <c r="M2562" t="s">
        <v>7449</v>
      </c>
      <c r="N2562">
        <v>1.9063888879999999</v>
      </c>
      <c r="O2562">
        <v>0</v>
      </c>
      <c r="P2562">
        <v>76</v>
      </c>
      <c r="Q2562">
        <v>0</v>
      </c>
      <c r="R2562">
        <v>0</v>
      </c>
      <c r="S2562">
        <v>0</v>
      </c>
      <c r="T2562">
        <v>3</v>
      </c>
      <c r="U2562">
        <v>0</v>
      </c>
      <c r="V2562">
        <v>0</v>
      </c>
      <c r="W2562">
        <v>0</v>
      </c>
      <c r="X2562">
        <v>22.903522917224088</v>
      </c>
      <c r="Y2562">
        <v>0</v>
      </c>
      <c r="Z2562">
        <v>0</v>
      </c>
      <c r="AA2562">
        <v>0</v>
      </c>
      <c r="AB2562">
        <v>3.3088605726030766</v>
      </c>
      <c r="AC2562">
        <v>0</v>
      </c>
      <c r="AD2562">
        <v>0</v>
      </c>
      <c r="AE2562">
        <v>26.212383489827165</v>
      </c>
    </row>
    <row r="2563" spans="1:31" x14ac:dyDescent="0.3">
      <c r="A2563">
        <v>2692333</v>
      </c>
      <c r="B2563">
        <v>1</v>
      </c>
      <c r="C2563" t="s">
        <v>81</v>
      </c>
      <c r="D2563" t="s">
        <v>123</v>
      </c>
      <c r="E2563" t="s">
        <v>184</v>
      </c>
      <c r="F2563" t="s">
        <v>7450</v>
      </c>
      <c r="G2563" t="s">
        <v>409</v>
      </c>
      <c r="H2563" t="s">
        <v>187</v>
      </c>
      <c r="I2563" t="s">
        <v>136</v>
      </c>
      <c r="J2563" t="s">
        <v>137</v>
      </c>
      <c r="K2563" t="s">
        <v>138</v>
      </c>
      <c r="L2563" t="s">
        <v>7451</v>
      </c>
      <c r="M2563" t="s">
        <v>7452</v>
      </c>
      <c r="N2563">
        <v>2.0236111110000001</v>
      </c>
      <c r="O2563">
        <v>0</v>
      </c>
      <c r="P2563">
        <v>48</v>
      </c>
      <c r="Q2563">
        <v>0</v>
      </c>
      <c r="R2563">
        <v>0</v>
      </c>
      <c r="S2563">
        <v>0</v>
      </c>
      <c r="T2563">
        <v>5</v>
      </c>
      <c r="U2563">
        <v>0</v>
      </c>
      <c r="V2563">
        <v>0</v>
      </c>
      <c r="W2563">
        <v>0</v>
      </c>
      <c r="X2563">
        <v>11.06143844148983</v>
      </c>
      <c r="Y2563">
        <v>0</v>
      </c>
      <c r="Z2563">
        <v>0</v>
      </c>
      <c r="AA2563">
        <v>0</v>
      </c>
      <c r="AB2563">
        <v>5.3351682020011992</v>
      </c>
      <c r="AC2563">
        <v>0</v>
      </c>
      <c r="AD2563">
        <v>0</v>
      </c>
      <c r="AE2563">
        <v>16.39660664349103</v>
      </c>
    </row>
    <row r="2564" spans="1:31" x14ac:dyDescent="0.3">
      <c r="A2564">
        <v>2692341</v>
      </c>
      <c r="B2564">
        <v>1</v>
      </c>
      <c r="C2564" t="s">
        <v>80</v>
      </c>
      <c r="D2564" t="s">
        <v>101</v>
      </c>
      <c r="E2564" t="s">
        <v>184</v>
      </c>
      <c r="F2564" t="s">
        <v>7453</v>
      </c>
      <c r="G2564" t="s">
        <v>409</v>
      </c>
      <c r="H2564" t="s">
        <v>187</v>
      </c>
      <c r="I2564" t="s">
        <v>136</v>
      </c>
      <c r="J2564" t="s">
        <v>137</v>
      </c>
      <c r="K2564" t="s">
        <v>138</v>
      </c>
      <c r="L2564" t="s">
        <v>7454</v>
      </c>
      <c r="M2564" t="s">
        <v>7455</v>
      </c>
      <c r="N2564">
        <v>1.5052777770000001</v>
      </c>
      <c r="O2564">
        <v>0</v>
      </c>
      <c r="P2564">
        <v>10</v>
      </c>
      <c r="Q2564">
        <v>0</v>
      </c>
      <c r="R2564">
        <v>0</v>
      </c>
      <c r="S2564">
        <v>0</v>
      </c>
      <c r="T2564">
        <v>5</v>
      </c>
      <c r="U2564">
        <v>0</v>
      </c>
      <c r="V2564">
        <v>0</v>
      </c>
      <c r="W2564">
        <v>0</v>
      </c>
      <c r="X2564">
        <v>2.3150251776436628</v>
      </c>
      <c r="Y2564">
        <v>0</v>
      </c>
      <c r="Z2564">
        <v>0</v>
      </c>
      <c r="AA2564">
        <v>0</v>
      </c>
      <c r="AB2564">
        <v>8.8931794303593641</v>
      </c>
      <c r="AC2564">
        <v>0</v>
      </c>
      <c r="AD2564">
        <v>0</v>
      </c>
      <c r="AE2564">
        <v>11.208204608003026</v>
      </c>
    </row>
    <row r="2565" spans="1:31" x14ac:dyDescent="0.3">
      <c r="A2565">
        <v>2692348</v>
      </c>
      <c r="B2565">
        <v>1</v>
      </c>
      <c r="C2565" t="s">
        <v>80</v>
      </c>
      <c r="D2565" t="s">
        <v>83</v>
      </c>
      <c r="E2565" t="s">
        <v>132</v>
      </c>
      <c r="F2565" t="s">
        <v>7456</v>
      </c>
      <c r="G2565" t="s">
        <v>165</v>
      </c>
      <c r="H2565" t="s">
        <v>135</v>
      </c>
      <c r="I2565" t="s">
        <v>136</v>
      </c>
      <c r="J2565" t="s">
        <v>137</v>
      </c>
      <c r="K2565" t="s">
        <v>166</v>
      </c>
      <c r="L2565" t="s">
        <v>7457</v>
      </c>
      <c r="M2565" t="s">
        <v>7458</v>
      </c>
      <c r="N2565">
        <v>0.67694444399999998</v>
      </c>
      <c r="O2565">
        <v>0</v>
      </c>
      <c r="P2565">
        <v>263</v>
      </c>
      <c r="Q2565">
        <v>0</v>
      </c>
      <c r="R2565">
        <v>0</v>
      </c>
      <c r="S2565">
        <v>7</v>
      </c>
      <c r="T2565">
        <v>32</v>
      </c>
      <c r="U2565">
        <v>3</v>
      </c>
      <c r="V2565">
        <v>0</v>
      </c>
      <c r="W2565">
        <v>0</v>
      </c>
      <c r="X2565">
        <v>35.383241389674154</v>
      </c>
      <c r="Y2565">
        <v>0</v>
      </c>
      <c r="Z2565">
        <v>0</v>
      </c>
      <c r="AA2565">
        <v>29.807161400548321</v>
      </c>
      <c r="AB2565">
        <v>46.836649423914501</v>
      </c>
      <c r="AC2565">
        <v>70.98290043318822</v>
      </c>
      <c r="AD2565">
        <v>0</v>
      </c>
      <c r="AE2565">
        <v>183.00995264732518</v>
      </c>
    </row>
    <row r="2566" spans="1:31" x14ac:dyDescent="0.3">
      <c r="A2566">
        <v>2692281</v>
      </c>
      <c r="B2566">
        <v>2</v>
      </c>
      <c r="C2566" t="s">
        <v>80</v>
      </c>
      <c r="D2566" t="s">
        <v>84</v>
      </c>
      <c r="E2566" t="s">
        <v>145</v>
      </c>
      <c r="F2566" t="s">
        <v>7459</v>
      </c>
      <c r="G2566" t="s">
        <v>176</v>
      </c>
      <c r="H2566" t="s">
        <v>135</v>
      </c>
      <c r="I2566" t="s">
        <v>136</v>
      </c>
      <c r="J2566" t="s">
        <v>137</v>
      </c>
      <c r="K2566" t="s">
        <v>138</v>
      </c>
      <c r="L2566" t="s">
        <v>7460</v>
      </c>
      <c r="M2566" t="s">
        <v>7461</v>
      </c>
      <c r="N2566">
        <v>0.49027777700000003</v>
      </c>
      <c r="O2566">
        <v>0</v>
      </c>
      <c r="P2566">
        <v>174</v>
      </c>
      <c r="Q2566">
        <v>0</v>
      </c>
      <c r="R2566">
        <v>120</v>
      </c>
      <c r="S2566">
        <v>1</v>
      </c>
      <c r="T2566">
        <v>59</v>
      </c>
      <c r="U2566">
        <v>1</v>
      </c>
      <c r="V2566">
        <v>0</v>
      </c>
      <c r="W2566">
        <v>0</v>
      </c>
      <c r="X2566">
        <v>23.469512109818325</v>
      </c>
      <c r="Y2566">
        <v>0</v>
      </c>
      <c r="Z2566">
        <v>30.307022297220087</v>
      </c>
      <c r="AA2566">
        <v>25.116550776178102</v>
      </c>
      <c r="AB2566">
        <v>59.919964701621922</v>
      </c>
      <c r="AC2566">
        <v>9.4220811601957752</v>
      </c>
      <c r="AD2566">
        <v>0</v>
      </c>
      <c r="AE2566">
        <v>148.23513104503422</v>
      </c>
    </row>
    <row r="2567" spans="1:31" x14ac:dyDescent="0.3">
      <c r="A2567">
        <v>2692100</v>
      </c>
      <c r="B2567">
        <v>1</v>
      </c>
      <c r="C2567" t="s">
        <v>80</v>
      </c>
      <c r="D2567" t="s">
        <v>82</v>
      </c>
      <c r="E2567" t="s">
        <v>184</v>
      </c>
      <c r="F2567" t="s">
        <v>7462</v>
      </c>
      <c r="G2567" t="s">
        <v>147</v>
      </c>
      <c r="H2567" t="s">
        <v>187</v>
      </c>
      <c r="I2567" t="s">
        <v>136</v>
      </c>
      <c r="J2567" t="s">
        <v>3</v>
      </c>
      <c r="K2567" t="s">
        <v>138</v>
      </c>
      <c r="L2567" t="s">
        <v>7463</v>
      </c>
      <c r="M2567" t="s">
        <v>7464</v>
      </c>
      <c r="N2567">
        <v>3.6513888880000001</v>
      </c>
      <c r="O2567">
        <v>0</v>
      </c>
      <c r="P2567">
        <v>45</v>
      </c>
      <c r="Q2567">
        <v>0</v>
      </c>
      <c r="R2567">
        <v>0</v>
      </c>
      <c r="S2567">
        <v>0</v>
      </c>
      <c r="T2567">
        <v>8</v>
      </c>
      <c r="U2567">
        <v>0</v>
      </c>
      <c r="V2567">
        <v>0</v>
      </c>
      <c r="W2567">
        <v>0</v>
      </c>
      <c r="X2567">
        <v>10.809680956720515</v>
      </c>
      <c r="Y2567">
        <v>0</v>
      </c>
      <c r="Z2567">
        <v>0</v>
      </c>
      <c r="AA2567">
        <v>0</v>
      </c>
      <c r="AB2567">
        <v>47.952795817213357</v>
      </c>
      <c r="AC2567">
        <v>0</v>
      </c>
      <c r="AD2567">
        <v>0</v>
      </c>
      <c r="AE2567">
        <v>58.762476773933869</v>
      </c>
    </row>
    <row r="2568" spans="1:31" x14ac:dyDescent="0.3">
      <c r="A2568">
        <v>2692188</v>
      </c>
      <c r="B2568">
        <v>1</v>
      </c>
      <c r="C2568" t="s">
        <v>81</v>
      </c>
      <c r="D2568" t="s">
        <v>123</v>
      </c>
      <c r="E2568" t="s">
        <v>213</v>
      </c>
      <c r="F2568" t="s">
        <v>7465</v>
      </c>
      <c r="G2568" t="s">
        <v>688</v>
      </c>
      <c r="H2568" t="s">
        <v>187</v>
      </c>
      <c r="I2568" t="s">
        <v>136</v>
      </c>
      <c r="J2568" t="s">
        <v>137</v>
      </c>
      <c r="K2568" t="s">
        <v>138</v>
      </c>
      <c r="L2568" t="s">
        <v>7466</v>
      </c>
      <c r="M2568" t="s">
        <v>7467</v>
      </c>
      <c r="N2568">
        <v>5.1666666660000002</v>
      </c>
      <c r="O2568">
        <v>0</v>
      </c>
      <c r="P2568">
        <v>5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4.0320582004698506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4.0320582004698506</v>
      </c>
    </row>
    <row r="2569" spans="1:31" x14ac:dyDescent="0.3">
      <c r="A2569">
        <v>2692244</v>
      </c>
      <c r="B2569">
        <v>1</v>
      </c>
      <c r="C2569" t="s">
        <v>80</v>
      </c>
      <c r="D2569" t="s">
        <v>105</v>
      </c>
      <c r="E2569" t="s">
        <v>184</v>
      </c>
      <c r="F2569" t="s">
        <v>7468</v>
      </c>
      <c r="G2569" t="s">
        <v>346</v>
      </c>
      <c r="H2569" t="s">
        <v>187</v>
      </c>
      <c r="I2569" t="s">
        <v>136</v>
      </c>
      <c r="J2569" t="s">
        <v>137</v>
      </c>
      <c r="K2569" t="s">
        <v>166</v>
      </c>
      <c r="L2569" t="s">
        <v>7469</v>
      </c>
      <c r="M2569" t="s">
        <v>7470</v>
      </c>
      <c r="N2569">
        <v>3.7436111109999999</v>
      </c>
      <c r="O2569">
        <v>0</v>
      </c>
      <c r="P2569">
        <v>35</v>
      </c>
      <c r="Q2569">
        <v>0</v>
      </c>
      <c r="R2569">
        <v>0</v>
      </c>
      <c r="S2569">
        <v>0</v>
      </c>
      <c r="T2569">
        <v>2</v>
      </c>
      <c r="U2569">
        <v>0</v>
      </c>
      <c r="V2569">
        <v>0</v>
      </c>
      <c r="W2569">
        <v>0</v>
      </c>
      <c r="X2569">
        <v>26.349521182157805</v>
      </c>
      <c r="Y2569">
        <v>0</v>
      </c>
      <c r="Z2569">
        <v>0</v>
      </c>
      <c r="AA2569">
        <v>0</v>
      </c>
      <c r="AB2569">
        <v>5.5935869295833642</v>
      </c>
      <c r="AC2569">
        <v>0</v>
      </c>
      <c r="AD2569">
        <v>0</v>
      </c>
      <c r="AE2569">
        <v>31.943108111741168</v>
      </c>
    </row>
    <row r="2570" spans="1:31" x14ac:dyDescent="0.3">
      <c r="A2570">
        <v>2692318</v>
      </c>
      <c r="B2570">
        <v>1</v>
      </c>
      <c r="C2570" t="s">
        <v>80</v>
      </c>
      <c r="D2570" t="s">
        <v>96</v>
      </c>
      <c r="E2570" t="s">
        <v>184</v>
      </c>
      <c r="F2570" t="s">
        <v>7471</v>
      </c>
      <c r="G2570" t="s">
        <v>273</v>
      </c>
      <c r="H2570" t="s">
        <v>187</v>
      </c>
      <c r="I2570" t="s">
        <v>136</v>
      </c>
      <c r="J2570" t="s">
        <v>137</v>
      </c>
      <c r="K2570" t="s">
        <v>138</v>
      </c>
      <c r="L2570" t="s">
        <v>7472</v>
      </c>
      <c r="M2570" t="s">
        <v>7473</v>
      </c>
      <c r="N2570">
        <v>3.1147222220000002</v>
      </c>
      <c r="O2570">
        <v>0</v>
      </c>
      <c r="P2570">
        <v>13</v>
      </c>
      <c r="Q2570">
        <v>0</v>
      </c>
      <c r="R2570">
        <v>8</v>
      </c>
      <c r="S2570">
        <v>0</v>
      </c>
      <c r="T2570">
        <v>6</v>
      </c>
      <c r="U2570">
        <v>0</v>
      </c>
      <c r="V2570">
        <v>0</v>
      </c>
      <c r="W2570">
        <v>0</v>
      </c>
      <c r="X2570">
        <v>11.00616071862108</v>
      </c>
      <c r="Y2570">
        <v>0</v>
      </c>
      <c r="Z2570">
        <v>4.2836066775666666</v>
      </c>
      <c r="AA2570">
        <v>0</v>
      </c>
      <c r="AB2570">
        <v>59.679647034697865</v>
      </c>
      <c r="AC2570">
        <v>0</v>
      </c>
      <c r="AD2570">
        <v>0</v>
      </c>
      <c r="AE2570">
        <v>74.969414430885607</v>
      </c>
    </row>
    <row r="2571" spans="1:31" x14ac:dyDescent="0.3">
      <c r="A2571">
        <v>2692326</v>
      </c>
      <c r="B2571">
        <v>1</v>
      </c>
      <c r="C2571" t="s">
        <v>80</v>
      </c>
      <c r="D2571" t="s">
        <v>97</v>
      </c>
      <c r="E2571" t="s">
        <v>213</v>
      </c>
      <c r="F2571" t="s">
        <v>7474</v>
      </c>
      <c r="G2571" t="s">
        <v>688</v>
      </c>
      <c r="H2571" t="s">
        <v>187</v>
      </c>
      <c r="I2571" t="s">
        <v>136</v>
      </c>
      <c r="J2571" t="s">
        <v>137</v>
      </c>
      <c r="K2571" t="s">
        <v>138</v>
      </c>
      <c r="L2571" t="s">
        <v>7475</v>
      </c>
      <c r="M2571" t="s">
        <v>7476</v>
      </c>
      <c r="N2571">
        <v>2.6088888880000001</v>
      </c>
      <c r="O2571">
        <v>0</v>
      </c>
      <c r="P2571">
        <v>1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0.97046936000557371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0.97046936000557371</v>
      </c>
    </row>
    <row r="2572" spans="1:31" x14ac:dyDescent="0.3">
      <c r="A2572">
        <v>2692376</v>
      </c>
      <c r="B2572">
        <v>1</v>
      </c>
      <c r="C2572" t="s">
        <v>80</v>
      </c>
      <c r="D2572" t="s">
        <v>82</v>
      </c>
      <c r="E2572" t="s">
        <v>213</v>
      </c>
      <c r="F2572" t="s">
        <v>7477</v>
      </c>
      <c r="G2572" t="s">
        <v>215</v>
      </c>
      <c r="H2572" t="s">
        <v>187</v>
      </c>
      <c r="I2572" t="s">
        <v>136</v>
      </c>
      <c r="J2572" t="s">
        <v>137</v>
      </c>
      <c r="K2572" t="s">
        <v>138</v>
      </c>
      <c r="L2572" t="s">
        <v>7478</v>
      </c>
      <c r="M2572" t="s">
        <v>7479</v>
      </c>
      <c r="N2572">
        <v>1.493333333</v>
      </c>
      <c r="O2572">
        <v>0</v>
      </c>
      <c r="P2572">
        <v>0</v>
      </c>
      <c r="Q2572">
        <v>0</v>
      </c>
      <c r="R2572">
        <v>0</v>
      </c>
      <c r="S2572">
        <v>0</v>
      </c>
      <c r="T2572">
        <v>13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12.67478375475801</v>
      </c>
      <c r="AC2572">
        <v>0</v>
      </c>
      <c r="AD2572">
        <v>0</v>
      </c>
      <c r="AE2572">
        <v>12.67478375475801</v>
      </c>
    </row>
    <row r="2573" spans="1:31" x14ac:dyDescent="0.3">
      <c r="A2573">
        <v>2692385</v>
      </c>
      <c r="B2573">
        <v>1</v>
      </c>
      <c r="C2573" t="s">
        <v>81</v>
      </c>
      <c r="D2573" t="s">
        <v>127</v>
      </c>
      <c r="E2573" t="s">
        <v>428</v>
      </c>
      <c r="F2573" t="s">
        <v>7480</v>
      </c>
      <c r="G2573" t="s">
        <v>409</v>
      </c>
      <c r="H2573" t="s">
        <v>187</v>
      </c>
      <c r="I2573" t="s">
        <v>136</v>
      </c>
      <c r="J2573" t="s">
        <v>137</v>
      </c>
      <c r="K2573" t="s">
        <v>138</v>
      </c>
      <c r="L2573" t="s">
        <v>7481</v>
      </c>
      <c r="M2573" t="s">
        <v>7482</v>
      </c>
      <c r="N2573">
        <v>1.3388888880000001</v>
      </c>
      <c r="O2573">
        <v>0</v>
      </c>
      <c r="P2573">
        <v>41</v>
      </c>
      <c r="Q2573">
        <v>0</v>
      </c>
      <c r="R2573">
        <v>0</v>
      </c>
      <c r="S2573">
        <v>0</v>
      </c>
      <c r="T2573">
        <v>7</v>
      </c>
      <c r="U2573">
        <v>0</v>
      </c>
      <c r="V2573">
        <v>0</v>
      </c>
      <c r="W2573">
        <v>0</v>
      </c>
      <c r="X2573">
        <v>10.204302371923282</v>
      </c>
      <c r="Y2573">
        <v>0</v>
      </c>
      <c r="Z2573">
        <v>0</v>
      </c>
      <c r="AA2573">
        <v>0</v>
      </c>
      <c r="AB2573">
        <v>12.100715507186051</v>
      </c>
      <c r="AC2573">
        <v>0</v>
      </c>
      <c r="AD2573">
        <v>0</v>
      </c>
      <c r="AE2573">
        <v>22.305017879109332</v>
      </c>
    </row>
    <row r="2574" spans="1:31" x14ac:dyDescent="0.3">
      <c r="A2574">
        <v>2692388</v>
      </c>
      <c r="B2574">
        <v>1</v>
      </c>
      <c r="C2574" t="s">
        <v>80</v>
      </c>
      <c r="D2574" t="s">
        <v>94</v>
      </c>
      <c r="E2574" t="s">
        <v>184</v>
      </c>
      <c r="F2574" t="s">
        <v>5749</v>
      </c>
      <c r="G2574" t="s">
        <v>186</v>
      </c>
      <c r="H2574" t="s">
        <v>187</v>
      </c>
      <c r="I2574" t="s">
        <v>136</v>
      </c>
      <c r="J2574" t="s">
        <v>137</v>
      </c>
      <c r="K2574" t="s">
        <v>138</v>
      </c>
      <c r="L2574" t="s">
        <v>7483</v>
      </c>
      <c r="M2574" t="s">
        <v>7484</v>
      </c>
      <c r="N2574">
        <v>1.651944444</v>
      </c>
      <c r="O2574">
        <v>0</v>
      </c>
      <c r="P2574">
        <v>43</v>
      </c>
      <c r="Q2574">
        <v>0</v>
      </c>
      <c r="R2574">
        <v>0</v>
      </c>
      <c r="S2574">
        <v>0</v>
      </c>
      <c r="T2574">
        <v>4</v>
      </c>
      <c r="U2574">
        <v>0</v>
      </c>
      <c r="V2574">
        <v>0</v>
      </c>
      <c r="W2574">
        <v>0</v>
      </c>
      <c r="X2574">
        <v>5.4054575685658923</v>
      </c>
      <c r="Y2574">
        <v>0</v>
      </c>
      <c r="Z2574">
        <v>0</v>
      </c>
      <c r="AA2574">
        <v>0</v>
      </c>
      <c r="AB2574">
        <v>0.36582680057024408</v>
      </c>
      <c r="AC2574">
        <v>0</v>
      </c>
      <c r="AD2574">
        <v>0</v>
      </c>
      <c r="AE2574">
        <v>5.7712843691361364</v>
      </c>
    </row>
    <row r="2575" spans="1:31" x14ac:dyDescent="0.3">
      <c r="A2575">
        <v>2692399</v>
      </c>
      <c r="B2575">
        <v>1</v>
      </c>
      <c r="C2575" t="s">
        <v>80</v>
      </c>
      <c r="D2575" t="s">
        <v>88</v>
      </c>
      <c r="E2575" t="s">
        <v>244</v>
      </c>
      <c r="F2575" t="s">
        <v>7485</v>
      </c>
      <c r="G2575" t="s">
        <v>346</v>
      </c>
      <c r="H2575" t="s">
        <v>187</v>
      </c>
      <c r="I2575" t="s">
        <v>136</v>
      </c>
      <c r="J2575" t="s">
        <v>137</v>
      </c>
      <c r="K2575" t="s">
        <v>166</v>
      </c>
      <c r="L2575" t="s">
        <v>7486</v>
      </c>
      <c r="M2575" t="s">
        <v>7487</v>
      </c>
      <c r="N2575">
        <v>1.2352777770000001</v>
      </c>
      <c r="O2575">
        <v>0</v>
      </c>
      <c r="P2575">
        <v>0</v>
      </c>
      <c r="Q2575">
        <v>0</v>
      </c>
      <c r="R2575">
        <v>0</v>
      </c>
      <c r="S2575">
        <v>0</v>
      </c>
      <c r="T2575">
        <v>105</v>
      </c>
      <c r="U2575">
        <v>0</v>
      </c>
      <c r="V2575">
        <v>3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105.06602901016099</v>
      </c>
      <c r="AC2575">
        <v>0</v>
      </c>
      <c r="AD2575">
        <v>238.14850509957154</v>
      </c>
      <c r="AE2575">
        <v>343.21453410973254</v>
      </c>
    </row>
    <row r="2576" spans="1:31" x14ac:dyDescent="0.3">
      <c r="A2576">
        <v>2692415</v>
      </c>
      <c r="B2576">
        <v>1</v>
      </c>
      <c r="C2576" t="s">
        <v>81</v>
      </c>
      <c r="D2576" t="s">
        <v>127</v>
      </c>
      <c r="E2576" t="s">
        <v>184</v>
      </c>
      <c r="F2576" t="s">
        <v>7488</v>
      </c>
      <c r="G2576" t="s">
        <v>409</v>
      </c>
      <c r="H2576" t="s">
        <v>187</v>
      </c>
      <c r="I2576" t="s">
        <v>136</v>
      </c>
      <c r="J2576" t="s">
        <v>137</v>
      </c>
      <c r="K2576" t="s">
        <v>138</v>
      </c>
      <c r="L2576" t="s">
        <v>7489</v>
      </c>
      <c r="M2576" t="s">
        <v>7490</v>
      </c>
      <c r="N2576">
        <v>0.89055555500000005</v>
      </c>
      <c r="O2576">
        <v>0</v>
      </c>
      <c r="P2576">
        <v>29</v>
      </c>
      <c r="Q2576">
        <v>0</v>
      </c>
      <c r="R2576">
        <v>6</v>
      </c>
      <c r="S2576">
        <v>0</v>
      </c>
      <c r="T2576">
        <v>6</v>
      </c>
      <c r="U2576">
        <v>0</v>
      </c>
      <c r="V2576">
        <v>0</v>
      </c>
      <c r="W2576">
        <v>0</v>
      </c>
      <c r="X2576">
        <v>4.0386158501631169</v>
      </c>
      <c r="Y2576">
        <v>0</v>
      </c>
      <c r="Z2576">
        <v>0.88978029750791077</v>
      </c>
      <c r="AA2576">
        <v>0</v>
      </c>
      <c r="AB2576">
        <v>0.87631340161766114</v>
      </c>
      <c r="AC2576">
        <v>0</v>
      </c>
      <c r="AD2576">
        <v>0</v>
      </c>
      <c r="AE2576">
        <v>5.8047095492886891</v>
      </c>
    </row>
    <row r="2577" spans="1:31" x14ac:dyDescent="0.3">
      <c r="A2577">
        <v>2692436</v>
      </c>
      <c r="B2577">
        <v>2</v>
      </c>
      <c r="C2577" t="s">
        <v>80</v>
      </c>
      <c r="D2577" t="s">
        <v>84</v>
      </c>
      <c r="E2577" t="s">
        <v>244</v>
      </c>
      <c r="F2577" t="s">
        <v>7491</v>
      </c>
      <c r="G2577" t="s">
        <v>186</v>
      </c>
      <c r="H2577" t="s">
        <v>187</v>
      </c>
      <c r="I2577" t="s">
        <v>136</v>
      </c>
      <c r="J2577" t="s">
        <v>137</v>
      </c>
      <c r="K2577" t="s">
        <v>138</v>
      </c>
      <c r="L2577" t="s">
        <v>7492</v>
      </c>
      <c r="M2577" t="s">
        <v>7493</v>
      </c>
      <c r="N2577">
        <v>0.21916666600000001</v>
      </c>
      <c r="O2577">
        <v>0</v>
      </c>
      <c r="P2577">
        <v>1197</v>
      </c>
      <c r="Q2577">
        <v>0</v>
      </c>
      <c r="R2577">
        <v>0</v>
      </c>
      <c r="S2577">
        <v>0</v>
      </c>
      <c r="T2577">
        <v>91</v>
      </c>
      <c r="U2577">
        <v>0</v>
      </c>
      <c r="V2577">
        <v>0</v>
      </c>
      <c r="W2577">
        <v>0</v>
      </c>
      <c r="X2577">
        <v>47.720144831164333</v>
      </c>
      <c r="Y2577">
        <v>0</v>
      </c>
      <c r="Z2577">
        <v>0</v>
      </c>
      <c r="AA2577">
        <v>0</v>
      </c>
      <c r="AB2577">
        <v>13.668094168892443</v>
      </c>
      <c r="AC2577">
        <v>0</v>
      </c>
      <c r="AD2577">
        <v>0</v>
      </c>
      <c r="AE2577">
        <v>61.388239000056778</v>
      </c>
    </row>
    <row r="2578" spans="1:31" x14ac:dyDescent="0.3">
      <c r="A2578">
        <v>2691670</v>
      </c>
      <c r="B2578">
        <v>1</v>
      </c>
      <c r="C2578" t="s">
        <v>81</v>
      </c>
      <c r="D2578" t="s">
        <v>127</v>
      </c>
      <c r="E2578" t="s">
        <v>213</v>
      </c>
      <c r="F2578" t="s">
        <v>7494</v>
      </c>
      <c r="G2578" t="s">
        <v>688</v>
      </c>
      <c r="H2578" t="s">
        <v>187</v>
      </c>
      <c r="I2578" t="s">
        <v>136</v>
      </c>
      <c r="J2578" t="s">
        <v>137</v>
      </c>
      <c r="K2578" t="s">
        <v>138</v>
      </c>
      <c r="L2578" t="s">
        <v>7495</v>
      </c>
      <c r="M2578" t="s">
        <v>7496</v>
      </c>
      <c r="N2578">
        <v>9.5488888880000005</v>
      </c>
      <c r="O2578">
        <v>0</v>
      </c>
      <c r="P2578">
        <v>1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0.6771241391545697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0.6771241391545697</v>
      </c>
    </row>
    <row r="2579" spans="1:31" x14ac:dyDescent="0.3">
      <c r="A2579">
        <v>2692146</v>
      </c>
      <c r="B2579">
        <v>1</v>
      </c>
      <c r="C2579" t="s">
        <v>81</v>
      </c>
      <c r="D2579" t="s">
        <v>120</v>
      </c>
      <c r="E2579" t="s">
        <v>244</v>
      </c>
      <c r="F2579" t="s">
        <v>1042</v>
      </c>
      <c r="G2579" t="s">
        <v>346</v>
      </c>
      <c r="H2579" t="s">
        <v>187</v>
      </c>
      <c r="I2579" t="s">
        <v>136</v>
      </c>
      <c r="J2579" t="s">
        <v>137</v>
      </c>
      <c r="K2579" t="s">
        <v>166</v>
      </c>
      <c r="L2579" t="s">
        <v>7497</v>
      </c>
      <c r="M2579" t="s">
        <v>7498</v>
      </c>
      <c r="N2579">
        <v>0.98250000000000004</v>
      </c>
      <c r="O2579">
        <v>0</v>
      </c>
      <c r="P2579">
        <v>142</v>
      </c>
      <c r="Q2579">
        <v>0</v>
      </c>
      <c r="R2579">
        <v>1</v>
      </c>
      <c r="S2579">
        <v>0</v>
      </c>
      <c r="T2579">
        <v>15</v>
      </c>
      <c r="U2579">
        <v>0</v>
      </c>
      <c r="V2579">
        <v>0</v>
      </c>
      <c r="W2579">
        <v>0</v>
      </c>
      <c r="X2579">
        <v>20.682859929880493</v>
      </c>
      <c r="Y2579">
        <v>0</v>
      </c>
      <c r="Z2579">
        <v>6.996026839283942E-2</v>
      </c>
      <c r="AA2579">
        <v>0</v>
      </c>
      <c r="AB2579">
        <v>6.5187052632909221</v>
      </c>
      <c r="AC2579">
        <v>0</v>
      </c>
      <c r="AD2579">
        <v>0</v>
      </c>
      <c r="AE2579">
        <v>27.271525461564256</v>
      </c>
    </row>
    <row r="2580" spans="1:31" x14ac:dyDescent="0.3">
      <c r="A2580">
        <v>2692170</v>
      </c>
      <c r="B2580">
        <v>1</v>
      </c>
      <c r="C2580" t="s">
        <v>80</v>
      </c>
      <c r="D2580" t="s">
        <v>91</v>
      </c>
      <c r="E2580" t="s">
        <v>184</v>
      </c>
      <c r="F2580" t="s">
        <v>7499</v>
      </c>
      <c r="G2580" t="s">
        <v>346</v>
      </c>
      <c r="H2580" t="s">
        <v>187</v>
      </c>
      <c r="I2580" t="s">
        <v>136</v>
      </c>
      <c r="J2580" t="s">
        <v>137</v>
      </c>
      <c r="K2580" t="s">
        <v>166</v>
      </c>
      <c r="L2580" t="s">
        <v>7500</v>
      </c>
      <c r="M2580" t="s">
        <v>7501</v>
      </c>
      <c r="N2580">
        <v>6.0452777769999999</v>
      </c>
      <c r="O2580">
        <v>0</v>
      </c>
      <c r="P2580">
        <v>61</v>
      </c>
      <c r="Q2580">
        <v>0</v>
      </c>
      <c r="R2580">
        <v>0</v>
      </c>
      <c r="S2580">
        <v>0</v>
      </c>
      <c r="T2580">
        <v>2</v>
      </c>
      <c r="U2580">
        <v>0</v>
      </c>
      <c r="V2580">
        <v>0</v>
      </c>
      <c r="W2580">
        <v>0</v>
      </c>
      <c r="X2580">
        <v>72.770817897715247</v>
      </c>
      <c r="Y2580">
        <v>0</v>
      </c>
      <c r="Z2580">
        <v>0</v>
      </c>
      <c r="AA2580">
        <v>0</v>
      </c>
      <c r="AB2580">
        <v>0.25328623199550493</v>
      </c>
      <c r="AC2580">
        <v>0</v>
      </c>
      <c r="AD2580">
        <v>0</v>
      </c>
      <c r="AE2580">
        <v>73.02410412971075</v>
      </c>
    </row>
    <row r="2581" spans="1:31" x14ac:dyDescent="0.3">
      <c r="A2581">
        <v>2692191</v>
      </c>
      <c r="B2581">
        <v>1</v>
      </c>
      <c r="C2581" t="s">
        <v>80</v>
      </c>
      <c r="D2581" t="s">
        <v>83</v>
      </c>
      <c r="E2581" t="s">
        <v>428</v>
      </c>
      <c r="F2581" t="s">
        <v>7502</v>
      </c>
      <c r="G2581" t="s">
        <v>346</v>
      </c>
      <c r="H2581" t="s">
        <v>187</v>
      </c>
      <c r="I2581" t="s">
        <v>136</v>
      </c>
      <c r="J2581" t="s">
        <v>137</v>
      </c>
      <c r="K2581" t="s">
        <v>166</v>
      </c>
      <c r="L2581" t="s">
        <v>7503</v>
      </c>
      <c r="M2581" t="s">
        <v>7504</v>
      </c>
      <c r="N2581">
        <v>5.6738888879999996</v>
      </c>
      <c r="O2581">
        <v>0</v>
      </c>
      <c r="P2581">
        <v>18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50.355988973947206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50.355988973947206</v>
      </c>
    </row>
    <row r="2582" spans="1:31" x14ac:dyDescent="0.3">
      <c r="A2582">
        <v>2692192</v>
      </c>
      <c r="B2582">
        <v>1</v>
      </c>
      <c r="C2582" t="s">
        <v>80</v>
      </c>
      <c r="D2582" t="s">
        <v>83</v>
      </c>
      <c r="E2582" t="s">
        <v>428</v>
      </c>
      <c r="F2582" t="s">
        <v>7505</v>
      </c>
      <c r="G2582" t="s">
        <v>346</v>
      </c>
      <c r="H2582" t="s">
        <v>187</v>
      </c>
      <c r="I2582" t="s">
        <v>136</v>
      </c>
      <c r="J2582" t="s">
        <v>137</v>
      </c>
      <c r="K2582" t="s">
        <v>166</v>
      </c>
      <c r="L2582" t="s">
        <v>7506</v>
      </c>
      <c r="M2582" t="s">
        <v>7507</v>
      </c>
      <c r="N2582">
        <v>5.653611111</v>
      </c>
      <c r="O2582">
        <v>0</v>
      </c>
      <c r="P2582">
        <v>13</v>
      </c>
      <c r="Q2582">
        <v>0</v>
      </c>
      <c r="R2582">
        <v>0</v>
      </c>
      <c r="S2582">
        <v>0</v>
      </c>
      <c r="T2582">
        <v>1</v>
      </c>
      <c r="U2582">
        <v>0</v>
      </c>
      <c r="V2582">
        <v>0</v>
      </c>
      <c r="W2582">
        <v>0</v>
      </c>
      <c r="X2582">
        <v>15.112374147103464</v>
      </c>
      <c r="Y2582">
        <v>0</v>
      </c>
      <c r="Z2582">
        <v>0</v>
      </c>
      <c r="AA2582">
        <v>0</v>
      </c>
      <c r="AB2582">
        <v>9.4616713092199998</v>
      </c>
      <c r="AC2582">
        <v>0</v>
      </c>
      <c r="AD2582">
        <v>0</v>
      </c>
      <c r="AE2582">
        <v>24.574045456323464</v>
      </c>
    </row>
    <row r="2583" spans="1:31" x14ac:dyDescent="0.3">
      <c r="A2583">
        <v>2692195</v>
      </c>
      <c r="B2583">
        <v>1</v>
      </c>
      <c r="C2583" t="s">
        <v>80</v>
      </c>
      <c r="D2583" t="s">
        <v>83</v>
      </c>
      <c r="E2583" t="s">
        <v>428</v>
      </c>
      <c r="F2583" t="s">
        <v>7508</v>
      </c>
      <c r="G2583" t="s">
        <v>346</v>
      </c>
      <c r="H2583" t="s">
        <v>187</v>
      </c>
      <c r="I2583" t="s">
        <v>136</v>
      </c>
      <c r="J2583" t="s">
        <v>137</v>
      </c>
      <c r="K2583" t="s">
        <v>166</v>
      </c>
      <c r="L2583" t="s">
        <v>7509</v>
      </c>
      <c r="M2583" t="s">
        <v>7510</v>
      </c>
      <c r="N2583">
        <v>5.6455555549999996</v>
      </c>
      <c r="O2583">
        <v>0</v>
      </c>
      <c r="P2583">
        <v>54</v>
      </c>
      <c r="Q2583">
        <v>0</v>
      </c>
      <c r="R2583">
        <v>0</v>
      </c>
      <c r="S2583">
        <v>0</v>
      </c>
      <c r="T2583">
        <v>1</v>
      </c>
      <c r="U2583">
        <v>0</v>
      </c>
      <c r="V2583">
        <v>0</v>
      </c>
      <c r="W2583">
        <v>0</v>
      </c>
      <c r="X2583">
        <v>78.436999064400965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78.436999064400965</v>
      </c>
    </row>
    <row r="2584" spans="1:31" x14ac:dyDescent="0.3">
      <c r="A2584">
        <v>2692213</v>
      </c>
      <c r="B2584">
        <v>1</v>
      </c>
      <c r="C2584" t="s">
        <v>80</v>
      </c>
      <c r="D2584" t="s">
        <v>109</v>
      </c>
      <c r="E2584" t="s">
        <v>184</v>
      </c>
      <c r="F2584" t="s">
        <v>7511</v>
      </c>
      <c r="G2584" t="s">
        <v>409</v>
      </c>
      <c r="H2584" t="s">
        <v>187</v>
      </c>
      <c r="I2584" t="s">
        <v>136</v>
      </c>
      <c r="J2584" t="s">
        <v>137</v>
      </c>
      <c r="K2584" t="s">
        <v>138</v>
      </c>
      <c r="L2584" t="s">
        <v>7512</v>
      </c>
      <c r="M2584" t="s">
        <v>7513</v>
      </c>
      <c r="N2584">
        <v>5.8713888880000003</v>
      </c>
      <c r="O2584">
        <v>0</v>
      </c>
      <c r="P2584">
        <v>5</v>
      </c>
      <c r="Q2584">
        <v>0</v>
      </c>
      <c r="R2584">
        <v>7</v>
      </c>
      <c r="S2584">
        <v>0</v>
      </c>
      <c r="T2584">
        <v>6</v>
      </c>
      <c r="U2584">
        <v>0</v>
      </c>
      <c r="V2584">
        <v>0</v>
      </c>
      <c r="W2584">
        <v>0</v>
      </c>
      <c r="X2584">
        <v>0.74659687490216087</v>
      </c>
      <c r="Y2584">
        <v>0</v>
      </c>
      <c r="Z2584">
        <v>1.9499747968913401</v>
      </c>
      <c r="AA2584">
        <v>0</v>
      </c>
      <c r="AB2584">
        <v>2.4582693299969898</v>
      </c>
      <c r="AC2584">
        <v>0</v>
      </c>
      <c r="AD2584">
        <v>0</v>
      </c>
      <c r="AE2584">
        <v>5.1548410017904907</v>
      </c>
    </row>
    <row r="2585" spans="1:31" x14ac:dyDescent="0.3">
      <c r="A2585">
        <v>2692406</v>
      </c>
      <c r="B2585">
        <v>1</v>
      </c>
      <c r="C2585" t="s">
        <v>81</v>
      </c>
      <c r="D2585" t="s">
        <v>120</v>
      </c>
      <c r="E2585" t="s">
        <v>244</v>
      </c>
      <c r="F2585" t="s">
        <v>7514</v>
      </c>
      <c r="G2585" t="s">
        <v>968</v>
      </c>
      <c r="H2585" t="s">
        <v>187</v>
      </c>
      <c r="I2585" t="s">
        <v>136</v>
      </c>
      <c r="J2585" t="s">
        <v>137</v>
      </c>
      <c r="K2585" t="s">
        <v>138</v>
      </c>
      <c r="L2585" t="s">
        <v>7515</v>
      </c>
      <c r="M2585" t="s">
        <v>7516</v>
      </c>
      <c r="N2585">
        <v>0.34222222200000002</v>
      </c>
      <c r="O2585">
        <v>0</v>
      </c>
      <c r="P2585">
        <v>174</v>
      </c>
      <c r="Q2585">
        <v>0</v>
      </c>
      <c r="R2585">
        <v>2</v>
      </c>
      <c r="S2585">
        <v>0</v>
      </c>
      <c r="T2585">
        <v>25</v>
      </c>
      <c r="U2585">
        <v>0</v>
      </c>
      <c r="V2585">
        <v>0</v>
      </c>
      <c r="W2585">
        <v>0</v>
      </c>
      <c r="X2585">
        <v>10.544113784414096</v>
      </c>
      <c r="Y2585">
        <v>0</v>
      </c>
      <c r="Z2585">
        <v>1.9445899574400787</v>
      </c>
      <c r="AA2585">
        <v>0</v>
      </c>
      <c r="AB2585">
        <v>2.8041798803565219</v>
      </c>
      <c r="AC2585">
        <v>0</v>
      </c>
      <c r="AD2585">
        <v>0</v>
      </c>
      <c r="AE2585">
        <v>15.292883622210695</v>
      </c>
    </row>
    <row r="2586" spans="1:31" x14ac:dyDescent="0.3">
      <c r="A2586">
        <v>2692421</v>
      </c>
      <c r="B2586">
        <v>1</v>
      </c>
      <c r="C2586" t="s">
        <v>80</v>
      </c>
      <c r="D2586" t="s">
        <v>93</v>
      </c>
      <c r="E2586" t="s">
        <v>244</v>
      </c>
      <c r="F2586" t="s">
        <v>7517</v>
      </c>
      <c r="G2586" t="s">
        <v>409</v>
      </c>
      <c r="H2586" t="s">
        <v>187</v>
      </c>
      <c r="I2586" t="s">
        <v>136</v>
      </c>
      <c r="J2586" t="s">
        <v>137</v>
      </c>
      <c r="K2586" t="s">
        <v>138</v>
      </c>
      <c r="L2586" t="s">
        <v>7518</v>
      </c>
      <c r="M2586" t="s">
        <v>7519</v>
      </c>
      <c r="N2586">
        <v>1.3916666660000001</v>
      </c>
      <c r="O2586">
        <v>0</v>
      </c>
      <c r="P2586">
        <v>92</v>
      </c>
      <c r="Q2586">
        <v>0</v>
      </c>
      <c r="R2586">
        <v>5</v>
      </c>
      <c r="S2586">
        <v>0</v>
      </c>
      <c r="T2586">
        <v>17</v>
      </c>
      <c r="U2586">
        <v>0</v>
      </c>
      <c r="V2586">
        <v>0</v>
      </c>
      <c r="W2586">
        <v>0</v>
      </c>
      <c r="X2586">
        <v>20.727155144823762</v>
      </c>
      <c r="Y2586">
        <v>0</v>
      </c>
      <c r="Z2586">
        <v>7.6879298937231795</v>
      </c>
      <c r="AA2586">
        <v>0</v>
      </c>
      <c r="AB2586">
        <v>19.360490327418244</v>
      </c>
      <c r="AC2586">
        <v>0</v>
      </c>
      <c r="AD2586">
        <v>0</v>
      </c>
      <c r="AE2586">
        <v>47.775575365965182</v>
      </c>
    </row>
    <row r="2587" spans="1:31" x14ac:dyDescent="0.3">
      <c r="A2587">
        <v>2692546</v>
      </c>
      <c r="B2587">
        <v>1</v>
      </c>
      <c r="C2587" t="s">
        <v>81</v>
      </c>
      <c r="D2587" t="s">
        <v>127</v>
      </c>
      <c r="E2587" t="s">
        <v>244</v>
      </c>
      <c r="F2587" t="s">
        <v>7520</v>
      </c>
      <c r="G2587" t="s">
        <v>968</v>
      </c>
      <c r="H2587" t="s">
        <v>187</v>
      </c>
      <c r="I2587" t="s">
        <v>136</v>
      </c>
      <c r="J2587" t="s">
        <v>137</v>
      </c>
      <c r="K2587" t="s">
        <v>138</v>
      </c>
      <c r="L2587" t="s">
        <v>7521</v>
      </c>
      <c r="M2587" t="s">
        <v>7522</v>
      </c>
      <c r="N2587">
        <v>0.61027777699999997</v>
      </c>
      <c r="O2587">
        <v>0</v>
      </c>
      <c r="P2587">
        <v>99</v>
      </c>
      <c r="Q2587">
        <v>0</v>
      </c>
      <c r="R2587">
        <v>1</v>
      </c>
      <c r="S2587">
        <v>0</v>
      </c>
      <c r="T2587">
        <v>18</v>
      </c>
      <c r="U2587">
        <v>0</v>
      </c>
      <c r="V2587">
        <v>0</v>
      </c>
      <c r="W2587">
        <v>0</v>
      </c>
      <c r="X2587">
        <v>9.1309762645724764</v>
      </c>
      <c r="Y2587">
        <v>0</v>
      </c>
      <c r="Z2587">
        <v>0</v>
      </c>
      <c r="AA2587">
        <v>0</v>
      </c>
      <c r="AB2587">
        <v>4.8659792933573591</v>
      </c>
      <c r="AC2587">
        <v>0</v>
      </c>
      <c r="AD2587">
        <v>0</v>
      </c>
      <c r="AE2587">
        <v>13.996955557929835</v>
      </c>
    </row>
    <row r="2588" spans="1:31" x14ac:dyDescent="0.3">
      <c r="A2588">
        <v>2692160</v>
      </c>
      <c r="B2588">
        <v>1</v>
      </c>
      <c r="C2588" t="s">
        <v>80</v>
      </c>
      <c r="D2588" t="s">
        <v>84</v>
      </c>
      <c r="E2588" t="s">
        <v>244</v>
      </c>
      <c r="F2588" t="s">
        <v>7523</v>
      </c>
      <c r="G2588" t="s">
        <v>346</v>
      </c>
      <c r="H2588" t="s">
        <v>187</v>
      </c>
      <c r="I2588" t="s">
        <v>136</v>
      </c>
      <c r="J2588" t="s">
        <v>137</v>
      </c>
      <c r="K2588" t="s">
        <v>166</v>
      </c>
      <c r="L2588" t="s">
        <v>7524</v>
      </c>
      <c r="M2588" t="s">
        <v>7525</v>
      </c>
      <c r="N2588">
        <v>7.7374999999999998</v>
      </c>
      <c r="O2588">
        <v>0</v>
      </c>
      <c r="P2588">
        <v>890</v>
      </c>
      <c r="Q2588">
        <v>0</v>
      </c>
      <c r="R2588">
        <v>0</v>
      </c>
      <c r="S2588">
        <v>0</v>
      </c>
      <c r="T2588">
        <v>59</v>
      </c>
      <c r="U2588">
        <v>0</v>
      </c>
      <c r="V2588">
        <v>1</v>
      </c>
      <c r="W2588">
        <v>0</v>
      </c>
      <c r="X2588">
        <v>1293.767558839741</v>
      </c>
      <c r="Y2588">
        <v>0</v>
      </c>
      <c r="Z2588">
        <v>0</v>
      </c>
      <c r="AA2588">
        <v>0</v>
      </c>
      <c r="AB2588">
        <v>967.23792091324549</v>
      </c>
      <c r="AC2588">
        <v>0</v>
      </c>
      <c r="AD2588">
        <v>84.7942421943564</v>
      </c>
      <c r="AE2588">
        <v>2345.7997219473427</v>
      </c>
    </row>
    <row r="2589" spans="1:31" x14ac:dyDescent="0.3">
      <c r="A2589">
        <v>2692217</v>
      </c>
      <c r="B2589">
        <v>1</v>
      </c>
      <c r="C2589" t="s">
        <v>80</v>
      </c>
      <c r="D2589" t="s">
        <v>84</v>
      </c>
      <c r="E2589" t="s">
        <v>244</v>
      </c>
      <c r="F2589" t="s">
        <v>7526</v>
      </c>
      <c r="G2589" t="s">
        <v>346</v>
      </c>
      <c r="H2589" t="s">
        <v>187</v>
      </c>
      <c r="I2589" t="s">
        <v>136</v>
      </c>
      <c r="J2589" t="s">
        <v>137</v>
      </c>
      <c r="K2589" t="s">
        <v>166</v>
      </c>
      <c r="L2589" t="s">
        <v>7527</v>
      </c>
      <c r="M2589" t="s">
        <v>7528</v>
      </c>
      <c r="N2589">
        <v>6.8252777770000002</v>
      </c>
      <c r="O2589">
        <v>0</v>
      </c>
      <c r="P2589">
        <v>527</v>
      </c>
      <c r="Q2589">
        <v>0</v>
      </c>
      <c r="R2589">
        <v>0</v>
      </c>
      <c r="S2589">
        <v>0</v>
      </c>
      <c r="T2589">
        <v>16</v>
      </c>
      <c r="U2589">
        <v>0</v>
      </c>
      <c r="V2589">
        <v>0</v>
      </c>
      <c r="W2589">
        <v>0</v>
      </c>
      <c r="X2589">
        <v>557.74006831171243</v>
      </c>
      <c r="Y2589">
        <v>0</v>
      </c>
      <c r="Z2589">
        <v>0</v>
      </c>
      <c r="AA2589">
        <v>0</v>
      </c>
      <c r="AB2589">
        <v>164.47609744330222</v>
      </c>
      <c r="AC2589">
        <v>0</v>
      </c>
      <c r="AD2589">
        <v>0</v>
      </c>
      <c r="AE2589">
        <v>722.21616575501469</v>
      </c>
    </row>
    <row r="2590" spans="1:31" x14ac:dyDescent="0.3">
      <c r="A2590">
        <v>2692463</v>
      </c>
      <c r="B2590">
        <v>1</v>
      </c>
      <c r="C2590" t="s">
        <v>80</v>
      </c>
      <c r="D2590" t="s">
        <v>83</v>
      </c>
      <c r="E2590" t="s">
        <v>244</v>
      </c>
      <c r="F2590" t="s">
        <v>7529</v>
      </c>
      <c r="G2590" t="s">
        <v>409</v>
      </c>
      <c r="H2590" t="s">
        <v>187</v>
      </c>
      <c r="I2590" t="s">
        <v>136</v>
      </c>
      <c r="J2590" t="s">
        <v>137</v>
      </c>
      <c r="K2590" t="s">
        <v>138</v>
      </c>
      <c r="L2590" t="s">
        <v>7530</v>
      </c>
      <c r="M2590" t="s">
        <v>7531</v>
      </c>
      <c r="N2590">
        <v>1.845</v>
      </c>
      <c r="O2590">
        <v>0</v>
      </c>
      <c r="P2590">
        <v>1</v>
      </c>
      <c r="Q2590">
        <v>0</v>
      </c>
      <c r="R2590">
        <v>0</v>
      </c>
      <c r="S2590">
        <v>0</v>
      </c>
      <c r="T2590">
        <v>39</v>
      </c>
      <c r="U2590">
        <v>0</v>
      </c>
      <c r="V2590">
        <v>2</v>
      </c>
      <c r="W2590">
        <v>0</v>
      </c>
      <c r="X2590">
        <v>0.92802240613006703</v>
      </c>
      <c r="Y2590">
        <v>0</v>
      </c>
      <c r="Z2590">
        <v>0</v>
      </c>
      <c r="AA2590">
        <v>0</v>
      </c>
      <c r="AB2590">
        <v>83.564187538900029</v>
      </c>
      <c r="AC2590">
        <v>0</v>
      </c>
      <c r="AD2590">
        <v>2.3354452497673424</v>
      </c>
      <c r="AE2590">
        <v>86.827655194797444</v>
      </c>
    </row>
    <row r="2591" spans="1:31" x14ac:dyDescent="0.3">
      <c r="A2591">
        <v>2692392</v>
      </c>
      <c r="B2591">
        <v>2</v>
      </c>
      <c r="C2591" t="s">
        <v>80</v>
      </c>
      <c r="D2591" t="s">
        <v>106</v>
      </c>
      <c r="E2591" t="s">
        <v>132</v>
      </c>
      <c r="F2591" t="s">
        <v>7532</v>
      </c>
      <c r="G2591" t="s">
        <v>6719</v>
      </c>
      <c r="H2591" t="s">
        <v>135</v>
      </c>
      <c r="I2591" t="s">
        <v>136</v>
      </c>
      <c r="J2591" t="s">
        <v>137</v>
      </c>
      <c r="K2591" t="s">
        <v>138</v>
      </c>
      <c r="L2591" t="s">
        <v>7533</v>
      </c>
      <c r="M2591" t="s">
        <v>7534</v>
      </c>
      <c r="N2591">
        <v>1.7719444440000001</v>
      </c>
      <c r="O2591">
        <v>0</v>
      </c>
      <c r="P2591">
        <v>270</v>
      </c>
      <c r="Q2591">
        <v>7</v>
      </c>
      <c r="R2591">
        <v>106</v>
      </c>
      <c r="S2591">
        <v>2</v>
      </c>
      <c r="T2591">
        <v>43</v>
      </c>
      <c r="U2591">
        <v>0</v>
      </c>
      <c r="V2591">
        <v>0</v>
      </c>
      <c r="W2591">
        <v>0</v>
      </c>
      <c r="X2591">
        <v>66.005311894188523</v>
      </c>
      <c r="Y2591">
        <v>48.911384383090692</v>
      </c>
      <c r="Z2591">
        <v>546.68297816500137</v>
      </c>
      <c r="AA2591">
        <v>27.386667298512062</v>
      </c>
      <c r="AB2591">
        <v>55.333808970449482</v>
      </c>
      <c r="AC2591">
        <v>0</v>
      </c>
      <c r="AD2591">
        <v>0</v>
      </c>
      <c r="AE2591">
        <v>744.32015071124215</v>
      </c>
    </row>
    <row r="2592" spans="1:31" x14ac:dyDescent="0.3">
      <c r="A2592">
        <v>2692127</v>
      </c>
      <c r="B2592">
        <v>1</v>
      </c>
      <c r="C2592" t="s">
        <v>80</v>
      </c>
      <c r="D2592" t="s">
        <v>100</v>
      </c>
      <c r="E2592" t="s">
        <v>244</v>
      </c>
      <c r="F2592" t="s">
        <v>7535</v>
      </c>
      <c r="G2592" t="s">
        <v>346</v>
      </c>
      <c r="H2592" t="s">
        <v>187</v>
      </c>
      <c r="I2592" t="s">
        <v>136</v>
      </c>
      <c r="J2592" t="s">
        <v>137</v>
      </c>
      <c r="K2592" t="s">
        <v>166</v>
      </c>
      <c r="L2592" t="s">
        <v>7536</v>
      </c>
      <c r="M2592" t="s">
        <v>7537</v>
      </c>
      <c r="N2592">
        <v>8.6419444439999999</v>
      </c>
      <c r="O2592">
        <v>0</v>
      </c>
      <c r="P2592">
        <v>68</v>
      </c>
      <c r="Q2592">
        <v>0</v>
      </c>
      <c r="R2592">
        <v>1</v>
      </c>
      <c r="S2592">
        <v>0</v>
      </c>
      <c r="T2592">
        <v>8</v>
      </c>
      <c r="U2592">
        <v>0</v>
      </c>
      <c r="V2592">
        <v>0</v>
      </c>
      <c r="W2592">
        <v>0</v>
      </c>
      <c r="X2592">
        <v>150.27653242164322</v>
      </c>
      <c r="Y2592">
        <v>0</v>
      </c>
      <c r="Z2592">
        <v>8.463386055888984</v>
      </c>
      <c r="AA2592">
        <v>0</v>
      </c>
      <c r="AB2592">
        <v>71.708788282546706</v>
      </c>
      <c r="AC2592">
        <v>0</v>
      </c>
      <c r="AD2592">
        <v>0</v>
      </c>
      <c r="AE2592">
        <v>230.44870676007889</v>
      </c>
    </row>
    <row r="2593" spans="1:31" x14ac:dyDescent="0.3">
      <c r="A2593">
        <v>2692338</v>
      </c>
      <c r="B2593">
        <v>1</v>
      </c>
      <c r="C2593" t="s">
        <v>80</v>
      </c>
      <c r="D2593" t="s">
        <v>96</v>
      </c>
      <c r="E2593" t="s">
        <v>213</v>
      </c>
      <c r="F2593" t="s">
        <v>7538</v>
      </c>
      <c r="G2593" t="s">
        <v>831</v>
      </c>
      <c r="H2593" t="s">
        <v>187</v>
      </c>
      <c r="I2593" t="s">
        <v>136</v>
      </c>
      <c r="J2593" t="s">
        <v>137</v>
      </c>
      <c r="K2593" t="s">
        <v>138</v>
      </c>
      <c r="L2593" t="s">
        <v>7539</v>
      </c>
      <c r="M2593" t="s">
        <v>7540</v>
      </c>
      <c r="N2593">
        <v>5.9313888879999999</v>
      </c>
      <c r="O2593">
        <v>0</v>
      </c>
      <c r="P2593">
        <v>1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3.5333236064832145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3.5333236064832145</v>
      </c>
    </row>
    <row r="2594" spans="1:31" x14ac:dyDescent="0.3">
      <c r="A2594">
        <v>2692438</v>
      </c>
      <c r="B2594">
        <v>1</v>
      </c>
      <c r="C2594" t="s">
        <v>80</v>
      </c>
      <c r="D2594" t="s">
        <v>83</v>
      </c>
      <c r="E2594" t="s">
        <v>428</v>
      </c>
      <c r="F2594" t="s">
        <v>7541</v>
      </c>
      <c r="G2594" t="s">
        <v>246</v>
      </c>
      <c r="H2594" t="s">
        <v>187</v>
      </c>
      <c r="I2594" t="s">
        <v>136</v>
      </c>
      <c r="J2594" t="s">
        <v>137</v>
      </c>
      <c r="K2594" t="s">
        <v>138</v>
      </c>
      <c r="L2594" t="s">
        <v>7542</v>
      </c>
      <c r="M2594" t="s">
        <v>7543</v>
      </c>
      <c r="N2594">
        <v>3.0380555550000001</v>
      </c>
      <c r="O2594">
        <v>0</v>
      </c>
      <c r="P2594">
        <v>2</v>
      </c>
      <c r="Q2594">
        <v>0</v>
      </c>
      <c r="R2594">
        <v>0</v>
      </c>
      <c r="S2594">
        <v>0</v>
      </c>
      <c r="T2594">
        <v>13</v>
      </c>
      <c r="U2594">
        <v>0</v>
      </c>
      <c r="V2594">
        <v>0</v>
      </c>
      <c r="W2594">
        <v>0</v>
      </c>
      <c r="X2594">
        <v>0.81781579808841731</v>
      </c>
      <c r="Y2594">
        <v>0</v>
      </c>
      <c r="Z2594">
        <v>0</v>
      </c>
      <c r="AA2594">
        <v>0</v>
      </c>
      <c r="AB2594">
        <v>64.76133318538254</v>
      </c>
      <c r="AC2594">
        <v>0</v>
      </c>
      <c r="AD2594">
        <v>0</v>
      </c>
      <c r="AE2594">
        <v>65.579148983470958</v>
      </c>
    </row>
    <row r="2595" spans="1:31" x14ac:dyDescent="0.3">
      <c r="A2595">
        <v>2692481</v>
      </c>
      <c r="B2595">
        <v>1</v>
      </c>
      <c r="C2595" t="s">
        <v>80</v>
      </c>
      <c r="D2595" t="s">
        <v>88</v>
      </c>
      <c r="E2595" t="s">
        <v>244</v>
      </c>
      <c r="F2595" t="s">
        <v>7544</v>
      </c>
      <c r="G2595" t="s">
        <v>165</v>
      </c>
      <c r="H2595" t="s">
        <v>187</v>
      </c>
      <c r="I2595" t="s">
        <v>136</v>
      </c>
      <c r="J2595" t="s">
        <v>137</v>
      </c>
      <c r="K2595" t="s">
        <v>166</v>
      </c>
      <c r="L2595" t="s">
        <v>7545</v>
      </c>
      <c r="M2595" t="s">
        <v>7546</v>
      </c>
      <c r="N2595">
        <v>1.545555555</v>
      </c>
      <c r="O2595">
        <v>0</v>
      </c>
      <c r="P2595">
        <v>0</v>
      </c>
      <c r="Q2595">
        <v>0</v>
      </c>
      <c r="R2595">
        <v>0</v>
      </c>
      <c r="S2595">
        <v>0</v>
      </c>
      <c r="T2595">
        <v>86</v>
      </c>
      <c r="U2595">
        <v>0</v>
      </c>
      <c r="V2595">
        <v>1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224.6689576408227</v>
      </c>
      <c r="AC2595">
        <v>0</v>
      </c>
      <c r="AD2595">
        <v>132.1015683355954</v>
      </c>
      <c r="AE2595">
        <v>356.77052597641807</v>
      </c>
    </row>
    <row r="2596" spans="1:31" x14ac:dyDescent="0.3">
      <c r="A2596">
        <v>2692497</v>
      </c>
      <c r="B2596">
        <v>1</v>
      </c>
      <c r="C2596" t="s">
        <v>80</v>
      </c>
      <c r="D2596" t="s">
        <v>100</v>
      </c>
      <c r="E2596" t="s">
        <v>213</v>
      </c>
      <c r="F2596" t="s">
        <v>7547</v>
      </c>
      <c r="G2596" t="s">
        <v>215</v>
      </c>
      <c r="H2596" t="s">
        <v>187</v>
      </c>
      <c r="I2596" t="s">
        <v>136</v>
      </c>
      <c r="J2596" t="s">
        <v>137</v>
      </c>
      <c r="K2596" t="s">
        <v>138</v>
      </c>
      <c r="L2596" t="s">
        <v>7548</v>
      </c>
      <c r="M2596" t="s">
        <v>7549</v>
      </c>
      <c r="N2596">
        <v>2.3052777770000001</v>
      </c>
      <c r="O2596">
        <v>0</v>
      </c>
      <c r="P2596">
        <v>0</v>
      </c>
      <c r="Q2596">
        <v>0</v>
      </c>
      <c r="R2596">
        <v>0</v>
      </c>
      <c r="S2596">
        <v>0</v>
      </c>
      <c r="T2596">
        <v>1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3.1804832302433654</v>
      </c>
      <c r="AC2596">
        <v>0</v>
      </c>
      <c r="AD2596">
        <v>0</v>
      </c>
      <c r="AE2596">
        <v>3.1804832302433654</v>
      </c>
    </row>
    <row r="2597" spans="1:31" x14ac:dyDescent="0.3">
      <c r="A2597">
        <v>2692516</v>
      </c>
      <c r="B2597">
        <v>1</v>
      </c>
      <c r="C2597" t="s">
        <v>80</v>
      </c>
      <c r="D2597" t="s">
        <v>90</v>
      </c>
      <c r="E2597" t="s">
        <v>213</v>
      </c>
      <c r="F2597" t="s">
        <v>6350</v>
      </c>
      <c r="G2597" t="s">
        <v>831</v>
      </c>
      <c r="H2597" t="s">
        <v>187</v>
      </c>
      <c r="I2597" t="s">
        <v>136</v>
      </c>
      <c r="J2597" t="s">
        <v>137</v>
      </c>
      <c r="K2597" t="s">
        <v>138</v>
      </c>
      <c r="L2597" t="s">
        <v>7550</v>
      </c>
      <c r="M2597" t="s">
        <v>7551</v>
      </c>
      <c r="N2597">
        <v>2.1855555550000001</v>
      </c>
      <c r="O2597">
        <v>0</v>
      </c>
      <c r="P2597">
        <v>5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1.820265364178371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1.820265364178371</v>
      </c>
    </row>
    <row r="2598" spans="1:31" x14ac:dyDescent="0.3">
      <c r="A2598">
        <v>2692536</v>
      </c>
      <c r="B2598">
        <v>1</v>
      </c>
      <c r="C2598" t="s">
        <v>80</v>
      </c>
      <c r="D2598" t="s">
        <v>82</v>
      </c>
      <c r="E2598" t="s">
        <v>428</v>
      </c>
      <c r="F2598" t="s">
        <v>1541</v>
      </c>
      <c r="G2598" t="s">
        <v>1177</v>
      </c>
      <c r="H2598" t="s">
        <v>187</v>
      </c>
      <c r="I2598" t="s">
        <v>136</v>
      </c>
      <c r="J2598" t="s">
        <v>137</v>
      </c>
      <c r="K2598" t="s">
        <v>138</v>
      </c>
      <c r="L2598" t="s">
        <v>7552</v>
      </c>
      <c r="M2598" t="s">
        <v>7553</v>
      </c>
      <c r="N2598">
        <v>1.548333333</v>
      </c>
      <c r="O2598">
        <v>0</v>
      </c>
      <c r="P2598">
        <v>0</v>
      </c>
      <c r="Q2598">
        <v>0</v>
      </c>
      <c r="R2598">
        <v>0</v>
      </c>
      <c r="S2598">
        <v>0</v>
      </c>
      <c r="T2598">
        <v>17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17.402619533214384</v>
      </c>
      <c r="AC2598">
        <v>0</v>
      </c>
      <c r="AD2598">
        <v>0</v>
      </c>
      <c r="AE2598">
        <v>17.402619533214384</v>
      </c>
    </row>
    <row r="2599" spans="1:31" x14ac:dyDescent="0.3">
      <c r="A2599">
        <v>2692579</v>
      </c>
      <c r="B2599">
        <v>1</v>
      </c>
      <c r="C2599" t="s">
        <v>80</v>
      </c>
      <c r="D2599" t="s">
        <v>103</v>
      </c>
      <c r="E2599" t="s">
        <v>184</v>
      </c>
      <c r="F2599" t="s">
        <v>7554</v>
      </c>
      <c r="G2599" t="s">
        <v>273</v>
      </c>
      <c r="H2599" t="s">
        <v>187</v>
      </c>
      <c r="I2599" t="s">
        <v>136</v>
      </c>
      <c r="J2599" t="s">
        <v>137</v>
      </c>
      <c r="K2599" t="s">
        <v>138</v>
      </c>
      <c r="L2599" t="s">
        <v>7555</v>
      </c>
      <c r="M2599" t="s">
        <v>7556</v>
      </c>
      <c r="N2599">
        <v>1.836944444</v>
      </c>
      <c r="O2599">
        <v>0</v>
      </c>
      <c r="P2599">
        <v>26</v>
      </c>
      <c r="Q2599">
        <v>0</v>
      </c>
      <c r="R2599">
        <v>0</v>
      </c>
      <c r="S2599">
        <v>0</v>
      </c>
      <c r="T2599">
        <v>7</v>
      </c>
      <c r="U2599">
        <v>0</v>
      </c>
      <c r="V2599">
        <v>0</v>
      </c>
      <c r="W2599">
        <v>0</v>
      </c>
      <c r="X2599">
        <v>9.0667669675975944</v>
      </c>
      <c r="Y2599">
        <v>0</v>
      </c>
      <c r="Z2599">
        <v>0</v>
      </c>
      <c r="AA2599">
        <v>0</v>
      </c>
      <c r="AB2599">
        <v>37.968117458644628</v>
      </c>
      <c r="AC2599">
        <v>0</v>
      </c>
      <c r="AD2599">
        <v>0</v>
      </c>
      <c r="AE2599">
        <v>47.034884426242222</v>
      </c>
    </row>
    <row r="2600" spans="1:31" x14ac:dyDescent="0.3">
      <c r="A2600">
        <v>2692131</v>
      </c>
      <c r="B2600">
        <v>1</v>
      </c>
      <c r="C2600" t="s">
        <v>80</v>
      </c>
      <c r="D2600" t="s">
        <v>108</v>
      </c>
      <c r="E2600" t="s">
        <v>244</v>
      </c>
      <c r="F2600" t="s">
        <v>5421</v>
      </c>
      <c r="G2600" t="s">
        <v>346</v>
      </c>
      <c r="H2600" t="s">
        <v>187</v>
      </c>
      <c r="I2600" t="s">
        <v>136</v>
      </c>
      <c r="J2600" t="s">
        <v>137</v>
      </c>
      <c r="K2600" t="s">
        <v>166</v>
      </c>
      <c r="L2600" t="s">
        <v>7557</v>
      </c>
      <c r="M2600" t="s">
        <v>7558</v>
      </c>
      <c r="N2600">
        <v>9.528611111</v>
      </c>
      <c r="O2600">
        <v>0</v>
      </c>
      <c r="P2600">
        <v>16</v>
      </c>
      <c r="Q2600">
        <v>0</v>
      </c>
      <c r="R2600">
        <v>9</v>
      </c>
      <c r="S2600">
        <v>0</v>
      </c>
      <c r="T2600">
        <v>7</v>
      </c>
      <c r="U2600">
        <v>0</v>
      </c>
      <c r="V2600">
        <v>0</v>
      </c>
      <c r="W2600">
        <v>0</v>
      </c>
      <c r="X2600">
        <v>27.964764695648231</v>
      </c>
      <c r="Y2600">
        <v>0</v>
      </c>
      <c r="Z2600">
        <v>101.31354076849803</v>
      </c>
      <c r="AA2600">
        <v>0</v>
      </c>
      <c r="AB2600">
        <v>61.646912299918256</v>
      </c>
      <c r="AC2600">
        <v>0</v>
      </c>
      <c r="AD2600">
        <v>0</v>
      </c>
      <c r="AE2600">
        <v>190.92521776406451</v>
      </c>
    </row>
    <row r="2601" spans="1:31" x14ac:dyDescent="0.3">
      <c r="A2601">
        <v>2692159</v>
      </c>
      <c r="B2601">
        <v>1</v>
      </c>
      <c r="C2601" t="s">
        <v>81</v>
      </c>
      <c r="D2601" t="s">
        <v>128</v>
      </c>
      <c r="E2601" t="s">
        <v>244</v>
      </c>
      <c r="F2601" t="s">
        <v>7559</v>
      </c>
      <c r="G2601" t="s">
        <v>346</v>
      </c>
      <c r="H2601" t="s">
        <v>187</v>
      </c>
      <c r="I2601" t="s">
        <v>136</v>
      </c>
      <c r="J2601" t="s">
        <v>137</v>
      </c>
      <c r="K2601" t="s">
        <v>166</v>
      </c>
      <c r="L2601" t="s">
        <v>7560</v>
      </c>
      <c r="M2601" t="s">
        <v>7561</v>
      </c>
      <c r="N2601">
        <v>8.0888888879999996</v>
      </c>
      <c r="O2601">
        <v>0</v>
      </c>
      <c r="P2601">
        <v>956</v>
      </c>
      <c r="Q2601">
        <v>0</v>
      </c>
      <c r="R2601">
        <v>0</v>
      </c>
      <c r="S2601">
        <v>0</v>
      </c>
      <c r="T2601">
        <v>69</v>
      </c>
      <c r="U2601">
        <v>0</v>
      </c>
      <c r="V2601">
        <v>0</v>
      </c>
      <c r="W2601">
        <v>0</v>
      </c>
      <c r="X2601">
        <v>1216.9057202704125</v>
      </c>
      <c r="Y2601">
        <v>0</v>
      </c>
      <c r="Z2601">
        <v>0</v>
      </c>
      <c r="AA2601">
        <v>0</v>
      </c>
      <c r="AB2601">
        <v>422.74688489731625</v>
      </c>
      <c r="AC2601">
        <v>0</v>
      </c>
      <c r="AD2601">
        <v>0</v>
      </c>
      <c r="AE2601">
        <v>1639.6526051677288</v>
      </c>
    </row>
    <row r="2602" spans="1:31" x14ac:dyDescent="0.3">
      <c r="A2602">
        <v>2692269</v>
      </c>
      <c r="B2602">
        <v>1</v>
      </c>
      <c r="C2602" t="s">
        <v>81</v>
      </c>
      <c r="D2602" t="s">
        <v>128</v>
      </c>
      <c r="E2602" t="s">
        <v>244</v>
      </c>
      <c r="F2602" t="s">
        <v>6801</v>
      </c>
      <c r="G2602" t="s">
        <v>346</v>
      </c>
      <c r="H2602" t="s">
        <v>187</v>
      </c>
      <c r="I2602" t="s">
        <v>136</v>
      </c>
      <c r="J2602" t="s">
        <v>137</v>
      </c>
      <c r="K2602" t="s">
        <v>166</v>
      </c>
      <c r="L2602" t="s">
        <v>7562</v>
      </c>
      <c r="M2602" t="s">
        <v>7563</v>
      </c>
      <c r="N2602">
        <v>8.2947222220000008</v>
      </c>
      <c r="O2602">
        <v>0</v>
      </c>
      <c r="P2602">
        <v>27</v>
      </c>
      <c r="Q2602">
        <v>0</v>
      </c>
      <c r="R2602">
        <v>34</v>
      </c>
      <c r="S2602">
        <v>0</v>
      </c>
      <c r="T2602">
        <v>2</v>
      </c>
      <c r="U2602">
        <v>0</v>
      </c>
      <c r="V2602">
        <v>0</v>
      </c>
      <c r="W2602">
        <v>0</v>
      </c>
      <c r="X2602">
        <v>32.42711784025461</v>
      </c>
      <c r="Y2602">
        <v>0</v>
      </c>
      <c r="Z2602">
        <v>111.72445411138322</v>
      </c>
      <c r="AA2602">
        <v>0</v>
      </c>
      <c r="AB2602">
        <v>22.93296858278104</v>
      </c>
      <c r="AC2602">
        <v>0</v>
      </c>
      <c r="AD2602">
        <v>0</v>
      </c>
      <c r="AE2602">
        <v>167.08454053441886</v>
      </c>
    </row>
    <row r="2603" spans="1:31" x14ac:dyDescent="0.3">
      <c r="A2603">
        <v>2692484</v>
      </c>
      <c r="B2603">
        <v>1</v>
      </c>
      <c r="C2603" t="s">
        <v>81</v>
      </c>
      <c r="D2603" t="s">
        <v>119</v>
      </c>
      <c r="E2603" t="s">
        <v>213</v>
      </c>
      <c r="F2603" t="s">
        <v>7564</v>
      </c>
      <c r="G2603" t="s">
        <v>831</v>
      </c>
      <c r="H2603" t="s">
        <v>187</v>
      </c>
      <c r="I2603" t="s">
        <v>136</v>
      </c>
      <c r="J2603" t="s">
        <v>137</v>
      </c>
      <c r="K2603" t="s">
        <v>138</v>
      </c>
      <c r="L2603" t="s">
        <v>7565</v>
      </c>
      <c r="M2603" t="s">
        <v>7566</v>
      </c>
      <c r="N2603">
        <v>1.6030555550000001</v>
      </c>
      <c r="O2603">
        <v>0</v>
      </c>
      <c r="P2603">
        <v>1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0.32981767784600119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0.32981767784600119</v>
      </c>
    </row>
    <row r="2604" spans="1:31" x14ac:dyDescent="0.3">
      <c r="A2604">
        <v>2692496</v>
      </c>
      <c r="B2604">
        <v>1</v>
      </c>
      <c r="C2604" t="s">
        <v>80</v>
      </c>
      <c r="D2604" t="s">
        <v>84</v>
      </c>
      <c r="E2604" t="s">
        <v>184</v>
      </c>
      <c r="F2604" t="s">
        <v>7567</v>
      </c>
      <c r="G2604" t="s">
        <v>903</v>
      </c>
      <c r="H2604" t="s">
        <v>187</v>
      </c>
      <c r="I2604" t="s">
        <v>136</v>
      </c>
      <c r="J2604" t="s">
        <v>137</v>
      </c>
      <c r="K2604" t="s">
        <v>138</v>
      </c>
      <c r="L2604" t="s">
        <v>7568</v>
      </c>
      <c r="M2604" t="s">
        <v>7569</v>
      </c>
      <c r="N2604">
        <v>3.4674999999999998</v>
      </c>
      <c r="O2604">
        <v>0</v>
      </c>
      <c r="P2604">
        <v>387</v>
      </c>
      <c r="Q2604">
        <v>0</v>
      </c>
      <c r="R2604">
        <v>0</v>
      </c>
      <c r="S2604">
        <v>0</v>
      </c>
      <c r="T2604">
        <v>26</v>
      </c>
      <c r="U2604">
        <v>0</v>
      </c>
      <c r="V2604">
        <v>0</v>
      </c>
      <c r="W2604">
        <v>0</v>
      </c>
      <c r="X2604">
        <v>258.54803503525966</v>
      </c>
      <c r="Y2604">
        <v>0</v>
      </c>
      <c r="Z2604">
        <v>0</v>
      </c>
      <c r="AA2604">
        <v>0</v>
      </c>
      <c r="AB2604">
        <v>63.376760822461414</v>
      </c>
      <c r="AC2604">
        <v>0</v>
      </c>
      <c r="AD2604">
        <v>0</v>
      </c>
      <c r="AE2604">
        <v>321.92479585772105</v>
      </c>
    </row>
    <row r="2605" spans="1:31" x14ac:dyDescent="0.3">
      <c r="A2605">
        <v>2692597</v>
      </c>
      <c r="B2605">
        <v>1</v>
      </c>
      <c r="C2605" t="s">
        <v>81</v>
      </c>
      <c r="D2605" t="s">
        <v>113</v>
      </c>
      <c r="E2605" t="s">
        <v>213</v>
      </c>
      <c r="F2605" t="s">
        <v>7570</v>
      </c>
      <c r="G2605" t="s">
        <v>688</v>
      </c>
      <c r="H2605" t="s">
        <v>187</v>
      </c>
      <c r="I2605" t="s">
        <v>136</v>
      </c>
      <c r="J2605" t="s">
        <v>137</v>
      </c>
      <c r="K2605" t="s">
        <v>138</v>
      </c>
      <c r="L2605" t="s">
        <v>7571</v>
      </c>
      <c r="M2605" t="s">
        <v>7572</v>
      </c>
      <c r="N2605">
        <v>0.623611111</v>
      </c>
      <c r="O2605">
        <v>0</v>
      </c>
      <c r="P2605">
        <v>1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0.60169372007869848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0.60169372007869848</v>
      </c>
    </row>
    <row r="2606" spans="1:31" x14ac:dyDescent="0.3">
      <c r="A2606">
        <v>2692619</v>
      </c>
      <c r="B2606">
        <v>1</v>
      </c>
      <c r="C2606" t="s">
        <v>81</v>
      </c>
      <c r="D2606" t="s">
        <v>118</v>
      </c>
      <c r="E2606" t="s">
        <v>184</v>
      </c>
      <c r="F2606" t="s">
        <v>7573</v>
      </c>
      <c r="G2606" t="s">
        <v>409</v>
      </c>
      <c r="H2606" t="s">
        <v>187</v>
      </c>
      <c r="I2606" t="s">
        <v>136</v>
      </c>
      <c r="J2606" t="s">
        <v>137</v>
      </c>
      <c r="K2606" t="s">
        <v>138</v>
      </c>
      <c r="L2606" t="s">
        <v>7574</v>
      </c>
      <c r="M2606" t="s">
        <v>7575</v>
      </c>
      <c r="N2606">
        <v>0.49416666599999998</v>
      </c>
      <c r="O2606">
        <v>0</v>
      </c>
      <c r="P2606">
        <v>122</v>
      </c>
      <c r="Q2606">
        <v>0</v>
      </c>
      <c r="R2606">
        <v>0</v>
      </c>
      <c r="S2606">
        <v>0</v>
      </c>
      <c r="T2606">
        <v>15</v>
      </c>
      <c r="U2606">
        <v>0</v>
      </c>
      <c r="V2606">
        <v>0</v>
      </c>
      <c r="W2606">
        <v>0</v>
      </c>
      <c r="X2606">
        <v>12.27795725497495</v>
      </c>
      <c r="Y2606">
        <v>0</v>
      </c>
      <c r="Z2606">
        <v>0</v>
      </c>
      <c r="AA2606">
        <v>0</v>
      </c>
      <c r="AB2606">
        <v>6.442636710374126</v>
      </c>
      <c r="AC2606">
        <v>0</v>
      </c>
      <c r="AD2606">
        <v>0</v>
      </c>
      <c r="AE2606">
        <v>18.720593965349074</v>
      </c>
    </row>
    <row r="2607" spans="1:31" x14ac:dyDescent="0.3">
      <c r="A2607">
        <v>2692634</v>
      </c>
      <c r="B2607">
        <v>1</v>
      </c>
      <c r="C2607" t="s">
        <v>81</v>
      </c>
      <c r="D2607" t="s">
        <v>113</v>
      </c>
      <c r="E2607" t="s">
        <v>244</v>
      </c>
      <c r="F2607" t="s">
        <v>7576</v>
      </c>
      <c r="G2607" t="s">
        <v>409</v>
      </c>
      <c r="H2607" t="s">
        <v>187</v>
      </c>
      <c r="I2607" t="s">
        <v>136</v>
      </c>
      <c r="J2607" t="s">
        <v>137</v>
      </c>
      <c r="K2607" t="s">
        <v>138</v>
      </c>
      <c r="L2607" t="s">
        <v>7577</v>
      </c>
      <c r="M2607" t="s">
        <v>7578</v>
      </c>
      <c r="N2607">
        <v>0.48638888800000002</v>
      </c>
      <c r="O2607">
        <v>0</v>
      </c>
      <c r="P2607">
        <v>98</v>
      </c>
      <c r="Q2607">
        <v>0</v>
      </c>
      <c r="R2607">
        <v>2</v>
      </c>
      <c r="S2607">
        <v>0</v>
      </c>
      <c r="T2607">
        <v>13</v>
      </c>
      <c r="U2607">
        <v>0</v>
      </c>
      <c r="V2607">
        <v>0</v>
      </c>
      <c r="W2607">
        <v>0</v>
      </c>
      <c r="X2607">
        <v>11.112756803515916</v>
      </c>
      <c r="Y2607">
        <v>0</v>
      </c>
      <c r="Z2607">
        <v>0.41758216426889061</v>
      </c>
      <c r="AA2607">
        <v>0</v>
      </c>
      <c r="AB2607">
        <v>8.1523093358225633</v>
      </c>
      <c r="AC2607">
        <v>0</v>
      </c>
      <c r="AD2607">
        <v>0</v>
      </c>
      <c r="AE2607">
        <v>19.682648303607372</v>
      </c>
    </row>
    <row r="2608" spans="1:31" x14ac:dyDescent="0.3">
      <c r="A2608">
        <v>2692644</v>
      </c>
      <c r="B2608">
        <v>1</v>
      </c>
      <c r="C2608" t="s">
        <v>80</v>
      </c>
      <c r="D2608" t="s">
        <v>108</v>
      </c>
      <c r="E2608" t="s">
        <v>244</v>
      </c>
      <c r="F2608" t="s">
        <v>7579</v>
      </c>
      <c r="G2608" t="s">
        <v>409</v>
      </c>
      <c r="H2608" t="s">
        <v>187</v>
      </c>
      <c r="I2608" t="s">
        <v>136</v>
      </c>
      <c r="J2608" t="s">
        <v>137</v>
      </c>
      <c r="K2608" t="s">
        <v>138</v>
      </c>
      <c r="L2608" t="s">
        <v>7580</v>
      </c>
      <c r="M2608" t="s">
        <v>7581</v>
      </c>
      <c r="N2608">
        <v>1.456111111</v>
      </c>
      <c r="O2608">
        <v>0</v>
      </c>
      <c r="P2608">
        <v>8</v>
      </c>
      <c r="Q2608">
        <v>0</v>
      </c>
      <c r="R2608">
        <v>21</v>
      </c>
      <c r="S2608">
        <v>0</v>
      </c>
      <c r="T2608">
        <v>4</v>
      </c>
      <c r="U2608">
        <v>0</v>
      </c>
      <c r="V2608">
        <v>0</v>
      </c>
      <c r="W2608">
        <v>0</v>
      </c>
      <c r="X2608">
        <v>0.80487819448236075</v>
      </c>
      <c r="Y2608">
        <v>0</v>
      </c>
      <c r="Z2608">
        <v>21.036920810070878</v>
      </c>
      <c r="AA2608">
        <v>0</v>
      </c>
      <c r="AB2608">
        <v>1.2550200337842434</v>
      </c>
      <c r="AC2608">
        <v>0</v>
      </c>
      <c r="AD2608">
        <v>0</v>
      </c>
      <c r="AE2608">
        <v>23.096819038337483</v>
      </c>
    </row>
    <row r="2609" spans="1:31" x14ac:dyDescent="0.3">
      <c r="A2609">
        <v>2692446</v>
      </c>
      <c r="B2609">
        <v>1</v>
      </c>
      <c r="C2609" t="s">
        <v>81</v>
      </c>
      <c r="D2609" t="s">
        <v>127</v>
      </c>
      <c r="E2609" t="s">
        <v>184</v>
      </c>
      <c r="F2609" t="s">
        <v>7582</v>
      </c>
      <c r="G2609" t="s">
        <v>273</v>
      </c>
      <c r="H2609" t="s">
        <v>187</v>
      </c>
      <c r="I2609" t="s">
        <v>136</v>
      </c>
      <c r="J2609" t="s">
        <v>137</v>
      </c>
      <c r="K2609" t="s">
        <v>138</v>
      </c>
      <c r="L2609" t="s">
        <v>7583</v>
      </c>
      <c r="M2609" t="s">
        <v>7584</v>
      </c>
      <c r="N2609">
        <v>5.358333333</v>
      </c>
      <c r="O2609">
        <v>0</v>
      </c>
      <c r="P2609">
        <v>26</v>
      </c>
      <c r="Q2609">
        <v>0</v>
      </c>
      <c r="R2609">
        <v>5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32.592628121022294</v>
      </c>
      <c r="Y2609">
        <v>0</v>
      </c>
      <c r="Z2609">
        <v>16.286028348373328</v>
      </c>
      <c r="AA2609">
        <v>0</v>
      </c>
      <c r="AB2609">
        <v>0</v>
      </c>
      <c r="AC2609">
        <v>0</v>
      </c>
      <c r="AD2609">
        <v>0</v>
      </c>
      <c r="AE2609">
        <v>48.878656469395622</v>
      </c>
    </row>
    <row r="2610" spans="1:31" x14ac:dyDescent="0.3">
      <c r="A2610">
        <v>2692551</v>
      </c>
      <c r="B2610">
        <v>1</v>
      </c>
      <c r="C2610" t="s">
        <v>80</v>
      </c>
      <c r="D2610" t="s">
        <v>96</v>
      </c>
      <c r="E2610" t="s">
        <v>213</v>
      </c>
      <c r="F2610" t="s">
        <v>7585</v>
      </c>
      <c r="G2610" t="s">
        <v>831</v>
      </c>
      <c r="H2610" t="s">
        <v>187</v>
      </c>
      <c r="I2610" t="s">
        <v>136</v>
      </c>
      <c r="J2610" t="s">
        <v>137</v>
      </c>
      <c r="K2610" t="s">
        <v>138</v>
      </c>
      <c r="L2610" t="s">
        <v>7586</v>
      </c>
      <c r="M2610" t="s">
        <v>7587</v>
      </c>
      <c r="N2610">
        <v>3.0983333329999998</v>
      </c>
      <c r="O2610">
        <v>0</v>
      </c>
      <c r="P2610">
        <v>2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1.6245005959069687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1.6245005959069687</v>
      </c>
    </row>
    <row r="2611" spans="1:31" x14ac:dyDescent="0.3">
      <c r="A2611">
        <v>2692560</v>
      </c>
      <c r="B2611">
        <v>1</v>
      </c>
      <c r="C2611" t="s">
        <v>80</v>
      </c>
      <c r="D2611" t="s">
        <v>97</v>
      </c>
      <c r="E2611" t="s">
        <v>213</v>
      </c>
      <c r="F2611" t="s">
        <v>7588</v>
      </c>
      <c r="G2611" t="s">
        <v>688</v>
      </c>
      <c r="H2611" t="s">
        <v>187</v>
      </c>
      <c r="I2611" t="s">
        <v>136</v>
      </c>
      <c r="J2611" t="s">
        <v>137</v>
      </c>
      <c r="K2611" t="s">
        <v>138</v>
      </c>
      <c r="L2611" t="s">
        <v>7589</v>
      </c>
      <c r="M2611" t="s">
        <v>7590</v>
      </c>
      <c r="N2611">
        <v>2.8025000000000002</v>
      </c>
      <c r="O2611">
        <v>0</v>
      </c>
      <c r="P2611">
        <v>2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4.9697769676525407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4.9697769676525407</v>
      </c>
    </row>
    <row r="2612" spans="1:31" x14ac:dyDescent="0.3">
      <c r="A2612">
        <v>2692576</v>
      </c>
      <c r="B2612">
        <v>1</v>
      </c>
      <c r="C2612" t="s">
        <v>81</v>
      </c>
      <c r="D2612" t="s">
        <v>117</v>
      </c>
      <c r="E2612" t="s">
        <v>132</v>
      </c>
      <c r="F2612" t="s">
        <v>4887</v>
      </c>
      <c r="G2612" t="s">
        <v>134</v>
      </c>
      <c r="H2612" t="s">
        <v>135</v>
      </c>
      <c r="I2612" t="s">
        <v>136</v>
      </c>
      <c r="J2612" t="s">
        <v>137</v>
      </c>
      <c r="K2612" t="s">
        <v>138</v>
      </c>
      <c r="L2612" t="s">
        <v>7591</v>
      </c>
      <c r="M2612" t="s">
        <v>7592</v>
      </c>
      <c r="N2612">
        <v>0.173055555</v>
      </c>
      <c r="O2612">
        <v>1</v>
      </c>
      <c r="P2612">
        <v>1052</v>
      </c>
      <c r="Q2612">
        <v>9</v>
      </c>
      <c r="R2612">
        <v>54</v>
      </c>
      <c r="S2612">
        <v>7</v>
      </c>
      <c r="T2612">
        <v>125</v>
      </c>
      <c r="U2612">
        <v>0</v>
      </c>
      <c r="V2612">
        <v>0</v>
      </c>
      <c r="W2612">
        <v>3.2124209500833327E-2</v>
      </c>
      <c r="X2612">
        <v>20.637419543082913</v>
      </c>
      <c r="Y2612">
        <v>11.149824548783222</v>
      </c>
      <c r="Z2612">
        <v>1.9347677681019859</v>
      </c>
      <c r="AA2612">
        <v>32.45083137189836</v>
      </c>
      <c r="AB2612">
        <v>15.310842203593412</v>
      </c>
      <c r="AC2612">
        <v>0</v>
      </c>
      <c r="AD2612">
        <v>0</v>
      </c>
      <c r="AE2612">
        <v>81.515809644960726</v>
      </c>
    </row>
    <row r="2613" spans="1:31" x14ac:dyDescent="0.3">
      <c r="A2613">
        <v>2692586</v>
      </c>
      <c r="B2613">
        <v>1</v>
      </c>
      <c r="C2613" t="s">
        <v>80</v>
      </c>
      <c r="D2613" t="s">
        <v>100</v>
      </c>
      <c r="E2613" t="s">
        <v>184</v>
      </c>
      <c r="F2613" t="s">
        <v>7593</v>
      </c>
      <c r="G2613" t="s">
        <v>409</v>
      </c>
      <c r="H2613" t="s">
        <v>187</v>
      </c>
      <c r="I2613" t="s">
        <v>136</v>
      </c>
      <c r="J2613" t="s">
        <v>137</v>
      </c>
      <c r="K2613" t="s">
        <v>138</v>
      </c>
      <c r="L2613" t="s">
        <v>7594</v>
      </c>
      <c r="M2613" t="s">
        <v>7595</v>
      </c>
      <c r="N2613">
        <v>2.9841666660000001</v>
      </c>
      <c r="O2613">
        <v>0</v>
      </c>
      <c r="P2613">
        <v>4</v>
      </c>
      <c r="Q2613">
        <v>0</v>
      </c>
      <c r="R2613">
        <v>5</v>
      </c>
      <c r="S2613">
        <v>0</v>
      </c>
      <c r="T2613">
        <v>3</v>
      </c>
      <c r="U2613">
        <v>0</v>
      </c>
      <c r="V2613">
        <v>1</v>
      </c>
      <c r="W2613">
        <v>0</v>
      </c>
      <c r="X2613">
        <v>7.8718732819248753</v>
      </c>
      <c r="Y2613">
        <v>0</v>
      </c>
      <c r="Z2613">
        <v>3.9237884976699071</v>
      </c>
      <c r="AA2613">
        <v>0</v>
      </c>
      <c r="AB2613">
        <v>8.9194431617869832</v>
      </c>
      <c r="AC2613">
        <v>0</v>
      </c>
      <c r="AD2613">
        <v>27.80792345062715</v>
      </c>
      <c r="AE2613">
        <v>48.523028392008918</v>
      </c>
    </row>
    <row r="2614" spans="1:31" x14ac:dyDescent="0.3">
      <c r="A2614">
        <v>2692588</v>
      </c>
      <c r="B2614">
        <v>1</v>
      </c>
      <c r="C2614" t="s">
        <v>81</v>
      </c>
      <c r="D2614" t="s">
        <v>120</v>
      </c>
      <c r="E2614" t="s">
        <v>160</v>
      </c>
      <c r="F2614" t="s">
        <v>281</v>
      </c>
      <c r="G2614" t="s">
        <v>134</v>
      </c>
      <c r="H2614" t="s">
        <v>135</v>
      </c>
      <c r="I2614" t="s">
        <v>169</v>
      </c>
      <c r="J2614" t="s">
        <v>137</v>
      </c>
      <c r="K2614" t="s">
        <v>138</v>
      </c>
      <c r="L2614" t="s">
        <v>7596</v>
      </c>
      <c r="M2614" t="s">
        <v>7597</v>
      </c>
      <c r="N2614">
        <v>6.6666659999999999E-3</v>
      </c>
      <c r="O2614">
        <v>3</v>
      </c>
      <c r="P2614">
        <v>2214</v>
      </c>
      <c r="Q2614">
        <v>169</v>
      </c>
      <c r="R2614">
        <v>138</v>
      </c>
      <c r="S2614">
        <v>17</v>
      </c>
      <c r="T2614">
        <v>264</v>
      </c>
      <c r="U2614">
        <v>1</v>
      </c>
      <c r="V2614">
        <v>0</v>
      </c>
      <c r="W2614">
        <v>2.7398445028208006E-2</v>
      </c>
      <c r="X2614">
        <v>2.0670386529405893</v>
      </c>
      <c r="Y2614">
        <v>2.7979163801368667</v>
      </c>
      <c r="Z2614">
        <v>1.2920555280210237</v>
      </c>
      <c r="AA2614">
        <v>0.71063243907853191</v>
      </c>
      <c r="AB2614">
        <v>0.76665057353984256</v>
      </c>
      <c r="AC2614">
        <v>0</v>
      </c>
      <c r="AD2614">
        <v>0</v>
      </c>
      <c r="AE2614">
        <v>7.6616920187450619</v>
      </c>
    </row>
    <row r="2615" spans="1:31" x14ac:dyDescent="0.3">
      <c r="A2615">
        <v>2692589</v>
      </c>
      <c r="B2615">
        <v>1</v>
      </c>
      <c r="C2615" t="s">
        <v>80</v>
      </c>
      <c r="D2615" t="s">
        <v>93</v>
      </c>
      <c r="E2615" t="s">
        <v>145</v>
      </c>
      <c r="F2615" t="s">
        <v>1387</v>
      </c>
      <c r="G2615" t="s">
        <v>134</v>
      </c>
      <c r="H2615" t="s">
        <v>135</v>
      </c>
      <c r="I2615" t="s">
        <v>136</v>
      </c>
      <c r="J2615" t="s">
        <v>137</v>
      </c>
      <c r="K2615" t="s">
        <v>138</v>
      </c>
      <c r="L2615" t="s">
        <v>7598</v>
      </c>
      <c r="M2615" t="s">
        <v>7599</v>
      </c>
      <c r="N2615">
        <v>0.28027777700000001</v>
      </c>
      <c r="O2615">
        <v>0</v>
      </c>
      <c r="P2615">
        <v>267</v>
      </c>
      <c r="Q2615">
        <v>0</v>
      </c>
      <c r="R2615">
        <v>68</v>
      </c>
      <c r="S2615">
        <v>1</v>
      </c>
      <c r="T2615">
        <v>49</v>
      </c>
      <c r="U2615">
        <v>0</v>
      </c>
      <c r="V2615">
        <v>0</v>
      </c>
      <c r="W2615">
        <v>0</v>
      </c>
      <c r="X2615">
        <v>13.090162488406945</v>
      </c>
      <c r="Y2615">
        <v>0</v>
      </c>
      <c r="Z2615">
        <v>52.262896084456237</v>
      </c>
      <c r="AA2615">
        <v>24.966324793414771</v>
      </c>
      <c r="AB2615">
        <v>16.111565393755932</v>
      </c>
      <c r="AC2615">
        <v>0</v>
      </c>
      <c r="AD2615">
        <v>0</v>
      </c>
      <c r="AE2615">
        <v>106.43094876003389</v>
      </c>
    </row>
    <row r="2616" spans="1:31" x14ac:dyDescent="0.3">
      <c r="A2616">
        <v>2692624</v>
      </c>
      <c r="B2616">
        <v>1</v>
      </c>
      <c r="C2616" t="s">
        <v>81</v>
      </c>
      <c r="D2616" t="s">
        <v>123</v>
      </c>
      <c r="E2616" t="s">
        <v>145</v>
      </c>
      <c r="F2616" t="s">
        <v>7600</v>
      </c>
      <c r="G2616" t="s">
        <v>134</v>
      </c>
      <c r="H2616" t="s">
        <v>135</v>
      </c>
      <c r="I2616" t="s">
        <v>169</v>
      </c>
      <c r="J2616" t="s">
        <v>137</v>
      </c>
      <c r="K2616" t="s">
        <v>138</v>
      </c>
      <c r="L2616" t="s">
        <v>7601</v>
      </c>
      <c r="M2616" t="s">
        <v>7602</v>
      </c>
      <c r="N2616">
        <v>5.5555550000000002E-3</v>
      </c>
      <c r="O2616">
        <v>0</v>
      </c>
      <c r="P2616">
        <v>1132</v>
      </c>
      <c r="Q2616">
        <v>0</v>
      </c>
      <c r="R2616">
        <v>0</v>
      </c>
      <c r="S2616">
        <v>0</v>
      </c>
      <c r="T2616">
        <v>54</v>
      </c>
      <c r="U2616">
        <v>0</v>
      </c>
      <c r="V2616">
        <v>0</v>
      </c>
      <c r="W2616">
        <v>0</v>
      </c>
      <c r="X2616">
        <v>0.92858943410466577</v>
      </c>
      <c r="Y2616">
        <v>0</v>
      </c>
      <c r="Z2616">
        <v>0</v>
      </c>
      <c r="AA2616">
        <v>0</v>
      </c>
      <c r="AB2616">
        <v>0.11928304572455058</v>
      </c>
      <c r="AC2616">
        <v>0</v>
      </c>
      <c r="AD2616">
        <v>0</v>
      </c>
      <c r="AE2616">
        <v>1.0478724798292163</v>
      </c>
    </row>
    <row r="2617" spans="1:31" x14ac:dyDescent="0.3">
      <c r="A2617">
        <v>2692629</v>
      </c>
      <c r="B2617">
        <v>1</v>
      </c>
      <c r="C2617" t="s">
        <v>81</v>
      </c>
      <c r="D2617" t="s">
        <v>123</v>
      </c>
      <c r="E2617" t="s">
        <v>145</v>
      </c>
      <c r="F2617" t="s">
        <v>7603</v>
      </c>
      <c r="G2617" t="s">
        <v>134</v>
      </c>
      <c r="H2617" t="s">
        <v>135</v>
      </c>
      <c r="I2617" t="s">
        <v>169</v>
      </c>
      <c r="J2617" t="s">
        <v>137</v>
      </c>
      <c r="K2617" t="s">
        <v>138</v>
      </c>
      <c r="L2617" t="s">
        <v>7604</v>
      </c>
      <c r="M2617" t="s">
        <v>7605</v>
      </c>
      <c r="N2617">
        <v>2.7777769999999999E-3</v>
      </c>
      <c r="O2617">
        <v>18</v>
      </c>
      <c r="P2617">
        <v>9032</v>
      </c>
      <c r="Q2617">
        <v>58</v>
      </c>
      <c r="R2617">
        <v>204</v>
      </c>
      <c r="S2617">
        <v>23</v>
      </c>
      <c r="T2617">
        <v>540</v>
      </c>
      <c r="U2617">
        <v>4</v>
      </c>
      <c r="V2617">
        <v>0</v>
      </c>
      <c r="W2617">
        <v>3.6542814714419447E-2</v>
      </c>
      <c r="X2617">
        <v>4.0598185105677533</v>
      </c>
      <c r="Y2617">
        <v>0.38520830842519554</v>
      </c>
      <c r="Z2617">
        <v>0.38375151947892205</v>
      </c>
      <c r="AA2617">
        <v>0.31055017996104561</v>
      </c>
      <c r="AB2617">
        <v>1.1254615255853717</v>
      </c>
      <c r="AC2617">
        <v>0.43758585642676256</v>
      </c>
      <c r="AD2617">
        <v>0</v>
      </c>
      <c r="AE2617">
        <v>6.7389187151594694</v>
      </c>
    </row>
    <row r="2618" spans="1:31" x14ac:dyDescent="0.3">
      <c r="A2618">
        <v>2692636</v>
      </c>
      <c r="B2618">
        <v>1</v>
      </c>
      <c r="C2618" t="s">
        <v>81</v>
      </c>
      <c r="D2618" t="s">
        <v>127</v>
      </c>
      <c r="E2618" t="s">
        <v>213</v>
      </c>
      <c r="F2618" t="s">
        <v>7606</v>
      </c>
      <c r="G2618" t="s">
        <v>831</v>
      </c>
      <c r="H2618" t="s">
        <v>187</v>
      </c>
      <c r="I2618" t="s">
        <v>136</v>
      </c>
      <c r="J2618" t="s">
        <v>137</v>
      </c>
      <c r="K2618" t="s">
        <v>138</v>
      </c>
      <c r="L2618" t="s">
        <v>7607</v>
      </c>
      <c r="M2618" t="s">
        <v>7608</v>
      </c>
      <c r="N2618">
        <v>2.4811111110000001</v>
      </c>
      <c r="O2618">
        <v>0</v>
      </c>
      <c r="P2618">
        <v>13</v>
      </c>
      <c r="Q2618">
        <v>0</v>
      </c>
      <c r="R2618">
        <v>0</v>
      </c>
      <c r="S2618">
        <v>0</v>
      </c>
      <c r="T2618">
        <v>1</v>
      </c>
      <c r="U2618">
        <v>0</v>
      </c>
      <c r="V2618">
        <v>0</v>
      </c>
      <c r="W2618">
        <v>0</v>
      </c>
      <c r="X2618">
        <v>7.8069654451979087</v>
      </c>
      <c r="Y2618">
        <v>0</v>
      </c>
      <c r="Z2618">
        <v>0</v>
      </c>
      <c r="AA2618">
        <v>0</v>
      </c>
      <c r="AB2618">
        <v>11.061314992673326</v>
      </c>
      <c r="AC2618">
        <v>0</v>
      </c>
      <c r="AD2618">
        <v>0</v>
      </c>
      <c r="AE2618">
        <v>18.868280437871235</v>
      </c>
    </row>
    <row r="2619" spans="1:31" x14ac:dyDescent="0.3">
      <c r="A2619">
        <v>2692643</v>
      </c>
      <c r="B2619">
        <v>1</v>
      </c>
      <c r="C2619" t="s">
        <v>80</v>
      </c>
      <c r="D2619" t="s">
        <v>104</v>
      </c>
      <c r="E2619" t="s">
        <v>132</v>
      </c>
      <c r="F2619" t="s">
        <v>6771</v>
      </c>
      <c r="G2619" t="s">
        <v>134</v>
      </c>
      <c r="H2619" t="s">
        <v>135</v>
      </c>
      <c r="I2619" t="s">
        <v>136</v>
      </c>
      <c r="J2619" t="s">
        <v>137</v>
      </c>
      <c r="K2619" t="s">
        <v>138</v>
      </c>
      <c r="L2619" t="s">
        <v>7609</v>
      </c>
      <c r="M2619" t="s">
        <v>7610</v>
      </c>
      <c r="N2619">
        <v>1.062777777</v>
      </c>
      <c r="O2619">
        <v>16</v>
      </c>
      <c r="P2619">
        <v>52</v>
      </c>
      <c r="Q2619">
        <v>17</v>
      </c>
      <c r="R2619">
        <v>21</v>
      </c>
      <c r="S2619">
        <v>43</v>
      </c>
      <c r="T2619">
        <v>21</v>
      </c>
      <c r="U2619">
        <v>8</v>
      </c>
      <c r="V2619">
        <v>0</v>
      </c>
      <c r="W2619">
        <v>15.115338582908247</v>
      </c>
      <c r="X2619">
        <v>33.500086313436682</v>
      </c>
      <c r="Y2619">
        <v>20.799339407053711</v>
      </c>
      <c r="Z2619">
        <v>52.572687132856011</v>
      </c>
      <c r="AA2619">
        <v>310.92170522847505</v>
      </c>
      <c r="AB2619">
        <v>29.91128438587225</v>
      </c>
      <c r="AC2619">
        <v>634.61566257826121</v>
      </c>
      <c r="AD2619">
        <v>0</v>
      </c>
      <c r="AE2619">
        <v>1097.4361036288633</v>
      </c>
    </row>
    <row r="2620" spans="1:31" x14ac:dyDescent="0.3">
      <c r="A2620">
        <v>2692645</v>
      </c>
      <c r="B2620">
        <v>1</v>
      </c>
      <c r="C2620" t="s">
        <v>81</v>
      </c>
      <c r="D2620" t="s">
        <v>127</v>
      </c>
      <c r="E2620" t="s">
        <v>184</v>
      </c>
      <c r="F2620" t="s">
        <v>7611</v>
      </c>
      <c r="G2620" t="s">
        <v>409</v>
      </c>
      <c r="H2620" t="s">
        <v>187</v>
      </c>
      <c r="I2620" t="s">
        <v>136</v>
      </c>
      <c r="J2620" t="s">
        <v>137</v>
      </c>
      <c r="K2620" t="s">
        <v>138</v>
      </c>
      <c r="L2620" t="s">
        <v>7612</v>
      </c>
      <c r="M2620" t="s">
        <v>7613</v>
      </c>
      <c r="N2620">
        <v>0.390833333</v>
      </c>
      <c r="O2620">
        <v>0</v>
      </c>
      <c r="P2620">
        <v>80</v>
      </c>
      <c r="Q2620">
        <v>0</v>
      </c>
      <c r="R2620">
        <v>0</v>
      </c>
      <c r="S2620">
        <v>0</v>
      </c>
      <c r="T2620">
        <v>8</v>
      </c>
      <c r="U2620">
        <v>0</v>
      </c>
      <c r="V2620">
        <v>0</v>
      </c>
      <c r="W2620">
        <v>0</v>
      </c>
      <c r="X2620">
        <v>5.7729243995303978</v>
      </c>
      <c r="Y2620">
        <v>0</v>
      </c>
      <c r="Z2620">
        <v>0</v>
      </c>
      <c r="AA2620">
        <v>0</v>
      </c>
      <c r="AB2620">
        <v>1.6815479140214795</v>
      </c>
      <c r="AC2620">
        <v>0</v>
      </c>
      <c r="AD2620">
        <v>0</v>
      </c>
      <c r="AE2620">
        <v>7.4544723135518769</v>
      </c>
    </row>
    <row r="2621" spans="1:31" x14ac:dyDescent="0.3">
      <c r="A2621">
        <v>2692650</v>
      </c>
      <c r="B2621">
        <v>1</v>
      </c>
      <c r="C2621" t="s">
        <v>81</v>
      </c>
      <c r="D2621" t="s">
        <v>120</v>
      </c>
      <c r="E2621" t="s">
        <v>132</v>
      </c>
      <c r="F2621" t="s">
        <v>5186</v>
      </c>
      <c r="G2621" t="s">
        <v>134</v>
      </c>
      <c r="H2621" t="s">
        <v>135</v>
      </c>
      <c r="I2621" t="s">
        <v>136</v>
      </c>
      <c r="J2621" t="s">
        <v>137</v>
      </c>
      <c r="K2621" t="s">
        <v>138</v>
      </c>
      <c r="L2621" t="s">
        <v>7614</v>
      </c>
      <c r="M2621" t="s">
        <v>7615</v>
      </c>
      <c r="N2621">
        <v>0.30583333299999999</v>
      </c>
      <c r="O2621">
        <v>1</v>
      </c>
      <c r="P2621">
        <v>0</v>
      </c>
      <c r="Q2621">
        <v>39</v>
      </c>
      <c r="R2621">
        <v>43</v>
      </c>
      <c r="S2621">
        <v>4</v>
      </c>
      <c r="T2621">
        <v>0</v>
      </c>
      <c r="U2621">
        <v>0</v>
      </c>
      <c r="V2621">
        <v>0</v>
      </c>
      <c r="W2621">
        <v>6.4416562990000009E-2</v>
      </c>
      <c r="X2621">
        <v>0</v>
      </c>
      <c r="Y2621">
        <v>9.7830974715139263</v>
      </c>
      <c r="Z2621">
        <v>5.9473877933200461</v>
      </c>
      <c r="AA2621">
        <v>0.34728092050343551</v>
      </c>
      <c r="AB2621">
        <v>0</v>
      </c>
      <c r="AC2621">
        <v>0</v>
      </c>
      <c r="AD2621">
        <v>0</v>
      </c>
      <c r="AE2621">
        <v>16.142182748327411</v>
      </c>
    </row>
    <row r="2622" spans="1:31" x14ac:dyDescent="0.3">
      <c r="A2622">
        <v>2692651</v>
      </c>
      <c r="B2622">
        <v>1</v>
      </c>
      <c r="C2622" t="s">
        <v>80</v>
      </c>
      <c r="D2622" t="s">
        <v>85</v>
      </c>
      <c r="E2622" t="s">
        <v>213</v>
      </c>
      <c r="F2622" t="s">
        <v>7616</v>
      </c>
      <c r="G2622" t="s">
        <v>688</v>
      </c>
      <c r="H2622" t="s">
        <v>187</v>
      </c>
      <c r="I2622" t="s">
        <v>136</v>
      </c>
      <c r="J2622" t="s">
        <v>137</v>
      </c>
      <c r="K2622" t="s">
        <v>138</v>
      </c>
      <c r="L2622" t="s">
        <v>7617</v>
      </c>
      <c r="M2622" t="s">
        <v>7618</v>
      </c>
      <c r="N2622">
        <v>0.65722222200000002</v>
      </c>
      <c r="O2622">
        <v>0</v>
      </c>
      <c r="P2622">
        <v>4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0.47118608863871603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0.47118608863871603</v>
      </c>
    </row>
    <row r="2623" spans="1:31" x14ac:dyDescent="0.3">
      <c r="A2623">
        <v>2692136</v>
      </c>
      <c r="B2623">
        <v>1</v>
      </c>
      <c r="C2623" t="s">
        <v>80</v>
      </c>
      <c r="D2623" t="s">
        <v>97</v>
      </c>
      <c r="E2623" t="s">
        <v>160</v>
      </c>
      <c r="F2623" t="s">
        <v>7619</v>
      </c>
      <c r="G2623" t="s">
        <v>346</v>
      </c>
      <c r="H2623" t="s">
        <v>135</v>
      </c>
      <c r="I2623" t="s">
        <v>136</v>
      </c>
      <c r="J2623" t="s">
        <v>137</v>
      </c>
      <c r="K2623" t="s">
        <v>166</v>
      </c>
      <c r="L2623" t="s">
        <v>7620</v>
      </c>
      <c r="M2623" t="s">
        <v>7621</v>
      </c>
      <c r="N2623">
        <v>6.7024999999999997</v>
      </c>
      <c r="O2623">
        <v>2</v>
      </c>
      <c r="P2623">
        <v>983</v>
      </c>
      <c r="Q2623">
        <v>1</v>
      </c>
      <c r="R2623">
        <v>32</v>
      </c>
      <c r="S2623">
        <v>5</v>
      </c>
      <c r="T2623">
        <v>74</v>
      </c>
      <c r="U2623">
        <v>0</v>
      </c>
      <c r="V2623">
        <v>0</v>
      </c>
      <c r="W2623">
        <v>133.85063244629197</v>
      </c>
      <c r="X2623">
        <v>975.33313298785788</v>
      </c>
      <c r="Y2623">
        <v>0.86880185795973297</v>
      </c>
      <c r="Z2623">
        <v>48.885055570409357</v>
      </c>
      <c r="AA2623">
        <v>66.383807227793937</v>
      </c>
      <c r="AB2623">
        <v>733.03682807647886</v>
      </c>
      <c r="AC2623">
        <v>0</v>
      </c>
      <c r="AD2623">
        <v>0</v>
      </c>
      <c r="AE2623">
        <v>1958.3582581667915</v>
      </c>
    </row>
    <row r="2624" spans="1:31" x14ac:dyDescent="0.3">
      <c r="A2624">
        <v>2692156</v>
      </c>
      <c r="B2624">
        <v>1</v>
      </c>
      <c r="C2624" t="s">
        <v>81</v>
      </c>
      <c r="D2624" t="s">
        <v>127</v>
      </c>
      <c r="E2624" t="s">
        <v>145</v>
      </c>
      <c r="F2624" t="s">
        <v>2601</v>
      </c>
      <c r="G2624" t="s">
        <v>346</v>
      </c>
      <c r="H2624" t="s">
        <v>135</v>
      </c>
      <c r="I2624" t="s">
        <v>136</v>
      </c>
      <c r="J2624" t="s">
        <v>137</v>
      </c>
      <c r="K2624" t="s">
        <v>166</v>
      </c>
      <c r="L2624" t="s">
        <v>7622</v>
      </c>
      <c r="M2624" t="s">
        <v>7623</v>
      </c>
      <c r="N2624">
        <v>8.7866666660000003</v>
      </c>
      <c r="O2624">
        <v>0</v>
      </c>
      <c r="P2624">
        <v>178</v>
      </c>
      <c r="Q2624">
        <v>28</v>
      </c>
      <c r="R2624">
        <v>29</v>
      </c>
      <c r="S2624">
        <v>1</v>
      </c>
      <c r="T2624">
        <v>16</v>
      </c>
      <c r="U2624">
        <v>0</v>
      </c>
      <c r="V2624">
        <v>0</v>
      </c>
      <c r="W2624">
        <v>0</v>
      </c>
      <c r="X2624">
        <v>266.51607391981378</v>
      </c>
      <c r="Y2624">
        <v>165.216574830936</v>
      </c>
      <c r="Z2624">
        <v>117.83529428439152</v>
      </c>
      <c r="AA2624">
        <v>0</v>
      </c>
      <c r="AB2624">
        <v>47.969323227677336</v>
      </c>
      <c r="AC2624">
        <v>0</v>
      </c>
      <c r="AD2624">
        <v>0</v>
      </c>
      <c r="AE2624">
        <v>597.53726626281866</v>
      </c>
    </row>
    <row r="2625" spans="1:31" x14ac:dyDescent="0.3">
      <c r="A2625">
        <v>2692204</v>
      </c>
      <c r="B2625">
        <v>1</v>
      </c>
      <c r="C2625" t="s">
        <v>81</v>
      </c>
      <c r="D2625" t="s">
        <v>113</v>
      </c>
      <c r="E2625" t="s">
        <v>145</v>
      </c>
      <c r="F2625" t="s">
        <v>7624</v>
      </c>
      <c r="G2625" t="s">
        <v>346</v>
      </c>
      <c r="H2625" t="s">
        <v>135</v>
      </c>
      <c r="I2625" t="s">
        <v>136</v>
      </c>
      <c r="J2625" t="s">
        <v>137</v>
      </c>
      <c r="K2625" t="s">
        <v>166</v>
      </c>
      <c r="L2625" t="s">
        <v>7625</v>
      </c>
      <c r="M2625" t="s">
        <v>7626</v>
      </c>
      <c r="N2625">
        <v>5.8483333330000002</v>
      </c>
      <c r="O2625">
        <v>18</v>
      </c>
      <c r="P2625">
        <v>264</v>
      </c>
      <c r="Q2625">
        <v>100</v>
      </c>
      <c r="R2625">
        <v>28</v>
      </c>
      <c r="S2625">
        <v>11</v>
      </c>
      <c r="T2625">
        <v>19</v>
      </c>
      <c r="U2625">
        <v>0</v>
      </c>
      <c r="V2625">
        <v>0</v>
      </c>
      <c r="W2625">
        <v>12.809414783678365</v>
      </c>
      <c r="X2625">
        <v>260.07836232190607</v>
      </c>
      <c r="Y2625">
        <v>1020.2508163824672</v>
      </c>
      <c r="Z2625">
        <v>142.63686232035016</v>
      </c>
      <c r="AA2625">
        <v>275.91521543245369</v>
      </c>
      <c r="AB2625">
        <v>55.366209495386826</v>
      </c>
      <c r="AC2625">
        <v>0</v>
      </c>
      <c r="AD2625">
        <v>0</v>
      </c>
      <c r="AE2625">
        <v>1767.0568807362422</v>
      </c>
    </row>
    <row r="2626" spans="1:31" x14ac:dyDescent="0.3">
      <c r="A2626">
        <v>2692277</v>
      </c>
      <c r="B2626">
        <v>1</v>
      </c>
      <c r="C2626" t="s">
        <v>80</v>
      </c>
      <c r="D2626" t="s">
        <v>93</v>
      </c>
      <c r="E2626" t="s">
        <v>132</v>
      </c>
      <c r="F2626" t="s">
        <v>7627</v>
      </c>
      <c r="G2626" t="s">
        <v>346</v>
      </c>
      <c r="H2626" t="s">
        <v>135</v>
      </c>
      <c r="I2626" t="s">
        <v>136</v>
      </c>
      <c r="J2626" t="s">
        <v>137</v>
      </c>
      <c r="K2626" t="s">
        <v>166</v>
      </c>
      <c r="L2626" t="s">
        <v>7628</v>
      </c>
      <c r="M2626" t="s">
        <v>7629</v>
      </c>
      <c r="N2626">
        <v>6.3777777770000004</v>
      </c>
      <c r="O2626">
        <v>0</v>
      </c>
      <c r="P2626">
        <v>53</v>
      </c>
      <c r="Q2626">
        <v>4</v>
      </c>
      <c r="R2626">
        <v>123</v>
      </c>
      <c r="S2626">
        <v>3</v>
      </c>
      <c r="T2626">
        <v>55</v>
      </c>
      <c r="U2626">
        <v>0</v>
      </c>
      <c r="V2626">
        <v>0</v>
      </c>
      <c r="W2626">
        <v>0</v>
      </c>
      <c r="X2626">
        <v>72.75213446919274</v>
      </c>
      <c r="Y2626">
        <v>283.25935859913608</v>
      </c>
      <c r="Z2626">
        <v>1611.435603813781</v>
      </c>
      <c r="AA2626">
        <v>52.891218726930504</v>
      </c>
      <c r="AB2626">
        <v>488.02291235997353</v>
      </c>
      <c r="AC2626">
        <v>0</v>
      </c>
      <c r="AD2626">
        <v>0</v>
      </c>
      <c r="AE2626">
        <v>2508.3612279690137</v>
      </c>
    </row>
    <row r="2627" spans="1:31" x14ac:dyDescent="0.3">
      <c r="A2627">
        <v>2692312</v>
      </c>
      <c r="B2627">
        <v>1</v>
      </c>
      <c r="C2627" t="s">
        <v>81</v>
      </c>
      <c r="D2627" t="s">
        <v>114</v>
      </c>
      <c r="E2627" t="s">
        <v>145</v>
      </c>
      <c r="F2627" t="s">
        <v>7630</v>
      </c>
      <c r="G2627" t="s">
        <v>346</v>
      </c>
      <c r="H2627" t="s">
        <v>135</v>
      </c>
      <c r="I2627" t="s">
        <v>136</v>
      </c>
      <c r="J2627" t="s">
        <v>137</v>
      </c>
      <c r="K2627" t="s">
        <v>166</v>
      </c>
      <c r="L2627" t="s">
        <v>7631</v>
      </c>
      <c r="M2627" t="s">
        <v>7632</v>
      </c>
      <c r="N2627">
        <v>4.3541666660000002</v>
      </c>
      <c r="O2627">
        <v>4</v>
      </c>
      <c r="P2627">
        <v>325</v>
      </c>
      <c r="Q2627">
        <v>0</v>
      </c>
      <c r="R2627">
        <v>0</v>
      </c>
      <c r="S2627">
        <v>0</v>
      </c>
      <c r="T2627">
        <v>14</v>
      </c>
      <c r="U2627">
        <v>0</v>
      </c>
      <c r="V2627">
        <v>0</v>
      </c>
      <c r="W2627">
        <v>2.4891677927725002</v>
      </c>
      <c r="X2627">
        <v>132.67698400493239</v>
      </c>
      <c r="Y2627">
        <v>0</v>
      </c>
      <c r="Z2627">
        <v>0</v>
      </c>
      <c r="AA2627">
        <v>0</v>
      </c>
      <c r="AB2627">
        <v>13.663823803558929</v>
      </c>
      <c r="AC2627">
        <v>0</v>
      </c>
      <c r="AD2627">
        <v>0</v>
      </c>
      <c r="AE2627">
        <v>148.82997560126381</v>
      </c>
    </row>
    <row r="2628" spans="1:31" x14ac:dyDescent="0.3">
      <c r="A2628">
        <v>2692358</v>
      </c>
      <c r="B2628">
        <v>1</v>
      </c>
      <c r="C2628" t="s">
        <v>81</v>
      </c>
      <c r="D2628" t="s">
        <v>121</v>
      </c>
      <c r="E2628" t="s">
        <v>145</v>
      </c>
      <c r="F2628" t="s">
        <v>7633</v>
      </c>
      <c r="G2628" t="s">
        <v>176</v>
      </c>
      <c r="H2628" t="s">
        <v>135</v>
      </c>
      <c r="I2628" t="s">
        <v>136</v>
      </c>
      <c r="J2628" t="s">
        <v>137</v>
      </c>
      <c r="K2628" t="s">
        <v>138</v>
      </c>
      <c r="L2628" t="s">
        <v>7634</v>
      </c>
      <c r="M2628" t="s">
        <v>7635</v>
      </c>
      <c r="N2628">
        <v>2.7752777769999999</v>
      </c>
      <c r="O2628">
        <v>0</v>
      </c>
      <c r="P2628">
        <v>15</v>
      </c>
      <c r="Q2628">
        <v>0</v>
      </c>
      <c r="R2628">
        <v>4</v>
      </c>
      <c r="S2628">
        <v>0</v>
      </c>
      <c r="T2628">
        <v>1</v>
      </c>
      <c r="U2628">
        <v>0</v>
      </c>
      <c r="V2628">
        <v>0</v>
      </c>
      <c r="W2628">
        <v>0</v>
      </c>
      <c r="X2628">
        <v>5.7276167687109663</v>
      </c>
      <c r="Y2628">
        <v>0</v>
      </c>
      <c r="Z2628">
        <v>1.5378145019491338</v>
      </c>
      <c r="AA2628">
        <v>0</v>
      </c>
      <c r="AB2628">
        <v>0.35199160261759838</v>
      </c>
      <c r="AC2628">
        <v>0</v>
      </c>
      <c r="AD2628">
        <v>0</v>
      </c>
      <c r="AE2628">
        <v>7.6174228732776985</v>
      </c>
    </row>
    <row r="2629" spans="1:31" x14ac:dyDescent="0.3">
      <c r="A2629">
        <v>2692570</v>
      </c>
      <c r="B2629">
        <v>1</v>
      </c>
      <c r="C2629" t="s">
        <v>81</v>
      </c>
      <c r="D2629" t="s">
        <v>115</v>
      </c>
      <c r="E2629" t="s">
        <v>184</v>
      </c>
      <c r="F2629" t="s">
        <v>5985</v>
      </c>
      <c r="G2629" t="s">
        <v>409</v>
      </c>
      <c r="H2629" t="s">
        <v>187</v>
      </c>
      <c r="I2629" t="s">
        <v>136</v>
      </c>
      <c r="J2629" t="s">
        <v>137</v>
      </c>
      <c r="K2629" t="s">
        <v>138</v>
      </c>
      <c r="L2629" t="s">
        <v>7636</v>
      </c>
      <c r="M2629" t="s">
        <v>7637</v>
      </c>
      <c r="N2629">
        <v>3.5649999999999999</v>
      </c>
      <c r="O2629">
        <v>0</v>
      </c>
      <c r="P2629">
        <v>74</v>
      </c>
      <c r="Q2629">
        <v>0</v>
      </c>
      <c r="R2629">
        <v>0</v>
      </c>
      <c r="S2629">
        <v>0</v>
      </c>
      <c r="T2629">
        <v>1</v>
      </c>
      <c r="U2629">
        <v>0</v>
      </c>
      <c r="V2629">
        <v>0</v>
      </c>
      <c r="W2629">
        <v>0</v>
      </c>
      <c r="X2629">
        <v>27.20294896479529</v>
      </c>
      <c r="Y2629">
        <v>0</v>
      </c>
      <c r="Z2629">
        <v>0</v>
      </c>
      <c r="AA2629">
        <v>0</v>
      </c>
      <c r="AB2629">
        <v>0.95246551537717505</v>
      </c>
      <c r="AC2629">
        <v>0</v>
      </c>
      <c r="AD2629">
        <v>0</v>
      </c>
      <c r="AE2629">
        <v>28.155414480172464</v>
      </c>
    </row>
    <row r="2630" spans="1:31" x14ac:dyDescent="0.3">
      <c r="A2630">
        <v>2692640</v>
      </c>
      <c r="B2630">
        <v>1</v>
      </c>
      <c r="C2630" t="s">
        <v>80</v>
      </c>
      <c r="D2630" t="s">
        <v>104</v>
      </c>
      <c r="E2630" t="s">
        <v>145</v>
      </c>
      <c r="F2630" t="s">
        <v>7638</v>
      </c>
      <c r="G2630" t="s">
        <v>176</v>
      </c>
      <c r="H2630" t="s">
        <v>135</v>
      </c>
      <c r="I2630" t="s">
        <v>136</v>
      </c>
      <c r="J2630" t="s">
        <v>137</v>
      </c>
      <c r="K2630" t="s">
        <v>138</v>
      </c>
      <c r="L2630" t="s">
        <v>7639</v>
      </c>
      <c r="M2630" t="s">
        <v>7640</v>
      </c>
      <c r="N2630">
        <v>2.2316666660000002</v>
      </c>
      <c r="O2630">
        <v>0</v>
      </c>
      <c r="P2630">
        <v>0</v>
      </c>
      <c r="Q2630">
        <v>0</v>
      </c>
      <c r="R2630">
        <v>0</v>
      </c>
      <c r="S2630">
        <v>1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1.94973563648565</v>
      </c>
      <c r="AB2630">
        <v>0</v>
      </c>
      <c r="AC2630">
        <v>0</v>
      </c>
      <c r="AD2630">
        <v>0</v>
      </c>
      <c r="AE2630">
        <v>1.94973563648565</v>
      </c>
    </row>
    <row r="2631" spans="1:31" x14ac:dyDescent="0.3">
      <c r="A2631">
        <v>2692682</v>
      </c>
      <c r="B2631">
        <v>1</v>
      </c>
      <c r="C2631" t="s">
        <v>81</v>
      </c>
      <c r="D2631" t="s">
        <v>118</v>
      </c>
      <c r="E2631" t="s">
        <v>145</v>
      </c>
      <c r="F2631" t="s">
        <v>7641</v>
      </c>
      <c r="G2631" t="s">
        <v>176</v>
      </c>
      <c r="H2631" t="s">
        <v>135</v>
      </c>
      <c r="I2631" t="s">
        <v>136</v>
      </c>
      <c r="J2631" t="s">
        <v>137</v>
      </c>
      <c r="K2631" t="s">
        <v>138</v>
      </c>
      <c r="L2631" t="s">
        <v>7642</v>
      </c>
      <c r="M2631" t="s">
        <v>7643</v>
      </c>
      <c r="N2631">
        <v>0.573333333</v>
      </c>
      <c r="O2631">
        <v>0</v>
      </c>
      <c r="P2631">
        <v>9</v>
      </c>
      <c r="Q2631">
        <v>5</v>
      </c>
      <c r="R2631">
        <v>0</v>
      </c>
      <c r="S2631">
        <v>1</v>
      </c>
      <c r="T2631">
        <v>0</v>
      </c>
      <c r="U2631">
        <v>0</v>
      </c>
      <c r="V2631">
        <v>0</v>
      </c>
      <c r="W2631">
        <v>0</v>
      </c>
      <c r="X2631">
        <v>1.3951718203688641</v>
      </c>
      <c r="Y2631">
        <v>2.1799199902122672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3.5750918105811316</v>
      </c>
    </row>
    <row r="2632" spans="1:31" x14ac:dyDescent="0.3">
      <c r="A2632">
        <v>2692621</v>
      </c>
      <c r="B2632">
        <v>1</v>
      </c>
      <c r="C2632" t="s">
        <v>81</v>
      </c>
      <c r="D2632" t="s">
        <v>122</v>
      </c>
      <c r="E2632" t="s">
        <v>213</v>
      </c>
      <c r="F2632" t="s">
        <v>7644</v>
      </c>
      <c r="G2632" t="s">
        <v>215</v>
      </c>
      <c r="H2632" t="s">
        <v>187</v>
      </c>
      <c r="I2632" t="s">
        <v>136</v>
      </c>
      <c r="J2632" t="s">
        <v>137</v>
      </c>
      <c r="K2632" t="s">
        <v>138</v>
      </c>
      <c r="L2632" t="s">
        <v>7645</v>
      </c>
      <c r="M2632" t="s">
        <v>7646</v>
      </c>
      <c r="N2632">
        <v>4.324166666</v>
      </c>
      <c r="O2632">
        <v>0</v>
      </c>
      <c r="P2632">
        <v>3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1.4091554435125446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1.4091554435125446</v>
      </c>
    </row>
    <row r="2633" spans="1:31" x14ac:dyDescent="0.3">
      <c r="A2633">
        <v>2692689</v>
      </c>
      <c r="B2633">
        <v>1</v>
      </c>
      <c r="C2633" t="s">
        <v>80</v>
      </c>
      <c r="D2633" t="s">
        <v>82</v>
      </c>
      <c r="E2633" t="s">
        <v>428</v>
      </c>
      <c r="F2633" t="s">
        <v>1541</v>
      </c>
      <c r="G2633" t="s">
        <v>1177</v>
      </c>
      <c r="H2633" t="s">
        <v>187</v>
      </c>
      <c r="I2633" t="s">
        <v>136</v>
      </c>
      <c r="J2633" t="s">
        <v>137</v>
      </c>
      <c r="K2633" t="s">
        <v>138</v>
      </c>
      <c r="L2633" t="s">
        <v>7647</v>
      </c>
      <c r="M2633" t="s">
        <v>7648</v>
      </c>
      <c r="N2633">
        <v>1.484722222</v>
      </c>
      <c r="O2633">
        <v>0</v>
      </c>
      <c r="P2633">
        <v>0</v>
      </c>
      <c r="Q2633">
        <v>0</v>
      </c>
      <c r="R2633">
        <v>0</v>
      </c>
      <c r="S2633">
        <v>0</v>
      </c>
      <c r="T2633">
        <v>17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13.084066252992823</v>
      </c>
      <c r="AC2633">
        <v>0</v>
      </c>
      <c r="AD2633">
        <v>0</v>
      </c>
      <c r="AE2633">
        <v>13.084066252992823</v>
      </c>
    </row>
    <row r="2634" spans="1:31" x14ac:dyDescent="0.3">
      <c r="A2634">
        <v>2692144</v>
      </c>
      <c r="B2634">
        <v>1</v>
      </c>
      <c r="C2634" t="s">
        <v>80</v>
      </c>
      <c r="D2634" t="s">
        <v>94</v>
      </c>
      <c r="E2634" t="s">
        <v>184</v>
      </c>
      <c r="F2634" t="s">
        <v>6442</v>
      </c>
      <c r="G2634" t="s">
        <v>165</v>
      </c>
      <c r="H2634" t="s">
        <v>187</v>
      </c>
      <c r="I2634" t="s">
        <v>136</v>
      </c>
      <c r="J2634" t="s">
        <v>137</v>
      </c>
      <c r="K2634" t="s">
        <v>166</v>
      </c>
      <c r="L2634" t="s">
        <v>7649</v>
      </c>
      <c r="M2634" t="s">
        <v>7650</v>
      </c>
      <c r="N2634">
        <v>8.4341666659999994</v>
      </c>
      <c r="O2634">
        <v>0</v>
      </c>
      <c r="P2634">
        <v>10</v>
      </c>
      <c r="Q2634">
        <v>0</v>
      </c>
      <c r="R2634">
        <v>2</v>
      </c>
      <c r="S2634">
        <v>0</v>
      </c>
      <c r="T2634">
        <v>2</v>
      </c>
      <c r="U2634">
        <v>0</v>
      </c>
      <c r="V2634">
        <v>0</v>
      </c>
      <c r="W2634">
        <v>0</v>
      </c>
      <c r="X2634">
        <v>11.184943205995193</v>
      </c>
      <c r="Y2634">
        <v>0</v>
      </c>
      <c r="Z2634">
        <v>11.109796480271667</v>
      </c>
      <c r="AA2634">
        <v>0</v>
      </c>
      <c r="AB2634">
        <v>16.512216663157563</v>
      </c>
      <c r="AC2634">
        <v>0</v>
      </c>
      <c r="AD2634">
        <v>0</v>
      </c>
      <c r="AE2634">
        <v>38.806956349424425</v>
      </c>
    </row>
    <row r="2635" spans="1:31" x14ac:dyDescent="0.3">
      <c r="A2635">
        <v>2692342</v>
      </c>
      <c r="B2635">
        <v>1</v>
      </c>
      <c r="C2635" t="s">
        <v>80</v>
      </c>
      <c r="D2635" t="s">
        <v>101</v>
      </c>
      <c r="E2635" t="s">
        <v>213</v>
      </c>
      <c r="F2635" t="s">
        <v>7651</v>
      </c>
      <c r="G2635" t="s">
        <v>831</v>
      </c>
      <c r="H2635" t="s">
        <v>187</v>
      </c>
      <c r="I2635" t="s">
        <v>136</v>
      </c>
      <c r="J2635" t="s">
        <v>137</v>
      </c>
      <c r="K2635" t="s">
        <v>138</v>
      </c>
      <c r="L2635" t="s">
        <v>7652</v>
      </c>
      <c r="M2635" t="s">
        <v>7653</v>
      </c>
      <c r="N2635">
        <v>1.488888888</v>
      </c>
      <c r="O2635">
        <v>0</v>
      </c>
      <c r="P2635">
        <v>6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1.7221529935732951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1.7221529935732951</v>
      </c>
    </row>
    <row r="2636" spans="1:31" x14ac:dyDescent="0.3">
      <c r="A2636">
        <v>2692342</v>
      </c>
      <c r="B2636">
        <v>2</v>
      </c>
      <c r="C2636" t="s">
        <v>80</v>
      </c>
      <c r="D2636" t="s">
        <v>101</v>
      </c>
      <c r="E2636" t="s">
        <v>244</v>
      </c>
      <c r="F2636" t="s">
        <v>7654</v>
      </c>
      <c r="G2636" t="s">
        <v>831</v>
      </c>
      <c r="H2636" t="s">
        <v>187</v>
      </c>
      <c r="I2636" t="s">
        <v>136</v>
      </c>
      <c r="J2636" t="s">
        <v>137</v>
      </c>
      <c r="K2636" t="s">
        <v>138</v>
      </c>
      <c r="L2636" t="s">
        <v>7653</v>
      </c>
      <c r="M2636" t="s">
        <v>7655</v>
      </c>
      <c r="N2636">
        <v>1.9350000000000001</v>
      </c>
      <c r="O2636">
        <v>0</v>
      </c>
      <c r="P2636">
        <v>484</v>
      </c>
      <c r="Q2636">
        <v>0</v>
      </c>
      <c r="R2636">
        <v>1</v>
      </c>
      <c r="S2636">
        <v>0</v>
      </c>
      <c r="T2636">
        <v>21</v>
      </c>
      <c r="U2636">
        <v>0</v>
      </c>
      <c r="V2636">
        <v>0</v>
      </c>
      <c r="W2636">
        <v>0</v>
      </c>
      <c r="X2636">
        <v>191.69351471734376</v>
      </c>
      <c r="Y2636">
        <v>0</v>
      </c>
      <c r="Z2636">
        <v>0</v>
      </c>
      <c r="AA2636">
        <v>0</v>
      </c>
      <c r="AB2636">
        <v>23.467283840809333</v>
      </c>
      <c r="AC2636">
        <v>0</v>
      </c>
      <c r="AD2636">
        <v>0</v>
      </c>
      <c r="AE2636">
        <v>215.16079855815309</v>
      </c>
    </row>
    <row r="2637" spans="1:31" x14ac:dyDescent="0.3">
      <c r="A2637">
        <v>2692416</v>
      </c>
      <c r="B2637">
        <v>1</v>
      </c>
      <c r="C2637" t="s">
        <v>80</v>
      </c>
      <c r="D2637" t="s">
        <v>101</v>
      </c>
      <c r="E2637" t="s">
        <v>428</v>
      </c>
      <c r="F2637" t="s">
        <v>7656</v>
      </c>
      <c r="G2637" t="s">
        <v>409</v>
      </c>
      <c r="H2637" t="s">
        <v>187</v>
      </c>
      <c r="I2637" t="s">
        <v>136</v>
      </c>
      <c r="J2637" t="s">
        <v>137</v>
      </c>
      <c r="K2637" t="s">
        <v>138</v>
      </c>
      <c r="L2637" t="s">
        <v>7657</v>
      </c>
      <c r="M2637" t="s">
        <v>7658</v>
      </c>
      <c r="N2637">
        <v>3.1286111110000001</v>
      </c>
      <c r="O2637">
        <v>0</v>
      </c>
      <c r="P2637">
        <v>110</v>
      </c>
      <c r="Q2637">
        <v>0</v>
      </c>
      <c r="R2637">
        <v>0</v>
      </c>
      <c r="S2637">
        <v>0</v>
      </c>
      <c r="T2637">
        <v>4</v>
      </c>
      <c r="U2637">
        <v>0</v>
      </c>
      <c r="V2637">
        <v>0</v>
      </c>
      <c r="W2637">
        <v>0</v>
      </c>
      <c r="X2637">
        <v>28.009177412173287</v>
      </c>
      <c r="Y2637">
        <v>0</v>
      </c>
      <c r="Z2637">
        <v>0</v>
      </c>
      <c r="AA2637">
        <v>0</v>
      </c>
      <c r="AB2637">
        <v>37.953938292934893</v>
      </c>
      <c r="AC2637">
        <v>0</v>
      </c>
      <c r="AD2637">
        <v>0</v>
      </c>
      <c r="AE2637">
        <v>65.96311570510818</v>
      </c>
    </row>
    <row r="2638" spans="1:31" x14ac:dyDescent="0.3">
      <c r="A2638">
        <v>2692456</v>
      </c>
      <c r="B2638">
        <v>1</v>
      </c>
      <c r="C2638" t="s">
        <v>80</v>
      </c>
      <c r="D2638" t="s">
        <v>107</v>
      </c>
      <c r="E2638" t="s">
        <v>184</v>
      </c>
      <c r="F2638" t="s">
        <v>7659</v>
      </c>
      <c r="G2638" t="s">
        <v>409</v>
      </c>
      <c r="H2638" t="s">
        <v>187</v>
      </c>
      <c r="I2638" t="s">
        <v>136</v>
      </c>
      <c r="J2638" t="s">
        <v>137</v>
      </c>
      <c r="K2638" t="s">
        <v>138</v>
      </c>
      <c r="L2638" t="s">
        <v>7660</v>
      </c>
      <c r="M2638" t="s">
        <v>7661</v>
      </c>
      <c r="N2638">
        <v>0.55972222199999999</v>
      </c>
      <c r="O2638">
        <v>0</v>
      </c>
      <c r="P2638">
        <v>105</v>
      </c>
      <c r="Q2638">
        <v>0</v>
      </c>
      <c r="R2638">
        <v>0</v>
      </c>
      <c r="S2638">
        <v>0</v>
      </c>
      <c r="T2638">
        <v>5</v>
      </c>
      <c r="U2638">
        <v>0</v>
      </c>
      <c r="V2638">
        <v>0</v>
      </c>
      <c r="W2638">
        <v>0</v>
      </c>
      <c r="X2638">
        <v>6.3699563601129023</v>
      </c>
      <c r="Y2638">
        <v>0</v>
      </c>
      <c r="Z2638">
        <v>0</v>
      </c>
      <c r="AA2638">
        <v>0</v>
      </c>
      <c r="AB2638">
        <v>1.3042744535800488</v>
      </c>
      <c r="AC2638">
        <v>0</v>
      </c>
      <c r="AD2638">
        <v>0</v>
      </c>
      <c r="AE2638">
        <v>7.6742308136929509</v>
      </c>
    </row>
    <row r="2639" spans="1:31" x14ac:dyDescent="0.3">
      <c r="A2639">
        <v>2692584</v>
      </c>
      <c r="B2639">
        <v>1</v>
      </c>
      <c r="C2639" t="s">
        <v>80</v>
      </c>
      <c r="D2639" t="s">
        <v>105</v>
      </c>
      <c r="E2639" t="s">
        <v>184</v>
      </c>
      <c r="F2639" t="s">
        <v>7444</v>
      </c>
      <c r="G2639" t="s">
        <v>409</v>
      </c>
      <c r="H2639" t="s">
        <v>187</v>
      </c>
      <c r="I2639" t="s">
        <v>136</v>
      </c>
      <c r="J2639" t="s">
        <v>137</v>
      </c>
      <c r="K2639" t="s">
        <v>138</v>
      </c>
      <c r="L2639" t="s">
        <v>7662</v>
      </c>
      <c r="M2639" t="s">
        <v>7663</v>
      </c>
      <c r="N2639">
        <v>0.98250000000000004</v>
      </c>
      <c r="O2639">
        <v>0</v>
      </c>
      <c r="P2639">
        <v>28</v>
      </c>
      <c r="Q2639">
        <v>0</v>
      </c>
      <c r="R2639">
        <v>0</v>
      </c>
      <c r="S2639">
        <v>0</v>
      </c>
      <c r="T2639">
        <v>3</v>
      </c>
      <c r="U2639">
        <v>0</v>
      </c>
      <c r="V2639">
        <v>0</v>
      </c>
      <c r="W2639">
        <v>0</v>
      </c>
      <c r="X2639">
        <v>5.9654140197094199</v>
      </c>
      <c r="Y2639">
        <v>0</v>
      </c>
      <c r="Z2639">
        <v>0</v>
      </c>
      <c r="AA2639">
        <v>0</v>
      </c>
      <c r="AB2639">
        <v>3.0983701185229671</v>
      </c>
      <c r="AC2639">
        <v>0</v>
      </c>
      <c r="AD2639">
        <v>0</v>
      </c>
      <c r="AE2639">
        <v>9.0637841382323874</v>
      </c>
    </row>
    <row r="2640" spans="1:31" x14ac:dyDescent="0.3">
      <c r="A2640">
        <v>2692628</v>
      </c>
      <c r="B2640">
        <v>1</v>
      </c>
      <c r="C2640" t="s">
        <v>80</v>
      </c>
      <c r="D2640" t="s">
        <v>95</v>
      </c>
      <c r="E2640" t="s">
        <v>184</v>
      </c>
      <c r="F2640" t="s">
        <v>7664</v>
      </c>
      <c r="G2640" t="s">
        <v>409</v>
      </c>
      <c r="H2640" t="s">
        <v>187</v>
      </c>
      <c r="I2640" t="s">
        <v>136</v>
      </c>
      <c r="J2640" t="s">
        <v>137</v>
      </c>
      <c r="K2640" t="s">
        <v>138</v>
      </c>
      <c r="L2640" t="s">
        <v>7665</v>
      </c>
      <c r="M2640" t="s">
        <v>7666</v>
      </c>
      <c r="N2640">
        <v>0.75027777699999998</v>
      </c>
      <c r="O2640">
        <v>0</v>
      </c>
      <c r="P2640">
        <v>57</v>
      </c>
      <c r="Q2640">
        <v>0</v>
      </c>
      <c r="R2640">
        <v>0</v>
      </c>
      <c r="S2640">
        <v>0</v>
      </c>
      <c r="T2640">
        <v>1</v>
      </c>
      <c r="U2640">
        <v>0</v>
      </c>
      <c r="V2640">
        <v>0</v>
      </c>
      <c r="W2640">
        <v>0</v>
      </c>
      <c r="X2640">
        <v>5.8441778818588288</v>
      </c>
      <c r="Y2640">
        <v>0</v>
      </c>
      <c r="Z2640">
        <v>0</v>
      </c>
      <c r="AA2640">
        <v>0</v>
      </c>
      <c r="AB2640">
        <v>0.37945891623493871</v>
      </c>
      <c r="AC2640">
        <v>0</v>
      </c>
      <c r="AD2640">
        <v>0</v>
      </c>
      <c r="AE2640">
        <v>6.2236367980937679</v>
      </c>
    </row>
    <row r="2641" spans="1:31" x14ac:dyDescent="0.3">
      <c r="A2641">
        <v>2692631</v>
      </c>
      <c r="B2641">
        <v>1</v>
      </c>
      <c r="C2641" t="s">
        <v>80</v>
      </c>
      <c r="D2641" t="s">
        <v>94</v>
      </c>
      <c r="E2641" t="s">
        <v>184</v>
      </c>
      <c r="F2641" t="s">
        <v>7667</v>
      </c>
      <c r="G2641" t="s">
        <v>409</v>
      </c>
      <c r="H2641" t="s">
        <v>187</v>
      </c>
      <c r="I2641" t="s">
        <v>136</v>
      </c>
      <c r="J2641" t="s">
        <v>137</v>
      </c>
      <c r="K2641" t="s">
        <v>138</v>
      </c>
      <c r="L2641" t="s">
        <v>7668</v>
      </c>
      <c r="M2641" t="s">
        <v>7669</v>
      </c>
      <c r="N2641">
        <v>0.764444444</v>
      </c>
      <c r="O2641">
        <v>0</v>
      </c>
      <c r="P2641">
        <v>11</v>
      </c>
      <c r="Q2641">
        <v>0</v>
      </c>
      <c r="R2641">
        <v>8</v>
      </c>
      <c r="S2641">
        <v>0</v>
      </c>
      <c r="T2641">
        <v>4</v>
      </c>
      <c r="U2641">
        <v>0</v>
      </c>
      <c r="V2641">
        <v>0</v>
      </c>
      <c r="W2641">
        <v>0</v>
      </c>
      <c r="X2641">
        <v>1.5735282419658176</v>
      </c>
      <c r="Y2641">
        <v>0</v>
      </c>
      <c r="Z2641">
        <v>6.7767904749888974E-2</v>
      </c>
      <c r="AA2641">
        <v>0</v>
      </c>
      <c r="AB2641">
        <v>3.9817505738352428</v>
      </c>
      <c r="AC2641">
        <v>0</v>
      </c>
      <c r="AD2641">
        <v>0</v>
      </c>
      <c r="AE2641">
        <v>5.6230467205509491</v>
      </c>
    </row>
    <row r="2642" spans="1:31" x14ac:dyDescent="0.3">
      <c r="A2642">
        <v>2692637</v>
      </c>
      <c r="B2642">
        <v>1</v>
      </c>
      <c r="C2642" t="s">
        <v>80</v>
      </c>
      <c r="D2642" t="s">
        <v>101</v>
      </c>
      <c r="E2642" t="s">
        <v>428</v>
      </c>
      <c r="F2642" t="s">
        <v>7670</v>
      </c>
      <c r="G2642" t="s">
        <v>409</v>
      </c>
      <c r="H2642" t="s">
        <v>187</v>
      </c>
      <c r="I2642" t="s">
        <v>136</v>
      </c>
      <c r="J2642" t="s">
        <v>137</v>
      </c>
      <c r="K2642" t="s">
        <v>138</v>
      </c>
      <c r="L2642" t="s">
        <v>7671</v>
      </c>
      <c r="M2642" t="s">
        <v>7672</v>
      </c>
      <c r="N2642">
        <v>0.57250000000000001</v>
      </c>
      <c r="O2642">
        <v>0</v>
      </c>
      <c r="P2642">
        <v>68</v>
      </c>
      <c r="Q2642">
        <v>0</v>
      </c>
      <c r="R2642">
        <v>0</v>
      </c>
      <c r="S2642">
        <v>0</v>
      </c>
      <c r="T2642">
        <v>40</v>
      </c>
      <c r="U2642">
        <v>0</v>
      </c>
      <c r="V2642">
        <v>0</v>
      </c>
      <c r="W2642">
        <v>0</v>
      </c>
      <c r="X2642">
        <v>5.0707701471929738</v>
      </c>
      <c r="Y2642">
        <v>0</v>
      </c>
      <c r="Z2642">
        <v>0</v>
      </c>
      <c r="AA2642">
        <v>0</v>
      </c>
      <c r="AB2642">
        <v>12.586815655923537</v>
      </c>
      <c r="AC2642">
        <v>0</v>
      </c>
      <c r="AD2642">
        <v>0</v>
      </c>
      <c r="AE2642">
        <v>17.657585803116511</v>
      </c>
    </row>
    <row r="2643" spans="1:31" x14ac:dyDescent="0.3">
      <c r="A2643">
        <v>2692657</v>
      </c>
      <c r="B2643">
        <v>1</v>
      </c>
      <c r="C2643" t="s">
        <v>80</v>
      </c>
      <c r="D2643" t="s">
        <v>92</v>
      </c>
      <c r="E2643" t="s">
        <v>213</v>
      </c>
      <c r="F2643" t="s">
        <v>7673</v>
      </c>
      <c r="G2643" t="s">
        <v>831</v>
      </c>
      <c r="H2643" t="s">
        <v>187</v>
      </c>
      <c r="I2643" t="s">
        <v>136</v>
      </c>
      <c r="J2643" t="s">
        <v>137</v>
      </c>
      <c r="K2643" t="s">
        <v>138</v>
      </c>
      <c r="L2643" t="s">
        <v>7674</v>
      </c>
      <c r="M2643" t="s">
        <v>7675</v>
      </c>
      <c r="N2643">
        <v>3.0333333329999999</v>
      </c>
      <c r="O2643">
        <v>0</v>
      </c>
      <c r="P2643">
        <v>1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0.75310562037318785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0.75310562037318785</v>
      </c>
    </row>
    <row r="2644" spans="1:31" x14ac:dyDescent="0.3">
      <c r="A2644">
        <v>2692665</v>
      </c>
      <c r="B2644">
        <v>1</v>
      </c>
      <c r="C2644" t="s">
        <v>80</v>
      </c>
      <c r="D2644" t="s">
        <v>105</v>
      </c>
      <c r="E2644" t="s">
        <v>428</v>
      </c>
      <c r="F2644" t="s">
        <v>7676</v>
      </c>
      <c r="G2644" t="s">
        <v>409</v>
      </c>
      <c r="H2644" t="s">
        <v>187</v>
      </c>
      <c r="I2644" t="s">
        <v>136</v>
      </c>
      <c r="J2644" t="s">
        <v>137</v>
      </c>
      <c r="K2644" t="s">
        <v>138</v>
      </c>
      <c r="L2644" t="s">
        <v>7677</v>
      </c>
      <c r="M2644" t="s">
        <v>7678</v>
      </c>
      <c r="N2644">
        <v>0.653888888</v>
      </c>
      <c r="O2644">
        <v>0</v>
      </c>
      <c r="P2644">
        <v>16</v>
      </c>
      <c r="Q2644">
        <v>0</v>
      </c>
      <c r="R2644">
        <v>0</v>
      </c>
      <c r="S2644">
        <v>0</v>
      </c>
      <c r="T2644">
        <v>1</v>
      </c>
      <c r="U2644">
        <v>0</v>
      </c>
      <c r="V2644">
        <v>0</v>
      </c>
      <c r="W2644">
        <v>0</v>
      </c>
      <c r="X2644">
        <v>3.3493268468173092</v>
      </c>
      <c r="Y2644">
        <v>0</v>
      </c>
      <c r="Z2644">
        <v>0</v>
      </c>
      <c r="AA2644">
        <v>0</v>
      </c>
      <c r="AB2644">
        <v>0.10573713637175584</v>
      </c>
      <c r="AC2644">
        <v>0</v>
      </c>
      <c r="AD2644">
        <v>0</v>
      </c>
      <c r="AE2644">
        <v>3.4550639831890648</v>
      </c>
    </row>
    <row r="2645" spans="1:31" x14ac:dyDescent="0.3">
      <c r="A2645">
        <v>2692673</v>
      </c>
      <c r="B2645">
        <v>1</v>
      </c>
      <c r="C2645" t="s">
        <v>81</v>
      </c>
      <c r="D2645" t="s">
        <v>112</v>
      </c>
      <c r="E2645" t="s">
        <v>184</v>
      </c>
      <c r="F2645" t="s">
        <v>7679</v>
      </c>
      <c r="G2645" t="s">
        <v>186</v>
      </c>
      <c r="H2645" t="s">
        <v>187</v>
      </c>
      <c r="I2645" t="s">
        <v>136</v>
      </c>
      <c r="J2645" t="s">
        <v>137</v>
      </c>
      <c r="K2645" t="s">
        <v>138</v>
      </c>
      <c r="L2645" t="s">
        <v>7680</v>
      </c>
      <c r="M2645" t="s">
        <v>7681</v>
      </c>
      <c r="N2645">
        <v>3.0886111110000001</v>
      </c>
      <c r="O2645">
        <v>0</v>
      </c>
      <c r="P2645">
        <v>13</v>
      </c>
      <c r="Q2645">
        <v>0</v>
      </c>
      <c r="R2645">
        <v>3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</row>
    <row r="2646" spans="1:31" x14ac:dyDescent="0.3">
      <c r="A2646">
        <v>2692687</v>
      </c>
      <c r="B2646">
        <v>1</v>
      </c>
      <c r="C2646" t="s">
        <v>81</v>
      </c>
      <c r="D2646" t="s">
        <v>113</v>
      </c>
      <c r="E2646" t="s">
        <v>184</v>
      </c>
      <c r="F2646" t="s">
        <v>7682</v>
      </c>
      <c r="G2646" t="s">
        <v>186</v>
      </c>
      <c r="H2646" t="s">
        <v>187</v>
      </c>
      <c r="I2646" t="s">
        <v>136</v>
      </c>
      <c r="J2646" t="s">
        <v>137</v>
      </c>
      <c r="K2646" t="s">
        <v>138</v>
      </c>
      <c r="L2646" t="s">
        <v>7683</v>
      </c>
      <c r="M2646" t="s">
        <v>7684</v>
      </c>
      <c r="N2646">
        <v>1.6319444439999999</v>
      </c>
      <c r="O2646">
        <v>0</v>
      </c>
      <c r="P2646">
        <v>4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0.78250816070076135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0.78250816070076135</v>
      </c>
    </row>
    <row r="2647" spans="1:31" x14ac:dyDescent="0.3">
      <c r="A2647">
        <v>2692691</v>
      </c>
      <c r="B2647">
        <v>1</v>
      </c>
      <c r="C2647" t="s">
        <v>80</v>
      </c>
      <c r="D2647" t="s">
        <v>82</v>
      </c>
      <c r="E2647" t="s">
        <v>428</v>
      </c>
      <c r="F2647" t="s">
        <v>7685</v>
      </c>
      <c r="G2647" t="s">
        <v>1177</v>
      </c>
      <c r="H2647" t="s">
        <v>187</v>
      </c>
      <c r="I2647" t="s">
        <v>136</v>
      </c>
      <c r="J2647" t="s">
        <v>137</v>
      </c>
      <c r="K2647" t="s">
        <v>138</v>
      </c>
      <c r="L2647" t="s">
        <v>7686</v>
      </c>
      <c r="M2647" t="s">
        <v>7687</v>
      </c>
      <c r="N2647">
        <v>1.9580555550000001</v>
      </c>
      <c r="O2647">
        <v>0</v>
      </c>
      <c r="P2647">
        <v>124</v>
      </c>
      <c r="Q2647">
        <v>0</v>
      </c>
      <c r="R2647">
        <v>0</v>
      </c>
      <c r="S2647">
        <v>0</v>
      </c>
      <c r="T2647">
        <v>19</v>
      </c>
      <c r="U2647">
        <v>0</v>
      </c>
      <c r="V2647">
        <v>0</v>
      </c>
      <c r="W2647">
        <v>0</v>
      </c>
      <c r="X2647">
        <v>67.746371208358582</v>
      </c>
      <c r="Y2647">
        <v>0</v>
      </c>
      <c r="Z2647">
        <v>0</v>
      </c>
      <c r="AA2647">
        <v>0</v>
      </c>
      <c r="AB2647">
        <v>52.263457208673408</v>
      </c>
      <c r="AC2647">
        <v>0</v>
      </c>
      <c r="AD2647">
        <v>0</v>
      </c>
      <c r="AE2647">
        <v>120.009828417032</v>
      </c>
    </row>
    <row r="2648" spans="1:31" x14ac:dyDescent="0.3">
      <c r="A2648">
        <v>2692692</v>
      </c>
      <c r="B2648">
        <v>1</v>
      </c>
      <c r="C2648" t="s">
        <v>80</v>
      </c>
      <c r="D2648" t="s">
        <v>105</v>
      </c>
      <c r="E2648" t="s">
        <v>184</v>
      </c>
      <c r="F2648" t="s">
        <v>7688</v>
      </c>
      <c r="G2648" t="s">
        <v>409</v>
      </c>
      <c r="H2648" t="s">
        <v>187</v>
      </c>
      <c r="I2648" t="s">
        <v>136</v>
      </c>
      <c r="J2648" t="s">
        <v>137</v>
      </c>
      <c r="K2648" t="s">
        <v>138</v>
      </c>
      <c r="L2648" t="s">
        <v>7689</v>
      </c>
      <c r="M2648" t="s">
        <v>7690</v>
      </c>
      <c r="N2648">
        <v>0.67777777699999997</v>
      </c>
      <c r="O2648">
        <v>0</v>
      </c>
      <c r="P2648">
        <v>48</v>
      </c>
      <c r="Q2648">
        <v>0</v>
      </c>
      <c r="R2648">
        <v>0</v>
      </c>
      <c r="S2648">
        <v>0</v>
      </c>
      <c r="T2648">
        <v>2</v>
      </c>
      <c r="U2648">
        <v>0</v>
      </c>
      <c r="V2648">
        <v>0</v>
      </c>
      <c r="W2648">
        <v>0</v>
      </c>
      <c r="X2648">
        <v>6.9434451830651867</v>
      </c>
      <c r="Y2648">
        <v>0</v>
      </c>
      <c r="Z2648">
        <v>0</v>
      </c>
      <c r="AA2648">
        <v>0</v>
      </c>
      <c r="AB2648">
        <v>0.84525806560000005</v>
      </c>
      <c r="AC2648">
        <v>0</v>
      </c>
      <c r="AD2648">
        <v>0</v>
      </c>
      <c r="AE2648">
        <v>7.788703248665187</v>
      </c>
    </row>
    <row r="2649" spans="1:31" x14ac:dyDescent="0.3">
      <c r="A2649">
        <v>2692695</v>
      </c>
      <c r="B2649">
        <v>1</v>
      </c>
      <c r="C2649" t="s">
        <v>80</v>
      </c>
      <c r="D2649" t="s">
        <v>110</v>
      </c>
      <c r="E2649" t="s">
        <v>213</v>
      </c>
      <c r="F2649" t="s">
        <v>7691</v>
      </c>
      <c r="G2649" t="s">
        <v>688</v>
      </c>
      <c r="H2649" t="s">
        <v>187</v>
      </c>
      <c r="I2649" t="s">
        <v>136</v>
      </c>
      <c r="J2649" t="s">
        <v>137</v>
      </c>
      <c r="K2649" t="s">
        <v>138</v>
      </c>
      <c r="L2649" t="s">
        <v>7692</v>
      </c>
      <c r="M2649" t="s">
        <v>7693</v>
      </c>
      <c r="N2649">
        <v>1.177777777</v>
      </c>
      <c r="O2649">
        <v>0</v>
      </c>
      <c r="P2649">
        <v>1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0.19968541627968001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0.19968541627968001</v>
      </c>
    </row>
    <row r="2650" spans="1:31" x14ac:dyDescent="0.3">
      <c r="A2650">
        <v>2692697</v>
      </c>
      <c r="B2650">
        <v>1</v>
      </c>
      <c r="C2650" t="s">
        <v>81</v>
      </c>
      <c r="D2650" t="s">
        <v>118</v>
      </c>
      <c r="E2650" t="s">
        <v>184</v>
      </c>
      <c r="F2650" t="s">
        <v>7694</v>
      </c>
      <c r="G2650" t="s">
        <v>409</v>
      </c>
      <c r="H2650" t="s">
        <v>187</v>
      </c>
      <c r="I2650" t="s">
        <v>136</v>
      </c>
      <c r="J2650" t="s">
        <v>137</v>
      </c>
      <c r="K2650" t="s">
        <v>138</v>
      </c>
      <c r="L2650" t="s">
        <v>7695</v>
      </c>
      <c r="M2650" t="s">
        <v>7696</v>
      </c>
      <c r="N2650">
        <v>1.089722222</v>
      </c>
      <c r="O2650">
        <v>0</v>
      </c>
      <c r="P2650">
        <v>18</v>
      </c>
      <c r="Q2650">
        <v>0</v>
      </c>
      <c r="R2650">
        <v>2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3.0566329368900478</v>
      </c>
      <c r="Y2650">
        <v>0</v>
      </c>
      <c r="Z2650">
        <v>1.6905013676597562</v>
      </c>
      <c r="AA2650">
        <v>0</v>
      </c>
      <c r="AB2650">
        <v>0</v>
      </c>
      <c r="AC2650">
        <v>0</v>
      </c>
      <c r="AD2650">
        <v>0</v>
      </c>
      <c r="AE2650">
        <v>4.747134304549804</v>
      </c>
    </row>
    <row r="2651" spans="1:31" x14ac:dyDescent="0.3">
      <c r="A2651">
        <v>2692632</v>
      </c>
      <c r="B2651">
        <v>1</v>
      </c>
      <c r="C2651" t="s">
        <v>80</v>
      </c>
      <c r="D2651" t="s">
        <v>96</v>
      </c>
      <c r="E2651" t="s">
        <v>428</v>
      </c>
      <c r="F2651" t="s">
        <v>7697</v>
      </c>
      <c r="G2651" t="s">
        <v>903</v>
      </c>
      <c r="H2651" t="s">
        <v>187</v>
      </c>
      <c r="I2651" t="s">
        <v>136</v>
      </c>
      <c r="J2651" t="s">
        <v>137</v>
      </c>
      <c r="K2651" t="s">
        <v>138</v>
      </c>
      <c r="L2651" t="s">
        <v>7698</v>
      </c>
      <c r="M2651" t="s">
        <v>7699</v>
      </c>
      <c r="N2651">
        <v>6.3480555550000002</v>
      </c>
      <c r="O2651">
        <v>0</v>
      </c>
      <c r="P2651">
        <v>35</v>
      </c>
      <c r="Q2651">
        <v>0</v>
      </c>
      <c r="R2651">
        <v>0</v>
      </c>
      <c r="S2651">
        <v>0</v>
      </c>
      <c r="T2651">
        <v>1</v>
      </c>
      <c r="U2651">
        <v>0</v>
      </c>
      <c r="V2651">
        <v>0</v>
      </c>
      <c r="W2651">
        <v>0</v>
      </c>
      <c r="X2651">
        <v>87.554505844873503</v>
      </c>
      <c r="Y2651">
        <v>0</v>
      </c>
      <c r="Z2651">
        <v>0</v>
      </c>
      <c r="AA2651">
        <v>0</v>
      </c>
      <c r="AB2651">
        <v>0.15003697313159023</v>
      </c>
      <c r="AC2651">
        <v>0</v>
      </c>
      <c r="AD2651">
        <v>0</v>
      </c>
      <c r="AE2651">
        <v>87.704542818005095</v>
      </c>
    </row>
    <row r="2652" spans="1:31" x14ac:dyDescent="0.3">
      <c r="A2652">
        <v>2692703</v>
      </c>
      <c r="B2652">
        <v>1</v>
      </c>
      <c r="C2652" t="s">
        <v>81</v>
      </c>
      <c r="D2652" t="s">
        <v>127</v>
      </c>
      <c r="E2652" t="s">
        <v>213</v>
      </c>
      <c r="F2652" t="s">
        <v>7700</v>
      </c>
      <c r="G2652" t="s">
        <v>688</v>
      </c>
      <c r="H2652" t="s">
        <v>187</v>
      </c>
      <c r="I2652" t="s">
        <v>136</v>
      </c>
      <c r="J2652" t="s">
        <v>137</v>
      </c>
      <c r="K2652" t="s">
        <v>138</v>
      </c>
      <c r="L2652" t="s">
        <v>7701</v>
      </c>
      <c r="M2652" t="s">
        <v>7702</v>
      </c>
      <c r="N2652">
        <v>0.80805555500000004</v>
      </c>
      <c r="O2652">
        <v>0</v>
      </c>
      <c r="P2652">
        <v>1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7.6424865541568049E-2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7.6424865541568049E-2</v>
      </c>
    </row>
    <row r="2653" spans="1:31" x14ac:dyDescent="0.3">
      <c r="A2653">
        <v>2692683</v>
      </c>
      <c r="B2653">
        <v>1</v>
      </c>
      <c r="C2653" t="s">
        <v>80</v>
      </c>
      <c r="D2653" t="s">
        <v>92</v>
      </c>
      <c r="E2653" t="s">
        <v>213</v>
      </c>
      <c r="F2653" t="s">
        <v>7703</v>
      </c>
      <c r="G2653" t="s">
        <v>831</v>
      </c>
      <c r="H2653" t="s">
        <v>187</v>
      </c>
      <c r="I2653" t="s">
        <v>136</v>
      </c>
      <c r="J2653" t="s">
        <v>137</v>
      </c>
      <c r="K2653" t="s">
        <v>138</v>
      </c>
      <c r="L2653" t="s">
        <v>7704</v>
      </c>
      <c r="M2653" t="s">
        <v>7705</v>
      </c>
      <c r="N2653">
        <v>5.3030555550000003</v>
      </c>
      <c r="O2653">
        <v>0</v>
      </c>
      <c r="P2653">
        <v>1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1.1414861730493762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1.1414861730493762</v>
      </c>
    </row>
    <row r="2654" spans="1:31" x14ac:dyDescent="0.3">
      <c r="A2654">
        <v>2692723</v>
      </c>
      <c r="B2654">
        <v>1</v>
      </c>
      <c r="C2654" t="s">
        <v>80</v>
      </c>
      <c r="D2654" t="s">
        <v>96</v>
      </c>
      <c r="E2654" t="s">
        <v>244</v>
      </c>
      <c r="F2654" t="s">
        <v>7706</v>
      </c>
      <c r="G2654" t="s">
        <v>968</v>
      </c>
      <c r="H2654" t="s">
        <v>187</v>
      </c>
      <c r="I2654" t="s">
        <v>136</v>
      </c>
      <c r="J2654" t="s">
        <v>137</v>
      </c>
      <c r="K2654" t="s">
        <v>138</v>
      </c>
      <c r="L2654" t="s">
        <v>7707</v>
      </c>
      <c r="M2654" t="s">
        <v>7708</v>
      </c>
      <c r="N2654">
        <v>1.0763888880000001</v>
      </c>
      <c r="O2654">
        <v>0</v>
      </c>
      <c r="P2654">
        <v>168</v>
      </c>
      <c r="Q2654">
        <v>0</v>
      </c>
      <c r="R2654">
        <v>1</v>
      </c>
      <c r="S2654">
        <v>0</v>
      </c>
      <c r="T2654">
        <v>161</v>
      </c>
      <c r="U2654">
        <v>0</v>
      </c>
      <c r="V2654">
        <v>0</v>
      </c>
      <c r="W2654">
        <v>0</v>
      </c>
      <c r="X2654">
        <v>102.07509121962161</v>
      </c>
      <c r="Y2654">
        <v>0</v>
      </c>
      <c r="Z2654">
        <v>0</v>
      </c>
      <c r="AA2654">
        <v>0</v>
      </c>
      <c r="AB2654">
        <v>216.09079371887711</v>
      </c>
      <c r="AC2654">
        <v>0</v>
      </c>
      <c r="AD2654">
        <v>0</v>
      </c>
      <c r="AE2654">
        <v>318.16588493849872</v>
      </c>
    </row>
    <row r="2655" spans="1:31" x14ac:dyDescent="0.3">
      <c r="A2655">
        <v>2685177</v>
      </c>
      <c r="B2655">
        <v>1</v>
      </c>
      <c r="C2655" t="s">
        <v>80</v>
      </c>
      <c r="D2655" t="s">
        <v>98</v>
      </c>
      <c r="E2655" t="s">
        <v>145</v>
      </c>
      <c r="F2655" t="s">
        <v>7709</v>
      </c>
      <c r="G2655" t="s">
        <v>134</v>
      </c>
      <c r="H2655" t="s">
        <v>135</v>
      </c>
      <c r="I2655" t="s">
        <v>169</v>
      </c>
      <c r="J2655" t="s">
        <v>137</v>
      </c>
      <c r="K2655" t="s">
        <v>138</v>
      </c>
      <c r="L2655" t="s">
        <v>7710</v>
      </c>
      <c r="M2655" t="s">
        <v>7711</v>
      </c>
      <c r="N2655">
        <v>1.5833333000000002E-2</v>
      </c>
      <c r="O2655">
        <v>0</v>
      </c>
      <c r="P2655">
        <v>230</v>
      </c>
      <c r="Q2655">
        <v>0</v>
      </c>
      <c r="R2655">
        <v>139</v>
      </c>
      <c r="S2655">
        <v>0</v>
      </c>
      <c r="T2655">
        <v>178</v>
      </c>
      <c r="U2655">
        <v>0</v>
      </c>
      <c r="V2655">
        <v>0</v>
      </c>
      <c r="W2655">
        <v>0</v>
      </c>
      <c r="X2655">
        <v>0.49874091597483311</v>
      </c>
      <c r="Y2655">
        <v>0</v>
      </c>
      <c r="Z2655">
        <v>0.5587497310791405</v>
      </c>
      <c r="AA2655">
        <v>0</v>
      </c>
      <c r="AB2655">
        <v>0.85546134360490833</v>
      </c>
      <c r="AC2655">
        <v>0</v>
      </c>
      <c r="AD2655">
        <v>0</v>
      </c>
      <c r="AE2655">
        <v>1.9129519906588819</v>
      </c>
    </row>
    <row r="2656" spans="1:31" x14ac:dyDescent="0.3">
      <c r="A2656">
        <v>2686838</v>
      </c>
      <c r="B2656">
        <v>1</v>
      </c>
      <c r="C2656" t="s">
        <v>80</v>
      </c>
      <c r="D2656" t="s">
        <v>98</v>
      </c>
      <c r="E2656" t="s">
        <v>132</v>
      </c>
      <c r="F2656" t="s">
        <v>3496</v>
      </c>
      <c r="G2656" t="s">
        <v>346</v>
      </c>
      <c r="H2656" t="s">
        <v>135</v>
      </c>
      <c r="I2656" t="s">
        <v>136</v>
      </c>
      <c r="J2656" t="s">
        <v>137</v>
      </c>
      <c r="K2656" t="s">
        <v>166</v>
      </c>
      <c r="L2656" t="s">
        <v>7712</v>
      </c>
      <c r="M2656" t="s">
        <v>7713</v>
      </c>
      <c r="N2656">
        <v>7.0138888880000003</v>
      </c>
      <c r="O2656">
        <v>0</v>
      </c>
      <c r="P2656">
        <v>436</v>
      </c>
      <c r="Q2656">
        <v>3</v>
      </c>
      <c r="R2656">
        <v>19</v>
      </c>
      <c r="S2656">
        <v>8</v>
      </c>
      <c r="T2656">
        <v>60</v>
      </c>
      <c r="U2656">
        <v>1</v>
      </c>
      <c r="V2656">
        <v>0</v>
      </c>
      <c r="W2656">
        <v>0</v>
      </c>
      <c r="X2656">
        <v>262.43563860904732</v>
      </c>
      <c r="Y2656">
        <v>124.22577132862348</v>
      </c>
      <c r="Z2656">
        <v>117.54830559654944</v>
      </c>
      <c r="AA2656">
        <v>1406.4818348266326</v>
      </c>
      <c r="AB2656">
        <v>248.5358190955011</v>
      </c>
      <c r="AC2656">
        <v>31.958602074625055</v>
      </c>
      <c r="AD2656">
        <v>0</v>
      </c>
      <c r="AE2656">
        <v>2191.1859715309793</v>
      </c>
    </row>
    <row r="2657" spans="1:31" x14ac:dyDescent="0.3">
      <c r="A2657">
        <v>2694278</v>
      </c>
      <c r="B2657">
        <v>1</v>
      </c>
      <c r="C2657" t="s">
        <v>81</v>
      </c>
      <c r="D2657" t="s">
        <v>117</v>
      </c>
      <c r="E2657" t="s">
        <v>213</v>
      </c>
      <c r="F2657" t="s">
        <v>7714</v>
      </c>
      <c r="G2657" t="s">
        <v>6413</v>
      </c>
      <c r="H2657" t="s">
        <v>187</v>
      </c>
      <c r="I2657" t="s">
        <v>136</v>
      </c>
      <c r="J2657" t="s">
        <v>137</v>
      </c>
      <c r="K2657" t="s">
        <v>138</v>
      </c>
      <c r="L2657" t="s">
        <v>7715</v>
      </c>
      <c r="M2657" t="s">
        <v>7716</v>
      </c>
      <c r="N2657">
        <v>5.005833333</v>
      </c>
      <c r="O2657">
        <v>0</v>
      </c>
      <c r="P2657">
        <v>0</v>
      </c>
      <c r="Q2657">
        <v>0</v>
      </c>
      <c r="R2657">
        <v>1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41.032813644404129</v>
      </c>
      <c r="AA2657">
        <v>0</v>
      </c>
      <c r="AB2657">
        <v>0</v>
      </c>
      <c r="AC2657">
        <v>0</v>
      </c>
      <c r="AD2657">
        <v>0</v>
      </c>
      <c r="AE2657">
        <v>41.032813644404129</v>
      </c>
    </row>
    <row r="2658" spans="1:31" x14ac:dyDescent="0.3">
      <c r="A2658">
        <v>2694487</v>
      </c>
      <c r="B2658">
        <v>1</v>
      </c>
      <c r="C2658" t="s">
        <v>81</v>
      </c>
      <c r="D2658" t="s">
        <v>118</v>
      </c>
      <c r="E2658" t="s">
        <v>244</v>
      </c>
      <c r="F2658" t="s">
        <v>7717</v>
      </c>
      <c r="G2658" t="s">
        <v>346</v>
      </c>
      <c r="H2658" t="s">
        <v>187</v>
      </c>
      <c r="I2658" t="s">
        <v>136</v>
      </c>
      <c r="J2658" t="s">
        <v>137</v>
      </c>
      <c r="K2658" t="s">
        <v>166</v>
      </c>
      <c r="L2658" t="s">
        <v>7718</v>
      </c>
      <c r="M2658" t="s">
        <v>7719</v>
      </c>
      <c r="N2658">
        <v>7.1063888879999997</v>
      </c>
      <c r="O2658">
        <v>0</v>
      </c>
      <c r="P2658">
        <v>166</v>
      </c>
      <c r="Q2658">
        <v>0</v>
      </c>
      <c r="R2658">
        <v>0</v>
      </c>
      <c r="S2658">
        <v>0</v>
      </c>
      <c r="T2658">
        <v>1</v>
      </c>
      <c r="U2658">
        <v>0</v>
      </c>
      <c r="V2658">
        <v>0</v>
      </c>
      <c r="W2658">
        <v>0</v>
      </c>
      <c r="X2658">
        <v>176.26345973254669</v>
      </c>
      <c r="Y2658">
        <v>0</v>
      </c>
      <c r="Z2658">
        <v>0</v>
      </c>
      <c r="AA2658">
        <v>0</v>
      </c>
      <c r="AB2658">
        <v>4.5388284008270947</v>
      </c>
      <c r="AC2658">
        <v>0</v>
      </c>
      <c r="AD2658">
        <v>0</v>
      </c>
      <c r="AE2658">
        <v>180.80228813337379</v>
      </c>
    </row>
    <row r="2659" spans="1:31" x14ac:dyDescent="0.3">
      <c r="A2659">
        <v>2694511</v>
      </c>
      <c r="B2659">
        <v>1</v>
      </c>
      <c r="C2659" t="s">
        <v>80</v>
      </c>
      <c r="D2659" t="s">
        <v>99</v>
      </c>
      <c r="E2659" t="s">
        <v>244</v>
      </c>
      <c r="F2659" t="s">
        <v>7720</v>
      </c>
      <c r="G2659" t="s">
        <v>346</v>
      </c>
      <c r="H2659" t="s">
        <v>187</v>
      </c>
      <c r="I2659" t="s">
        <v>136</v>
      </c>
      <c r="J2659" t="s">
        <v>137</v>
      </c>
      <c r="K2659" t="s">
        <v>166</v>
      </c>
      <c r="L2659" t="s">
        <v>7721</v>
      </c>
      <c r="M2659" t="s">
        <v>7722</v>
      </c>
      <c r="N2659">
        <v>7.3197222220000002</v>
      </c>
      <c r="O2659">
        <v>0</v>
      </c>
      <c r="P2659">
        <v>25</v>
      </c>
      <c r="Q2659">
        <v>0</v>
      </c>
      <c r="R2659">
        <v>22</v>
      </c>
      <c r="S2659">
        <v>0</v>
      </c>
      <c r="T2659">
        <v>7</v>
      </c>
      <c r="U2659">
        <v>0</v>
      </c>
      <c r="V2659">
        <v>0</v>
      </c>
      <c r="W2659">
        <v>0</v>
      </c>
      <c r="X2659">
        <v>22.974247314394766</v>
      </c>
      <c r="Y2659">
        <v>0</v>
      </c>
      <c r="Z2659">
        <v>23.224110028975627</v>
      </c>
      <c r="AA2659">
        <v>0</v>
      </c>
      <c r="AB2659">
        <v>9.6734865460244972</v>
      </c>
      <c r="AC2659">
        <v>0</v>
      </c>
      <c r="AD2659">
        <v>0</v>
      </c>
      <c r="AE2659">
        <v>55.871843889394889</v>
      </c>
    </row>
    <row r="2660" spans="1:31" x14ac:dyDescent="0.3">
      <c r="A2660">
        <v>2694552</v>
      </c>
      <c r="B2660">
        <v>1</v>
      </c>
      <c r="C2660" t="s">
        <v>80</v>
      </c>
      <c r="D2660" t="s">
        <v>108</v>
      </c>
      <c r="E2660" t="s">
        <v>244</v>
      </c>
      <c r="F2660" t="s">
        <v>5421</v>
      </c>
      <c r="G2660" t="s">
        <v>346</v>
      </c>
      <c r="H2660" t="s">
        <v>187</v>
      </c>
      <c r="I2660" t="s">
        <v>136</v>
      </c>
      <c r="J2660" t="s">
        <v>137</v>
      </c>
      <c r="K2660" t="s">
        <v>166</v>
      </c>
      <c r="L2660" t="s">
        <v>7723</v>
      </c>
      <c r="M2660" t="s">
        <v>7724</v>
      </c>
      <c r="N2660">
        <v>6.8052777769999997</v>
      </c>
      <c r="O2660">
        <v>0</v>
      </c>
      <c r="P2660">
        <v>16</v>
      </c>
      <c r="Q2660">
        <v>0</v>
      </c>
      <c r="R2660">
        <v>9</v>
      </c>
      <c r="S2660">
        <v>0</v>
      </c>
      <c r="T2660">
        <v>7</v>
      </c>
      <c r="U2660">
        <v>0</v>
      </c>
      <c r="V2660">
        <v>0</v>
      </c>
      <c r="W2660">
        <v>0</v>
      </c>
      <c r="X2660">
        <v>19.304704831123168</v>
      </c>
      <c r="Y2660">
        <v>0</v>
      </c>
      <c r="Z2660">
        <v>67.397179749084756</v>
      </c>
      <c r="AA2660">
        <v>0</v>
      </c>
      <c r="AB2660">
        <v>44.791905215243318</v>
      </c>
      <c r="AC2660">
        <v>0</v>
      </c>
      <c r="AD2660">
        <v>0</v>
      </c>
      <c r="AE2660">
        <v>131.49378979545122</v>
      </c>
    </row>
    <row r="2661" spans="1:31" x14ac:dyDescent="0.3">
      <c r="A2661">
        <v>2694554</v>
      </c>
      <c r="B2661">
        <v>1</v>
      </c>
      <c r="C2661" t="s">
        <v>80</v>
      </c>
      <c r="D2661" t="s">
        <v>109</v>
      </c>
      <c r="E2661" t="s">
        <v>184</v>
      </c>
      <c r="F2661" t="s">
        <v>7511</v>
      </c>
      <c r="G2661" t="s">
        <v>165</v>
      </c>
      <c r="H2661" t="s">
        <v>187</v>
      </c>
      <c r="I2661" t="s">
        <v>136</v>
      </c>
      <c r="J2661" t="s">
        <v>137</v>
      </c>
      <c r="K2661" t="s">
        <v>166</v>
      </c>
      <c r="L2661" t="s">
        <v>7725</v>
      </c>
      <c r="M2661" t="s">
        <v>7726</v>
      </c>
      <c r="N2661">
        <v>6.4413888879999996</v>
      </c>
      <c r="O2661">
        <v>0</v>
      </c>
      <c r="P2661">
        <v>5</v>
      </c>
      <c r="Q2661">
        <v>0</v>
      </c>
      <c r="R2661">
        <v>7</v>
      </c>
      <c r="S2661">
        <v>0</v>
      </c>
      <c r="T2661">
        <v>6</v>
      </c>
      <c r="U2661">
        <v>0</v>
      </c>
      <c r="V2661">
        <v>0</v>
      </c>
      <c r="W2661">
        <v>0</v>
      </c>
      <c r="X2661">
        <v>0.80676067904436932</v>
      </c>
      <c r="Y2661">
        <v>0</v>
      </c>
      <c r="Z2661">
        <v>1.9363281655136031</v>
      </c>
      <c r="AA2661">
        <v>0</v>
      </c>
      <c r="AB2661">
        <v>2.6884357692024521</v>
      </c>
      <c r="AC2661">
        <v>0</v>
      </c>
      <c r="AD2661">
        <v>0</v>
      </c>
      <c r="AE2661">
        <v>5.4315246137604243</v>
      </c>
    </row>
    <row r="2662" spans="1:31" x14ac:dyDescent="0.3">
      <c r="A2662">
        <v>2694661</v>
      </c>
      <c r="B2662">
        <v>1</v>
      </c>
      <c r="C2662" t="s">
        <v>80</v>
      </c>
      <c r="D2662" t="s">
        <v>88</v>
      </c>
      <c r="E2662" t="s">
        <v>213</v>
      </c>
      <c r="F2662" t="s">
        <v>7727</v>
      </c>
      <c r="G2662" t="s">
        <v>688</v>
      </c>
      <c r="H2662" t="s">
        <v>187</v>
      </c>
      <c r="I2662" t="s">
        <v>136</v>
      </c>
      <c r="J2662" t="s">
        <v>137</v>
      </c>
      <c r="K2662" t="s">
        <v>138</v>
      </c>
      <c r="L2662" t="s">
        <v>7728</v>
      </c>
      <c r="M2662" t="s">
        <v>7729</v>
      </c>
      <c r="N2662">
        <v>3.8797222219999998</v>
      </c>
      <c r="O2662">
        <v>0</v>
      </c>
      <c r="P2662">
        <v>1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</row>
    <row r="2663" spans="1:31" x14ac:dyDescent="0.3">
      <c r="A2663">
        <v>2694733</v>
      </c>
      <c r="B2663">
        <v>1</v>
      </c>
      <c r="C2663" t="s">
        <v>81</v>
      </c>
      <c r="D2663" t="s">
        <v>112</v>
      </c>
      <c r="E2663" t="s">
        <v>244</v>
      </c>
      <c r="F2663" t="s">
        <v>7730</v>
      </c>
      <c r="G2663" t="s">
        <v>165</v>
      </c>
      <c r="H2663" t="s">
        <v>187</v>
      </c>
      <c r="I2663" t="s">
        <v>136</v>
      </c>
      <c r="J2663" t="s">
        <v>137</v>
      </c>
      <c r="K2663" t="s">
        <v>166</v>
      </c>
      <c r="L2663" t="s">
        <v>7731</v>
      </c>
      <c r="M2663" t="s">
        <v>7732</v>
      </c>
      <c r="N2663">
        <v>3.3480555550000002</v>
      </c>
      <c r="O2663">
        <v>0</v>
      </c>
      <c r="P2663">
        <v>592</v>
      </c>
      <c r="Q2663">
        <v>0</v>
      </c>
      <c r="R2663">
        <v>33</v>
      </c>
      <c r="S2663">
        <v>0</v>
      </c>
      <c r="T2663">
        <v>34</v>
      </c>
      <c r="U2663">
        <v>0</v>
      </c>
      <c r="V2663">
        <v>0</v>
      </c>
      <c r="W2663">
        <v>0</v>
      </c>
      <c r="X2663">
        <v>290.55041546645111</v>
      </c>
      <c r="Y2663">
        <v>0</v>
      </c>
      <c r="Z2663">
        <v>22.616981852587305</v>
      </c>
      <c r="AA2663">
        <v>0</v>
      </c>
      <c r="AB2663">
        <v>96.784993174245429</v>
      </c>
      <c r="AC2663">
        <v>0</v>
      </c>
      <c r="AD2663">
        <v>0</v>
      </c>
      <c r="AE2663">
        <v>409.95239049328381</v>
      </c>
    </row>
    <row r="2664" spans="1:31" x14ac:dyDescent="0.3">
      <c r="A2664">
        <v>2694740</v>
      </c>
      <c r="B2664">
        <v>1</v>
      </c>
      <c r="C2664" t="s">
        <v>80</v>
      </c>
      <c r="D2664" t="s">
        <v>91</v>
      </c>
      <c r="E2664" t="s">
        <v>184</v>
      </c>
      <c r="F2664" t="s">
        <v>7733</v>
      </c>
      <c r="G2664" t="s">
        <v>346</v>
      </c>
      <c r="H2664" t="s">
        <v>187</v>
      </c>
      <c r="I2664" t="s">
        <v>136</v>
      </c>
      <c r="J2664" t="s">
        <v>137</v>
      </c>
      <c r="K2664" t="s">
        <v>166</v>
      </c>
      <c r="L2664" t="s">
        <v>7734</v>
      </c>
      <c r="M2664" t="s">
        <v>7735</v>
      </c>
      <c r="N2664">
        <v>2.5550000000000002</v>
      </c>
      <c r="O2664">
        <v>0</v>
      </c>
      <c r="P2664">
        <v>6</v>
      </c>
      <c r="Q2664">
        <v>0</v>
      </c>
      <c r="R2664">
        <v>0</v>
      </c>
      <c r="S2664">
        <v>0</v>
      </c>
      <c r="T2664">
        <v>7</v>
      </c>
      <c r="U2664">
        <v>0</v>
      </c>
      <c r="V2664">
        <v>0</v>
      </c>
      <c r="W2664">
        <v>0</v>
      </c>
      <c r="X2664">
        <v>3.1410387920694154</v>
      </c>
      <c r="Y2664">
        <v>0</v>
      </c>
      <c r="Z2664">
        <v>0</v>
      </c>
      <c r="AA2664">
        <v>0</v>
      </c>
      <c r="AB2664">
        <v>6.830449369052225</v>
      </c>
      <c r="AC2664">
        <v>0</v>
      </c>
      <c r="AD2664">
        <v>0</v>
      </c>
      <c r="AE2664">
        <v>9.9714881611216413</v>
      </c>
    </row>
    <row r="2665" spans="1:31" x14ac:dyDescent="0.3">
      <c r="A2665">
        <v>2694742</v>
      </c>
      <c r="B2665">
        <v>1</v>
      </c>
      <c r="C2665" t="s">
        <v>81</v>
      </c>
      <c r="D2665" t="s">
        <v>118</v>
      </c>
      <c r="E2665" t="s">
        <v>213</v>
      </c>
      <c r="F2665" t="s">
        <v>7736</v>
      </c>
      <c r="G2665" t="s">
        <v>6413</v>
      </c>
      <c r="H2665" t="s">
        <v>187</v>
      </c>
      <c r="I2665" t="s">
        <v>136</v>
      </c>
      <c r="J2665" t="s">
        <v>137</v>
      </c>
      <c r="K2665" t="s">
        <v>138</v>
      </c>
      <c r="L2665" t="s">
        <v>7737</v>
      </c>
      <c r="M2665" t="s">
        <v>7738</v>
      </c>
      <c r="N2665">
        <v>2.1786111109999999</v>
      </c>
      <c r="O2665">
        <v>0</v>
      </c>
      <c r="P2665">
        <v>3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1.0285084026143547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1.0285084026143547</v>
      </c>
    </row>
    <row r="2666" spans="1:31" x14ac:dyDescent="0.3">
      <c r="A2666">
        <v>2694767</v>
      </c>
      <c r="B2666">
        <v>1</v>
      </c>
      <c r="C2666" t="s">
        <v>80</v>
      </c>
      <c r="D2666" t="s">
        <v>82</v>
      </c>
      <c r="E2666" t="s">
        <v>213</v>
      </c>
      <c r="F2666" t="s">
        <v>7739</v>
      </c>
      <c r="G2666" t="s">
        <v>688</v>
      </c>
      <c r="H2666" t="s">
        <v>187</v>
      </c>
      <c r="I2666" t="s">
        <v>136</v>
      </c>
      <c r="J2666" t="s">
        <v>137</v>
      </c>
      <c r="K2666" t="s">
        <v>138</v>
      </c>
      <c r="L2666" t="s">
        <v>7740</v>
      </c>
      <c r="M2666" t="s">
        <v>7741</v>
      </c>
      <c r="N2666">
        <v>2.718611111</v>
      </c>
      <c r="O2666">
        <v>0</v>
      </c>
      <c r="P2666">
        <v>5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6.5669917136117553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6.5669917136117553</v>
      </c>
    </row>
    <row r="2667" spans="1:31" x14ac:dyDescent="0.3">
      <c r="A2667">
        <v>2694817</v>
      </c>
      <c r="B2667">
        <v>1</v>
      </c>
      <c r="C2667" t="s">
        <v>80</v>
      </c>
      <c r="D2667" t="s">
        <v>83</v>
      </c>
      <c r="E2667" t="s">
        <v>213</v>
      </c>
      <c r="F2667" t="s">
        <v>7742</v>
      </c>
      <c r="G2667" t="s">
        <v>688</v>
      </c>
      <c r="H2667" t="s">
        <v>187</v>
      </c>
      <c r="I2667" t="s">
        <v>136</v>
      </c>
      <c r="J2667" t="s">
        <v>137</v>
      </c>
      <c r="K2667" t="s">
        <v>138</v>
      </c>
      <c r="L2667" t="s">
        <v>7743</v>
      </c>
      <c r="M2667" t="s">
        <v>7744</v>
      </c>
      <c r="N2667">
        <v>1.741666666</v>
      </c>
      <c r="O2667">
        <v>0</v>
      </c>
      <c r="P2667">
        <v>6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1.7737837476884142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1.7737837476884142</v>
      </c>
    </row>
    <row r="2668" spans="1:31" x14ac:dyDescent="0.3">
      <c r="A2668">
        <v>2694661</v>
      </c>
      <c r="B2668">
        <v>2</v>
      </c>
      <c r="C2668" t="s">
        <v>80</v>
      </c>
      <c r="D2668" t="s">
        <v>88</v>
      </c>
      <c r="E2668" t="s">
        <v>184</v>
      </c>
      <c r="F2668" t="s">
        <v>7745</v>
      </c>
      <c r="G2668" t="s">
        <v>688</v>
      </c>
      <c r="H2668" t="s">
        <v>187</v>
      </c>
      <c r="I2668" t="s">
        <v>136</v>
      </c>
      <c r="J2668" t="s">
        <v>137</v>
      </c>
      <c r="K2668" t="s">
        <v>138</v>
      </c>
      <c r="L2668" t="s">
        <v>7729</v>
      </c>
      <c r="M2668" t="s">
        <v>7746</v>
      </c>
      <c r="N2668">
        <v>0.62972222200000005</v>
      </c>
      <c r="O2668">
        <v>0</v>
      </c>
      <c r="P2668">
        <v>119</v>
      </c>
      <c r="Q2668">
        <v>0</v>
      </c>
      <c r="R2668">
        <v>0</v>
      </c>
      <c r="S2668">
        <v>0</v>
      </c>
      <c r="T2668">
        <v>4</v>
      </c>
      <c r="U2668">
        <v>0</v>
      </c>
      <c r="V2668">
        <v>0</v>
      </c>
      <c r="W2668">
        <v>0</v>
      </c>
      <c r="X2668">
        <v>13.172120855106998</v>
      </c>
      <c r="Y2668">
        <v>0</v>
      </c>
      <c r="Z2668">
        <v>0</v>
      </c>
      <c r="AA2668">
        <v>0</v>
      </c>
      <c r="AB2668">
        <v>0.15749630934956119</v>
      </c>
      <c r="AC2668">
        <v>0</v>
      </c>
      <c r="AD2668">
        <v>0</v>
      </c>
      <c r="AE2668">
        <v>13.329617164456559</v>
      </c>
    </row>
    <row r="2669" spans="1:31" x14ac:dyDescent="0.3">
      <c r="A2669">
        <v>2694828</v>
      </c>
      <c r="B2669">
        <v>1</v>
      </c>
      <c r="C2669" t="s">
        <v>80</v>
      </c>
      <c r="D2669" t="s">
        <v>85</v>
      </c>
      <c r="E2669" t="s">
        <v>428</v>
      </c>
      <c r="F2669" t="s">
        <v>7747</v>
      </c>
      <c r="G2669" t="s">
        <v>186</v>
      </c>
      <c r="H2669" t="s">
        <v>187</v>
      </c>
      <c r="I2669" t="s">
        <v>136</v>
      </c>
      <c r="J2669" t="s">
        <v>137</v>
      </c>
      <c r="K2669" t="s">
        <v>138</v>
      </c>
      <c r="L2669" t="s">
        <v>7748</v>
      </c>
      <c r="M2669" t="s">
        <v>7749</v>
      </c>
      <c r="N2669">
        <v>1.1288888880000001</v>
      </c>
      <c r="O2669">
        <v>0</v>
      </c>
      <c r="P2669">
        <v>28</v>
      </c>
      <c r="Q2669">
        <v>0</v>
      </c>
      <c r="R2669">
        <v>0</v>
      </c>
      <c r="S2669">
        <v>0</v>
      </c>
      <c r="T2669">
        <v>60</v>
      </c>
      <c r="U2669">
        <v>0</v>
      </c>
      <c r="V2669">
        <v>0</v>
      </c>
      <c r="W2669">
        <v>0</v>
      </c>
      <c r="X2669">
        <v>6.5079002880173542</v>
      </c>
      <c r="Y2669">
        <v>0</v>
      </c>
      <c r="Z2669">
        <v>0</v>
      </c>
      <c r="AA2669">
        <v>0</v>
      </c>
      <c r="AB2669">
        <v>31.793997542408455</v>
      </c>
      <c r="AC2669">
        <v>0</v>
      </c>
      <c r="AD2669">
        <v>0</v>
      </c>
      <c r="AE2669">
        <v>38.301897830425808</v>
      </c>
    </row>
    <row r="2670" spans="1:31" x14ac:dyDescent="0.3">
      <c r="A2670">
        <v>2694476</v>
      </c>
      <c r="B2670">
        <v>1</v>
      </c>
      <c r="C2670" t="s">
        <v>80</v>
      </c>
      <c r="D2670" t="s">
        <v>100</v>
      </c>
      <c r="E2670" t="s">
        <v>244</v>
      </c>
      <c r="F2670" t="s">
        <v>7535</v>
      </c>
      <c r="G2670" t="s">
        <v>346</v>
      </c>
      <c r="H2670" t="s">
        <v>187</v>
      </c>
      <c r="I2670" t="s">
        <v>136</v>
      </c>
      <c r="J2670" t="s">
        <v>137</v>
      </c>
      <c r="K2670" t="s">
        <v>166</v>
      </c>
      <c r="L2670" t="s">
        <v>7750</v>
      </c>
      <c r="M2670" t="s">
        <v>7751</v>
      </c>
      <c r="N2670">
        <v>9.0197222220000004</v>
      </c>
      <c r="O2670">
        <v>0</v>
      </c>
      <c r="P2670">
        <v>68</v>
      </c>
      <c r="Q2670">
        <v>0</v>
      </c>
      <c r="R2670">
        <v>1</v>
      </c>
      <c r="S2670">
        <v>0</v>
      </c>
      <c r="T2670">
        <v>8</v>
      </c>
      <c r="U2670">
        <v>0</v>
      </c>
      <c r="V2670">
        <v>0</v>
      </c>
      <c r="W2670">
        <v>0</v>
      </c>
      <c r="X2670">
        <v>153.78969208448225</v>
      </c>
      <c r="Y2670">
        <v>0</v>
      </c>
      <c r="Z2670">
        <v>8.0971913784610106</v>
      </c>
      <c r="AA2670">
        <v>0</v>
      </c>
      <c r="AB2670">
        <v>74.346505819913745</v>
      </c>
      <c r="AC2670">
        <v>0</v>
      </c>
      <c r="AD2670">
        <v>0</v>
      </c>
      <c r="AE2670">
        <v>236.23338928285702</v>
      </c>
    </row>
    <row r="2671" spans="1:31" x14ac:dyDescent="0.3">
      <c r="A2671">
        <v>2694807</v>
      </c>
      <c r="B2671">
        <v>1</v>
      </c>
      <c r="C2671" t="s">
        <v>80</v>
      </c>
      <c r="D2671" t="s">
        <v>100</v>
      </c>
      <c r="E2671" t="s">
        <v>184</v>
      </c>
      <c r="F2671" t="s">
        <v>7752</v>
      </c>
      <c r="G2671" t="s">
        <v>346</v>
      </c>
      <c r="H2671" t="s">
        <v>187</v>
      </c>
      <c r="I2671" t="s">
        <v>136</v>
      </c>
      <c r="J2671" t="s">
        <v>137</v>
      </c>
      <c r="K2671" t="s">
        <v>166</v>
      </c>
      <c r="L2671" t="s">
        <v>7753</v>
      </c>
      <c r="M2671" t="s">
        <v>7754</v>
      </c>
      <c r="N2671">
        <v>2.9366666659999998</v>
      </c>
      <c r="O2671">
        <v>0</v>
      </c>
      <c r="P2671">
        <v>7</v>
      </c>
      <c r="Q2671">
        <v>0</v>
      </c>
      <c r="R2671">
        <v>2</v>
      </c>
      <c r="S2671">
        <v>0</v>
      </c>
      <c r="T2671">
        <v>3</v>
      </c>
      <c r="U2671">
        <v>0</v>
      </c>
      <c r="V2671">
        <v>0</v>
      </c>
      <c r="W2671">
        <v>0</v>
      </c>
      <c r="X2671">
        <v>6.0281190416070798</v>
      </c>
      <c r="Y2671">
        <v>0</v>
      </c>
      <c r="Z2671">
        <v>0.21090870794562938</v>
      </c>
      <c r="AA2671">
        <v>0</v>
      </c>
      <c r="AB2671">
        <v>4.5142673520754837</v>
      </c>
      <c r="AC2671">
        <v>0</v>
      </c>
      <c r="AD2671">
        <v>0</v>
      </c>
      <c r="AE2671">
        <v>10.753295101628193</v>
      </c>
    </row>
    <row r="2672" spans="1:31" x14ac:dyDescent="0.3">
      <c r="A2672">
        <v>2694873</v>
      </c>
      <c r="B2672">
        <v>1</v>
      </c>
      <c r="C2672" t="s">
        <v>81</v>
      </c>
      <c r="D2672" t="s">
        <v>128</v>
      </c>
      <c r="E2672" t="s">
        <v>428</v>
      </c>
      <c r="F2672" t="s">
        <v>7755</v>
      </c>
      <c r="G2672" t="s">
        <v>409</v>
      </c>
      <c r="H2672" t="s">
        <v>187</v>
      </c>
      <c r="I2672" t="s">
        <v>136</v>
      </c>
      <c r="J2672" t="s">
        <v>137</v>
      </c>
      <c r="K2672" t="s">
        <v>138</v>
      </c>
      <c r="L2672" t="s">
        <v>7756</v>
      </c>
      <c r="M2672" t="s">
        <v>7757</v>
      </c>
      <c r="N2672">
        <v>0.65555555499999996</v>
      </c>
      <c r="O2672">
        <v>0</v>
      </c>
      <c r="P2672">
        <v>148</v>
      </c>
      <c r="Q2672">
        <v>0</v>
      </c>
      <c r="R2672">
        <v>0</v>
      </c>
      <c r="S2672">
        <v>0</v>
      </c>
      <c r="T2672">
        <v>9</v>
      </c>
      <c r="U2672">
        <v>0</v>
      </c>
      <c r="V2672">
        <v>0</v>
      </c>
      <c r="W2672">
        <v>0</v>
      </c>
      <c r="X2672">
        <v>20.290086333914449</v>
      </c>
      <c r="Y2672">
        <v>0</v>
      </c>
      <c r="Z2672">
        <v>0</v>
      </c>
      <c r="AA2672">
        <v>0</v>
      </c>
      <c r="AB2672">
        <v>4.3247470543942939</v>
      </c>
      <c r="AC2672">
        <v>0</v>
      </c>
      <c r="AD2672">
        <v>0</v>
      </c>
      <c r="AE2672">
        <v>24.614833388308742</v>
      </c>
    </row>
    <row r="2673" spans="1:31" x14ac:dyDescent="0.3">
      <c r="A2673">
        <v>2694880</v>
      </c>
      <c r="B2673">
        <v>1</v>
      </c>
      <c r="C2673" t="s">
        <v>81</v>
      </c>
      <c r="D2673" t="s">
        <v>121</v>
      </c>
      <c r="E2673" t="s">
        <v>184</v>
      </c>
      <c r="F2673" t="s">
        <v>7758</v>
      </c>
      <c r="G2673" t="s">
        <v>409</v>
      </c>
      <c r="H2673" t="s">
        <v>187</v>
      </c>
      <c r="I2673" t="s">
        <v>136</v>
      </c>
      <c r="J2673" t="s">
        <v>137</v>
      </c>
      <c r="K2673" t="s">
        <v>138</v>
      </c>
      <c r="L2673" t="s">
        <v>7759</v>
      </c>
      <c r="M2673" t="s">
        <v>7760</v>
      </c>
      <c r="N2673">
        <v>0.72361111099999997</v>
      </c>
      <c r="O2673">
        <v>0</v>
      </c>
      <c r="P2673">
        <v>41</v>
      </c>
      <c r="Q2673">
        <v>0</v>
      </c>
      <c r="R2673">
        <v>0</v>
      </c>
      <c r="S2673">
        <v>0</v>
      </c>
      <c r="T2673">
        <v>3</v>
      </c>
      <c r="U2673">
        <v>0</v>
      </c>
      <c r="V2673">
        <v>0</v>
      </c>
      <c r="W2673">
        <v>0</v>
      </c>
      <c r="X2673">
        <v>3.4471982938388903</v>
      </c>
      <c r="Y2673">
        <v>0</v>
      </c>
      <c r="Z2673">
        <v>0</v>
      </c>
      <c r="AA2673">
        <v>0</v>
      </c>
      <c r="AB2673">
        <v>9.8317913295614456E-2</v>
      </c>
      <c r="AC2673">
        <v>0</v>
      </c>
      <c r="AD2673">
        <v>0</v>
      </c>
      <c r="AE2673">
        <v>3.5455162071345048</v>
      </c>
    </row>
    <row r="2674" spans="1:31" x14ac:dyDescent="0.3">
      <c r="A2674">
        <v>2694795</v>
      </c>
      <c r="B2674">
        <v>1</v>
      </c>
      <c r="C2674" t="s">
        <v>80</v>
      </c>
      <c r="D2674" t="s">
        <v>101</v>
      </c>
      <c r="E2674" t="s">
        <v>184</v>
      </c>
      <c r="F2674" t="s">
        <v>7761</v>
      </c>
      <c r="G2674" t="s">
        <v>409</v>
      </c>
      <c r="H2674" t="s">
        <v>187</v>
      </c>
      <c r="I2674" t="s">
        <v>136</v>
      </c>
      <c r="J2674" t="s">
        <v>137</v>
      </c>
      <c r="K2674" t="s">
        <v>138</v>
      </c>
      <c r="L2674" t="s">
        <v>7762</v>
      </c>
      <c r="M2674" t="s">
        <v>7763</v>
      </c>
      <c r="N2674">
        <v>1.1569444440000001</v>
      </c>
      <c r="O2674">
        <v>0</v>
      </c>
      <c r="P2674">
        <v>2</v>
      </c>
      <c r="Q2674">
        <v>0</v>
      </c>
      <c r="R2674">
        <v>0</v>
      </c>
      <c r="S2674">
        <v>0</v>
      </c>
      <c r="T2674">
        <v>4</v>
      </c>
      <c r="U2674">
        <v>0</v>
      </c>
      <c r="V2674">
        <v>0</v>
      </c>
      <c r="W2674">
        <v>0</v>
      </c>
      <c r="X2674">
        <v>0.81329732146790679</v>
      </c>
      <c r="Y2674">
        <v>0</v>
      </c>
      <c r="Z2674">
        <v>0</v>
      </c>
      <c r="AA2674">
        <v>0</v>
      </c>
      <c r="AB2674">
        <v>13.097629890386015</v>
      </c>
      <c r="AC2674">
        <v>0</v>
      </c>
      <c r="AD2674">
        <v>0</v>
      </c>
      <c r="AE2674">
        <v>13.910927211853922</v>
      </c>
    </row>
    <row r="2675" spans="1:31" x14ac:dyDescent="0.3">
      <c r="A2675">
        <v>2694836</v>
      </c>
      <c r="B2675">
        <v>1</v>
      </c>
      <c r="C2675" t="s">
        <v>80</v>
      </c>
      <c r="D2675" t="s">
        <v>84</v>
      </c>
      <c r="E2675" t="s">
        <v>428</v>
      </c>
      <c r="F2675" t="s">
        <v>7764</v>
      </c>
      <c r="G2675" t="s">
        <v>1177</v>
      </c>
      <c r="H2675" t="s">
        <v>187</v>
      </c>
      <c r="I2675" t="s">
        <v>136</v>
      </c>
      <c r="J2675" t="s">
        <v>137</v>
      </c>
      <c r="K2675" t="s">
        <v>138</v>
      </c>
      <c r="L2675" t="s">
        <v>7765</v>
      </c>
      <c r="M2675" t="s">
        <v>7766</v>
      </c>
      <c r="N2675">
        <v>2.7538888880000001</v>
      </c>
      <c r="O2675">
        <v>0</v>
      </c>
      <c r="P2675">
        <v>48</v>
      </c>
      <c r="Q2675">
        <v>0</v>
      </c>
      <c r="R2675">
        <v>0</v>
      </c>
      <c r="S2675">
        <v>0</v>
      </c>
      <c r="T2675">
        <v>20</v>
      </c>
      <c r="U2675">
        <v>0</v>
      </c>
      <c r="V2675">
        <v>0</v>
      </c>
      <c r="W2675">
        <v>0</v>
      </c>
      <c r="X2675">
        <v>25.515996106873978</v>
      </c>
      <c r="Y2675">
        <v>0</v>
      </c>
      <c r="Z2675">
        <v>0</v>
      </c>
      <c r="AA2675">
        <v>0</v>
      </c>
      <c r="AB2675">
        <v>56.70330829424617</v>
      </c>
      <c r="AC2675">
        <v>0</v>
      </c>
      <c r="AD2675">
        <v>0</v>
      </c>
      <c r="AE2675">
        <v>82.219304401120155</v>
      </c>
    </row>
    <row r="2676" spans="1:31" x14ac:dyDescent="0.3">
      <c r="A2676">
        <v>2694839</v>
      </c>
      <c r="B2676">
        <v>1</v>
      </c>
      <c r="C2676" t="s">
        <v>81</v>
      </c>
      <c r="D2676" t="s">
        <v>119</v>
      </c>
      <c r="E2676" t="s">
        <v>184</v>
      </c>
      <c r="F2676" t="s">
        <v>7767</v>
      </c>
      <c r="G2676" t="s">
        <v>688</v>
      </c>
      <c r="H2676" t="s">
        <v>187</v>
      </c>
      <c r="I2676" t="s">
        <v>136</v>
      </c>
      <c r="J2676" t="s">
        <v>137</v>
      </c>
      <c r="K2676" t="s">
        <v>138</v>
      </c>
      <c r="L2676" t="s">
        <v>7768</v>
      </c>
      <c r="M2676" t="s">
        <v>7769</v>
      </c>
      <c r="N2676">
        <v>2.5405555550000001</v>
      </c>
      <c r="O2676">
        <v>0</v>
      </c>
      <c r="P2676">
        <v>6</v>
      </c>
      <c r="Q2676">
        <v>0</v>
      </c>
      <c r="R2676">
        <v>4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1.4910086715868198</v>
      </c>
      <c r="Y2676">
        <v>0</v>
      </c>
      <c r="Z2676">
        <v>1.8518225982929961</v>
      </c>
      <c r="AA2676">
        <v>0</v>
      </c>
      <c r="AB2676">
        <v>0</v>
      </c>
      <c r="AC2676">
        <v>0</v>
      </c>
      <c r="AD2676">
        <v>0</v>
      </c>
      <c r="AE2676">
        <v>3.3428312698798157</v>
      </c>
    </row>
    <row r="2677" spans="1:31" x14ac:dyDescent="0.3">
      <c r="A2677">
        <v>2694840</v>
      </c>
      <c r="B2677">
        <v>1</v>
      </c>
      <c r="C2677" t="s">
        <v>80</v>
      </c>
      <c r="D2677" t="s">
        <v>110</v>
      </c>
      <c r="E2677" t="s">
        <v>428</v>
      </c>
      <c r="F2677" t="s">
        <v>7770</v>
      </c>
      <c r="G2677" t="s">
        <v>147</v>
      </c>
      <c r="H2677" t="s">
        <v>187</v>
      </c>
      <c r="I2677" t="s">
        <v>136</v>
      </c>
      <c r="J2677" t="s">
        <v>3</v>
      </c>
      <c r="K2677" t="s">
        <v>138</v>
      </c>
      <c r="L2677" t="s">
        <v>7771</v>
      </c>
      <c r="M2677" t="s">
        <v>7772</v>
      </c>
      <c r="N2677">
        <v>2.9741666659999999</v>
      </c>
      <c r="O2677">
        <v>0</v>
      </c>
      <c r="P2677">
        <v>97</v>
      </c>
      <c r="Q2677">
        <v>0</v>
      </c>
      <c r="R2677">
        <v>0</v>
      </c>
      <c r="S2677">
        <v>0</v>
      </c>
      <c r="T2677">
        <v>18</v>
      </c>
      <c r="U2677">
        <v>0</v>
      </c>
      <c r="V2677">
        <v>0</v>
      </c>
      <c r="W2677">
        <v>0</v>
      </c>
      <c r="X2677">
        <v>59.841214125589907</v>
      </c>
      <c r="Y2677">
        <v>0</v>
      </c>
      <c r="Z2677">
        <v>0</v>
      </c>
      <c r="AA2677">
        <v>0</v>
      </c>
      <c r="AB2677">
        <v>27.97984591445196</v>
      </c>
      <c r="AC2677">
        <v>0</v>
      </c>
      <c r="AD2677">
        <v>0</v>
      </c>
      <c r="AE2677">
        <v>87.821060040041871</v>
      </c>
    </row>
    <row r="2678" spans="1:31" x14ac:dyDescent="0.3">
      <c r="A2678">
        <v>2694867</v>
      </c>
      <c r="B2678">
        <v>1</v>
      </c>
      <c r="C2678" t="s">
        <v>80</v>
      </c>
      <c r="D2678" t="s">
        <v>94</v>
      </c>
      <c r="E2678" t="s">
        <v>244</v>
      </c>
      <c r="F2678" t="s">
        <v>7773</v>
      </c>
      <c r="G2678" t="s">
        <v>409</v>
      </c>
      <c r="H2678" t="s">
        <v>187</v>
      </c>
      <c r="I2678" t="s">
        <v>136</v>
      </c>
      <c r="J2678" t="s">
        <v>137</v>
      </c>
      <c r="K2678" t="s">
        <v>138</v>
      </c>
      <c r="L2678" t="s">
        <v>7774</v>
      </c>
      <c r="M2678" t="s">
        <v>7775</v>
      </c>
      <c r="N2678">
        <v>0.53111111099999997</v>
      </c>
      <c r="O2678">
        <v>0</v>
      </c>
      <c r="P2678">
        <v>78</v>
      </c>
      <c r="Q2678">
        <v>0</v>
      </c>
      <c r="R2678">
        <v>1</v>
      </c>
      <c r="S2678">
        <v>0</v>
      </c>
      <c r="T2678">
        <v>16</v>
      </c>
      <c r="U2678">
        <v>0</v>
      </c>
      <c r="V2678">
        <v>0</v>
      </c>
      <c r="W2678">
        <v>0</v>
      </c>
      <c r="X2678">
        <v>3.5705423825587372</v>
      </c>
      <c r="Y2678">
        <v>0</v>
      </c>
      <c r="Z2678">
        <v>0.24129320154525513</v>
      </c>
      <c r="AA2678">
        <v>0</v>
      </c>
      <c r="AB2678">
        <v>2.4541307951830738</v>
      </c>
      <c r="AC2678">
        <v>0</v>
      </c>
      <c r="AD2678">
        <v>0</v>
      </c>
      <c r="AE2678">
        <v>6.2659663792870663</v>
      </c>
    </row>
    <row r="2679" spans="1:31" x14ac:dyDescent="0.3">
      <c r="A2679">
        <v>2694870</v>
      </c>
      <c r="B2679">
        <v>1</v>
      </c>
      <c r="C2679" t="s">
        <v>80</v>
      </c>
      <c r="D2679" t="s">
        <v>96</v>
      </c>
      <c r="E2679" t="s">
        <v>184</v>
      </c>
      <c r="F2679" t="s">
        <v>7776</v>
      </c>
      <c r="G2679" t="s">
        <v>186</v>
      </c>
      <c r="H2679" t="s">
        <v>187</v>
      </c>
      <c r="I2679" t="s">
        <v>136</v>
      </c>
      <c r="J2679" t="s">
        <v>137</v>
      </c>
      <c r="K2679" t="s">
        <v>138</v>
      </c>
      <c r="L2679" t="s">
        <v>7777</v>
      </c>
      <c r="M2679" t="s">
        <v>7778</v>
      </c>
      <c r="N2679">
        <v>1.7583333329999999</v>
      </c>
      <c r="O2679">
        <v>0</v>
      </c>
      <c r="P2679">
        <v>104</v>
      </c>
      <c r="Q2679">
        <v>0</v>
      </c>
      <c r="R2679">
        <v>0</v>
      </c>
      <c r="S2679">
        <v>0</v>
      </c>
      <c r="T2679">
        <v>7</v>
      </c>
      <c r="U2679">
        <v>0</v>
      </c>
      <c r="V2679">
        <v>0</v>
      </c>
      <c r="W2679">
        <v>0</v>
      </c>
      <c r="X2679">
        <v>78.85095275823052</v>
      </c>
      <c r="Y2679">
        <v>0</v>
      </c>
      <c r="Z2679">
        <v>0</v>
      </c>
      <c r="AA2679">
        <v>0</v>
      </c>
      <c r="AB2679">
        <v>10.78098956623932</v>
      </c>
      <c r="AC2679">
        <v>0</v>
      </c>
      <c r="AD2679">
        <v>0</v>
      </c>
      <c r="AE2679">
        <v>89.631942324469833</v>
      </c>
    </row>
    <row r="2680" spans="1:31" x14ac:dyDescent="0.3">
      <c r="A2680">
        <v>2694876</v>
      </c>
      <c r="B2680">
        <v>1</v>
      </c>
      <c r="C2680" t="s">
        <v>81</v>
      </c>
      <c r="D2680" t="s">
        <v>127</v>
      </c>
      <c r="E2680" t="s">
        <v>145</v>
      </c>
      <c r="F2680" t="s">
        <v>7156</v>
      </c>
      <c r="G2680" t="s">
        <v>134</v>
      </c>
      <c r="H2680" t="s">
        <v>135</v>
      </c>
      <c r="I2680" t="s">
        <v>136</v>
      </c>
      <c r="J2680" t="s">
        <v>137</v>
      </c>
      <c r="K2680" t="s">
        <v>138</v>
      </c>
      <c r="L2680" t="s">
        <v>7779</v>
      </c>
      <c r="M2680" t="s">
        <v>7780</v>
      </c>
      <c r="N2680">
        <v>1.463055555</v>
      </c>
      <c r="O2680">
        <v>0</v>
      </c>
      <c r="P2680">
        <v>0</v>
      </c>
      <c r="Q2680">
        <v>0</v>
      </c>
      <c r="R2680">
        <v>0</v>
      </c>
      <c r="S2680">
        <v>0</v>
      </c>
      <c r="T2680">
        <v>0</v>
      </c>
      <c r="U2680">
        <v>1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67.663087660557849</v>
      </c>
      <c r="AD2680">
        <v>0</v>
      </c>
      <c r="AE2680">
        <v>67.663087660557849</v>
      </c>
    </row>
    <row r="2681" spans="1:31" x14ac:dyDescent="0.3">
      <c r="A2681">
        <v>2694881</v>
      </c>
      <c r="B2681">
        <v>1</v>
      </c>
      <c r="C2681" t="s">
        <v>81</v>
      </c>
      <c r="D2681" t="s">
        <v>118</v>
      </c>
      <c r="E2681" t="s">
        <v>184</v>
      </c>
      <c r="F2681" t="s">
        <v>7781</v>
      </c>
      <c r="G2681" t="s">
        <v>409</v>
      </c>
      <c r="H2681" t="s">
        <v>187</v>
      </c>
      <c r="I2681" t="s">
        <v>136</v>
      </c>
      <c r="J2681" t="s">
        <v>137</v>
      </c>
      <c r="K2681" t="s">
        <v>138</v>
      </c>
      <c r="L2681" t="s">
        <v>7782</v>
      </c>
      <c r="M2681" t="s">
        <v>7783</v>
      </c>
      <c r="N2681">
        <v>0.73722222199999998</v>
      </c>
      <c r="O2681">
        <v>0</v>
      </c>
      <c r="P2681">
        <v>96</v>
      </c>
      <c r="Q2681">
        <v>0</v>
      </c>
      <c r="R2681">
        <v>2</v>
      </c>
      <c r="S2681">
        <v>0</v>
      </c>
      <c r="T2681">
        <v>2</v>
      </c>
      <c r="U2681">
        <v>0</v>
      </c>
      <c r="V2681">
        <v>0</v>
      </c>
      <c r="W2681">
        <v>0</v>
      </c>
      <c r="X2681">
        <v>13.331781090575406</v>
      </c>
      <c r="Y2681">
        <v>0</v>
      </c>
      <c r="Z2681">
        <v>0</v>
      </c>
      <c r="AA2681">
        <v>0</v>
      </c>
      <c r="AB2681">
        <v>1.0753058929599999</v>
      </c>
      <c r="AC2681">
        <v>0</v>
      </c>
      <c r="AD2681">
        <v>0</v>
      </c>
      <c r="AE2681">
        <v>14.407086983535406</v>
      </c>
    </row>
    <row r="2682" spans="1:31" x14ac:dyDescent="0.3">
      <c r="A2682">
        <v>2694899</v>
      </c>
      <c r="B2682">
        <v>1</v>
      </c>
      <c r="C2682" t="s">
        <v>81</v>
      </c>
      <c r="D2682" t="s">
        <v>127</v>
      </c>
      <c r="E2682" t="s">
        <v>244</v>
      </c>
      <c r="F2682" t="s">
        <v>7784</v>
      </c>
      <c r="G2682" t="s">
        <v>409</v>
      </c>
      <c r="H2682" t="s">
        <v>187</v>
      </c>
      <c r="I2682" t="s">
        <v>136</v>
      </c>
      <c r="J2682" t="s">
        <v>137</v>
      </c>
      <c r="K2682" t="s">
        <v>138</v>
      </c>
      <c r="L2682" t="s">
        <v>7785</v>
      </c>
      <c r="M2682" t="s">
        <v>7786</v>
      </c>
      <c r="N2682">
        <v>0.48083333299999997</v>
      </c>
      <c r="O2682">
        <v>0</v>
      </c>
      <c r="P2682">
        <v>87</v>
      </c>
      <c r="Q2682">
        <v>0</v>
      </c>
      <c r="R2682">
        <v>3</v>
      </c>
      <c r="S2682">
        <v>0</v>
      </c>
      <c r="T2682">
        <v>4</v>
      </c>
      <c r="U2682">
        <v>0</v>
      </c>
      <c r="V2682">
        <v>0</v>
      </c>
      <c r="W2682">
        <v>0</v>
      </c>
      <c r="X2682">
        <v>6.9516753170333203</v>
      </c>
      <c r="Y2682">
        <v>0</v>
      </c>
      <c r="Z2682">
        <v>0.61432083339920884</v>
      </c>
      <c r="AA2682">
        <v>0</v>
      </c>
      <c r="AB2682">
        <v>0.47783267687224629</v>
      </c>
      <c r="AC2682">
        <v>0</v>
      </c>
      <c r="AD2682">
        <v>0</v>
      </c>
      <c r="AE2682">
        <v>8.0438288273047753</v>
      </c>
    </row>
    <row r="2683" spans="1:31" x14ac:dyDescent="0.3">
      <c r="A2683">
        <v>2694902</v>
      </c>
      <c r="B2683">
        <v>1</v>
      </c>
      <c r="C2683" t="s">
        <v>80</v>
      </c>
      <c r="D2683" t="s">
        <v>88</v>
      </c>
      <c r="E2683" t="s">
        <v>244</v>
      </c>
      <c r="F2683" t="s">
        <v>7787</v>
      </c>
      <c r="G2683" t="s">
        <v>409</v>
      </c>
      <c r="H2683" t="s">
        <v>187</v>
      </c>
      <c r="I2683" t="s">
        <v>136</v>
      </c>
      <c r="J2683" t="s">
        <v>137</v>
      </c>
      <c r="K2683" t="s">
        <v>138</v>
      </c>
      <c r="L2683" t="s">
        <v>7788</v>
      </c>
      <c r="M2683" t="s">
        <v>7789</v>
      </c>
      <c r="N2683">
        <v>0.46777777700000001</v>
      </c>
      <c r="O2683">
        <v>0</v>
      </c>
      <c r="P2683">
        <v>416</v>
      </c>
      <c r="Q2683">
        <v>0</v>
      </c>
      <c r="R2683">
        <v>0</v>
      </c>
      <c r="S2683">
        <v>0</v>
      </c>
      <c r="T2683">
        <v>33</v>
      </c>
      <c r="U2683">
        <v>0</v>
      </c>
      <c r="V2683">
        <v>0</v>
      </c>
      <c r="W2683">
        <v>0</v>
      </c>
      <c r="X2683">
        <v>41.520624863984899</v>
      </c>
      <c r="Y2683">
        <v>0</v>
      </c>
      <c r="Z2683">
        <v>0</v>
      </c>
      <c r="AA2683">
        <v>0</v>
      </c>
      <c r="AB2683">
        <v>21.474785676355701</v>
      </c>
      <c r="AC2683">
        <v>0</v>
      </c>
      <c r="AD2683">
        <v>0</v>
      </c>
      <c r="AE2683">
        <v>62.9954105403406</v>
      </c>
    </row>
    <row r="2684" spans="1:31" x14ac:dyDescent="0.3">
      <c r="A2684">
        <v>2694909</v>
      </c>
      <c r="B2684">
        <v>1</v>
      </c>
      <c r="C2684" t="s">
        <v>81</v>
      </c>
      <c r="D2684" t="s">
        <v>127</v>
      </c>
      <c r="E2684" t="s">
        <v>428</v>
      </c>
      <c r="F2684" t="s">
        <v>7790</v>
      </c>
      <c r="G2684" t="s">
        <v>409</v>
      </c>
      <c r="H2684" t="s">
        <v>187</v>
      </c>
      <c r="I2684" t="s">
        <v>136</v>
      </c>
      <c r="J2684" t="s">
        <v>137</v>
      </c>
      <c r="K2684" t="s">
        <v>138</v>
      </c>
      <c r="L2684" t="s">
        <v>7791</v>
      </c>
      <c r="M2684" t="s">
        <v>7792</v>
      </c>
      <c r="N2684">
        <v>0.15444444399999999</v>
      </c>
      <c r="O2684">
        <v>0</v>
      </c>
      <c r="P2684">
        <v>56</v>
      </c>
      <c r="Q2684">
        <v>0</v>
      </c>
      <c r="R2684">
        <v>0</v>
      </c>
      <c r="S2684">
        <v>0</v>
      </c>
      <c r="T2684">
        <v>33</v>
      </c>
      <c r="U2684">
        <v>0</v>
      </c>
      <c r="V2684">
        <v>0</v>
      </c>
      <c r="W2684">
        <v>0</v>
      </c>
      <c r="X2684">
        <v>1.6730125569240482</v>
      </c>
      <c r="Y2684">
        <v>0</v>
      </c>
      <c r="Z2684">
        <v>0</v>
      </c>
      <c r="AA2684">
        <v>0</v>
      </c>
      <c r="AB2684">
        <v>1.680691206357154</v>
      </c>
      <c r="AC2684">
        <v>0</v>
      </c>
      <c r="AD2684">
        <v>0</v>
      </c>
      <c r="AE2684">
        <v>3.3537037632812021</v>
      </c>
    </row>
    <row r="2685" spans="1:31" x14ac:dyDescent="0.3">
      <c r="A2685">
        <v>2693484</v>
      </c>
      <c r="B2685">
        <v>1</v>
      </c>
      <c r="C2685" t="s">
        <v>81</v>
      </c>
      <c r="D2685" t="s">
        <v>113</v>
      </c>
      <c r="E2685" t="s">
        <v>160</v>
      </c>
      <c r="F2685" t="s">
        <v>7793</v>
      </c>
      <c r="G2685" t="s">
        <v>134</v>
      </c>
      <c r="H2685" t="s">
        <v>135</v>
      </c>
      <c r="I2685" t="s">
        <v>136</v>
      </c>
      <c r="J2685" t="s">
        <v>137</v>
      </c>
      <c r="K2685" t="s">
        <v>138</v>
      </c>
      <c r="L2685" t="s">
        <v>7794</v>
      </c>
      <c r="M2685" t="s">
        <v>7795</v>
      </c>
      <c r="N2685">
        <v>0.108888888</v>
      </c>
      <c r="O2685">
        <v>10</v>
      </c>
      <c r="P2685">
        <v>2790</v>
      </c>
      <c r="Q2685">
        <v>45</v>
      </c>
      <c r="R2685">
        <v>815</v>
      </c>
      <c r="S2685">
        <v>11</v>
      </c>
      <c r="T2685">
        <v>186</v>
      </c>
      <c r="U2685">
        <v>2</v>
      </c>
      <c r="V2685">
        <v>0</v>
      </c>
      <c r="W2685">
        <v>0.28385819535225604</v>
      </c>
      <c r="X2685">
        <v>50.446375504909355</v>
      </c>
      <c r="Y2685">
        <v>3.5309665498411071</v>
      </c>
      <c r="Z2685">
        <v>46.062495845654283</v>
      </c>
      <c r="AA2685">
        <v>8.9910796273086504</v>
      </c>
      <c r="AB2685">
        <v>9.7282745668009216</v>
      </c>
      <c r="AC2685">
        <v>5.5360289395599986</v>
      </c>
      <c r="AD2685">
        <v>0</v>
      </c>
      <c r="AE2685">
        <v>124.57907922942657</v>
      </c>
    </row>
    <row r="2686" spans="1:31" x14ac:dyDescent="0.3">
      <c r="A2686">
        <v>2694545</v>
      </c>
      <c r="B2686">
        <v>1</v>
      </c>
      <c r="C2686" t="s">
        <v>80</v>
      </c>
      <c r="D2686" t="s">
        <v>105</v>
      </c>
      <c r="E2686" t="s">
        <v>160</v>
      </c>
      <c r="F2686" t="s">
        <v>7796</v>
      </c>
      <c r="G2686" t="s">
        <v>165</v>
      </c>
      <c r="H2686" t="s">
        <v>135</v>
      </c>
      <c r="I2686" t="s">
        <v>136</v>
      </c>
      <c r="J2686" t="s">
        <v>137</v>
      </c>
      <c r="K2686" t="s">
        <v>166</v>
      </c>
      <c r="L2686" t="s">
        <v>7797</v>
      </c>
      <c r="M2686" t="s">
        <v>7798</v>
      </c>
      <c r="N2686">
        <v>1.5886111110000001</v>
      </c>
      <c r="O2686">
        <v>0</v>
      </c>
      <c r="P2686">
        <v>5837</v>
      </c>
      <c r="Q2686">
        <v>0</v>
      </c>
      <c r="R2686">
        <v>0</v>
      </c>
      <c r="S2686">
        <v>1</v>
      </c>
      <c r="T2686">
        <v>477</v>
      </c>
      <c r="U2686">
        <v>0</v>
      </c>
      <c r="V2686">
        <v>0</v>
      </c>
      <c r="W2686">
        <v>0</v>
      </c>
      <c r="X2686">
        <v>1902.5454228882102</v>
      </c>
      <c r="Y2686">
        <v>0</v>
      </c>
      <c r="Z2686">
        <v>0</v>
      </c>
      <c r="AA2686">
        <v>8.5848943841460645</v>
      </c>
      <c r="AB2686">
        <v>654.224806672819</v>
      </c>
      <c r="AC2686">
        <v>0</v>
      </c>
      <c r="AD2686">
        <v>0</v>
      </c>
      <c r="AE2686">
        <v>2565.3551239451754</v>
      </c>
    </row>
    <row r="2687" spans="1:31" x14ac:dyDescent="0.3">
      <c r="A2687">
        <v>2694829</v>
      </c>
      <c r="B2687">
        <v>1</v>
      </c>
      <c r="C2687" t="s">
        <v>81</v>
      </c>
      <c r="D2687" t="s">
        <v>113</v>
      </c>
      <c r="E2687" t="s">
        <v>244</v>
      </c>
      <c r="F2687" t="s">
        <v>1183</v>
      </c>
      <c r="G2687" t="s">
        <v>147</v>
      </c>
      <c r="H2687" t="s">
        <v>187</v>
      </c>
      <c r="I2687" t="s">
        <v>136</v>
      </c>
      <c r="J2687" t="s">
        <v>3</v>
      </c>
      <c r="K2687" t="s">
        <v>138</v>
      </c>
      <c r="L2687" t="s">
        <v>7799</v>
      </c>
      <c r="M2687" t="s">
        <v>7800</v>
      </c>
      <c r="N2687">
        <v>3.261111111</v>
      </c>
      <c r="O2687">
        <v>0</v>
      </c>
      <c r="P2687">
        <v>1</v>
      </c>
      <c r="Q2687">
        <v>0</v>
      </c>
      <c r="R2687">
        <v>7</v>
      </c>
      <c r="S2687">
        <v>0</v>
      </c>
      <c r="T2687">
        <v>3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5.8185092313238398</v>
      </c>
      <c r="AA2687">
        <v>0</v>
      </c>
      <c r="AB2687">
        <v>8.4276674824174833</v>
      </c>
      <c r="AC2687">
        <v>0</v>
      </c>
      <c r="AD2687">
        <v>0</v>
      </c>
      <c r="AE2687">
        <v>14.246176713741324</v>
      </c>
    </row>
    <row r="2688" spans="1:31" x14ac:dyDescent="0.3">
      <c r="A2688">
        <v>2694861</v>
      </c>
      <c r="B2688">
        <v>1</v>
      </c>
      <c r="C2688" t="s">
        <v>81</v>
      </c>
      <c r="D2688" t="s">
        <v>118</v>
      </c>
      <c r="E2688" t="s">
        <v>213</v>
      </c>
      <c r="F2688" t="s">
        <v>7801</v>
      </c>
      <c r="G2688" t="s">
        <v>147</v>
      </c>
      <c r="H2688" t="s">
        <v>187</v>
      </c>
      <c r="I2688" t="s">
        <v>136</v>
      </c>
      <c r="J2688" t="s">
        <v>3</v>
      </c>
      <c r="K2688" t="s">
        <v>138</v>
      </c>
      <c r="L2688" t="s">
        <v>7802</v>
      </c>
      <c r="M2688" t="s">
        <v>7803</v>
      </c>
      <c r="N2688">
        <v>1.4611111109999999</v>
      </c>
      <c r="O2688">
        <v>0</v>
      </c>
      <c r="P2688">
        <v>1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0.50274424770259474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0.50274424770259474</v>
      </c>
    </row>
    <row r="2689" spans="1:31" x14ac:dyDescent="0.3">
      <c r="A2689">
        <v>2694868</v>
      </c>
      <c r="B2689">
        <v>1</v>
      </c>
      <c r="C2689" t="s">
        <v>81</v>
      </c>
      <c r="D2689" t="s">
        <v>123</v>
      </c>
      <c r="E2689" t="s">
        <v>213</v>
      </c>
      <c r="F2689" t="s">
        <v>7804</v>
      </c>
      <c r="G2689" t="s">
        <v>147</v>
      </c>
      <c r="H2689" t="s">
        <v>187</v>
      </c>
      <c r="I2689" t="s">
        <v>136</v>
      </c>
      <c r="J2689" t="s">
        <v>3</v>
      </c>
      <c r="K2689" t="s">
        <v>138</v>
      </c>
      <c r="L2689" t="s">
        <v>7805</v>
      </c>
      <c r="M2689" t="s">
        <v>7806</v>
      </c>
      <c r="N2689">
        <v>1.861111111</v>
      </c>
      <c r="O2689">
        <v>0</v>
      </c>
      <c r="P2689">
        <v>1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0.31677417388233314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0.31677417388233314</v>
      </c>
    </row>
    <row r="2690" spans="1:31" x14ac:dyDescent="0.3">
      <c r="A2690">
        <v>2694878</v>
      </c>
      <c r="B2690">
        <v>1</v>
      </c>
      <c r="C2690" t="s">
        <v>81</v>
      </c>
      <c r="D2690" t="s">
        <v>118</v>
      </c>
      <c r="E2690" t="s">
        <v>244</v>
      </c>
      <c r="F2690" t="s">
        <v>7717</v>
      </c>
      <c r="G2690" t="s">
        <v>968</v>
      </c>
      <c r="H2690" t="s">
        <v>187</v>
      </c>
      <c r="I2690" t="s">
        <v>136</v>
      </c>
      <c r="J2690" t="s">
        <v>137</v>
      </c>
      <c r="K2690" t="s">
        <v>138</v>
      </c>
      <c r="L2690" t="s">
        <v>7807</v>
      </c>
      <c r="M2690" t="s">
        <v>7808</v>
      </c>
      <c r="N2690">
        <v>2.043055555</v>
      </c>
      <c r="O2690">
        <v>0</v>
      </c>
      <c r="P2690">
        <v>166</v>
      </c>
      <c r="Q2690">
        <v>0</v>
      </c>
      <c r="R2690">
        <v>0</v>
      </c>
      <c r="S2690">
        <v>0</v>
      </c>
      <c r="T2690">
        <v>1</v>
      </c>
      <c r="U2690">
        <v>0</v>
      </c>
      <c r="V2690">
        <v>0</v>
      </c>
      <c r="W2690">
        <v>0</v>
      </c>
      <c r="X2690">
        <v>59.576216396311246</v>
      </c>
      <c r="Y2690">
        <v>0</v>
      </c>
      <c r="Z2690">
        <v>0</v>
      </c>
      <c r="AA2690">
        <v>0</v>
      </c>
      <c r="AB2690">
        <v>1.1292347044293334</v>
      </c>
      <c r="AC2690">
        <v>0</v>
      </c>
      <c r="AD2690">
        <v>0</v>
      </c>
      <c r="AE2690">
        <v>60.705451100740582</v>
      </c>
    </row>
    <row r="2691" spans="1:31" x14ac:dyDescent="0.3">
      <c r="A2691">
        <v>2694882</v>
      </c>
      <c r="B2691">
        <v>1</v>
      </c>
      <c r="C2691" t="s">
        <v>80</v>
      </c>
      <c r="D2691" t="s">
        <v>104</v>
      </c>
      <c r="E2691" t="s">
        <v>184</v>
      </c>
      <c r="F2691" t="s">
        <v>7809</v>
      </c>
      <c r="G2691" t="s">
        <v>186</v>
      </c>
      <c r="H2691" t="s">
        <v>187</v>
      </c>
      <c r="I2691" t="s">
        <v>136</v>
      </c>
      <c r="J2691" t="s">
        <v>137</v>
      </c>
      <c r="K2691" t="s">
        <v>138</v>
      </c>
      <c r="L2691" t="s">
        <v>7810</v>
      </c>
      <c r="M2691" t="s">
        <v>7811</v>
      </c>
      <c r="N2691">
        <v>2.025833333</v>
      </c>
      <c r="O2691">
        <v>0</v>
      </c>
      <c r="P2691">
        <v>126</v>
      </c>
      <c r="Q2691">
        <v>0</v>
      </c>
      <c r="R2691">
        <v>0</v>
      </c>
      <c r="S2691">
        <v>0</v>
      </c>
      <c r="T2691">
        <v>11</v>
      </c>
      <c r="U2691">
        <v>0</v>
      </c>
      <c r="V2691">
        <v>0</v>
      </c>
      <c r="W2691">
        <v>0</v>
      </c>
      <c r="X2691">
        <v>49.395017174554482</v>
      </c>
      <c r="Y2691">
        <v>0</v>
      </c>
      <c r="Z2691">
        <v>0</v>
      </c>
      <c r="AA2691">
        <v>0</v>
      </c>
      <c r="AB2691">
        <v>0.79667730534773562</v>
      </c>
      <c r="AC2691">
        <v>0</v>
      </c>
      <c r="AD2691">
        <v>0</v>
      </c>
      <c r="AE2691">
        <v>50.191694479902218</v>
      </c>
    </row>
    <row r="2692" spans="1:31" x14ac:dyDescent="0.3">
      <c r="A2692">
        <v>2694906</v>
      </c>
      <c r="B2692">
        <v>1</v>
      </c>
      <c r="C2692" t="s">
        <v>80</v>
      </c>
      <c r="D2692" t="s">
        <v>96</v>
      </c>
      <c r="E2692" t="s">
        <v>213</v>
      </c>
      <c r="F2692" t="s">
        <v>7812</v>
      </c>
      <c r="G2692" t="s">
        <v>831</v>
      </c>
      <c r="H2692" t="s">
        <v>187</v>
      </c>
      <c r="I2692" t="s">
        <v>136</v>
      </c>
      <c r="J2692" t="s">
        <v>137</v>
      </c>
      <c r="K2692" t="s">
        <v>138</v>
      </c>
      <c r="L2692" t="s">
        <v>7813</v>
      </c>
      <c r="M2692" t="s">
        <v>7814</v>
      </c>
      <c r="N2692">
        <v>1.3138888879999999</v>
      </c>
      <c r="O2692">
        <v>0</v>
      </c>
      <c r="P2692">
        <v>1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0.1411283621856021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0.1411283621856021</v>
      </c>
    </row>
    <row r="2693" spans="1:31" x14ac:dyDescent="0.3">
      <c r="A2693">
        <v>2694920</v>
      </c>
      <c r="B2693">
        <v>1</v>
      </c>
      <c r="C2693" t="s">
        <v>80</v>
      </c>
      <c r="D2693" t="s">
        <v>89</v>
      </c>
      <c r="E2693" t="s">
        <v>184</v>
      </c>
      <c r="F2693" t="s">
        <v>7815</v>
      </c>
      <c r="G2693" t="s">
        <v>4960</v>
      </c>
      <c r="H2693" t="s">
        <v>187</v>
      </c>
      <c r="I2693" t="s">
        <v>136</v>
      </c>
      <c r="J2693" t="s">
        <v>137</v>
      </c>
      <c r="K2693" t="s">
        <v>138</v>
      </c>
      <c r="L2693" t="s">
        <v>7816</v>
      </c>
      <c r="M2693" t="s">
        <v>7817</v>
      </c>
      <c r="N2693">
        <v>1.004444444</v>
      </c>
      <c r="O2693">
        <v>0</v>
      </c>
      <c r="P2693">
        <v>83</v>
      </c>
      <c r="Q2693">
        <v>0</v>
      </c>
      <c r="R2693">
        <v>1</v>
      </c>
      <c r="S2693">
        <v>0</v>
      </c>
      <c r="T2693">
        <v>10</v>
      </c>
      <c r="U2693">
        <v>0</v>
      </c>
      <c r="V2693">
        <v>0</v>
      </c>
      <c r="W2693">
        <v>0</v>
      </c>
      <c r="X2693">
        <v>14.190380116960077</v>
      </c>
      <c r="Y2693">
        <v>0</v>
      </c>
      <c r="Z2693">
        <v>0.26340468498211023</v>
      </c>
      <c r="AA2693">
        <v>0</v>
      </c>
      <c r="AB2693">
        <v>4.3278293593265644</v>
      </c>
      <c r="AC2693">
        <v>0</v>
      </c>
      <c r="AD2693">
        <v>0</v>
      </c>
      <c r="AE2693">
        <v>18.781614161268749</v>
      </c>
    </row>
    <row r="2694" spans="1:31" x14ac:dyDescent="0.3">
      <c r="A2694">
        <v>2692194</v>
      </c>
      <c r="B2694">
        <v>1</v>
      </c>
      <c r="C2694" t="s">
        <v>81</v>
      </c>
      <c r="D2694" t="s">
        <v>112</v>
      </c>
      <c r="E2694" t="s">
        <v>160</v>
      </c>
      <c r="F2694" t="s">
        <v>1151</v>
      </c>
      <c r="G2694" t="s">
        <v>346</v>
      </c>
      <c r="H2694" t="s">
        <v>135</v>
      </c>
      <c r="I2694" t="s">
        <v>136</v>
      </c>
      <c r="J2694" t="s">
        <v>137</v>
      </c>
      <c r="K2694" t="s">
        <v>166</v>
      </c>
      <c r="L2694" t="s">
        <v>7818</v>
      </c>
      <c r="M2694" t="s">
        <v>7819</v>
      </c>
      <c r="N2694">
        <v>0.47388888800000001</v>
      </c>
      <c r="O2694">
        <v>3</v>
      </c>
      <c r="P2694">
        <v>1290</v>
      </c>
      <c r="Q2694">
        <v>5</v>
      </c>
      <c r="R2694">
        <v>38</v>
      </c>
      <c r="S2694">
        <v>7</v>
      </c>
      <c r="T2694">
        <v>69</v>
      </c>
      <c r="U2694">
        <v>0</v>
      </c>
      <c r="V2694">
        <v>0</v>
      </c>
      <c r="W2694">
        <v>0.27475565030000004</v>
      </c>
      <c r="X2694">
        <v>44.004613173435985</v>
      </c>
      <c r="Y2694">
        <v>14.316356808526503</v>
      </c>
      <c r="Z2694">
        <v>5.5394061682066154</v>
      </c>
      <c r="AA2694">
        <v>13.978727543110976</v>
      </c>
      <c r="AB2694">
        <v>9.9894076916214232</v>
      </c>
      <c r="AC2694">
        <v>0</v>
      </c>
      <c r="AD2694">
        <v>0</v>
      </c>
      <c r="AE2694">
        <v>88.103267035201497</v>
      </c>
    </row>
    <row r="2695" spans="1:31" x14ac:dyDescent="0.3">
      <c r="A2695">
        <v>2692545</v>
      </c>
      <c r="B2695">
        <v>1</v>
      </c>
      <c r="C2695" t="s">
        <v>81</v>
      </c>
      <c r="D2695" t="s">
        <v>115</v>
      </c>
      <c r="E2695" t="s">
        <v>132</v>
      </c>
      <c r="F2695" t="s">
        <v>547</v>
      </c>
      <c r="G2695" t="s">
        <v>147</v>
      </c>
      <c r="H2695" t="s">
        <v>135</v>
      </c>
      <c r="I2695" t="s">
        <v>136</v>
      </c>
      <c r="J2695" t="s">
        <v>3</v>
      </c>
      <c r="K2695" t="s">
        <v>138</v>
      </c>
      <c r="L2695" t="s">
        <v>7820</v>
      </c>
      <c r="M2695" t="s">
        <v>7821</v>
      </c>
      <c r="N2695">
        <v>0.4425</v>
      </c>
      <c r="O2695">
        <v>1</v>
      </c>
      <c r="P2695">
        <v>105</v>
      </c>
      <c r="Q2695">
        <v>0</v>
      </c>
      <c r="R2695">
        <v>53</v>
      </c>
      <c r="S2695">
        <v>6</v>
      </c>
      <c r="T2695">
        <v>19</v>
      </c>
      <c r="U2695">
        <v>0</v>
      </c>
      <c r="V2695">
        <v>0</v>
      </c>
      <c r="W2695">
        <v>8.2229572977499998E-2</v>
      </c>
      <c r="X2695">
        <v>0.69453230064054872</v>
      </c>
      <c r="Y2695">
        <v>0</v>
      </c>
      <c r="Z2695">
        <v>8.4568085580558598</v>
      </c>
      <c r="AA2695">
        <v>21.28382229680625</v>
      </c>
      <c r="AB2695">
        <v>5.9791785016841992</v>
      </c>
      <c r="AC2695">
        <v>0</v>
      </c>
      <c r="AD2695">
        <v>0</v>
      </c>
      <c r="AE2695">
        <v>36.496571230164363</v>
      </c>
    </row>
    <row r="2696" spans="1:31" x14ac:dyDescent="0.3">
      <c r="A2696">
        <v>2692615</v>
      </c>
      <c r="B2696">
        <v>1</v>
      </c>
      <c r="C2696" t="s">
        <v>81</v>
      </c>
      <c r="D2696" t="s">
        <v>112</v>
      </c>
      <c r="E2696" t="s">
        <v>160</v>
      </c>
      <c r="F2696" t="s">
        <v>5602</v>
      </c>
      <c r="G2696" t="s">
        <v>442</v>
      </c>
      <c r="H2696" t="s">
        <v>135</v>
      </c>
      <c r="I2696" t="s">
        <v>136</v>
      </c>
      <c r="J2696" t="s">
        <v>137</v>
      </c>
      <c r="K2696" t="s">
        <v>138</v>
      </c>
      <c r="L2696" t="s">
        <v>7822</v>
      </c>
      <c r="M2696" t="s">
        <v>7823</v>
      </c>
      <c r="N2696">
        <v>0.28361111100000003</v>
      </c>
      <c r="O2696">
        <v>3</v>
      </c>
      <c r="P2696">
        <v>1290</v>
      </c>
      <c r="Q2696">
        <v>5</v>
      </c>
      <c r="R2696">
        <v>38</v>
      </c>
      <c r="S2696">
        <v>7</v>
      </c>
      <c r="T2696">
        <v>69</v>
      </c>
      <c r="U2696">
        <v>0</v>
      </c>
      <c r="V2696">
        <v>0</v>
      </c>
      <c r="W2696">
        <v>0.16559533911249996</v>
      </c>
      <c r="X2696">
        <v>26.892230176692532</v>
      </c>
      <c r="Y2696">
        <v>8.9269710989570008</v>
      </c>
      <c r="Z2696">
        <v>3.5734681405040871</v>
      </c>
      <c r="AA2696">
        <v>7.6719099646255957</v>
      </c>
      <c r="AB2696">
        <v>5.8669213837261838</v>
      </c>
      <c r="AC2696">
        <v>0</v>
      </c>
      <c r="AD2696">
        <v>0</v>
      </c>
      <c r="AE2696">
        <v>53.097096103617908</v>
      </c>
    </row>
    <row r="2697" spans="1:31" x14ac:dyDescent="0.3">
      <c r="A2697">
        <v>2693143</v>
      </c>
      <c r="B2697">
        <v>1</v>
      </c>
      <c r="C2697" t="s">
        <v>81</v>
      </c>
      <c r="D2697" t="s">
        <v>128</v>
      </c>
      <c r="E2697" t="s">
        <v>160</v>
      </c>
      <c r="F2697" t="s">
        <v>7824</v>
      </c>
      <c r="G2697" t="s">
        <v>134</v>
      </c>
      <c r="H2697" t="s">
        <v>135</v>
      </c>
      <c r="I2697" t="s">
        <v>136</v>
      </c>
      <c r="J2697" t="s">
        <v>137</v>
      </c>
      <c r="K2697" t="s">
        <v>138</v>
      </c>
      <c r="L2697" t="s">
        <v>7825</v>
      </c>
      <c r="M2697" t="s">
        <v>7826</v>
      </c>
      <c r="N2697">
        <v>0.76861111100000001</v>
      </c>
      <c r="O2697">
        <v>2</v>
      </c>
      <c r="P2697">
        <v>4390</v>
      </c>
      <c r="Q2697">
        <v>9</v>
      </c>
      <c r="R2697">
        <v>0</v>
      </c>
      <c r="S2697">
        <v>8</v>
      </c>
      <c r="T2697">
        <v>378</v>
      </c>
      <c r="U2697">
        <v>0</v>
      </c>
      <c r="V2697">
        <v>2</v>
      </c>
      <c r="W2697">
        <v>0.24114955322053888</v>
      </c>
      <c r="X2697">
        <v>653.9541226711915</v>
      </c>
      <c r="Y2697">
        <v>2.1533640888975323</v>
      </c>
      <c r="Z2697">
        <v>0</v>
      </c>
      <c r="AA2697">
        <v>264.4590681198377</v>
      </c>
      <c r="AB2697">
        <v>406.45979739477883</v>
      </c>
      <c r="AC2697">
        <v>0</v>
      </c>
      <c r="AD2697">
        <v>8.8726085351538373</v>
      </c>
      <c r="AE2697">
        <v>1336.1401103630801</v>
      </c>
    </row>
    <row r="2698" spans="1:31" x14ac:dyDescent="0.3">
      <c r="A2698">
        <v>2694903</v>
      </c>
      <c r="B2698">
        <v>1</v>
      </c>
      <c r="C2698" t="s">
        <v>80</v>
      </c>
      <c r="D2698" t="s">
        <v>93</v>
      </c>
      <c r="E2698" t="s">
        <v>184</v>
      </c>
      <c r="F2698" t="s">
        <v>7827</v>
      </c>
      <c r="G2698" t="s">
        <v>818</v>
      </c>
      <c r="H2698" t="s">
        <v>187</v>
      </c>
      <c r="I2698" t="s">
        <v>136</v>
      </c>
      <c r="J2698" t="s">
        <v>137</v>
      </c>
      <c r="K2698" t="s">
        <v>138</v>
      </c>
      <c r="L2698" t="s">
        <v>7828</v>
      </c>
      <c r="M2698" t="s">
        <v>7829</v>
      </c>
      <c r="N2698">
        <v>2.489166666</v>
      </c>
      <c r="O2698">
        <v>0</v>
      </c>
      <c r="P2698">
        <v>207</v>
      </c>
      <c r="Q2698">
        <v>0</v>
      </c>
      <c r="R2698">
        <v>0</v>
      </c>
      <c r="S2698">
        <v>0</v>
      </c>
      <c r="T2698">
        <v>24</v>
      </c>
      <c r="U2698">
        <v>0</v>
      </c>
      <c r="V2698">
        <v>0</v>
      </c>
      <c r="W2698">
        <v>0</v>
      </c>
      <c r="X2698">
        <v>87.313655013690564</v>
      </c>
      <c r="Y2698">
        <v>0</v>
      </c>
      <c r="Z2698">
        <v>0</v>
      </c>
      <c r="AA2698">
        <v>0</v>
      </c>
      <c r="AB2698">
        <v>32.560345016865128</v>
      </c>
      <c r="AC2698">
        <v>0</v>
      </c>
      <c r="AD2698">
        <v>0</v>
      </c>
      <c r="AE2698">
        <v>119.87400003055569</v>
      </c>
    </row>
    <row r="2699" spans="1:31" x14ac:dyDescent="0.3">
      <c r="A2699">
        <v>2694911</v>
      </c>
      <c r="B2699">
        <v>1</v>
      </c>
      <c r="C2699" t="s">
        <v>80</v>
      </c>
      <c r="D2699" t="s">
        <v>84</v>
      </c>
      <c r="E2699" t="s">
        <v>213</v>
      </c>
      <c r="F2699" t="s">
        <v>7830</v>
      </c>
      <c r="G2699" t="s">
        <v>831</v>
      </c>
      <c r="H2699" t="s">
        <v>187</v>
      </c>
      <c r="I2699" t="s">
        <v>136</v>
      </c>
      <c r="J2699" t="s">
        <v>137</v>
      </c>
      <c r="K2699" t="s">
        <v>138</v>
      </c>
      <c r="L2699" t="s">
        <v>7831</v>
      </c>
      <c r="M2699" t="s">
        <v>7832</v>
      </c>
      <c r="N2699">
        <v>2.1683333330000001</v>
      </c>
      <c r="O2699">
        <v>0</v>
      </c>
      <c r="P2699">
        <v>5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1.6858276730008781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1.6858276730008781</v>
      </c>
    </row>
    <row r="2700" spans="1:31" x14ac:dyDescent="0.3">
      <c r="A2700">
        <v>2694928</v>
      </c>
      <c r="B2700">
        <v>1</v>
      </c>
      <c r="C2700" t="s">
        <v>80</v>
      </c>
      <c r="D2700" t="s">
        <v>109</v>
      </c>
      <c r="E2700" t="s">
        <v>213</v>
      </c>
      <c r="F2700" t="s">
        <v>7833</v>
      </c>
      <c r="G2700" t="s">
        <v>831</v>
      </c>
      <c r="H2700" t="s">
        <v>187</v>
      </c>
      <c r="I2700" t="s">
        <v>136</v>
      </c>
      <c r="J2700" t="s">
        <v>137</v>
      </c>
      <c r="K2700" t="s">
        <v>138</v>
      </c>
      <c r="L2700" t="s">
        <v>7834</v>
      </c>
      <c r="M2700" t="s">
        <v>7835</v>
      </c>
      <c r="N2700">
        <v>1.954722222</v>
      </c>
      <c r="O2700">
        <v>0</v>
      </c>
      <c r="P2700">
        <v>0</v>
      </c>
      <c r="Q2700">
        <v>0</v>
      </c>
      <c r="R2700">
        <v>0</v>
      </c>
      <c r="S2700">
        <v>0</v>
      </c>
      <c r="T2700">
        <v>1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1.1946582595399633</v>
      </c>
      <c r="AC2700">
        <v>0</v>
      </c>
      <c r="AD2700">
        <v>0</v>
      </c>
      <c r="AE2700">
        <v>1.1946582595399633</v>
      </c>
    </row>
    <row r="2701" spans="1:31" x14ac:dyDescent="0.3">
      <c r="A2701">
        <v>2694933</v>
      </c>
      <c r="B2701">
        <v>1</v>
      </c>
      <c r="C2701" t="s">
        <v>80</v>
      </c>
      <c r="D2701" t="s">
        <v>88</v>
      </c>
      <c r="E2701" t="s">
        <v>428</v>
      </c>
      <c r="F2701" t="s">
        <v>7836</v>
      </c>
      <c r="G2701" t="s">
        <v>903</v>
      </c>
      <c r="H2701" t="s">
        <v>187</v>
      </c>
      <c r="I2701" t="s">
        <v>136</v>
      </c>
      <c r="J2701" t="s">
        <v>137</v>
      </c>
      <c r="K2701" t="s">
        <v>138</v>
      </c>
      <c r="L2701" t="s">
        <v>7837</v>
      </c>
      <c r="M2701" t="s">
        <v>7838</v>
      </c>
      <c r="N2701">
        <v>1.9386111109999999</v>
      </c>
      <c r="O2701">
        <v>0</v>
      </c>
      <c r="P2701">
        <v>147</v>
      </c>
      <c r="Q2701">
        <v>0</v>
      </c>
      <c r="R2701">
        <v>0</v>
      </c>
      <c r="S2701">
        <v>0</v>
      </c>
      <c r="T2701">
        <v>22</v>
      </c>
      <c r="U2701">
        <v>0</v>
      </c>
      <c r="V2701">
        <v>0</v>
      </c>
      <c r="W2701">
        <v>0</v>
      </c>
      <c r="X2701">
        <v>73.786874591453028</v>
      </c>
      <c r="Y2701">
        <v>0</v>
      </c>
      <c r="Z2701">
        <v>0</v>
      </c>
      <c r="AA2701">
        <v>0</v>
      </c>
      <c r="AB2701">
        <v>20.074575410582412</v>
      </c>
      <c r="AC2701">
        <v>0</v>
      </c>
      <c r="AD2701">
        <v>0</v>
      </c>
      <c r="AE2701">
        <v>93.86145000203544</v>
      </c>
    </row>
    <row r="2702" spans="1:31" x14ac:dyDescent="0.3">
      <c r="A2702">
        <v>2694942</v>
      </c>
      <c r="B2702">
        <v>1</v>
      </c>
      <c r="C2702" t="s">
        <v>80</v>
      </c>
      <c r="D2702" t="s">
        <v>91</v>
      </c>
      <c r="E2702" t="s">
        <v>428</v>
      </c>
      <c r="F2702" t="s">
        <v>7839</v>
      </c>
      <c r="G2702" t="s">
        <v>186</v>
      </c>
      <c r="H2702" t="s">
        <v>187</v>
      </c>
      <c r="I2702" t="s">
        <v>136</v>
      </c>
      <c r="J2702" t="s">
        <v>137</v>
      </c>
      <c r="K2702" t="s">
        <v>138</v>
      </c>
      <c r="L2702" t="s">
        <v>7840</v>
      </c>
      <c r="M2702" t="s">
        <v>7841</v>
      </c>
      <c r="N2702">
        <v>0.57861111099999996</v>
      </c>
      <c r="O2702">
        <v>0</v>
      </c>
      <c r="P2702">
        <v>28</v>
      </c>
      <c r="Q2702">
        <v>0</v>
      </c>
      <c r="R2702">
        <v>0</v>
      </c>
      <c r="S2702">
        <v>0</v>
      </c>
      <c r="T2702">
        <v>1</v>
      </c>
      <c r="U2702">
        <v>0</v>
      </c>
      <c r="V2702">
        <v>0</v>
      </c>
      <c r="W2702">
        <v>0</v>
      </c>
      <c r="X2702">
        <v>3.4723198757597213</v>
      </c>
      <c r="Y2702">
        <v>0</v>
      </c>
      <c r="Z2702">
        <v>0</v>
      </c>
      <c r="AA2702">
        <v>0</v>
      </c>
      <c r="AB2702">
        <v>8.8723331450116238E-2</v>
      </c>
      <c r="AC2702">
        <v>0</v>
      </c>
      <c r="AD2702">
        <v>0</v>
      </c>
      <c r="AE2702">
        <v>3.5610432072098375</v>
      </c>
    </row>
    <row r="2703" spans="1:31" x14ac:dyDescent="0.3">
      <c r="A2703">
        <v>2694943</v>
      </c>
      <c r="B2703">
        <v>1</v>
      </c>
      <c r="C2703" t="s">
        <v>80</v>
      </c>
      <c r="D2703" t="s">
        <v>89</v>
      </c>
      <c r="E2703" t="s">
        <v>213</v>
      </c>
      <c r="F2703" t="s">
        <v>7842</v>
      </c>
      <c r="G2703" t="s">
        <v>831</v>
      </c>
      <c r="H2703" t="s">
        <v>187</v>
      </c>
      <c r="I2703" t="s">
        <v>136</v>
      </c>
      <c r="J2703" t="s">
        <v>137</v>
      </c>
      <c r="K2703" t="s">
        <v>138</v>
      </c>
      <c r="L2703" t="s">
        <v>7843</v>
      </c>
      <c r="M2703" t="s">
        <v>7844</v>
      </c>
      <c r="N2703">
        <v>0.53972222199999997</v>
      </c>
      <c r="O2703">
        <v>0</v>
      </c>
      <c r="P2703">
        <v>0</v>
      </c>
      <c r="Q2703">
        <v>0</v>
      </c>
      <c r="R2703">
        <v>0</v>
      </c>
      <c r="S2703">
        <v>0</v>
      </c>
      <c r="T2703">
        <v>1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0.25601500315743453</v>
      </c>
      <c r="AC2703">
        <v>0</v>
      </c>
      <c r="AD2703">
        <v>0</v>
      </c>
      <c r="AE2703">
        <v>0.25601500315743453</v>
      </c>
    </row>
    <row r="2704" spans="1:31" x14ac:dyDescent="0.3">
      <c r="A2704">
        <v>2694952</v>
      </c>
      <c r="B2704">
        <v>1</v>
      </c>
      <c r="C2704" t="s">
        <v>80</v>
      </c>
      <c r="D2704" t="s">
        <v>102</v>
      </c>
      <c r="E2704" t="s">
        <v>244</v>
      </c>
      <c r="F2704" t="s">
        <v>7845</v>
      </c>
      <c r="G2704" t="s">
        <v>409</v>
      </c>
      <c r="H2704" t="s">
        <v>187</v>
      </c>
      <c r="I2704" t="s">
        <v>136</v>
      </c>
      <c r="J2704" t="s">
        <v>137</v>
      </c>
      <c r="K2704" t="s">
        <v>138</v>
      </c>
      <c r="L2704" t="s">
        <v>7846</v>
      </c>
      <c r="M2704" t="s">
        <v>7847</v>
      </c>
      <c r="N2704">
        <v>0.20833333300000001</v>
      </c>
      <c r="O2704">
        <v>0</v>
      </c>
      <c r="P2704">
        <v>10</v>
      </c>
      <c r="Q2704">
        <v>0</v>
      </c>
      <c r="R2704">
        <v>43</v>
      </c>
      <c r="S2704">
        <v>0</v>
      </c>
      <c r="T2704">
        <v>19</v>
      </c>
      <c r="U2704">
        <v>0</v>
      </c>
      <c r="V2704">
        <v>0</v>
      </c>
      <c r="W2704">
        <v>0</v>
      </c>
      <c r="X2704">
        <v>0.16641439617316672</v>
      </c>
      <c r="Y2704">
        <v>0</v>
      </c>
      <c r="Z2704">
        <v>1.8666387611789168</v>
      </c>
      <c r="AA2704">
        <v>0</v>
      </c>
      <c r="AB2704">
        <v>4.0378399084722707</v>
      </c>
      <c r="AC2704">
        <v>0</v>
      </c>
      <c r="AD2704">
        <v>0</v>
      </c>
      <c r="AE2704">
        <v>6.0708930658243538</v>
      </c>
    </row>
    <row r="2705" spans="1:31" x14ac:dyDescent="0.3">
      <c r="A2705">
        <v>2694955</v>
      </c>
      <c r="B2705">
        <v>1</v>
      </c>
      <c r="C2705" t="s">
        <v>80</v>
      </c>
      <c r="D2705" t="s">
        <v>109</v>
      </c>
      <c r="E2705" t="s">
        <v>244</v>
      </c>
      <c r="F2705" t="s">
        <v>7848</v>
      </c>
      <c r="G2705" t="s">
        <v>409</v>
      </c>
      <c r="H2705" t="s">
        <v>187</v>
      </c>
      <c r="I2705" t="s">
        <v>136</v>
      </c>
      <c r="J2705" t="s">
        <v>137</v>
      </c>
      <c r="K2705" t="s">
        <v>138</v>
      </c>
      <c r="L2705" t="s">
        <v>7849</v>
      </c>
      <c r="M2705" t="s">
        <v>7850</v>
      </c>
      <c r="N2705">
        <v>0.16277777700000001</v>
      </c>
      <c r="O2705">
        <v>0</v>
      </c>
      <c r="P2705">
        <v>2</v>
      </c>
      <c r="Q2705">
        <v>0</v>
      </c>
      <c r="R2705">
        <v>3</v>
      </c>
      <c r="S2705">
        <v>0</v>
      </c>
      <c r="T2705">
        <v>6</v>
      </c>
      <c r="U2705">
        <v>0</v>
      </c>
      <c r="V2705">
        <v>0</v>
      </c>
      <c r="W2705">
        <v>0</v>
      </c>
      <c r="X2705">
        <v>0.91546263048334364</v>
      </c>
      <c r="Y2705">
        <v>0</v>
      </c>
      <c r="Z2705">
        <v>0.75902771281535597</v>
      </c>
      <c r="AA2705">
        <v>0</v>
      </c>
      <c r="AB2705">
        <v>0.68524137905303406</v>
      </c>
      <c r="AC2705">
        <v>0</v>
      </c>
      <c r="AD2705">
        <v>0</v>
      </c>
      <c r="AE2705">
        <v>2.359731722351734</v>
      </c>
    </row>
    <row r="2706" spans="1:31" x14ac:dyDescent="0.3">
      <c r="A2706">
        <v>2693122</v>
      </c>
      <c r="B2706">
        <v>1</v>
      </c>
      <c r="C2706" t="s">
        <v>80</v>
      </c>
      <c r="D2706" t="s">
        <v>90</v>
      </c>
      <c r="E2706" t="s">
        <v>244</v>
      </c>
      <c r="F2706" t="s">
        <v>7851</v>
      </c>
      <c r="G2706" t="s">
        <v>409</v>
      </c>
      <c r="H2706" t="s">
        <v>187</v>
      </c>
      <c r="I2706" t="s">
        <v>136</v>
      </c>
      <c r="J2706" t="s">
        <v>137</v>
      </c>
      <c r="K2706" t="s">
        <v>138</v>
      </c>
      <c r="L2706" t="s">
        <v>7852</v>
      </c>
      <c r="M2706" t="s">
        <v>7853</v>
      </c>
      <c r="N2706">
        <v>2.0099999999999998</v>
      </c>
      <c r="O2706">
        <v>0</v>
      </c>
      <c r="P2706">
        <v>788</v>
      </c>
      <c r="Q2706">
        <v>0</v>
      </c>
      <c r="R2706">
        <v>0</v>
      </c>
      <c r="S2706">
        <v>0</v>
      </c>
      <c r="T2706">
        <v>47</v>
      </c>
      <c r="U2706">
        <v>0</v>
      </c>
      <c r="V2706">
        <v>0</v>
      </c>
      <c r="W2706">
        <v>0</v>
      </c>
      <c r="X2706">
        <v>392.14651412349417</v>
      </c>
      <c r="Y2706">
        <v>0</v>
      </c>
      <c r="Z2706">
        <v>0</v>
      </c>
      <c r="AA2706">
        <v>0</v>
      </c>
      <c r="AB2706">
        <v>66.057904478777601</v>
      </c>
      <c r="AC2706">
        <v>0</v>
      </c>
      <c r="AD2706">
        <v>0</v>
      </c>
      <c r="AE2706">
        <v>458.20441860227174</v>
      </c>
    </row>
    <row r="2707" spans="1:31" x14ac:dyDescent="0.3">
      <c r="A2707">
        <v>2694947</v>
      </c>
      <c r="B2707">
        <v>1</v>
      </c>
      <c r="C2707" t="s">
        <v>80</v>
      </c>
      <c r="D2707" t="s">
        <v>93</v>
      </c>
      <c r="E2707" t="s">
        <v>213</v>
      </c>
      <c r="F2707" t="s">
        <v>7854</v>
      </c>
      <c r="G2707" t="s">
        <v>215</v>
      </c>
      <c r="H2707" t="s">
        <v>187</v>
      </c>
      <c r="I2707" t="s">
        <v>136</v>
      </c>
      <c r="J2707" t="s">
        <v>137</v>
      </c>
      <c r="K2707" t="s">
        <v>138</v>
      </c>
      <c r="L2707" t="s">
        <v>7855</v>
      </c>
      <c r="M2707" t="s">
        <v>7856</v>
      </c>
      <c r="N2707">
        <v>1.544166666</v>
      </c>
      <c r="O2707">
        <v>0</v>
      </c>
      <c r="P2707">
        <v>11</v>
      </c>
      <c r="Q2707">
        <v>0</v>
      </c>
      <c r="R2707">
        <v>0</v>
      </c>
      <c r="S2707">
        <v>0</v>
      </c>
      <c r="T2707">
        <v>3</v>
      </c>
      <c r="U2707">
        <v>0</v>
      </c>
      <c r="V2707">
        <v>0</v>
      </c>
      <c r="W2707">
        <v>0</v>
      </c>
      <c r="X2707">
        <v>2.4923465566634464</v>
      </c>
      <c r="Y2707">
        <v>0</v>
      </c>
      <c r="Z2707">
        <v>0</v>
      </c>
      <c r="AA2707">
        <v>0</v>
      </c>
      <c r="AB2707">
        <v>2.934170316698848</v>
      </c>
      <c r="AC2707">
        <v>0</v>
      </c>
      <c r="AD2707">
        <v>0</v>
      </c>
      <c r="AE2707">
        <v>5.4265168733622939</v>
      </c>
    </row>
    <row r="2708" spans="1:31" x14ac:dyDescent="0.3">
      <c r="A2708">
        <v>2694949</v>
      </c>
      <c r="B2708">
        <v>1</v>
      </c>
      <c r="C2708" t="s">
        <v>81</v>
      </c>
      <c r="D2708" t="s">
        <v>128</v>
      </c>
      <c r="E2708" t="s">
        <v>428</v>
      </c>
      <c r="F2708" t="s">
        <v>7857</v>
      </c>
      <c r="G2708" t="s">
        <v>215</v>
      </c>
      <c r="H2708" t="s">
        <v>187</v>
      </c>
      <c r="I2708" t="s">
        <v>136</v>
      </c>
      <c r="J2708" t="s">
        <v>137</v>
      </c>
      <c r="K2708" t="s">
        <v>138</v>
      </c>
      <c r="L2708" t="s">
        <v>7858</v>
      </c>
      <c r="M2708" t="s">
        <v>7859</v>
      </c>
      <c r="N2708">
        <v>1.8505555549999999</v>
      </c>
      <c r="O2708">
        <v>0</v>
      </c>
      <c r="P2708">
        <v>151</v>
      </c>
      <c r="Q2708">
        <v>0</v>
      </c>
      <c r="R2708">
        <v>0</v>
      </c>
      <c r="S2708">
        <v>0</v>
      </c>
      <c r="T2708">
        <v>15</v>
      </c>
      <c r="U2708">
        <v>0</v>
      </c>
      <c r="V2708">
        <v>0</v>
      </c>
      <c r="W2708">
        <v>0</v>
      </c>
      <c r="X2708">
        <v>58.045620651329145</v>
      </c>
      <c r="Y2708">
        <v>0</v>
      </c>
      <c r="Z2708">
        <v>0</v>
      </c>
      <c r="AA2708">
        <v>0</v>
      </c>
      <c r="AB2708">
        <v>45.859196459374949</v>
      </c>
      <c r="AC2708">
        <v>0</v>
      </c>
      <c r="AD2708">
        <v>0</v>
      </c>
      <c r="AE2708">
        <v>103.9048171107041</v>
      </c>
    </row>
    <row r="2709" spans="1:31" x14ac:dyDescent="0.3">
      <c r="A2709">
        <v>2694951</v>
      </c>
      <c r="B2709">
        <v>1</v>
      </c>
      <c r="C2709" t="s">
        <v>80</v>
      </c>
      <c r="D2709" t="s">
        <v>94</v>
      </c>
      <c r="E2709" t="s">
        <v>213</v>
      </c>
      <c r="F2709" t="s">
        <v>7860</v>
      </c>
      <c r="G2709" t="s">
        <v>688</v>
      </c>
      <c r="H2709" t="s">
        <v>187</v>
      </c>
      <c r="I2709" t="s">
        <v>136</v>
      </c>
      <c r="J2709" t="s">
        <v>137</v>
      </c>
      <c r="K2709" t="s">
        <v>138</v>
      </c>
      <c r="L2709" t="s">
        <v>7861</v>
      </c>
      <c r="M2709" t="s">
        <v>7862</v>
      </c>
      <c r="N2709">
        <v>0.836388888</v>
      </c>
      <c r="O2709">
        <v>0</v>
      </c>
      <c r="P2709">
        <v>1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0.14635050045450504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0.14635050045450504</v>
      </c>
    </row>
    <row r="2710" spans="1:31" x14ac:dyDescent="0.3">
      <c r="A2710">
        <v>2694951</v>
      </c>
      <c r="B2710">
        <v>2</v>
      </c>
      <c r="C2710" t="s">
        <v>80</v>
      </c>
      <c r="D2710" t="s">
        <v>94</v>
      </c>
      <c r="E2710" t="s">
        <v>184</v>
      </c>
      <c r="F2710" t="s">
        <v>7863</v>
      </c>
      <c r="G2710" t="s">
        <v>688</v>
      </c>
      <c r="H2710" t="s">
        <v>187</v>
      </c>
      <c r="I2710" t="s">
        <v>136</v>
      </c>
      <c r="J2710" t="s">
        <v>137</v>
      </c>
      <c r="K2710" t="s">
        <v>138</v>
      </c>
      <c r="L2710" t="s">
        <v>7862</v>
      </c>
      <c r="M2710" t="s">
        <v>7864</v>
      </c>
      <c r="N2710">
        <v>0.41222222200000003</v>
      </c>
      <c r="O2710">
        <v>0</v>
      </c>
      <c r="P2710">
        <v>40</v>
      </c>
      <c r="Q2710">
        <v>0</v>
      </c>
      <c r="R2710">
        <v>0</v>
      </c>
      <c r="S2710">
        <v>0</v>
      </c>
      <c r="T2710">
        <v>2</v>
      </c>
      <c r="U2710">
        <v>0</v>
      </c>
      <c r="V2710">
        <v>0</v>
      </c>
      <c r="W2710">
        <v>0</v>
      </c>
      <c r="X2710">
        <v>2.8568177734351412</v>
      </c>
      <c r="Y2710">
        <v>0</v>
      </c>
      <c r="Z2710">
        <v>0</v>
      </c>
      <c r="AA2710">
        <v>0</v>
      </c>
      <c r="AB2710">
        <v>1.1994843530708961</v>
      </c>
      <c r="AC2710">
        <v>0</v>
      </c>
      <c r="AD2710">
        <v>0</v>
      </c>
      <c r="AE2710">
        <v>4.0563021265060373</v>
      </c>
    </row>
    <row r="2711" spans="1:31" x14ac:dyDescent="0.3">
      <c r="A2711">
        <v>2694932</v>
      </c>
      <c r="B2711">
        <v>1</v>
      </c>
      <c r="C2711" t="s">
        <v>81</v>
      </c>
      <c r="D2711" t="s">
        <v>127</v>
      </c>
      <c r="E2711" t="s">
        <v>184</v>
      </c>
      <c r="F2711" t="s">
        <v>7865</v>
      </c>
      <c r="G2711" t="s">
        <v>147</v>
      </c>
      <c r="H2711" t="s">
        <v>187</v>
      </c>
      <c r="I2711" t="s">
        <v>136</v>
      </c>
      <c r="J2711" t="s">
        <v>137</v>
      </c>
      <c r="K2711" t="s">
        <v>138</v>
      </c>
      <c r="L2711" t="s">
        <v>7866</v>
      </c>
      <c r="M2711" t="s">
        <v>7867</v>
      </c>
      <c r="N2711">
        <v>3.5247222219999998</v>
      </c>
      <c r="O2711">
        <v>0</v>
      </c>
      <c r="P2711">
        <v>11</v>
      </c>
      <c r="Q2711">
        <v>0</v>
      </c>
      <c r="R2711">
        <v>1</v>
      </c>
      <c r="S2711">
        <v>0</v>
      </c>
      <c r="T2711">
        <v>1</v>
      </c>
      <c r="U2711">
        <v>0</v>
      </c>
      <c r="V2711">
        <v>0</v>
      </c>
      <c r="W2711">
        <v>0</v>
      </c>
      <c r="X2711">
        <v>10.269304997620546</v>
      </c>
      <c r="Y2711">
        <v>0</v>
      </c>
      <c r="Z2711">
        <v>3.8114216702380386</v>
      </c>
      <c r="AA2711">
        <v>0</v>
      </c>
      <c r="AB2711">
        <v>1.0126911820464786</v>
      </c>
      <c r="AC2711">
        <v>0</v>
      </c>
      <c r="AD2711">
        <v>0</v>
      </c>
      <c r="AE2711">
        <v>15.093417849905062</v>
      </c>
    </row>
    <row r="2712" spans="1:31" x14ac:dyDescent="0.3">
      <c r="A2712">
        <v>2693444</v>
      </c>
      <c r="B2712">
        <v>1</v>
      </c>
      <c r="C2712" t="s">
        <v>80</v>
      </c>
      <c r="D2712" t="s">
        <v>96</v>
      </c>
      <c r="E2712" t="s">
        <v>244</v>
      </c>
      <c r="F2712" t="s">
        <v>1863</v>
      </c>
      <c r="G2712" t="s">
        <v>903</v>
      </c>
      <c r="H2712" t="s">
        <v>187</v>
      </c>
      <c r="I2712" t="s">
        <v>136</v>
      </c>
      <c r="J2712" t="s">
        <v>137</v>
      </c>
      <c r="K2712" t="s">
        <v>138</v>
      </c>
      <c r="L2712" t="s">
        <v>7868</v>
      </c>
      <c r="M2712" t="s">
        <v>7869</v>
      </c>
      <c r="N2712">
        <v>4.0691666660000001</v>
      </c>
      <c r="O2712">
        <v>0</v>
      </c>
      <c r="P2712">
        <v>98</v>
      </c>
      <c r="Q2712">
        <v>0</v>
      </c>
      <c r="R2712">
        <v>0</v>
      </c>
      <c r="S2712">
        <v>0</v>
      </c>
      <c r="T2712">
        <v>1</v>
      </c>
      <c r="U2712">
        <v>0</v>
      </c>
      <c r="V2712">
        <v>0</v>
      </c>
      <c r="W2712">
        <v>0</v>
      </c>
      <c r="X2712">
        <v>29.893525810058776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29.893525810058776</v>
      </c>
    </row>
    <row r="2713" spans="1:31" x14ac:dyDescent="0.3">
      <c r="A2713">
        <v>2693629</v>
      </c>
      <c r="B2713">
        <v>1</v>
      </c>
      <c r="C2713" t="s">
        <v>80</v>
      </c>
      <c r="D2713" t="s">
        <v>88</v>
      </c>
      <c r="E2713" t="s">
        <v>145</v>
      </c>
      <c r="F2713" t="s">
        <v>7870</v>
      </c>
      <c r="G2713" t="s">
        <v>1460</v>
      </c>
      <c r="H2713" t="s">
        <v>135</v>
      </c>
      <c r="I2713" t="s">
        <v>136</v>
      </c>
      <c r="J2713" t="s">
        <v>137</v>
      </c>
      <c r="K2713" t="s">
        <v>138</v>
      </c>
      <c r="L2713" t="s">
        <v>7871</v>
      </c>
      <c r="M2713" t="s">
        <v>7872</v>
      </c>
      <c r="N2713">
        <v>1.714444444</v>
      </c>
      <c r="O2713">
        <v>0</v>
      </c>
      <c r="P2713">
        <v>0</v>
      </c>
      <c r="Q2713">
        <v>0</v>
      </c>
      <c r="R2713">
        <v>0</v>
      </c>
      <c r="S2713">
        <v>1</v>
      </c>
      <c r="T2713">
        <v>3</v>
      </c>
      <c r="U2713">
        <v>0</v>
      </c>
      <c r="V2713">
        <v>1</v>
      </c>
      <c r="W2713">
        <v>0</v>
      </c>
      <c r="X2713">
        <v>0</v>
      </c>
      <c r="Y2713">
        <v>0</v>
      </c>
      <c r="Z2713">
        <v>0</v>
      </c>
      <c r="AA2713">
        <v>251.04747117837104</v>
      </c>
      <c r="AB2713">
        <v>4.5744191708800006</v>
      </c>
      <c r="AC2713">
        <v>0</v>
      </c>
      <c r="AD2713">
        <v>6.5062693929907773</v>
      </c>
      <c r="AE2713">
        <v>262.12815974224179</v>
      </c>
    </row>
    <row r="2714" spans="1:31" x14ac:dyDescent="0.3">
      <c r="A2714">
        <v>2694879</v>
      </c>
      <c r="B2714">
        <v>1</v>
      </c>
      <c r="C2714" t="s">
        <v>80</v>
      </c>
      <c r="D2714" t="s">
        <v>95</v>
      </c>
      <c r="E2714" t="s">
        <v>184</v>
      </c>
      <c r="F2714" t="s">
        <v>7873</v>
      </c>
      <c r="G2714" t="s">
        <v>409</v>
      </c>
      <c r="H2714" t="s">
        <v>187</v>
      </c>
      <c r="I2714" t="s">
        <v>136</v>
      </c>
      <c r="J2714" t="s">
        <v>137</v>
      </c>
      <c r="K2714" t="s">
        <v>138</v>
      </c>
      <c r="L2714" t="s">
        <v>7874</v>
      </c>
      <c r="M2714" t="s">
        <v>7875</v>
      </c>
      <c r="N2714">
        <v>0.45583333300000001</v>
      </c>
      <c r="O2714">
        <v>0</v>
      </c>
      <c r="P2714">
        <v>34</v>
      </c>
      <c r="Q2714">
        <v>0</v>
      </c>
      <c r="R2714">
        <v>0</v>
      </c>
      <c r="S2714">
        <v>0</v>
      </c>
      <c r="T2714">
        <v>20</v>
      </c>
      <c r="U2714">
        <v>0</v>
      </c>
      <c r="V2714">
        <v>0</v>
      </c>
      <c r="W2714">
        <v>0</v>
      </c>
      <c r="X2714">
        <v>3.5594517987941754</v>
      </c>
      <c r="Y2714">
        <v>0</v>
      </c>
      <c r="Z2714">
        <v>0</v>
      </c>
      <c r="AA2714">
        <v>0</v>
      </c>
      <c r="AB2714">
        <v>21.859119088742187</v>
      </c>
      <c r="AC2714">
        <v>0</v>
      </c>
      <c r="AD2714">
        <v>0</v>
      </c>
      <c r="AE2714">
        <v>25.418570887536362</v>
      </c>
    </row>
    <row r="2715" spans="1:31" x14ac:dyDescent="0.3">
      <c r="A2715">
        <v>2694964</v>
      </c>
      <c r="B2715">
        <v>1</v>
      </c>
      <c r="C2715" t="s">
        <v>80</v>
      </c>
      <c r="D2715" t="s">
        <v>101</v>
      </c>
      <c r="E2715" t="s">
        <v>184</v>
      </c>
      <c r="F2715" t="s">
        <v>7876</v>
      </c>
      <c r="G2715" t="s">
        <v>409</v>
      </c>
      <c r="H2715" t="s">
        <v>187</v>
      </c>
      <c r="I2715" t="s">
        <v>136</v>
      </c>
      <c r="J2715" t="s">
        <v>137</v>
      </c>
      <c r="K2715" t="s">
        <v>138</v>
      </c>
      <c r="L2715" t="s">
        <v>7877</v>
      </c>
      <c r="M2715" t="s">
        <v>7878</v>
      </c>
      <c r="N2715">
        <v>0.85027777699999996</v>
      </c>
      <c r="O2715">
        <v>0</v>
      </c>
      <c r="P2715">
        <v>77</v>
      </c>
      <c r="Q2715">
        <v>0</v>
      </c>
      <c r="R2715">
        <v>0</v>
      </c>
      <c r="S2715">
        <v>0</v>
      </c>
      <c r="T2715">
        <v>16</v>
      </c>
      <c r="U2715">
        <v>0</v>
      </c>
      <c r="V2715">
        <v>0</v>
      </c>
      <c r="W2715">
        <v>0</v>
      </c>
      <c r="X2715">
        <v>7.8794311223558093</v>
      </c>
      <c r="Y2715">
        <v>0</v>
      </c>
      <c r="Z2715">
        <v>0</v>
      </c>
      <c r="AA2715">
        <v>0</v>
      </c>
      <c r="AB2715">
        <v>12.623254392848484</v>
      </c>
      <c r="AC2715">
        <v>0</v>
      </c>
      <c r="AD2715">
        <v>0</v>
      </c>
      <c r="AE2715">
        <v>20.502685515204291</v>
      </c>
    </row>
    <row r="2716" spans="1:31" x14ac:dyDescent="0.3">
      <c r="A2716">
        <v>2694968</v>
      </c>
      <c r="B2716">
        <v>1</v>
      </c>
      <c r="C2716" t="s">
        <v>80</v>
      </c>
      <c r="D2716" t="s">
        <v>93</v>
      </c>
      <c r="E2716" t="s">
        <v>184</v>
      </c>
      <c r="F2716" t="s">
        <v>7879</v>
      </c>
      <c r="G2716" t="s">
        <v>186</v>
      </c>
      <c r="H2716" t="s">
        <v>187</v>
      </c>
      <c r="I2716" t="s">
        <v>136</v>
      </c>
      <c r="J2716" t="s">
        <v>137</v>
      </c>
      <c r="K2716" t="s">
        <v>138</v>
      </c>
      <c r="L2716" t="s">
        <v>7880</v>
      </c>
      <c r="M2716" t="s">
        <v>7881</v>
      </c>
      <c r="N2716">
        <v>0.85472222200000003</v>
      </c>
      <c r="O2716">
        <v>0</v>
      </c>
      <c r="P2716">
        <v>0</v>
      </c>
      <c r="Q2716">
        <v>0</v>
      </c>
      <c r="R2716">
        <v>2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6.185502972682702</v>
      </c>
      <c r="AA2716">
        <v>0</v>
      </c>
      <c r="AB2716">
        <v>0</v>
      </c>
      <c r="AC2716">
        <v>0</v>
      </c>
      <c r="AD2716">
        <v>0</v>
      </c>
      <c r="AE2716">
        <v>6.185502972682702</v>
      </c>
    </row>
    <row r="2717" spans="1:31" x14ac:dyDescent="0.3">
      <c r="A2717">
        <v>2694975</v>
      </c>
      <c r="B2717">
        <v>1</v>
      </c>
      <c r="C2717" t="s">
        <v>80</v>
      </c>
      <c r="D2717" t="s">
        <v>84</v>
      </c>
      <c r="E2717" t="s">
        <v>184</v>
      </c>
      <c r="F2717" t="s">
        <v>7882</v>
      </c>
      <c r="G2717" t="s">
        <v>186</v>
      </c>
      <c r="H2717" t="s">
        <v>187</v>
      </c>
      <c r="I2717" t="s">
        <v>136</v>
      </c>
      <c r="J2717" t="s">
        <v>137</v>
      </c>
      <c r="K2717" t="s">
        <v>138</v>
      </c>
      <c r="L2717" t="s">
        <v>7883</v>
      </c>
      <c r="M2717" t="s">
        <v>7884</v>
      </c>
      <c r="N2717">
        <v>1.244444444</v>
      </c>
      <c r="O2717">
        <v>0</v>
      </c>
      <c r="P2717">
        <v>134</v>
      </c>
      <c r="Q2717">
        <v>0</v>
      </c>
      <c r="R2717">
        <v>0</v>
      </c>
      <c r="S2717">
        <v>0</v>
      </c>
      <c r="T2717">
        <v>8</v>
      </c>
      <c r="U2717">
        <v>0</v>
      </c>
      <c r="V2717">
        <v>0</v>
      </c>
      <c r="W2717">
        <v>0</v>
      </c>
      <c r="X2717">
        <v>29.483715664485789</v>
      </c>
      <c r="Y2717">
        <v>0</v>
      </c>
      <c r="Z2717">
        <v>0</v>
      </c>
      <c r="AA2717">
        <v>0</v>
      </c>
      <c r="AB2717">
        <v>2.4962118150259216</v>
      </c>
      <c r="AC2717">
        <v>0</v>
      </c>
      <c r="AD2717">
        <v>0</v>
      </c>
      <c r="AE2717">
        <v>31.979927479511712</v>
      </c>
    </row>
    <row r="2718" spans="1:31" x14ac:dyDescent="0.3">
      <c r="A2718">
        <v>2692735</v>
      </c>
      <c r="B2718">
        <v>1</v>
      </c>
      <c r="C2718" t="s">
        <v>80</v>
      </c>
      <c r="D2718" t="s">
        <v>92</v>
      </c>
      <c r="E2718" t="s">
        <v>132</v>
      </c>
      <c r="F2718" t="s">
        <v>7885</v>
      </c>
      <c r="G2718" t="s">
        <v>134</v>
      </c>
      <c r="H2718" t="s">
        <v>135</v>
      </c>
      <c r="I2718" t="s">
        <v>136</v>
      </c>
      <c r="J2718" t="s">
        <v>137</v>
      </c>
      <c r="K2718" t="s">
        <v>138</v>
      </c>
      <c r="L2718" t="s">
        <v>7886</v>
      </c>
      <c r="M2718" t="s">
        <v>7887</v>
      </c>
      <c r="N2718">
        <v>0.247777777</v>
      </c>
      <c r="O2718">
        <v>5</v>
      </c>
      <c r="P2718">
        <v>1791</v>
      </c>
      <c r="Q2718">
        <v>1</v>
      </c>
      <c r="R2718">
        <v>0</v>
      </c>
      <c r="S2718">
        <v>4</v>
      </c>
      <c r="T2718">
        <v>17</v>
      </c>
      <c r="U2718">
        <v>0</v>
      </c>
      <c r="V2718">
        <v>0</v>
      </c>
      <c r="W2718">
        <v>1.660727961376413</v>
      </c>
      <c r="X2718">
        <v>53.556390247653482</v>
      </c>
      <c r="Y2718">
        <v>0.3879106449660894</v>
      </c>
      <c r="Z2718">
        <v>0</v>
      </c>
      <c r="AA2718">
        <v>4.0550421701870993</v>
      </c>
      <c r="AB2718">
        <v>2.8794473191763394</v>
      </c>
      <c r="AC2718">
        <v>0</v>
      </c>
      <c r="AD2718">
        <v>0</v>
      </c>
      <c r="AE2718">
        <v>62.539518343359433</v>
      </c>
    </row>
    <row r="2719" spans="1:31" x14ac:dyDescent="0.3">
      <c r="A2719">
        <v>2694994</v>
      </c>
      <c r="B2719">
        <v>1</v>
      </c>
      <c r="C2719" t="s">
        <v>80</v>
      </c>
      <c r="D2719" t="s">
        <v>101</v>
      </c>
      <c r="E2719" t="s">
        <v>428</v>
      </c>
      <c r="F2719" t="s">
        <v>7888</v>
      </c>
      <c r="G2719" t="s">
        <v>409</v>
      </c>
      <c r="H2719" t="s">
        <v>187</v>
      </c>
      <c r="I2719" t="s">
        <v>136</v>
      </c>
      <c r="J2719" t="s">
        <v>137</v>
      </c>
      <c r="K2719" t="s">
        <v>138</v>
      </c>
      <c r="L2719" t="s">
        <v>7889</v>
      </c>
      <c r="M2719" t="s">
        <v>7890</v>
      </c>
      <c r="N2719">
        <v>0.60861111099999998</v>
      </c>
      <c r="O2719">
        <v>0</v>
      </c>
      <c r="P2719">
        <v>26</v>
      </c>
      <c r="Q2719">
        <v>0</v>
      </c>
      <c r="R2719">
        <v>0</v>
      </c>
      <c r="S2719">
        <v>0</v>
      </c>
      <c r="T2719">
        <v>7</v>
      </c>
      <c r="U2719">
        <v>0</v>
      </c>
      <c r="V2719">
        <v>0</v>
      </c>
      <c r="W2719">
        <v>0</v>
      </c>
      <c r="X2719">
        <v>1.7060474354731723</v>
      </c>
      <c r="Y2719">
        <v>0</v>
      </c>
      <c r="Z2719">
        <v>0</v>
      </c>
      <c r="AA2719">
        <v>0</v>
      </c>
      <c r="AB2719">
        <v>1.6146912017521924</v>
      </c>
      <c r="AC2719">
        <v>0</v>
      </c>
      <c r="AD2719">
        <v>0</v>
      </c>
      <c r="AE2719">
        <v>3.3207386372253644</v>
      </c>
    </row>
    <row r="2720" spans="1:31" x14ac:dyDescent="0.3">
      <c r="A2720">
        <v>2695022</v>
      </c>
      <c r="B2720">
        <v>1</v>
      </c>
      <c r="C2720" t="s">
        <v>80</v>
      </c>
      <c r="D2720" t="s">
        <v>84</v>
      </c>
      <c r="E2720" t="s">
        <v>184</v>
      </c>
      <c r="F2720" t="s">
        <v>7882</v>
      </c>
      <c r="G2720" t="s">
        <v>1177</v>
      </c>
      <c r="H2720" t="s">
        <v>187</v>
      </c>
      <c r="I2720" t="s">
        <v>136</v>
      </c>
      <c r="J2720" t="s">
        <v>137</v>
      </c>
      <c r="K2720" t="s">
        <v>138</v>
      </c>
      <c r="L2720" t="s">
        <v>7891</v>
      </c>
      <c r="M2720" t="s">
        <v>7892</v>
      </c>
      <c r="N2720">
        <v>1.2669444439999999</v>
      </c>
      <c r="O2720">
        <v>0</v>
      </c>
      <c r="P2720">
        <v>134</v>
      </c>
      <c r="Q2720">
        <v>0</v>
      </c>
      <c r="R2720">
        <v>0</v>
      </c>
      <c r="S2720">
        <v>0</v>
      </c>
      <c r="T2720">
        <v>8</v>
      </c>
      <c r="U2720">
        <v>0</v>
      </c>
      <c r="V2720">
        <v>0</v>
      </c>
      <c r="W2720">
        <v>0</v>
      </c>
      <c r="X2720">
        <v>27.590638140020612</v>
      </c>
      <c r="Y2720">
        <v>0</v>
      </c>
      <c r="Z2720">
        <v>0</v>
      </c>
      <c r="AA2720">
        <v>0</v>
      </c>
      <c r="AB2720">
        <v>2.3350106334251679</v>
      </c>
      <c r="AC2720">
        <v>0</v>
      </c>
      <c r="AD2720">
        <v>0</v>
      </c>
      <c r="AE2720">
        <v>29.925648773445779</v>
      </c>
    </row>
    <row r="2721" spans="1:31" x14ac:dyDescent="0.3">
      <c r="A2721">
        <v>2693816</v>
      </c>
      <c r="B2721">
        <v>1</v>
      </c>
      <c r="C2721" t="s">
        <v>80</v>
      </c>
      <c r="D2721" t="s">
        <v>83</v>
      </c>
      <c r="E2721" t="s">
        <v>160</v>
      </c>
      <c r="F2721" t="s">
        <v>7893</v>
      </c>
      <c r="G2721" t="s">
        <v>134</v>
      </c>
      <c r="H2721" t="s">
        <v>135</v>
      </c>
      <c r="I2721" t="s">
        <v>136</v>
      </c>
      <c r="J2721" t="s">
        <v>137</v>
      </c>
      <c r="K2721" t="s">
        <v>138</v>
      </c>
      <c r="L2721" t="s">
        <v>7894</v>
      </c>
      <c r="M2721" t="s">
        <v>7895</v>
      </c>
      <c r="N2721">
        <v>0.31944444399999999</v>
      </c>
      <c r="O2721">
        <v>0</v>
      </c>
      <c r="P2721">
        <v>1374</v>
      </c>
      <c r="Q2721">
        <v>0</v>
      </c>
      <c r="R2721">
        <v>0</v>
      </c>
      <c r="S2721">
        <v>0</v>
      </c>
      <c r="T2721">
        <v>705</v>
      </c>
      <c r="U2721">
        <v>0</v>
      </c>
      <c r="V2721">
        <v>1</v>
      </c>
      <c r="W2721">
        <v>0</v>
      </c>
      <c r="X2721">
        <v>91.15248224724948</v>
      </c>
      <c r="Y2721">
        <v>0</v>
      </c>
      <c r="Z2721">
        <v>0</v>
      </c>
      <c r="AA2721">
        <v>0</v>
      </c>
      <c r="AB2721">
        <v>205.67857569224782</v>
      </c>
      <c r="AC2721">
        <v>0</v>
      </c>
      <c r="AD2721">
        <v>2.5625393930566776</v>
      </c>
      <c r="AE2721">
        <v>299.39359733255401</v>
      </c>
    </row>
    <row r="2722" spans="1:31" x14ac:dyDescent="0.3">
      <c r="A2722">
        <v>2694671</v>
      </c>
      <c r="B2722">
        <v>1</v>
      </c>
      <c r="C2722" t="s">
        <v>80</v>
      </c>
      <c r="D2722" t="s">
        <v>85</v>
      </c>
      <c r="E2722" t="s">
        <v>141</v>
      </c>
      <c r="F2722" t="s">
        <v>7896</v>
      </c>
      <c r="G2722" t="s">
        <v>165</v>
      </c>
      <c r="H2722" t="s">
        <v>135</v>
      </c>
      <c r="I2722" t="s">
        <v>136</v>
      </c>
      <c r="J2722" t="s">
        <v>137</v>
      </c>
      <c r="K2722" t="s">
        <v>166</v>
      </c>
      <c r="L2722" t="s">
        <v>7897</v>
      </c>
      <c r="M2722" t="s">
        <v>7898</v>
      </c>
      <c r="N2722">
        <v>2.3905555550000002</v>
      </c>
      <c r="O2722">
        <v>0</v>
      </c>
      <c r="P2722">
        <v>1253</v>
      </c>
      <c r="Q2722">
        <v>0</v>
      </c>
      <c r="R2722">
        <v>0</v>
      </c>
      <c r="S2722">
        <v>0</v>
      </c>
      <c r="T2722">
        <v>35</v>
      </c>
      <c r="U2722">
        <v>0</v>
      </c>
      <c r="V2722">
        <v>0</v>
      </c>
      <c r="W2722">
        <v>0</v>
      </c>
      <c r="X2722">
        <v>719.43583387146327</v>
      </c>
      <c r="Y2722">
        <v>0</v>
      </c>
      <c r="Z2722">
        <v>0</v>
      </c>
      <c r="AA2722">
        <v>0</v>
      </c>
      <c r="AB2722">
        <v>370.52604180019438</v>
      </c>
      <c r="AC2722">
        <v>0</v>
      </c>
      <c r="AD2722">
        <v>0</v>
      </c>
      <c r="AE2722">
        <v>1089.9618756716577</v>
      </c>
    </row>
    <row r="2723" spans="1:31" x14ac:dyDescent="0.3">
      <c r="A2723">
        <v>2695040</v>
      </c>
      <c r="B2723">
        <v>1</v>
      </c>
      <c r="C2723" t="s">
        <v>80</v>
      </c>
      <c r="D2723" t="s">
        <v>89</v>
      </c>
      <c r="E2723" t="s">
        <v>132</v>
      </c>
      <c r="F2723" t="s">
        <v>7899</v>
      </c>
      <c r="G2723" t="s">
        <v>134</v>
      </c>
      <c r="H2723" t="s">
        <v>135</v>
      </c>
      <c r="I2723" t="s">
        <v>136</v>
      </c>
      <c r="J2723" t="s">
        <v>137</v>
      </c>
      <c r="K2723" t="s">
        <v>138</v>
      </c>
      <c r="L2723" t="s">
        <v>7900</v>
      </c>
      <c r="M2723" t="s">
        <v>7901</v>
      </c>
      <c r="N2723">
        <v>2.4869444440000001</v>
      </c>
      <c r="O2723">
        <v>0</v>
      </c>
      <c r="P2723">
        <v>15</v>
      </c>
      <c r="Q2723">
        <v>0</v>
      </c>
      <c r="R2723">
        <v>0</v>
      </c>
      <c r="S2723">
        <v>0</v>
      </c>
      <c r="T2723">
        <v>1</v>
      </c>
      <c r="U2723">
        <v>0</v>
      </c>
      <c r="V2723">
        <v>0</v>
      </c>
      <c r="W2723">
        <v>0</v>
      </c>
      <c r="X2723">
        <v>12.258931094550588</v>
      </c>
      <c r="Y2723">
        <v>0</v>
      </c>
      <c r="Z2723">
        <v>0</v>
      </c>
      <c r="AA2723">
        <v>0</v>
      </c>
      <c r="AB2723">
        <v>2.5180927319599999</v>
      </c>
      <c r="AC2723">
        <v>0</v>
      </c>
      <c r="AD2723">
        <v>0</v>
      </c>
      <c r="AE2723">
        <v>14.777023826510588</v>
      </c>
    </row>
    <row r="2724" spans="1:31" x14ac:dyDescent="0.3">
      <c r="A2724">
        <v>2695046</v>
      </c>
      <c r="B2724">
        <v>1</v>
      </c>
      <c r="C2724" t="s">
        <v>80</v>
      </c>
      <c r="D2724" t="s">
        <v>110</v>
      </c>
      <c r="E2724" t="s">
        <v>184</v>
      </c>
      <c r="F2724" t="s">
        <v>7902</v>
      </c>
      <c r="G2724" t="s">
        <v>186</v>
      </c>
      <c r="H2724" t="s">
        <v>187</v>
      </c>
      <c r="I2724" t="s">
        <v>136</v>
      </c>
      <c r="J2724" t="s">
        <v>137</v>
      </c>
      <c r="K2724" t="s">
        <v>138</v>
      </c>
      <c r="L2724" t="s">
        <v>7903</v>
      </c>
      <c r="M2724" t="s">
        <v>7904</v>
      </c>
      <c r="N2724">
        <v>1.9722222220000001</v>
      </c>
      <c r="O2724">
        <v>0</v>
      </c>
      <c r="P2724">
        <v>248</v>
      </c>
      <c r="Q2724">
        <v>0</v>
      </c>
      <c r="R2724">
        <v>0</v>
      </c>
      <c r="S2724">
        <v>0</v>
      </c>
      <c r="T2724">
        <v>14</v>
      </c>
      <c r="U2724">
        <v>0</v>
      </c>
      <c r="V2724">
        <v>0</v>
      </c>
      <c r="W2724">
        <v>0</v>
      </c>
      <c r="X2724">
        <v>104.75924296009775</v>
      </c>
      <c r="Y2724">
        <v>0</v>
      </c>
      <c r="Z2724">
        <v>0</v>
      </c>
      <c r="AA2724">
        <v>0</v>
      </c>
      <c r="AB2724">
        <v>11.647790474991057</v>
      </c>
      <c r="AC2724">
        <v>0</v>
      </c>
      <c r="AD2724">
        <v>0</v>
      </c>
      <c r="AE2724">
        <v>116.40703343508881</v>
      </c>
    </row>
    <row r="2725" spans="1:31" x14ac:dyDescent="0.3">
      <c r="A2725">
        <v>2694869</v>
      </c>
      <c r="B2725">
        <v>1</v>
      </c>
      <c r="C2725" t="s">
        <v>81</v>
      </c>
      <c r="D2725" t="s">
        <v>123</v>
      </c>
      <c r="E2725" t="s">
        <v>132</v>
      </c>
      <c r="F2725" t="s">
        <v>7905</v>
      </c>
      <c r="G2725" t="s">
        <v>134</v>
      </c>
      <c r="H2725" t="s">
        <v>135</v>
      </c>
      <c r="I2725" t="s">
        <v>136</v>
      </c>
      <c r="J2725" t="s">
        <v>137</v>
      </c>
      <c r="K2725" t="s">
        <v>138</v>
      </c>
      <c r="L2725" t="s">
        <v>7906</v>
      </c>
      <c r="M2725" t="s">
        <v>7907</v>
      </c>
      <c r="N2725">
        <v>0.67500000000000004</v>
      </c>
      <c r="O2725">
        <v>0</v>
      </c>
      <c r="P2725">
        <v>1</v>
      </c>
      <c r="Q2725">
        <v>0</v>
      </c>
      <c r="R2725">
        <v>36</v>
      </c>
      <c r="S2725">
        <v>0</v>
      </c>
      <c r="T2725">
        <v>5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8.2617033791633734</v>
      </c>
      <c r="AA2725">
        <v>0</v>
      </c>
      <c r="AB2725">
        <v>0.91350358518597774</v>
      </c>
      <c r="AC2725">
        <v>0</v>
      </c>
      <c r="AD2725">
        <v>0</v>
      </c>
      <c r="AE2725">
        <v>9.1752069643493517</v>
      </c>
    </row>
    <row r="2726" spans="1:31" x14ac:dyDescent="0.3">
      <c r="A2726">
        <v>2694917</v>
      </c>
      <c r="B2726">
        <v>1</v>
      </c>
      <c r="C2726" t="s">
        <v>81</v>
      </c>
      <c r="D2726" t="s">
        <v>113</v>
      </c>
      <c r="E2726" t="s">
        <v>145</v>
      </c>
      <c r="F2726" t="s">
        <v>4556</v>
      </c>
      <c r="G2726" t="s">
        <v>176</v>
      </c>
      <c r="H2726" t="s">
        <v>135</v>
      </c>
      <c r="I2726" t="s">
        <v>136</v>
      </c>
      <c r="J2726" t="s">
        <v>137</v>
      </c>
      <c r="K2726" t="s">
        <v>138</v>
      </c>
      <c r="L2726" t="s">
        <v>7908</v>
      </c>
      <c r="M2726" t="s">
        <v>7909</v>
      </c>
      <c r="N2726">
        <v>3.0211111110000002</v>
      </c>
      <c r="O2726">
        <v>0</v>
      </c>
      <c r="P2726">
        <v>158</v>
      </c>
      <c r="Q2726">
        <v>3</v>
      </c>
      <c r="R2726">
        <v>130</v>
      </c>
      <c r="S2726">
        <v>1</v>
      </c>
      <c r="T2726">
        <v>19</v>
      </c>
      <c r="U2726">
        <v>0</v>
      </c>
      <c r="V2726">
        <v>0</v>
      </c>
      <c r="W2726">
        <v>0</v>
      </c>
      <c r="X2726">
        <v>99.684423251311713</v>
      </c>
      <c r="Y2726">
        <v>6.0980412645517683</v>
      </c>
      <c r="Z2726">
        <v>144.03696544858309</v>
      </c>
      <c r="AA2726">
        <v>14.181048644909676</v>
      </c>
      <c r="AB2726">
        <v>12.114958947501316</v>
      </c>
      <c r="AC2726">
        <v>0</v>
      </c>
      <c r="AD2726">
        <v>0</v>
      </c>
      <c r="AE2726">
        <v>276.1154375568575</v>
      </c>
    </row>
    <row r="2727" spans="1:31" x14ac:dyDescent="0.3">
      <c r="A2727">
        <v>2694953</v>
      </c>
      <c r="B2727">
        <v>1</v>
      </c>
      <c r="C2727" t="s">
        <v>81</v>
      </c>
      <c r="D2727" t="s">
        <v>113</v>
      </c>
      <c r="E2727" t="s">
        <v>132</v>
      </c>
      <c r="F2727" t="s">
        <v>7910</v>
      </c>
      <c r="G2727" t="s">
        <v>134</v>
      </c>
      <c r="H2727" t="s">
        <v>135</v>
      </c>
      <c r="I2727" t="s">
        <v>136</v>
      </c>
      <c r="J2727" t="s">
        <v>137</v>
      </c>
      <c r="K2727" t="s">
        <v>138</v>
      </c>
      <c r="L2727" t="s">
        <v>7911</v>
      </c>
      <c r="M2727" t="s">
        <v>7912</v>
      </c>
      <c r="N2727">
        <v>0.75444444399999999</v>
      </c>
      <c r="O2727">
        <v>0</v>
      </c>
      <c r="P2727">
        <v>0</v>
      </c>
      <c r="Q2727">
        <v>0</v>
      </c>
      <c r="R2727">
        <v>0</v>
      </c>
      <c r="S2727">
        <v>1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182.44061611334286</v>
      </c>
      <c r="AB2727">
        <v>0</v>
      </c>
      <c r="AC2727">
        <v>0</v>
      </c>
      <c r="AD2727">
        <v>0</v>
      </c>
      <c r="AE2727">
        <v>182.44061611334286</v>
      </c>
    </row>
    <row r="2728" spans="1:31" x14ac:dyDescent="0.3">
      <c r="A2728">
        <v>2694987</v>
      </c>
      <c r="B2728">
        <v>1</v>
      </c>
      <c r="C2728" t="s">
        <v>81</v>
      </c>
      <c r="D2728" t="s">
        <v>120</v>
      </c>
      <c r="E2728" t="s">
        <v>160</v>
      </c>
      <c r="F2728" t="s">
        <v>7913</v>
      </c>
      <c r="G2728" t="s">
        <v>134</v>
      </c>
      <c r="H2728" t="s">
        <v>135</v>
      </c>
      <c r="I2728" t="s">
        <v>136</v>
      </c>
      <c r="J2728" t="s">
        <v>137</v>
      </c>
      <c r="K2728" t="s">
        <v>138</v>
      </c>
      <c r="L2728" t="s">
        <v>7914</v>
      </c>
      <c r="M2728" t="s">
        <v>7915</v>
      </c>
      <c r="N2728">
        <v>0.63777777700000005</v>
      </c>
      <c r="O2728">
        <v>0</v>
      </c>
      <c r="P2728">
        <v>1153</v>
      </c>
      <c r="Q2728">
        <v>0</v>
      </c>
      <c r="R2728">
        <v>8</v>
      </c>
      <c r="S2728">
        <v>0</v>
      </c>
      <c r="T2728">
        <v>146</v>
      </c>
      <c r="U2728">
        <v>1</v>
      </c>
      <c r="V2728">
        <v>0</v>
      </c>
      <c r="W2728">
        <v>0</v>
      </c>
      <c r="X2728">
        <v>120.92535491796151</v>
      </c>
      <c r="Y2728">
        <v>0</v>
      </c>
      <c r="Z2728">
        <v>3.4677678830359433</v>
      </c>
      <c r="AA2728">
        <v>0</v>
      </c>
      <c r="AB2728">
        <v>29.432602406901577</v>
      </c>
      <c r="AC2728">
        <v>13.110248101412148</v>
      </c>
      <c r="AD2728">
        <v>0</v>
      </c>
      <c r="AE2728">
        <v>166.93597330931118</v>
      </c>
    </row>
    <row r="2729" spans="1:31" x14ac:dyDescent="0.3">
      <c r="A2729">
        <v>2694992</v>
      </c>
      <c r="B2729">
        <v>1</v>
      </c>
      <c r="C2729" t="s">
        <v>80</v>
      </c>
      <c r="D2729" t="s">
        <v>84</v>
      </c>
      <c r="E2729" t="s">
        <v>141</v>
      </c>
      <c r="F2729" t="s">
        <v>678</v>
      </c>
      <c r="G2729" t="s">
        <v>442</v>
      </c>
      <c r="H2729" t="s">
        <v>135</v>
      </c>
      <c r="I2729" t="s">
        <v>169</v>
      </c>
      <c r="J2729" t="s">
        <v>137</v>
      </c>
      <c r="K2729" t="s">
        <v>166</v>
      </c>
      <c r="L2729" t="s">
        <v>7916</v>
      </c>
      <c r="M2729" t="s">
        <v>7917</v>
      </c>
      <c r="N2729">
        <v>1.3888888E-2</v>
      </c>
      <c r="O2729">
        <v>0</v>
      </c>
      <c r="P2729">
        <v>1764</v>
      </c>
      <c r="Q2729">
        <v>0</v>
      </c>
      <c r="R2729">
        <v>0</v>
      </c>
      <c r="S2729">
        <v>1</v>
      </c>
      <c r="T2729">
        <v>188</v>
      </c>
      <c r="U2729">
        <v>0</v>
      </c>
      <c r="V2729">
        <v>0</v>
      </c>
      <c r="W2729">
        <v>0</v>
      </c>
      <c r="X2729">
        <v>4.5695820548333996</v>
      </c>
      <c r="Y2729">
        <v>0</v>
      </c>
      <c r="Z2729">
        <v>0</v>
      </c>
      <c r="AA2729">
        <v>0.7259635196319778</v>
      </c>
      <c r="AB2729">
        <v>1.4204239755082149</v>
      </c>
      <c r="AC2729">
        <v>0</v>
      </c>
      <c r="AD2729">
        <v>0</v>
      </c>
      <c r="AE2729">
        <v>6.7159695499735923</v>
      </c>
    </row>
    <row r="2730" spans="1:31" x14ac:dyDescent="0.3">
      <c r="A2730">
        <v>2695002</v>
      </c>
      <c r="B2730">
        <v>1</v>
      </c>
      <c r="C2730" t="s">
        <v>80</v>
      </c>
      <c r="D2730" t="s">
        <v>96</v>
      </c>
      <c r="E2730" t="s">
        <v>141</v>
      </c>
      <c r="F2730" t="s">
        <v>7918</v>
      </c>
      <c r="G2730" t="s">
        <v>134</v>
      </c>
      <c r="H2730" t="s">
        <v>135</v>
      </c>
      <c r="I2730" t="s">
        <v>136</v>
      </c>
      <c r="J2730" t="s">
        <v>137</v>
      </c>
      <c r="K2730" t="s">
        <v>138</v>
      </c>
      <c r="L2730" t="s">
        <v>7919</v>
      </c>
      <c r="M2730" t="s">
        <v>7920</v>
      </c>
      <c r="N2730">
        <v>0.36499999999999999</v>
      </c>
      <c r="O2730">
        <v>0</v>
      </c>
      <c r="P2730">
        <v>2</v>
      </c>
      <c r="Q2730">
        <v>4</v>
      </c>
      <c r="R2730">
        <v>0</v>
      </c>
      <c r="S2730">
        <v>11</v>
      </c>
      <c r="T2730">
        <v>0</v>
      </c>
      <c r="U2730">
        <v>2</v>
      </c>
      <c r="V2730">
        <v>0</v>
      </c>
      <c r="W2730">
        <v>0</v>
      </c>
      <c r="X2730">
        <v>0.12900865358999999</v>
      </c>
      <c r="Y2730">
        <v>2.3949545260506007</v>
      </c>
      <c r="Z2730">
        <v>0</v>
      </c>
      <c r="AA2730">
        <v>16.156435791000238</v>
      </c>
      <c r="AB2730">
        <v>0</v>
      </c>
      <c r="AC2730">
        <v>56.569297778182133</v>
      </c>
      <c r="AD2730">
        <v>0</v>
      </c>
      <c r="AE2730">
        <v>75.24969674882297</v>
      </c>
    </row>
    <row r="2731" spans="1:31" x14ac:dyDescent="0.3">
      <c r="A2731">
        <v>2695004</v>
      </c>
      <c r="B2731">
        <v>1</v>
      </c>
      <c r="C2731" t="s">
        <v>80</v>
      </c>
      <c r="D2731" t="s">
        <v>96</v>
      </c>
      <c r="E2731" t="s">
        <v>132</v>
      </c>
      <c r="F2731" t="s">
        <v>7921</v>
      </c>
      <c r="G2731" t="s">
        <v>134</v>
      </c>
      <c r="H2731" t="s">
        <v>135</v>
      </c>
      <c r="I2731" t="s">
        <v>136</v>
      </c>
      <c r="J2731" t="s">
        <v>137</v>
      </c>
      <c r="K2731" t="s">
        <v>138</v>
      </c>
      <c r="L2731" t="s">
        <v>7922</v>
      </c>
      <c r="M2731" t="s">
        <v>7923</v>
      </c>
      <c r="N2731">
        <v>0.47555555500000002</v>
      </c>
      <c r="O2731">
        <v>0</v>
      </c>
      <c r="P2731">
        <v>0</v>
      </c>
      <c r="Q2731">
        <v>0</v>
      </c>
      <c r="R2731">
        <v>0</v>
      </c>
      <c r="S2731">
        <v>2</v>
      </c>
      <c r="T2731">
        <v>0</v>
      </c>
      <c r="U2731">
        <v>1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11.1780848740664</v>
      </c>
      <c r="AB2731">
        <v>0</v>
      </c>
      <c r="AC2731">
        <v>28.82608948208</v>
      </c>
      <c r="AD2731">
        <v>0</v>
      </c>
      <c r="AE2731">
        <v>40.0041743561464</v>
      </c>
    </row>
    <row r="2732" spans="1:31" x14ac:dyDescent="0.3">
      <c r="A2732">
        <v>2695005</v>
      </c>
      <c r="B2732">
        <v>1</v>
      </c>
      <c r="C2732" t="s">
        <v>80</v>
      </c>
      <c r="D2732" t="s">
        <v>96</v>
      </c>
      <c r="E2732" t="s">
        <v>141</v>
      </c>
      <c r="F2732" t="s">
        <v>7924</v>
      </c>
      <c r="G2732" t="s">
        <v>134</v>
      </c>
      <c r="H2732" t="s">
        <v>135</v>
      </c>
      <c r="I2732" t="s">
        <v>136</v>
      </c>
      <c r="J2732" t="s">
        <v>137</v>
      </c>
      <c r="K2732" t="s">
        <v>138</v>
      </c>
      <c r="L2732" t="s">
        <v>7925</v>
      </c>
      <c r="M2732" t="s">
        <v>7926</v>
      </c>
      <c r="N2732">
        <v>6.5277776999999995E-2</v>
      </c>
      <c r="O2732">
        <v>0</v>
      </c>
      <c r="P2732">
        <v>290</v>
      </c>
      <c r="Q2732">
        <v>11</v>
      </c>
      <c r="R2732">
        <v>31</v>
      </c>
      <c r="S2732">
        <v>12</v>
      </c>
      <c r="T2732">
        <v>64</v>
      </c>
      <c r="U2732">
        <v>3</v>
      </c>
      <c r="V2732">
        <v>0</v>
      </c>
      <c r="W2732">
        <v>0</v>
      </c>
      <c r="X2732">
        <v>4.6883367433178424</v>
      </c>
      <c r="Y2732">
        <v>3.0000138485882957</v>
      </c>
      <c r="Z2732">
        <v>0.70545624515970973</v>
      </c>
      <c r="AA2732">
        <v>2.0304712636701003</v>
      </c>
      <c r="AB2732">
        <v>2.05315578243296</v>
      </c>
      <c r="AC2732">
        <v>10.97371449336536</v>
      </c>
      <c r="AD2732">
        <v>0</v>
      </c>
      <c r="AE2732">
        <v>23.451148376534267</v>
      </c>
    </row>
    <row r="2733" spans="1:31" x14ac:dyDescent="0.3">
      <c r="A2733">
        <v>2695011</v>
      </c>
      <c r="B2733">
        <v>1</v>
      </c>
      <c r="C2733" t="s">
        <v>80</v>
      </c>
      <c r="D2733" t="s">
        <v>96</v>
      </c>
      <c r="E2733" t="s">
        <v>160</v>
      </c>
      <c r="F2733" t="s">
        <v>7927</v>
      </c>
      <c r="G2733" t="s">
        <v>134</v>
      </c>
      <c r="H2733" t="s">
        <v>135</v>
      </c>
      <c r="I2733" t="s">
        <v>136</v>
      </c>
      <c r="J2733" t="s">
        <v>137</v>
      </c>
      <c r="K2733" t="s">
        <v>138</v>
      </c>
      <c r="L2733" t="s">
        <v>7928</v>
      </c>
      <c r="M2733" t="s">
        <v>7929</v>
      </c>
      <c r="N2733">
        <v>0.1275</v>
      </c>
      <c r="O2733">
        <v>0</v>
      </c>
      <c r="P2733">
        <v>565</v>
      </c>
      <c r="Q2733">
        <v>0</v>
      </c>
      <c r="R2733">
        <v>1</v>
      </c>
      <c r="S2733">
        <v>0</v>
      </c>
      <c r="T2733">
        <v>22</v>
      </c>
      <c r="U2733">
        <v>0</v>
      </c>
      <c r="V2733">
        <v>0</v>
      </c>
      <c r="W2733">
        <v>0</v>
      </c>
      <c r="X2733">
        <v>8.8963667015894039</v>
      </c>
      <c r="Y2733">
        <v>0</v>
      </c>
      <c r="Z2733">
        <v>0</v>
      </c>
      <c r="AA2733">
        <v>0</v>
      </c>
      <c r="AB2733">
        <v>2.8282302293523842</v>
      </c>
      <c r="AC2733">
        <v>0</v>
      </c>
      <c r="AD2733">
        <v>0</v>
      </c>
      <c r="AE2733">
        <v>11.724596930941788</v>
      </c>
    </row>
    <row r="2734" spans="1:31" x14ac:dyDescent="0.3">
      <c r="A2734">
        <v>2695014</v>
      </c>
      <c r="B2734">
        <v>1</v>
      </c>
      <c r="C2734" t="s">
        <v>80</v>
      </c>
      <c r="D2734" t="s">
        <v>96</v>
      </c>
      <c r="E2734" t="s">
        <v>145</v>
      </c>
      <c r="F2734" t="s">
        <v>7930</v>
      </c>
      <c r="G2734" t="s">
        <v>134</v>
      </c>
      <c r="H2734" t="s">
        <v>135</v>
      </c>
      <c r="I2734" t="s">
        <v>136</v>
      </c>
      <c r="J2734" t="s">
        <v>137</v>
      </c>
      <c r="K2734" t="s">
        <v>138</v>
      </c>
      <c r="L2734" t="s">
        <v>7931</v>
      </c>
      <c r="M2734" t="s">
        <v>7932</v>
      </c>
      <c r="N2734">
        <v>0.141666666</v>
      </c>
      <c r="O2734">
        <v>0</v>
      </c>
      <c r="P2734">
        <v>574</v>
      </c>
      <c r="Q2734">
        <v>0</v>
      </c>
      <c r="R2734">
        <v>2</v>
      </c>
      <c r="S2734">
        <v>0</v>
      </c>
      <c r="T2734">
        <v>282</v>
      </c>
      <c r="U2734">
        <v>0</v>
      </c>
      <c r="V2734">
        <v>0</v>
      </c>
      <c r="W2734">
        <v>0</v>
      </c>
      <c r="X2734">
        <v>35.890086403361458</v>
      </c>
      <c r="Y2734">
        <v>0</v>
      </c>
      <c r="Z2734">
        <v>2.8064723998098007E-2</v>
      </c>
      <c r="AA2734">
        <v>0</v>
      </c>
      <c r="AB2734">
        <v>45.689404468061326</v>
      </c>
      <c r="AC2734">
        <v>0</v>
      </c>
      <c r="AD2734">
        <v>0</v>
      </c>
      <c r="AE2734">
        <v>81.607555595420877</v>
      </c>
    </row>
    <row r="2735" spans="1:31" x14ac:dyDescent="0.3">
      <c r="A2735">
        <v>2695017</v>
      </c>
      <c r="B2735">
        <v>1</v>
      </c>
      <c r="C2735" t="s">
        <v>80</v>
      </c>
      <c r="D2735" t="s">
        <v>89</v>
      </c>
      <c r="E2735" t="s">
        <v>160</v>
      </c>
      <c r="F2735" t="s">
        <v>7933</v>
      </c>
      <c r="G2735" t="s">
        <v>134</v>
      </c>
      <c r="H2735" t="s">
        <v>135</v>
      </c>
      <c r="I2735" t="s">
        <v>136</v>
      </c>
      <c r="J2735" t="s">
        <v>137</v>
      </c>
      <c r="K2735" t="s">
        <v>138</v>
      </c>
      <c r="L2735" t="s">
        <v>7934</v>
      </c>
      <c r="M2735" t="s">
        <v>7935</v>
      </c>
      <c r="N2735">
        <v>1.661944444</v>
      </c>
      <c r="O2735">
        <v>1</v>
      </c>
      <c r="P2735">
        <v>987</v>
      </c>
      <c r="Q2735">
        <v>3</v>
      </c>
      <c r="R2735">
        <v>82</v>
      </c>
      <c r="S2735">
        <v>10</v>
      </c>
      <c r="T2735">
        <v>166</v>
      </c>
      <c r="U2735">
        <v>1</v>
      </c>
      <c r="V2735">
        <v>0</v>
      </c>
      <c r="W2735">
        <v>0.22894960966916664</v>
      </c>
      <c r="X2735">
        <v>743.82640800849094</v>
      </c>
      <c r="Y2735">
        <v>0.65171662605257796</v>
      </c>
      <c r="Z2735">
        <v>30.004462110054369</v>
      </c>
      <c r="AA2735">
        <v>159.97616536054153</v>
      </c>
      <c r="AB2735">
        <v>307.95979180921353</v>
      </c>
      <c r="AC2735">
        <v>8.094609798959592</v>
      </c>
      <c r="AD2735">
        <v>0</v>
      </c>
      <c r="AE2735">
        <v>1250.7421033229816</v>
      </c>
    </row>
    <row r="2736" spans="1:31" x14ac:dyDescent="0.3">
      <c r="A2736">
        <v>2695018</v>
      </c>
      <c r="B2736">
        <v>1</v>
      </c>
      <c r="C2736" t="s">
        <v>81</v>
      </c>
      <c r="D2736" t="s">
        <v>116</v>
      </c>
      <c r="E2736" t="s">
        <v>132</v>
      </c>
      <c r="F2736" t="s">
        <v>7936</v>
      </c>
      <c r="G2736" t="s">
        <v>134</v>
      </c>
      <c r="H2736" t="s">
        <v>135</v>
      </c>
      <c r="I2736" t="s">
        <v>136</v>
      </c>
      <c r="J2736" t="s">
        <v>137</v>
      </c>
      <c r="K2736" t="s">
        <v>138</v>
      </c>
      <c r="L2736" t="s">
        <v>7937</v>
      </c>
      <c r="M2736" t="s">
        <v>7938</v>
      </c>
      <c r="N2736">
        <v>0.89722222200000001</v>
      </c>
      <c r="O2736">
        <v>4</v>
      </c>
      <c r="P2736">
        <v>916</v>
      </c>
      <c r="Q2736">
        <v>8</v>
      </c>
      <c r="R2736">
        <v>117</v>
      </c>
      <c r="S2736">
        <v>3</v>
      </c>
      <c r="T2736">
        <v>53</v>
      </c>
      <c r="U2736">
        <v>1</v>
      </c>
      <c r="V2736">
        <v>0</v>
      </c>
      <c r="W2736">
        <v>0.49485647107333336</v>
      </c>
      <c r="X2736">
        <v>104.09136186945274</v>
      </c>
      <c r="Y2736">
        <v>1.9841991691477512</v>
      </c>
      <c r="Z2736">
        <v>44.55367464393683</v>
      </c>
      <c r="AA2736">
        <v>4.9011141425436255</v>
      </c>
      <c r="AB2736">
        <v>13.290680764999813</v>
      </c>
      <c r="AC2736">
        <v>6.8106217767514003</v>
      </c>
      <c r="AD2736">
        <v>0</v>
      </c>
      <c r="AE2736">
        <v>176.1265088379055</v>
      </c>
    </row>
    <row r="2737" spans="1:31" x14ac:dyDescent="0.3">
      <c r="A2737">
        <v>2695019</v>
      </c>
      <c r="B2737">
        <v>1</v>
      </c>
      <c r="C2737" t="s">
        <v>80</v>
      </c>
      <c r="D2737" t="s">
        <v>110</v>
      </c>
      <c r="E2737" t="s">
        <v>160</v>
      </c>
      <c r="F2737" t="s">
        <v>7939</v>
      </c>
      <c r="G2737" t="s">
        <v>134</v>
      </c>
      <c r="H2737" t="s">
        <v>135</v>
      </c>
      <c r="I2737" t="s">
        <v>136</v>
      </c>
      <c r="J2737" t="s">
        <v>137</v>
      </c>
      <c r="K2737" t="s">
        <v>138</v>
      </c>
      <c r="L2737" t="s">
        <v>7940</v>
      </c>
      <c r="M2737" t="s">
        <v>7941</v>
      </c>
      <c r="N2737">
        <v>0.59583333299999997</v>
      </c>
      <c r="O2737">
        <v>0</v>
      </c>
      <c r="P2737">
        <v>5599</v>
      </c>
      <c r="Q2737">
        <v>0</v>
      </c>
      <c r="R2737">
        <v>1</v>
      </c>
      <c r="S2737">
        <v>1</v>
      </c>
      <c r="T2737">
        <v>470</v>
      </c>
      <c r="U2737">
        <v>0</v>
      </c>
      <c r="V2737">
        <v>2</v>
      </c>
      <c r="W2737">
        <v>0</v>
      </c>
      <c r="X2737">
        <v>563.58138702216468</v>
      </c>
      <c r="Y2737">
        <v>0</v>
      </c>
      <c r="Z2737">
        <v>8.8742000969050001E-3</v>
      </c>
      <c r="AA2737">
        <v>3.7558264806101329</v>
      </c>
      <c r="AB2737">
        <v>128.12750732051646</v>
      </c>
      <c r="AC2737">
        <v>0</v>
      </c>
      <c r="AD2737">
        <v>3.3184235240656506</v>
      </c>
      <c r="AE2737">
        <v>698.79201854745384</v>
      </c>
    </row>
    <row r="2738" spans="1:31" x14ac:dyDescent="0.3">
      <c r="A2738">
        <v>2695020</v>
      </c>
      <c r="B2738">
        <v>1</v>
      </c>
      <c r="C2738" t="s">
        <v>80</v>
      </c>
      <c r="D2738" t="s">
        <v>83</v>
      </c>
      <c r="E2738" t="s">
        <v>132</v>
      </c>
      <c r="F2738" t="s">
        <v>7942</v>
      </c>
      <c r="G2738" t="s">
        <v>134</v>
      </c>
      <c r="H2738" t="s">
        <v>135</v>
      </c>
      <c r="I2738" t="s">
        <v>136</v>
      </c>
      <c r="J2738" t="s">
        <v>137</v>
      </c>
      <c r="K2738" t="s">
        <v>138</v>
      </c>
      <c r="L2738" t="s">
        <v>7943</v>
      </c>
      <c r="M2738" t="s">
        <v>7944</v>
      </c>
      <c r="N2738">
        <v>0.12416666599999999</v>
      </c>
      <c r="O2738">
        <v>1</v>
      </c>
      <c r="P2738">
        <v>2640</v>
      </c>
      <c r="Q2738">
        <v>0</v>
      </c>
      <c r="R2738">
        <v>17</v>
      </c>
      <c r="S2738">
        <v>10</v>
      </c>
      <c r="T2738">
        <v>416</v>
      </c>
      <c r="U2738">
        <v>2</v>
      </c>
      <c r="V2738">
        <v>4</v>
      </c>
      <c r="W2738">
        <v>0.48999883508511366</v>
      </c>
      <c r="X2738">
        <v>67.017381982098314</v>
      </c>
      <c r="Y2738">
        <v>0</v>
      </c>
      <c r="Z2738">
        <v>1.1331677929862811</v>
      </c>
      <c r="AA2738">
        <v>6.9405751617899174</v>
      </c>
      <c r="AB2738">
        <v>39.222665335559064</v>
      </c>
      <c r="AC2738">
        <v>2.1680134613213915</v>
      </c>
      <c r="AD2738">
        <v>14.59369448184834</v>
      </c>
      <c r="AE2738">
        <v>131.56549705068844</v>
      </c>
    </row>
    <row r="2739" spans="1:31" x14ac:dyDescent="0.3">
      <c r="A2739">
        <v>2695025</v>
      </c>
      <c r="B2739">
        <v>1</v>
      </c>
      <c r="C2739" t="s">
        <v>80</v>
      </c>
      <c r="D2739" t="s">
        <v>95</v>
      </c>
      <c r="E2739" t="s">
        <v>160</v>
      </c>
      <c r="F2739" t="s">
        <v>6393</v>
      </c>
      <c r="G2739" t="s">
        <v>134</v>
      </c>
      <c r="H2739" t="s">
        <v>135</v>
      </c>
      <c r="I2739" t="s">
        <v>136</v>
      </c>
      <c r="J2739" t="s">
        <v>137</v>
      </c>
      <c r="K2739" t="s">
        <v>138</v>
      </c>
      <c r="L2739" t="s">
        <v>7945</v>
      </c>
      <c r="M2739" t="s">
        <v>7946</v>
      </c>
      <c r="N2739">
        <v>2.227777777</v>
      </c>
      <c r="O2739">
        <v>5</v>
      </c>
      <c r="P2739">
        <v>742</v>
      </c>
      <c r="Q2739">
        <v>24</v>
      </c>
      <c r="R2739">
        <v>12</v>
      </c>
      <c r="S2739">
        <v>34</v>
      </c>
      <c r="T2739">
        <v>54</v>
      </c>
      <c r="U2739">
        <v>0</v>
      </c>
      <c r="V2739">
        <v>0</v>
      </c>
      <c r="W2739">
        <v>7.7996320341753931</v>
      </c>
      <c r="X2739">
        <v>297.2176377116042</v>
      </c>
      <c r="Y2739">
        <v>66.118495446389176</v>
      </c>
      <c r="Z2739">
        <v>10.168499268866315</v>
      </c>
      <c r="AA2739">
        <v>919.61153097396311</v>
      </c>
      <c r="AB2739">
        <v>75.681616050698082</v>
      </c>
      <c r="AC2739">
        <v>0</v>
      </c>
      <c r="AD2739">
        <v>0</v>
      </c>
      <c r="AE2739">
        <v>1376.5974114856961</v>
      </c>
    </row>
    <row r="2740" spans="1:31" x14ac:dyDescent="0.3">
      <c r="A2740">
        <v>2695031</v>
      </c>
      <c r="B2740">
        <v>1</v>
      </c>
      <c r="C2740" t="s">
        <v>81</v>
      </c>
      <c r="D2740" t="s">
        <v>123</v>
      </c>
      <c r="E2740" t="s">
        <v>160</v>
      </c>
      <c r="F2740" t="s">
        <v>2029</v>
      </c>
      <c r="G2740" t="s">
        <v>134</v>
      </c>
      <c r="H2740" t="s">
        <v>135</v>
      </c>
      <c r="I2740" t="s">
        <v>136</v>
      </c>
      <c r="J2740" t="s">
        <v>137</v>
      </c>
      <c r="K2740" t="s">
        <v>138</v>
      </c>
      <c r="L2740" t="s">
        <v>7947</v>
      </c>
      <c r="M2740" t="s">
        <v>7948</v>
      </c>
      <c r="N2740">
        <v>3.3725000000000001</v>
      </c>
      <c r="O2740">
        <v>1</v>
      </c>
      <c r="P2740">
        <v>960</v>
      </c>
      <c r="Q2740">
        <v>25</v>
      </c>
      <c r="R2740">
        <v>135</v>
      </c>
      <c r="S2740">
        <v>3</v>
      </c>
      <c r="T2740">
        <v>103</v>
      </c>
      <c r="U2740">
        <v>0</v>
      </c>
      <c r="V2740">
        <v>0</v>
      </c>
      <c r="W2740">
        <v>0.50014458410999996</v>
      </c>
      <c r="X2740">
        <v>334.37986742195102</v>
      </c>
      <c r="Y2740">
        <v>39.044698243173698</v>
      </c>
      <c r="Z2740">
        <v>148.49686860038389</v>
      </c>
      <c r="AA2740">
        <v>13.866040977286222</v>
      </c>
      <c r="AB2740">
        <v>76.411761798248293</v>
      </c>
      <c r="AC2740">
        <v>0</v>
      </c>
      <c r="AD2740">
        <v>0</v>
      </c>
      <c r="AE2740">
        <v>612.69938162515314</v>
      </c>
    </row>
    <row r="2741" spans="1:31" x14ac:dyDescent="0.3">
      <c r="A2741">
        <v>2695032</v>
      </c>
      <c r="B2741">
        <v>1</v>
      </c>
      <c r="C2741" t="s">
        <v>80</v>
      </c>
      <c r="D2741" t="s">
        <v>98</v>
      </c>
      <c r="E2741" t="s">
        <v>132</v>
      </c>
      <c r="F2741" t="s">
        <v>1421</v>
      </c>
      <c r="G2741" t="s">
        <v>134</v>
      </c>
      <c r="H2741" t="s">
        <v>135</v>
      </c>
      <c r="I2741" t="s">
        <v>136</v>
      </c>
      <c r="J2741" t="s">
        <v>137</v>
      </c>
      <c r="K2741" t="s">
        <v>138</v>
      </c>
      <c r="L2741" t="s">
        <v>7949</v>
      </c>
      <c r="M2741" t="s">
        <v>7950</v>
      </c>
      <c r="N2741">
        <v>1.079722222</v>
      </c>
      <c r="O2741">
        <v>0</v>
      </c>
      <c r="P2741">
        <v>1286</v>
      </c>
      <c r="Q2741">
        <v>2</v>
      </c>
      <c r="R2741">
        <v>201</v>
      </c>
      <c r="S2741">
        <v>7</v>
      </c>
      <c r="T2741">
        <v>366</v>
      </c>
      <c r="U2741">
        <v>0</v>
      </c>
      <c r="V2741">
        <v>0</v>
      </c>
      <c r="W2741">
        <v>0</v>
      </c>
      <c r="X2741">
        <v>147.06895122145573</v>
      </c>
      <c r="Y2741">
        <v>1.5337674970039887</v>
      </c>
      <c r="Z2741">
        <v>50.653155741505344</v>
      </c>
      <c r="AA2741">
        <v>58.892978848262757</v>
      </c>
      <c r="AB2741">
        <v>86.999280091351977</v>
      </c>
      <c r="AC2741">
        <v>0</v>
      </c>
      <c r="AD2741">
        <v>0</v>
      </c>
      <c r="AE2741">
        <v>345.14813339957982</v>
      </c>
    </row>
    <row r="2742" spans="1:31" x14ac:dyDescent="0.3">
      <c r="A2742">
        <v>2695033</v>
      </c>
      <c r="B2742">
        <v>1</v>
      </c>
      <c r="C2742" t="s">
        <v>81</v>
      </c>
      <c r="D2742" t="s">
        <v>122</v>
      </c>
      <c r="E2742" t="s">
        <v>132</v>
      </c>
      <c r="F2742" t="s">
        <v>7951</v>
      </c>
      <c r="G2742" t="s">
        <v>134</v>
      </c>
      <c r="H2742" t="s">
        <v>135</v>
      </c>
      <c r="I2742" t="s">
        <v>136</v>
      </c>
      <c r="J2742" t="s">
        <v>137</v>
      </c>
      <c r="K2742" t="s">
        <v>138</v>
      </c>
      <c r="L2742" t="s">
        <v>7952</v>
      </c>
      <c r="M2742" t="s">
        <v>7953</v>
      </c>
      <c r="N2742">
        <v>0.97694444400000002</v>
      </c>
      <c r="O2742">
        <v>0</v>
      </c>
      <c r="P2742">
        <v>0</v>
      </c>
      <c r="Q2742">
        <v>0</v>
      </c>
      <c r="R2742">
        <v>0</v>
      </c>
      <c r="S2742">
        <v>0</v>
      </c>
      <c r="T2742">
        <v>0</v>
      </c>
      <c r="U2742">
        <v>1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1428.4969272757148</v>
      </c>
      <c r="AD2742">
        <v>0</v>
      </c>
      <c r="AE2742">
        <v>1428.4969272757148</v>
      </c>
    </row>
    <row r="2743" spans="1:31" x14ac:dyDescent="0.3">
      <c r="A2743">
        <v>2695035</v>
      </c>
      <c r="B2743">
        <v>1</v>
      </c>
      <c r="C2743" t="s">
        <v>81</v>
      </c>
      <c r="D2743" t="s">
        <v>112</v>
      </c>
      <c r="E2743" t="s">
        <v>160</v>
      </c>
      <c r="F2743" t="s">
        <v>7954</v>
      </c>
      <c r="G2743" t="s">
        <v>134</v>
      </c>
      <c r="H2743" t="s">
        <v>135</v>
      </c>
      <c r="I2743" t="s">
        <v>136</v>
      </c>
      <c r="J2743" t="s">
        <v>137</v>
      </c>
      <c r="K2743" t="s">
        <v>138</v>
      </c>
      <c r="L2743" t="s">
        <v>7955</v>
      </c>
      <c r="M2743" t="s">
        <v>7956</v>
      </c>
      <c r="N2743">
        <v>0.17944444400000001</v>
      </c>
      <c r="O2743">
        <v>1</v>
      </c>
      <c r="P2743">
        <v>227</v>
      </c>
      <c r="Q2743">
        <v>148</v>
      </c>
      <c r="R2743">
        <v>246</v>
      </c>
      <c r="S2743">
        <v>23</v>
      </c>
      <c r="T2743">
        <v>27</v>
      </c>
      <c r="U2743">
        <v>9</v>
      </c>
      <c r="V2743">
        <v>0</v>
      </c>
      <c r="W2743">
        <v>2.4822857926666667E-2</v>
      </c>
      <c r="X2743">
        <v>4.4574145350725676</v>
      </c>
      <c r="Y2743">
        <v>46.743367294992936</v>
      </c>
      <c r="Z2743">
        <v>34.227067654497482</v>
      </c>
      <c r="AA2743">
        <v>15.237053237005894</v>
      </c>
      <c r="AB2743">
        <v>3.784815774214199</v>
      </c>
      <c r="AC2743">
        <v>53.071488021535679</v>
      </c>
      <c r="AD2743">
        <v>0</v>
      </c>
      <c r="AE2743">
        <v>157.54602937524541</v>
      </c>
    </row>
    <row r="2744" spans="1:31" x14ac:dyDescent="0.3">
      <c r="A2744">
        <v>2695036</v>
      </c>
      <c r="B2744">
        <v>1</v>
      </c>
      <c r="C2744" t="s">
        <v>80</v>
      </c>
      <c r="D2744" t="s">
        <v>106</v>
      </c>
      <c r="E2744" t="s">
        <v>160</v>
      </c>
      <c r="F2744" t="s">
        <v>7957</v>
      </c>
      <c r="G2744" t="s">
        <v>134</v>
      </c>
      <c r="H2744" t="s">
        <v>135</v>
      </c>
      <c r="I2744" t="s">
        <v>136</v>
      </c>
      <c r="J2744" t="s">
        <v>137</v>
      </c>
      <c r="K2744" t="s">
        <v>138</v>
      </c>
      <c r="L2744" t="s">
        <v>7958</v>
      </c>
      <c r="M2744" t="s">
        <v>7959</v>
      </c>
      <c r="N2744">
        <v>1.0161111110000001</v>
      </c>
      <c r="O2744">
        <v>1</v>
      </c>
      <c r="P2744">
        <v>0</v>
      </c>
      <c r="Q2744">
        <v>13</v>
      </c>
      <c r="R2744">
        <v>131</v>
      </c>
      <c r="S2744">
        <v>4</v>
      </c>
      <c r="T2744">
        <v>34</v>
      </c>
      <c r="U2744">
        <v>0</v>
      </c>
      <c r="V2744">
        <v>0</v>
      </c>
      <c r="W2744">
        <v>1.6635806159891031</v>
      </c>
      <c r="X2744">
        <v>0</v>
      </c>
      <c r="Y2744">
        <v>50.154399502352796</v>
      </c>
      <c r="Z2744">
        <v>308.22787281593708</v>
      </c>
      <c r="AA2744">
        <v>83.87472445956611</v>
      </c>
      <c r="AB2744">
        <v>50.948961112074961</v>
      </c>
      <c r="AC2744">
        <v>0</v>
      </c>
      <c r="AD2744">
        <v>0</v>
      </c>
      <c r="AE2744">
        <v>494.86953850592005</v>
      </c>
    </row>
    <row r="2745" spans="1:31" x14ac:dyDescent="0.3">
      <c r="A2745">
        <v>2695038</v>
      </c>
      <c r="B2745">
        <v>1</v>
      </c>
      <c r="C2745" t="s">
        <v>80</v>
      </c>
      <c r="D2745" t="s">
        <v>92</v>
      </c>
      <c r="E2745" t="s">
        <v>145</v>
      </c>
      <c r="F2745" t="s">
        <v>7960</v>
      </c>
      <c r="G2745" t="s">
        <v>134</v>
      </c>
      <c r="H2745" t="s">
        <v>135</v>
      </c>
      <c r="I2745" t="s">
        <v>136</v>
      </c>
      <c r="J2745" t="s">
        <v>137</v>
      </c>
      <c r="K2745" t="s">
        <v>138</v>
      </c>
      <c r="L2745" t="s">
        <v>7961</v>
      </c>
      <c r="M2745" t="s">
        <v>7962</v>
      </c>
      <c r="N2745">
        <v>1.1405555549999999</v>
      </c>
      <c r="O2745">
        <v>3</v>
      </c>
      <c r="P2745">
        <v>744</v>
      </c>
      <c r="Q2745">
        <v>1</v>
      </c>
      <c r="R2745">
        <v>0</v>
      </c>
      <c r="S2745">
        <v>0</v>
      </c>
      <c r="T2745">
        <v>7</v>
      </c>
      <c r="U2745">
        <v>0</v>
      </c>
      <c r="V2745">
        <v>0</v>
      </c>
      <c r="W2745">
        <v>2.535097475270045</v>
      </c>
      <c r="X2745">
        <v>108.53552746042961</v>
      </c>
      <c r="Y2745">
        <v>1.5540732946941263</v>
      </c>
      <c r="Z2745">
        <v>0</v>
      </c>
      <c r="AA2745">
        <v>0</v>
      </c>
      <c r="AB2745">
        <v>5.9507125108522017</v>
      </c>
      <c r="AC2745">
        <v>0</v>
      </c>
      <c r="AD2745">
        <v>0</v>
      </c>
      <c r="AE2745">
        <v>118.57541074124597</v>
      </c>
    </row>
    <row r="2746" spans="1:31" x14ac:dyDescent="0.3">
      <c r="A2746">
        <v>2695043</v>
      </c>
      <c r="B2746">
        <v>1</v>
      </c>
      <c r="C2746" t="s">
        <v>81</v>
      </c>
      <c r="D2746" t="s">
        <v>118</v>
      </c>
      <c r="E2746" t="s">
        <v>132</v>
      </c>
      <c r="F2746" t="s">
        <v>7963</v>
      </c>
      <c r="G2746" t="s">
        <v>134</v>
      </c>
      <c r="H2746" t="s">
        <v>135</v>
      </c>
      <c r="I2746" t="s">
        <v>136</v>
      </c>
      <c r="J2746" t="s">
        <v>137</v>
      </c>
      <c r="K2746" t="s">
        <v>138</v>
      </c>
      <c r="L2746" t="s">
        <v>7964</v>
      </c>
      <c r="M2746" t="s">
        <v>7965</v>
      </c>
      <c r="N2746">
        <v>1.5219444440000001</v>
      </c>
      <c r="O2746">
        <v>1</v>
      </c>
      <c r="P2746">
        <v>318</v>
      </c>
      <c r="Q2746">
        <v>78</v>
      </c>
      <c r="R2746">
        <v>52</v>
      </c>
      <c r="S2746">
        <v>6</v>
      </c>
      <c r="T2746">
        <v>46</v>
      </c>
      <c r="U2746">
        <v>1</v>
      </c>
      <c r="V2746">
        <v>1</v>
      </c>
      <c r="W2746">
        <v>0.24326838688351557</v>
      </c>
      <c r="X2746">
        <v>120.35486621306686</v>
      </c>
      <c r="Y2746">
        <v>549.08713969942619</v>
      </c>
      <c r="Z2746">
        <v>39.084208488602506</v>
      </c>
      <c r="AA2746">
        <v>4.4392938932588599</v>
      </c>
      <c r="AB2746">
        <v>19.775748741902003</v>
      </c>
      <c r="AC2746">
        <v>4.1365598829791734</v>
      </c>
      <c r="AD2746">
        <v>0.48743793916058797</v>
      </c>
      <c r="AE2746">
        <v>737.6085232452798</v>
      </c>
    </row>
    <row r="2747" spans="1:31" x14ac:dyDescent="0.3">
      <c r="A2747">
        <v>2695049</v>
      </c>
      <c r="B2747">
        <v>1</v>
      </c>
      <c r="C2747" t="s">
        <v>80</v>
      </c>
      <c r="D2747" t="s">
        <v>93</v>
      </c>
      <c r="E2747" t="s">
        <v>160</v>
      </c>
      <c r="F2747" t="s">
        <v>7966</v>
      </c>
      <c r="G2747" t="s">
        <v>134</v>
      </c>
      <c r="H2747" t="s">
        <v>135</v>
      </c>
      <c r="I2747" t="s">
        <v>136</v>
      </c>
      <c r="J2747" t="s">
        <v>137</v>
      </c>
      <c r="K2747" t="s">
        <v>138</v>
      </c>
      <c r="L2747" t="s">
        <v>7967</v>
      </c>
      <c r="M2747" t="s">
        <v>7968</v>
      </c>
      <c r="N2747">
        <v>0.79333333299999997</v>
      </c>
      <c r="O2747">
        <v>0</v>
      </c>
      <c r="P2747">
        <v>189</v>
      </c>
      <c r="Q2747">
        <v>0</v>
      </c>
      <c r="R2747">
        <v>102</v>
      </c>
      <c r="S2747">
        <v>1</v>
      </c>
      <c r="T2747">
        <v>47</v>
      </c>
      <c r="U2747">
        <v>0</v>
      </c>
      <c r="V2747">
        <v>0</v>
      </c>
      <c r="W2747">
        <v>0</v>
      </c>
      <c r="X2747">
        <v>40.541457319496146</v>
      </c>
      <c r="Y2747">
        <v>0</v>
      </c>
      <c r="Z2747">
        <v>117.28790290114011</v>
      </c>
      <c r="AA2747">
        <v>0.14662212830974802</v>
      </c>
      <c r="AB2747">
        <v>24.402011652705493</v>
      </c>
      <c r="AC2747">
        <v>0</v>
      </c>
      <c r="AD2747">
        <v>0</v>
      </c>
      <c r="AE2747">
        <v>182.3779940016515</v>
      </c>
    </row>
    <row r="2748" spans="1:31" x14ac:dyDescent="0.3">
      <c r="A2748">
        <v>2695076</v>
      </c>
      <c r="B2748">
        <v>1</v>
      </c>
      <c r="C2748" t="s">
        <v>81</v>
      </c>
      <c r="D2748" t="s">
        <v>121</v>
      </c>
      <c r="E2748" t="s">
        <v>132</v>
      </c>
      <c r="F2748" t="s">
        <v>7969</v>
      </c>
      <c r="G2748" t="s">
        <v>134</v>
      </c>
      <c r="H2748" t="s">
        <v>135</v>
      </c>
      <c r="I2748" t="s">
        <v>136</v>
      </c>
      <c r="J2748" t="s">
        <v>137</v>
      </c>
      <c r="K2748" t="s">
        <v>138</v>
      </c>
      <c r="L2748" t="s">
        <v>7970</v>
      </c>
      <c r="M2748" t="s">
        <v>7971</v>
      </c>
      <c r="N2748">
        <v>0.54527777700000002</v>
      </c>
      <c r="O2748">
        <v>3</v>
      </c>
      <c r="P2748">
        <v>293</v>
      </c>
      <c r="Q2748">
        <v>4</v>
      </c>
      <c r="R2748">
        <v>37</v>
      </c>
      <c r="S2748">
        <v>3</v>
      </c>
      <c r="T2748">
        <v>15</v>
      </c>
      <c r="U2748">
        <v>0</v>
      </c>
      <c r="V2748">
        <v>0</v>
      </c>
      <c r="W2748">
        <v>5.8669573459075277</v>
      </c>
      <c r="X2748">
        <v>22.485245416713443</v>
      </c>
      <c r="Y2748">
        <v>8.4494959807283365</v>
      </c>
      <c r="Z2748">
        <v>7.9066630807996345</v>
      </c>
      <c r="AA2748">
        <v>13.113965725174971</v>
      </c>
      <c r="AB2748">
        <v>6.140070588040194</v>
      </c>
      <c r="AC2748">
        <v>0</v>
      </c>
      <c r="AD2748">
        <v>0</v>
      </c>
      <c r="AE2748">
        <v>63.962398137364104</v>
      </c>
    </row>
    <row r="2749" spans="1:31" x14ac:dyDescent="0.3">
      <c r="A2749">
        <v>2695091</v>
      </c>
      <c r="B2749">
        <v>1</v>
      </c>
      <c r="C2749" t="s">
        <v>81</v>
      </c>
      <c r="D2749" t="s">
        <v>118</v>
      </c>
      <c r="E2749" t="s">
        <v>145</v>
      </c>
      <c r="F2749" t="s">
        <v>7972</v>
      </c>
      <c r="G2749" t="s">
        <v>134</v>
      </c>
      <c r="H2749" t="s">
        <v>135</v>
      </c>
      <c r="I2749" t="s">
        <v>136</v>
      </c>
      <c r="J2749" t="s">
        <v>137</v>
      </c>
      <c r="K2749" t="s">
        <v>138</v>
      </c>
      <c r="L2749" t="s">
        <v>7973</v>
      </c>
      <c r="M2749" t="s">
        <v>7974</v>
      </c>
      <c r="N2749">
        <v>0.53583333300000002</v>
      </c>
      <c r="O2749">
        <v>15</v>
      </c>
      <c r="P2749">
        <v>1406</v>
      </c>
      <c r="Q2749">
        <v>195</v>
      </c>
      <c r="R2749">
        <v>177</v>
      </c>
      <c r="S2749">
        <v>17</v>
      </c>
      <c r="T2749">
        <v>113</v>
      </c>
      <c r="U2749">
        <v>0</v>
      </c>
      <c r="V2749">
        <v>0</v>
      </c>
      <c r="W2749">
        <v>7.5555127133674933</v>
      </c>
      <c r="X2749">
        <v>92.188175593188049</v>
      </c>
      <c r="Y2749">
        <v>235.0414465466169</v>
      </c>
      <c r="Z2749">
        <v>18.106015620213192</v>
      </c>
      <c r="AA2749">
        <v>17.044816836339351</v>
      </c>
      <c r="AB2749">
        <v>22.404454922962138</v>
      </c>
      <c r="AC2749">
        <v>0</v>
      </c>
      <c r="AD2749">
        <v>0</v>
      </c>
      <c r="AE2749">
        <v>392.34042223268716</v>
      </c>
    </row>
    <row r="2750" spans="1:31" x14ac:dyDescent="0.3">
      <c r="A2750">
        <v>2695098</v>
      </c>
      <c r="B2750">
        <v>1</v>
      </c>
      <c r="C2750" t="s">
        <v>80</v>
      </c>
      <c r="D2750" t="s">
        <v>110</v>
      </c>
      <c r="E2750" t="s">
        <v>213</v>
      </c>
      <c r="F2750" t="s">
        <v>7975</v>
      </c>
      <c r="G2750" t="s">
        <v>688</v>
      </c>
      <c r="H2750" t="s">
        <v>187</v>
      </c>
      <c r="I2750" t="s">
        <v>136</v>
      </c>
      <c r="J2750" t="s">
        <v>137</v>
      </c>
      <c r="K2750" t="s">
        <v>138</v>
      </c>
      <c r="L2750" t="s">
        <v>7976</v>
      </c>
      <c r="M2750" t="s">
        <v>7977</v>
      </c>
      <c r="N2750">
        <v>0.98</v>
      </c>
      <c r="O2750">
        <v>0</v>
      </c>
      <c r="P2750">
        <v>1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0.27138159077415747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0.27138159077415747</v>
      </c>
    </row>
    <row r="2751" spans="1:31" x14ac:dyDescent="0.3">
      <c r="A2751">
        <v>2695106</v>
      </c>
      <c r="B2751">
        <v>1</v>
      </c>
      <c r="C2751" t="s">
        <v>81</v>
      </c>
      <c r="D2751" t="s">
        <v>114</v>
      </c>
      <c r="E2751" t="s">
        <v>184</v>
      </c>
      <c r="F2751" t="s">
        <v>6306</v>
      </c>
      <c r="G2751" t="s">
        <v>186</v>
      </c>
      <c r="H2751" t="s">
        <v>187</v>
      </c>
      <c r="I2751" t="s">
        <v>136</v>
      </c>
      <c r="J2751" t="s">
        <v>137</v>
      </c>
      <c r="K2751" t="s">
        <v>138</v>
      </c>
      <c r="L2751" t="s">
        <v>7978</v>
      </c>
      <c r="M2751" t="s">
        <v>7979</v>
      </c>
      <c r="N2751">
        <v>0.56305555500000004</v>
      </c>
      <c r="O2751">
        <v>0</v>
      </c>
      <c r="P2751">
        <v>88</v>
      </c>
      <c r="Q2751">
        <v>0</v>
      </c>
      <c r="R2751">
        <v>0</v>
      </c>
      <c r="S2751">
        <v>0</v>
      </c>
      <c r="T2751">
        <v>2</v>
      </c>
      <c r="U2751">
        <v>0</v>
      </c>
      <c r="V2751">
        <v>0</v>
      </c>
      <c r="W2751">
        <v>0</v>
      </c>
      <c r="X2751">
        <v>4.8277737504568075</v>
      </c>
      <c r="Y2751">
        <v>0</v>
      </c>
      <c r="Z2751">
        <v>0</v>
      </c>
      <c r="AA2751">
        <v>0</v>
      </c>
      <c r="AB2751">
        <v>0.38648095806536803</v>
      </c>
      <c r="AC2751">
        <v>0</v>
      </c>
      <c r="AD2751">
        <v>0</v>
      </c>
      <c r="AE2751">
        <v>5.2142547085221755</v>
      </c>
    </row>
    <row r="2752" spans="1:31" x14ac:dyDescent="0.3">
      <c r="A2752">
        <v>2695117</v>
      </c>
      <c r="B2752">
        <v>1</v>
      </c>
      <c r="C2752" t="s">
        <v>80</v>
      </c>
      <c r="D2752" t="s">
        <v>108</v>
      </c>
      <c r="E2752" t="s">
        <v>132</v>
      </c>
      <c r="F2752" t="s">
        <v>7980</v>
      </c>
      <c r="G2752" t="s">
        <v>134</v>
      </c>
      <c r="H2752" t="s">
        <v>135</v>
      </c>
      <c r="I2752" t="s">
        <v>136</v>
      </c>
      <c r="J2752" t="s">
        <v>137</v>
      </c>
      <c r="K2752" t="s">
        <v>138</v>
      </c>
      <c r="L2752" t="s">
        <v>7981</v>
      </c>
      <c r="M2752" t="s">
        <v>7982</v>
      </c>
      <c r="N2752">
        <v>0.57305555500000005</v>
      </c>
      <c r="O2752">
        <v>1</v>
      </c>
      <c r="P2752">
        <v>2068</v>
      </c>
      <c r="Q2752">
        <v>2</v>
      </c>
      <c r="R2752">
        <v>447</v>
      </c>
      <c r="S2752">
        <v>13</v>
      </c>
      <c r="T2752">
        <v>293</v>
      </c>
      <c r="U2752">
        <v>0</v>
      </c>
      <c r="V2752">
        <v>0</v>
      </c>
      <c r="W2752">
        <v>0.10408191960973336</v>
      </c>
      <c r="X2752">
        <v>155.94462287310742</v>
      </c>
      <c r="Y2752">
        <v>28.164355824317237</v>
      </c>
      <c r="Z2752">
        <v>149.61991646740449</v>
      </c>
      <c r="AA2752">
        <v>52.402124683139476</v>
      </c>
      <c r="AB2752">
        <v>109.65097210226125</v>
      </c>
      <c r="AC2752">
        <v>0</v>
      </c>
      <c r="AD2752">
        <v>0</v>
      </c>
      <c r="AE2752">
        <v>495.88607386983961</v>
      </c>
    </row>
    <row r="2753" spans="1:31" x14ac:dyDescent="0.3">
      <c r="A2753">
        <v>2694609</v>
      </c>
      <c r="B2753">
        <v>1</v>
      </c>
      <c r="C2753" t="s">
        <v>80</v>
      </c>
      <c r="D2753" t="s">
        <v>96</v>
      </c>
      <c r="E2753" t="s">
        <v>160</v>
      </c>
      <c r="F2753" t="s">
        <v>7983</v>
      </c>
      <c r="G2753" t="s">
        <v>165</v>
      </c>
      <c r="H2753" t="s">
        <v>135</v>
      </c>
      <c r="I2753" t="s">
        <v>136</v>
      </c>
      <c r="J2753" t="s">
        <v>137</v>
      </c>
      <c r="K2753" t="s">
        <v>166</v>
      </c>
      <c r="L2753" t="s">
        <v>7984</v>
      </c>
      <c r="M2753" t="s">
        <v>7985</v>
      </c>
      <c r="N2753">
        <v>5.949166666</v>
      </c>
      <c r="O2753">
        <v>0</v>
      </c>
      <c r="P2753">
        <v>3017</v>
      </c>
      <c r="Q2753">
        <v>0</v>
      </c>
      <c r="R2753">
        <v>5</v>
      </c>
      <c r="S2753">
        <v>3</v>
      </c>
      <c r="T2753">
        <v>214</v>
      </c>
      <c r="U2753">
        <v>0</v>
      </c>
      <c r="V2753">
        <v>0</v>
      </c>
      <c r="W2753">
        <v>0</v>
      </c>
      <c r="X2753">
        <v>3148.778890526251</v>
      </c>
      <c r="Y2753">
        <v>0</v>
      </c>
      <c r="Z2753">
        <v>6.0893372687383529</v>
      </c>
      <c r="AA2753">
        <v>556.27219646084131</v>
      </c>
      <c r="AB2753">
        <v>2018.1650840110667</v>
      </c>
      <c r="AC2753">
        <v>0</v>
      </c>
      <c r="AD2753">
        <v>0</v>
      </c>
      <c r="AE2753">
        <v>5729.305508266897</v>
      </c>
    </row>
    <row r="2754" spans="1:31" x14ac:dyDescent="0.3">
      <c r="A2754">
        <v>2694773</v>
      </c>
      <c r="B2754">
        <v>1</v>
      </c>
      <c r="C2754" t="s">
        <v>81</v>
      </c>
      <c r="D2754" t="s">
        <v>127</v>
      </c>
      <c r="E2754" t="s">
        <v>132</v>
      </c>
      <c r="F2754" t="s">
        <v>4105</v>
      </c>
      <c r="G2754" t="s">
        <v>134</v>
      </c>
      <c r="H2754" t="s">
        <v>135</v>
      </c>
      <c r="I2754" t="s">
        <v>136</v>
      </c>
      <c r="J2754" t="s">
        <v>137</v>
      </c>
      <c r="K2754" t="s">
        <v>138</v>
      </c>
      <c r="L2754" t="s">
        <v>7986</v>
      </c>
      <c r="M2754" t="s">
        <v>7987</v>
      </c>
      <c r="N2754">
        <v>1.937777777</v>
      </c>
      <c r="O2754">
        <v>2</v>
      </c>
      <c r="P2754">
        <v>3</v>
      </c>
      <c r="Q2754">
        <v>59</v>
      </c>
      <c r="R2754">
        <v>37</v>
      </c>
      <c r="S2754">
        <v>6</v>
      </c>
      <c r="T2754">
        <v>0</v>
      </c>
      <c r="U2754">
        <v>0</v>
      </c>
      <c r="V2754">
        <v>0</v>
      </c>
      <c r="W2754">
        <v>0.8424438155569588</v>
      </c>
      <c r="X2754">
        <v>0.75218443082249486</v>
      </c>
      <c r="Y2754">
        <v>67.089890257944973</v>
      </c>
      <c r="Z2754">
        <v>15.39004901343311</v>
      </c>
      <c r="AA2754">
        <v>4.4786243952412619</v>
      </c>
      <c r="AB2754">
        <v>0</v>
      </c>
      <c r="AC2754">
        <v>0</v>
      </c>
      <c r="AD2754">
        <v>0</v>
      </c>
      <c r="AE2754">
        <v>88.553191912998813</v>
      </c>
    </row>
    <row r="2755" spans="1:31" x14ac:dyDescent="0.3">
      <c r="A2755">
        <v>2694778</v>
      </c>
      <c r="B2755">
        <v>1</v>
      </c>
      <c r="C2755" t="s">
        <v>81</v>
      </c>
      <c r="D2755" t="s">
        <v>128</v>
      </c>
      <c r="E2755" t="s">
        <v>145</v>
      </c>
      <c r="F2755" t="s">
        <v>5114</v>
      </c>
      <c r="G2755" t="s">
        <v>134</v>
      </c>
      <c r="H2755" t="s">
        <v>135</v>
      </c>
      <c r="I2755" t="s">
        <v>136</v>
      </c>
      <c r="J2755" t="s">
        <v>137</v>
      </c>
      <c r="K2755" t="s">
        <v>138</v>
      </c>
      <c r="L2755" t="s">
        <v>7988</v>
      </c>
      <c r="M2755" t="s">
        <v>7989</v>
      </c>
      <c r="N2755">
        <v>1.8261111109999999</v>
      </c>
      <c r="O2755">
        <v>4</v>
      </c>
      <c r="P2755">
        <v>90</v>
      </c>
      <c r="Q2755">
        <v>10</v>
      </c>
      <c r="R2755">
        <v>103</v>
      </c>
      <c r="S2755">
        <v>9</v>
      </c>
      <c r="T2755">
        <v>13</v>
      </c>
      <c r="U2755">
        <v>1</v>
      </c>
      <c r="V2755">
        <v>0</v>
      </c>
      <c r="W2755">
        <v>2.388526336525842</v>
      </c>
      <c r="X2755">
        <v>31.013412722161792</v>
      </c>
      <c r="Y2755">
        <v>22.561887155151467</v>
      </c>
      <c r="Z2755">
        <v>56.581660889144224</v>
      </c>
      <c r="AA2755">
        <v>139.08781925159803</v>
      </c>
      <c r="AB2755">
        <v>22.4814431818284</v>
      </c>
      <c r="AC2755">
        <v>105.67464174477035</v>
      </c>
      <c r="AD2755">
        <v>0</v>
      </c>
      <c r="AE2755">
        <v>379.78939128118009</v>
      </c>
    </row>
    <row r="2756" spans="1:31" x14ac:dyDescent="0.3">
      <c r="A2756">
        <v>2694815</v>
      </c>
      <c r="B2756">
        <v>1</v>
      </c>
      <c r="C2756" t="s">
        <v>81</v>
      </c>
      <c r="D2756" t="s">
        <v>120</v>
      </c>
      <c r="E2756" t="s">
        <v>132</v>
      </c>
      <c r="F2756" t="s">
        <v>5955</v>
      </c>
      <c r="G2756" t="s">
        <v>134</v>
      </c>
      <c r="H2756" t="s">
        <v>135</v>
      </c>
      <c r="I2756" t="s">
        <v>136</v>
      </c>
      <c r="J2756" t="s">
        <v>137</v>
      </c>
      <c r="K2756" t="s">
        <v>138</v>
      </c>
      <c r="L2756" t="s">
        <v>7990</v>
      </c>
      <c r="M2756" t="s">
        <v>7991</v>
      </c>
      <c r="N2756">
        <v>1.3402777770000001</v>
      </c>
      <c r="O2756">
        <v>0</v>
      </c>
      <c r="P2756">
        <v>305</v>
      </c>
      <c r="Q2756">
        <v>20</v>
      </c>
      <c r="R2756">
        <v>20</v>
      </c>
      <c r="S2756">
        <v>4</v>
      </c>
      <c r="T2756">
        <v>34</v>
      </c>
      <c r="U2756">
        <v>0</v>
      </c>
      <c r="V2756">
        <v>0</v>
      </c>
      <c r="W2756">
        <v>0</v>
      </c>
      <c r="X2756">
        <v>85.029529602047944</v>
      </c>
      <c r="Y2756">
        <v>156.46695103078406</v>
      </c>
      <c r="Z2756">
        <v>64.738663750499782</v>
      </c>
      <c r="AA2756">
        <v>12.889016636590863</v>
      </c>
      <c r="AB2756">
        <v>28.721706083150064</v>
      </c>
      <c r="AC2756">
        <v>0</v>
      </c>
      <c r="AD2756">
        <v>0</v>
      </c>
      <c r="AE2756">
        <v>347.84586710307269</v>
      </c>
    </row>
    <row r="2757" spans="1:31" x14ac:dyDescent="0.3">
      <c r="A2757">
        <v>2694847</v>
      </c>
      <c r="B2757">
        <v>1</v>
      </c>
      <c r="C2757" t="s">
        <v>81</v>
      </c>
      <c r="D2757" t="s">
        <v>116</v>
      </c>
      <c r="E2757" t="s">
        <v>145</v>
      </c>
      <c r="F2757" t="s">
        <v>7992</v>
      </c>
      <c r="G2757" t="s">
        <v>134</v>
      </c>
      <c r="H2757" t="s">
        <v>135</v>
      </c>
      <c r="I2757" t="s">
        <v>136</v>
      </c>
      <c r="J2757" t="s">
        <v>137</v>
      </c>
      <c r="K2757" t="s">
        <v>138</v>
      </c>
      <c r="L2757" t="s">
        <v>7993</v>
      </c>
      <c r="M2757" t="s">
        <v>7994</v>
      </c>
      <c r="N2757">
        <v>0.35833333299999998</v>
      </c>
      <c r="O2757">
        <v>0</v>
      </c>
      <c r="P2757">
        <v>741</v>
      </c>
      <c r="Q2757">
        <v>0</v>
      </c>
      <c r="R2757">
        <v>0</v>
      </c>
      <c r="S2757">
        <v>0</v>
      </c>
      <c r="T2757">
        <v>41</v>
      </c>
      <c r="U2757">
        <v>0</v>
      </c>
      <c r="V2757">
        <v>0</v>
      </c>
      <c r="W2757">
        <v>0</v>
      </c>
      <c r="X2757">
        <v>48.264935908778241</v>
      </c>
      <c r="Y2757">
        <v>0</v>
      </c>
      <c r="Z2757">
        <v>0</v>
      </c>
      <c r="AA2757">
        <v>0</v>
      </c>
      <c r="AB2757">
        <v>8.5581172607450817</v>
      </c>
      <c r="AC2757">
        <v>0</v>
      </c>
      <c r="AD2757">
        <v>0</v>
      </c>
      <c r="AE2757">
        <v>56.82305316952332</v>
      </c>
    </row>
    <row r="2758" spans="1:31" x14ac:dyDescent="0.3">
      <c r="A2758">
        <v>2694859</v>
      </c>
      <c r="B2758">
        <v>1</v>
      </c>
      <c r="C2758" t="s">
        <v>81</v>
      </c>
      <c r="D2758" t="s">
        <v>113</v>
      </c>
      <c r="E2758" t="s">
        <v>160</v>
      </c>
      <c r="F2758" t="s">
        <v>7995</v>
      </c>
      <c r="G2758" t="s">
        <v>165</v>
      </c>
      <c r="H2758" t="s">
        <v>135</v>
      </c>
      <c r="I2758" t="s">
        <v>136</v>
      </c>
      <c r="J2758" t="s">
        <v>137</v>
      </c>
      <c r="K2758" t="s">
        <v>166</v>
      </c>
      <c r="L2758" t="s">
        <v>7996</v>
      </c>
      <c r="M2758" t="s">
        <v>7997</v>
      </c>
      <c r="N2758">
        <v>0.811111111</v>
      </c>
      <c r="O2758">
        <v>3</v>
      </c>
      <c r="P2758">
        <v>693</v>
      </c>
      <c r="Q2758">
        <v>51</v>
      </c>
      <c r="R2758">
        <v>265</v>
      </c>
      <c r="S2758">
        <v>7</v>
      </c>
      <c r="T2758">
        <v>43</v>
      </c>
      <c r="U2758">
        <v>0</v>
      </c>
      <c r="V2758">
        <v>0</v>
      </c>
      <c r="W2758">
        <v>0.45009404605499997</v>
      </c>
      <c r="X2758">
        <v>112.42102239056955</v>
      </c>
      <c r="Y2758">
        <v>92.539068996090933</v>
      </c>
      <c r="Z2758">
        <v>125.96490252915876</v>
      </c>
      <c r="AA2758">
        <v>37.463984643881162</v>
      </c>
      <c r="AB2758">
        <v>17.699373295221033</v>
      </c>
      <c r="AC2758">
        <v>0</v>
      </c>
      <c r="AD2758">
        <v>0</v>
      </c>
      <c r="AE2758">
        <v>386.53844590097646</v>
      </c>
    </row>
    <row r="2759" spans="1:31" x14ac:dyDescent="0.3">
      <c r="A2759">
        <v>2695054</v>
      </c>
      <c r="B2759">
        <v>1</v>
      </c>
      <c r="C2759" t="s">
        <v>80</v>
      </c>
      <c r="D2759" t="s">
        <v>110</v>
      </c>
      <c r="E2759" t="s">
        <v>184</v>
      </c>
      <c r="F2759" t="s">
        <v>7998</v>
      </c>
      <c r="G2759" t="s">
        <v>186</v>
      </c>
      <c r="H2759" t="s">
        <v>187</v>
      </c>
      <c r="I2759" t="s">
        <v>136</v>
      </c>
      <c r="J2759" t="s">
        <v>137</v>
      </c>
      <c r="K2759" t="s">
        <v>138</v>
      </c>
      <c r="L2759" t="s">
        <v>7999</v>
      </c>
      <c r="M2759" t="s">
        <v>8000</v>
      </c>
      <c r="N2759">
        <v>3.133611111</v>
      </c>
      <c r="O2759">
        <v>0</v>
      </c>
      <c r="P2759">
        <v>89</v>
      </c>
      <c r="Q2759">
        <v>0</v>
      </c>
      <c r="R2759">
        <v>0</v>
      </c>
      <c r="S2759">
        <v>0</v>
      </c>
      <c r="T2759">
        <v>4</v>
      </c>
      <c r="U2759">
        <v>0</v>
      </c>
      <c r="V2759">
        <v>0</v>
      </c>
      <c r="W2759">
        <v>0</v>
      </c>
      <c r="X2759">
        <v>54.773372284517436</v>
      </c>
      <c r="Y2759">
        <v>0</v>
      </c>
      <c r="Z2759">
        <v>0</v>
      </c>
      <c r="AA2759">
        <v>0</v>
      </c>
      <c r="AB2759">
        <v>32.76033528381744</v>
      </c>
      <c r="AC2759">
        <v>0</v>
      </c>
      <c r="AD2759">
        <v>0</v>
      </c>
      <c r="AE2759">
        <v>87.533707568334876</v>
      </c>
    </row>
    <row r="2760" spans="1:31" x14ac:dyDescent="0.3">
      <c r="A2760">
        <v>2695074</v>
      </c>
      <c r="B2760">
        <v>1</v>
      </c>
      <c r="C2760" t="s">
        <v>80</v>
      </c>
      <c r="D2760" t="s">
        <v>82</v>
      </c>
      <c r="E2760" t="s">
        <v>428</v>
      </c>
      <c r="F2760" t="s">
        <v>1846</v>
      </c>
      <c r="G2760" t="s">
        <v>186</v>
      </c>
      <c r="H2760" t="s">
        <v>187</v>
      </c>
      <c r="I2760" t="s">
        <v>136</v>
      </c>
      <c r="J2760" t="s">
        <v>137</v>
      </c>
      <c r="K2760" t="s">
        <v>138</v>
      </c>
      <c r="L2760" t="s">
        <v>8001</v>
      </c>
      <c r="M2760" t="s">
        <v>8002</v>
      </c>
      <c r="N2760">
        <v>1.5538888879999999</v>
      </c>
      <c r="O2760">
        <v>0</v>
      </c>
      <c r="P2760">
        <v>0</v>
      </c>
      <c r="Q2760">
        <v>0</v>
      </c>
      <c r="R2760">
        <v>0</v>
      </c>
      <c r="S2760">
        <v>0</v>
      </c>
      <c r="T2760">
        <v>9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64.051626788479325</v>
      </c>
      <c r="AC2760">
        <v>0</v>
      </c>
      <c r="AD2760">
        <v>0</v>
      </c>
      <c r="AE2760">
        <v>64.051626788479325</v>
      </c>
    </row>
    <row r="2761" spans="1:31" x14ac:dyDescent="0.3">
      <c r="A2761">
        <v>2695097</v>
      </c>
      <c r="B2761">
        <v>1</v>
      </c>
      <c r="C2761" t="s">
        <v>80</v>
      </c>
      <c r="D2761" t="s">
        <v>93</v>
      </c>
      <c r="E2761" t="s">
        <v>184</v>
      </c>
      <c r="F2761" t="s">
        <v>8003</v>
      </c>
      <c r="G2761" t="s">
        <v>186</v>
      </c>
      <c r="H2761" t="s">
        <v>187</v>
      </c>
      <c r="I2761" t="s">
        <v>136</v>
      </c>
      <c r="J2761" t="s">
        <v>137</v>
      </c>
      <c r="K2761" t="s">
        <v>138</v>
      </c>
      <c r="L2761" t="s">
        <v>8004</v>
      </c>
      <c r="M2761" t="s">
        <v>8005</v>
      </c>
      <c r="N2761">
        <v>2.4897222220000002</v>
      </c>
      <c r="O2761">
        <v>0</v>
      </c>
      <c r="P2761">
        <v>12</v>
      </c>
      <c r="Q2761">
        <v>0</v>
      </c>
      <c r="R2761">
        <v>10</v>
      </c>
      <c r="S2761">
        <v>0</v>
      </c>
      <c r="T2761">
        <v>9</v>
      </c>
      <c r="U2761">
        <v>0</v>
      </c>
      <c r="V2761">
        <v>0</v>
      </c>
      <c r="W2761">
        <v>0</v>
      </c>
      <c r="X2761">
        <v>17.948551201978184</v>
      </c>
      <c r="Y2761">
        <v>0</v>
      </c>
      <c r="Z2761">
        <v>21.37027004377553</v>
      </c>
      <c r="AA2761">
        <v>0</v>
      </c>
      <c r="AB2761">
        <v>14.103194966831934</v>
      </c>
      <c r="AC2761">
        <v>0</v>
      </c>
      <c r="AD2761">
        <v>0</v>
      </c>
      <c r="AE2761">
        <v>53.422016212585646</v>
      </c>
    </row>
    <row r="2762" spans="1:31" x14ac:dyDescent="0.3">
      <c r="A2762">
        <v>2695122</v>
      </c>
      <c r="B2762">
        <v>1</v>
      </c>
      <c r="C2762" t="s">
        <v>80</v>
      </c>
      <c r="D2762" t="s">
        <v>110</v>
      </c>
      <c r="E2762" t="s">
        <v>213</v>
      </c>
      <c r="F2762" t="s">
        <v>8006</v>
      </c>
      <c r="G2762" t="s">
        <v>688</v>
      </c>
      <c r="H2762" t="s">
        <v>187</v>
      </c>
      <c r="I2762" t="s">
        <v>136</v>
      </c>
      <c r="J2762" t="s">
        <v>137</v>
      </c>
      <c r="K2762" t="s">
        <v>138</v>
      </c>
      <c r="L2762" t="s">
        <v>8007</v>
      </c>
      <c r="M2762" t="s">
        <v>8008</v>
      </c>
      <c r="N2762">
        <v>1.676111111</v>
      </c>
      <c r="O2762">
        <v>0</v>
      </c>
      <c r="P2762">
        <v>3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1.8603049188847671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1.8603049188847671</v>
      </c>
    </row>
    <row r="2763" spans="1:31" x14ac:dyDescent="0.3">
      <c r="A2763">
        <v>2695135</v>
      </c>
      <c r="B2763">
        <v>1</v>
      </c>
      <c r="C2763" t="s">
        <v>80</v>
      </c>
      <c r="D2763" t="s">
        <v>89</v>
      </c>
      <c r="E2763" t="s">
        <v>428</v>
      </c>
      <c r="F2763" t="s">
        <v>8009</v>
      </c>
      <c r="G2763" t="s">
        <v>273</v>
      </c>
      <c r="H2763" t="s">
        <v>187</v>
      </c>
      <c r="I2763" t="s">
        <v>136</v>
      </c>
      <c r="J2763" t="s">
        <v>137</v>
      </c>
      <c r="K2763" t="s">
        <v>138</v>
      </c>
      <c r="L2763" t="s">
        <v>8010</v>
      </c>
      <c r="M2763" t="s">
        <v>8011</v>
      </c>
      <c r="N2763">
        <v>1.6588888879999999</v>
      </c>
      <c r="O2763">
        <v>0</v>
      </c>
      <c r="P2763">
        <v>103</v>
      </c>
      <c r="Q2763">
        <v>0</v>
      </c>
      <c r="R2763">
        <v>3</v>
      </c>
      <c r="S2763">
        <v>0</v>
      </c>
      <c r="T2763">
        <v>7</v>
      </c>
      <c r="U2763">
        <v>0</v>
      </c>
      <c r="V2763">
        <v>0</v>
      </c>
      <c r="W2763">
        <v>0</v>
      </c>
      <c r="X2763">
        <v>52.487525305768905</v>
      </c>
      <c r="Y2763">
        <v>0</v>
      </c>
      <c r="Z2763">
        <v>2.5904381695584981</v>
      </c>
      <c r="AA2763">
        <v>0</v>
      </c>
      <c r="AB2763">
        <v>8.7697915768283341</v>
      </c>
      <c r="AC2763">
        <v>0</v>
      </c>
      <c r="AD2763">
        <v>0</v>
      </c>
      <c r="AE2763">
        <v>63.847755052155733</v>
      </c>
    </row>
    <row r="2764" spans="1:31" x14ac:dyDescent="0.3">
      <c r="A2764">
        <v>2695156</v>
      </c>
      <c r="B2764">
        <v>1</v>
      </c>
      <c r="C2764" t="s">
        <v>80</v>
      </c>
      <c r="D2764" t="s">
        <v>90</v>
      </c>
      <c r="E2764" t="s">
        <v>213</v>
      </c>
      <c r="F2764" t="s">
        <v>8012</v>
      </c>
      <c r="G2764" t="s">
        <v>688</v>
      </c>
      <c r="H2764" t="s">
        <v>187</v>
      </c>
      <c r="I2764" t="s">
        <v>136</v>
      </c>
      <c r="J2764" t="s">
        <v>137</v>
      </c>
      <c r="K2764" t="s">
        <v>138</v>
      </c>
      <c r="L2764" t="s">
        <v>8013</v>
      </c>
      <c r="M2764" t="s">
        <v>8014</v>
      </c>
      <c r="N2764">
        <v>0.48583333299999998</v>
      </c>
      <c r="O2764">
        <v>0</v>
      </c>
      <c r="P2764">
        <v>2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0.16408885476195384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0.16408885476195384</v>
      </c>
    </row>
    <row r="2765" spans="1:31" x14ac:dyDescent="0.3">
      <c r="A2765">
        <v>2695156</v>
      </c>
      <c r="B2765">
        <v>2</v>
      </c>
      <c r="C2765" t="s">
        <v>80</v>
      </c>
      <c r="D2765" t="s">
        <v>90</v>
      </c>
      <c r="E2765" t="s">
        <v>244</v>
      </c>
      <c r="F2765" t="s">
        <v>8015</v>
      </c>
      <c r="G2765" t="s">
        <v>688</v>
      </c>
      <c r="H2765" t="s">
        <v>187</v>
      </c>
      <c r="I2765" t="s">
        <v>136</v>
      </c>
      <c r="J2765" t="s">
        <v>137</v>
      </c>
      <c r="K2765" t="s">
        <v>138</v>
      </c>
      <c r="L2765" t="s">
        <v>8014</v>
      </c>
      <c r="M2765" t="s">
        <v>8016</v>
      </c>
      <c r="N2765">
        <v>0.33500000000000002</v>
      </c>
      <c r="O2765">
        <v>0</v>
      </c>
      <c r="P2765">
        <v>317</v>
      </c>
      <c r="Q2765">
        <v>0</v>
      </c>
      <c r="R2765">
        <v>0</v>
      </c>
      <c r="S2765">
        <v>0</v>
      </c>
      <c r="T2765">
        <v>15</v>
      </c>
      <c r="U2765">
        <v>0</v>
      </c>
      <c r="V2765">
        <v>0</v>
      </c>
      <c r="W2765">
        <v>0</v>
      </c>
      <c r="X2765">
        <v>23.620643835989412</v>
      </c>
      <c r="Y2765">
        <v>0</v>
      </c>
      <c r="Z2765">
        <v>0</v>
      </c>
      <c r="AA2765">
        <v>0</v>
      </c>
      <c r="AB2765">
        <v>3.5336472830587859</v>
      </c>
      <c r="AC2765">
        <v>0</v>
      </c>
      <c r="AD2765">
        <v>0</v>
      </c>
      <c r="AE2765">
        <v>27.154291119048199</v>
      </c>
    </row>
    <row r="2766" spans="1:31" x14ac:dyDescent="0.3">
      <c r="A2766">
        <v>2695308</v>
      </c>
      <c r="B2766">
        <v>1</v>
      </c>
      <c r="C2766" t="s">
        <v>80</v>
      </c>
      <c r="D2766" t="s">
        <v>82</v>
      </c>
      <c r="E2766" t="s">
        <v>244</v>
      </c>
      <c r="F2766" t="s">
        <v>8017</v>
      </c>
      <c r="G2766" t="s">
        <v>409</v>
      </c>
      <c r="H2766" t="s">
        <v>187</v>
      </c>
      <c r="I2766" t="s">
        <v>136</v>
      </c>
      <c r="J2766" t="s">
        <v>137</v>
      </c>
      <c r="K2766" t="s">
        <v>138</v>
      </c>
      <c r="L2766" t="s">
        <v>8018</v>
      </c>
      <c r="M2766" t="s">
        <v>8019</v>
      </c>
      <c r="N2766">
        <v>0.379722222</v>
      </c>
      <c r="O2766">
        <v>0</v>
      </c>
      <c r="P2766">
        <v>557</v>
      </c>
      <c r="Q2766">
        <v>0</v>
      </c>
      <c r="R2766">
        <v>0</v>
      </c>
      <c r="S2766">
        <v>0</v>
      </c>
      <c r="T2766">
        <v>38</v>
      </c>
      <c r="U2766">
        <v>0</v>
      </c>
      <c r="V2766">
        <v>0</v>
      </c>
      <c r="W2766">
        <v>0</v>
      </c>
      <c r="X2766">
        <v>35.883526386489727</v>
      </c>
      <c r="Y2766">
        <v>0</v>
      </c>
      <c r="Z2766">
        <v>0</v>
      </c>
      <c r="AA2766">
        <v>0</v>
      </c>
      <c r="AB2766">
        <v>11.409445845936686</v>
      </c>
      <c r="AC2766">
        <v>0</v>
      </c>
      <c r="AD2766">
        <v>0</v>
      </c>
      <c r="AE2766">
        <v>47.292972232426415</v>
      </c>
    </row>
    <row r="2767" spans="1:31" x14ac:dyDescent="0.3">
      <c r="A2767">
        <v>2695055</v>
      </c>
      <c r="B2767">
        <v>1</v>
      </c>
      <c r="C2767" t="s">
        <v>80</v>
      </c>
      <c r="D2767" t="s">
        <v>83</v>
      </c>
      <c r="E2767" t="s">
        <v>213</v>
      </c>
      <c r="F2767" t="s">
        <v>8020</v>
      </c>
      <c r="G2767" t="s">
        <v>688</v>
      </c>
      <c r="H2767" t="s">
        <v>187</v>
      </c>
      <c r="I2767" t="s">
        <v>136</v>
      </c>
      <c r="J2767" t="s">
        <v>137</v>
      </c>
      <c r="K2767" t="s">
        <v>138</v>
      </c>
      <c r="L2767" t="s">
        <v>8021</v>
      </c>
      <c r="M2767" t="s">
        <v>8022</v>
      </c>
      <c r="N2767">
        <v>4.4505555550000002</v>
      </c>
      <c r="O2767">
        <v>0</v>
      </c>
      <c r="P2767">
        <v>2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1.0893364887671888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1.0893364887671888</v>
      </c>
    </row>
    <row r="2768" spans="1:31" x14ac:dyDescent="0.3">
      <c r="A2768">
        <v>2695069</v>
      </c>
      <c r="B2768">
        <v>1</v>
      </c>
      <c r="C2768" t="s">
        <v>80</v>
      </c>
      <c r="D2768" t="s">
        <v>84</v>
      </c>
      <c r="E2768" t="s">
        <v>213</v>
      </c>
      <c r="F2768" t="s">
        <v>8023</v>
      </c>
      <c r="G2768" t="s">
        <v>688</v>
      </c>
      <c r="H2768" t="s">
        <v>187</v>
      </c>
      <c r="I2768" t="s">
        <v>136</v>
      </c>
      <c r="J2768" t="s">
        <v>137</v>
      </c>
      <c r="K2768" t="s">
        <v>138</v>
      </c>
      <c r="L2768" t="s">
        <v>8024</v>
      </c>
      <c r="M2768" t="s">
        <v>8025</v>
      </c>
      <c r="N2768">
        <v>3.008888888</v>
      </c>
      <c r="O2768">
        <v>0</v>
      </c>
      <c r="P2768">
        <v>1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1.6181345270102421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1.6181345270102421</v>
      </c>
    </row>
    <row r="2769" spans="1:31" x14ac:dyDescent="0.3">
      <c r="A2769">
        <v>2695082</v>
      </c>
      <c r="B2769">
        <v>1</v>
      </c>
      <c r="C2769" t="s">
        <v>80</v>
      </c>
      <c r="D2769" t="s">
        <v>97</v>
      </c>
      <c r="E2769" t="s">
        <v>244</v>
      </c>
      <c r="F2769" t="s">
        <v>8026</v>
      </c>
      <c r="G2769" t="s">
        <v>968</v>
      </c>
      <c r="H2769" t="s">
        <v>187</v>
      </c>
      <c r="I2769" t="s">
        <v>136</v>
      </c>
      <c r="J2769" t="s">
        <v>137</v>
      </c>
      <c r="K2769" t="s">
        <v>138</v>
      </c>
      <c r="L2769" t="s">
        <v>8027</v>
      </c>
      <c r="M2769" t="s">
        <v>8028</v>
      </c>
      <c r="N2769">
        <v>1.468611111</v>
      </c>
      <c r="O2769">
        <v>0</v>
      </c>
      <c r="P2769">
        <v>37</v>
      </c>
      <c r="Q2769">
        <v>0</v>
      </c>
      <c r="R2769">
        <v>18</v>
      </c>
      <c r="S2769">
        <v>0</v>
      </c>
      <c r="T2769">
        <v>11</v>
      </c>
      <c r="U2769">
        <v>0</v>
      </c>
      <c r="V2769">
        <v>0</v>
      </c>
      <c r="W2769">
        <v>0</v>
      </c>
      <c r="X2769">
        <v>25.333042530094986</v>
      </c>
      <c r="Y2769">
        <v>0</v>
      </c>
      <c r="Z2769">
        <v>14.106151795845156</v>
      </c>
      <c r="AA2769">
        <v>0</v>
      </c>
      <c r="AB2769">
        <v>13.564766740395271</v>
      </c>
      <c r="AC2769">
        <v>0</v>
      </c>
      <c r="AD2769">
        <v>0</v>
      </c>
      <c r="AE2769">
        <v>53.003961066335414</v>
      </c>
    </row>
    <row r="2770" spans="1:31" x14ac:dyDescent="0.3">
      <c r="A2770">
        <v>2695132</v>
      </c>
      <c r="B2770">
        <v>1</v>
      </c>
      <c r="C2770" t="s">
        <v>80</v>
      </c>
      <c r="D2770" t="s">
        <v>82</v>
      </c>
      <c r="E2770" t="s">
        <v>428</v>
      </c>
      <c r="F2770" t="s">
        <v>8029</v>
      </c>
      <c r="G2770" t="s">
        <v>1177</v>
      </c>
      <c r="H2770" t="s">
        <v>187</v>
      </c>
      <c r="I2770" t="s">
        <v>136</v>
      </c>
      <c r="J2770" t="s">
        <v>137</v>
      </c>
      <c r="K2770" t="s">
        <v>138</v>
      </c>
      <c r="L2770" t="s">
        <v>8030</v>
      </c>
      <c r="M2770" t="s">
        <v>8031</v>
      </c>
      <c r="N2770">
        <v>2.2919444439999999</v>
      </c>
      <c r="O2770">
        <v>0</v>
      </c>
      <c r="P2770">
        <v>103</v>
      </c>
      <c r="Q2770">
        <v>0</v>
      </c>
      <c r="R2770">
        <v>0</v>
      </c>
      <c r="S2770">
        <v>0</v>
      </c>
      <c r="T2770">
        <v>22</v>
      </c>
      <c r="U2770">
        <v>0</v>
      </c>
      <c r="V2770">
        <v>0</v>
      </c>
      <c r="W2770">
        <v>0</v>
      </c>
      <c r="X2770">
        <v>46.764448069183231</v>
      </c>
      <c r="Y2770">
        <v>0</v>
      </c>
      <c r="Z2770">
        <v>0</v>
      </c>
      <c r="AA2770">
        <v>0</v>
      </c>
      <c r="AB2770">
        <v>17.770702797877988</v>
      </c>
      <c r="AC2770">
        <v>0</v>
      </c>
      <c r="AD2770">
        <v>0</v>
      </c>
      <c r="AE2770">
        <v>64.535150867061219</v>
      </c>
    </row>
    <row r="2771" spans="1:31" x14ac:dyDescent="0.3">
      <c r="A2771">
        <v>2695265</v>
      </c>
      <c r="B2771">
        <v>1</v>
      </c>
      <c r="C2771" t="s">
        <v>80</v>
      </c>
      <c r="D2771" t="s">
        <v>110</v>
      </c>
      <c r="E2771" t="s">
        <v>184</v>
      </c>
      <c r="F2771" t="s">
        <v>8032</v>
      </c>
      <c r="G2771" t="s">
        <v>253</v>
      </c>
      <c r="H2771" t="s">
        <v>187</v>
      </c>
      <c r="I2771" t="s">
        <v>136</v>
      </c>
      <c r="J2771" t="s">
        <v>137</v>
      </c>
      <c r="K2771" t="s">
        <v>138</v>
      </c>
      <c r="L2771" t="s">
        <v>8033</v>
      </c>
      <c r="M2771" t="s">
        <v>8034</v>
      </c>
      <c r="N2771">
        <v>1.572777777</v>
      </c>
      <c r="O2771">
        <v>0</v>
      </c>
      <c r="P2771">
        <v>109</v>
      </c>
      <c r="Q2771">
        <v>0</v>
      </c>
      <c r="R2771">
        <v>0</v>
      </c>
      <c r="S2771">
        <v>0</v>
      </c>
      <c r="T2771">
        <v>4</v>
      </c>
      <c r="U2771">
        <v>0</v>
      </c>
      <c r="V2771">
        <v>0</v>
      </c>
      <c r="W2771">
        <v>0</v>
      </c>
      <c r="X2771">
        <v>37.120229926668898</v>
      </c>
      <c r="Y2771">
        <v>0</v>
      </c>
      <c r="Z2771">
        <v>0</v>
      </c>
      <c r="AA2771">
        <v>0</v>
      </c>
      <c r="AB2771">
        <v>0.75191131624858776</v>
      </c>
      <c r="AC2771">
        <v>0</v>
      </c>
      <c r="AD2771">
        <v>0</v>
      </c>
      <c r="AE2771">
        <v>37.872141242917486</v>
      </c>
    </row>
    <row r="2772" spans="1:31" x14ac:dyDescent="0.3">
      <c r="A2772">
        <v>2695339</v>
      </c>
      <c r="B2772">
        <v>1</v>
      </c>
      <c r="C2772" t="s">
        <v>80</v>
      </c>
      <c r="D2772" t="s">
        <v>93</v>
      </c>
      <c r="E2772" t="s">
        <v>184</v>
      </c>
      <c r="F2772" t="s">
        <v>8035</v>
      </c>
      <c r="G2772" t="s">
        <v>186</v>
      </c>
      <c r="H2772" t="s">
        <v>187</v>
      </c>
      <c r="I2772" t="s">
        <v>136</v>
      </c>
      <c r="J2772" t="s">
        <v>137</v>
      </c>
      <c r="K2772" t="s">
        <v>138</v>
      </c>
      <c r="L2772" t="s">
        <v>8036</v>
      </c>
      <c r="M2772" t="s">
        <v>8037</v>
      </c>
      <c r="N2772">
        <v>0.73972222200000004</v>
      </c>
      <c r="O2772">
        <v>0</v>
      </c>
      <c r="P2772">
        <v>1</v>
      </c>
      <c r="Q2772">
        <v>0</v>
      </c>
      <c r="R2772">
        <v>11</v>
      </c>
      <c r="S2772">
        <v>0</v>
      </c>
      <c r="T2772">
        <v>3</v>
      </c>
      <c r="U2772">
        <v>0</v>
      </c>
      <c r="V2772">
        <v>0</v>
      </c>
      <c r="W2772">
        <v>0</v>
      </c>
      <c r="X2772">
        <v>0.23081245129113187</v>
      </c>
      <c r="Y2772">
        <v>0</v>
      </c>
      <c r="Z2772">
        <v>28.120502133332973</v>
      </c>
      <c r="AA2772">
        <v>0</v>
      </c>
      <c r="AB2772">
        <v>7.9216450573410242</v>
      </c>
      <c r="AC2772">
        <v>0</v>
      </c>
      <c r="AD2772">
        <v>0</v>
      </c>
      <c r="AE2772">
        <v>36.27295964196513</v>
      </c>
    </row>
    <row r="2773" spans="1:31" x14ac:dyDescent="0.3">
      <c r="A2773">
        <v>2695378</v>
      </c>
      <c r="B2773">
        <v>1</v>
      </c>
      <c r="C2773" t="s">
        <v>80</v>
      </c>
      <c r="D2773" t="s">
        <v>85</v>
      </c>
      <c r="E2773" t="s">
        <v>244</v>
      </c>
      <c r="F2773" t="s">
        <v>8038</v>
      </c>
      <c r="G2773" t="s">
        <v>165</v>
      </c>
      <c r="H2773" t="s">
        <v>187</v>
      </c>
      <c r="I2773" t="s">
        <v>136</v>
      </c>
      <c r="J2773" t="s">
        <v>137</v>
      </c>
      <c r="K2773" t="s">
        <v>166</v>
      </c>
      <c r="L2773" t="s">
        <v>8039</v>
      </c>
      <c r="M2773" t="s">
        <v>8040</v>
      </c>
      <c r="N2773">
        <v>0.49722222199999999</v>
      </c>
      <c r="O2773">
        <v>0</v>
      </c>
      <c r="P2773">
        <v>835</v>
      </c>
      <c r="Q2773">
        <v>0</v>
      </c>
      <c r="R2773">
        <v>0</v>
      </c>
      <c r="S2773">
        <v>0</v>
      </c>
      <c r="T2773">
        <v>49</v>
      </c>
      <c r="U2773">
        <v>0</v>
      </c>
      <c r="V2773">
        <v>0</v>
      </c>
      <c r="W2773">
        <v>0</v>
      </c>
      <c r="X2773">
        <v>74.022735315943592</v>
      </c>
      <c r="Y2773">
        <v>0</v>
      </c>
      <c r="Z2773">
        <v>0</v>
      </c>
      <c r="AA2773">
        <v>0</v>
      </c>
      <c r="AB2773">
        <v>17.95932928479893</v>
      </c>
      <c r="AC2773">
        <v>0</v>
      </c>
      <c r="AD2773">
        <v>0</v>
      </c>
      <c r="AE2773">
        <v>91.982064600742518</v>
      </c>
    </row>
    <row r="2774" spans="1:31" x14ac:dyDescent="0.3">
      <c r="A2774">
        <v>2695380</v>
      </c>
      <c r="B2774">
        <v>1</v>
      </c>
      <c r="C2774" t="s">
        <v>80</v>
      </c>
      <c r="D2774" t="s">
        <v>82</v>
      </c>
      <c r="E2774" t="s">
        <v>213</v>
      </c>
      <c r="F2774" t="s">
        <v>8041</v>
      </c>
      <c r="G2774" t="s">
        <v>688</v>
      </c>
      <c r="H2774" t="s">
        <v>187</v>
      </c>
      <c r="I2774" t="s">
        <v>136</v>
      </c>
      <c r="J2774" t="s">
        <v>137</v>
      </c>
      <c r="K2774" t="s">
        <v>138</v>
      </c>
      <c r="L2774" t="s">
        <v>8042</v>
      </c>
      <c r="M2774" t="s">
        <v>8043</v>
      </c>
      <c r="N2774">
        <v>0.88611111099999995</v>
      </c>
      <c r="O2774">
        <v>0</v>
      </c>
      <c r="P2774">
        <v>1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0.35435417374644751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0.35435417374644751</v>
      </c>
    </row>
    <row r="2775" spans="1:31" x14ac:dyDescent="0.3">
      <c r="A2775">
        <v>2695397</v>
      </c>
      <c r="B2775">
        <v>1</v>
      </c>
      <c r="C2775" t="s">
        <v>80</v>
      </c>
      <c r="D2775" t="s">
        <v>108</v>
      </c>
      <c r="E2775" t="s">
        <v>244</v>
      </c>
      <c r="F2775" t="s">
        <v>8044</v>
      </c>
      <c r="G2775" t="s">
        <v>409</v>
      </c>
      <c r="H2775" t="s">
        <v>187</v>
      </c>
      <c r="I2775" t="s">
        <v>136</v>
      </c>
      <c r="J2775" t="s">
        <v>137</v>
      </c>
      <c r="K2775" t="s">
        <v>138</v>
      </c>
      <c r="L2775" t="s">
        <v>8045</v>
      </c>
      <c r="M2775" t="s">
        <v>8046</v>
      </c>
      <c r="N2775">
        <v>7.6111110999999995E-2</v>
      </c>
      <c r="O2775">
        <v>0</v>
      </c>
      <c r="P2775">
        <v>28</v>
      </c>
      <c r="Q2775">
        <v>0</v>
      </c>
      <c r="R2775">
        <v>25</v>
      </c>
      <c r="S2775">
        <v>0</v>
      </c>
      <c r="T2775">
        <v>7</v>
      </c>
      <c r="U2775">
        <v>0</v>
      </c>
      <c r="V2775">
        <v>0</v>
      </c>
      <c r="W2775">
        <v>0</v>
      </c>
      <c r="X2775">
        <v>0.40492870264080366</v>
      </c>
      <c r="Y2775">
        <v>0</v>
      </c>
      <c r="Z2775">
        <v>2.7634964697911855</v>
      </c>
      <c r="AA2775">
        <v>0</v>
      </c>
      <c r="AB2775">
        <v>0.56460303521559008</v>
      </c>
      <c r="AC2775">
        <v>0</v>
      </c>
      <c r="AD2775">
        <v>0</v>
      </c>
      <c r="AE2775">
        <v>3.7330282076475791</v>
      </c>
    </row>
    <row r="2776" spans="1:31" x14ac:dyDescent="0.3">
      <c r="A2776">
        <v>2695339</v>
      </c>
      <c r="B2776">
        <v>2</v>
      </c>
      <c r="C2776" t="s">
        <v>80</v>
      </c>
      <c r="D2776" t="s">
        <v>93</v>
      </c>
      <c r="E2776" t="s">
        <v>244</v>
      </c>
      <c r="F2776" t="s">
        <v>8047</v>
      </c>
      <c r="G2776" t="s">
        <v>273</v>
      </c>
      <c r="H2776" t="s">
        <v>187</v>
      </c>
      <c r="I2776" t="s">
        <v>136</v>
      </c>
      <c r="J2776" t="s">
        <v>137</v>
      </c>
      <c r="K2776" t="s">
        <v>138</v>
      </c>
      <c r="L2776" t="s">
        <v>8037</v>
      </c>
      <c r="M2776" t="s">
        <v>8048</v>
      </c>
      <c r="N2776">
        <v>0.69444444400000005</v>
      </c>
      <c r="O2776">
        <v>0</v>
      </c>
      <c r="P2776">
        <v>6</v>
      </c>
      <c r="Q2776">
        <v>0</v>
      </c>
      <c r="R2776">
        <v>23</v>
      </c>
      <c r="S2776">
        <v>0</v>
      </c>
      <c r="T2776">
        <v>7</v>
      </c>
      <c r="U2776">
        <v>0</v>
      </c>
      <c r="V2776">
        <v>0</v>
      </c>
      <c r="W2776">
        <v>0</v>
      </c>
      <c r="X2776">
        <v>2.9054086273051567</v>
      </c>
      <c r="Y2776">
        <v>0</v>
      </c>
      <c r="Z2776">
        <v>38.523594903290814</v>
      </c>
      <c r="AA2776">
        <v>0</v>
      </c>
      <c r="AB2776">
        <v>12.396564256445055</v>
      </c>
      <c r="AC2776">
        <v>0</v>
      </c>
      <c r="AD2776">
        <v>0</v>
      </c>
      <c r="AE2776">
        <v>53.825567787041024</v>
      </c>
    </row>
    <row r="2777" spans="1:31" x14ac:dyDescent="0.3">
      <c r="A2777">
        <v>2695153</v>
      </c>
      <c r="B2777">
        <v>1</v>
      </c>
      <c r="C2777" t="s">
        <v>80</v>
      </c>
      <c r="D2777" t="s">
        <v>83</v>
      </c>
      <c r="E2777" t="s">
        <v>213</v>
      </c>
      <c r="F2777" t="s">
        <v>8049</v>
      </c>
      <c r="G2777" t="s">
        <v>688</v>
      </c>
      <c r="H2777" t="s">
        <v>187</v>
      </c>
      <c r="I2777" t="s">
        <v>136</v>
      </c>
      <c r="J2777" t="s">
        <v>137</v>
      </c>
      <c r="K2777" t="s">
        <v>138</v>
      </c>
      <c r="L2777" t="s">
        <v>8050</v>
      </c>
      <c r="M2777" t="s">
        <v>8051</v>
      </c>
      <c r="N2777">
        <v>3.9550000000000001</v>
      </c>
      <c r="O2777">
        <v>0</v>
      </c>
      <c r="P2777">
        <v>3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1.0236481128379167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1.0236481128379167</v>
      </c>
    </row>
    <row r="2778" spans="1:31" x14ac:dyDescent="0.3">
      <c r="A2778">
        <v>2695180</v>
      </c>
      <c r="B2778">
        <v>1</v>
      </c>
      <c r="C2778" t="s">
        <v>80</v>
      </c>
      <c r="D2778" t="s">
        <v>86</v>
      </c>
      <c r="E2778" t="s">
        <v>244</v>
      </c>
      <c r="F2778" t="s">
        <v>3143</v>
      </c>
      <c r="G2778" t="s">
        <v>165</v>
      </c>
      <c r="H2778" t="s">
        <v>187</v>
      </c>
      <c r="I2778" t="s">
        <v>136</v>
      </c>
      <c r="J2778" t="s">
        <v>137</v>
      </c>
      <c r="K2778" t="s">
        <v>166</v>
      </c>
      <c r="L2778" t="s">
        <v>8052</v>
      </c>
      <c r="M2778" t="s">
        <v>8053</v>
      </c>
      <c r="N2778">
        <v>3.900555555</v>
      </c>
      <c r="O2778">
        <v>0</v>
      </c>
      <c r="P2778">
        <v>151</v>
      </c>
      <c r="Q2778">
        <v>0</v>
      </c>
      <c r="R2778">
        <v>22</v>
      </c>
      <c r="S2778">
        <v>0</v>
      </c>
      <c r="T2778">
        <v>14</v>
      </c>
      <c r="U2778">
        <v>0</v>
      </c>
      <c r="V2778">
        <v>0</v>
      </c>
      <c r="W2778">
        <v>0</v>
      </c>
      <c r="X2778">
        <v>254.33915582302515</v>
      </c>
      <c r="Y2778">
        <v>0</v>
      </c>
      <c r="Z2778">
        <v>16.79138953887248</v>
      </c>
      <c r="AA2778">
        <v>0</v>
      </c>
      <c r="AB2778">
        <v>46.715404974482844</v>
      </c>
      <c r="AC2778">
        <v>0</v>
      </c>
      <c r="AD2778">
        <v>0</v>
      </c>
      <c r="AE2778">
        <v>317.8459503363805</v>
      </c>
    </row>
    <row r="2779" spans="1:31" x14ac:dyDescent="0.3">
      <c r="A2779">
        <v>2695243</v>
      </c>
      <c r="B2779">
        <v>1</v>
      </c>
      <c r="C2779" t="s">
        <v>80</v>
      </c>
      <c r="D2779" t="s">
        <v>82</v>
      </c>
      <c r="E2779" t="s">
        <v>244</v>
      </c>
      <c r="F2779" t="s">
        <v>8054</v>
      </c>
      <c r="G2779" t="s">
        <v>165</v>
      </c>
      <c r="H2779" t="s">
        <v>187</v>
      </c>
      <c r="I2779" t="s">
        <v>136</v>
      </c>
      <c r="J2779" t="s">
        <v>137</v>
      </c>
      <c r="K2779" t="s">
        <v>166</v>
      </c>
      <c r="L2779" t="s">
        <v>8055</v>
      </c>
      <c r="M2779" t="s">
        <v>8056</v>
      </c>
      <c r="N2779">
        <v>2.8852777770000002</v>
      </c>
      <c r="O2779">
        <v>0</v>
      </c>
      <c r="P2779">
        <v>425</v>
      </c>
      <c r="Q2779">
        <v>0</v>
      </c>
      <c r="R2779">
        <v>0</v>
      </c>
      <c r="S2779">
        <v>0</v>
      </c>
      <c r="T2779">
        <v>310</v>
      </c>
      <c r="U2779">
        <v>0</v>
      </c>
      <c r="V2779">
        <v>0</v>
      </c>
      <c r="W2779">
        <v>0</v>
      </c>
      <c r="X2779">
        <v>271.96032764229773</v>
      </c>
      <c r="Y2779">
        <v>0</v>
      </c>
      <c r="Z2779">
        <v>0</v>
      </c>
      <c r="AA2779">
        <v>0</v>
      </c>
      <c r="AB2779">
        <v>787.1274601159447</v>
      </c>
      <c r="AC2779">
        <v>0</v>
      </c>
      <c r="AD2779">
        <v>0</v>
      </c>
      <c r="AE2779">
        <v>1059.0877877582425</v>
      </c>
    </row>
    <row r="2780" spans="1:31" x14ac:dyDescent="0.3">
      <c r="A2780">
        <v>2695313</v>
      </c>
      <c r="B2780">
        <v>1</v>
      </c>
      <c r="C2780" t="s">
        <v>80</v>
      </c>
      <c r="D2780" t="s">
        <v>107</v>
      </c>
      <c r="E2780" t="s">
        <v>244</v>
      </c>
      <c r="F2780" t="s">
        <v>8057</v>
      </c>
      <c r="G2780" t="s">
        <v>409</v>
      </c>
      <c r="H2780" t="s">
        <v>187</v>
      </c>
      <c r="I2780" t="s">
        <v>136</v>
      </c>
      <c r="J2780" t="s">
        <v>137</v>
      </c>
      <c r="K2780" t="s">
        <v>138</v>
      </c>
      <c r="L2780" t="s">
        <v>8058</v>
      </c>
      <c r="M2780" t="s">
        <v>8059</v>
      </c>
      <c r="N2780">
        <v>0.21944444399999999</v>
      </c>
      <c r="O2780">
        <v>0</v>
      </c>
      <c r="P2780">
        <v>148</v>
      </c>
      <c r="Q2780">
        <v>0</v>
      </c>
      <c r="R2780">
        <v>2</v>
      </c>
      <c r="S2780">
        <v>0</v>
      </c>
      <c r="T2780">
        <v>9</v>
      </c>
      <c r="U2780">
        <v>0</v>
      </c>
      <c r="V2780">
        <v>0</v>
      </c>
      <c r="W2780">
        <v>0</v>
      </c>
      <c r="X2780">
        <v>3.7460703417586494</v>
      </c>
      <c r="Y2780">
        <v>0</v>
      </c>
      <c r="Z2780">
        <v>0.1362112074921</v>
      </c>
      <c r="AA2780">
        <v>0</v>
      </c>
      <c r="AB2780">
        <v>1.344236763742048</v>
      </c>
      <c r="AC2780">
        <v>0</v>
      </c>
      <c r="AD2780">
        <v>0</v>
      </c>
      <c r="AE2780">
        <v>5.2265183129927975</v>
      </c>
    </row>
    <row r="2781" spans="1:31" x14ac:dyDescent="0.3">
      <c r="A2781">
        <v>2695314</v>
      </c>
      <c r="B2781">
        <v>1</v>
      </c>
      <c r="C2781" t="s">
        <v>80</v>
      </c>
      <c r="D2781" t="s">
        <v>104</v>
      </c>
      <c r="E2781" t="s">
        <v>184</v>
      </c>
      <c r="F2781" t="s">
        <v>8060</v>
      </c>
      <c r="G2781" t="s">
        <v>273</v>
      </c>
      <c r="H2781" t="s">
        <v>187</v>
      </c>
      <c r="I2781" t="s">
        <v>136</v>
      </c>
      <c r="J2781" t="s">
        <v>137</v>
      </c>
      <c r="K2781" t="s">
        <v>138</v>
      </c>
      <c r="L2781" t="s">
        <v>8061</v>
      </c>
      <c r="M2781" t="s">
        <v>8062</v>
      </c>
      <c r="N2781">
        <v>1.973055555</v>
      </c>
      <c r="O2781">
        <v>0</v>
      </c>
      <c r="P2781">
        <v>54</v>
      </c>
      <c r="Q2781">
        <v>0</v>
      </c>
      <c r="R2781">
        <v>0</v>
      </c>
      <c r="S2781">
        <v>0</v>
      </c>
      <c r="T2781">
        <v>3</v>
      </c>
      <c r="U2781">
        <v>0</v>
      </c>
      <c r="V2781">
        <v>0</v>
      </c>
      <c r="W2781">
        <v>0</v>
      </c>
      <c r="X2781">
        <v>18.284494405273378</v>
      </c>
      <c r="Y2781">
        <v>0</v>
      </c>
      <c r="Z2781">
        <v>0</v>
      </c>
      <c r="AA2781">
        <v>0</v>
      </c>
      <c r="AB2781">
        <v>3.3080558537</v>
      </c>
      <c r="AC2781">
        <v>0</v>
      </c>
      <c r="AD2781">
        <v>0</v>
      </c>
      <c r="AE2781">
        <v>21.592550258973379</v>
      </c>
    </row>
    <row r="2782" spans="1:31" x14ac:dyDescent="0.3">
      <c r="A2782">
        <v>2695318</v>
      </c>
      <c r="B2782">
        <v>1</v>
      </c>
      <c r="C2782" t="s">
        <v>80</v>
      </c>
      <c r="D2782" t="s">
        <v>94</v>
      </c>
      <c r="E2782" t="s">
        <v>244</v>
      </c>
      <c r="F2782" t="s">
        <v>8063</v>
      </c>
      <c r="G2782" t="s">
        <v>273</v>
      </c>
      <c r="H2782" t="s">
        <v>187</v>
      </c>
      <c r="I2782" t="s">
        <v>136</v>
      </c>
      <c r="J2782" t="s">
        <v>137</v>
      </c>
      <c r="K2782" t="s">
        <v>138</v>
      </c>
      <c r="L2782" t="s">
        <v>8064</v>
      </c>
      <c r="M2782" t="s">
        <v>8065</v>
      </c>
      <c r="N2782">
        <v>0.63333333300000005</v>
      </c>
      <c r="O2782">
        <v>0</v>
      </c>
      <c r="P2782">
        <v>104</v>
      </c>
      <c r="Q2782">
        <v>0</v>
      </c>
      <c r="R2782">
        <v>0</v>
      </c>
      <c r="S2782">
        <v>0</v>
      </c>
      <c r="T2782">
        <v>13</v>
      </c>
      <c r="U2782">
        <v>0</v>
      </c>
      <c r="V2782">
        <v>0</v>
      </c>
      <c r="W2782">
        <v>0</v>
      </c>
      <c r="X2782">
        <v>6.834467807626682</v>
      </c>
      <c r="Y2782">
        <v>0</v>
      </c>
      <c r="Z2782">
        <v>0</v>
      </c>
      <c r="AA2782">
        <v>0</v>
      </c>
      <c r="AB2782">
        <v>8.225139468754028</v>
      </c>
      <c r="AC2782">
        <v>0</v>
      </c>
      <c r="AD2782">
        <v>0</v>
      </c>
      <c r="AE2782">
        <v>15.05960727638071</v>
      </c>
    </row>
    <row r="2783" spans="1:31" x14ac:dyDescent="0.3">
      <c r="A2783">
        <v>2695375</v>
      </c>
      <c r="B2783">
        <v>1</v>
      </c>
      <c r="C2783" t="s">
        <v>80</v>
      </c>
      <c r="D2783" t="s">
        <v>93</v>
      </c>
      <c r="E2783" t="s">
        <v>213</v>
      </c>
      <c r="F2783" t="s">
        <v>7854</v>
      </c>
      <c r="G2783" t="s">
        <v>831</v>
      </c>
      <c r="H2783" t="s">
        <v>187</v>
      </c>
      <c r="I2783" t="s">
        <v>136</v>
      </c>
      <c r="J2783" t="s">
        <v>137</v>
      </c>
      <c r="K2783" t="s">
        <v>138</v>
      </c>
      <c r="L2783" t="s">
        <v>8066</v>
      </c>
      <c r="M2783" t="s">
        <v>8067</v>
      </c>
      <c r="N2783">
        <v>1.7455555549999999</v>
      </c>
      <c r="O2783">
        <v>0</v>
      </c>
      <c r="P2783">
        <v>11</v>
      </c>
      <c r="Q2783">
        <v>0</v>
      </c>
      <c r="R2783">
        <v>0</v>
      </c>
      <c r="S2783">
        <v>0</v>
      </c>
      <c r="T2783">
        <v>3</v>
      </c>
      <c r="U2783">
        <v>0</v>
      </c>
      <c r="V2783">
        <v>0</v>
      </c>
      <c r="W2783">
        <v>0</v>
      </c>
      <c r="X2783">
        <v>2.5111858565507972</v>
      </c>
      <c r="Y2783">
        <v>0</v>
      </c>
      <c r="Z2783">
        <v>0</v>
      </c>
      <c r="AA2783">
        <v>0</v>
      </c>
      <c r="AB2783">
        <v>4.546759404603729</v>
      </c>
      <c r="AC2783">
        <v>0</v>
      </c>
      <c r="AD2783">
        <v>0</v>
      </c>
      <c r="AE2783">
        <v>7.0579452611545257</v>
      </c>
    </row>
    <row r="2784" spans="1:31" x14ac:dyDescent="0.3">
      <c r="A2784">
        <v>2695435</v>
      </c>
      <c r="B2784">
        <v>1</v>
      </c>
      <c r="C2784" t="s">
        <v>81</v>
      </c>
      <c r="D2784" t="s">
        <v>117</v>
      </c>
      <c r="E2784" t="s">
        <v>184</v>
      </c>
      <c r="F2784" t="s">
        <v>8068</v>
      </c>
      <c r="G2784" t="s">
        <v>186</v>
      </c>
      <c r="H2784" t="s">
        <v>187</v>
      </c>
      <c r="I2784" t="s">
        <v>136</v>
      </c>
      <c r="J2784" t="s">
        <v>137</v>
      </c>
      <c r="K2784" t="s">
        <v>138</v>
      </c>
      <c r="L2784" t="s">
        <v>8069</v>
      </c>
      <c r="M2784" t="s">
        <v>8070</v>
      </c>
      <c r="N2784">
        <v>0.86972222200000004</v>
      </c>
      <c r="O2784">
        <v>0</v>
      </c>
      <c r="P2784">
        <v>18</v>
      </c>
      <c r="Q2784">
        <v>0</v>
      </c>
      <c r="R2784">
        <v>0</v>
      </c>
      <c r="S2784">
        <v>0</v>
      </c>
      <c r="T2784">
        <v>1</v>
      </c>
      <c r="U2784">
        <v>0</v>
      </c>
      <c r="V2784">
        <v>0</v>
      </c>
      <c r="W2784">
        <v>0</v>
      </c>
      <c r="X2784">
        <v>1.1201297911950487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1.1201297911950487</v>
      </c>
    </row>
    <row r="2785" spans="1:31" x14ac:dyDescent="0.3">
      <c r="A2785">
        <v>2695437</v>
      </c>
      <c r="B2785">
        <v>1</v>
      </c>
      <c r="C2785" t="s">
        <v>80</v>
      </c>
      <c r="D2785" t="s">
        <v>97</v>
      </c>
      <c r="E2785" t="s">
        <v>213</v>
      </c>
      <c r="F2785" t="s">
        <v>8071</v>
      </c>
      <c r="G2785" t="s">
        <v>831</v>
      </c>
      <c r="H2785" t="s">
        <v>187</v>
      </c>
      <c r="I2785" t="s">
        <v>136</v>
      </c>
      <c r="J2785" t="s">
        <v>137</v>
      </c>
      <c r="K2785" t="s">
        <v>138</v>
      </c>
      <c r="L2785" t="s">
        <v>8072</v>
      </c>
      <c r="M2785" t="s">
        <v>8073</v>
      </c>
      <c r="N2785">
        <v>1.0594444439999999</v>
      </c>
      <c r="O2785">
        <v>0</v>
      </c>
      <c r="P2785">
        <v>1</v>
      </c>
      <c r="Q2785">
        <v>0</v>
      </c>
      <c r="R2785">
        <v>1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0.5812492731867307</v>
      </c>
      <c r="Y2785">
        <v>0</v>
      </c>
      <c r="Z2785">
        <v>1.265018431428707</v>
      </c>
      <c r="AA2785">
        <v>0</v>
      </c>
      <c r="AB2785">
        <v>0</v>
      </c>
      <c r="AC2785">
        <v>0</v>
      </c>
      <c r="AD2785">
        <v>0</v>
      </c>
      <c r="AE2785">
        <v>1.8462677046154377</v>
      </c>
    </row>
    <row r="2786" spans="1:31" x14ac:dyDescent="0.3">
      <c r="A2786">
        <v>2695457</v>
      </c>
      <c r="B2786">
        <v>1</v>
      </c>
      <c r="C2786" t="s">
        <v>81</v>
      </c>
      <c r="D2786" t="s">
        <v>113</v>
      </c>
      <c r="E2786" t="s">
        <v>244</v>
      </c>
      <c r="F2786" t="s">
        <v>8074</v>
      </c>
      <c r="G2786" t="s">
        <v>968</v>
      </c>
      <c r="H2786" t="s">
        <v>187</v>
      </c>
      <c r="I2786" t="s">
        <v>136</v>
      </c>
      <c r="J2786" t="s">
        <v>137</v>
      </c>
      <c r="K2786" t="s">
        <v>138</v>
      </c>
      <c r="L2786" t="s">
        <v>8075</v>
      </c>
      <c r="M2786" t="s">
        <v>8076</v>
      </c>
      <c r="N2786">
        <v>0.48972222199999998</v>
      </c>
      <c r="O2786">
        <v>0</v>
      </c>
      <c r="P2786">
        <v>256</v>
      </c>
      <c r="Q2786">
        <v>0</v>
      </c>
      <c r="R2786">
        <v>1</v>
      </c>
      <c r="S2786">
        <v>0</v>
      </c>
      <c r="T2786">
        <v>35</v>
      </c>
      <c r="U2786">
        <v>0</v>
      </c>
      <c r="V2786">
        <v>0</v>
      </c>
      <c r="W2786">
        <v>0</v>
      </c>
      <c r="X2786">
        <v>19.013532873766511</v>
      </c>
      <c r="Y2786">
        <v>0</v>
      </c>
      <c r="Z2786">
        <v>0</v>
      </c>
      <c r="AA2786">
        <v>0</v>
      </c>
      <c r="AB2786">
        <v>9.8638957994424032</v>
      </c>
      <c r="AC2786">
        <v>0</v>
      </c>
      <c r="AD2786">
        <v>0</v>
      </c>
      <c r="AE2786">
        <v>28.877428673208914</v>
      </c>
    </row>
    <row r="2787" spans="1:31" x14ac:dyDescent="0.3">
      <c r="A2787">
        <v>2695458</v>
      </c>
      <c r="B2787">
        <v>1</v>
      </c>
      <c r="C2787" t="s">
        <v>80</v>
      </c>
      <c r="D2787" t="s">
        <v>99</v>
      </c>
      <c r="E2787" t="s">
        <v>184</v>
      </c>
      <c r="F2787" t="s">
        <v>8077</v>
      </c>
      <c r="G2787" t="s">
        <v>186</v>
      </c>
      <c r="H2787" t="s">
        <v>187</v>
      </c>
      <c r="I2787" t="s">
        <v>136</v>
      </c>
      <c r="J2787" t="s">
        <v>137</v>
      </c>
      <c r="K2787" t="s">
        <v>138</v>
      </c>
      <c r="L2787" t="s">
        <v>8078</v>
      </c>
      <c r="M2787" t="s">
        <v>8079</v>
      </c>
      <c r="N2787">
        <v>1.300277777</v>
      </c>
      <c r="O2787">
        <v>0</v>
      </c>
      <c r="P2787">
        <v>66</v>
      </c>
      <c r="Q2787">
        <v>0</v>
      </c>
      <c r="R2787">
        <v>0</v>
      </c>
      <c r="S2787">
        <v>0</v>
      </c>
      <c r="T2787">
        <v>14</v>
      </c>
      <c r="U2787">
        <v>0</v>
      </c>
      <c r="V2787">
        <v>0</v>
      </c>
      <c r="W2787">
        <v>0</v>
      </c>
      <c r="X2787">
        <v>16.701854181033902</v>
      </c>
      <c r="Y2787">
        <v>0</v>
      </c>
      <c r="Z2787">
        <v>0</v>
      </c>
      <c r="AA2787">
        <v>0</v>
      </c>
      <c r="AB2787">
        <v>9.3385914445562968</v>
      </c>
      <c r="AC2787">
        <v>0</v>
      </c>
      <c r="AD2787">
        <v>0</v>
      </c>
      <c r="AE2787">
        <v>26.040445625590198</v>
      </c>
    </row>
    <row r="2788" spans="1:31" x14ac:dyDescent="0.3">
      <c r="A2788">
        <v>2695473</v>
      </c>
      <c r="B2788">
        <v>1</v>
      </c>
      <c r="C2788" t="s">
        <v>80</v>
      </c>
      <c r="D2788" t="s">
        <v>82</v>
      </c>
      <c r="E2788" t="s">
        <v>213</v>
      </c>
      <c r="F2788" t="s">
        <v>8080</v>
      </c>
      <c r="G2788" t="s">
        <v>688</v>
      </c>
      <c r="H2788" t="s">
        <v>187</v>
      </c>
      <c r="I2788" t="s">
        <v>136</v>
      </c>
      <c r="J2788" t="s">
        <v>137</v>
      </c>
      <c r="K2788" t="s">
        <v>138</v>
      </c>
      <c r="L2788" t="s">
        <v>8081</v>
      </c>
      <c r="M2788" t="s">
        <v>8082</v>
      </c>
      <c r="N2788">
        <v>0.77249999999999996</v>
      </c>
      <c r="O2788">
        <v>0</v>
      </c>
      <c r="P2788">
        <v>1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0.27976608691056604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0.27976608691056604</v>
      </c>
    </row>
    <row r="2789" spans="1:31" x14ac:dyDescent="0.3">
      <c r="A2789">
        <v>2695052</v>
      </c>
      <c r="B2789">
        <v>1</v>
      </c>
      <c r="C2789" t="s">
        <v>80</v>
      </c>
      <c r="D2789" t="s">
        <v>103</v>
      </c>
      <c r="E2789" t="s">
        <v>244</v>
      </c>
      <c r="F2789" t="s">
        <v>8083</v>
      </c>
      <c r="G2789" t="s">
        <v>968</v>
      </c>
      <c r="H2789" t="s">
        <v>187</v>
      </c>
      <c r="I2789" t="s">
        <v>136</v>
      </c>
      <c r="J2789" t="s">
        <v>137</v>
      </c>
      <c r="K2789" t="s">
        <v>138</v>
      </c>
      <c r="L2789" t="s">
        <v>8084</v>
      </c>
      <c r="M2789" t="s">
        <v>8085</v>
      </c>
      <c r="N2789">
        <v>6.5619444439999999</v>
      </c>
      <c r="O2789">
        <v>0</v>
      </c>
      <c r="P2789">
        <v>5</v>
      </c>
      <c r="Q2789">
        <v>0</v>
      </c>
      <c r="R2789">
        <v>19</v>
      </c>
      <c r="S2789">
        <v>0</v>
      </c>
      <c r="T2789">
        <v>6</v>
      </c>
      <c r="U2789">
        <v>0</v>
      </c>
      <c r="V2789">
        <v>1</v>
      </c>
      <c r="W2789">
        <v>0</v>
      </c>
      <c r="X2789">
        <v>11.602950819662603</v>
      </c>
      <c r="Y2789">
        <v>0</v>
      </c>
      <c r="Z2789">
        <v>86.362810572664856</v>
      </c>
      <c r="AA2789">
        <v>0</v>
      </c>
      <c r="AB2789">
        <v>11.88871644559574</v>
      </c>
      <c r="AC2789">
        <v>0</v>
      </c>
      <c r="AD2789">
        <v>225.51627549849971</v>
      </c>
      <c r="AE2789">
        <v>335.37075333642292</v>
      </c>
    </row>
    <row r="2790" spans="1:31" x14ac:dyDescent="0.3">
      <c r="A2790">
        <v>2695110</v>
      </c>
      <c r="B2790">
        <v>1</v>
      </c>
      <c r="C2790" t="s">
        <v>80</v>
      </c>
      <c r="D2790" t="s">
        <v>94</v>
      </c>
      <c r="E2790" t="s">
        <v>428</v>
      </c>
      <c r="F2790" t="s">
        <v>8086</v>
      </c>
      <c r="G2790" t="s">
        <v>2790</v>
      </c>
      <c r="H2790" t="s">
        <v>187</v>
      </c>
      <c r="I2790" t="s">
        <v>136</v>
      </c>
      <c r="J2790" t="s">
        <v>137</v>
      </c>
      <c r="K2790" t="s">
        <v>138</v>
      </c>
      <c r="L2790" t="s">
        <v>8087</v>
      </c>
      <c r="M2790" t="s">
        <v>8088</v>
      </c>
      <c r="N2790">
        <v>0.53222222200000002</v>
      </c>
      <c r="O2790">
        <v>0</v>
      </c>
      <c r="P2790">
        <v>0</v>
      </c>
      <c r="Q2790">
        <v>0</v>
      </c>
      <c r="R2790">
        <v>0</v>
      </c>
      <c r="S2790">
        <v>0</v>
      </c>
      <c r="T2790">
        <v>1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0.75553814699999999</v>
      </c>
      <c r="AC2790">
        <v>0</v>
      </c>
      <c r="AD2790">
        <v>0</v>
      </c>
      <c r="AE2790">
        <v>0.75553814699999999</v>
      </c>
    </row>
    <row r="2791" spans="1:31" x14ac:dyDescent="0.3">
      <c r="A2791">
        <v>2695231</v>
      </c>
      <c r="B2791">
        <v>1</v>
      </c>
      <c r="C2791" t="s">
        <v>81</v>
      </c>
      <c r="D2791" t="s">
        <v>124</v>
      </c>
      <c r="E2791" t="s">
        <v>244</v>
      </c>
      <c r="F2791" t="s">
        <v>8089</v>
      </c>
      <c r="G2791" t="s">
        <v>165</v>
      </c>
      <c r="H2791" t="s">
        <v>187</v>
      </c>
      <c r="I2791" t="s">
        <v>136</v>
      </c>
      <c r="J2791" t="s">
        <v>137</v>
      </c>
      <c r="K2791" t="s">
        <v>166</v>
      </c>
      <c r="L2791" t="s">
        <v>8090</v>
      </c>
      <c r="M2791" t="s">
        <v>8091</v>
      </c>
      <c r="N2791">
        <v>3.2772222219999998</v>
      </c>
      <c r="O2791">
        <v>0</v>
      </c>
      <c r="P2791">
        <v>27</v>
      </c>
      <c r="Q2791">
        <v>0</v>
      </c>
      <c r="R2791">
        <v>14</v>
      </c>
      <c r="S2791">
        <v>0</v>
      </c>
      <c r="T2791">
        <v>2</v>
      </c>
      <c r="U2791">
        <v>0</v>
      </c>
      <c r="V2791">
        <v>0</v>
      </c>
      <c r="W2791">
        <v>0</v>
      </c>
      <c r="X2791">
        <v>19.233658457931753</v>
      </c>
      <c r="Y2791">
        <v>0</v>
      </c>
      <c r="Z2791">
        <v>145.70383508271516</v>
      </c>
      <c r="AA2791">
        <v>0</v>
      </c>
      <c r="AB2791">
        <v>22.331027542244733</v>
      </c>
      <c r="AC2791">
        <v>0</v>
      </c>
      <c r="AD2791">
        <v>0</v>
      </c>
      <c r="AE2791">
        <v>187.26852108289165</v>
      </c>
    </row>
    <row r="2792" spans="1:31" x14ac:dyDescent="0.3">
      <c r="A2792">
        <v>2695252</v>
      </c>
      <c r="B2792">
        <v>1</v>
      </c>
      <c r="C2792" t="s">
        <v>80</v>
      </c>
      <c r="D2792" t="s">
        <v>92</v>
      </c>
      <c r="E2792" t="s">
        <v>244</v>
      </c>
      <c r="F2792" t="s">
        <v>8092</v>
      </c>
      <c r="G2792" t="s">
        <v>346</v>
      </c>
      <c r="H2792" t="s">
        <v>187</v>
      </c>
      <c r="I2792" t="s">
        <v>136</v>
      </c>
      <c r="J2792" t="s">
        <v>137</v>
      </c>
      <c r="K2792" t="s">
        <v>166</v>
      </c>
      <c r="L2792" t="s">
        <v>8093</v>
      </c>
      <c r="M2792" t="s">
        <v>8094</v>
      </c>
      <c r="N2792">
        <v>2.76</v>
      </c>
      <c r="O2792">
        <v>0</v>
      </c>
      <c r="P2792">
        <v>50</v>
      </c>
      <c r="Q2792">
        <v>0</v>
      </c>
      <c r="R2792">
        <v>8</v>
      </c>
      <c r="S2792">
        <v>0</v>
      </c>
      <c r="T2792">
        <v>12</v>
      </c>
      <c r="U2792">
        <v>0</v>
      </c>
      <c r="V2792">
        <v>0</v>
      </c>
      <c r="W2792">
        <v>0</v>
      </c>
      <c r="X2792">
        <v>38.200082978282722</v>
      </c>
      <c r="Y2792">
        <v>0</v>
      </c>
      <c r="Z2792">
        <v>3.5661369766844677</v>
      </c>
      <c r="AA2792">
        <v>0</v>
      </c>
      <c r="AB2792">
        <v>42.118849715169532</v>
      </c>
      <c r="AC2792">
        <v>0</v>
      </c>
      <c r="AD2792">
        <v>0</v>
      </c>
      <c r="AE2792">
        <v>83.885069670136716</v>
      </c>
    </row>
    <row r="2793" spans="1:31" x14ac:dyDescent="0.3">
      <c r="A2793">
        <v>2695268</v>
      </c>
      <c r="B2793">
        <v>1</v>
      </c>
      <c r="C2793" t="s">
        <v>80</v>
      </c>
      <c r="D2793" t="s">
        <v>83</v>
      </c>
      <c r="E2793" t="s">
        <v>213</v>
      </c>
      <c r="F2793" t="s">
        <v>8095</v>
      </c>
      <c r="G2793" t="s">
        <v>215</v>
      </c>
      <c r="H2793" t="s">
        <v>187</v>
      </c>
      <c r="I2793" t="s">
        <v>136</v>
      </c>
      <c r="J2793" t="s">
        <v>137</v>
      </c>
      <c r="K2793" t="s">
        <v>138</v>
      </c>
      <c r="L2793" t="s">
        <v>8096</v>
      </c>
      <c r="M2793" t="s">
        <v>8097</v>
      </c>
      <c r="N2793">
        <v>3.3363888880000001</v>
      </c>
      <c r="O2793">
        <v>0</v>
      </c>
      <c r="P2793">
        <v>1</v>
      </c>
      <c r="Q2793">
        <v>0</v>
      </c>
      <c r="R2793">
        <v>0</v>
      </c>
      <c r="S2793">
        <v>0</v>
      </c>
      <c r="T2793">
        <v>7</v>
      </c>
      <c r="U2793">
        <v>0</v>
      </c>
      <c r="V2793">
        <v>0</v>
      </c>
      <c r="W2793">
        <v>0</v>
      </c>
      <c r="X2793">
        <v>2.5180206127521081</v>
      </c>
      <c r="Y2793">
        <v>0</v>
      </c>
      <c r="Z2793">
        <v>0</v>
      </c>
      <c r="AA2793">
        <v>0</v>
      </c>
      <c r="AB2793">
        <v>22.888948446976823</v>
      </c>
      <c r="AC2793">
        <v>0</v>
      </c>
      <c r="AD2793">
        <v>0</v>
      </c>
      <c r="AE2793">
        <v>25.406969059728929</v>
      </c>
    </row>
    <row r="2794" spans="1:31" x14ac:dyDescent="0.3">
      <c r="A2794">
        <v>2695472</v>
      </c>
      <c r="B2794">
        <v>1</v>
      </c>
      <c r="C2794" t="s">
        <v>80</v>
      </c>
      <c r="D2794" t="s">
        <v>95</v>
      </c>
      <c r="E2794" t="s">
        <v>184</v>
      </c>
      <c r="F2794" t="s">
        <v>8098</v>
      </c>
      <c r="G2794" t="s">
        <v>186</v>
      </c>
      <c r="H2794" t="s">
        <v>187</v>
      </c>
      <c r="I2794" t="s">
        <v>136</v>
      </c>
      <c r="J2794" t="s">
        <v>137</v>
      </c>
      <c r="K2794" t="s">
        <v>138</v>
      </c>
      <c r="L2794" t="s">
        <v>8099</v>
      </c>
      <c r="M2794" t="s">
        <v>8100</v>
      </c>
      <c r="N2794">
        <v>0.99111111100000004</v>
      </c>
      <c r="O2794">
        <v>0</v>
      </c>
      <c r="P2794">
        <v>16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3.55704822550382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3.55704822550382</v>
      </c>
    </row>
    <row r="2795" spans="1:31" x14ac:dyDescent="0.3">
      <c r="A2795">
        <v>2695512</v>
      </c>
      <c r="B2795">
        <v>1</v>
      </c>
      <c r="C2795" t="s">
        <v>80</v>
      </c>
      <c r="D2795" t="s">
        <v>101</v>
      </c>
      <c r="E2795" t="s">
        <v>184</v>
      </c>
      <c r="F2795" t="s">
        <v>8101</v>
      </c>
      <c r="G2795" t="s">
        <v>186</v>
      </c>
      <c r="H2795" t="s">
        <v>187</v>
      </c>
      <c r="I2795" t="s">
        <v>136</v>
      </c>
      <c r="J2795" t="s">
        <v>137</v>
      </c>
      <c r="K2795" t="s">
        <v>138</v>
      </c>
      <c r="L2795" t="s">
        <v>8102</v>
      </c>
      <c r="M2795" t="s">
        <v>8103</v>
      </c>
      <c r="N2795">
        <v>0.82805555500000005</v>
      </c>
      <c r="O2795">
        <v>0</v>
      </c>
      <c r="P2795">
        <v>17</v>
      </c>
      <c r="Q2795">
        <v>0</v>
      </c>
      <c r="R2795">
        <v>0</v>
      </c>
      <c r="S2795">
        <v>0</v>
      </c>
      <c r="T2795">
        <v>4</v>
      </c>
      <c r="U2795">
        <v>0</v>
      </c>
      <c r="V2795">
        <v>0</v>
      </c>
      <c r="W2795">
        <v>0</v>
      </c>
      <c r="X2795">
        <v>3.2886407289444501</v>
      </c>
      <c r="Y2795">
        <v>0</v>
      </c>
      <c r="Z2795">
        <v>0</v>
      </c>
      <c r="AA2795">
        <v>0</v>
      </c>
      <c r="AB2795">
        <v>1.5894660255926976</v>
      </c>
      <c r="AC2795">
        <v>0</v>
      </c>
      <c r="AD2795">
        <v>0</v>
      </c>
      <c r="AE2795">
        <v>4.8781067545371481</v>
      </c>
    </row>
    <row r="2796" spans="1:31" x14ac:dyDescent="0.3">
      <c r="A2796">
        <v>2695110</v>
      </c>
      <c r="B2796">
        <v>2</v>
      </c>
      <c r="C2796" t="s">
        <v>80</v>
      </c>
      <c r="D2796" t="s">
        <v>94</v>
      </c>
      <c r="E2796" t="s">
        <v>244</v>
      </c>
      <c r="F2796" t="s">
        <v>8104</v>
      </c>
      <c r="G2796" t="s">
        <v>2790</v>
      </c>
      <c r="H2796" t="s">
        <v>187</v>
      </c>
      <c r="I2796" t="s">
        <v>136</v>
      </c>
      <c r="J2796" t="s">
        <v>137</v>
      </c>
      <c r="K2796" t="s">
        <v>138</v>
      </c>
      <c r="L2796" t="s">
        <v>8088</v>
      </c>
      <c r="M2796" t="s">
        <v>8105</v>
      </c>
      <c r="N2796">
        <v>0.36</v>
      </c>
      <c r="O2796">
        <v>0</v>
      </c>
      <c r="P2796">
        <v>0</v>
      </c>
      <c r="Q2796">
        <v>0</v>
      </c>
      <c r="R2796">
        <v>0</v>
      </c>
      <c r="S2796">
        <v>0</v>
      </c>
      <c r="T2796">
        <v>58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19.344504558718363</v>
      </c>
      <c r="AC2796">
        <v>0</v>
      </c>
      <c r="AD2796">
        <v>0</v>
      </c>
      <c r="AE2796">
        <v>19.344504558718363</v>
      </c>
    </row>
    <row r="2797" spans="1:31" x14ac:dyDescent="0.3">
      <c r="A2797">
        <v>2695045</v>
      </c>
      <c r="B2797">
        <v>1</v>
      </c>
      <c r="C2797" t="s">
        <v>80</v>
      </c>
      <c r="D2797" t="s">
        <v>103</v>
      </c>
      <c r="E2797" t="s">
        <v>213</v>
      </c>
      <c r="F2797" t="s">
        <v>8106</v>
      </c>
      <c r="G2797" t="s">
        <v>831</v>
      </c>
      <c r="H2797" t="s">
        <v>187</v>
      </c>
      <c r="I2797" t="s">
        <v>136</v>
      </c>
      <c r="J2797" t="s">
        <v>137</v>
      </c>
      <c r="K2797" t="s">
        <v>138</v>
      </c>
      <c r="L2797" t="s">
        <v>8107</v>
      </c>
      <c r="M2797" t="s">
        <v>8108</v>
      </c>
      <c r="N2797">
        <v>7.5994444440000004</v>
      </c>
      <c r="O2797">
        <v>0</v>
      </c>
      <c r="P2797">
        <v>11</v>
      </c>
      <c r="Q2797">
        <v>0</v>
      </c>
      <c r="R2797">
        <v>0</v>
      </c>
      <c r="S2797">
        <v>0</v>
      </c>
      <c r="T2797">
        <v>2</v>
      </c>
      <c r="U2797">
        <v>0</v>
      </c>
      <c r="V2797">
        <v>0</v>
      </c>
      <c r="W2797">
        <v>0</v>
      </c>
      <c r="X2797">
        <v>18.528627781475411</v>
      </c>
      <c r="Y2797">
        <v>0</v>
      </c>
      <c r="Z2797">
        <v>0</v>
      </c>
      <c r="AA2797">
        <v>0</v>
      </c>
      <c r="AB2797">
        <v>13.434280870189118</v>
      </c>
      <c r="AC2797">
        <v>0</v>
      </c>
      <c r="AD2797">
        <v>0</v>
      </c>
      <c r="AE2797">
        <v>31.962908651664527</v>
      </c>
    </row>
    <row r="2798" spans="1:31" x14ac:dyDescent="0.3">
      <c r="A2798">
        <v>2695047</v>
      </c>
      <c r="B2798">
        <v>1</v>
      </c>
      <c r="C2798" t="s">
        <v>80</v>
      </c>
      <c r="D2798" t="s">
        <v>91</v>
      </c>
      <c r="E2798" t="s">
        <v>428</v>
      </c>
      <c r="F2798" t="s">
        <v>7839</v>
      </c>
      <c r="G2798" t="s">
        <v>903</v>
      </c>
      <c r="H2798" t="s">
        <v>187</v>
      </c>
      <c r="I2798" t="s">
        <v>136</v>
      </c>
      <c r="J2798" t="s">
        <v>137</v>
      </c>
      <c r="K2798" t="s">
        <v>138</v>
      </c>
      <c r="L2798" t="s">
        <v>8109</v>
      </c>
      <c r="M2798" t="s">
        <v>8110</v>
      </c>
      <c r="N2798">
        <v>7.0011111110000002</v>
      </c>
      <c r="O2798">
        <v>0</v>
      </c>
      <c r="P2798">
        <v>28</v>
      </c>
      <c r="Q2798">
        <v>0</v>
      </c>
      <c r="R2798">
        <v>0</v>
      </c>
      <c r="S2798">
        <v>0</v>
      </c>
      <c r="T2798">
        <v>1</v>
      </c>
      <c r="U2798">
        <v>0</v>
      </c>
      <c r="V2798">
        <v>0</v>
      </c>
      <c r="W2798">
        <v>0</v>
      </c>
      <c r="X2798">
        <v>35.673839534962212</v>
      </c>
      <c r="Y2798">
        <v>0</v>
      </c>
      <c r="Z2798">
        <v>0</v>
      </c>
      <c r="AA2798">
        <v>0</v>
      </c>
      <c r="AB2798">
        <v>1.2365051237494178</v>
      </c>
      <c r="AC2798">
        <v>0</v>
      </c>
      <c r="AD2798">
        <v>0</v>
      </c>
      <c r="AE2798">
        <v>36.91034465871163</v>
      </c>
    </row>
    <row r="2799" spans="1:31" x14ac:dyDescent="0.3">
      <c r="A2799">
        <v>2695101</v>
      </c>
      <c r="B2799">
        <v>1</v>
      </c>
      <c r="C2799" t="s">
        <v>80</v>
      </c>
      <c r="D2799" t="s">
        <v>83</v>
      </c>
      <c r="E2799" t="s">
        <v>213</v>
      </c>
      <c r="F2799" t="s">
        <v>8111</v>
      </c>
      <c r="G2799" t="s">
        <v>688</v>
      </c>
      <c r="H2799" t="s">
        <v>187</v>
      </c>
      <c r="I2799" t="s">
        <v>136</v>
      </c>
      <c r="J2799" t="s">
        <v>137</v>
      </c>
      <c r="K2799" t="s">
        <v>138</v>
      </c>
      <c r="L2799" t="s">
        <v>8112</v>
      </c>
      <c r="M2799" t="s">
        <v>8113</v>
      </c>
      <c r="N2799">
        <v>6.4694444439999996</v>
      </c>
      <c r="O2799">
        <v>0</v>
      </c>
      <c r="P2799">
        <v>5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5.1518080930883565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5.1518080930883565</v>
      </c>
    </row>
    <row r="2800" spans="1:31" x14ac:dyDescent="0.3">
      <c r="A2800">
        <v>2695112</v>
      </c>
      <c r="B2800">
        <v>1</v>
      </c>
      <c r="C2800" t="s">
        <v>80</v>
      </c>
      <c r="D2800" t="s">
        <v>102</v>
      </c>
      <c r="E2800" t="s">
        <v>184</v>
      </c>
      <c r="F2800" t="s">
        <v>8114</v>
      </c>
      <c r="G2800" t="s">
        <v>186</v>
      </c>
      <c r="H2800" t="s">
        <v>187</v>
      </c>
      <c r="I2800" t="s">
        <v>136</v>
      </c>
      <c r="J2800" t="s">
        <v>137</v>
      </c>
      <c r="K2800" t="s">
        <v>138</v>
      </c>
      <c r="L2800" t="s">
        <v>8115</v>
      </c>
      <c r="M2800" t="s">
        <v>8116</v>
      </c>
      <c r="N2800">
        <v>1.4597222219999999</v>
      </c>
      <c r="O2800">
        <v>0</v>
      </c>
      <c r="P2800">
        <v>17</v>
      </c>
      <c r="Q2800">
        <v>0</v>
      </c>
      <c r="R2800">
        <v>1</v>
      </c>
      <c r="S2800">
        <v>0</v>
      </c>
      <c r="T2800">
        <v>1</v>
      </c>
      <c r="U2800">
        <v>0</v>
      </c>
      <c r="V2800">
        <v>0</v>
      </c>
      <c r="W2800">
        <v>0</v>
      </c>
      <c r="X2800">
        <v>1.5642552021273168</v>
      </c>
      <c r="Y2800">
        <v>0</v>
      </c>
      <c r="Z2800">
        <v>1.5290365684388889</v>
      </c>
      <c r="AA2800">
        <v>0</v>
      </c>
      <c r="AB2800">
        <v>2.2404176932799995</v>
      </c>
      <c r="AC2800">
        <v>0</v>
      </c>
      <c r="AD2800">
        <v>0</v>
      </c>
      <c r="AE2800">
        <v>5.3337094638462048</v>
      </c>
    </row>
    <row r="2801" spans="1:31" x14ac:dyDescent="0.3">
      <c r="A2801">
        <v>2695166</v>
      </c>
      <c r="B2801">
        <v>1</v>
      </c>
      <c r="C2801" t="s">
        <v>80</v>
      </c>
      <c r="D2801" t="s">
        <v>102</v>
      </c>
      <c r="E2801" t="s">
        <v>184</v>
      </c>
      <c r="F2801" t="s">
        <v>8117</v>
      </c>
      <c r="G2801" t="s">
        <v>186</v>
      </c>
      <c r="H2801" t="s">
        <v>187</v>
      </c>
      <c r="I2801" t="s">
        <v>136</v>
      </c>
      <c r="J2801" t="s">
        <v>137</v>
      </c>
      <c r="K2801" t="s">
        <v>138</v>
      </c>
      <c r="L2801" t="s">
        <v>8118</v>
      </c>
      <c r="M2801" t="s">
        <v>8119</v>
      </c>
      <c r="N2801">
        <v>2.5449999999999999</v>
      </c>
      <c r="O2801">
        <v>0</v>
      </c>
      <c r="P2801">
        <v>96</v>
      </c>
      <c r="Q2801">
        <v>0</v>
      </c>
      <c r="R2801">
        <v>0</v>
      </c>
      <c r="S2801">
        <v>0</v>
      </c>
      <c r="T2801">
        <v>68</v>
      </c>
      <c r="U2801">
        <v>0</v>
      </c>
      <c r="V2801">
        <v>0</v>
      </c>
      <c r="W2801">
        <v>0</v>
      </c>
      <c r="X2801">
        <v>33.298230990161308</v>
      </c>
      <c r="Y2801">
        <v>0</v>
      </c>
      <c r="Z2801">
        <v>0</v>
      </c>
      <c r="AA2801">
        <v>0</v>
      </c>
      <c r="AB2801">
        <v>76.407039030240156</v>
      </c>
      <c r="AC2801">
        <v>0</v>
      </c>
      <c r="AD2801">
        <v>0</v>
      </c>
      <c r="AE2801">
        <v>109.70527002040146</v>
      </c>
    </row>
    <row r="2802" spans="1:31" x14ac:dyDescent="0.3">
      <c r="A2802">
        <v>2695197</v>
      </c>
      <c r="B2802">
        <v>1</v>
      </c>
      <c r="C2802" t="s">
        <v>80</v>
      </c>
      <c r="D2802" t="s">
        <v>110</v>
      </c>
      <c r="E2802" t="s">
        <v>213</v>
      </c>
      <c r="F2802" t="s">
        <v>8120</v>
      </c>
      <c r="G2802" t="s">
        <v>688</v>
      </c>
      <c r="H2802" t="s">
        <v>187</v>
      </c>
      <c r="I2802" t="s">
        <v>136</v>
      </c>
      <c r="J2802" t="s">
        <v>137</v>
      </c>
      <c r="K2802" t="s">
        <v>138</v>
      </c>
      <c r="L2802" t="s">
        <v>8121</v>
      </c>
      <c r="M2802" t="s">
        <v>8122</v>
      </c>
      <c r="N2802">
        <v>5.6447222220000004</v>
      </c>
      <c r="O2802">
        <v>0</v>
      </c>
      <c r="P2802">
        <v>4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7.6622510608735164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7.6622510608735164</v>
      </c>
    </row>
    <row r="2803" spans="1:31" x14ac:dyDescent="0.3">
      <c r="A2803">
        <v>2695206</v>
      </c>
      <c r="B2803">
        <v>1</v>
      </c>
      <c r="C2803" t="s">
        <v>80</v>
      </c>
      <c r="D2803" t="s">
        <v>91</v>
      </c>
      <c r="E2803" t="s">
        <v>184</v>
      </c>
      <c r="F2803" t="s">
        <v>8123</v>
      </c>
      <c r="G2803" t="s">
        <v>165</v>
      </c>
      <c r="H2803" t="s">
        <v>187</v>
      </c>
      <c r="I2803" t="s">
        <v>136</v>
      </c>
      <c r="J2803" t="s">
        <v>137</v>
      </c>
      <c r="K2803" t="s">
        <v>166</v>
      </c>
      <c r="L2803" t="s">
        <v>8124</v>
      </c>
      <c r="M2803" t="s">
        <v>8125</v>
      </c>
      <c r="N2803">
        <v>5.6297222219999998</v>
      </c>
      <c r="O2803">
        <v>0</v>
      </c>
      <c r="P2803">
        <v>32</v>
      </c>
      <c r="Q2803">
        <v>0</v>
      </c>
      <c r="R2803">
        <v>1</v>
      </c>
      <c r="S2803">
        <v>0</v>
      </c>
      <c r="T2803">
        <v>13</v>
      </c>
      <c r="U2803">
        <v>0</v>
      </c>
      <c r="V2803">
        <v>0</v>
      </c>
      <c r="W2803">
        <v>0</v>
      </c>
      <c r="X2803">
        <v>25.539647730434883</v>
      </c>
      <c r="Y2803">
        <v>0</v>
      </c>
      <c r="Z2803">
        <v>6.4825387478222218</v>
      </c>
      <c r="AA2803">
        <v>0</v>
      </c>
      <c r="AB2803">
        <v>51.159227194426563</v>
      </c>
      <c r="AC2803">
        <v>0</v>
      </c>
      <c r="AD2803">
        <v>0</v>
      </c>
      <c r="AE2803">
        <v>83.181413672683675</v>
      </c>
    </row>
    <row r="2804" spans="1:31" x14ac:dyDescent="0.3">
      <c r="A2804">
        <v>2695273</v>
      </c>
      <c r="B2804">
        <v>1</v>
      </c>
      <c r="C2804" t="s">
        <v>80</v>
      </c>
      <c r="D2804" t="s">
        <v>94</v>
      </c>
      <c r="E2804" t="s">
        <v>213</v>
      </c>
      <c r="F2804" t="s">
        <v>8126</v>
      </c>
      <c r="G2804" t="s">
        <v>688</v>
      </c>
      <c r="H2804" t="s">
        <v>187</v>
      </c>
      <c r="I2804" t="s">
        <v>136</v>
      </c>
      <c r="J2804" t="s">
        <v>137</v>
      </c>
      <c r="K2804" t="s">
        <v>138</v>
      </c>
      <c r="L2804" t="s">
        <v>8127</v>
      </c>
      <c r="M2804" t="s">
        <v>8128</v>
      </c>
      <c r="N2804">
        <v>3.312777777</v>
      </c>
      <c r="O2804">
        <v>0</v>
      </c>
      <c r="P2804">
        <v>1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0.51674611651679803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0.51674611651679803</v>
      </c>
    </row>
    <row r="2805" spans="1:31" x14ac:dyDescent="0.3">
      <c r="A2805">
        <v>2695281</v>
      </c>
      <c r="B2805">
        <v>1</v>
      </c>
      <c r="C2805" t="s">
        <v>80</v>
      </c>
      <c r="D2805" t="s">
        <v>94</v>
      </c>
      <c r="E2805" t="s">
        <v>184</v>
      </c>
      <c r="F2805" t="s">
        <v>8129</v>
      </c>
      <c r="G2805" t="s">
        <v>409</v>
      </c>
      <c r="H2805" t="s">
        <v>187</v>
      </c>
      <c r="I2805" t="s">
        <v>136</v>
      </c>
      <c r="J2805" t="s">
        <v>137</v>
      </c>
      <c r="K2805" t="s">
        <v>138</v>
      </c>
      <c r="L2805" t="s">
        <v>8130</v>
      </c>
      <c r="M2805" t="s">
        <v>8131</v>
      </c>
      <c r="N2805">
        <v>0.74666666599999998</v>
      </c>
      <c r="O2805">
        <v>0</v>
      </c>
      <c r="P2805">
        <v>61</v>
      </c>
      <c r="Q2805">
        <v>0</v>
      </c>
      <c r="R2805">
        <v>0</v>
      </c>
      <c r="S2805">
        <v>0</v>
      </c>
      <c r="T2805">
        <v>3</v>
      </c>
      <c r="U2805">
        <v>0</v>
      </c>
      <c r="V2805">
        <v>0</v>
      </c>
      <c r="W2805">
        <v>0</v>
      </c>
      <c r="X2805">
        <v>8.411549716050807</v>
      </c>
      <c r="Y2805">
        <v>0</v>
      </c>
      <c r="Z2805">
        <v>0</v>
      </c>
      <c r="AA2805">
        <v>0</v>
      </c>
      <c r="AB2805">
        <v>4.7753711628083728</v>
      </c>
      <c r="AC2805">
        <v>0</v>
      </c>
      <c r="AD2805">
        <v>0</v>
      </c>
      <c r="AE2805">
        <v>13.18692087885918</v>
      </c>
    </row>
    <row r="2806" spans="1:31" x14ac:dyDescent="0.3">
      <c r="A2806">
        <v>2695350</v>
      </c>
      <c r="B2806">
        <v>1</v>
      </c>
      <c r="C2806" t="s">
        <v>80</v>
      </c>
      <c r="D2806" t="s">
        <v>105</v>
      </c>
      <c r="E2806" t="s">
        <v>184</v>
      </c>
      <c r="F2806" t="s">
        <v>8132</v>
      </c>
      <c r="G2806" t="s">
        <v>409</v>
      </c>
      <c r="H2806" t="s">
        <v>187</v>
      </c>
      <c r="I2806" t="s">
        <v>136</v>
      </c>
      <c r="J2806" t="s">
        <v>137</v>
      </c>
      <c r="K2806" t="s">
        <v>138</v>
      </c>
      <c r="L2806" t="s">
        <v>8133</v>
      </c>
      <c r="M2806" t="s">
        <v>8134</v>
      </c>
      <c r="N2806">
        <v>1.873888888</v>
      </c>
      <c r="O2806">
        <v>0</v>
      </c>
      <c r="P2806">
        <v>11</v>
      </c>
      <c r="Q2806">
        <v>0</v>
      </c>
      <c r="R2806">
        <v>1</v>
      </c>
      <c r="S2806">
        <v>0</v>
      </c>
      <c r="T2806">
        <v>6</v>
      </c>
      <c r="U2806">
        <v>0</v>
      </c>
      <c r="V2806">
        <v>0</v>
      </c>
      <c r="W2806">
        <v>0</v>
      </c>
      <c r="X2806">
        <v>9.3797791682859</v>
      </c>
      <c r="Y2806">
        <v>0</v>
      </c>
      <c r="Z2806">
        <v>0</v>
      </c>
      <c r="AA2806">
        <v>0</v>
      </c>
      <c r="AB2806">
        <v>8.3192939856815613</v>
      </c>
      <c r="AC2806">
        <v>0</v>
      </c>
      <c r="AD2806">
        <v>0</v>
      </c>
      <c r="AE2806">
        <v>17.699073153967461</v>
      </c>
    </row>
    <row r="2807" spans="1:31" x14ac:dyDescent="0.3">
      <c r="A2807">
        <v>2695423</v>
      </c>
      <c r="B2807">
        <v>1</v>
      </c>
      <c r="C2807" t="s">
        <v>80</v>
      </c>
      <c r="D2807" t="s">
        <v>92</v>
      </c>
      <c r="E2807" t="s">
        <v>213</v>
      </c>
      <c r="F2807" t="s">
        <v>8135</v>
      </c>
      <c r="G2807" t="s">
        <v>688</v>
      </c>
      <c r="H2807" t="s">
        <v>187</v>
      </c>
      <c r="I2807" t="s">
        <v>136</v>
      </c>
      <c r="J2807" t="s">
        <v>137</v>
      </c>
      <c r="K2807" t="s">
        <v>138</v>
      </c>
      <c r="L2807" t="s">
        <v>8136</v>
      </c>
      <c r="M2807" t="s">
        <v>8137</v>
      </c>
      <c r="N2807">
        <v>3.605555555</v>
      </c>
      <c r="O2807">
        <v>0</v>
      </c>
      <c r="P2807">
        <v>0</v>
      </c>
      <c r="Q2807">
        <v>0</v>
      </c>
      <c r="R2807">
        <v>3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0.62790070956714006</v>
      </c>
      <c r="AA2807">
        <v>0</v>
      </c>
      <c r="AB2807">
        <v>0</v>
      </c>
      <c r="AC2807">
        <v>0</v>
      </c>
      <c r="AD2807">
        <v>0</v>
      </c>
      <c r="AE2807">
        <v>0.62790070956714006</v>
      </c>
    </row>
    <row r="2808" spans="1:31" x14ac:dyDescent="0.3">
      <c r="A2808">
        <v>2695505</v>
      </c>
      <c r="B2808">
        <v>1</v>
      </c>
      <c r="C2808" t="s">
        <v>81</v>
      </c>
      <c r="D2808" t="s">
        <v>122</v>
      </c>
      <c r="E2808" t="s">
        <v>184</v>
      </c>
      <c r="F2808" t="s">
        <v>8138</v>
      </c>
      <c r="G2808" t="s">
        <v>186</v>
      </c>
      <c r="H2808" t="s">
        <v>187</v>
      </c>
      <c r="I2808" t="s">
        <v>136</v>
      </c>
      <c r="J2808" t="s">
        <v>137</v>
      </c>
      <c r="K2808" t="s">
        <v>138</v>
      </c>
      <c r="L2808" t="s">
        <v>8139</v>
      </c>
      <c r="M2808" t="s">
        <v>8140</v>
      </c>
      <c r="N2808">
        <v>2.807222222</v>
      </c>
      <c r="O2808">
        <v>0</v>
      </c>
      <c r="P2808">
        <v>7</v>
      </c>
      <c r="Q2808">
        <v>0</v>
      </c>
      <c r="R2808">
        <v>1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2.1036882085708108</v>
      </c>
      <c r="Y2808">
        <v>0</v>
      </c>
      <c r="Z2808">
        <v>9.9640879444924016E-2</v>
      </c>
      <c r="AA2808">
        <v>0</v>
      </c>
      <c r="AB2808">
        <v>0</v>
      </c>
      <c r="AC2808">
        <v>0</v>
      </c>
      <c r="AD2808">
        <v>0</v>
      </c>
      <c r="AE2808">
        <v>2.2033290880157348</v>
      </c>
    </row>
    <row r="2809" spans="1:31" x14ac:dyDescent="0.3">
      <c r="A2809">
        <v>2695547</v>
      </c>
      <c r="B2809">
        <v>1</v>
      </c>
      <c r="C2809" t="s">
        <v>80</v>
      </c>
      <c r="D2809" t="s">
        <v>90</v>
      </c>
      <c r="E2809" t="s">
        <v>213</v>
      </c>
      <c r="F2809" t="s">
        <v>8141</v>
      </c>
      <c r="G2809" t="s">
        <v>688</v>
      </c>
      <c r="H2809" t="s">
        <v>187</v>
      </c>
      <c r="I2809" t="s">
        <v>136</v>
      </c>
      <c r="J2809" t="s">
        <v>137</v>
      </c>
      <c r="K2809" t="s">
        <v>138</v>
      </c>
      <c r="L2809" t="s">
        <v>8142</v>
      </c>
      <c r="M2809" t="s">
        <v>8143</v>
      </c>
      <c r="N2809">
        <v>1.801111111</v>
      </c>
      <c r="O2809">
        <v>0</v>
      </c>
      <c r="P2809">
        <v>6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1.7596362424079786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1.7596362424079786</v>
      </c>
    </row>
    <row r="2810" spans="1:31" x14ac:dyDescent="0.3">
      <c r="A2810">
        <v>2695569</v>
      </c>
      <c r="B2810">
        <v>1</v>
      </c>
      <c r="C2810" t="s">
        <v>81</v>
      </c>
      <c r="D2810" t="s">
        <v>119</v>
      </c>
      <c r="E2810" t="s">
        <v>184</v>
      </c>
      <c r="F2810" t="s">
        <v>8144</v>
      </c>
      <c r="G2810" t="s">
        <v>273</v>
      </c>
      <c r="H2810" t="s">
        <v>187</v>
      </c>
      <c r="I2810" t="s">
        <v>136</v>
      </c>
      <c r="J2810" t="s">
        <v>137</v>
      </c>
      <c r="K2810" t="s">
        <v>138</v>
      </c>
      <c r="L2810" t="s">
        <v>8145</v>
      </c>
      <c r="M2810" t="s">
        <v>8146</v>
      </c>
      <c r="N2810">
        <v>1.832777777</v>
      </c>
      <c r="O2810">
        <v>0</v>
      </c>
      <c r="P2810">
        <v>16</v>
      </c>
      <c r="Q2810">
        <v>0</v>
      </c>
      <c r="R2810">
        <v>1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4.0243895552783551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4.0243895552783551</v>
      </c>
    </row>
    <row r="2811" spans="1:31" x14ac:dyDescent="0.3">
      <c r="A2811">
        <v>2695572</v>
      </c>
      <c r="B2811">
        <v>1</v>
      </c>
      <c r="C2811" t="s">
        <v>80</v>
      </c>
      <c r="D2811" t="s">
        <v>83</v>
      </c>
      <c r="E2811" t="s">
        <v>213</v>
      </c>
      <c r="F2811" t="s">
        <v>8147</v>
      </c>
      <c r="G2811" t="s">
        <v>215</v>
      </c>
      <c r="H2811" t="s">
        <v>187</v>
      </c>
      <c r="I2811" t="s">
        <v>136</v>
      </c>
      <c r="J2811" t="s">
        <v>137</v>
      </c>
      <c r="K2811" t="s">
        <v>138</v>
      </c>
      <c r="L2811" t="s">
        <v>8148</v>
      </c>
      <c r="M2811" t="s">
        <v>8149</v>
      </c>
      <c r="N2811">
        <v>1.064166666</v>
      </c>
      <c r="O2811">
        <v>0</v>
      </c>
      <c r="P2811">
        <v>0</v>
      </c>
      <c r="Q2811">
        <v>0</v>
      </c>
      <c r="R2811">
        <v>0</v>
      </c>
      <c r="S2811">
        <v>0</v>
      </c>
      <c r="T2811">
        <v>2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7.386719942012776E-2</v>
      </c>
      <c r="AC2811">
        <v>0</v>
      </c>
      <c r="AD2811">
        <v>0</v>
      </c>
      <c r="AE2811">
        <v>7.386719942012776E-2</v>
      </c>
    </row>
    <row r="2812" spans="1:31" x14ac:dyDescent="0.3">
      <c r="A2812">
        <v>2695177</v>
      </c>
      <c r="B2812">
        <v>1</v>
      </c>
      <c r="C2812" t="s">
        <v>80</v>
      </c>
      <c r="D2812" t="s">
        <v>83</v>
      </c>
      <c r="E2812" t="s">
        <v>213</v>
      </c>
      <c r="F2812" t="s">
        <v>8150</v>
      </c>
      <c r="G2812" t="s">
        <v>688</v>
      </c>
      <c r="H2812" t="s">
        <v>187</v>
      </c>
      <c r="I2812" t="s">
        <v>136</v>
      </c>
      <c r="J2812" t="s">
        <v>137</v>
      </c>
      <c r="K2812" t="s">
        <v>138</v>
      </c>
      <c r="L2812" t="s">
        <v>8151</v>
      </c>
      <c r="M2812" t="s">
        <v>8152</v>
      </c>
      <c r="N2812">
        <v>6.5691666660000001</v>
      </c>
      <c r="O2812">
        <v>0</v>
      </c>
      <c r="P2812">
        <v>2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2.8060819794755667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2.8060819794755667</v>
      </c>
    </row>
    <row r="2813" spans="1:31" x14ac:dyDescent="0.3">
      <c r="A2813">
        <v>2695184</v>
      </c>
      <c r="B2813">
        <v>1</v>
      </c>
      <c r="C2813" t="s">
        <v>80</v>
      </c>
      <c r="D2813" t="s">
        <v>110</v>
      </c>
      <c r="E2813" t="s">
        <v>213</v>
      </c>
      <c r="F2813" t="s">
        <v>8153</v>
      </c>
      <c r="G2813" t="s">
        <v>688</v>
      </c>
      <c r="H2813" t="s">
        <v>187</v>
      </c>
      <c r="I2813" t="s">
        <v>136</v>
      </c>
      <c r="J2813" t="s">
        <v>137</v>
      </c>
      <c r="K2813" t="s">
        <v>138</v>
      </c>
      <c r="L2813" t="s">
        <v>8154</v>
      </c>
      <c r="M2813" t="s">
        <v>8155</v>
      </c>
      <c r="N2813">
        <v>6.3166666659999997</v>
      </c>
      <c r="O2813">
        <v>0</v>
      </c>
      <c r="P2813">
        <v>1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</v>
      </c>
    </row>
    <row r="2814" spans="1:31" x14ac:dyDescent="0.3">
      <c r="A2814">
        <v>2695249</v>
      </c>
      <c r="B2814">
        <v>1</v>
      </c>
      <c r="C2814" t="s">
        <v>80</v>
      </c>
      <c r="D2814" t="s">
        <v>85</v>
      </c>
      <c r="E2814" t="s">
        <v>184</v>
      </c>
      <c r="F2814" t="s">
        <v>8156</v>
      </c>
      <c r="G2814" t="s">
        <v>4960</v>
      </c>
      <c r="H2814" t="s">
        <v>187</v>
      </c>
      <c r="I2814" t="s">
        <v>136</v>
      </c>
      <c r="J2814" t="s">
        <v>137</v>
      </c>
      <c r="K2814" t="s">
        <v>138</v>
      </c>
      <c r="L2814" t="s">
        <v>8157</v>
      </c>
      <c r="M2814" t="s">
        <v>8158</v>
      </c>
      <c r="N2814">
        <v>6.6461111109999997</v>
      </c>
      <c r="O2814">
        <v>0</v>
      </c>
      <c r="P2814">
        <v>129</v>
      </c>
      <c r="Q2814">
        <v>0</v>
      </c>
      <c r="R2814">
        <v>0</v>
      </c>
      <c r="S2814">
        <v>0</v>
      </c>
      <c r="T2814">
        <v>3</v>
      </c>
      <c r="U2814">
        <v>0</v>
      </c>
      <c r="V2814">
        <v>0</v>
      </c>
      <c r="W2814">
        <v>0</v>
      </c>
      <c r="X2814">
        <v>200.83105357079162</v>
      </c>
      <c r="Y2814">
        <v>0</v>
      </c>
      <c r="Z2814">
        <v>0</v>
      </c>
      <c r="AA2814">
        <v>0</v>
      </c>
      <c r="AB2814">
        <v>3.9397707641676187</v>
      </c>
      <c r="AC2814">
        <v>0</v>
      </c>
      <c r="AD2814">
        <v>0</v>
      </c>
      <c r="AE2814">
        <v>204.77082433495923</v>
      </c>
    </row>
    <row r="2815" spans="1:31" x14ac:dyDescent="0.3">
      <c r="A2815">
        <v>2695588</v>
      </c>
      <c r="B2815">
        <v>1</v>
      </c>
      <c r="C2815" t="s">
        <v>80</v>
      </c>
      <c r="D2815" t="s">
        <v>108</v>
      </c>
      <c r="E2815" t="s">
        <v>244</v>
      </c>
      <c r="F2815" t="s">
        <v>8159</v>
      </c>
      <c r="G2815" t="s">
        <v>968</v>
      </c>
      <c r="H2815" t="s">
        <v>187</v>
      </c>
      <c r="I2815" t="s">
        <v>136</v>
      </c>
      <c r="J2815" t="s">
        <v>137</v>
      </c>
      <c r="K2815" t="s">
        <v>138</v>
      </c>
      <c r="L2815" t="s">
        <v>8160</v>
      </c>
      <c r="M2815" t="s">
        <v>8161</v>
      </c>
      <c r="N2815">
        <v>1.3811111110000001</v>
      </c>
      <c r="O2815">
        <v>0</v>
      </c>
      <c r="P2815">
        <v>57</v>
      </c>
      <c r="Q2815">
        <v>0</v>
      </c>
      <c r="R2815">
        <v>28</v>
      </c>
      <c r="S2815">
        <v>0</v>
      </c>
      <c r="T2815">
        <v>9</v>
      </c>
      <c r="U2815">
        <v>0</v>
      </c>
      <c r="V2815">
        <v>0</v>
      </c>
      <c r="W2815">
        <v>0</v>
      </c>
      <c r="X2815">
        <v>10.402721437567577</v>
      </c>
      <c r="Y2815">
        <v>0</v>
      </c>
      <c r="Z2815">
        <v>25.672541065113453</v>
      </c>
      <c r="AA2815">
        <v>0</v>
      </c>
      <c r="AB2815">
        <v>7.6154686857920826</v>
      </c>
      <c r="AC2815">
        <v>0</v>
      </c>
      <c r="AD2815">
        <v>0</v>
      </c>
      <c r="AE2815">
        <v>43.690731188473109</v>
      </c>
    </row>
    <row r="2816" spans="1:31" x14ac:dyDescent="0.3">
      <c r="A2816">
        <v>2695590</v>
      </c>
      <c r="B2816">
        <v>1</v>
      </c>
      <c r="C2816" t="s">
        <v>80</v>
      </c>
      <c r="D2816" t="s">
        <v>83</v>
      </c>
      <c r="E2816" t="s">
        <v>213</v>
      </c>
      <c r="F2816" t="s">
        <v>8162</v>
      </c>
      <c r="G2816" t="s">
        <v>831</v>
      </c>
      <c r="H2816" t="s">
        <v>187</v>
      </c>
      <c r="I2816" t="s">
        <v>136</v>
      </c>
      <c r="J2816" t="s">
        <v>137</v>
      </c>
      <c r="K2816" t="s">
        <v>138</v>
      </c>
      <c r="L2816" t="s">
        <v>8163</v>
      </c>
      <c r="M2816" t="s">
        <v>8164</v>
      </c>
      <c r="N2816">
        <v>2.1344444440000001</v>
      </c>
      <c r="O2816">
        <v>0</v>
      </c>
      <c r="P2816">
        <v>4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1.6515430687346997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1.6515430687346997</v>
      </c>
    </row>
    <row r="2817" spans="1:31" x14ac:dyDescent="0.3">
      <c r="A2817">
        <v>2695616</v>
      </c>
      <c r="B2817">
        <v>1</v>
      </c>
      <c r="C2817" t="s">
        <v>81</v>
      </c>
      <c r="D2817" t="s">
        <v>123</v>
      </c>
      <c r="E2817" t="s">
        <v>184</v>
      </c>
      <c r="F2817" t="s">
        <v>8165</v>
      </c>
      <c r="G2817" t="s">
        <v>6413</v>
      </c>
      <c r="H2817" t="s">
        <v>187</v>
      </c>
      <c r="I2817" t="s">
        <v>136</v>
      </c>
      <c r="J2817" t="s">
        <v>137</v>
      </c>
      <c r="K2817" t="s">
        <v>138</v>
      </c>
      <c r="L2817" t="s">
        <v>8166</v>
      </c>
      <c r="M2817" t="s">
        <v>8167</v>
      </c>
      <c r="N2817">
        <v>2.0669444440000002</v>
      </c>
      <c r="O2817">
        <v>0</v>
      </c>
      <c r="P2817">
        <v>0</v>
      </c>
      <c r="Q2817">
        <v>0</v>
      </c>
      <c r="R2817">
        <v>0</v>
      </c>
      <c r="S2817">
        <v>0</v>
      </c>
      <c r="T2817">
        <v>3</v>
      </c>
      <c r="U2817">
        <v>0</v>
      </c>
      <c r="V2817">
        <v>1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22.601847487688087</v>
      </c>
      <c r="AC2817">
        <v>0</v>
      </c>
      <c r="AD2817">
        <v>69.674469224969997</v>
      </c>
      <c r="AE2817">
        <v>92.276316712658087</v>
      </c>
    </row>
    <row r="2818" spans="1:31" x14ac:dyDescent="0.3">
      <c r="A2818">
        <v>2695617</v>
      </c>
      <c r="B2818">
        <v>1</v>
      </c>
      <c r="C2818" t="s">
        <v>80</v>
      </c>
      <c r="D2818" t="s">
        <v>94</v>
      </c>
      <c r="E2818" t="s">
        <v>184</v>
      </c>
      <c r="F2818" t="s">
        <v>8168</v>
      </c>
      <c r="G2818" t="s">
        <v>409</v>
      </c>
      <c r="H2818" t="s">
        <v>187</v>
      </c>
      <c r="I2818" t="s">
        <v>136</v>
      </c>
      <c r="J2818" t="s">
        <v>137</v>
      </c>
      <c r="K2818" t="s">
        <v>138</v>
      </c>
      <c r="L2818" t="s">
        <v>8169</v>
      </c>
      <c r="M2818" t="s">
        <v>8170</v>
      </c>
      <c r="N2818">
        <v>0.76888888799999999</v>
      </c>
      <c r="O2818">
        <v>0</v>
      </c>
      <c r="P2818">
        <v>59</v>
      </c>
      <c r="Q2818">
        <v>0</v>
      </c>
      <c r="R2818">
        <v>0</v>
      </c>
      <c r="S2818">
        <v>0</v>
      </c>
      <c r="T2818">
        <v>14</v>
      </c>
      <c r="U2818">
        <v>0</v>
      </c>
      <c r="V2818">
        <v>0</v>
      </c>
      <c r="W2818">
        <v>0</v>
      </c>
      <c r="X2818">
        <v>10.150869254211704</v>
      </c>
      <c r="Y2818">
        <v>0</v>
      </c>
      <c r="Z2818">
        <v>0</v>
      </c>
      <c r="AA2818">
        <v>0</v>
      </c>
      <c r="AB2818">
        <v>6.8206728255341131</v>
      </c>
      <c r="AC2818">
        <v>0</v>
      </c>
      <c r="AD2818">
        <v>0</v>
      </c>
      <c r="AE2818">
        <v>16.971542079745817</v>
      </c>
    </row>
    <row r="2819" spans="1:31" x14ac:dyDescent="0.3">
      <c r="A2819">
        <v>2695626</v>
      </c>
      <c r="B2819">
        <v>1</v>
      </c>
      <c r="C2819" t="s">
        <v>80</v>
      </c>
      <c r="D2819" t="s">
        <v>108</v>
      </c>
      <c r="E2819" t="s">
        <v>244</v>
      </c>
      <c r="F2819" t="s">
        <v>8171</v>
      </c>
      <c r="G2819" t="s">
        <v>968</v>
      </c>
      <c r="H2819" t="s">
        <v>187</v>
      </c>
      <c r="I2819" t="s">
        <v>136</v>
      </c>
      <c r="J2819" t="s">
        <v>137</v>
      </c>
      <c r="K2819" t="s">
        <v>138</v>
      </c>
      <c r="L2819" t="s">
        <v>8172</v>
      </c>
      <c r="M2819" t="s">
        <v>8173</v>
      </c>
      <c r="N2819">
        <v>1.7002777769999999</v>
      </c>
      <c r="O2819">
        <v>0</v>
      </c>
      <c r="P2819">
        <v>23</v>
      </c>
      <c r="Q2819">
        <v>0</v>
      </c>
      <c r="R2819">
        <v>17</v>
      </c>
      <c r="S2819">
        <v>0</v>
      </c>
      <c r="T2819">
        <v>14</v>
      </c>
      <c r="U2819">
        <v>0</v>
      </c>
      <c r="V2819">
        <v>0</v>
      </c>
      <c r="W2819">
        <v>0</v>
      </c>
      <c r="X2819">
        <v>10.088576378390991</v>
      </c>
      <c r="Y2819">
        <v>0</v>
      </c>
      <c r="Z2819">
        <v>29.757504516286772</v>
      </c>
      <c r="AA2819">
        <v>0</v>
      </c>
      <c r="AB2819">
        <v>24.610363829937491</v>
      </c>
      <c r="AC2819">
        <v>0</v>
      </c>
      <c r="AD2819">
        <v>0</v>
      </c>
      <c r="AE2819">
        <v>64.456444724615253</v>
      </c>
    </row>
    <row r="2820" spans="1:31" x14ac:dyDescent="0.3">
      <c r="A2820">
        <v>2695638</v>
      </c>
      <c r="B2820">
        <v>1</v>
      </c>
      <c r="C2820" t="s">
        <v>80</v>
      </c>
      <c r="D2820" t="s">
        <v>84</v>
      </c>
      <c r="E2820" t="s">
        <v>244</v>
      </c>
      <c r="F2820" t="s">
        <v>6621</v>
      </c>
      <c r="G2820" t="s">
        <v>409</v>
      </c>
      <c r="H2820" t="s">
        <v>187</v>
      </c>
      <c r="I2820" t="s">
        <v>136</v>
      </c>
      <c r="J2820" t="s">
        <v>137</v>
      </c>
      <c r="K2820" t="s">
        <v>138</v>
      </c>
      <c r="L2820" t="s">
        <v>8174</v>
      </c>
      <c r="M2820" t="s">
        <v>8175</v>
      </c>
      <c r="N2820">
        <v>1.9655555549999999</v>
      </c>
      <c r="O2820">
        <v>0</v>
      </c>
      <c r="P2820">
        <v>952</v>
      </c>
      <c r="Q2820">
        <v>0</v>
      </c>
      <c r="R2820">
        <v>0</v>
      </c>
      <c r="S2820">
        <v>0</v>
      </c>
      <c r="T2820">
        <v>43</v>
      </c>
      <c r="U2820">
        <v>0</v>
      </c>
      <c r="V2820">
        <v>0</v>
      </c>
      <c r="W2820">
        <v>0</v>
      </c>
      <c r="X2820">
        <v>325.07240910507562</v>
      </c>
      <c r="Y2820">
        <v>0</v>
      </c>
      <c r="Z2820">
        <v>0</v>
      </c>
      <c r="AA2820">
        <v>0</v>
      </c>
      <c r="AB2820">
        <v>147.09850902147858</v>
      </c>
      <c r="AC2820">
        <v>0</v>
      </c>
      <c r="AD2820">
        <v>0</v>
      </c>
      <c r="AE2820">
        <v>472.17091812655417</v>
      </c>
    </row>
    <row r="2821" spans="1:31" x14ac:dyDescent="0.3">
      <c r="A2821">
        <v>2695654</v>
      </c>
      <c r="B2821">
        <v>1</v>
      </c>
      <c r="C2821" t="s">
        <v>81</v>
      </c>
      <c r="D2821" t="s">
        <v>128</v>
      </c>
      <c r="E2821" t="s">
        <v>428</v>
      </c>
      <c r="F2821" t="s">
        <v>8176</v>
      </c>
      <c r="G2821" t="s">
        <v>186</v>
      </c>
      <c r="H2821" t="s">
        <v>187</v>
      </c>
      <c r="I2821" t="s">
        <v>136</v>
      </c>
      <c r="J2821" t="s">
        <v>137</v>
      </c>
      <c r="K2821" t="s">
        <v>138</v>
      </c>
      <c r="L2821" t="s">
        <v>8177</v>
      </c>
      <c r="M2821" t="s">
        <v>8178</v>
      </c>
      <c r="N2821">
        <v>0.91444444400000002</v>
      </c>
      <c r="O2821">
        <v>0</v>
      </c>
      <c r="P2821">
        <v>35</v>
      </c>
      <c r="Q2821">
        <v>0</v>
      </c>
      <c r="R2821">
        <v>0</v>
      </c>
      <c r="S2821">
        <v>0</v>
      </c>
      <c r="T2821">
        <v>7</v>
      </c>
      <c r="U2821">
        <v>0</v>
      </c>
      <c r="V2821">
        <v>0</v>
      </c>
      <c r="W2821">
        <v>0</v>
      </c>
      <c r="X2821">
        <v>5.4046782114337022</v>
      </c>
      <c r="Y2821">
        <v>0</v>
      </c>
      <c r="Z2821">
        <v>0</v>
      </c>
      <c r="AA2821">
        <v>0</v>
      </c>
      <c r="AB2821">
        <v>3.7732059657285526</v>
      </c>
      <c r="AC2821">
        <v>0</v>
      </c>
      <c r="AD2821">
        <v>0</v>
      </c>
      <c r="AE2821">
        <v>9.1778841771622552</v>
      </c>
    </row>
    <row r="2822" spans="1:31" x14ac:dyDescent="0.3">
      <c r="A2822">
        <v>2695701</v>
      </c>
      <c r="B2822">
        <v>1</v>
      </c>
      <c r="C2822" t="s">
        <v>80</v>
      </c>
      <c r="D2822" t="s">
        <v>105</v>
      </c>
      <c r="E2822" t="s">
        <v>184</v>
      </c>
      <c r="F2822" t="s">
        <v>8179</v>
      </c>
      <c r="G2822" t="s">
        <v>409</v>
      </c>
      <c r="H2822" t="s">
        <v>187</v>
      </c>
      <c r="I2822" t="s">
        <v>136</v>
      </c>
      <c r="J2822" t="s">
        <v>137</v>
      </c>
      <c r="K2822" t="s">
        <v>138</v>
      </c>
      <c r="L2822" t="s">
        <v>8180</v>
      </c>
      <c r="M2822" t="s">
        <v>8181</v>
      </c>
      <c r="N2822">
        <v>0.79194444399999997</v>
      </c>
      <c r="O2822">
        <v>0</v>
      </c>
      <c r="P2822">
        <v>195</v>
      </c>
      <c r="Q2822">
        <v>0</v>
      </c>
      <c r="R2822">
        <v>0</v>
      </c>
      <c r="S2822">
        <v>0</v>
      </c>
      <c r="T2822">
        <v>9</v>
      </c>
      <c r="U2822">
        <v>0</v>
      </c>
      <c r="V2822">
        <v>0</v>
      </c>
      <c r="W2822">
        <v>0</v>
      </c>
      <c r="X2822">
        <v>28.021021884146574</v>
      </c>
      <c r="Y2822">
        <v>0</v>
      </c>
      <c r="Z2822">
        <v>0</v>
      </c>
      <c r="AA2822">
        <v>0</v>
      </c>
      <c r="AB2822">
        <v>5.6754320248023822</v>
      </c>
      <c r="AC2822">
        <v>0</v>
      </c>
      <c r="AD2822">
        <v>0</v>
      </c>
      <c r="AE2822">
        <v>33.696453908948953</v>
      </c>
    </row>
    <row r="2823" spans="1:31" x14ac:dyDescent="0.3">
      <c r="A2823">
        <v>2695706</v>
      </c>
      <c r="B2823">
        <v>1</v>
      </c>
      <c r="C2823" t="s">
        <v>80</v>
      </c>
      <c r="D2823" t="s">
        <v>82</v>
      </c>
      <c r="E2823" t="s">
        <v>244</v>
      </c>
      <c r="F2823" t="s">
        <v>8182</v>
      </c>
      <c r="G2823" t="s">
        <v>409</v>
      </c>
      <c r="H2823" t="s">
        <v>187</v>
      </c>
      <c r="I2823" t="s">
        <v>136</v>
      </c>
      <c r="J2823" t="s">
        <v>137</v>
      </c>
      <c r="K2823" t="s">
        <v>138</v>
      </c>
      <c r="L2823" t="s">
        <v>8183</v>
      </c>
      <c r="M2823" t="s">
        <v>8184</v>
      </c>
      <c r="N2823">
        <v>0.375</v>
      </c>
      <c r="O2823">
        <v>0</v>
      </c>
      <c r="P2823">
        <v>0</v>
      </c>
      <c r="Q2823">
        <v>0</v>
      </c>
      <c r="R2823">
        <v>0</v>
      </c>
      <c r="S2823">
        <v>0</v>
      </c>
      <c r="T2823">
        <v>4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16.598873845948408</v>
      </c>
      <c r="AC2823">
        <v>0</v>
      </c>
      <c r="AD2823">
        <v>0</v>
      </c>
      <c r="AE2823">
        <v>16.598873845948408</v>
      </c>
    </row>
    <row r="2824" spans="1:31" x14ac:dyDescent="0.3">
      <c r="A2824">
        <v>2695738</v>
      </c>
      <c r="B2824">
        <v>1</v>
      </c>
      <c r="C2824" t="s">
        <v>80</v>
      </c>
      <c r="D2824" t="s">
        <v>88</v>
      </c>
      <c r="E2824" t="s">
        <v>160</v>
      </c>
      <c r="F2824" t="s">
        <v>8185</v>
      </c>
      <c r="G2824" t="s">
        <v>134</v>
      </c>
      <c r="H2824" t="s">
        <v>135</v>
      </c>
      <c r="I2824" t="s">
        <v>136</v>
      </c>
      <c r="J2824" t="s">
        <v>137</v>
      </c>
      <c r="K2824" t="s">
        <v>138</v>
      </c>
      <c r="L2824" t="s">
        <v>8186</v>
      </c>
      <c r="M2824" t="s">
        <v>8187</v>
      </c>
      <c r="N2824">
        <v>0.112222222</v>
      </c>
      <c r="O2824">
        <v>0</v>
      </c>
      <c r="P2824">
        <v>0</v>
      </c>
      <c r="Q2824">
        <v>0</v>
      </c>
      <c r="R2824">
        <v>0</v>
      </c>
      <c r="S2824">
        <v>3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3.0878979461233422</v>
      </c>
      <c r="AB2824">
        <v>0</v>
      </c>
      <c r="AC2824">
        <v>0</v>
      </c>
      <c r="AD2824">
        <v>0</v>
      </c>
      <c r="AE2824">
        <v>3.0878979461233422</v>
      </c>
    </row>
    <row r="2825" spans="1:31" x14ac:dyDescent="0.3">
      <c r="A2825">
        <v>2685321</v>
      </c>
      <c r="B2825">
        <v>1</v>
      </c>
      <c r="C2825" t="s">
        <v>80</v>
      </c>
      <c r="D2825" t="s">
        <v>93</v>
      </c>
      <c r="E2825" t="s">
        <v>160</v>
      </c>
      <c r="F2825" t="s">
        <v>8188</v>
      </c>
      <c r="G2825" t="s">
        <v>134</v>
      </c>
      <c r="H2825" t="s">
        <v>135</v>
      </c>
      <c r="I2825" t="s">
        <v>136</v>
      </c>
      <c r="J2825" t="s">
        <v>137</v>
      </c>
      <c r="K2825" t="s">
        <v>138</v>
      </c>
      <c r="L2825" t="s">
        <v>8189</v>
      </c>
      <c r="M2825" t="s">
        <v>8190</v>
      </c>
      <c r="N2825">
        <v>0.88166666599999999</v>
      </c>
      <c r="O2825">
        <v>1</v>
      </c>
      <c r="P2825">
        <v>1420</v>
      </c>
      <c r="Q2825">
        <v>2</v>
      </c>
      <c r="R2825">
        <v>148</v>
      </c>
      <c r="S2825">
        <v>9</v>
      </c>
      <c r="T2825">
        <v>306</v>
      </c>
      <c r="U2825">
        <v>1</v>
      </c>
      <c r="V2825">
        <v>3</v>
      </c>
      <c r="W2825">
        <v>12.336046580453083</v>
      </c>
      <c r="X2825">
        <v>210.43721023942248</v>
      </c>
      <c r="Y2825">
        <v>24.098366522717505</v>
      </c>
      <c r="Z2825">
        <v>136.99105041404687</v>
      </c>
      <c r="AA2825">
        <v>31.089541799053816</v>
      </c>
      <c r="AB2825">
        <v>150.84783850067581</v>
      </c>
      <c r="AC2825">
        <v>26.547325137804343</v>
      </c>
      <c r="AD2825">
        <v>1.4529008712026967</v>
      </c>
      <c r="AE2825">
        <v>593.80028006537657</v>
      </c>
    </row>
    <row r="2826" spans="1:31" x14ac:dyDescent="0.3">
      <c r="A2826">
        <v>2685440</v>
      </c>
      <c r="B2826">
        <v>1</v>
      </c>
      <c r="C2826" t="s">
        <v>80</v>
      </c>
      <c r="D2826" t="s">
        <v>91</v>
      </c>
      <c r="E2826" t="s">
        <v>244</v>
      </c>
      <c r="F2826" t="s">
        <v>1133</v>
      </c>
      <c r="G2826" t="s">
        <v>165</v>
      </c>
      <c r="H2826" t="s">
        <v>187</v>
      </c>
      <c r="I2826" t="s">
        <v>136</v>
      </c>
      <c r="J2826" t="s">
        <v>137</v>
      </c>
      <c r="K2826" t="s">
        <v>166</v>
      </c>
      <c r="L2826" t="s">
        <v>8191</v>
      </c>
      <c r="M2826" t="s">
        <v>8192</v>
      </c>
      <c r="N2826">
        <v>6.1833333330000002</v>
      </c>
      <c r="O2826">
        <v>0</v>
      </c>
      <c r="P2826">
        <v>143</v>
      </c>
      <c r="Q2826">
        <v>0</v>
      </c>
      <c r="R2826">
        <v>1</v>
      </c>
      <c r="S2826">
        <v>0</v>
      </c>
      <c r="T2826">
        <v>6</v>
      </c>
      <c r="U2826">
        <v>0</v>
      </c>
      <c r="V2826">
        <v>0</v>
      </c>
      <c r="W2826">
        <v>0</v>
      </c>
      <c r="X2826">
        <v>172.49013824239202</v>
      </c>
      <c r="Y2826">
        <v>0</v>
      </c>
      <c r="Z2826">
        <v>0.24633049625166972</v>
      </c>
      <c r="AA2826">
        <v>0</v>
      </c>
      <c r="AB2826">
        <v>19.983810048453705</v>
      </c>
      <c r="AC2826">
        <v>0</v>
      </c>
      <c r="AD2826">
        <v>0</v>
      </c>
      <c r="AE2826">
        <v>192.72027878709739</v>
      </c>
    </row>
    <row r="2827" spans="1:31" x14ac:dyDescent="0.3">
      <c r="A2827">
        <v>2685590</v>
      </c>
      <c r="B2827">
        <v>1</v>
      </c>
      <c r="C2827" t="s">
        <v>80</v>
      </c>
      <c r="D2827" t="s">
        <v>82</v>
      </c>
      <c r="E2827" t="s">
        <v>145</v>
      </c>
      <c r="F2827" t="s">
        <v>8193</v>
      </c>
      <c r="G2827" t="s">
        <v>165</v>
      </c>
      <c r="H2827" t="s">
        <v>135</v>
      </c>
      <c r="I2827" t="s">
        <v>136</v>
      </c>
      <c r="J2827" t="s">
        <v>137</v>
      </c>
      <c r="K2827" t="s">
        <v>166</v>
      </c>
      <c r="L2827" t="s">
        <v>8194</v>
      </c>
      <c r="M2827" t="s">
        <v>8195</v>
      </c>
      <c r="N2827">
        <v>2.4072222220000001</v>
      </c>
      <c r="O2827">
        <v>1</v>
      </c>
      <c r="P2827">
        <v>500</v>
      </c>
      <c r="Q2827">
        <v>0</v>
      </c>
      <c r="R2827">
        <v>0</v>
      </c>
      <c r="S2827">
        <v>0</v>
      </c>
      <c r="T2827">
        <v>409</v>
      </c>
      <c r="U2827">
        <v>0</v>
      </c>
      <c r="V2827">
        <v>0</v>
      </c>
      <c r="W2827">
        <v>210.90315245256147</v>
      </c>
      <c r="X2827">
        <v>380.69632489368144</v>
      </c>
      <c r="Y2827">
        <v>0</v>
      </c>
      <c r="Z2827">
        <v>0</v>
      </c>
      <c r="AA2827">
        <v>0</v>
      </c>
      <c r="AB2827">
        <v>1693.5154507020927</v>
      </c>
      <c r="AC2827">
        <v>0</v>
      </c>
      <c r="AD2827">
        <v>0</v>
      </c>
      <c r="AE2827">
        <v>2285.1149280483355</v>
      </c>
    </row>
    <row r="2828" spans="1:31" x14ac:dyDescent="0.3">
      <c r="A2828">
        <v>2685643</v>
      </c>
      <c r="B2828">
        <v>1</v>
      </c>
      <c r="C2828" t="s">
        <v>80</v>
      </c>
      <c r="D2828" t="s">
        <v>100</v>
      </c>
      <c r="E2828" t="s">
        <v>145</v>
      </c>
      <c r="F2828" t="s">
        <v>8196</v>
      </c>
      <c r="G2828" t="s">
        <v>176</v>
      </c>
      <c r="H2828" t="s">
        <v>135</v>
      </c>
      <c r="I2828" t="s">
        <v>136</v>
      </c>
      <c r="J2828" t="s">
        <v>137</v>
      </c>
      <c r="K2828" t="s">
        <v>138</v>
      </c>
      <c r="L2828" t="s">
        <v>8197</v>
      </c>
      <c r="M2828" t="s">
        <v>8198</v>
      </c>
      <c r="N2828">
        <v>2.389444444</v>
      </c>
      <c r="O2828">
        <v>0</v>
      </c>
      <c r="P2828">
        <v>0</v>
      </c>
      <c r="Q2828">
        <v>1</v>
      </c>
      <c r="R2828">
        <v>0</v>
      </c>
      <c r="S2828">
        <v>3</v>
      </c>
      <c r="T2828">
        <v>1</v>
      </c>
      <c r="U2828">
        <v>0</v>
      </c>
      <c r="V2828">
        <v>0</v>
      </c>
      <c r="W2828">
        <v>0</v>
      </c>
      <c r="X2828">
        <v>0</v>
      </c>
      <c r="Y2828">
        <v>2.0079146299710984</v>
      </c>
      <c r="Z2828">
        <v>0</v>
      </c>
      <c r="AA2828">
        <v>3.6131955251495071</v>
      </c>
      <c r="AB2828">
        <v>13.435334997660378</v>
      </c>
      <c r="AC2828">
        <v>0</v>
      </c>
      <c r="AD2828">
        <v>0</v>
      </c>
      <c r="AE2828">
        <v>19.056445152780984</v>
      </c>
    </row>
    <row r="2829" spans="1:31" x14ac:dyDescent="0.3">
      <c r="A2829">
        <v>2685745</v>
      </c>
      <c r="B2829">
        <v>1</v>
      </c>
      <c r="C2829" t="s">
        <v>80</v>
      </c>
      <c r="D2829" t="s">
        <v>83</v>
      </c>
      <c r="E2829" t="s">
        <v>145</v>
      </c>
      <c r="F2829" t="s">
        <v>8199</v>
      </c>
      <c r="G2829" t="s">
        <v>134</v>
      </c>
      <c r="H2829" t="s">
        <v>135</v>
      </c>
      <c r="I2829" t="s">
        <v>169</v>
      </c>
      <c r="J2829" t="s">
        <v>137</v>
      </c>
      <c r="K2829" t="s">
        <v>138</v>
      </c>
      <c r="L2829" t="s">
        <v>8200</v>
      </c>
      <c r="M2829" t="s">
        <v>8201</v>
      </c>
      <c r="N2829">
        <v>6.9444440000000001E-3</v>
      </c>
      <c r="O2829">
        <v>0</v>
      </c>
      <c r="P2829">
        <v>1353</v>
      </c>
      <c r="Q2829">
        <v>0</v>
      </c>
      <c r="R2829">
        <v>0</v>
      </c>
      <c r="S2829">
        <v>0</v>
      </c>
      <c r="T2829">
        <v>188</v>
      </c>
      <c r="U2829">
        <v>0</v>
      </c>
      <c r="V2829">
        <v>5</v>
      </c>
      <c r="W2829">
        <v>0</v>
      </c>
      <c r="X2829">
        <v>1.9451180082017938</v>
      </c>
      <c r="Y2829">
        <v>0</v>
      </c>
      <c r="Z2829">
        <v>0</v>
      </c>
      <c r="AA2829">
        <v>0</v>
      </c>
      <c r="AB2829">
        <v>1.2933692058737254</v>
      </c>
      <c r="AC2829">
        <v>0</v>
      </c>
      <c r="AD2829">
        <v>0.54357912101173811</v>
      </c>
      <c r="AE2829">
        <v>3.7820663350872574</v>
      </c>
    </row>
    <row r="2830" spans="1:31" x14ac:dyDescent="0.3">
      <c r="A2830">
        <v>2685643</v>
      </c>
      <c r="B2830">
        <v>2</v>
      </c>
      <c r="C2830" t="s">
        <v>80</v>
      </c>
      <c r="D2830" t="s">
        <v>100</v>
      </c>
      <c r="E2830" t="s">
        <v>160</v>
      </c>
      <c r="F2830" t="s">
        <v>8202</v>
      </c>
      <c r="G2830" t="s">
        <v>176</v>
      </c>
      <c r="H2830" t="s">
        <v>135</v>
      </c>
      <c r="I2830" t="s">
        <v>136</v>
      </c>
      <c r="J2830" t="s">
        <v>137</v>
      </c>
      <c r="K2830" t="s">
        <v>138</v>
      </c>
      <c r="L2830" t="s">
        <v>8198</v>
      </c>
      <c r="M2830" t="s">
        <v>8203</v>
      </c>
      <c r="N2830">
        <v>0.80527777700000003</v>
      </c>
      <c r="O2830">
        <v>6</v>
      </c>
      <c r="P2830">
        <v>445</v>
      </c>
      <c r="Q2830">
        <v>4</v>
      </c>
      <c r="R2830">
        <v>64</v>
      </c>
      <c r="S2830">
        <v>18</v>
      </c>
      <c r="T2830">
        <v>115</v>
      </c>
      <c r="U2830">
        <v>4</v>
      </c>
      <c r="V2830">
        <v>1</v>
      </c>
      <c r="W2830">
        <v>2.3364734383309882</v>
      </c>
      <c r="X2830">
        <v>129.20965767248268</v>
      </c>
      <c r="Y2830">
        <v>2.7203967073928306</v>
      </c>
      <c r="Z2830">
        <v>54.49648887985866</v>
      </c>
      <c r="AA2830">
        <v>63.100039862514009</v>
      </c>
      <c r="AB2830">
        <v>80.723972965815705</v>
      </c>
      <c r="AC2830">
        <v>286.07349177010639</v>
      </c>
      <c r="AD2830">
        <v>0.21082182070951963</v>
      </c>
      <c r="AE2830">
        <v>618.8713431172107</v>
      </c>
    </row>
    <row r="2831" spans="1:31" x14ac:dyDescent="0.3">
      <c r="A2831">
        <v>2685898</v>
      </c>
      <c r="B2831">
        <v>1</v>
      </c>
      <c r="C2831" t="s">
        <v>80</v>
      </c>
      <c r="D2831" t="s">
        <v>83</v>
      </c>
      <c r="E2831" t="s">
        <v>145</v>
      </c>
      <c r="F2831" t="s">
        <v>8204</v>
      </c>
      <c r="G2831" t="s">
        <v>134</v>
      </c>
      <c r="H2831" t="s">
        <v>135</v>
      </c>
      <c r="I2831" t="s">
        <v>136</v>
      </c>
      <c r="J2831" t="s">
        <v>137</v>
      </c>
      <c r="K2831" t="s">
        <v>138</v>
      </c>
      <c r="L2831" t="s">
        <v>8205</v>
      </c>
      <c r="M2831" t="s">
        <v>8206</v>
      </c>
      <c r="N2831">
        <v>1.4388888879999999</v>
      </c>
      <c r="O2831">
        <v>0</v>
      </c>
      <c r="P2831">
        <v>172</v>
      </c>
      <c r="Q2831">
        <v>0</v>
      </c>
      <c r="R2831">
        <v>0</v>
      </c>
      <c r="S2831">
        <v>3</v>
      </c>
      <c r="T2831">
        <v>52</v>
      </c>
      <c r="U2831">
        <v>1</v>
      </c>
      <c r="V2831">
        <v>0</v>
      </c>
      <c r="W2831">
        <v>0</v>
      </c>
      <c r="X2831">
        <v>73.011950808562347</v>
      </c>
      <c r="Y2831">
        <v>0</v>
      </c>
      <c r="Z2831">
        <v>0</v>
      </c>
      <c r="AA2831">
        <v>149.99708516551132</v>
      </c>
      <c r="AB2831">
        <v>50.549311293776874</v>
      </c>
      <c r="AC2831">
        <v>32.442543245516788</v>
      </c>
      <c r="AD2831">
        <v>0</v>
      </c>
      <c r="AE2831">
        <v>306.00089051336732</v>
      </c>
    </row>
    <row r="2832" spans="1:31" x14ac:dyDescent="0.3">
      <c r="A2832">
        <v>2685987</v>
      </c>
      <c r="B2832">
        <v>1</v>
      </c>
      <c r="C2832" t="s">
        <v>80</v>
      </c>
      <c r="D2832" t="s">
        <v>83</v>
      </c>
      <c r="E2832" t="s">
        <v>145</v>
      </c>
      <c r="F2832" t="s">
        <v>8207</v>
      </c>
      <c r="G2832" t="s">
        <v>134</v>
      </c>
      <c r="H2832" t="s">
        <v>135</v>
      </c>
      <c r="I2832" t="s">
        <v>169</v>
      </c>
      <c r="J2832" t="s">
        <v>137</v>
      </c>
      <c r="K2832" t="s">
        <v>138</v>
      </c>
      <c r="L2832" t="s">
        <v>8208</v>
      </c>
      <c r="M2832" t="s">
        <v>8209</v>
      </c>
      <c r="N2832">
        <v>1.8333333E-2</v>
      </c>
      <c r="O2832">
        <v>0</v>
      </c>
      <c r="P2832">
        <v>11754</v>
      </c>
      <c r="Q2832">
        <v>0</v>
      </c>
      <c r="R2832">
        <v>0</v>
      </c>
      <c r="S2832">
        <v>0</v>
      </c>
      <c r="T2832">
        <v>628</v>
      </c>
      <c r="U2832">
        <v>0</v>
      </c>
      <c r="V2832">
        <v>1</v>
      </c>
      <c r="W2832">
        <v>0</v>
      </c>
      <c r="X2832">
        <v>47.034825413088761</v>
      </c>
      <c r="Y2832">
        <v>0</v>
      </c>
      <c r="Z2832">
        <v>0</v>
      </c>
      <c r="AA2832">
        <v>0</v>
      </c>
      <c r="AB2832">
        <v>11.010216293704984</v>
      </c>
      <c r="AC2832">
        <v>0</v>
      </c>
      <c r="AD2832">
        <v>0.1234528238758815</v>
      </c>
      <c r="AE2832">
        <v>58.168494530669626</v>
      </c>
    </row>
    <row r="2833" spans="1:31" x14ac:dyDescent="0.3">
      <c r="A2833">
        <v>2686474</v>
      </c>
      <c r="B2833">
        <v>1</v>
      </c>
      <c r="C2833" t="s">
        <v>80</v>
      </c>
      <c r="D2833" t="s">
        <v>84</v>
      </c>
      <c r="E2833" t="s">
        <v>145</v>
      </c>
      <c r="F2833" t="s">
        <v>8210</v>
      </c>
      <c r="G2833" t="s">
        <v>409</v>
      </c>
      <c r="H2833" t="s">
        <v>135</v>
      </c>
      <c r="I2833" t="s">
        <v>136</v>
      </c>
      <c r="J2833" t="s">
        <v>137</v>
      </c>
      <c r="K2833" t="s">
        <v>138</v>
      </c>
      <c r="L2833" t="s">
        <v>8211</v>
      </c>
      <c r="M2833" t="s">
        <v>8212</v>
      </c>
      <c r="N2833">
        <v>0.91305555500000002</v>
      </c>
      <c r="O2833">
        <v>0</v>
      </c>
      <c r="P2833">
        <v>887</v>
      </c>
      <c r="Q2833">
        <v>0</v>
      </c>
      <c r="R2833">
        <v>0</v>
      </c>
      <c r="S2833">
        <v>0</v>
      </c>
      <c r="T2833">
        <v>60</v>
      </c>
      <c r="U2833">
        <v>0</v>
      </c>
      <c r="V2833">
        <v>1</v>
      </c>
      <c r="W2833">
        <v>0</v>
      </c>
      <c r="X2833">
        <v>145.77293104147978</v>
      </c>
      <c r="Y2833">
        <v>0</v>
      </c>
      <c r="Z2833">
        <v>0</v>
      </c>
      <c r="AA2833">
        <v>0</v>
      </c>
      <c r="AB2833">
        <v>114.96385361254465</v>
      </c>
      <c r="AC2833">
        <v>0</v>
      </c>
      <c r="AD2833">
        <v>9.6517404775465643</v>
      </c>
      <c r="AE2833">
        <v>270.38852513157099</v>
      </c>
    </row>
    <row r="2834" spans="1:31" x14ac:dyDescent="0.3">
      <c r="A2834">
        <v>2695210</v>
      </c>
      <c r="B2834">
        <v>1</v>
      </c>
      <c r="C2834" t="s">
        <v>80</v>
      </c>
      <c r="D2834" t="s">
        <v>84</v>
      </c>
      <c r="E2834" t="s">
        <v>244</v>
      </c>
      <c r="F2834" t="s">
        <v>8213</v>
      </c>
      <c r="G2834" t="s">
        <v>346</v>
      </c>
      <c r="H2834" t="s">
        <v>187</v>
      </c>
      <c r="I2834" t="s">
        <v>136</v>
      </c>
      <c r="J2834" t="s">
        <v>137</v>
      </c>
      <c r="K2834" t="s">
        <v>166</v>
      </c>
      <c r="L2834" t="s">
        <v>8214</v>
      </c>
      <c r="M2834" t="s">
        <v>8215</v>
      </c>
      <c r="N2834">
        <v>7.2975000000000003</v>
      </c>
      <c r="O2834">
        <v>0</v>
      </c>
      <c r="P2834">
        <v>401</v>
      </c>
      <c r="Q2834">
        <v>0</v>
      </c>
      <c r="R2834">
        <v>0</v>
      </c>
      <c r="S2834">
        <v>0</v>
      </c>
      <c r="T2834">
        <v>18</v>
      </c>
      <c r="U2834">
        <v>0</v>
      </c>
      <c r="V2834">
        <v>0</v>
      </c>
      <c r="W2834">
        <v>0</v>
      </c>
      <c r="X2834">
        <v>534.62968354085945</v>
      </c>
      <c r="Y2834">
        <v>0</v>
      </c>
      <c r="Z2834">
        <v>0</v>
      </c>
      <c r="AA2834">
        <v>0</v>
      </c>
      <c r="AB2834">
        <v>69.169462459646823</v>
      </c>
      <c r="AC2834">
        <v>0</v>
      </c>
      <c r="AD2834">
        <v>0</v>
      </c>
      <c r="AE2834">
        <v>603.79914600050631</v>
      </c>
    </row>
    <row r="2835" spans="1:31" x14ac:dyDescent="0.3">
      <c r="A2835">
        <v>2695216</v>
      </c>
      <c r="B2835">
        <v>1</v>
      </c>
      <c r="C2835" t="s">
        <v>80</v>
      </c>
      <c r="D2835" t="s">
        <v>110</v>
      </c>
      <c r="E2835" t="s">
        <v>213</v>
      </c>
      <c r="F2835" t="s">
        <v>8216</v>
      </c>
      <c r="G2835" t="s">
        <v>688</v>
      </c>
      <c r="H2835" t="s">
        <v>187</v>
      </c>
      <c r="I2835" t="s">
        <v>136</v>
      </c>
      <c r="J2835" t="s">
        <v>137</v>
      </c>
      <c r="K2835" t="s">
        <v>138</v>
      </c>
      <c r="L2835" t="s">
        <v>8217</v>
      </c>
      <c r="M2835" t="s">
        <v>8218</v>
      </c>
      <c r="N2835">
        <v>6.8319444440000003</v>
      </c>
      <c r="O2835">
        <v>0</v>
      </c>
      <c r="P2835">
        <v>2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3.6155318402198442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3.6155318402198442</v>
      </c>
    </row>
    <row r="2836" spans="1:31" x14ac:dyDescent="0.3">
      <c r="A2836">
        <v>2695277</v>
      </c>
      <c r="B2836">
        <v>1</v>
      </c>
      <c r="C2836" t="s">
        <v>80</v>
      </c>
      <c r="D2836" t="s">
        <v>109</v>
      </c>
      <c r="E2836" t="s">
        <v>184</v>
      </c>
      <c r="F2836" t="s">
        <v>1170</v>
      </c>
      <c r="G2836" t="s">
        <v>165</v>
      </c>
      <c r="H2836" t="s">
        <v>187</v>
      </c>
      <c r="I2836" t="s">
        <v>136</v>
      </c>
      <c r="J2836" t="s">
        <v>137</v>
      </c>
      <c r="K2836" t="s">
        <v>166</v>
      </c>
      <c r="L2836" t="s">
        <v>8219</v>
      </c>
      <c r="M2836" t="s">
        <v>8220</v>
      </c>
      <c r="N2836">
        <v>6.2675000000000001</v>
      </c>
      <c r="O2836">
        <v>0</v>
      </c>
      <c r="P2836">
        <v>24</v>
      </c>
      <c r="Q2836">
        <v>0</v>
      </c>
      <c r="R2836">
        <v>7</v>
      </c>
      <c r="S2836">
        <v>0</v>
      </c>
      <c r="T2836">
        <v>12</v>
      </c>
      <c r="U2836">
        <v>0</v>
      </c>
      <c r="V2836">
        <v>0</v>
      </c>
      <c r="W2836">
        <v>0</v>
      </c>
      <c r="X2836">
        <v>18.341607545823923</v>
      </c>
      <c r="Y2836">
        <v>0</v>
      </c>
      <c r="Z2836">
        <v>2.3643353585279825</v>
      </c>
      <c r="AA2836">
        <v>0</v>
      </c>
      <c r="AB2836">
        <v>40.972223760854888</v>
      </c>
      <c r="AC2836">
        <v>0</v>
      </c>
      <c r="AD2836">
        <v>0</v>
      </c>
      <c r="AE2836">
        <v>61.678166665206788</v>
      </c>
    </row>
    <row r="2837" spans="1:31" x14ac:dyDescent="0.3">
      <c r="A2837">
        <v>2695291</v>
      </c>
      <c r="B2837">
        <v>1</v>
      </c>
      <c r="C2837" t="s">
        <v>80</v>
      </c>
      <c r="D2837" t="s">
        <v>83</v>
      </c>
      <c r="E2837" t="s">
        <v>213</v>
      </c>
      <c r="F2837" t="s">
        <v>8221</v>
      </c>
      <c r="G2837" t="s">
        <v>688</v>
      </c>
      <c r="H2837" t="s">
        <v>187</v>
      </c>
      <c r="I2837" t="s">
        <v>136</v>
      </c>
      <c r="J2837" t="s">
        <v>137</v>
      </c>
      <c r="K2837" t="s">
        <v>138</v>
      </c>
      <c r="L2837" t="s">
        <v>8222</v>
      </c>
      <c r="M2837" t="s">
        <v>8223</v>
      </c>
      <c r="N2837">
        <v>6.438055555</v>
      </c>
      <c r="O2837">
        <v>0</v>
      </c>
      <c r="P2837">
        <v>1</v>
      </c>
      <c r="Q2837">
        <v>0</v>
      </c>
      <c r="R2837">
        <v>0</v>
      </c>
      <c r="S2837">
        <v>0</v>
      </c>
      <c r="T2837">
        <v>2</v>
      </c>
      <c r="U2837">
        <v>0</v>
      </c>
      <c r="V2837">
        <v>0</v>
      </c>
      <c r="W2837">
        <v>0</v>
      </c>
      <c r="X2837">
        <v>0.91048320771050772</v>
      </c>
      <c r="Y2837">
        <v>0</v>
      </c>
      <c r="Z2837">
        <v>0</v>
      </c>
      <c r="AA2837">
        <v>0</v>
      </c>
      <c r="AB2837">
        <v>3.3333311060192403</v>
      </c>
      <c r="AC2837">
        <v>0</v>
      </c>
      <c r="AD2837">
        <v>0</v>
      </c>
      <c r="AE2837">
        <v>4.2438143137297484</v>
      </c>
    </row>
    <row r="2838" spans="1:31" x14ac:dyDescent="0.3">
      <c r="A2838">
        <v>2695316</v>
      </c>
      <c r="B2838">
        <v>1</v>
      </c>
      <c r="C2838" t="s">
        <v>80</v>
      </c>
      <c r="D2838" t="s">
        <v>90</v>
      </c>
      <c r="E2838" t="s">
        <v>244</v>
      </c>
      <c r="F2838" t="s">
        <v>8224</v>
      </c>
      <c r="G2838" t="s">
        <v>346</v>
      </c>
      <c r="H2838" t="s">
        <v>187</v>
      </c>
      <c r="I2838" t="s">
        <v>136</v>
      </c>
      <c r="J2838" t="s">
        <v>137</v>
      </c>
      <c r="K2838" t="s">
        <v>166</v>
      </c>
      <c r="L2838" t="s">
        <v>8225</v>
      </c>
      <c r="M2838" t="s">
        <v>8226</v>
      </c>
      <c r="N2838">
        <v>5.8833333330000004</v>
      </c>
      <c r="O2838">
        <v>0</v>
      </c>
      <c r="P2838">
        <v>1076</v>
      </c>
      <c r="Q2838">
        <v>0</v>
      </c>
      <c r="R2838">
        <v>0</v>
      </c>
      <c r="S2838">
        <v>0</v>
      </c>
      <c r="T2838">
        <v>69</v>
      </c>
      <c r="U2838">
        <v>0</v>
      </c>
      <c r="V2838">
        <v>1</v>
      </c>
      <c r="W2838">
        <v>0</v>
      </c>
      <c r="X2838">
        <v>1107.5515313358492</v>
      </c>
      <c r="Y2838">
        <v>0</v>
      </c>
      <c r="Z2838">
        <v>0</v>
      </c>
      <c r="AA2838">
        <v>0</v>
      </c>
      <c r="AB2838">
        <v>396.44836803934965</v>
      </c>
      <c r="AC2838">
        <v>0</v>
      </c>
      <c r="AD2838">
        <v>38.559274628896759</v>
      </c>
      <c r="AE2838">
        <v>1542.5591740040954</v>
      </c>
    </row>
    <row r="2839" spans="1:31" x14ac:dyDescent="0.3">
      <c r="A2839">
        <v>2695442</v>
      </c>
      <c r="B2839">
        <v>1</v>
      </c>
      <c r="C2839" t="s">
        <v>80</v>
      </c>
      <c r="D2839" t="s">
        <v>110</v>
      </c>
      <c r="E2839" t="s">
        <v>213</v>
      </c>
      <c r="F2839" t="s">
        <v>8227</v>
      </c>
      <c r="G2839" t="s">
        <v>688</v>
      </c>
      <c r="H2839" t="s">
        <v>187</v>
      </c>
      <c r="I2839" t="s">
        <v>136</v>
      </c>
      <c r="J2839" t="s">
        <v>137</v>
      </c>
      <c r="K2839" t="s">
        <v>138</v>
      </c>
      <c r="L2839" t="s">
        <v>8228</v>
      </c>
      <c r="M2839" t="s">
        <v>8229</v>
      </c>
      <c r="N2839">
        <v>5.2869444440000004</v>
      </c>
      <c r="O2839">
        <v>0</v>
      </c>
      <c r="P2839">
        <v>3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3.2858203454036392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3.2858203454036392</v>
      </c>
    </row>
    <row r="2840" spans="1:31" x14ac:dyDescent="0.3">
      <c r="A2840">
        <v>2695460</v>
      </c>
      <c r="B2840">
        <v>1</v>
      </c>
      <c r="C2840" t="s">
        <v>80</v>
      </c>
      <c r="D2840" t="s">
        <v>84</v>
      </c>
      <c r="E2840" t="s">
        <v>244</v>
      </c>
      <c r="F2840" t="s">
        <v>3547</v>
      </c>
      <c r="G2840" t="s">
        <v>409</v>
      </c>
      <c r="H2840" t="s">
        <v>187</v>
      </c>
      <c r="I2840" t="s">
        <v>136</v>
      </c>
      <c r="J2840" t="s">
        <v>137</v>
      </c>
      <c r="K2840" t="s">
        <v>138</v>
      </c>
      <c r="L2840" t="s">
        <v>8230</v>
      </c>
      <c r="M2840" t="s">
        <v>8231</v>
      </c>
      <c r="N2840">
        <v>4.9305555549999998</v>
      </c>
      <c r="O2840">
        <v>0</v>
      </c>
      <c r="P2840">
        <v>302</v>
      </c>
      <c r="Q2840">
        <v>0</v>
      </c>
      <c r="R2840">
        <v>0</v>
      </c>
      <c r="S2840">
        <v>0</v>
      </c>
      <c r="T2840">
        <v>1</v>
      </c>
      <c r="U2840">
        <v>0</v>
      </c>
      <c r="V2840">
        <v>0</v>
      </c>
      <c r="W2840">
        <v>0</v>
      </c>
      <c r="X2840">
        <v>257.44952328686708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257.44952328686708</v>
      </c>
    </row>
    <row r="2841" spans="1:31" x14ac:dyDescent="0.3">
      <c r="A2841">
        <v>2695478</v>
      </c>
      <c r="B2841">
        <v>1</v>
      </c>
      <c r="C2841" t="s">
        <v>80</v>
      </c>
      <c r="D2841" t="s">
        <v>110</v>
      </c>
      <c r="E2841" t="s">
        <v>213</v>
      </c>
      <c r="F2841" t="s">
        <v>8232</v>
      </c>
      <c r="G2841" t="s">
        <v>688</v>
      </c>
      <c r="H2841" t="s">
        <v>187</v>
      </c>
      <c r="I2841" t="s">
        <v>136</v>
      </c>
      <c r="J2841" t="s">
        <v>137</v>
      </c>
      <c r="K2841" t="s">
        <v>138</v>
      </c>
      <c r="L2841" t="s">
        <v>8233</v>
      </c>
      <c r="M2841" t="s">
        <v>8234</v>
      </c>
      <c r="N2841">
        <v>4.3574999999999999</v>
      </c>
      <c r="O2841">
        <v>0</v>
      </c>
      <c r="P2841">
        <v>1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2.5528851981133789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2.5528851981133789</v>
      </c>
    </row>
    <row r="2842" spans="1:31" x14ac:dyDescent="0.3">
      <c r="A2842">
        <v>2695502</v>
      </c>
      <c r="B2842">
        <v>1</v>
      </c>
      <c r="C2842" t="s">
        <v>80</v>
      </c>
      <c r="D2842" t="s">
        <v>99</v>
      </c>
      <c r="E2842" t="s">
        <v>213</v>
      </c>
      <c r="F2842" t="s">
        <v>8235</v>
      </c>
      <c r="G2842" t="s">
        <v>215</v>
      </c>
      <c r="H2842" t="s">
        <v>187</v>
      </c>
      <c r="I2842" t="s">
        <v>136</v>
      </c>
      <c r="J2842" t="s">
        <v>137</v>
      </c>
      <c r="K2842" t="s">
        <v>138</v>
      </c>
      <c r="L2842" t="s">
        <v>8236</v>
      </c>
      <c r="M2842" t="s">
        <v>8237</v>
      </c>
      <c r="N2842">
        <v>3.6477777769999999</v>
      </c>
      <c r="O2842">
        <v>0</v>
      </c>
      <c r="P2842">
        <v>1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0.67348254992416667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0.67348254992416667</v>
      </c>
    </row>
    <row r="2843" spans="1:31" x14ac:dyDescent="0.3">
      <c r="A2843">
        <v>2695621</v>
      </c>
      <c r="B2843">
        <v>1</v>
      </c>
      <c r="C2843" t="s">
        <v>81</v>
      </c>
      <c r="D2843" t="s">
        <v>112</v>
      </c>
      <c r="E2843" t="s">
        <v>213</v>
      </c>
      <c r="F2843" t="s">
        <v>8238</v>
      </c>
      <c r="G2843" t="s">
        <v>688</v>
      </c>
      <c r="H2843" t="s">
        <v>187</v>
      </c>
      <c r="I2843" t="s">
        <v>136</v>
      </c>
      <c r="J2843" t="s">
        <v>137</v>
      </c>
      <c r="K2843" t="s">
        <v>138</v>
      </c>
      <c r="L2843" t="s">
        <v>8239</v>
      </c>
      <c r="M2843" t="s">
        <v>8240</v>
      </c>
      <c r="N2843">
        <v>1.496111111</v>
      </c>
      <c r="O2843">
        <v>0</v>
      </c>
      <c r="P2843">
        <v>0</v>
      </c>
      <c r="Q2843">
        <v>0</v>
      </c>
      <c r="R2843">
        <v>0</v>
      </c>
      <c r="S2843">
        <v>0</v>
      </c>
      <c r="T2843">
        <v>1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2.4836226329200004</v>
      </c>
      <c r="AC2843">
        <v>0</v>
      </c>
      <c r="AD2843">
        <v>0</v>
      </c>
      <c r="AE2843">
        <v>2.4836226329200004</v>
      </c>
    </row>
    <row r="2844" spans="1:31" x14ac:dyDescent="0.3">
      <c r="A2844">
        <v>2695719</v>
      </c>
      <c r="B2844">
        <v>1</v>
      </c>
      <c r="C2844" t="s">
        <v>80</v>
      </c>
      <c r="D2844" t="s">
        <v>98</v>
      </c>
      <c r="E2844" t="s">
        <v>244</v>
      </c>
      <c r="F2844" t="s">
        <v>1605</v>
      </c>
      <c r="G2844" t="s">
        <v>409</v>
      </c>
      <c r="H2844" t="s">
        <v>187</v>
      </c>
      <c r="I2844" t="s">
        <v>136</v>
      </c>
      <c r="J2844" t="s">
        <v>137</v>
      </c>
      <c r="K2844" t="s">
        <v>138</v>
      </c>
      <c r="L2844" t="s">
        <v>8241</v>
      </c>
      <c r="M2844" t="s">
        <v>8242</v>
      </c>
      <c r="N2844">
        <v>8.2222221999999998E-2</v>
      </c>
      <c r="O2844">
        <v>0</v>
      </c>
      <c r="P2844">
        <v>4</v>
      </c>
      <c r="Q2844">
        <v>0</v>
      </c>
      <c r="R2844">
        <v>15</v>
      </c>
      <c r="S2844">
        <v>0</v>
      </c>
      <c r="T2844">
        <v>50</v>
      </c>
      <c r="U2844">
        <v>0</v>
      </c>
      <c r="V2844">
        <v>0</v>
      </c>
      <c r="W2844">
        <v>0</v>
      </c>
      <c r="X2844">
        <v>0.11819779882189446</v>
      </c>
      <c r="Y2844">
        <v>0</v>
      </c>
      <c r="Z2844">
        <v>1.3015993644015786</v>
      </c>
      <c r="AA2844">
        <v>0</v>
      </c>
      <c r="AB2844">
        <v>4.7556401722944575</v>
      </c>
      <c r="AC2844">
        <v>0</v>
      </c>
      <c r="AD2844">
        <v>0</v>
      </c>
      <c r="AE2844">
        <v>6.1754373355179304</v>
      </c>
    </row>
    <row r="2845" spans="1:31" x14ac:dyDescent="0.3">
      <c r="A2845">
        <v>2695756</v>
      </c>
      <c r="B2845">
        <v>1</v>
      </c>
      <c r="C2845" t="s">
        <v>81</v>
      </c>
      <c r="D2845" t="s">
        <v>127</v>
      </c>
      <c r="E2845" t="s">
        <v>428</v>
      </c>
      <c r="F2845" t="s">
        <v>8243</v>
      </c>
      <c r="G2845" t="s">
        <v>186</v>
      </c>
      <c r="H2845" t="s">
        <v>187</v>
      </c>
      <c r="I2845" t="s">
        <v>136</v>
      </c>
      <c r="J2845" t="s">
        <v>137</v>
      </c>
      <c r="K2845" t="s">
        <v>138</v>
      </c>
      <c r="L2845" t="s">
        <v>1816</v>
      </c>
      <c r="M2845" t="s">
        <v>8244</v>
      </c>
      <c r="N2845">
        <v>0.68083333300000004</v>
      </c>
      <c r="O2845">
        <v>0</v>
      </c>
      <c r="P2845">
        <v>63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7.0098767736288092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7.0098767736288092</v>
      </c>
    </row>
    <row r="2846" spans="1:31" x14ac:dyDescent="0.3">
      <c r="A2846">
        <v>2690748</v>
      </c>
      <c r="B2846">
        <v>1</v>
      </c>
      <c r="C2846" t="s">
        <v>80</v>
      </c>
      <c r="D2846" t="s">
        <v>99</v>
      </c>
      <c r="E2846" t="s">
        <v>145</v>
      </c>
      <c r="F2846" t="s">
        <v>8245</v>
      </c>
      <c r="G2846" t="s">
        <v>346</v>
      </c>
      <c r="H2846" t="s">
        <v>135</v>
      </c>
      <c r="I2846" t="s">
        <v>136</v>
      </c>
      <c r="J2846" t="s">
        <v>137</v>
      </c>
      <c r="K2846" t="s">
        <v>166</v>
      </c>
      <c r="L2846" t="s">
        <v>8246</v>
      </c>
      <c r="M2846" t="s">
        <v>8247</v>
      </c>
      <c r="N2846">
        <v>1.316944444</v>
      </c>
      <c r="O2846">
        <v>0</v>
      </c>
      <c r="P2846">
        <v>216</v>
      </c>
      <c r="Q2846">
        <v>0</v>
      </c>
      <c r="R2846">
        <v>9</v>
      </c>
      <c r="S2846">
        <v>4</v>
      </c>
      <c r="T2846">
        <v>28</v>
      </c>
      <c r="U2846">
        <v>0</v>
      </c>
      <c r="V2846">
        <v>0</v>
      </c>
      <c r="W2846">
        <v>0</v>
      </c>
      <c r="X2846">
        <v>44.527492277664166</v>
      </c>
      <c r="Y2846">
        <v>0</v>
      </c>
      <c r="Z2846">
        <v>1.7863269013687637</v>
      </c>
      <c r="AA2846">
        <v>83.769397621928178</v>
      </c>
      <c r="AB2846">
        <v>14.394726621142059</v>
      </c>
      <c r="AC2846">
        <v>0</v>
      </c>
      <c r="AD2846">
        <v>0</v>
      </c>
      <c r="AE2846">
        <v>144.47794342210318</v>
      </c>
    </row>
    <row r="2847" spans="1:31" x14ac:dyDescent="0.3">
      <c r="A2847">
        <v>2692227</v>
      </c>
      <c r="B2847">
        <v>1</v>
      </c>
      <c r="C2847" t="s">
        <v>80</v>
      </c>
      <c r="D2847" t="s">
        <v>96</v>
      </c>
      <c r="E2847" t="s">
        <v>160</v>
      </c>
      <c r="F2847" t="s">
        <v>8248</v>
      </c>
      <c r="G2847" t="s">
        <v>165</v>
      </c>
      <c r="H2847" t="s">
        <v>135</v>
      </c>
      <c r="I2847" t="s">
        <v>136</v>
      </c>
      <c r="J2847" t="s">
        <v>137</v>
      </c>
      <c r="K2847" t="s">
        <v>166</v>
      </c>
      <c r="L2847" t="s">
        <v>8249</v>
      </c>
      <c r="M2847" t="s">
        <v>8250</v>
      </c>
      <c r="N2847">
        <v>4.5705555550000003</v>
      </c>
      <c r="O2847">
        <v>2</v>
      </c>
      <c r="P2847">
        <v>478</v>
      </c>
      <c r="Q2847">
        <v>0</v>
      </c>
      <c r="R2847">
        <v>0</v>
      </c>
      <c r="S2847">
        <v>1</v>
      </c>
      <c r="T2847">
        <v>14</v>
      </c>
      <c r="U2847">
        <v>0</v>
      </c>
      <c r="V2847">
        <v>0</v>
      </c>
      <c r="W2847">
        <v>20.662816436120558</v>
      </c>
      <c r="X2847">
        <v>221.24924511657542</v>
      </c>
      <c r="Y2847">
        <v>0</v>
      </c>
      <c r="Z2847">
        <v>0</v>
      </c>
      <c r="AA2847">
        <v>2.1860136828208097</v>
      </c>
      <c r="AB2847">
        <v>56.853514816937462</v>
      </c>
      <c r="AC2847">
        <v>0</v>
      </c>
      <c r="AD2847">
        <v>0</v>
      </c>
      <c r="AE2847">
        <v>300.95159005245421</v>
      </c>
    </row>
    <row r="2848" spans="1:31" x14ac:dyDescent="0.3">
      <c r="A2848">
        <v>2692846</v>
      </c>
      <c r="B2848">
        <v>1</v>
      </c>
      <c r="C2848" t="s">
        <v>80</v>
      </c>
      <c r="D2848" t="s">
        <v>96</v>
      </c>
      <c r="E2848" t="s">
        <v>160</v>
      </c>
      <c r="F2848" t="s">
        <v>2338</v>
      </c>
      <c r="G2848" t="s">
        <v>165</v>
      </c>
      <c r="H2848" t="s">
        <v>135</v>
      </c>
      <c r="I2848" t="s">
        <v>136</v>
      </c>
      <c r="J2848" t="s">
        <v>137</v>
      </c>
      <c r="K2848" t="s">
        <v>166</v>
      </c>
      <c r="L2848" t="s">
        <v>8251</v>
      </c>
      <c r="M2848" t="s">
        <v>8252</v>
      </c>
      <c r="N2848">
        <v>5.5425000000000004</v>
      </c>
      <c r="O2848">
        <v>3</v>
      </c>
      <c r="P2848">
        <v>1646</v>
      </c>
      <c r="Q2848">
        <v>0</v>
      </c>
      <c r="R2848">
        <v>1</v>
      </c>
      <c r="S2848">
        <v>4</v>
      </c>
      <c r="T2848">
        <v>99</v>
      </c>
      <c r="U2848">
        <v>0</v>
      </c>
      <c r="V2848">
        <v>0</v>
      </c>
      <c r="W2848">
        <v>336.23478438350509</v>
      </c>
      <c r="X2848">
        <v>1335.0505841093666</v>
      </c>
      <c r="Y2848">
        <v>0</v>
      </c>
      <c r="Z2848">
        <v>4.0723828492529783</v>
      </c>
      <c r="AA2848">
        <v>136.54771435702204</v>
      </c>
      <c r="AB2848">
        <v>426.81146383577777</v>
      </c>
      <c r="AC2848">
        <v>0</v>
      </c>
      <c r="AD2848">
        <v>0</v>
      </c>
      <c r="AE2848">
        <v>2238.7169295349245</v>
      </c>
    </row>
    <row r="2849" spans="1:31" x14ac:dyDescent="0.3">
      <c r="A2849">
        <v>2693829</v>
      </c>
      <c r="B2849">
        <v>1</v>
      </c>
      <c r="C2849" t="s">
        <v>80</v>
      </c>
      <c r="D2849" t="s">
        <v>96</v>
      </c>
      <c r="E2849" t="s">
        <v>160</v>
      </c>
      <c r="F2849" t="s">
        <v>8253</v>
      </c>
      <c r="G2849" t="s">
        <v>346</v>
      </c>
      <c r="H2849" t="s">
        <v>135</v>
      </c>
      <c r="I2849" t="s">
        <v>136</v>
      </c>
      <c r="J2849" t="s">
        <v>137</v>
      </c>
      <c r="K2849" t="s">
        <v>166</v>
      </c>
      <c r="L2849" t="s">
        <v>8254</v>
      </c>
      <c r="M2849" t="s">
        <v>8255</v>
      </c>
      <c r="N2849">
        <v>5.0824999999999996</v>
      </c>
      <c r="O2849">
        <v>3</v>
      </c>
      <c r="P2849">
        <v>3135</v>
      </c>
      <c r="Q2849">
        <v>2</v>
      </c>
      <c r="R2849">
        <v>12</v>
      </c>
      <c r="S2849">
        <v>28</v>
      </c>
      <c r="T2849">
        <v>241</v>
      </c>
      <c r="U2849">
        <v>0</v>
      </c>
      <c r="V2849">
        <v>1</v>
      </c>
      <c r="W2849">
        <v>45.474363691031122</v>
      </c>
      <c r="X2849">
        <v>2583.7246230364103</v>
      </c>
      <c r="Y2849">
        <v>64.322945991057139</v>
      </c>
      <c r="Z2849">
        <v>6.4195853021950002</v>
      </c>
      <c r="AA2849">
        <v>1309.20994886434</v>
      </c>
      <c r="AB2849">
        <v>2052.1060110029416</v>
      </c>
      <c r="AC2849">
        <v>0</v>
      </c>
      <c r="AD2849">
        <v>0</v>
      </c>
      <c r="AE2849">
        <v>6061.2574778879753</v>
      </c>
    </row>
    <row r="2850" spans="1:31" x14ac:dyDescent="0.3">
      <c r="A2850">
        <v>2694530</v>
      </c>
      <c r="B2850">
        <v>1</v>
      </c>
      <c r="C2850" t="s">
        <v>80</v>
      </c>
      <c r="D2850" t="s">
        <v>96</v>
      </c>
      <c r="E2850" t="s">
        <v>160</v>
      </c>
      <c r="F2850" t="s">
        <v>7104</v>
      </c>
      <c r="G2850" t="s">
        <v>346</v>
      </c>
      <c r="H2850" t="s">
        <v>135</v>
      </c>
      <c r="I2850" t="s">
        <v>136</v>
      </c>
      <c r="J2850" t="s">
        <v>137</v>
      </c>
      <c r="K2850" t="s">
        <v>166</v>
      </c>
      <c r="L2850" t="s">
        <v>8256</v>
      </c>
      <c r="M2850" t="s">
        <v>8257</v>
      </c>
      <c r="N2850">
        <v>7.1688888879999997</v>
      </c>
      <c r="O2850">
        <v>0</v>
      </c>
      <c r="P2850">
        <v>489</v>
      </c>
      <c r="Q2850">
        <v>5</v>
      </c>
      <c r="R2850">
        <v>0</v>
      </c>
      <c r="S2850">
        <v>1</v>
      </c>
      <c r="T2850">
        <v>12</v>
      </c>
      <c r="U2850">
        <v>0</v>
      </c>
      <c r="V2850">
        <v>0</v>
      </c>
      <c r="W2850">
        <v>0</v>
      </c>
      <c r="X2850">
        <v>295.47416823562111</v>
      </c>
      <c r="Y2850">
        <v>5090.0091286162906</v>
      </c>
      <c r="Z2850">
        <v>0</v>
      </c>
      <c r="AA2850">
        <v>1.0037809487848841</v>
      </c>
      <c r="AB2850">
        <v>80.355713433832122</v>
      </c>
      <c r="AC2850">
        <v>0</v>
      </c>
      <c r="AD2850">
        <v>0</v>
      </c>
      <c r="AE2850">
        <v>5466.8427912345287</v>
      </c>
    </row>
    <row r="2851" spans="1:31" x14ac:dyDescent="0.3">
      <c r="A2851">
        <v>2694583</v>
      </c>
      <c r="B2851">
        <v>1</v>
      </c>
      <c r="C2851" t="s">
        <v>80</v>
      </c>
      <c r="D2851" t="s">
        <v>96</v>
      </c>
      <c r="E2851" t="s">
        <v>132</v>
      </c>
      <c r="F2851" t="s">
        <v>8258</v>
      </c>
      <c r="G2851" t="s">
        <v>165</v>
      </c>
      <c r="H2851" t="s">
        <v>135</v>
      </c>
      <c r="I2851" t="s">
        <v>136</v>
      </c>
      <c r="J2851" t="s">
        <v>137</v>
      </c>
      <c r="K2851" t="s">
        <v>166</v>
      </c>
      <c r="L2851" t="s">
        <v>8259</v>
      </c>
      <c r="M2851" t="s">
        <v>8260</v>
      </c>
      <c r="N2851">
        <v>4.2552777769999999</v>
      </c>
      <c r="O2851">
        <v>0</v>
      </c>
      <c r="P2851">
        <v>290</v>
      </c>
      <c r="Q2851">
        <v>11</v>
      </c>
      <c r="R2851">
        <v>31</v>
      </c>
      <c r="S2851">
        <v>12</v>
      </c>
      <c r="T2851">
        <v>64</v>
      </c>
      <c r="U2851">
        <v>2</v>
      </c>
      <c r="V2851">
        <v>0</v>
      </c>
      <c r="W2851">
        <v>0</v>
      </c>
      <c r="X2851">
        <v>318.78386351786429</v>
      </c>
      <c r="Y2851">
        <v>283.85558835414082</v>
      </c>
      <c r="Z2851">
        <v>82.909746085601839</v>
      </c>
      <c r="AA2851">
        <v>200.62739441103292</v>
      </c>
      <c r="AB2851">
        <v>258.54453927831418</v>
      </c>
      <c r="AC2851">
        <v>1837.1722026395187</v>
      </c>
      <c r="AD2851">
        <v>0</v>
      </c>
      <c r="AE2851">
        <v>2981.893334286473</v>
      </c>
    </row>
    <row r="2852" spans="1:31" x14ac:dyDescent="0.3">
      <c r="A2852">
        <v>2694977</v>
      </c>
      <c r="B2852">
        <v>1</v>
      </c>
      <c r="C2852" t="s">
        <v>80</v>
      </c>
      <c r="D2852" t="s">
        <v>96</v>
      </c>
      <c r="E2852" t="s">
        <v>213</v>
      </c>
      <c r="F2852" t="s">
        <v>7812</v>
      </c>
      <c r="G2852" t="s">
        <v>831</v>
      </c>
      <c r="H2852" t="s">
        <v>187</v>
      </c>
      <c r="I2852" t="s">
        <v>136</v>
      </c>
      <c r="J2852" t="s">
        <v>137</v>
      </c>
      <c r="K2852" t="s">
        <v>138</v>
      </c>
      <c r="L2852" t="s">
        <v>8261</v>
      </c>
      <c r="M2852" t="s">
        <v>8262</v>
      </c>
      <c r="N2852">
        <v>2.5844444439999998</v>
      </c>
      <c r="O2852">
        <v>0</v>
      </c>
      <c r="P2852">
        <v>1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0.22719621708912821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0.22719621708912821</v>
      </c>
    </row>
    <row r="2853" spans="1:31" x14ac:dyDescent="0.3">
      <c r="A2853">
        <v>2695016</v>
      </c>
      <c r="B2853">
        <v>1</v>
      </c>
      <c r="C2853" t="s">
        <v>80</v>
      </c>
      <c r="D2853" t="s">
        <v>96</v>
      </c>
      <c r="E2853" t="s">
        <v>141</v>
      </c>
      <c r="F2853" t="s">
        <v>7918</v>
      </c>
      <c r="G2853" t="s">
        <v>134</v>
      </c>
      <c r="H2853" t="s">
        <v>135</v>
      </c>
      <c r="I2853" t="s">
        <v>136</v>
      </c>
      <c r="J2853" t="s">
        <v>137</v>
      </c>
      <c r="K2853" t="s">
        <v>138</v>
      </c>
      <c r="L2853" t="s">
        <v>8263</v>
      </c>
      <c r="M2853" t="s">
        <v>8264</v>
      </c>
      <c r="N2853">
        <v>5.0438888879999997</v>
      </c>
      <c r="O2853">
        <v>0</v>
      </c>
      <c r="P2853">
        <v>2</v>
      </c>
      <c r="Q2853">
        <v>4</v>
      </c>
      <c r="R2853">
        <v>0</v>
      </c>
      <c r="S2853">
        <v>11</v>
      </c>
      <c r="T2853">
        <v>0</v>
      </c>
      <c r="U2853">
        <v>2</v>
      </c>
      <c r="V2853">
        <v>0</v>
      </c>
      <c r="W2853">
        <v>0</v>
      </c>
      <c r="X2853">
        <v>1.7895512173049997</v>
      </c>
      <c r="Y2853">
        <v>36.264804668400146</v>
      </c>
      <c r="Z2853">
        <v>0</v>
      </c>
      <c r="AA2853">
        <v>233.28240517066936</v>
      </c>
      <c r="AB2853">
        <v>0</v>
      </c>
      <c r="AC2853">
        <v>869.75087659389112</v>
      </c>
      <c r="AD2853">
        <v>0</v>
      </c>
      <c r="AE2853">
        <v>1141.0876376502656</v>
      </c>
    </row>
    <row r="2854" spans="1:31" x14ac:dyDescent="0.3">
      <c r="A2854">
        <v>2695163</v>
      </c>
      <c r="B2854">
        <v>1</v>
      </c>
      <c r="C2854" t="s">
        <v>80</v>
      </c>
      <c r="D2854" t="s">
        <v>96</v>
      </c>
      <c r="E2854" t="s">
        <v>132</v>
      </c>
      <c r="F2854" t="s">
        <v>8265</v>
      </c>
      <c r="G2854" t="s">
        <v>134</v>
      </c>
      <c r="H2854" t="s">
        <v>135</v>
      </c>
      <c r="I2854" t="s">
        <v>136</v>
      </c>
      <c r="J2854" t="s">
        <v>137</v>
      </c>
      <c r="K2854" t="s">
        <v>138</v>
      </c>
      <c r="L2854" t="s">
        <v>8266</v>
      </c>
      <c r="M2854" t="s">
        <v>8267</v>
      </c>
      <c r="N2854">
        <v>1.9938888880000001</v>
      </c>
      <c r="O2854">
        <v>0</v>
      </c>
      <c r="P2854">
        <v>0</v>
      </c>
      <c r="Q2854">
        <v>0</v>
      </c>
      <c r="R2854">
        <v>0</v>
      </c>
      <c r="S2854">
        <v>2</v>
      </c>
      <c r="T2854">
        <v>0</v>
      </c>
      <c r="U2854">
        <v>1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71.532342381987178</v>
      </c>
      <c r="AB2854">
        <v>0</v>
      </c>
      <c r="AC2854">
        <v>323.49829114114107</v>
      </c>
      <c r="AD2854">
        <v>0</v>
      </c>
      <c r="AE2854">
        <v>395.03063352312824</v>
      </c>
    </row>
    <row r="2855" spans="1:31" x14ac:dyDescent="0.3">
      <c r="A2855">
        <v>2695167</v>
      </c>
      <c r="B2855">
        <v>2</v>
      </c>
      <c r="C2855" t="s">
        <v>80</v>
      </c>
      <c r="D2855" t="s">
        <v>86</v>
      </c>
      <c r="E2855" t="s">
        <v>244</v>
      </c>
      <c r="F2855" t="s">
        <v>8268</v>
      </c>
      <c r="G2855" t="s">
        <v>273</v>
      </c>
      <c r="H2855" t="s">
        <v>187</v>
      </c>
      <c r="I2855" t="s">
        <v>136</v>
      </c>
      <c r="J2855" t="s">
        <v>137</v>
      </c>
      <c r="K2855" t="s">
        <v>138</v>
      </c>
      <c r="L2855" t="s">
        <v>8269</v>
      </c>
      <c r="M2855" t="s">
        <v>8270</v>
      </c>
      <c r="N2855">
        <v>7.426388888</v>
      </c>
      <c r="O2855">
        <v>0</v>
      </c>
      <c r="P2855">
        <v>22</v>
      </c>
      <c r="Q2855">
        <v>0</v>
      </c>
      <c r="R2855">
        <v>17</v>
      </c>
      <c r="S2855">
        <v>0</v>
      </c>
      <c r="T2855">
        <v>3</v>
      </c>
      <c r="U2855">
        <v>0</v>
      </c>
      <c r="V2855">
        <v>0</v>
      </c>
      <c r="W2855">
        <v>0</v>
      </c>
      <c r="X2855">
        <v>220.51096580091604</v>
      </c>
      <c r="Y2855">
        <v>0</v>
      </c>
      <c r="Z2855">
        <v>50.501644109524037</v>
      </c>
      <c r="AA2855">
        <v>0</v>
      </c>
      <c r="AB2855">
        <v>30.651377583615876</v>
      </c>
      <c r="AC2855">
        <v>0</v>
      </c>
      <c r="AD2855">
        <v>0</v>
      </c>
      <c r="AE2855">
        <v>301.66398749405596</v>
      </c>
    </row>
    <row r="2856" spans="1:31" x14ac:dyDescent="0.3">
      <c r="A2856">
        <v>2695278</v>
      </c>
      <c r="B2856">
        <v>1</v>
      </c>
      <c r="C2856" t="s">
        <v>80</v>
      </c>
      <c r="D2856" t="s">
        <v>110</v>
      </c>
      <c r="E2856" t="s">
        <v>213</v>
      </c>
      <c r="F2856" t="s">
        <v>8271</v>
      </c>
      <c r="G2856" t="s">
        <v>688</v>
      </c>
      <c r="H2856" t="s">
        <v>187</v>
      </c>
      <c r="I2856" t="s">
        <v>136</v>
      </c>
      <c r="J2856" t="s">
        <v>137</v>
      </c>
      <c r="K2856" t="s">
        <v>138</v>
      </c>
      <c r="L2856" t="s">
        <v>8272</v>
      </c>
      <c r="M2856" t="s">
        <v>8273</v>
      </c>
      <c r="N2856">
        <v>7.0802777770000001</v>
      </c>
      <c r="O2856">
        <v>0</v>
      </c>
      <c r="P2856">
        <v>3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3.2734101724948177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3.2734101724948177</v>
      </c>
    </row>
    <row r="2857" spans="1:31" x14ac:dyDescent="0.3">
      <c r="A2857">
        <v>2695303</v>
      </c>
      <c r="B2857">
        <v>1</v>
      </c>
      <c r="C2857" t="s">
        <v>80</v>
      </c>
      <c r="D2857" t="s">
        <v>93</v>
      </c>
      <c r="E2857" t="s">
        <v>244</v>
      </c>
      <c r="F2857" t="s">
        <v>1701</v>
      </c>
      <c r="G2857" t="s">
        <v>346</v>
      </c>
      <c r="H2857" t="s">
        <v>187</v>
      </c>
      <c r="I2857" t="s">
        <v>136</v>
      </c>
      <c r="J2857" t="s">
        <v>137</v>
      </c>
      <c r="K2857" t="s">
        <v>166</v>
      </c>
      <c r="L2857" t="s">
        <v>8274</v>
      </c>
      <c r="M2857" t="s">
        <v>8275</v>
      </c>
      <c r="N2857">
        <v>7.5383333329999997</v>
      </c>
      <c r="O2857">
        <v>0</v>
      </c>
      <c r="P2857">
        <v>37</v>
      </c>
      <c r="Q2857">
        <v>0</v>
      </c>
      <c r="R2857">
        <v>57</v>
      </c>
      <c r="S2857">
        <v>0</v>
      </c>
      <c r="T2857">
        <v>14</v>
      </c>
      <c r="U2857">
        <v>0</v>
      </c>
      <c r="V2857">
        <v>0</v>
      </c>
      <c r="W2857">
        <v>0</v>
      </c>
      <c r="X2857">
        <v>63.413975670597637</v>
      </c>
      <c r="Y2857">
        <v>0</v>
      </c>
      <c r="Z2857">
        <v>338.06916978756152</v>
      </c>
      <c r="AA2857">
        <v>0</v>
      </c>
      <c r="AB2857">
        <v>73.877077193373069</v>
      </c>
      <c r="AC2857">
        <v>0</v>
      </c>
      <c r="AD2857">
        <v>0</v>
      </c>
      <c r="AE2857">
        <v>475.36022265153218</v>
      </c>
    </row>
    <row r="2858" spans="1:31" x14ac:dyDescent="0.3">
      <c r="A2858">
        <v>2695317</v>
      </c>
      <c r="B2858">
        <v>1</v>
      </c>
      <c r="C2858" t="s">
        <v>80</v>
      </c>
      <c r="D2858" t="s">
        <v>108</v>
      </c>
      <c r="E2858" t="s">
        <v>244</v>
      </c>
      <c r="F2858" t="s">
        <v>5421</v>
      </c>
      <c r="G2858" t="s">
        <v>346</v>
      </c>
      <c r="H2858" t="s">
        <v>187</v>
      </c>
      <c r="I2858" t="s">
        <v>136</v>
      </c>
      <c r="J2858" t="s">
        <v>137</v>
      </c>
      <c r="K2858" t="s">
        <v>166</v>
      </c>
      <c r="L2858" t="s">
        <v>8276</v>
      </c>
      <c r="M2858" t="s">
        <v>8277</v>
      </c>
      <c r="N2858">
        <v>6.8250000000000002</v>
      </c>
      <c r="O2858">
        <v>0</v>
      </c>
      <c r="P2858">
        <v>16</v>
      </c>
      <c r="Q2858">
        <v>0</v>
      </c>
      <c r="R2858">
        <v>9</v>
      </c>
      <c r="S2858">
        <v>0</v>
      </c>
      <c r="T2858">
        <v>7</v>
      </c>
      <c r="U2858">
        <v>0</v>
      </c>
      <c r="V2858">
        <v>0</v>
      </c>
      <c r="W2858">
        <v>0</v>
      </c>
      <c r="X2858">
        <v>19.667135921035754</v>
      </c>
      <c r="Y2858">
        <v>0</v>
      </c>
      <c r="Z2858">
        <v>63.863658648999099</v>
      </c>
      <c r="AA2858">
        <v>0</v>
      </c>
      <c r="AB2858">
        <v>44.436517910346865</v>
      </c>
      <c r="AC2858">
        <v>0</v>
      </c>
      <c r="AD2858">
        <v>0</v>
      </c>
      <c r="AE2858">
        <v>127.96731248038172</v>
      </c>
    </row>
    <row r="2859" spans="1:31" x14ac:dyDescent="0.3">
      <c r="A2859">
        <v>2695441</v>
      </c>
      <c r="B2859">
        <v>1</v>
      </c>
      <c r="C2859" t="s">
        <v>80</v>
      </c>
      <c r="D2859" t="s">
        <v>110</v>
      </c>
      <c r="E2859" t="s">
        <v>213</v>
      </c>
      <c r="F2859" t="s">
        <v>8278</v>
      </c>
      <c r="G2859" t="s">
        <v>688</v>
      </c>
      <c r="H2859" t="s">
        <v>187</v>
      </c>
      <c r="I2859" t="s">
        <v>136</v>
      </c>
      <c r="J2859" t="s">
        <v>137</v>
      </c>
      <c r="K2859" t="s">
        <v>138</v>
      </c>
      <c r="L2859" t="s">
        <v>8279</v>
      </c>
      <c r="M2859" t="s">
        <v>8280</v>
      </c>
      <c r="N2859">
        <v>6.6547222220000002</v>
      </c>
      <c r="O2859">
        <v>0</v>
      </c>
      <c r="P2859">
        <v>2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3.0540165702545266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3.0540165702545266</v>
      </c>
    </row>
    <row r="2860" spans="1:31" x14ac:dyDescent="0.3">
      <c r="A2860">
        <v>2695447</v>
      </c>
      <c r="B2860">
        <v>1</v>
      </c>
      <c r="C2860" t="s">
        <v>80</v>
      </c>
      <c r="D2860" t="s">
        <v>110</v>
      </c>
      <c r="E2860" t="s">
        <v>213</v>
      </c>
      <c r="F2860" t="s">
        <v>8281</v>
      </c>
      <c r="G2860" t="s">
        <v>688</v>
      </c>
      <c r="H2860" t="s">
        <v>187</v>
      </c>
      <c r="I2860" t="s">
        <v>136</v>
      </c>
      <c r="J2860" t="s">
        <v>137</v>
      </c>
      <c r="K2860" t="s">
        <v>138</v>
      </c>
      <c r="L2860" t="s">
        <v>8282</v>
      </c>
      <c r="M2860" t="s">
        <v>8283</v>
      </c>
      <c r="N2860">
        <v>5.9730555550000002</v>
      </c>
      <c r="O2860">
        <v>0</v>
      </c>
      <c r="P2860">
        <v>0</v>
      </c>
      <c r="Q2860">
        <v>0</v>
      </c>
      <c r="R2860">
        <v>0</v>
      </c>
      <c r="S2860">
        <v>0</v>
      </c>
      <c r="T2860">
        <v>1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29.574606615703068</v>
      </c>
      <c r="AC2860">
        <v>0</v>
      </c>
      <c r="AD2860">
        <v>0</v>
      </c>
      <c r="AE2860">
        <v>29.574606615703068</v>
      </c>
    </row>
    <row r="2861" spans="1:31" x14ac:dyDescent="0.3">
      <c r="A2861">
        <v>2695482</v>
      </c>
      <c r="B2861">
        <v>1</v>
      </c>
      <c r="C2861" t="s">
        <v>80</v>
      </c>
      <c r="D2861" t="s">
        <v>110</v>
      </c>
      <c r="E2861" t="s">
        <v>213</v>
      </c>
      <c r="F2861" t="s">
        <v>8284</v>
      </c>
      <c r="G2861" t="s">
        <v>688</v>
      </c>
      <c r="H2861" t="s">
        <v>187</v>
      </c>
      <c r="I2861" t="s">
        <v>136</v>
      </c>
      <c r="J2861" t="s">
        <v>137</v>
      </c>
      <c r="K2861" t="s">
        <v>138</v>
      </c>
      <c r="L2861" t="s">
        <v>8285</v>
      </c>
      <c r="M2861" t="s">
        <v>8286</v>
      </c>
      <c r="N2861">
        <v>5.8908333329999998</v>
      </c>
      <c r="O2861">
        <v>0</v>
      </c>
      <c r="P2861">
        <v>3</v>
      </c>
      <c r="Q2861">
        <v>0</v>
      </c>
      <c r="R2861">
        <v>0</v>
      </c>
      <c r="S2861">
        <v>0</v>
      </c>
      <c r="T2861">
        <v>1</v>
      </c>
      <c r="U2861">
        <v>0</v>
      </c>
      <c r="V2861">
        <v>0</v>
      </c>
      <c r="W2861">
        <v>0</v>
      </c>
      <c r="X2861">
        <v>4.4519937542232428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4.4519937542232428</v>
      </c>
    </row>
    <row r="2862" spans="1:31" x14ac:dyDescent="0.3">
      <c r="A2862">
        <v>2695486</v>
      </c>
      <c r="B2862">
        <v>1</v>
      </c>
      <c r="C2862" t="s">
        <v>80</v>
      </c>
      <c r="D2862" t="s">
        <v>104</v>
      </c>
      <c r="E2862" t="s">
        <v>213</v>
      </c>
      <c r="F2862" t="s">
        <v>8287</v>
      </c>
      <c r="G2862" t="s">
        <v>831</v>
      </c>
      <c r="H2862" t="s">
        <v>187</v>
      </c>
      <c r="I2862" t="s">
        <v>136</v>
      </c>
      <c r="J2862" t="s">
        <v>137</v>
      </c>
      <c r="K2862" t="s">
        <v>138</v>
      </c>
      <c r="L2862" t="s">
        <v>8288</v>
      </c>
      <c r="M2862" t="s">
        <v>8289</v>
      </c>
      <c r="N2862">
        <v>6.0547222219999997</v>
      </c>
      <c r="O2862">
        <v>0</v>
      </c>
      <c r="P2862">
        <v>5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4.1523780508945389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4.1523780508945389</v>
      </c>
    </row>
    <row r="2863" spans="1:31" x14ac:dyDescent="0.3">
      <c r="A2863">
        <v>2695570</v>
      </c>
      <c r="B2863">
        <v>1</v>
      </c>
      <c r="C2863" t="s">
        <v>80</v>
      </c>
      <c r="D2863" t="s">
        <v>110</v>
      </c>
      <c r="E2863" t="s">
        <v>213</v>
      </c>
      <c r="F2863" t="s">
        <v>8290</v>
      </c>
      <c r="G2863" t="s">
        <v>688</v>
      </c>
      <c r="H2863" t="s">
        <v>187</v>
      </c>
      <c r="I2863" t="s">
        <v>136</v>
      </c>
      <c r="J2863" t="s">
        <v>137</v>
      </c>
      <c r="K2863" t="s">
        <v>138</v>
      </c>
      <c r="L2863" t="s">
        <v>8291</v>
      </c>
      <c r="M2863" t="s">
        <v>8292</v>
      </c>
      <c r="N2863">
        <v>4.5933333330000004</v>
      </c>
      <c r="O2863">
        <v>0</v>
      </c>
      <c r="P2863">
        <v>2</v>
      </c>
      <c r="Q2863">
        <v>0</v>
      </c>
      <c r="R2863">
        <v>0</v>
      </c>
      <c r="S2863">
        <v>0</v>
      </c>
      <c r="T2863">
        <v>1</v>
      </c>
      <c r="U2863">
        <v>0</v>
      </c>
      <c r="V2863">
        <v>0</v>
      </c>
      <c r="W2863">
        <v>0</v>
      </c>
      <c r="X2863">
        <v>1.3375586908902746</v>
      </c>
      <c r="Y2863">
        <v>0</v>
      </c>
      <c r="Z2863">
        <v>0</v>
      </c>
      <c r="AA2863">
        <v>0</v>
      </c>
      <c r="AB2863">
        <v>1.5614425624881112</v>
      </c>
      <c r="AC2863">
        <v>0</v>
      </c>
      <c r="AD2863">
        <v>0</v>
      </c>
      <c r="AE2863">
        <v>2.899001253378386</v>
      </c>
    </row>
    <row r="2864" spans="1:31" x14ac:dyDescent="0.3">
      <c r="A2864">
        <v>2695578</v>
      </c>
      <c r="B2864">
        <v>1</v>
      </c>
      <c r="C2864" t="s">
        <v>80</v>
      </c>
      <c r="D2864" t="s">
        <v>94</v>
      </c>
      <c r="E2864" t="s">
        <v>213</v>
      </c>
      <c r="F2864" t="s">
        <v>8293</v>
      </c>
      <c r="G2864" t="s">
        <v>215</v>
      </c>
      <c r="H2864" t="s">
        <v>187</v>
      </c>
      <c r="I2864" t="s">
        <v>136</v>
      </c>
      <c r="J2864" t="s">
        <v>137</v>
      </c>
      <c r="K2864" t="s">
        <v>138</v>
      </c>
      <c r="L2864" t="s">
        <v>8294</v>
      </c>
      <c r="M2864" t="s">
        <v>8295</v>
      </c>
      <c r="N2864">
        <v>3.7149999999999999</v>
      </c>
      <c r="O2864">
        <v>0</v>
      </c>
      <c r="P2864">
        <v>4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1.1161960298437208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1.1161960298437208</v>
      </c>
    </row>
    <row r="2865" spans="1:31" x14ac:dyDescent="0.3">
      <c r="A2865">
        <v>2695724</v>
      </c>
      <c r="B2865">
        <v>1</v>
      </c>
      <c r="C2865" t="s">
        <v>80</v>
      </c>
      <c r="D2865" t="s">
        <v>101</v>
      </c>
      <c r="E2865" t="s">
        <v>184</v>
      </c>
      <c r="F2865" t="s">
        <v>8296</v>
      </c>
      <c r="G2865" t="s">
        <v>346</v>
      </c>
      <c r="H2865" t="s">
        <v>187</v>
      </c>
      <c r="I2865" t="s">
        <v>136</v>
      </c>
      <c r="J2865" t="s">
        <v>137</v>
      </c>
      <c r="K2865" t="s">
        <v>166</v>
      </c>
      <c r="L2865" t="s">
        <v>8297</v>
      </c>
      <c r="M2865" t="s">
        <v>8298</v>
      </c>
      <c r="N2865">
        <v>1.4327777770000001</v>
      </c>
      <c r="O2865">
        <v>0</v>
      </c>
      <c r="P2865">
        <v>6</v>
      </c>
      <c r="Q2865">
        <v>0</v>
      </c>
      <c r="R2865">
        <v>2</v>
      </c>
      <c r="S2865">
        <v>0</v>
      </c>
      <c r="T2865">
        <v>2</v>
      </c>
      <c r="U2865">
        <v>0</v>
      </c>
      <c r="V2865">
        <v>0</v>
      </c>
      <c r="W2865">
        <v>0</v>
      </c>
      <c r="X2865">
        <v>0.95835805403363783</v>
      </c>
      <c r="Y2865">
        <v>0</v>
      </c>
      <c r="Z2865">
        <v>0.32397119172466649</v>
      </c>
      <c r="AA2865">
        <v>0</v>
      </c>
      <c r="AB2865">
        <v>0.21439291786392223</v>
      </c>
      <c r="AC2865">
        <v>0</v>
      </c>
      <c r="AD2865">
        <v>0</v>
      </c>
      <c r="AE2865">
        <v>1.4967221636222265</v>
      </c>
    </row>
    <row r="2866" spans="1:31" x14ac:dyDescent="0.3">
      <c r="A2866">
        <v>2695746</v>
      </c>
      <c r="B2866">
        <v>1</v>
      </c>
      <c r="C2866" t="s">
        <v>80</v>
      </c>
      <c r="D2866" t="s">
        <v>82</v>
      </c>
      <c r="E2866" t="s">
        <v>213</v>
      </c>
      <c r="F2866" t="s">
        <v>8299</v>
      </c>
      <c r="G2866" t="s">
        <v>688</v>
      </c>
      <c r="H2866" t="s">
        <v>187</v>
      </c>
      <c r="I2866" t="s">
        <v>136</v>
      </c>
      <c r="J2866" t="s">
        <v>137</v>
      </c>
      <c r="K2866" t="s">
        <v>138</v>
      </c>
      <c r="L2866" t="s">
        <v>8300</v>
      </c>
      <c r="M2866" t="s">
        <v>8301</v>
      </c>
      <c r="N2866">
        <v>1.8391666659999999</v>
      </c>
      <c r="O2866">
        <v>0</v>
      </c>
      <c r="P2866">
        <v>2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0.63417983615112361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0.63417983615112361</v>
      </c>
    </row>
    <row r="2867" spans="1:31" x14ac:dyDescent="0.3">
      <c r="A2867">
        <v>2695765</v>
      </c>
      <c r="B2867">
        <v>1</v>
      </c>
      <c r="C2867" t="s">
        <v>80</v>
      </c>
      <c r="D2867" t="s">
        <v>90</v>
      </c>
      <c r="E2867" t="s">
        <v>213</v>
      </c>
      <c r="F2867" t="s">
        <v>8302</v>
      </c>
      <c r="G2867" t="s">
        <v>688</v>
      </c>
      <c r="H2867" t="s">
        <v>187</v>
      </c>
      <c r="I2867" t="s">
        <v>136</v>
      </c>
      <c r="J2867" t="s">
        <v>137</v>
      </c>
      <c r="K2867" t="s">
        <v>138</v>
      </c>
      <c r="L2867" t="s">
        <v>8303</v>
      </c>
      <c r="M2867" t="s">
        <v>8304</v>
      </c>
      <c r="N2867">
        <v>1.1372222219999999</v>
      </c>
      <c r="O2867">
        <v>0</v>
      </c>
      <c r="P2867">
        <v>3</v>
      </c>
      <c r="Q2867">
        <v>0</v>
      </c>
      <c r="R2867">
        <v>0</v>
      </c>
      <c r="S2867">
        <v>0</v>
      </c>
      <c r="T2867">
        <v>1</v>
      </c>
      <c r="U2867">
        <v>0</v>
      </c>
      <c r="V2867">
        <v>0</v>
      </c>
      <c r="W2867">
        <v>0</v>
      </c>
      <c r="X2867">
        <v>1.1262435370527795</v>
      </c>
      <c r="Y2867">
        <v>0</v>
      </c>
      <c r="Z2867">
        <v>0</v>
      </c>
      <c r="AA2867">
        <v>0</v>
      </c>
      <c r="AB2867">
        <v>1.8048076898800001</v>
      </c>
      <c r="AC2867">
        <v>0</v>
      </c>
      <c r="AD2867">
        <v>0</v>
      </c>
      <c r="AE2867">
        <v>2.9310512269327793</v>
      </c>
    </row>
    <row r="2868" spans="1:31" x14ac:dyDescent="0.3">
      <c r="A2868">
        <v>2695771</v>
      </c>
      <c r="B2868">
        <v>1</v>
      </c>
      <c r="C2868" t="s">
        <v>80</v>
      </c>
      <c r="D2868" t="s">
        <v>93</v>
      </c>
      <c r="E2868" t="s">
        <v>213</v>
      </c>
      <c r="F2868" t="s">
        <v>8305</v>
      </c>
      <c r="G2868" t="s">
        <v>215</v>
      </c>
      <c r="H2868" t="s">
        <v>187</v>
      </c>
      <c r="I2868" t="s">
        <v>136</v>
      </c>
      <c r="J2868" t="s">
        <v>137</v>
      </c>
      <c r="K2868" t="s">
        <v>138</v>
      </c>
      <c r="L2868" t="s">
        <v>8306</v>
      </c>
      <c r="M2868" t="s">
        <v>8307</v>
      </c>
      <c r="N2868">
        <v>0.86416666600000003</v>
      </c>
      <c r="O2868">
        <v>0</v>
      </c>
      <c r="P2868">
        <v>0</v>
      </c>
      <c r="Q2868">
        <v>0</v>
      </c>
      <c r="R2868">
        <v>0</v>
      </c>
      <c r="S2868">
        <v>0</v>
      </c>
      <c r="T2868">
        <v>1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6.2151018198288499E-2</v>
      </c>
      <c r="AC2868">
        <v>0</v>
      </c>
      <c r="AD2868">
        <v>0</v>
      </c>
      <c r="AE2868">
        <v>6.2151018198288499E-2</v>
      </c>
    </row>
    <row r="2869" spans="1:31" x14ac:dyDescent="0.3">
      <c r="A2869">
        <v>2695775</v>
      </c>
      <c r="B2869">
        <v>1</v>
      </c>
      <c r="C2869" t="s">
        <v>80</v>
      </c>
      <c r="D2869" t="s">
        <v>83</v>
      </c>
      <c r="E2869" t="s">
        <v>213</v>
      </c>
      <c r="F2869" t="s">
        <v>8308</v>
      </c>
      <c r="G2869" t="s">
        <v>688</v>
      </c>
      <c r="H2869" t="s">
        <v>187</v>
      </c>
      <c r="I2869" t="s">
        <v>136</v>
      </c>
      <c r="J2869" t="s">
        <v>137</v>
      </c>
      <c r="K2869" t="s">
        <v>138</v>
      </c>
      <c r="L2869" t="s">
        <v>8309</v>
      </c>
      <c r="M2869" t="s">
        <v>8310</v>
      </c>
      <c r="N2869">
        <v>1.1513888880000001</v>
      </c>
      <c r="O2869">
        <v>0</v>
      </c>
      <c r="P2869">
        <v>1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2.1250682928088755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2.1250682928088755</v>
      </c>
    </row>
    <row r="2870" spans="1:31" x14ac:dyDescent="0.3">
      <c r="A2870">
        <v>2695805</v>
      </c>
      <c r="B2870">
        <v>1</v>
      </c>
      <c r="C2870" t="s">
        <v>80</v>
      </c>
      <c r="D2870" t="s">
        <v>106</v>
      </c>
      <c r="E2870" t="s">
        <v>244</v>
      </c>
      <c r="F2870" t="s">
        <v>8311</v>
      </c>
      <c r="G2870" t="s">
        <v>409</v>
      </c>
      <c r="H2870" t="s">
        <v>187</v>
      </c>
      <c r="I2870" t="s">
        <v>136</v>
      </c>
      <c r="J2870" t="s">
        <v>137</v>
      </c>
      <c r="K2870" t="s">
        <v>138</v>
      </c>
      <c r="L2870" t="s">
        <v>8312</v>
      </c>
      <c r="M2870" t="s">
        <v>8313</v>
      </c>
      <c r="N2870">
        <v>0.37</v>
      </c>
      <c r="O2870">
        <v>0</v>
      </c>
      <c r="P2870">
        <v>29</v>
      </c>
      <c r="Q2870">
        <v>0</v>
      </c>
      <c r="R2870">
        <v>1</v>
      </c>
      <c r="S2870">
        <v>0</v>
      </c>
      <c r="T2870">
        <v>13</v>
      </c>
      <c r="U2870">
        <v>0</v>
      </c>
      <c r="V2870">
        <v>0</v>
      </c>
      <c r="W2870">
        <v>0</v>
      </c>
      <c r="X2870">
        <v>2.3043516556440418</v>
      </c>
      <c r="Y2870">
        <v>0</v>
      </c>
      <c r="Z2870">
        <v>1.03966700244651</v>
      </c>
      <c r="AA2870">
        <v>0</v>
      </c>
      <c r="AB2870">
        <v>10.578076745651936</v>
      </c>
      <c r="AC2870">
        <v>0</v>
      </c>
      <c r="AD2870">
        <v>0</v>
      </c>
      <c r="AE2870">
        <v>13.922095403742489</v>
      </c>
    </row>
    <row r="2871" spans="1:31" x14ac:dyDescent="0.3">
      <c r="A2871">
        <v>2690821</v>
      </c>
      <c r="B2871">
        <v>1</v>
      </c>
      <c r="C2871" t="s">
        <v>81</v>
      </c>
      <c r="D2871" t="s">
        <v>128</v>
      </c>
      <c r="E2871" t="s">
        <v>132</v>
      </c>
      <c r="F2871" t="s">
        <v>8314</v>
      </c>
      <c r="G2871" t="s">
        <v>165</v>
      </c>
      <c r="H2871" t="s">
        <v>135</v>
      </c>
      <c r="I2871" t="s">
        <v>136</v>
      </c>
      <c r="J2871" t="s">
        <v>137</v>
      </c>
      <c r="K2871" t="s">
        <v>166</v>
      </c>
      <c r="L2871" t="s">
        <v>8315</v>
      </c>
      <c r="M2871" t="s">
        <v>8316</v>
      </c>
      <c r="N2871">
        <v>2.7552777769999999</v>
      </c>
      <c r="O2871">
        <v>0</v>
      </c>
      <c r="P2871">
        <v>0</v>
      </c>
      <c r="Q2871">
        <v>0</v>
      </c>
      <c r="R2871">
        <v>0</v>
      </c>
      <c r="S2871">
        <v>0</v>
      </c>
      <c r="T2871">
        <v>0</v>
      </c>
      <c r="U2871">
        <v>1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87.659839136099492</v>
      </c>
      <c r="AD2871">
        <v>0</v>
      </c>
      <c r="AE2871">
        <v>87.659839136099492</v>
      </c>
    </row>
    <row r="2872" spans="1:31" x14ac:dyDescent="0.3">
      <c r="A2872">
        <v>2690855</v>
      </c>
      <c r="B2872">
        <v>1</v>
      </c>
      <c r="C2872" t="s">
        <v>81</v>
      </c>
      <c r="D2872" t="s">
        <v>128</v>
      </c>
      <c r="E2872" t="s">
        <v>145</v>
      </c>
      <c r="F2872" t="s">
        <v>235</v>
      </c>
      <c r="G2872" t="s">
        <v>232</v>
      </c>
      <c r="H2872" t="s">
        <v>135</v>
      </c>
      <c r="I2872" t="s">
        <v>136</v>
      </c>
      <c r="J2872" t="s">
        <v>137</v>
      </c>
      <c r="K2872" t="s">
        <v>138</v>
      </c>
      <c r="L2872" t="s">
        <v>8317</v>
      </c>
      <c r="M2872" t="s">
        <v>8318</v>
      </c>
      <c r="N2872">
        <v>3.236111111</v>
      </c>
      <c r="O2872">
        <v>1</v>
      </c>
      <c r="P2872">
        <v>531</v>
      </c>
      <c r="Q2872">
        <v>1</v>
      </c>
      <c r="R2872">
        <v>16</v>
      </c>
      <c r="S2872">
        <v>0</v>
      </c>
      <c r="T2872">
        <v>45</v>
      </c>
      <c r="U2872">
        <v>0</v>
      </c>
      <c r="V2872">
        <v>0</v>
      </c>
      <c r="W2872">
        <v>0.63184019386000001</v>
      </c>
      <c r="X2872">
        <v>241.26453280743792</v>
      </c>
      <c r="Y2872">
        <v>1.2474553029662032</v>
      </c>
      <c r="Z2872">
        <v>18.57469505949879</v>
      </c>
      <c r="AA2872">
        <v>0</v>
      </c>
      <c r="AB2872">
        <v>66.869237250074292</v>
      </c>
      <c r="AC2872">
        <v>0</v>
      </c>
      <c r="AD2872">
        <v>0</v>
      </c>
      <c r="AE2872">
        <v>328.58776061383719</v>
      </c>
    </row>
    <row r="2873" spans="1:31" x14ac:dyDescent="0.3">
      <c r="A2873">
        <v>2691943</v>
      </c>
      <c r="B2873">
        <v>1</v>
      </c>
      <c r="C2873" t="s">
        <v>81</v>
      </c>
      <c r="D2873" t="s">
        <v>128</v>
      </c>
      <c r="E2873" t="s">
        <v>145</v>
      </c>
      <c r="F2873" t="s">
        <v>8319</v>
      </c>
      <c r="G2873" t="s">
        <v>176</v>
      </c>
      <c r="H2873" t="s">
        <v>135</v>
      </c>
      <c r="I2873" t="s">
        <v>136</v>
      </c>
      <c r="J2873" t="s">
        <v>137</v>
      </c>
      <c r="K2873" t="s">
        <v>138</v>
      </c>
      <c r="L2873" t="s">
        <v>8320</v>
      </c>
      <c r="M2873" t="s">
        <v>396</v>
      </c>
      <c r="N2873">
        <v>5.2427777769999997</v>
      </c>
      <c r="O2873">
        <v>0</v>
      </c>
      <c r="P2873">
        <v>91</v>
      </c>
      <c r="Q2873">
        <v>0</v>
      </c>
      <c r="R2873">
        <v>0</v>
      </c>
      <c r="S2873">
        <v>0</v>
      </c>
      <c r="T2873">
        <v>10</v>
      </c>
      <c r="U2873">
        <v>0</v>
      </c>
      <c r="V2873">
        <v>0</v>
      </c>
      <c r="W2873">
        <v>0</v>
      </c>
      <c r="X2873">
        <v>60.24497279139355</v>
      </c>
      <c r="Y2873">
        <v>0</v>
      </c>
      <c r="Z2873">
        <v>0</v>
      </c>
      <c r="AA2873">
        <v>0</v>
      </c>
      <c r="AB2873">
        <v>31.60507192647739</v>
      </c>
      <c r="AC2873">
        <v>0</v>
      </c>
      <c r="AD2873">
        <v>0</v>
      </c>
      <c r="AE2873">
        <v>91.850044717870944</v>
      </c>
    </row>
    <row r="2874" spans="1:31" x14ac:dyDescent="0.3">
      <c r="A2874">
        <v>2692041</v>
      </c>
      <c r="B2874">
        <v>1</v>
      </c>
      <c r="C2874" t="s">
        <v>80</v>
      </c>
      <c r="D2874" t="s">
        <v>97</v>
      </c>
      <c r="E2874" t="s">
        <v>141</v>
      </c>
      <c r="F2874" t="s">
        <v>8321</v>
      </c>
      <c r="G2874" t="s">
        <v>134</v>
      </c>
      <c r="H2874" t="s">
        <v>135</v>
      </c>
      <c r="I2874" t="s">
        <v>136</v>
      </c>
      <c r="J2874" t="s">
        <v>137</v>
      </c>
      <c r="K2874" t="s">
        <v>138</v>
      </c>
      <c r="L2874" t="s">
        <v>8322</v>
      </c>
      <c r="M2874" t="s">
        <v>8323</v>
      </c>
      <c r="N2874">
        <v>0.199722222</v>
      </c>
      <c r="O2874">
        <v>2</v>
      </c>
      <c r="P2874">
        <v>952</v>
      </c>
      <c r="Q2874">
        <v>5</v>
      </c>
      <c r="R2874">
        <v>0</v>
      </c>
      <c r="S2874">
        <v>16</v>
      </c>
      <c r="T2874">
        <v>18</v>
      </c>
      <c r="U2874">
        <v>1</v>
      </c>
      <c r="V2874">
        <v>0</v>
      </c>
      <c r="W2874">
        <v>6.3498924137042367</v>
      </c>
      <c r="X2874">
        <v>28.229848199677637</v>
      </c>
      <c r="Y2874">
        <v>7.7947097846710456</v>
      </c>
      <c r="Z2874">
        <v>0</v>
      </c>
      <c r="AA2874">
        <v>29.878669875166263</v>
      </c>
      <c r="AB2874">
        <v>4.1973643084063363</v>
      </c>
      <c r="AC2874">
        <v>0.65411480849319381</v>
      </c>
      <c r="AD2874">
        <v>0</v>
      </c>
      <c r="AE2874">
        <v>77.104599390118707</v>
      </c>
    </row>
    <row r="2875" spans="1:31" x14ac:dyDescent="0.3">
      <c r="A2875">
        <v>2692766</v>
      </c>
      <c r="B2875">
        <v>1</v>
      </c>
      <c r="C2875" t="s">
        <v>81</v>
      </c>
      <c r="D2875" t="s">
        <v>128</v>
      </c>
      <c r="E2875" t="s">
        <v>132</v>
      </c>
      <c r="F2875" t="s">
        <v>8324</v>
      </c>
      <c r="G2875" t="s">
        <v>134</v>
      </c>
      <c r="H2875" t="s">
        <v>135</v>
      </c>
      <c r="I2875" t="s">
        <v>136</v>
      </c>
      <c r="J2875" t="s">
        <v>137</v>
      </c>
      <c r="K2875" t="s">
        <v>138</v>
      </c>
      <c r="L2875" t="s">
        <v>8325</v>
      </c>
      <c r="M2875" t="s">
        <v>8326</v>
      </c>
      <c r="N2875">
        <v>5.1930555549999999</v>
      </c>
      <c r="O2875">
        <v>0</v>
      </c>
      <c r="P2875">
        <v>162</v>
      </c>
      <c r="Q2875">
        <v>0</v>
      </c>
      <c r="R2875">
        <v>10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8.9223144629248061</v>
      </c>
      <c r="Y2875">
        <v>0</v>
      </c>
      <c r="Z2875">
        <v>0.54488391760655341</v>
      </c>
      <c r="AA2875">
        <v>0</v>
      </c>
      <c r="AB2875">
        <v>0</v>
      </c>
      <c r="AC2875">
        <v>0</v>
      </c>
      <c r="AD2875">
        <v>0</v>
      </c>
      <c r="AE2875">
        <v>9.4671983805313591</v>
      </c>
    </row>
    <row r="2876" spans="1:31" x14ac:dyDescent="0.3">
      <c r="A2876">
        <v>2692823</v>
      </c>
      <c r="B2876">
        <v>1</v>
      </c>
      <c r="C2876" t="s">
        <v>81</v>
      </c>
      <c r="D2876" t="s">
        <v>128</v>
      </c>
      <c r="E2876" t="s">
        <v>132</v>
      </c>
      <c r="F2876" t="s">
        <v>8327</v>
      </c>
      <c r="G2876" t="s">
        <v>134</v>
      </c>
      <c r="H2876" t="s">
        <v>135</v>
      </c>
      <c r="I2876" t="s">
        <v>136</v>
      </c>
      <c r="J2876" t="s">
        <v>137</v>
      </c>
      <c r="K2876" t="s">
        <v>138</v>
      </c>
      <c r="L2876" t="s">
        <v>8328</v>
      </c>
      <c r="M2876" t="s">
        <v>8329</v>
      </c>
      <c r="N2876">
        <v>2.3916666659999999</v>
      </c>
      <c r="O2876">
        <v>3</v>
      </c>
      <c r="P2876">
        <v>220</v>
      </c>
      <c r="Q2876">
        <v>1</v>
      </c>
      <c r="R2876">
        <v>3</v>
      </c>
      <c r="S2876">
        <v>3</v>
      </c>
      <c r="T2876">
        <v>23</v>
      </c>
      <c r="U2876">
        <v>2</v>
      </c>
      <c r="V2876">
        <v>0</v>
      </c>
      <c r="W2876">
        <v>1.5336641122750001</v>
      </c>
      <c r="X2876">
        <v>119.55628392531914</v>
      </c>
      <c r="Y2876">
        <v>0.30889709478853333</v>
      </c>
      <c r="Z2876">
        <v>4.5441296327803009</v>
      </c>
      <c r="AA2876">
        <v>145.22661945140527</v>
      </c>
      <c r="AB2876">
        <v>34.538150688390907</v>
      </c>
      <c r="AC2876">
        <v>124.6707013157024</v>
      </c>
      <c r="AD2876">
        <v>0</v>
      </c>
      <c r="AE2876">
        <v>430.37844622066154</v>
      </c>
    </row>
    <row r="2877" spans="1:31" x14ac:dyDescent="0.3">
      <c r="A2877">
        <v>2692825</v>
      </c>
      <c r="B2877">
        <v>1</v>
      </c>
      <c r="C2877" t="s">
        <v>81</v>
      </c>
      <c r="D2877" t="s">
        <v>128</v>
      </c>
      <c r="E2877" t="s">
        <v>132</v>
      </c>
      <c r="F2877" t="s">
        <v>4066</v>
      </c>
      <c r="G2877" t="s">
        <v>134</v>
      </c>
      <c r="H2877" t="s">
        <v>135</v>
      </c>
      <c r="I2877" t="s">
        <v>136</v>
      </c>
      <c r="J2877" t="s">
        <v>137</v>
      </c>
      <c r="K2877" t="s">
        <v>138</v>
      </c>
      <c r="L2877" t="s">
        <v>8330</v>
      </c>
      <c r="M2877" t="s">
        <v>8331</v>
      </c>
      <c r="N2877">
        <v>1.598333333</v>
      </c>
      <c r="O2877">
        <v>3</v>
      </c>
      <c r="P2877">
        <v>1</v>
      </c>
      <c r="Q2877">
        <v>26</v>
      </c>
      <c r="R2877">
        <v>6</v>
      </c>
      <c r="S2877">
        <v>8</v>
      </c>
      <c r="T2877">
        <v>1</v>
      </c>
      <c r="U2877">
        <v>0</v>
      </c>
      <c r="V2877">
        <v>0</v>
      </c>
      <c r="W2877">
        <v>24.150657380351628</v>
      </c>
      <c r="X2877">
        <v>0.11626201284197134</v>
      </c>
      <c r="Y2877">
        <v>65.005089787647279</v>
      </c>
      <c r="Z2877">
        <v>1.7703170981359304</v>
      </c>
      <c r="AA2877">
        <v>126.97731318106169</v>
      </c>
      <c r="AB2877">
        <v>0</v>
      </c>
      <c r="AC2877">
        <v>0</v>
      </c>
      <c r="AD2877">
        <v>0</v>
      </c>
      <c r="AE2877">
        <v>218.01963946003849</v>
      </c>
    </row>
    <row r="2878" spans="1:31" x14ac:dyDescent="0.3">
      <c r="A2878">
        <v>2694998</v>
      </c>
      <c r="B2878">
        <v>1</v>
      </c>
      <c r="C2878" t="s">
        <v>80</v>
      </c>
      <c r="D2878" t="s">
        <v>99</v>
      </c>
      <c r="E2878" t="s">
        <v>160</v>
      </c>
      <c r="F2878" t="s">
        <v>8332</v>
      </c>
      <c r="G2878" t="s">
        <v>134</v>
      </c>
      <c r="H2878" t="s">
        <v>135</v>
      </c>
      <c r="I2878" t="s">
        <v>136</v>
      </c>
      <c r="J2878" t="s">
        <v>137</v>
      </c>
      <c r="K2878" t="s">
        <v>138</v>
      </c>
      <c r="L2878" t="s">
        <v>8333</v>
      </c>
      <c r="M2878" t="s">
        <v>8334</v>
      </c>
      <c r="N2878">
        <v>5.0599999999999996</v>
      </c>
      <c r="O2878">
        <v>4</v>
      </c>
      <c r="P2878">
        <v>654</v>
      </c>
      <c r="Q2878">
        <v>1</v>
      </c>
      <c r="R2878">
        <v>39</v>
      </c>
      <c r="S2878">
        <v>2</v>
      </c>
      <c r="T2878">
        <v>73</v>
      </c>
      <c r="U2878">
        <v>0</v>
      </c>
      <c r="V2878">
        <v>0</v>
      </c>
      <c r="W2878">
        <v>52.525857761682893</v>
      </c>
      <c r="X2878">
        <v>427.98294132597039</v>
      </c>
      <c r="Y2878">
        <v>1.2937581555045248</v>
      </c>
      <c r="Z2878">
        <v>5.7110706392108455</v>
      </c>
      <c r="AA2878">
        <v>357.32106295372705</v>
      </c>
      <c r="AB2878">
        <v>120.47649851153453</v>
      </c>
      <c r="AC2878">
        <v>0</v>
      </c>
      <c r="AD2878">
        <v>0</v>
      </c>
      <c r="AE2878">
        <v>965.31118934763015</v>
      </c>
    </row>
    <row r="2879" spans="1:31" x14ac:dyDescent="0.3">
      <c r="A2879">
        <v>2695433</v>
      </c>
      <c r="B2879">
        <v>1</v>
      </c>
      <c r="C2879" t="s">
        <v>80</v>
      </c>
      <c r="D2879" t="s">
        <v>106</v>
      </c>
      <c r="E2879" t="s">
        <v>244</v>
      </c>
      <c r="F2879" t="s">
        <v>8335</v>
      </c>
      <c r="G2879" t="s">
        <v>968</v>
      </c>
      <c r="H2879" t="s">
        <v>187</v>
      </c>
      <c r="I2879" t="s">
        <v>136</v>
      </c>
      <c r="J2879" t="s">
        <v>137</v>
      </c>
      <c r="K2879" t="s">
        <v>138</v>
      </c>
      <c r="L2879" t="s">
        <v>8336</v>
      </c>
      <c r="M2879" t="s">
        <v>8337</v>
      </c>
      <c r="N2879">
        <v>7.1044444440000003</v>
      </c>
      <c r="O2879">
        <v>0</v>
      </c>
      <c r="P2879">
        <v>3</v>
      </c>
      <c r="Q2879">
        <v>0</v>
      </c>
      <c r="R2879">
        <v>1</v>
      </c>
      <c r="S2879">
        <v>0</v>
      </c>
      <c r="T2879">
        <v>1</v>
      </c>
      <c r="U2879">
        <v>0</v>
      </c>
      <c r="V2879">
        <v>0</v>
      </c>
      <c r="W2879">
        <v>0</v>
      </c>
      <c r="X2879">
        <v>2.7079813201283338</v>
      </c>
      <c r="Y2879">
        <v>0</v>
      </c>
      <c r="Z2879">
        <v>18.999295051647373</v>
      </c>
      <c r="AA2879">
        <v>0</v>
      </c>
      <c r="AB2879">
        <v>8.9437022871883229</v>
      </c>
      <c r="AC2879">
        <v>0</v>
      </c>
      <c r="AD2879">
        <v>0</v>
      </c>
      <c r="AE2879">
        <v>30.650978658964029</v>
      </c>
    </row>
    <row r="2880" spans="1:31" x14ac:dyDescent="0.3">
      <c r="A2880">
        <v>2695518</v>
      </c>
      <c r="B2880">
        <v>1</v>
      </c>
      <c r="C2880" t="s">
        <v>80</v>
      </c>
      <c r="D2880" t="s">
        <v>110</v>
      </c>
      <c r="E2880" t="s">
        <v>213</v>
      </c>
      <c r="F2880" t="s">
        <v>8338</v>
      </c>
      <c r="G2880" t="s">
        <v>688</v>
      </c>
      <c r="H2880" t="s">
        <v>187</v>
      </c>
      <c r="I2880" t="s">
        <v>136</v>
      </c>
      <c r="J2880" t="s">
        <v>137</v>
      </c>
      <c r="K2880" t="s">
        <v>138</v>
      </c>
      <c r="L2880" t="s">
        <v>8339</v>
      </c>
      <c r="M2880" t="s">
        <v>8340</v>
      </c>
      <c r="N2880">
        <v>5.9980555549999997</v>
      </c>
      <c r="O2880">
        <v>0</v>
      </c>
      <c r="P2880">
        <v>4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4.6431455875319019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4.6431455875319019</v>
      </c>
    </row>
    <row r="2881" spans="1:31" x14ac:dyDescent="0.3">
      <c r="A2881">
        <v>2695579</v>
      </c>
      <c r="B2881">
        <v>1</v>
      </c>
      <c r="C2881" t="s">
        <v>80</v>
      </c>
      <c r="D2881" t="s">
        <v>110</v>
      </c>
      <c r="E2881" t="s">
        <v>213</v>
      </c>
      <c r="F2881" t="s">
        <v>8341</v>
      </c>
      <c r="G2881" t="s">
        <v>688</v>
      </c>
      <c r="H2881" t="s">
        <v>187</v>
      </c>
      <c r="I2881" t="s">
        <v>136</v>
      </c>
      <c r="J2881" t="s">
        <v>137</v>
      </c>
      <c r="K2881" t="s">
        <v>138</v>
      </c>
      <c r="L2881" t="s">
        <v>8342</v>
      </c>
      <c r="M2881" t="s">
        <v>8343</v>
      </c>
      <c r="N2881">
        <v>5.6716666660000001</v>
      </c>
      <c r="O2881">
        <v>0</v>
      </c>
      <c r="P2881">
        <v>4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2.394641975040575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2.394641975040575</v>
      </c>
    </row>
    <row r="2882" spans="1:31" x14ac:dyDescent="0.3">
      <c r="A2882">
        <v>2695592</v>
      </c>
      <c r="B2882">
        <v>1</v>
      </c>
      <c r="C2882" t="s">
        <v>80</v>
      </c>
      <c r="D2882" t="s">
        <v>82</v>
      </c>
      <c r="E2882" t="s">
        <v>213</v>
      </c>
      <c r="F2882" t="s">
        <v>8344</v>
      </c>
      <c r="G2882" t="s">
        <v>688</v>
      </c>
      <c r="H2882" t="s">
        <v>187</v>
      </c>
      <c r="I2882" t="s">
        <v>136</v>
      </c>
      <c r="J2882" t="s">
        <v>137</v>
      </c>
      <c r="K2882" t="s">
        <v>138</v>
      </c>
      <c r="L2882" t="s">
        <v>8345</v>
      </c>
      <c r="M2882" t="s">
        <v>8346</v>
      </c>
      <c r="N2882">
        <v>5.341111111</v>
      </c>
      <c r="O2882">
        <v>0</v>
      </c>
      <c r="P2882">
        <v>3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3.3433269361223483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3.3433269361223483</v>
      </c>
    </row>
    <row r="2883" spans="1:31" x14ac:dyDescent="0.3">
      <c r="A2883">
        <v>2695599</v>
      </c>
      <c r="B2883">
        <v>1</v>
      </c>
      <c r="C2883" t="s">
        <v>80</v>
      </c>
      <c r="D2883" t="s">
        <v>110</v>
      </c>
      <c r="E2883" t="s">
        <v>213</v>
      </c>
      <c r="F2883" t="s">
        <v>8347</v>
      </c>
      <c r="G2883" t="s">
        <v>688</v>
      </c>
      <c r="H2883" t="s">
        <v>187</v>
      </c>
      <c r="I2883" t="s">
        <v>136</v>
      </c>
      <c r="J2883" t="s">
        <v>137</v>
      </c>
      <c r="K2883" t="s">
        <v>138</v>
      </c>
      <c r="L2883" t="s">
        <v>8348</v>
      </c>
      <c r="M2883" t="s">
        <v>8349</v>
      </c>
      <c r="N2883">
        <v>4.7302777770000004</v>
      </c>
      <c r="O2883">
        <v>0</v>
      </c>
      <c r="P2883">
        <v>7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6.38388170818678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6.38388170818678</v>
      </c>
    </row>
    <row r="2884" spans="1:31" x14ac:dyDescent="0.3">
      <c r="A2884">
        <v>2695739</v>
      </c>
      <c r="B2884">
        <v>1</v>
      </c>
      <c r="C2884" t="s">
        <v>80</v>
      </c>
      <c r="D2884" t="s">
        <v>84</v>
      </c>
      <c r="E2884" t="s">
        <v>213</v>
      </c>
      <c r="F2884" t="s">
        <v>8350</v>
      </c>
      <c r="G2884" t="s">
        <v>688</v>
      </c>
      <c r="H2884" t="s">
        <v>187</v>
      </c>
      <c r="I2884" t="s">
        <v>136</v>
      </c>
      <c r="J2884" t="s">
        <v>137</v>
      </c>
      <c r="K2884" t="s">
        <v>138</v>
      </c>
      <c r="L2884" t="s">
        <v>8351</v>
      </c>
      <c r="M2884" t="s">
        <v>8352</v>
      </c>
      <c r="N2884">
        <v>2.6913888880000001</v>
      </c>
      <c r="O2884">
        <v>0</v>
      </c>
      <c r="P2884">
        <v>4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2.036322615460548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2.036322615460548</v>
      </c>
    </row>
    <row r="2885" spans="1:31" x14ac:dyDescent="0.3">
      <c r="A2885">
        <v>2695827</v>
      </c>
      <c r="B2885">
        <v>1</v>
      </c>
      <c r="C2885" t="s">
        <v>81</v>
      </c>
      <c r="D2885" t="s">
        <v>127</v>
      </c>
      <c r="E2885" t="s">
        <v>244</v>
      </c>
      <c r="F2885" t="s">
        <v>8353</v>
      </c>
      <c r="G2885" t="s">
        <v>409</v>
      </c>
      <c r="H2885" t="s">
        <v>187</v>
      </c>
      <c r="I2885" t="s">
        <v>136</v>
      </c>
      <c r="J2885" t="s">
        <v>137</v>
      </c>
      <c r="K2885" t="s">
        <v>138</v>
      </c>
      <c r="L2885" t="s">
        <v>8354</v>
      </c>
      <c r="M2885" t="s">
        <v>8355</v>
      </c>
      <c r="N2885">
        <v>0.42388888800000002</v>
      </c>
      <c r="O2885">
        <v>0</v>
      </c>
      <c r="P2885">
        <v>213</v>
      </c>
      <c r="Q2885">
        <v>0</v>
      </c>
      <c r="R2885">
        <v>10</v>
      </c>
      <c r="S2885">
        <v>0</v>
      </c>
      <c r="T2885">
        <v>19</v>
      </c>
      <c r="U2885">
        <v>0</v>
      </c>
      <c r="V2885">
        <v>0</v>
      </c>
      <c r="W2885">
        <v>0</v>
      </c>
      <c r="X2885">
        <v>23.464519306496065</v>
      </c>
      <c r="Y2885">
        <v>0</v>
      </c>
      <c r="Z2885">
        <v>4.2594223556478292</v>
      </c>
      <c r="AA2885">
        <v>0</v>
      </c>
      <c r="AB2885">
        <v>7.5534202435888176</v>
      </c>
      <c r="AC2885">
        <v>0</v>
      </c>
      <c r="AD2885">
        <v>0</v>
      </c>
      <c r="AE2885">
        <v>35.277361905732711</v>
      </c>
    </row>
    <row r="2886" spans="1:31" x14ac:dyDescent="0.3">
      <c r="A2886">
        <v>2692931</v>
      </c>
      <c r="B2886">
        <v>1</v>
      </c>
      <c r="C2886" t="s">
        <v>81</v>
      </c>
      <c r="D2886" t="s">
        <v>128</v>
      </c>
      <c r="E2886" t="s">
        <v>145</v>
      </c>
      <c r="F2886" t="s">
        <v>6084</v>
      </c>
      <c r="G2886" t="s">
        <v>176</v>
      </c>
      <c r="H2886" t="s">
        <v>135</v>
      </c>
      <c r="I2886" t="s">
        <v>136</v>
      </c>
      <c r="J2886" t="s">
        <v>137</v>
      </c>
      <c r="K2886" t="s">
        <v>138</v>
      </c>
      <c r="L2886" t="s">
        <v>8356</v>
      </c>
      <c r="M2886" t="s">
        <v>8357</v>
      </c>
      <c r="N2886">
        <v>6.2397222220000002</v>
      </c>
      <c r="O2886">
        <v>0</v>
      </c>
      <c r="P2886">
        <v>2</v>
      </c>
      <c r="Q2886">
        <v>0</v>
      </c>
      <c r="R2886">
        <v>3</v>
      </c>
      <c r="S2886">
        <v>0</v>
      </c>
      <c r="T2886">
        <v>1</v>
      </c>
      <c r="U2886">
        <v>0</v>
      </c>
      <c r="V2886">
        <v>0</v>
      </c>
      <c r="W2886">
        <v>0</v>
      </c>
      <c r="X2886">
        <v>4.8795896278686586</v>
      </c>
      <c r="Y2886">
        <v>0</v>
      </c>
      <c r="Z2886">
        <v>12.676089599625229</v>
      </c>
      <c r="AA2886">
        <v>0</v>
      </c>
      <c r="AB2886">
        <v>0.28160516070033381</v>
      </c>
      <c r="AC2886">
        <v>0</v>
      </c>
      <c r="AD2886">
        <v>0</v>
      </c>
      <c r="AE2886">
        <v>17.83728438819422</v>
      </c>
    </row>
    <row r="2887" spans="1:31" x14ac:dyDescent="0.3">
      <c r="A2887">
        <v>2693027</v>
      </c>
      <c r="B2887">
        <v>1</v>
      </c>
      <c r="C2887" t="s">
        <v>81</v>
      </c>
      <c r="D2887" t="s">
        <v>127</v>
      </c>
      <c r="E2887" t="s">
        <v>145</v>
      </c>
      <c r="F2887" t="s">
        <v>8358</v>
      </c>
      <c r="G2887" t="s">
        <v>176</v>
      </c>
      <c r="H2887" t="s">
        <v>135</v>
      </c>
      <c r="I2887" t="s">
        <v>136</v>
      </c>
      <c r="J2887" t="s">
        <v>137</v>
      </c>
      <c r="K2887" t="s">
        <v>138</v>
      </c>
      <c r="L2887" t="s">
        <v>8359</v>
      </c>
      <c r="M2887" t="s">
        <v>194</v>
      </c>
      <c r="N2887">
        <v>7.3708333330000002</v>
      </c>
      <c r="O2887">
        <v>0</v>
      </c>
      <c r="P2887">
        <v>240</v>
      </c>
      <c r="Q2887">
        <v>0</v>
      </c>
      <c r="R2887">
        <v>50</v>
      </c>
      <c r="S2887">
        <v>0</v>
      </c>
      <c r="T2887">
        <v>37</v>
      </c>
      <c r="U2887">
        <v>0</v>
      </c>
      <c r="V2887">
        <v>0</v>
      </c>
      <c r="W2887">
        <v>0</v>
      </c>
      <c r="X2887">
        <v>283.63670672910507</v>
      </c>
      <c r="Y2887">
        <v>0</v>
      </c>
      <c r="Z2887">
        <v>62.516488416411583</v>
      </c>
      <c r="AA2887">
        <v>0</v>
      </c>
      <c r="AB2887">
        <v>161.44195255015228</v>
      </c>
      <c r="AC2887">
        <v>0</v>
      </c>
      <c r="AD2887">
        <v>0</v>
      </c>
      <c r="AE2887">
        <v>507.59514769566891</v>
      </c>
    </row>
    <row r="2888" spans="1:31" x14ac:dyDescent="0.3">
      <c r="A2888">
        <v>2693179</v>
      </c>
      <c r="B2888">
        <v>1</v>
      </c>
      <c r="C2888" t="s">
        <v>81</v>
      </c>
      <c r="D2888" t="s">
        <v>128</v>
      </c>
      <c r="E2888" t="s">
        <v>160</v>
      </c>
      <c r="F2888" t="s">
        <v>8360</v>
      </c>
      <c r="G2888" t="s">
        <v>134</v>
      </c>
      <c r="H2888" t="s">
        <v>135</v>
      </c>
      <c r="I2888" t="s">
        <v>169</v>
      </c>
      <c r="J2888" t="s">
        <v>137</v>
      </c>
      <c r="K2888" t="s">
        <v>138</v>
      </c>
      <c r="L2888" t="s">
        <v>8361</v>
      </c>
      <c r="M2888" t="s">
        <v>8362</v>
      </c>
      <c r="N2888">
        <v>2.8888888000000001E-2</v>
      </c>
      <c r="O2888">
        <v>1</v>
      </c>
      <c r="P2888">
        <v>4053</v>
      </c>
      <c r="Q2888">
        <v>9</v>
      </c>
      <c r="R2888">
        <v>0</v>
      </c>
      <c r="S2888">
        <v>2</v>
      </c>
      <c r="T2888">
        <v>249</v>
      </c>
      <c r="U2888">
        <v>0</v>
      </c>
      <c r="V2888">
        <v>1</v>
      </c>
      <c r="W2888">
        <v>2.6608172887804447E-3</v>
      </c>
      <c r="X2888">
        <v>23.031199387092514</v>
      </c>
      <c r="Y2888">
        <v>8.0452135963160004E-2</v>
      </c>
      <c r="Z2888">
        <v>0</v>
      </c>
      <c r="AA2888">
        <v>4.0158682524401995E-2</v>
      </c>
      <c r="AB2888">
        <v>12.102838673533633</v>
      </c>
      <c r="AC2888">
        <v>0</v>
      </c>
      <c r="AD2888">
        <v>0.20999798194698266</v>
      </c>
      <c r="AE2888">
        <v>35.467307678349471</v>
      </c>
    </row>
    <row r="2889" spans="1:31" x14ac:dyDescent="0.3">
      <c r="A2889">
        <v>2693271</v>
      </c>
      <c r="B2889">
        <v>1</v>
      </c>
      <c r="C2889" t="s">
        <v>81</v>
      </c>
      <c r="D2889" t="s">
        <v>128</v>
      </c>
      <c r="E2889" t="s">
        <v>145</v>
      </c>
      <c r="F2889" t="s">
        <v>2116</v>
      </c>
      <c r="G2889" t="s">
        <v>134</v>
      </c>
      <c r="H2889" t="s">
        <v>135</v>
      </c>
      <c r="I2889" t="s">
        <v>136</v>
      </c>
      <c r="J2889" t="s">
        <v>137</v>
      </c>
      <c r="K2889" t="s">
        <v>138</v>
      </c>
      <c r="L2889" t="s">
        <v>8363</v>
      </c>
      <c r="M2889" t="s">
        <v>8364</v>
      </c>
      <c r="N2889">
        <v>0.29111111099999998</v>
      </c>
      <c r="O2889">
        <v>4</v>
      </c>
      <c r="P2889">
        <v>90</v>
      </c>
      <c r="Q2889">
        <v>10</v>
      </c>
      <c r="R2889">
        <v>103</v>
      </c>
      <c r="S2889">
        <v>9</v>
      </c>
      <c r="T2889">
        <v>13</v>
      </c>
      <c r="U2889">
        <v>1</v>
      </c>
      <c r="V2889">
        <v>0</v>
      </c>
      <c r="W2889">
        <v>0.32024864841805911</v>
      </c>
      <c r="X2889">
        <v>4.4558597773456459</v>
      </c>
      <c r="Y2889">
        <v>2.9420800849880218</v>
      </c>
      <c r="Z2889">
        <v>8.7552632108738031</v>
      </c>
      <c r="AA2889">
        <v>13.881267658111764</v>
      </c>
      <c r="AB2889">
        <v>2.0654425930175928</v>
      </c>
      <c r="AC2889">
        <v>4.4464571639263806</v>
      </c>
      <c r="AD2889">
        <v>0</v>
      </c>
      <c r="AE2889">
        <v>36.866619136681265</v>
      </c>
    </row>
    <row r="2890" spans="1:31" x14ac:dyDescent="0.3">
      <c r="A2890">
        <v>2693346</v>
      </c>
      <c r="B2890">
        <v>1</v>
      </c>
      <c r="C2890" t="s">
        <v>81</v>
      </c>
      <c r="D2890" t="s">
        <v>128</v>
      </c>
      <c r="E2890" t="s">
        <v>132</v>
      </c>
      <c r="F2890" t="s">
        <v>210</v>
      </c>
      <c r="G2890" t="s">
        <v>346</v>
      </c>
      <c r="H2890" t="s">
        <v>135</v>
      </c>
      <c r="I2890" t="s">
        <v>136</v>
      </c>
      <c r="J2890" t="s">
        <v>137</v>
      </c>
      <c r="K2890" t="s">
        <v>166</v>
      </c>
      <c r="L2890" t="s">
        <v>8365</v>
      </c>
      <c r="M2890" t="s">
        <v>8366</v>
      </c>
      <c r="N2890">
        <v>6.4127777769999996</v>
      </c>
      <c r="O2890">
        <v>18</v>
      </c>
      <c r="P2890">
        <v>1488</v>
      </c>
      <c r="Q2890">
        <v>28</v>
      </c>
      <c r="R2890">
        <v>21</v>
      </c>
      <c r="S2890">
        <v>13</v>
      </c>
      <c r="T2890">
        <v>125</v>
      </c>
      <c r="U2890">
        <v>1</v>
      </c>
      <c r="V2890">
        <v>0</v>
      </c>
      <c r="W2890">
        <v>31.1164932686209</v>
      </c>
      <c r="X2890">
        <v>1160.094139043031</v>
      </c>
      <c r="Y2890">
        <v>1179.4305720550174</v>
      </c>
      <c r="Z2890">
        <v>98.169916787675845</v>
      </c>
      <c r="AA2890">
        <v>403.44335007550882</v>
      </c>
      <c r="AB2890">
        <v>295.58267452013496</v>
      </c>
      <c r="AC2890">
        <v>573.69581501276434</v>
      </c>
      <c r="AD2890">
        <v>0</v>
      </c>
      <c r="AE2890">
        <v>3741.5329607627532</v>
      </c>
    </row>
    <row r="2891" spans="1:31" x14ac:dyDescent="0.3">
      <c r="A2891">
        <v>2693443</v>
      </c>
      <c r="B2891">
        <v>1</v>
      </c>
      <c r="C2891" t="s">
        <v>81</v>
      </c>
      <c r="D2891" t="s">
        <v>128</v>
      </c>
      <c r="E2891" t="s">
        <v>132</v>
      </c>
      <c r="F2891" t="s">
        <v>8367</v>
      </c>
      <c r="G2891" t="s">
        <v>165</v>
      </c>
      <c r="H2891" t="s">
        <v>135</v>
      </c>
      <c r="I2891" t="s">
        <v>136</v>
      </c>
      <c r="J2891" t="s">
        <v>137</v>
      </c>
      <c r="K2891" t="s">
        <v>166</v>
      </c>
      <c r="L2891" t="s">
        <v>8368</v>
      </c>
      <c r="M2891" t="s">
        <v>8369</v>
      </c>
      <c r="N2891">
        <v>1.456388888</v>
      </c>
      <c r="O2891">
        <v>0</v>
      </c>
      <c r="P2891">
        <v>0</v>
      </c>
      <c r="Q2891">
        <v>0</v>
      </c>
      <c r="R2891">
        <v>1</v>
      </c>
      <c r="S2891">
        <v>22</v>
      </c>
      <c r="T2891">
        <v>43</v>
      </c>
      <c r="U2891">
        <v>30</v>
      </c>
      <c r="V2891">
        <v>47</v>
      </c>
      <c r="W2891">
        <v>0</v>
      </c>
      <c r="X2891">
        <v>0</v>
      </c>
      <c r="Y2891">
        <v>0</v>
      </c>
      <c r="Z2891">
        <v>0</v>
      </c>
      <c r="AA2891">
        <v>252.43587583639959</v>
      </c>
      <c r="AB2891">
        <v>529.0546493701155</v>
      </c>
      <c r="AC2891">
        <v>2623.9931948339699</v>
      </c>
      <c r="AD2891">
        <v>959.74509247252558</v>
      </c>
      <c r="AE2891">
        <v>4365.2288125130108</v>
      </c>
    </row>
    <row r="2892" spans="1:31" x14ac:dyDescent="0.3">
      <c r="A2892">
        <v>2693628</v>
      </c>
      <c r="B2892">
        <v>1</v>
      </c>
      <c r="C2892" t="s">
        <v>81</v>
      </c>
      <c r="D2892" t="s">
        <v>128</v>
      </c>
      <c r="E2892" t="s">
        <v>145</v>
      </c>
      <c r="F2892" t="s">
        <v>8370</v>
      </c>
      <c r="G2892" t="s">
        <v>134</v>
      </c>
      <c r="H2892" t="s">
        <v>135</v>
      </c>
      <c r="I2892" t="s">
        <v>136</v>
      </c>
      <c r="J2892" t="s">
        <v>137</v>
      </c>
      <c r="K2892" t="s">
        <v>138</v>
      </c>
      <c r="L2892" t="s">
        <v>8371</v>
      </c>
      <c r="M2892" t="s">
        <v>8372</v>
      </c>
      <c r="N2892">
        <v>1.6927777770000001</v>
      </c>
      <c r="O2892">
        <v>1</v>
      </c>
      <c r="P2892">
        <v>531</v>
      </c>
      <c r="Q2892">
        <v>1</v>
      </c>
      <c r="R2892">
        <v>16</v>
      </c>
      <c r="S2892">
        <v>0</v>
      </c>
      <c r="T2892">
        <v>45</v>
      </c>
      <c r="U2892">
        <v>0</v>
      </c>
      <c r="V2892">
        <v>0</v>
      </c>
      <c r="W2892">
        <v>0.3760980185783333</v>
      </c>
      <c r="X2892">
        <v>135.06242503959857</v>
      </c>
      <c r="Y2892">
        <v>0.66190576411676294</v>
      </c>
      <c r="Z2892">
        <v>10.230511418761772</v>
      </c>
      <c r="AA2892">
        <v>0</v>
      </c>
      <c r="AB2892">
        <v>28.043409779529799</v>
      </c>
      <c r="AC2892">
        <v>0</v>
      </c>
      <c r="AD2892">
        <v>0</v>
      </c>
      <c r="AE2892">
        <v>174.37435002058527</v>
      </c>
    </row>
    <row r="2893" spans="1:31" x14ac:dyDescent="0.3">
      <c r="A2893">
        <v>2693784</v>
      </c>
      <c r="B2893">
        <v>1</v>
      </c>
      <c r="C2893" t="s">
        <v>81</v>
      </c>
      <c r="D2893" t="s">
        <v>128</v>
      </c>
      <c r="E2893" t="s">
        <v>145</v>
      </c>
      <c r="F2893" t="s">
        <v>8373</v>
      </c>
      <c r="G2893" t="s">
        <v>176</v>
      </c>
      <c r="H2893" t="s">
        <v>135</v>
      </c>
      <c r="I2893" t="s">
        <v>136</v>
      </c>
      <c r="J2893" t="s">
        <v>137</v>
      </c>
      <c r="K2893" t="s">
        <v>138</v>
      </c>
      <c r="L2893" t="s">
        <v>8374</v>
      </c>
      <c r="M2893" t="s">
        <v>8375</v>
      </c>
      <c r="N2893">
        <v>4.7944444439999998</v>
      </c>
      <c r="O2893">
        <v>0</v>
      </c>
      <c r="P2893">
        <v>98</v>
      </c>
      <c r="Q2893">
        <v>0</v>
      </c>
      <c r="R2893">
        <v>1</v>
      </c>
      <c r="S2893">
        <v>0</v>
      </c>
      <c r="T2893">
        <v>12</v>
      </c>
      <c r="U2893">
        <v>0</v>
      </c>
      <c r="V2893">
        <v>0</v>
      </c>
      <c r="W2893">
        <v>0</v>
      </c>
      <c r="X2893">
        <v>44.702008410674452</v>
      </c>
      <c r="Y2893">
        <v>0</v>
      </c>
      <c r="Z2893">
        <v>0.89712201908369171</v>
      </c>
      <c r="AA2893">
        <v>0</v>
      </c>
      <c r="AB2893">
        <v>58.249873026264908</v>
      </c>
      <c r="AC2893">
        <v>0</v>
      </c>
      <c r="AD2893">
        <v>0</v>
      </c>
      <c r="AE2893">
        <v>103.84900345602304</v>
      </c>
    </row>
    <row r="2894" spans="1:31" x14ac:dyDescent="0.3">
      <c r="A2894">
        <v>2693886</v>
      </c>
      <c r="B2894">
        <v>1</v>
      </c>
      <c r="C2894" t="s">
        <v>81</v>
      </c>
      <c r="D2894" t="s">
        <v>128</v>
      </c>
      <c r="E2894" t="s">
        <v>132</v>
      </c>
      <c r="F2894" t="s">
        <v>210</v>
      </c>
      <c r="G2894" t="s">
        <v>346</v>
      </c>
      <c r="H2894" t="s">
        <v>135</v>
      </c>
      <c r="I2894" t="s">
        <v>136</v>
      </c>
      <c r="J2894" t="s">
        <v>137</v>
      </c>
      <c r="K2894" t="s">
        <v>166</v>
      </c>
      <c r="L2894" t="s">
        <v>8376</v>
      </c>
      <c r="M2894" t="s">
        <v>8377</v>
      </c>
      <c r="N2894">
        <v>6.8588888880000001</v>
      </c>
      <c r="O2894">
        <v>18</v>
      </c>
      <c r="P2894">
        <v>1488</v>
      </c>
      <c r="Q2894">
        <v>28</v>
      </c>
      <c r="R2894">
        <v>21</v>
      </c>
      <c r="S2894">
        <v>13</v>
      </c>
      <c r="T2894">
        <v>125</v>
      </c>
      <c r="U2894">
        <v>1</v>
      </c>
      <c r="V2894">
        <v>0</v>
      </c>
      <c r="W2894">
        <v>29.316902828225089</v>
      </c>
      <c r="X2894">
        <v>1236.3925171608144</v>
      </c>
      <c r="Y2894">
        <v>1393.6490254111075</v>
      </c>
      <c r="Z2894">
        <v>115.77953627823555</v>
      </c>
      <c r="AA2894">
        <v>602.33831254984375</v>
      </c>
      <c r="AB2894">
        <v>403.61678463462994</v>
      </c>
      <c r="AC2894">
        <v>1831.769034498109</v>
      </c>
      <c r="AD2894">
        <v>0</v>
      </c>
      <c r="AE2894">
        <v>5612.8621133609649</v>
      </c>
    </row>
    <row r="2895" spans="1:31" x14ac:dyDescent="0.3">
      <c r="A2895">
        <v>2694277</v>
      </c>
      <c r="B2895">
        <v>1</v>
      </c>
      <c r="C2895" t="s">
        <v>81</v>
      </c>
      <c r="D2895" t="s">
        <v>128</v>
      </c>
      <c r="E2895" t="s">
        <v>160</v>
      </c>
      <c r="F2895" t="s">
        <v>8378</v>
      </c>
      <c r="G2895" t="s">
        <v>134</v>
      </c>
      <c r="H2895" t="s">
        <v>135</v>
      </c>
      <c r="I2895" t="s">
        <v>136</v>
      </c>
      <c r="J2895" t="s">
        <v>137</v>
      </c>
      <c r="K2895" t="s">
        <v>138</v>
      </c>
      <c r="L2895" t="s">
        <v>8379</v>
      </c>
      <c r="M2895" t="s">
        <v>8380</v>
      </c>
      <c r="N2895">
        <v>0.16277777700000001</v>
      </c>
      <c r="O2895">
        <v>0</v>
      </c>
      <c r="P2895">
        <v>567</v>
      </c>
      <c r="Q2895">
        <v>1</v>
      </c>
      <c r="R2895">
        <v>69</v>
      </c>
      <c r="S2895">
        <v>3</v>
      </c>
      <c r="T2895">
        <v>128</v>
      </c>
      <c r="U2895">
        <v>1</v>
      </c>
      <c r="V2895">
        <v>0</v>
      </c>
      <c r="W2895">
        <v>0</v>
      </c>
      <c r="X2895">
        <v>16.303751477090991</v>
      </c>
      <c r="Y2895">
        <v>3.6473912195065239</v>
      </c>
      <c r="Z2895">
        <v>6.7245123997029177</v>
      </c>
      <c r="AA2895">
        <v>1.3745725166027905</v>
      </c>
      <c r="AB2895">
        <v>12.863836294135711</v>
      </c>
      <c r="AC2895">
        <v>3.7199038162814202</v>
      </c>
      <c r="AD2895">
        <v>0</v>
      </c>
      <c r="AE2895">
        <v>44.633967723320353</v>
      </c>
    </row>
    <row r="2896" spans="1:31" x14ac:dyDescent="0.3">
      <c r="A2896">
        <v>2694309</v>
      </c>
      <c r="B2896">
        <v>1</v>
      </c>
      <c r="C2896" t="s">
        <v>81</v>
      </c>
      <c r="D2896" t="s">
        <v>128</v>
      </c>
      <c r="E2896" t="s">
        <v>145</v>
      </c>
      <c r="F2896" t="s">
        <v>8381</v>
      </c>
      <c r="G2896" t="s">
        <v>134</v>
      </c>
      <c r="H2896" t="s">
        <v>135</v>
      </c>
      <c r="I2896" t="s">
        <v>136</v>
      </c>
      <c r="J2896" t="s">
        <v>137</v>
      </c>
      <c r="K2896" t="s">
        <v>138</v>
      </c>
      <c r="L2896" t="s">
        <v>8382</v>
      </c>
      <c r="M2896" t="s">
        <v>8383</v>
      </c>
      <c r="N2896">
        <v>2.0336111109999999</v>
      </c>
      <c r="O2896">
        <v>0</v>
      </c>
      <c r="P2896">
        <v>457</v>
      </c>
      <c r="Q2896">
        <v>0</v>
      </c>
      <c r="R2896">
        <v>24</v>
      </c>
      <c r="S2896">
        <v>0</v>
      </c>
      <c r="T2896">
        <v>108</v>
      </c>
      <c r="U2896">
        <v>0</v>
      </c>
      <c r="V2896">
        <v>0</v>
      </c>
      <c r="W2896">
        <v>0</v>
      </c>
      <c r="X2896">
        <v>187.09707580080962</v>
      </c>
      <c r="Y2896">
        <v>0</v>
      </c>
      <c r="Z2896">
        <v>30.036945664982788</v>
      </c>
      <c r="AA2896">
        <v>0</v>
      </c>
      <c r="AB2896">
        <v>122.39912112396487</v>
      </c>
      <c r="AC2896">
        <v>0</v>
      </c>
      <c r="AD2896">
        <v>0</v>
      </c>
      <c r="AE2896">
        <v>339.53314258975729</v>
      </c>
    </row>
    <row r="2897" spans="1:31" x14ac:dyDescent="0.3">
      <c r="A2897">
        <v>2694374</v>
      </c>
      <c r="B2897">
        <v>1</v>
      </c>
      <c r="C2897" t="s">
        <v>81</v>
      </c>
      <c r="D2897" t="s">
        <v>128</v>
      </c>
      <c r="E2897" t="s">
        <v>160</v>
      </c>
      <c r="F2897" t="s">
        <v>8384</v>
      </c>
      <c r="G2897" t="s">
        <v>409</v>
      </c>
      <c r="H2897" t="s">
        <v>135</v>
      </c>
      <c r="I2897" t="s">
        <v>136</v>
      </c>
      <c r="J2897" t="s">
        <v>137</v>
      </c>
      <c r="K2897" t="s">
        <v>138</v>
      </c>
      <c r="L2897" t="s">
        <v>8385</v>
      </c>
      <c r="M2897" t="s">
        <v>8386</v>
      </c>
      <c r="N2897">
        <v>0.24333333300000001</v>
      </c>
      <c r="O2897">
        <v>18</v>
      </c>
      <c r="P2897">
        <v>1750</v>
      </c>
      <c r="Q2897">
        <v>71</v>
      </c>
      <c r="R2897">
        <v>95</v>
      </c>
      <c r="S2897">
        <v>12</v>
      </c>
      <c r="T2897">
        <v>153</v>
      </c>
      <c r="U2897">
        <v>3</v>
      </c>
      <c r="V2897">
        <v>0</v>
      </c>
      <c r="W2897">
        <v>1.6285046292471463</v>
      </c>
      <c r="X2897">
        <v>72.313938094123998</v>
      </c>
      <c r="Y2897">
        <v>17.051875204523668</v>
      </c>
      <c r="Z2897">
        <v>11.476825944592324</v>
      </c>
      <c r="AA2897">
        <v>50.426045301493119</v>
      </c>
      <c r="AB2897">
        <v>18.562031018408703</v>
      </c>
      <c r="AC2897">
        <v>21.936407403634501</v>
      </c>
      <c r="AD2897">
        <v>0</v>
      </c>
      <c r="AE2897">
        <v>193.39562759602344</v>
      </c>
    </row>
    <row r="2898" spans="1:31" x14ac:dyDescent="0.3">
      <c r="A2898">
        <v>2695287</v>
      </c>
      <c r="B2898">
        <v>1</v>
      </c>
      <c r="C2898" t="s">
        <v>80</v>
      </c>
      <c r="D2898" t="s">
        <v>99</v>
      </c>
      <c r="E2898" t="s">
        <v>244</v>
      </c>
      <c r="F2898" t="s">
        <v>7720</v>
      </c>
      <c r="G2898" t="s">
        <v>346</v>
      </c>
      <c r="H2898" t="s">
        <v>187</v>
      </c>
      <c r="I2898" t="s">
        <v>136</v>
      </c>
      <c r="J2898" t="s">
        <v>137</v>
      </c>
      <c r="K2898" t="s">
        <v>166</v>
      </c>
      <c r="L2898" t="s">
        <v>8387</v>
      </c>
      <c r="M2898" t="s">
        <v>8388</v>
      </c>
      <c r="N2898">
        <v>8.4844444439999993</v>
      </c>
      <c r="O2898">
        <v>0</v>
      </c>
      <c r="P2898">
        <v>25</v>
      </c>
      <c r="Q2898">
        <v>0</v>
      </c>
      <c r="R2898">
        <v>22</v>
      </c>
      <c r="S2898">
        <v>0</v>
      </c>
      <c r="T2898">
        <v>7</v>
      </c>
      <c r="U2898">
        <v>0</v>
      </c>
      <c r="V2898">
        <v>0</v>
      </c>
      <c r="W2898">
        <v>0</v>
      </c>
      <c r="X2898">
        <v>27.11844902538224</v>
      </c>
      <c r="Y2898">
        <v>0</v>
      </c>
      <c r="Z2898">
        <v>25.334856531288239</v>
      </c>
      <c r="AA2898">
        <v>0</v>
      </c>
      <c r="AB2898">
        <v>11.012859669650668</v>
      </c>
      <c r="AC2898">
        <v>0</v>
      </c>
      <c r="AD2898">
        <v>0</v>
      </c>
      <c r="AE2898">
        <v>63.466165226321145</v>
      </c>
    </row>
    <row r="2899" spans="1:31" x14ac:dyDescent="0.3">
      <c r="A2899">
        <v>2695507</v>
      </c>
      <c r="B2899">
        <v>1</v>
      </c>
      <c r="C2899" t="s">
        <v>80</v>
      </c>
      <c r="D2899" t="s">
        <v>103</v>
      </c>
      <c r="E2899" t="s">
        <v>213</v>
      </c>
      <c r="F2899" t="s">
        <v>8389</v>
      </c>
      <c r="G2899" t="s">
        <v>688</v>
      </c>
      <c r="H2899" t="s">
        <v>187</v>
      </c>
      <c r="I2899" t="s">
        <v>136</v>
      </c>
      <c r="J2899" t="s">
        <v>137</v>
      </c>
      <c r="K2899" t="s">
        <v>138</v>
      </c>
      <c r="L2899" t="s">
        <v>8390</v>
      </c>
      <c r="M2899" t="s">
        <v>8391</v>
      </c>
      <c r="N2899">
        <v>7.6772222220000002</v>
      </c>
      <c r="O2899">
        <v>0</v>
      </c>
      <c r="P2899">
        <v>1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</row>
    <row r="2900" spans="1:31" x14ac:dyDescent="0.3">
      <c r="A2900">
        <v>2695516</v>
      </c>
      <c r="B2900">
        <v>1</v>
      </c>
      <c r="C2900" t="s">
        <v>80</v>
      </c>
      <c r="D2900" t="s">
        <v>95</v>
      </c>
      <c r="E2900" t="s">
        <v>244</v>
      </c>
      <c r="F2900" t="s">
        <v>8392</v>
      </c>
      <c r="G2900" t="s">
        <v>968</v>
      </c>
      <c r="H2900" t="s">
        <v>187</v>
      </c>
      <c r="I2900" t="s">
        <v>136</v>
      </c>
      <c r="J2900" t="s">
        <v>137</v>
      </c>
      <c r="K2900" t="s">
        <v>138</v>
      </c>
      <c r="L2900" t="s">
        <v>8393</v>
      </c>
      <c r="M2900" t="s">
        <v>8394</v>
      </c>
      <c r="N2900">
        <v>2.2169444440000001</v>
      </c>
      <c r="O2900">
        <v>0</v>
      </c>
      <c r="P2900">
        <v>14</v>
      </c>
      <c r="Q2900">
        <v>0</v>
      </c>
      <c r="R2900">
        <v>1</v>
      </c>
      <c r="S2900">
        <v>0</v>
      </c>
      <c r="T2900">
        <v>2</v>
      </c>
      <c r="U2900">
        <v>0</v>
      </c>
      <c r="V2900">
        <v>0</v>
      </c>
      <c r="W2900">
        <v>0</v>
      </c>
      <c r="X2900">
        <v>2.2884263181857389</v>
      </c>
      <c r="Y2900">
        <v>0</v>
      </c>
      <c r="Z2900">
        <v>0.27207087332306495</v>
      </c>
      <c r="AA2900">
        <v>0</v>
      </c>
      <c r="AB2900">
        <v>0.71598677607142991</v>
      </c>
      <c r="AC2900">
        <v>0</v>
      </c>
      <c r="AD2900">
        <v>0</v>
      </c>
      <c r="AE2900">
        <v>3.2764839675802335</v>
      </c>
    </row>
    <row r="2901" spans="1:31" x14ac:dyDescent="0.3">
      <c r="A2901">
        <v>2695660</v>
      </c>
      <c r="B2901">
        <v>1</v>
      </c>
      <c r="C2901" t="s">
        <v>80</v>
      </c>
      <c r="D2901" t="s">
        <v>110</v>
      </c>
      <c r="E2901" t="s">
        <v>213</v>
      </c>
      <c r="F2901" t="s">
        <v>8395</v>
      </c>
      <c r="G2901" t="s">
        <v>688</v>
      </c>
      <c r="H2901" t="s">
        <v>187</v>
      </c>
      <c r="I2901" t="s">
        <v>136</v>
      </c>
      <c r="J2901" t="s">
        <v>137</v>
      </c>
      <c r="K2901" t="s">
        <v>138</v>
      </c>
      <c r="L2901" t="s">
        <v>8396</v>
      </c>
      <c r="M2901" t="s">
        <v>8397</v>
      </c>
      <c r="N2901">
        <v>5.3166666659999997</v>
      </c>
      <c r="O2901">
        <v>0</v>
      </c>
      <c r="P2901">
        <v>1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0.8939414256751288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0.8939414256751288</v>
      </c>
    </row>
    <row r="2902" spans="1:31" x14ac:dyDescent="0.3">
      <c r="A2902">
        <v>2695662</v>
      </c>
      <c r="B2902">
        <v>1</v>
      </c>
      <c r="C2902" t="s">
        <v>80</v>
      </c>
      <c r="D2902" t="s">
        <v>96</v>
      </c>
      <c r="E2902" t="s">
        <v>213</v>
      </c>
      <c r="F2902" t="s">
        <v>8398</v>
      </c>
      <c r="G2902" t="s">
        <v>831</v>
      </c>
      <c r="H2902" t="s">
        <v>187</v>
      </c>
      <c r="I2902" t="s">
        <v>136</v>
      </c>
      <c r="J2902" t="s">
        <v>137</v>
      </c>
      <c r="K2902" t="s">
        <v>138</v>
      </c>
      <c r="L2902" t="s">
        <v>8399</v>
      </c>
      <c r="M2902" t="s">
        <v>8400</v>
      </c>
      <c r="N2902">
        <v>4.3</v>
      </c>
      <c r="O2902">
        <v>0</v>
      </c>
      <c r="P2902">
        <v>1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1.347906993217078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1.347906993217078</v>
      </c>
    </row>
    <row r="2903" spans="1:31" x14ac:dyDescent="0.3">
      <c r="A2903">
        <v>2695728</v>
      </c>
      <c r="B2903">
        <v>1</v>
      </c>
      <c r="C2903" t="s">
        <v>80</v>
      </c>
      <c r="D2903" t="s">
        <v>103</v>
      </c>
      <c r="E2903" t="s">
        <v>213</v>
      </c>
      <c r="F2903" t="s">
        <v>8401</v>
      </c>
      <c r="G2903" t="s">
        <v>215</v>
      </c>
      <c r="H2903" t="s">
        <v>187</v>
      </c>
      <c r="I2903" t="s">
        <v>136</v>
      </c>
      <c r="J2903" t="s">
        <v>137</v>
      </c>
      <c r="K2903" t="s">
        <v>138</v>
      </c>
      <c r="L2903" t="s">
        <v>8402</v>
      </c>
      <c r="M2903" t="s">
        <v>8403</v>
      </c>
      <c r="N2903">
        <v>3.9844444440000002</v>
      </c>
      <c r="O2903">
        <v>0</v>
      </c>
      <c r="P2903">
        <v>19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14.33421937625652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14.33421937625652</v>
      </c>
    </row>
    <row r="2904" spans="1:31" x14ac:dyDescent="0.3">
      <c r="A2904">
        <v>2695762</v>
      </c>
      <c r="B2904">
        <v>1</v>
      </c>
      <c r="C2904" t="s">
        <v>81</v>
      </c>
      <c r="D2904" t="s">
        <v>113</v>
      </c>
      <c r="E2904" t="s">
        <v>244</v>
      </c>
      <c r="F2904" t="s">
        <v>2938</v>
      </c>
      <c r="G2904" t="s">
        <v>968</v>
      </c>
      <c r="H2904" t="s">
        <v>187</v>
      </c>
      <c r="I2904" t="s">
        <v>136</v>
      </c>
      <c r="J2904" t="s">
        <v>137</v>
      </c>
      <c r="K2904" t="s">
        <v>138</v>
      </c>
      <c r="L2904" t="s">
        <v>8404</v>
      </c>
      <c r="M2904" t="s">
        <v>8405</v>
      </c>
      <c r="N2904">
        <v>1.8847222219999999</v>
      </c>
      <c r="O2904">
        <v>0</v>
      </c>
      <c r="P2904">
        <v>57</v>
      </c>
      <c r="Q2904">
        <v>0</v>
      </c>
      <c r="R2904">
        <v>39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12.437099636605778</v>
      </c>
      <c r="Y2904">
        <v>0</v>
      </c>
      <c r="Z2904">
        <v>18.672875469825904</v>
      </c>
      <c r="AA2904">
        <v>0</v>
      </c>
      <c r="AB2904">
        <v>0</v>
      </c>
      <c r="AC2904">
        <v>0</v>
      </c>
      <c r="AD2904">
        <v>0</v>
      </c>
      <c r="AE2904">
        <v>31.109975106431683</v>
      </c>
    </row>
    <row r="2905" spans="1:31" x14ac:dyDescent="0.3">
      <c r="A2905">
        <v>2695777</v>
      </c>
      <c r="B2905">
        <v>1</v>
      </c>
      <c r="C2905" t="s">
        <v>80</v>
      </c>
      <c r="D2905" t="s">
        <v>96</v>
      </c>
      <c r="E2905" t="s">
        <v>213</v>
      </c>
      <c r="F2905" t="s">
        <v>8406</v>
      </c>
      <c r="G2905" t="s">
        <v>831</v>
      </c>
      <c r="H2905" t="s">
        <v>187</v>
      </c>
      <c r="I2905" t="s">
        <v>136</v>
      </c>
      <c r="J2905" t="s">
        <v>137</v>
      </c>
      <c r="K2905" t="s">
        <v>138</v>
      </c>
      <c r="L2905" t="s">
        <v>8407</v>
      </c>
      <c r="M2905" t="s">
        <v>8408</v>
      </c>
      <c r="N2905">
        <v>2.1238888880000002</v>
      </c>
      <c r="O2905">
        <v>0</v>
      </c>
      <c r="P2905">
        <v>1</v>
      </c>
      <c r="Q2905">
        <v>0</v>
      </c>
      <c r="R2905">
        <v>0</v>
      </c>
      <c r="S2905">
        <v>0</v>
      </c>
      <c r="T2905">
        <v>1</v>
      </c>
      <c r="U2905">
        <v>0</v>
      </c>
      <c r="V2905">
        <v>0</v>
      </c>
      <c r="W2905">
        <v>0</v>
      </c>
      <c r="X2905">
        <v>0.41428346080083334</v>
      </c>
      <c r="Y2905">
        <v>0</v>
      </c>
      <c r="Z2905">
        <v>0</v>
      </c>
      <c r="AA2905">
        <v>0</v>
      </c>
      <c r="AB2905">
        <v>0.41205664811269932</v>
      </c>
      <c r="AC2905">
        <v>0</v>
      </c>
      <c r="AD2905">
        <v>0</v>
      </c>
      <c r="AE2905">
        <v>0.82634010891353271</v>
      </c>
    </row>
    <row r="2906" spans="1:31" x14ac:dyDescent="0.3">
      <c r="A2906">
        <v>2695778</v>
      </c>
      <c r="B2906">
        <v>1</v>
      </c>
      <c r="C2906" t="s">
        <v>80</v>
      </c>
      <c r="D2906" t="s">
        <v>83</v>
      </c>
      <c r="E2906" t="s">
        <v>213</v>
      </c>
      <c r="F2906" t="s">
        <v>8409</v>
      </c>
      <c r="G2906" t="s">
        <v>688</v>
      </c>
      <c r="H2906" t="s">
        <v>187</v>
      </c>
      <c r="I2906" t="s">
        <v>136</v>
      </c>
      <c r="J2906" t="s">
        <v>137</v>
      </c>
      <c r="K2906" t="s">
        <v>138</v>
      </c>
      <c r="L2906" t="s">
        <v>8410</v>
      </c>
      <c r="M2906" t="s">
        <v>8411</v>
      </c>
      <c r="N2906">
        <v>3.3319444439999999</v>
      </c>
      <c r="O2906">
        <v>0</v>
      </c>
      <c r="P2906">
        <v>3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1.902462986294881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1.902462986294881</v>
      </c>
    </row>
    <row r="2907" spans="1:31" x14ac:dyDescent="0.3">
      <c r="A2907">
        <v>2695782</v>
      </c>
      <c r="B2907">
        <v>1</v>
      </c>
      <c r="C2907" t="s">
        <v>81</v>
      </c>
      <c r="D2907" t="s">
        <v>122</v>
      </c>
      <c r="E2907" t="s">
        <v>213</v>
      </c>
      <c r="F2907" t="s">
        <v>8412</v>
      </c>
      <c r="G2907" t="s">
        <v>6413</v>
      </c>
      <c r="H2907" t="s">
        <v>187</v>
      </c>
      <c r="I2907" t="s">
        <v>136</v>
      </c>
      <c r="J2907" t="s">
        <v>137</v>
      </c>
      <c r="K2907" t="s">
        <v>138</v>
      </c>
      <c r="L2907" t="s">
        <v>8413</v>
      </c>
      <c r="M2907" t="s">
        <v>8414</v>
      </c>
      <c r="N2907">
        <v>0.99555555500000004</v>
      </c>
      <c r="O2907">
        <v>0</v>
      </c>
      <c r="P2907">
        <v>1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0.18737586698583336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0.18737586698583336</v>
      </c>
    </row>
    <row r="2908" spans="1:31" x14ac:dyDescent="0.3">
      <c r="A2908">
        <v>2695783</v>
      </c>
      <c r="B2908">
        <v>1</v>
      </c>
      <c r="C2908" t="s">
        <v>81</v>
      </c>
      <c r="D2908" t="s">
        <v>115</v>
      </c>
      <c r="E2908" t="s">
        <v>213</v>
      </c>
      <c r="F2908" t="s">
        <v>8415</v>
      </c>
      <c r="G2908" t="s">
        <v>688</v>
      </c>
      <c r="H2908" t="s">
        <v>187</v>
      </c>
      <c r="I2908" t="s">
        <v>136</v>
      </c>
      <c r="J2908" t="s">
        <v>137</v>
      </c>
      <c r="K2908" t="s">
        <v>138</v>
      </c>
      <c r="L2908" t="s">
        <v>8416</v>
      </c>
      <c r="M2908" t="s">
        <v>8417</v>
      </c>
      <c r="N2908">
        <v>1.903611111</v>
      </c>
      <c r="O2908">
        <v>0</v>
      </c>
      <c r="P2908">
        <v>0</v>
      </c>
      <c r="Q2908">
        <v>0</v>
      </c>
      <c r="R2908">
        <v>1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1.4286546618687921</v>
      </c>
      <c r="AA2908">
        <v>0</v>
      </c>
      <c r="AB2908">
        <v>0</v>
      </c>
      <c r="AC2908">
        <v>0</v>
      </c>
      <c r="AD2908">
        <v>0</v>
      </c>
      <c r="AE2908">
        <v>1.4286546618687921</v>
      </c>
    </row>
    <row r="2909" spans="1:31" x14ac:dyDescent="0.3">
      <c r="A2909">
        <v>2695795</v>
      </c>
      <c r="B2909">
        <v>1</v>
      </c>
      <c r="C2909" t="s">
        <v>81</v>
      </c>
      <c r="D2909" t="s">
        <v>121</v>
      </c>
      <c r="E2909" t="s">
        <v>213</v>
      </c>
      <c r="F2909" t="s">
        <v>8418</v>
      </c>
      <c r="G2909" t="s">
        <v>831</v>
      </c>
      <c r="H2909" t="s">
        <v>187</v>
      </c>
      <c r="I2909" t="s">
        <v>136</v>
      </c>
      <c r="J2909" t="s">
        <v>137</v>
      </c>
      <c r="K2909" t="s">
        <v>138</v>
      </c>
      <c r="L2909" t="s">
        <v>8419</v>
      </c>
      <c r="M2909" t="s">
        <v>8420</v>
      </c>
      <c r="N2909">
        <v>3.1177777770000001</v>
      </c>
      <c r="O2909">
        <v>0</v>
      </c>
      <c r="P2909">
        <v>1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</row>
    <row r="2910" spans="1:31" x14ac:dyDescent="0.3">
      <c r="A2910">
        <v>2695804</v>
      </c>
      <c r="B2910">
        <v>1</v>
      </c>
      <c r="C2910" t="s">
        <v>81</v>
      </c>
      <c r="D2910" t="s">
        <v>121</v>
      </c>
      <c r="E2910" t="s">
        <v>184</v>
      </c>
      <c r="F2910" t="s">
        <v>8421</v>
      </c>
      <c r="G2910" t="s">
        <v>409</v>
      </c>
      <c r="H2910" t="s">
        <v>187</v>
      </c>
      <c r="I2910" t="s">
        <v>136</v>
      </c>
      <c r="J2910" t="s">
        <v>137</v>
      </c>
      <c r="K2910" t="s">
        <v>138</v>
      </c>
      <c r="L2910" t="s">
        <v>8422</v>
      </c>
      <c r="M2910" t="s">
        <v>8423</v>
      </c>
      <c r="N2910">
        <v>1.1147222219999999</v>
      </c>
      <c r="O2910">
        <v>0</v>
      </c>
      <c r="P2910">
        <v>56</v>
      </c>
      <c r="Q2910">
        <v>0</v>
      </c>
      <c r="R2910">
        <v>11</v>
      </c>
      <c r="S2910">
        <v>0</v>
      </c>
      <c r="T2910">
        <v>1</v>
      </c>
      <c r="U2910">
        <v>0</v>
      </c>
      <c r="V2910">
        <v>0</v>
      </c>
      <c r="W2910">
        <v>0</v>
      </c>
      <c r="X2910">
        <v>11.100708374100794</v>
      </c>
      <c r="Y2910">
        <v>0</v>
      </c>
      <c r="Z2910">
        <v>2.6926602749878716</v>
      </c>
      <c r="AA2910">
        <v>0</v>
      </c>
      <c r="AB2910">
        <v>0.9570508316309021</v>
      </c>
      <c r="AC2910">
        <v>0</v>
      </c>
      <c r="AD2910">
        <v>0</v>
      </c>
      <c r="AE2910">
        <v>14.750419480719568</v>
      </c>
    </row>
    <row r="2911" spans="1:31" x14ac:dyDescent="0.3">
      <c r="A2911">
        <v>2695830</v>
      </c>
      <c r="B2911">
        <v>1</v>
      </c>
      <c r="C2911" t="s">
        <v>80</v>
      </c>
      <c r="D2911" t="s">
        <v>94</v>
      </c>
      <c r="E2911" t="s">
        <v>213</v>
      </c>
      <c r="F2911" t="s">
        <v>8424</v>
      </c>
      <c r="G2911" t="s">
        <v>215</v>
      </c>
      <c r="H2911" t="s">
        <v>187</v>
      </c>
      <c r="I2911" t="s">
        <v>136</v>
      </c>
      <c r="J2911" t="s">
        <v>137</v>
      </c>
      <c r="K2911" t="s">
        <v>138</v>
      </c>
      <c r="L2911" t="s">
        <v>8425</v>
      </c>
      <c r="M2911" t="s">
        <v>8426</v>
      </c>
      <c r="N2911">
        <v>2.1563888879999999</v>
      </c>
      <c r="O2911">
        <v>0</v>
      </c>
      <c r="P2911">
        <v>0</v>
      </c>
      <c r="Q2911">
        <v>0</v>
      </c>
      <c r="R2911">
        <v>0</v>
      </c>
      <c r="S2911">
        <v>0</v>
      </c>
      <c r="T2911">
        <v>1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3.0994900894033162</v>
      </c>
      <c r="AC2911">
        <v>0</v>
      </c>
      <c r="AD2911">
        <v>0</v>
      </c>
      <c r="AE2911">
        <v>3.0994900894033162</v>
      </c>
    </row>
    <row r="2912" spans="1:31" x14ac:dyDescent="0.3">
      <c r="A2912">
        <v>2695839</v>
      </c>
      <c r="B2912">
        <v>1</v>
      </c>
      <c r="C2912" t="s">
        <v>81</v>
      </c>
      <c r="D2912" t="s">
        <v>127</v>
      </c>
      <c r="E2912" t="s">
        <v>213</v>
      </c>
      <c r="F2912" t="s">
        <v>8427</v>
      </c>
      <c r="G2912" t="s">
        <v>831</v>
      </c>
      <c r="H2912" t="s">
        <v>187</v>
      </c>
      <c r="I2912" t="s">
        <v>136</v>
      </c>
      <c r="J2912" t="s">
        <v>137</v>
      </c>
      <c r="K2912" t="s">
        <v>138</v>
      </c>
      <c r="L2912" t="s">
        <v>8428</v>
      </c>
      <c r="M2912" t="s">
        <v>8429</v>
      </c>
      <c r="N2912">
        <v>1.6655555550000001</v>
      </c>
      <c r="O2912">
        <v>0</v>
      </c>
      <c r="P2912">
        <v>13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4.6071475981638343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4.6071475981638343</v>
      </c>
    </row>
    <row r="2913" spans="1:31" x14ac:dyDescent="0.3">
      <c r="A2913">
        <v>2695856</v>
      </c>
      <c r="B2913">
        <v>1</v>
      </c>
      <c r="C2913" t="s">
        <v>80</v>
      </c>
      <c r="D2913" t="s">
        <v>94</v>
      </c>
      <c r="E2913" t="s">
        <v>244</v>
      </c>
      <c r="F2913" t="s">
        <v>8430</v>
      </c>
      <c r="G2913" t="s">
        <v>409</v>
      </c>
      <c r="H2913" t="s">
        <v>187</v>
      </c>
      <c r="I2913" t="s">
        <v>136</v>
      </c>
      <c r="J2913" t="s">
        <v>137</v>
      </c>
      <c r="K2913" t="s">
        <v>138</v>
      </c>
      <c r="L2913" t="s">
        <v>8431</v>
      </c>
      <c r="M2913" t="s">
        <v>8432</v>
      </c>
      <c r="N2913">
        <v>3.3997222219999998</v>
      </c>
      <c r="O2913">
        <v>0</v>
      </c>
      <c r="P2913">
        <v>251</v>
      </c>
      <c r="Q2913">
        <v>0</v>
      </c>
      <c r="R2913">
        <v>0</v>
      </c>
      <c r="S2913">
        <v>0</v>
      </c>
      <c r="T2913">
        <v>123</v>
      </c>
      <c r="U2913">
        <v>0</v>
      </c>
      <c r="V2913">
        <v>0</v>
      </c>
      <c r="W2913">
        <v>0</v>
      </c>
      <c r="X2913">
        <v>115.59465884508464</v>
      </c>
      <c r="Y2913">
        <v>0</v>
      </c>
      <c r="Z2913">
        <v>0</v>
      </c>
      <c r="AA2913">
        <v>0</v>
      </c>
      <c r="AB2913">
        <v>303.32931192764505</v>
      </c>
      <c r="AC2913">
        <v>0</v>
      </c>
      <c r="AD2913">
        <v>0</v>
      </c>
      <c r="AE2913">
        <v>418.92397077272972</v>
      </c>
    </row>
    <row r="2914" spans="1:31" x14ac:dyDescent="0.3">
      <c r="A2914">
        <v>2695873</v>
      </c>
      <c r="B2914">
        <v>1</v>
      </c>
      <c r="C2914" t="s">
        <v>81</v>
      </c>
      <c r="D2914" t="s">
        <v>127</v>
      </c>
      <c r="E2914" t="s">
        <v>428</v>
      </c>
      <c r="F2914" t="s">
        <v>8433</v>
      </c>
      <c r="G2914" t="s">
        <v>409</v>
      </c>
      <c r="H2914" t="s">
        <v>187</v>
      </c>
      <c r="I2914" t="s">
        <v>136</v>
      </c>
      <c r="J2914" t="s">
        <v>137</v>
      </c>
      <c r="K2914" t="s">
        <v>138</v>
      </c>
      <c r="L2914" t="s">
        <v>8434</v>
      </c>
      <c r="M2914" t="s">
        <v>8435</v>
      </c>
      <c r="N2914">
        <v>1.335</v>
      </c>
      <c r="O2914">
        <v>0</v>
      </c>
      <c r="P2914">
        <v>57</v>
      </c>
      <c r="Q2914">
        <v>0</v>
      </c>
      <c r="R2914">
        <v>0</v>
      </c>
      <c r="S2914">
        <v>0</v>
      </c>
      <c r="T2914">
        <v>7</v>
      </c>
      <c r="U2914">
        <v>0</v>
      </c>
      <c r="V2914">
        <v>0</v>
      </c>
      <c r="W2914">
        <v>0</v>
      </c>
      <c r="X2914">
        <v>14.610573221211432</v>
      </c>
      <c r="Y2914">
        <v>0</v>
      </c>
      <c r="Z2914">
        <v>0</v>
      </c>
      <c r="AA2914">
        <v>0</v>
      </c>
      <c r="AB2914">
        <v>16.375424561262978</v>
      </c>
      <c r="AC2914">
        <v>0</v>
      </c>
      <c r="AD2914">
        <v>0</v>
      </c>
      <c r="AE2914">
        <v>30.98599778247441</v>
      </c>
    </row>
    <row r="2915" spans="1:31" x14ac:dyDescent="0.3">
      <c r="A2915">
        <v>2695876</v>
      </c>
      <c r="B2915">
        <v>1</v>
      </c>
      <c r="C2915" t="s">
        <v>80</v>
      </c>
      <c r="D2915" t="s">
        <v>83</v>
      </c>
      <c r="E2915" t="s">
        <v>244</v>
      </c>
      <c r="F2915" t="s">
        <v>8436</v>
      </c>
      <c r="G2915" t="s">
        <v>968</v>
      </c>
      <c r="H2915" t="s">
        <v>187</v>
      </c>
      <c r="I2915" t="s">
        <v>136</v>
      </c>
      <c r="J2915" t="s">
        <v>137</v>
      </c>
      <c r="K2915" t="s">
        <v>138</v>
      </c>
      <c r="L2915" t="s">
        <v>8437</v>
      </c>
      <c r="M2915" t="s">
        <v>8438</v>
      </c>
      <c r="N2915">
        <v>1.043055555</v>
      </c>
      <c r="O2915">
        <v>0</v>
      </c>
      <c r="P2915">
        <v>0</v>
      </c>
      <c r="Q2915">
        <v>0</v>
      </c>
      <c r="R2915">
        <v>0</v>
      </c>
      <c r="S2915">
        <v>0</v>
      </c>
      <c r="T2915">
        <v>25</v>
      </c>
      <c r="U2915">
        <v>0</v>
      </c>
      <c r="V2915">
        <v>3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66.641930059445116</v>
      </c>
      <c r="AC2915">
        <v>0</v>
      </c>
      <c r="AD2915">
        <v>45.786605012235924</v>
      </c>
      <c r="AE2915">
        <v>112.42853507168104</v>
      </c>
    </row>
    <row r="2916" spans="1:31" x14ac:dyDescent="0.3">
      <c r="A2916">
        <v>2695881</v>
      </c>
      <c r="B2916">
        <v>1</v>
      </c>
      <c r="C2916" t="s">
        <v>81</v>
      </c>
      <c r="D2916" t="s">
        <v>118</v>
      </c>
      <c r="E2916" t="s">
        <v>184</v>
      </c>
      <c r="F2916" t="s">
        <v>8439</v>
      </c>
      <c r="G2916" t="s">
        <v>409</v>
      </c>
      <c r="H2916" t="s">
        <v>187</v>
      </c>
      <c r="I2916" t="s">
        <v>136</v>
      </c>
      <c r="J2916" t="s">
        <v>137</v>
      </c>
      <c r="K2916" t="s">
        <v>138</v>
      </c>
      <c r="L2916" t="s">
        <v>8440</v>
      </c>
      <c r="M2916" t="s">
        <v>8441</v>
      </c>
      <c r="N2916">
        <v>0.81166666600000004</v>
      </c>
      <c r="O2916">
        <v>0</v>
      </c>
      <c r="P2916">
        <v>75</v>
      </c>
      <c r="Q2916">
        <v>0</v>
      </c>
      <c r="R2916">
        <v>0</v>
      </c>
      <c r="S2916">
        <v>0</v>
      </c>
      <c r="T2916">
        <v>6</v>
      </c>
      <c r="U2916">
        <v>0</v>
      </c>
      <c r="V2916">
        <v>0</v>
      </c>
      <c r="W2916">
        <v>0</v>
      </c>
      <c r="X2916">
        <v>15.804392058083494</v>
      </c>
      <c r="Y2916">
        <v>0</v>
      </c>
      <c r="Z2916">
        <v>0</v>
      </c>
      <c r="AA2916">
        <v>0</v>
      </c>
      <c r="AB2916">
        <v>1.5518530735863529</v>
      </c>
      <c r="AC2916">
        <v>0</v>
      </c>
      <c r="AD2916">
        <v>0</v>
      </c>
      <c r="AE2916">
        <v>17.356245131669848</v>
      </c>
    </row>
    <row r="2917" spans="1:31" x14ac:dyDescent="0.3">
      <c r="A2917">
        <v>2695882</v>
      </c>
      <c r="B2917">
        <v>1</v>
      </c>
      <c r="C2917" t="s">
        <v>80</v>
      </c>
      <c r="D2917" t="s">
        <v>95</v>
      </c>
      <c r="E2917" t="s">
        <v>244</v>
      </c>
      <c r="F2917" t="s">
        <v>8392</v>
      </c>
      <c r="G2917" t="s">
        <v>968</v>
      </c>
      <c r="H2917" t="s">
        <v>187</v>
      </c>
      <c r="I2917" t="s">
        <v>136</v>
      </c>
      <c r="J2917" t="s">
        <v>137</v>
      </c>
      <c r="K2917" t="s">
        <v>138</v>
      </c>
      <c r="L2917" t="s">
        <v>8442</v>
      </c>
      <c r="M2917" t="s">
        <v>8443</v>
      </c>
      <c r="N2917">
        <v>0.450833333</v>
      </c>
      <c r="O2917">
        <v>0</v>
      </c>
      <c r="P2917">
        <v>14</v>
      </c>
      <c r="Q2917">
        <v>0</v>
      </c>
      <c r="R2917">
        <v>1</v>
      </c>
      <c r="S2917">
        <v>0</v>
      </c>
      <c r="T2917">
        <v>2</v>
      </c>
      <c r="U2917">
        <v>0</v>
      </c>
      <c r="V2917">
        <v>0</v>
      </c>
      <c r="W2917">
        <v>0</v>
      </c>
      <c r="X2917">
        <v>0.52456246247812255</v>
      </c>
      <c r="Y2917">
        <v>0</v>
      </c>
      <c r="Z2917">
        <v>5.9707412343234172E-2</v>
      </c>
      <c r="AA2917">
        <v>0</v>
      </c>
      <c r="AB2917">
        <v>0.12881740091181249</v>
      </c>
      <c r="AC2917">
        <v>0</v>
      </c>
      <c r="AD2917">
        <v>0</v>
      </c>
      <c r="AE2917">
        <v>0.71308727573316921</v>
      </c>
    </row>
    <row r="2918" spans="1:31" x14ac:dyDescent="0.3">
      <c r="A2918">
        <v>2695891</v>
      </c>
      <c r="B2918">
        <v>1</v>
      </c>
      <c r="C2918" t="s">
        <v>81</v>
      </c>
      <c r="D2918" t="s">
        <v>128</v>
      </c>
      <c r="E2918" t="s">
        <v>244</v>
      </c>
      <c r="F2918" t="s">
        <v>8444</v>
      </c>
      <c r="G2918" t="s">
        <v>409</v>
      </c>
      <c r="H2918" t="s">
        <v>187</v>
      </c>
      <c r="I2918" t="s">
        <v>136</v>
      </c>
      <c r="J2918" t="s">
        <v>137</v>
      </c>
      <c r="K2918" t="s">
        <v>138</v>
      </c>
      <c r="L2918" t="s">
        <v>8445</v>
      </c>
      <c r="M2918" t="s">
        <v>8446</v>
      </c>
      <c r="N2918">
        <v>0.33388888799999999</v>
      </c>
      <c r="O2918">
        <v>0</v>
      </c>
      <c r="P2918">
        <v>157</v>
      </c>
      <c r="Q2918">
        <v>0</v>
      </c>
      <c r="R2918">
        <v>1</v>
      </c>
      <c r="S2918">
        <v>0</v>
      </c>
      <c r="T2918">
        <v>28</v>
      </c>
      <c r="U2918">
        <v>0</v>
      </c>
      <c r="V2918">
        <v>0</v>
      </c>
      <c r="W2918">
        <v>0</v>
      </c>
      <c r="X2918">
        <v>14.18853474971641</v>
      </c>
      <c r="Y2918">
        <v>0</v>
      </c>
      <c r="Z2918">
        <v>2.9807549054120502E-2</v>
      </c>
      <c r="AA2918">
        <v>0</v>
      </c>
      <c r="AB2918">
        <v>13.594469043034088</v>
      </c>
      <c r="AC2918">
        <v>0</v>
      </c>
      <c r="AD2918">
        <v>0</v>
      </c>
      <c r="AE2918">
        <v>27.812811341804618</v>
      </c>
    </row>
    <row r="2919" spans="1:31" x14ac:dyDescent="0.3">
      <c r="A2919">
        <v>2695896</v>
      </c>
      <c r="B2919">
        <v>1</v>
      </c>
      <c r="C2919" t="s">
        <v>80</v>
      </c>
      <c r="D2919" t="s">
        <v>97</v>
      </c>
      <c r="E2919" t="s">
        <v>244</v>
      </c>
      <c r="F2919" t="s">
        <v>8447</v>
      </c>
      <c r="G2919" t="s">
        <v>409</v>
      </c>
      <c r="H2919" t="s">
        <v>187</v>
      </c>
      <c r="I2919" t="s">
        <v>136</v>
      </c>
      <c r="J2919" t="s">
        <v>137</v>
      </c>
      <c r="K2919" t="s">
        <v>138</v>
      </c>
      <c r="L2919" t="s">
        <v>8448</v>
      </c>
      <c r="M2919" t="s">
        <v>8449</v>
      </c>
      <c r="N2919">
        <v>0.14333333300000001</v>
      </c>
      <c r="O2919">
        <v>0</v>
      </c>
      <c r="P2919">
        <v>271</v>
      </c>
      <c r="Q2919">
        <v>0</v>
      </c>
      <c r="R2919">
        <v>0</v>
      </c>
      <c r="S2919">
        <v>0</v>
      </c>
      <c r="T2919">
        <v>5</v>
      </c>
      <c r="U2919">
        <v>0</v>
      </c>
      <c r="V2919">
        <v>0</v>
      </c>
      <c r="W2919">
        <v>0</v>
      </c>
      <c r="X2919">
        <v>12.615713068005384</v>
      </c>
      <c r="Y2919">
        <v>0</v>
      </c>
      <c r="Z2919">
        <v>0</v>
      </c>
      <c r="AA2919">
        <v>0</v>
      </c>
      <c r="AB2919">
        <v>0.37631808470657241</v>
      </c>
      <c r="AC2919">
        <v>0</v>
      </c>
      <c r="AD2919">
        <v>0</v>
      </c>
      <c r="AE2919">
        <v>12.992031152711956</v>
      </c>
    </row>
    <row r="2920" spans="1:31" x14ac:dyDescent="0.3">
      <c r="A2920">
        <v>2695914</v>
      </c>
      <c r="B2920">
        <v>1</v>
      </c>
      <c r="C2920" t="s">
        <v>80</v>
      </c>
      <c r="D2920" t="s">
        <v>107</v>
      </c>
      <c r="E2920" t="s">
        <v>184</v>
      </c>
      <c r="F2920" t="s">
        <v>8450</v>
      </c>
      <c r="G2920" t="s">
        <v>409</v>
      </c>
      <c r="H2920" t="s">
        <v>187</v>
      </c>
      <c r="I2920" t="s">
        <v>136</v>
      </c>
      <c r="J2920" t="s">
        <v>137</v>
      </c>
      <c r="K2920" t="s">
        <v>138</v>
      </c>
      <c r="L2920" t="s">
        <v>8451</v>
      </c>
      <c r="M2920" t="s">
        <v>8452</v>
      </c>
      <c r="N2920">
        <v>0.60638888800000001</v>
      </c>
      <c r="O2920">
        <v>0</v>
      </c>
      <c r="P2920">
        <v>7</v>
      </c>
      <c r="Q2920">
        <v>0</v>
      </c>
      <c r="R2920">
        <v>0</v>
      </c>
      <c r="S2920">
        <v>0</v>
      </c>
      <c r="T2920">
        <v>2</v>
      </c>
      <c r="U2920">
        <v>0</v>
      </c>
      <c r="V2920">
        <v>0</v>
      </c>
      <c r="W2920">
        <v>0</v>
      </c>
      <c r="X2920">
        <v>0.66994786650364646</v>
      </c>
      <c r="Y2920">
        <v>0</v>
      </c>
      <c r="Z2920">
        <v>0</v>
      </c>
      <c r="AA2920">
        <v>0</v>
      </c>
      <c r="AB2920">
        <v>0.98919886784481259</v>
      </c>
      <c r="AC2920">
        <v>0</v>
      </c>
      <c r="AD2920">
        <v>0</v>
      </c>
      <c r="AE2920">
        <v>1.6591467343484592</v>
      </c>
    </row>
    <row r="2921" spans="1:31" x14ac:dyDescent="0.3">
      <c r="A2921">
        <v>2692820</v>
      </c>
      <c r="B2921">
        <v>1</v>
      </c>
      <c r="C2921" t="s">
        <v>81</v>
      </c>
      <c r="D2921" t="s">
        <v>120</v>
      </c>
      <c r="E2921" t="s">
        <v>132</v>
      </c>
      <c r="F2921" t="s">
        <v>8453</v>
      </c>
      <c r="G2921" t="s">
        <v>134</v>
      </c>
      <c r="H2921" t="s">
        <v>135</v>
      </c>
      <c r="I2921" t="s">
        <v>136</v>
      </c>
      <c r="J2921" t="s">
        <v>137</v>
      </c>
      <c r="K2921" t="s">
        <v>138</v>
      </c>
      <c r="L2921" t="s">
        <v>8454</v>
      </c>
      <c r="M2921" t="s">
        <v>8455</v>
      </c>
      <c r="N2921">
        <v>1.8372222220000001</v>
      </c>
      <c r="O2921">
        <v>0</v>
      </c>
      <c r="P2921">
        <v>0</v>
      </c>
      <c r="Q2921">
        <v>9</v>
      </c>
      <c r="R2921">
        <v>33</v>
      </c>
      <c r="S2921">
        <v>0</v>
      </c>
      <c r="T2921">
        <v>0</v>
      </c>
      <c r="U2921">
        <v>1</v>
      </c>
      <c r="V2921">
        <v>0</v>
      </c>
      <c r="W2921">
        <v>0</v>
      </c>
      <c r="X2921">
        <v>0</v>
      </c>
      <c r="Y2921">
        <v>8.2395924455871405</v>
      </c>
      <c r="Z2921">
        <v>55.432090577661256</v>
      </c>
      <c r="AA2921">
        <v>0</v>
      </c>
      <c r="AB2921">
        <v>0</v>
      </c>
      <c r="AC2921">
        <v>7.1167090245921925</v>
      </c>
      <c r="AD2921">
        <v>0</v>
      </c>
      <c r="AE2921">
        <v>70.788392047840588</v>
      </c>
    </row>
    <row r="2922" spans="1:31" x14ac:dyDescent="0.3">
      <c r="A2922">
        <v>2692980</v>
      </c>
      <c r="B2922">
        <v>1</v>
      </c>
      <c r="C2922" t="s">
        <v>81</v>
      </c>
      <c r="D2922" t="s">
        <v>120</v>
      </c>
      <c r="E2922" t="s">
        <v>132</v>
      </c>
      <c r="F2922" t="s">
        <v>8456</v>
      </c>
      <c r="G2922" t="s">
        <v>134</v>
      </c>
      <c r="H2922" t="s">
        <v>135</v>
      </c>
      <c r="I2922" t="s">
        <v>136</v>
      </c>
      <c r="J2922" t="s">
        <v>137</v>
      </c>
      <c r="K2922" t="s">
        <v>138</v>
      </c>
      <c r="L2922" t="s">
        <v>8457</v>
      </c>
      <c r="M2922" t="s">
        <v>8458</v>
      </c>
      <c r="N2922">
        <v>5.4069444439999996</v>
      </c>
      <c r="O2922">
        <v>0</v>
      </c>
      <c r="P2922">
        <v>0</v>
      </c>
      <c r="Q2922">
        <v>10</v>
      </c>
      <c r="R2922">
        <v>33</v>
      </c>
      <c r="S2922">
        <v>1</v>
      </c>
      <c r="T2922">
        <v>0</v>
      </c>
      <c r="U2922">
        <v>1</v>
      </c>
      <c r="V2922">
        <v>0</v>
      </c>
      <c r="W2922">
        <v>0</v>
      </c>
      <c r="X2922">
        <v>0</v>
      </c>
      <c r="Y2922">
        <v>370.82670200445381</v>
      </c>
      <c r="Z2922">
        <v>176.06906897366801</v>
      </c>
      <c r="AA2922">
        <v>101.55603464973485</v>
      </c>
      <c r="AB2922">
        <v>0</v>
      </c>
      <c r="AC2922">
        <v>16.763448264656851</v>
      </c>
      <c r="AD2922">
        <v>0</v>
      </c>
      <c r="AE2922">
        <v>665.2152538925136</v>
      </c>
    </row>
    <row r="2923" spans="1:31" x14ac:dyDescent="0.3">
      <c r="A2923">
        <v>2693331</v>
      </c>
      <c r="B2923">
        <v>1</v>
      </c>
      <c r="C2923" t="s">
        <v>81</v>
      </c>
      <c r="D2923" t="s">
        <v>125</v>
      </c>
      <c r="E2923" t="s">
        <v>160</v>
      </c>
      <c r="F2923" t="s">
        <v>8459</v>
      </c>
      <c r="G2923" t="s">
        <v>346</v>
      </c>
      <c r="H2923" t="s">
        <v>135</v>
      </c>
      <c r="I2923" t="s">
        <v>136</v>
      </c>
      <c r="J2923" t="s">
        <v>137</v>
      </c>
      <c r="K2923" t="s">
        <v>166</v>
      </c>
      <c r="L2923" t="s">
        <v>8460</v>
      </c>
      <c r="M2923" t="s">
        <v>8461</v>
      </c>
      <c r="N2923">
        <v>5.9375</v>
      </c>
      <c r="O2923">
        <v>0</v>
      </c>
      <c r="P2923">
        <v>3190</v>
      </c>
      <c r="Q2923">
        <v>0</v>
      </c>
      <c r="R2923">
        <v>16</v>
      </c>
      <c r="S2923">
        <v>2</v>
      </c>
      <c r="T2923">
        <v>490</v>
      </c>
      <c r="U2923">
        <v>0</v>
      </c>
      <c r="V2923">
        <v>0</v>
      </c>
      <c r="W2923">
        <v>0</v>
      </c>
      <c r="X2923">
        <v>2660.1528111509369</v>
      </c>
      <c r="Y2923">
        <v>0</v>
      </c>
      <c r="Z2923">
        <v>99.422274452621892</v>
      </c>
      <c r="AA2923">
        <v>13.794363414644984</v>
      </c>
      <c r="AB2923">
        <v>1430.9119183122996</v>
      </c>
      <c r="AC2923">
        <v>0</v>
      </c>
      <c r="AD2923">
        <v>0</v>
      </c>
      <c r="AE2923">
        <v>4204.2813673305036</v>
      </c>
    </row>
    <row r="2924" spans="1:31" x14ac:dyDescent="0.3">
      <c r="A2924">
        <v>2693333</v>
      </c>
      <c r="B2924">
        <v>1</v>
      </c>
      <c r="C2924" t="s">
        <v>81</v>
      </c>
      <c r="D2924" t="s">
        <v>125</v>
      </c>
      <c r="E2924" t="s">
        <v>160</v>
      </c>
      <c r="F2924" t="s">
        <v>8462</v>
      </c>
      <c r="G2924" t="s">
        <v>346</v>
      </c>
      <c r="H2924" t="s">
        <v>135</v>
      </c>
      <c r="I2924" t="s">
        <v>136</v>
      </c>
      <c r="J2924" t="s">
        <v>137</v>
      </c>
      <c r="K2924" t="s">
        <v>166</v>
      </c>
      <c r="L2924" t="s">
        <v>8463</v>
      </c>
      <c r="M2924" t="s">
        <v>8464</v>
      </c>
      <c r="N2924">
        <v>5.6555555550000003</v>
      </c>
      <c r="O2924">
        <v>0</v>
      </c>
      <c r="P2924">
        <v>831</v>
      </c>
      <c r="Q2924">
        <v>2</v>
      </c>
      <c r="R2924">
        <v>44</v>
      </c>
      <c r="S2924">
        <v>1</v>
      </c>
      <c r="T2924">
        <v>143</v>
      </c>
      <c r="U2924">
        <v>3</v>
      </c>
      <c r="V2924">
        <v>1</v>
      </c>
      <c r="W2924">
        <v>0</v>
      </c>
      <c r="X2924">
        <v>750.48894225376114</v>
      </c>
      <c r="Y2924">
        <v>34.783609837359997</v>
      </c>
      <c r="Z2924">
        <v>103.04753376940349</v>
      </c>
      <c r="AA2924">
        <v>69.682884182089737</v>
      </c>
      <c r="AB2924">
        <v>304.66034561318219</v>
      </c>
      <c r="AC2924">
        <v>219.77857266130127</v>
      </c>
      <c r="AD2924">
        <v>165.69135330563915</v>
      </c>
      <c r="AE2924">
        <v>1648.1332416227369</v>
      </c>
    </row>
    <row r="2925" spans="1:31" x14ac:dyDescent="0.3">
      <c r="A2925">
        <v>2693379</v>
      </c>
      <c r="B2925">
        <v>1</v>
      </c>
      <c r="C2925" t="s">
        <v>81</v>
      </c>
      <c r="D2925" t="s">
        <v>120</v>
      </c>
      <c r="E2925" t="s">
        <v>160</v>
      </c>
      <c r="F2925" t="s">
        <v>8465</v>
      </c>
      <c r="G2925" t="s">
        <v>165</v>
      </c>
      <c r="H2925" t="s">
        <v>135</v>
      </c>
      <c r="I2925" t="s">
        <v>136</v>
      </c>
      <c r="J2925" t="s">
        <v>137</v>
      </c>
      <c r="K2925" t="s">
        <v>166</v>
      </c>
      <c r="L2925" t="s">
        <v>8466</v>
      </c>
      <c r="M2925" t="s">
        <v>8467</v>
      </c>
      <c r="N2925">
        <v>0.43333333299999999</v>
      </c>
      <c r="O2925">
        <v>1</v>
      </c>
      <c r="P2925">
        <v>1739</v>
      </c>
      <c r="Q2925">
        <v>0</v>
      </c>
      <c r="R2925">
        <v>12</v>
      </c>
      <c r="S2925">
        <v>0</v>
      </c>
      <c r="T2925">
        <v>94</v>
      </c>
      <c r="U2925">
        <v>0</v>
      </c>
      <c r="V2925">
        <v>0</v>
      </c>
      <c r="W2925">
        <v>9.5358525600000008E-2</v>
      </c>
      <c r="X2925">
        <v>141.467213408129</v>
      </c>
      <c r="Y2925">
        <v>0</v>
      </c>
      <c r="Z2925">
        <v>2.8130135859462007</v>
      </c>
      <c r="AA2925">
        <v>0</v>
      </c>
      <c r="AB2925">
        <v>23.272266516996201</v>
      </c>
      <c r="AC2925">
        <v>0</v>
      </c>
      <c r="AD2925">
        <v>0</v>
      </c>
      <c r="AE2925">
        <v>167.64785203667142</v>
      </c>
    </row>
    <row r="2926" spans="1:31" x14ac:dyDescent="0.3">
      <c r="A2926">
        <v>2693392</v>
      </c>
      <c r="B2926">
        <v>1</v>
      </c>
      <c r="C2926" t="s">
        <v>81</v>
      </c>
      <c r="D2926" t="s">
        <v>124</v>
      </c>
      <c r="E2926" t="s">
        <v>145</v>
      </c>
      <c r="F2926" t="s">
        <v>8468</v>
      </c>
      <c r="G2926" t="s">
        <v>176</v>
      </c>
      <c r="H2926" t="s">
        <v>135</v>
      </c>
      <c r="I2926" t="s">
        <v>136</v>
      </c>
      <c r="J2926" t="s">
        <v>137</v>
      </c>
      <c r="K2926" t="s">
        <v>138</v>
      </c>
      <c r="L2926" t="s">
        <v>8469</v>
      </c>
      <c r="M2926" t="s">
        <v>8470</v>
      </c>
      <c r="N2926">
        <v>1.832777777</v>
      </c>
      <c r="O2926">
        <v>0</v>
      </c>
      <c r="P2926">
        <v>1</v>
      </c>
      <c r="Q2926">
        <v>2</v>
      </c>
      <c r="R2926">
        <v>6</v>
      </c>
      <c r="S2926">
        <v>1</v>
      </c>
      <c r="T2926">
        <v>4</v>
      </c>
      <c r="U2926">
        <v>0</v>
      </c>
      <c r="V2926">
        <v>0</v>
      </c>
      <c r="W2926">
        <v>0</v>
      </c>
      <c r="X2926">
        <v>1.5544277102777762</v>
      </c>
      <c r="Y2926">
        <v>52.419652572367326</v>
      </c>
      <c r="Z2926">
        <v>1.4284333820974451</v>
      </c>
      <c r="AA2926">
        <v>70.455507641509541</v>
      </c>
      <c r="AB2926">
        <v>2.5145818375869009</v>
      </c>
      <c r="AC2926">
        <v>0</v>
      </c>
      <c r="AD2926">
        <v>0</v>
      </c>
      <c r="AE2926">
        <v>128.37260314383897</v>
      </c>
    </row>
    <row r="2927" spans="1:31" x14ac:dyDescent="0.3">
      <c r="A2927">
        <v>2693618</v>
      </c>
      <c r="B2927">
        <v>1</v>
      </c>
      <c r="C2927" t="s">
        <v>81</v>
      </c>
      <c r="D2927" t="s">
        <v>125</v>
      </c>
      <c r="E2927" t="s">
        <v>160</v>
      </c>
      <c r="F2927" t="s">
        <v>8471</v>
      </c>
      <c r="G2927" t="s">
        <v>134</v>
      </c>
      <c r="H2927" t="s">
        <v>135</v>
      </c>
      <c r="I2927" t="s">
        <v>136</v>
      </c>
      <c r="J2927" t="s">
        <v>137</v>
      </c>
      <c r="K2927" t="s">
        <v>138</v>
      </c>
      <c r="L2927" t="s">
        <v>8472</v>
      </c>
      <c r="M2927" t="s">
        <v>8473</v>
      </c>
      <c r="N2927">
        <v>1.866666666</v>
      </c>
      <c r="O2927">
        <v>2</v>
      </c>
      <c r="P2927">
        <v>93</v>
      </c>
      <c r="Q2927">
        <v>36</v>
      </c>
      <c r="R2927">
        <v>150</v>
      </c>
      <c r="S2927">
        <v>1</v>
      </c>
      <c r="T2927">
        <v>12</v>
      </c>
      <c r="U2927">
        <v>1</v>
      </c>
      <c r="V2927">
        <v>0</v>
      </c>
      <c r="W2927">
        <v>0.81860879440833334</v>
      </c>
      <c r="X2927">
        <v>20.50890984120074</v>
      </c>
      <c r="Y2927">
        <v>69.663293789700958</v>
      </c>
      <c r="Z2927">
        <v>86.531903509735884</v>
      </c>
      <c r="AA2927">
        <v>16.081018139734987</v>
      </c>
      <c r="AB2927">
        <v>3.0142514746459281</v>
      </c>
      <c r="AC2927">
        <v>86.817081707033338</v>
      </c>
      <c r="AD2927">
        <v>0</v>
      </c>
      <c r="AE2927">
        <v>283.43506725646017</v>
      </c>
    </row>
    <row r="2928" spans="1:31" x14ac:dyDescent="0.3">
      <c r="A2928">
        <v>2693624</v>
      </c>
      <c r="B2928">
        <v>1</v>
      </c>
      <c r="C2928" t="s">
        <v>81</v>
      </c>
      <c r="D2928" t="s">
        <v>120</v>
      </c>
      <c r="E2928" t="s">
        <v>160</v>
      </c>
      <c r="F2928" t="s">
        <v>8474</v>
      </c>
      <c r="G2928" t="s">
        <v>134</v>
      </c>
      <c r="H2928" t="s">
        <v>135</v>
      </c>
      <c r="I2928" t="s">
        <v>169</v>
      </c>
      <c r="J2928" t="s">
        <v>137</v>
      </c>
      <c r="K2928" t="s">
        <v>138</v>
      </c>
      <c r="L2928" t="s">
        <v>8475</v>
      </c>
      <c r="M2928" t="s">
        <v>8476</v>
      </c>
      <c r="N2928">
        <v>8.3333330000000001E-3</v>
      </c>
      <c r="O2928">
        <v>0</v>
      </c>
      <c r="P2928">
        <v>0</v>
      </c>
      <c r="Q2928">
        <v>33</v>
      </c>
      <c r="R2928">
        <v>8</v>
      </c>
      <c r="S2928">
        <v>2</v>
      </c>
      <c r="T2928">
        <v>1</v>
      </c>
      <c r="U2928">
        <v>0</v>
      </c>
      <c r="V2928">
        <v>0</v>
      </c>
      <c r="W2928">
        <v>0</v>
      </c>
      <c r="X2928">
        <v>0</v>
      </c>
      <c r="Y2928">
        <v>0.20604636932448325</v>
      </c>
      <c r="Z2928">
        <v>1.0762922083398333E-2</v>
      </c>
      <c r="AA2928">
        <v>2.4527176036999998E-3</v>
      </c>
      <c r="AB2928">
        <v>3.7713645561666667E-5</v>
      </c>
      <c r="AC2928">
        <v>0</v>
      </c>
      <c r="AD2928">
        <v>0</v>
      </c>
      <c r="AE2928">
        <v>0.21929972265714323</v>
      </c>
    </row>
    <row r="2929" spans="1:31" x14ac:dyDescent="0.3">
      <c r="A2929">
        <v>2695066</v>
      </c>
      <c r="B2929">
        <v>1</v>
      </c>
      <c r="C2929" t="s">
        <v>81</v>
      </c>
      <c r="D2929" t="s">
        <v>120</v>
      </c>
      <c r="E2929" t="s">
        <v>145</v>
      </c>
      <c r="F2929" t="s">
        <v>8477</v>
      </c>
      <c r="G2929" t="s">
        <v>134</v>
      </c>
      <c r="H2929" t="s">
        <v>135</v>
      </c>
      <c r="I2929" t="s">
        <v>136</v>
      </c>
      <c r="J2929" t="s">
        <v>137</v>
      </c>
      <c r="K2929" t="s">
        <v>138</v>
      </c>
      <c r="L2929" t="s">
        <v>8478</v>
      </c>
      <c r="M2929" t="s">
        <v>8479</v>
      </c>
      <c r="N2929">
        <v>0.54027777700000001</v>
      </c>
      <c r="O2929">
        <v>0</v>
      </c>
      <c r="P2929">
        <v>1</v>
      </c>
      <c r="Q2929">
        <v>23</v>
      </c>
      <c r="R2929">
        <v>13</v>
      </c>
      <c r="S2929">
        <v>9</v>
      </c>
      <c r="T2929">
        <v>0</v>
      </c>
      <c r="U2929">
        <v>3</v>
      </c>
      <c r="V2929">
        <v>0</v>
      </c>
      <c r="W2929">
        <v>0</v>
      </c>
      <c r="X2929">
        <v>0.10065012372583333</v>
      </c>
      <c r="Y2929">
        <v>8.466518057517586</v>
      </c>
      <c r="Z2929">
        <v>2.8244427443133162</v>
      </c>
      <c r="AA2929">
        <v>5.5698563633756155</v>
      </c>
      <c r="AB2929">
        <v>0</v>
      </c>
      <c r="AC2929">
        <v>112.47428484863566</v>
      </c>
      <c r="AD2929">
        <v>0</v>
      </c>
      <c r="AE2929">
        <v>129.43575213756802</v>
      </c>
    </row>
    <row r="2930" spans="1:31" x14ac:dyDescent="0.3">
      <c r="A2930">
        <v>2695269</v>
      </c>
      <c r="B2930">
        <v>1</v>
      </c>
      <c r="C2930" t="s">
        <v>81</v>
      </c>
      <c r="D2930" t="s">
        <v>120</v>
      </c>
      <c r="E2930" t="s">
        <v>132</v>
      </c>
      <c r="F2930" t="s">
        <v>204</v>
      </c>
      <c r="G2930" t="s">
        <v>134</v>
      </c>
      <c r="H2930" t="s">
        <v>135</v>
      </c>
      <c r="I2930" t="s">
        <v>136</v>
      </c>
      <c r="J2930" t="s">
        <v>137</v>
      </c>
      <c r="K2930" t="s">
        <v>138</v>
      </c>
      <c r="L2930" t="s">
        <v>8480</v>
      </c>
      <c r="M2930" t="s">
        <v>8481</v>
      </c>
      <c r="N2930">
        <v>0.72833333300000003</v>
      </c>
      <c r="O2930">
        <v>2</v>
      </c>
      <c r="P2930">
        <v>93</v>
      </c>
      <c r="Q2930">
        <v>70</v>
      </c>
      <c r="R2930">
        <v>3</v>
      </c>
      <c r="S2930">
        <v>11</v>
      </c>
      <c r="T2930">
        <v>7</v>
      </c>
      <c r="U2930">
        <v>0</v>
      </c>
      <c r="V2930">
        <v>0</v>
      </c>
      <c r="W2930">
        <v>0.29337456619333335</v>
      </c>
      <c r="X2930">
        <v>22.313340249902943</v>
      </c>
      <c r="Y2930">
        <v>60.072652573308197</v>
      </c>
      <c r="Z2930">
        <v>0.81885621628777783</v>
      </c>
      <c r="AA2930">
        <v>62.673232522430133</v>
      </c>
      <c r="AB2930">
        <v>4.2169545406218054</v>
      </c>
      <c r="AC2930">
        <v>0</v>
      </c>
      <c r="AD2930">
        <v>0</v>
      </c>
      <c r="AE2930">
        <v>150.3884106687442</v>
      </c>
    </row>
    <row r="2931" spans="1:31" x14ac:dyDescent="0.3">
      <c r="A2931">
        <v>2695322</v>
      </c>
      <c r="B2931">
        <v>1</v>
      </c>
      <c r="C2931" t="s">
        <v>81</v>
      </c>
      <c r="D2931" t="s">
        <v>120</v>
      </c>
      <c r="E2931" t="s">
        <v>145</v>
      </c>
      <c r="F2931" t="s">
        <v>8477</v>
      </c>
      <c r="G2931" t="s">
        <v>134</v>
      </c>
      <c r="H2931" t="s">
        <v>135</v>
      </c>
      <c r="I2931" t="s">
        <v>136</v>
      </c>
      <c r="J2931" t="s">
        <v>137</v>
      </c>
      <c r="K2931" t="s">
        <v>138</v>
      </c>
      <c r="L2931" t="s">
        <v>8036</v>
      </c>
      <c r="M2931" t="s">
        <v>8482</v>
      </c>
      <c r="N2931">
        <v>0.240555555</v>
      </c>
      <c r="O2931">
        <v>0</v>
      </c>
      <c r="P2931">
        <v>1</v>
      </c>
      <c r="Q2931">
        <v>23</v>
      </c>
      <c r="R2931">
        <v>13</v>
      </c>
      <c r="S2931">
        <v>9</v>
      </c>
      <c r="T2931">
        <v>0</v>
      </c>
      <c r="U2931">
        <v>3</v>
      </c>
      <c r="V2931">
        <v>0</v>
      </c>
      <c r="W2931">
        <v>0</v>
      </c>
      <c r="X2931">
        <v>4.5482992593333327E-2</v>
      </c>
      <c r="Y2931">
        <v>3.8457139936639924</v>
      </c>
      <c r="Z2931">
        <v>1.4476191738612414</v>
      </c>
      <c r="AA2931">
        <v>2.9238702986137599</v>
      </c>
      <c r="AB2931">
        <v>0</v>
      </c>
      <c r="AC2931">
        <v>66.325316540262847</v>
      </c>
      <c r="AD2931">
        <v>0</v>
      </c>
      <c r="AE2931">
        <v>74.588002998995179</v>
      </c>
    </row>
    <row r="2932" spans="1:31" x14ac:dyDescent="0.3">
      <c r="A2932">
        <v>2695522</v>
      </c>
      <c r="B2932">
        <v>1</v>
      </c>
      <c r="C2932" t="s">
        <v>81</v>
      </c>
      <c r="D2932" t="s">
        <v>124</v>
      </c>
      <c r="E2932" t="s">
        <v>160</v>
      </c>
      <c r="F2932" t="s">
        <v>5473</v>
      </c>
      <c r="G2932" t="s">
        <v>134</v>
      </c>
      <c r="H2932" t="s">
        <v>135</v>
      </c>
      <c r="I2932" t="s">
        <v>136</v>
      </c>
      <c r="J2932" t="s">
        <v>137</v>
      </c>
      <c r="K2932" t="s">
        <v>138</v>
      </c>
      <c r="L2932" t="s">
        <v>8483</v>
      </c>
      <c r="M2932" t="s">
        <v>8484</v>
      </c>
      <c r="N2932">
        <v>0.89055555500000005</v>
      </c>
      <c r="O2932">
        <v>2</v>
      </c>
      <c r="P2932">
        <v>185</v>
      </c>
      <c r="Q2932">
        <v>39</v>
      </c>
      <c r="R2932">
        <v>131</v>
      </c>
      <c r="S2932">
        <v>14</v>
      </c>
      <c r="T2932">
        <v>21</v>
      </c>
      <c r="U2932">
        <v>1</v>
      </c>
      <c r="V2932">
        <v>0</v>
      </c>
      <c r="W2932">
        <v>0.67113352990854036</v>
      </c>
      <c r="X2932">
        <v>23.303783885036339</v>
      </c>
      <c r="Y2932">
        <v>18.193279644351925</v>
      </c>
      <c r="Z2932">
        <v>53.630170489828387</v>
      </c>
      <c r="AA2932">
        <v>37.036077166174401</v>
      </c>
      <c r="AB2932">
        <v>4.635020072684763</v>
      </c>
      <c r="AC2932">
        <v>2.8257388890821726</v>
      </c>
      <c r="AD2932">
        <v>0</v>
      </c>
      <c r="AE2932">
        <v>140.29520367706652</v>
      </c>
    </row>
    <row r="2933" spans="1:31" x14ac:dyDescent="0.3">
      <c r="A2933">
        <v>2695749</v>
      </c>
      <c r="B2933">
        <v>1</v>
      </c>
      <c r="C2933" t="s">
        <v>80</v>
      </c>
      <c r="D2933" t="s">
        <v>96</v>
      </c>
      <c r="E2933" t="s">
        <v>213</v>
      </c>
      <c r="F2933" t="s">
        <v>8485</v>
      </c>
      <c r="G2933" t="s">
        <v>147</v>
      </c>
      <c r="H2933" t="s">
        <v>187</v>
      </c>
      <c r="I2933" t="s">
        <v>136</v>
      </c>
      <c r="J2933" t="s">
        <v>3</v>
      </c>
      <c r="K2933" t="s">
        <v>138</v>
      </c>
      <c r="L2933" t="s">
        <v>8486</v>
      </c>
      <c r="M2933" t="s">
        <v>8487</v>
      </c>
      <c r="N2933">
        <v>3.216111111</v>
      </c>
      <c r="O2933">
        <v>0</v>
      </c>
      <c r="P2933">
        <v>5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3.6150294630838777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3.6150294630838777</v>
      </c>
    </row>
    <row r="2934" spans="1:31" x14ac:dyDescent="0.3">
      <c r="A2934">
        <v>2695791</v>
      </c>
      <c r="B2934">
        <v>1</v>
      </c>
      <c r="C2934" t="s">
        <v>80</v>
      </c>
      <c r="D2934" t="s">
        <v>93</v>
      </c>
      <c r="E2934" t="s">
        <v>184</v>
      </c>
      <c r="F2934" t="s">
        <v>8488</v>
      </c>
      <c r="G2934" t="s">
        <v>186</v>
      </c>
      <c r="H2934" t="s">
        <v>187</v>
      </c>
      <c r="I2934" t="s">
        <v>136</v>
      </c>
      <c r="J2934" t="s">
        <v>137</v>
      </c>
      <c r="K2934" t="s">
        <v>138</v>
      </c>
      <c r="L2934" t="s">
        <v>8489</v>
      </c>
      <c r="M2934" t="s">
        <v>8490</v>
      </c>
      <c r="N2934">
        <v>2.6722222219999998</v>
      </c>
      <c r="O2934">
        <v>0</v>
      </c>
      <c r="P2934">
        <v>12</v>
      </c>
      <c r="Q2934">
        <v>0</v>
      </c>
      <c r="R2934">
        <v>13</v>
      </c>
      <c r="S2934">
        <v>0</v>
      </c>
      <c r="T2934">
        <v>3</v>
      </c>
      <c r="U2934">
        <v>0</v>
      </c>
      <c r="V2934">
        <v>0</v>
      </c>
      <c r="W2934">
        <v>0</v>
      </c>
      <c r="X2934">
        <v>4.1471043388383597</v>
      </c>
      <c r="Y2934">
        <v>0</v>
      </c>
      <c r="Z2934">
        <v>33.701461344152605</v>
      </c>
      <c r="AA2934">
        <v>0</v>
      </c>
      <c r="AB2934">
        <v>8.9850417572404417</v>
      </c>
      <c r="AC2934">
        <v>0</v>
      </c>
      <c r="AD2934">
        <v>0</v>
      </c>
      <c r="AE2934">
        <v>46.833607440231404</v>
      </c>
    </row>
    <row r="2935" spans="1:31" x14ac:dyDescent="0.3">
      <c r="A2935">
        <v>2695841</v>
      </c>
      <c r="B2935">
        <v>1</v>
      </c>
      <c r="C2935" t="s">
        <v>80</v>
      </c>
      <c r="D2935" t="s">
        <v>103</v>
      </c>
      <c r="E2935" t="s">
        <v>244</v>
      </c>
      <c r="F2935" t="s">
        <v>8491</v>
      </c>
      <c r="G2935" t="s">
        <v>818</v>
      </c>
      <c r="H2935" t="s">
        <v>187</v>
      </c>
      <c r="I2935" t="s">
        <v>136</v>
      </c>
      <c r="J2935" t="s">
        <v>137</v>
      </c>
      <c r="K2935" t="s">
        <v>138</v>
      </c>
      <c r="L2935" t="s">
        <v>8492</v>
      </c>
      <c r="M2935" t="s">
        <v>8493</v>
      </c>
      <c r="N2935">
        <v>2.3519444439999999</v>
      </c>
      <c r="O2935">
        <v>0</v>
      </c>
      <c r="P2935">
        <v>296</v>
      </c>
      <c r="Q2935">
        <v>0</v>
      </c>
      <c r="R2935">
        <v>0</v>
      </c>
      <c r="S2935">
        <v>0</v>
      </c>
      <c r="T2935">
        <v>270</v>
      </c>
      <c r="U2935">
        <v>0</v>
      </c>
      <c r="V2935">
        <v>0</v>
      </c>
      <c r="W2935">
        <v>0</v>
      </c>
      <c r="X2935">
        <v>148.0471473745784</v>
      </c>
      <c r="Y2935">
        <v>0</v>
      </c>
      <c r="Z2935">
        <v>0</v>
      </c>
      <c r="AA2935">
        <v>0</v>
      </c>
      <c r="AB2935">
        <v>632.73235276567846</v>
      </c>
      <c r="AC2935">
        <v>0</v>
      </c>
      <c r="AD2935">
        <v>0</v>
      </c>
      <c r="AE2935">
        <v>780.77950014025691</v>
      </c>
    </row>
    <row r="2936" spans="1:31" x14ac:dyDescent="0.3">
      <c r="A2936">
        <v>2695867</v>
      </c>
      <c r="B2936">
        <v>1</v>
      </c>
      <c r="C2936" t="s">
        <v>80</v>
      </c>
      <c r="D2936" t="s">
        <v>90</v>
      </c>
      <c r="E2936" t="s">
        <v>213</v>
      </c>
      <c r="F2936" t="s">
        <v>8494</v>
      </c>
      <c r="G2936" t="s">
        <v>688</v>
      </c>
      <c r="H2936" t="s">
        <v>187</v>
      </c>
      <c r="I2936" t="s">
        <v>136</v>
      </c>
      <c r="J2936" t="s">
        <v>137</v>
      </c>
      <c r="K2936" t="s">
        <v>138</v>
      </c>
      <c r="L2936" t="s">
        <v>8495</v>
      </c>
      <c r="M2936" t="s">
        <v>8496</v>
      </c>
      <c r="N2936">
        <v>2.727777777</v>
      </c>
      <c r="O2936">
        <v>0</v>
      </c>
      <c r="P2936">
        <v>2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1.2070254866557535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1.2070254866557535</v>
      </c>
    </row>
    <row r="2937" spans="1:31" x14ac:dyDescent="0.3">
      <c r="A2937">
        <v>2695749</v>
      </c>
      <c r="B2937">
        <v>2</v>
      </c>
      <c r="C2937" t="s">
        <v>80</v>
      </c>
      <c r="D2937" t="s">
        <v>96</v>
      </c>
      <c r="E2937" t="s">
        <v>184</v>
      </c>
      <c r="F2937" t="s">
        <v>8497</v>
      </c>
      <c r="G2937" t="s">
        <v>147</v>
      </c>
      <c r="H2937" t="s">
        <v>187</v>
      </c>
      <c r="I2937" t="s">
        <v>136</v>
      </c>
      <c r="J2937" t="s">
        <v>3</v>
      </c>
      <c r="K2937" t="s">
        <v>138</v>
      </c>
      <c r="L2937" t="s">
        <v>8487</v>
      </c>
      <c r="M2937" t="s">
        <v>8498</v>
      </c>
      <c r="N2937">
        <v>0.72333333300000002</v>
      </c>
      <c r="O2937">
        <v>0</v>
      </c>
      <c r="P2937">
        <v>71</v>
      </c>
      <c r="Q2937">
        <v>0</v>
      </c>
      <c r="R2937">
        <v>0</v>
      </c>
      <c r="S2937">
        <v>0</v>
      </c>
      <c r="T2937">
        <v>8</v>
      </c>
      <c r="U2937">
        <v>0</v>
      </c>
      <c r="V2937">
        <v>0</v>
      </c>
      <c r="W2937">
        <v>0</v>
      </c>
      <c r="X2937">
        <v>13.412516820317313</v>
      </c>
      <c r="Y2937">
        <v>0</v>
      </c>
      <c r="Z2937">
        <v>0</v>
      </c>
      <c r="AA2937">
        <v>0</v>
      </c>
      <c r="AB2937">
        <v>0.60674149382117615</v>
      </c>
      <c r="AC2937">
        <v>0</v>
      </c>
      <c r="AD2937">
        <v>0</v>
      </c>
      <c r="AE2937">
        <v>14.019258314138488</v>
      </c>
    </row>
    <row r="2938" spans="1:31" x14ac:dyDescent="0.3">
      <c r="A2938">
        <v>2695911</v>
      </c>
      <c r="B2938">
        <v>1</v>
      </c>
      <c r="C2938" t="s">
        <v>80</v>
      </c>
      <c r="D2938" t="s">
        <v>110</v>
      </c>
      <c r="E2938" t="s">
        <v>213</v>
      </c>
      <c r="F2938" t="s">
        <v>8499</v>
      </c>
      <c r="G2938" t="s">
        <v>688</v>
      </c>
      <c r="H2938" t="s">
        <v>187</v>
      </c>
      <c r="I2938" t="s">
        <v>136</v>
      </c>
      <c r="J2938" t="s">
        <v>137</v>
      </c>
      <c r="K2938" t="s">
        <v>138</v>
      </c>
      <c r="L2938" t="s">
        <v>8500</v>
      </c>
      <c r="M2938" t="s">
        <v>8501</v>
      </c>
      <c r="N2938">
        <v>1.2355555549999999</v>
      </c>
      <c r="O2938">
        <v>0</v>
      </c>
      <c r="P2938">
        <v>2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0.65496262347370804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0.65496262347370804</v>
      </c>
    </row>
    <row r="2939" spans="1:31" x14ac:dyDescent="0.3">
      <c r="A2939">
        <v>2695791</v>
      </c>
      <c r="B2939">
        <v>2</v>
      </c>
      <c r="C2939" t="s">
        <v>80</v>
      </c>
      <c r="D2939" t="s">
        <v>93</v>
      </c>
      <c r="E2939" t="s">
        <v>244</v>
      </c>
      <c r="F2939" t="s">
        <v>8502</v>
      </c>
      <c r="G2939" t="s">
        <v>186</v>
      </c>
      <c r="H2939" t="s">
        <v>187</v>
      </c>
      <c r="I2939" t="s">
        <v>136</v>
      </c>
      <c r="J2939" t="s">
        <v>137</v>
      </c>
      <c r="K2939" t="s">
        <v>138</v>
      </c>
      <c r="L2939" t="s">
        <v>8490</v>
      </c>
      <c r="M2939" t="s">
        <v>8503</v>
      </c>
      <c r="N2939">
        <v>0.65555555499999996</v>
      </c>
      <c r="O2939">
        <v>0</v>
      </c>
      <c r="P2939">
        <v>20</v>
      </c>
      <c r="Q2939">
        <v>0</v>
      </c>
      <c r="R2939">
        <v>22</v>
      </c>
      <c r="S2939">
        <v>0</v>
      </c>
      <c r="T2939">
        <v>4</v>
      </c>
      <c r="U2939">
        <v>0</v>
      </c>
      <c r="V2939">
        <v>0</v>
      </c>
      <c r="W2939">
        <v>0</v>
      </c>
      <c r="X2939">
        <v>2.055209069615306</v>
      </c>
      <c r="Y2939">
        <v>0</v>
      </c>
      <c r="Z2939">
        <v>18.224301198420861</v>
      </c>
      <c r="AA2939">
        <v>0</v>
      </c>
      <c r="AB2939">
        <v>3.0361429866212806</v>
      </c>
      <c r="AC2939">
        <v>0</v>
      </c>
      <c r="AD2939">
        <v>0</v>
      </c>
      <c r="AE2939">
        <v>23.315653254657448</v>
      </c>
    </row>
    <row r="2940" spans="1:31" x14ac:dyDescent="0.3">
      <c r="A2940">
        <v>2689492</v>
      </c>
      <c r="B2940">
        <v>1</v>
      </c>
      <c r="C2940" t="s">
        <v>81</v>
      </c>
      <c r="D2940" t="s">
        <v>126</v>
      </c>
      <c r="E2940" t="s">
        <v>145</v>
      </c>
      <c r="F2940" t="s">
        <v>8504</v>
      </c>
      <c r="G2940" t="s">
        <v>176</v>
      </c>
      <c r="H2940" t="s">
        <v>135</v>
      </c>
      <c r="I2940" t="s">
        <v>136</v>
      </c>
      <c r="J2940" t="s">
        <v>137</v>
      </c>
      <c r="K2940" t="s">
        <v>138</v>
      </c>
      <c r="L2940" t="s">
        <v>8505</v>
      </c>
      <c r="M2940" t="s">
        <v>8506</v>
      </c>
      <c r="N2940">
        <v>0.56805555500000005</v>
      </c>
      <c r="O2940">
        <v>7</v>
      </c>
      <c r="P2940">
        <v>287</v>
      </c>
      <c r="Q2940">
        <v>35</v>
      </c>
      <c r="R2940">
        <v>127</v>
      </c>
      <c r="S2940">
        <v>8</v>
      </c>
      <c r="T2940">
        <v>20</v>
      </c>
      <c r="U2940">
        <v>1</v>
      </c>
      <c r="V2940">
        <v>0</v>
      </c>
      <c r="W2940">
        <v>0.89608437098278682</v>
      </c>
      <c r="X2940">
        <v>20.25675691391266</v>
      </c>
      <c r="Y2940">
        <v>169.83431248085762</v>
      </c>
      <c r="Z2940">
        <v>82.807338770015178</v>
      </c>
      <c r="AA2940">
        <v>53.363456055004796</v>
      </c>
      <c r="AB2940">
        <v>8.3112532289263239</v>
      </c>
      <c r="AC2940">
        <v>23.946410279586665</v>
      </c>
      <c r="AD2940">
        <v>0</v>
      </c>
      <c r="AE2940">
        <v>359.41561209928602</v>
      </c>
    </row>
    <row r="2941" spans="1:31" x14ac:dyDescent="0.3">
      <c r="A2941">
        <v>2693479</v>
      </c>
      <c r="B2941">
        <v>1</v>
      </c>
      <c r="C2941" t="s">
        <v>81</v>
      </c>
      <c r="D2941" t="s">
        <v>114</v>
      </c>
      <c r="E2941" t="s">
        <v>132</v>
      </c>
      <c r="F2941" t="s">
        <v>8507</v>
      </c>
      <c r="G2941" t="s">
        <v>442</v>
      </c>
      <c r="H2941" t="s">
        <v>135</v>
      </c>
      <c r="I2941" t="s">
        <v>169</v>
      </c>
      <c r="J2941" t="s">
        <v>137</v>
      </c>
      <c r="K2941" t="s">
        <v>138</v>
      </c>
      <c r="L2941" t="s">
        <v>8508</v>
      </c>
      <c r="M2941" t="s">
        <v>8509</v>
      </c>
      <c r="N2941">
        <v>1.6666666E-2</v>
      </c>
      <c r="O2941">
        <v>0</v>
      </c>
      <c r="P2941">
        <v>291</v>
      </c>
      <c r="Q2941">
        <v>0</v>
      </c>
      <c r="R2941">
        <v>0</v>
      </c>
      <c r="S2941">
        <v>9</v>
      </c>
      <c r="T2941">
        <v>19</v>
      </c>
      <c r="U2941">
        <v>0</v>
      </c>
      <c r="V2941">
        <v>0</v>
      </c>
      <c r="W2941">
        <v>0</v>
      </c>
      <c r="X2941">
        <v>0.35032596968046009</v>
      </c>
      <c r="Y2941">
        <v>0</v>
      </c>
      <c r="Z2941">
        <v>0</v>
      </c>
      <c r="AA2941">
        <v>0.54132989098289996</v>
      </c>
      <c r="AB2941">
        <v>2.606038846419333E-2</v>
      </c>
      <c r="AC2941">
        <v>0</v>
      </c>
      <c r="AD2941">
        <v>0</v>
      </c>
      <c r="AE2941">
        <v>0.91771624912755334</v>
      </c>
    </row>
    <row r="2942" spans="1:31" x14ac:dyDescent="0.3">
      <c r="A2942">
        <v>2694918</v>
      </c>
      <c r="B2942">
        <v>1</v>
      </c>
      <c r="C2942" t="s">
        <v>81</v>
      </c>
      <c r="D2942" t="s">
        <v>125</v>
      </c>
      <c r="E2942" t="s">
        <v>132</v>
      </c>
      <c r="F2942" t="s">
        <v>8510</v>
      </c>
      <c r="G2942" t="s">
        <v>134</v>
      </c>
      <c r="H2942" t="s">
        <v>135</v>
      </c>
      <c r="I2942" t="s">
        <v>169</v>
      </c>
      <c r="J2942" t="s">
        <v>137</v>
      </c>
      <c r="K2942" t="s">
        <v>138</v>
      </c>
      <c r="L2942" t="s">
        <v>8511</v>
      </c>
      <c r="M2942" t="s">
        <v>8512</v>
      </c>
      <c r="N2942">
        <v>2.7777777E-2</v>
      </c>
      <c r="O2942">
        <v>2</v>
      </c>
      <c r="P2942">
        <v>158</v>
      </c>
      <c r="Q2942">
        <v>29</v>
      </c>
      <c r="R2942">
        <v>176</v>
      </c>
      <c r="S2942">
        <v>2</v>
      </c>
      <c r="T2942">
        <v>8</v>
      </c>
      <c r="U2942">
        <v>0</v>
      </c>
      <c r="V2942">
        <v>0</v>
      </c>
      <c r="W2942">
        <v>1.0419137266019443E-2</v>
      </c>
      <c r="X2942">
        <v>0.67620913545321126</v>
      </c>
      <c r="Y2942">
        <v>0.22051294901866944</v>
      </c>
      <c r="Z2942">
        <v>1.1326663290569667</v>
      </c>
      <c r="AA2942">
        <v>3.1148398140111114E-3</v>
      </c>
      <c r="AB2942">
        <v>3.5796796948433331E-2</v>
      </c>
      <c r="AC2942">
        <v>0</v>
      </c>
      <c r="AD2942">
        <v>0</v>
      </c>
      <c r="AE2942">
        <v>2.0787191875573114</v>
      </c>
    </row>
    <row r="2943" spans="1:31" x14ac:dyDescent="0.3">
      <c r="A2943">
        <v>2695591</v>
      </c>
      <c r="B2943">
        <v>1</v>
      </c>
      <c r="C2943" t="s">
        <v>80</v>
      </c>
      <c r="D2943" t="s">
        <v>106</v>
      </c>
      <c r="E2943" t="s">
        <v>213</v>
      </c>
      <c r="F2943" t="s">
        <v>8513</v>
      </c>
      <c r="G2943" t="s">
        <v>688</v>
      </c>
      <c r="H2943" t="s">
        <v>187</v>
      </c>
      <c r="I2943" t="s">
        <v>136</v>
      </c>
      <c r="J2943" t="s">
        <v>137</v>
      </c>
      <c r="K2943" t="s">
        <v>138</v>
      </c>
      <c r="L2943" t="s">
        <v>8514</v>
      </c>
      <c r="M2943" t="s">
        <v>8515</v>
      </c>
      <c r="N2943">
        <v>6.5841666659999998</v>
      </c>
      <c r="O2943">
        <v>0</v>
      </c>
      <c r="P2943">
        <v>0</v>
      </c>
      <c r="Q2943">
        <v>0</v>
      </c>
      <c r="R2943">
        <v>0</v>
      </c>
      <c r="S2943">
        <v>0</v>
      </c>
      <c r="T2943">
        <v>1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86.411032095892892</v>
      </c>
      <c r="AC2943">
        <v>0</v>
      </c>
      <c r="AD2943">
        <v>0</v>
      </c>
      <c r="AE2943">
        <v>86.411032095892892</v>
      </c>
    </row>
    <row r="2944" spans="1:31" x14ac:dyDescent="0.3">
      <c r="A2944">
        <v>2695630</v>
      </c>
      <c r="B2944">
        <v>1</v>
      </c>
      <c r="C2944" t="s">
        <v>80</v>
      </c>
      <c r="D2944" t="s">
        <v>104</v>
      </c>
      <c r="E2944" t="s">
        <v>213</v>
      </c>
      <c r="F2944" t="s">
        <v>8516</v>
      </c>
      <c r="G2944" t="s">
        <v>688</v>
      </c>
      <c r="H2944" t="s">
        <v>187</v>
      </c>
      <c r="I2944" t="s">
        <v>136</v>
      </c>
      <c r="J2944" t="s">
        <v>137</v>
      </c>
      <c r="K2944" t="s">
        <v>138</v>
      </c>
      <c r="L2944" t="s">
        <v>8517</v>
      </c>
      <c r="M2944" t="s">
        <v>8518</v>
      </c>
      <c r="N2944">
        <v>5.8827777770000003</v>
      </c>
      <c r="O2944">
        <v>0</v>
      </c>
      <c r="P2944">
        <v>1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</row>
    <row r="2945" spans="1:31" x14ac:dyDescent="0.3">
      <c r="A2945">
        <v>2695651</v>
      </c>
      <c r="B2945">
        <v>1</v>
      </c>
      <c r="C2945" t="s">
        <v>80</v>
      </c>
      <c r="D2945" t="s">
        <v>89</v>
      </c>
      <c r="E2945" t="s">
        <v>213</v>
      </c>
      <c r="F2945" t="s">
        <v>8519</v>
      </c>
      <c r="G2945" t="s">
        <v>831</v>
      </c>
      <c r="H2945" t="s">
        <v>187</v>
      </c>
      <c r="I2945" t="s">
        <v>136</v>
      </c>
      <c r="J2945" t="s">
        <v>137</v>
      </c>
      <c r="K2945" t="s">
        <v>138</v>
      </c>
      <c r="L2945" t="s">
        <v>8520</v>
      </c>
      <c r="M2945" t="s">
        <v>8521</v>
      </c>
      <c r="N2945">
        <v>7.1119444439999997</v>
      </c>
      <c r="O2945">
        <v>0</v>
      </c>
      <c r="P2945">
        <v>5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5.9514062826579739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5.9514062826579739</v>
      </c>
    </row>
    <row r="2946" spans="1:31" x14ac:dyDescent="0.3">
      <c r="A2946">
        <v>2695693</v>
      </c>
      <c r="B2946">
        <v>1</v>
      </c>
      <c r="C2946" t="s">
        <v>80</v>
      </c>
      <c r="D2946" t="s">
        <v>100</v>
      </c>
      <c r="E2946" t="s">
        <v>213</v>
      </c>
      <c r="F2946" t="s">
        <v>8522</v>
      </c>
      <c r="G2946" t="s">
        <v>688</v>
      </c>
      <c r="H2946" t="s">
        <v>187</v>
      </c>
      <c r="I2946" t="s">
        <v>136</v>
      </c>
      <c r="J2946" t="s">
        <v>137</v>
      </c>
      <c r="K2946" t="s">
        <v>138</v>
      </c>
      <c r="L2946" t="s">
        <v>8523</v>
      </c>
      <c r="M2946" t="s">
        <v>8524</v>
      </c>
      <c r="N2946">
        <v>3.1825000000000001</v>
      </c>
      <c r="O2946">
        <v>0</v>
      </c>
      <c r="P2946">
        <v>1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0.54352432327835531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0.54352432327835531</v>
      </c>
    </row>
    <row r="2947" spans="1:31" x14ac:dyDescent="0.3">
      <c r="A2947">
        <v>2695828</v>
      </c>
      <c r="B2947">
        <v>1</v>
      </c>
      <c r="C2947" t="s">
        <v>80</v>
      </c>
      <c r="D2947" t="s">
        <v>93</v>
      </c>
      <c r="E2947" t="s">
        <v>244</v>
      </c>
      <c r="F2947" t="s">
        <v>8525</v>
      </c>
      <c r="G2947" t="s">
        <v>968</v>
      </c>
      <c r="H2947" t="s">
        <v>187</v>
      </c>
      <c r="I2947" t="s">
        <v>136</v>
      </c>
      <c r="J2947" t="s">
        <v>137</v>
      </c>
      <c r="K2947" t="s">
        <v>138</v>
      </c>
      <c r="L2947" t="s">
        <v>8526</v>
      </c>
      <c r="M2947" t="s">
        <v>8527</v>
      </c>
      <c r="N2947">
        <v>1.5138888880000001</v>
      </c>
      <c r="O2947">
        <v>0</v>
      </c>
      <c r="P2947">
        <v>14</v>
      </c>
      <c r="Q2947">
        <v>0</v>
      </c>
      <c r="R2947">
        <v>12</v>
      </c>
      <c r="S2947">
        <v>0</v>
      </c>
      <c r="T2947">
        <v>4</v>
      </c>
      <c r="U2947">
        <v>0</v>
      </c>
      <c r="V2947">
        <v>0</v>
      </c>
      <c r="W2947">
        <v>0</v>
      </c>
      <c r="X2947">
        <v>2.6255458134248237</v>
      </c>
      <c r="Y2947">
        <v>0</v>
      </c>
      <c r="Z2947">
        <v>9.1095062698284561</v>
      </c>
      <c r="AA2947">
        <v>0</v>
      </c>
      <c r="AB2947">
        <v>3.9274479347151785</v>
      </c>
      <c r="AC2947">
        <v>0</v>
      </c>
      <c r="AD2947">
        <v>0</v>
      </c>
      <c r="AE2947">
        <v>15.662500017968458</v>
      </c>
    </row>
    <row r="2948" spans="1:31" x14ac:dyDescent="0.3">
      <c r="A2948">
        <v>2695854</v>
      </c>
      <c r="B2948">
        <v>1</v>
      </c>
      <c r="C2948" t="s">
        <v>80</v>
      </c>
      <c r="D2948" t="s">
        <v>108</v>
      </c>
      <c r="E2948" t="s">
        <v>184</v>
      </c>
      <c r="F2948" t="s">
        <v>8528</v>
      </c>
      <c r="G2948" t="s">
        <v>186</v>
      </c>
      <c r="H2948" t="s">
        <v>187</v>
      </c>
      <c r="I2948" t="s">
        <v>136</v>
      </c>
      <c r="J2948" t="s">
        <v>137</v>
      </c>
      <c r="K2948" t="s">
        <v>138</v>
      </c>
      <c r="L2948" t="s">
        <v>8529</v>
      </c>
      <c r="M2948" t="s">
        <v>8530</v>
      </c>
      <c r="N2948">
        <v>1.0916666660000001</v>
      </c>
      <c r="O2948">
        <v>0</v>
      </c>
      <c r="P2948">
        <v>5</v>
      </c>
      <c r="Q2948">
        <v>0</v>
      </c>
      <c r="R2948">
        <v>1</v>
      </c>
      <c r="S2948">
        <v>0</v>
      </c>
      <c r="T2948">
        <v>1</v>
      </c>
      <c r="U2948">
        <v>0</v>
      </c>
      <c r="V2948">
        <v>0</v>
      </c>
      <c r="W2948">
        <v>0</v>
      </c>
      <c r="X2948">
        <v>0.86891549776794308</v>
      </c>
      <c r="Y2948">
        <v>0</v>
      </c>
      <c r="Z2948">
        <v>0</v>
      </c>
      <c r="AA2948">
        <v>0</v>
      </c>
      <c r="AB2948">
        <v>3.4766372469156406</v>
      </c>
      <c r="AC2948">
        <v>0</v>
      </c>
      <c r="AD2948">
        <v>0</v>
      </c>
      <c r="AE2948">
        <v>4.3455527446835838</v>
      </c>
    </row>
    <row r="2949" spans="1:31" x14ac:dyDescent="0.3">
      <c r="A2949">
        <v>2695858</v>
      </c>
      <c r="B2949">
        <v>1</v>
      </c>
      <c r="C2949" t="s">
        <v>80</v>
      </c>
      <c r="D2949" t="s">
        <v>98</v>
      </c>
      <c r="E2949" t="s">
        <v>213</v>
      </c>
      <c r="F2949" t="s">
        <v>8531</v>
      </c>
      <c r="G2949" t="s">
        <v>688</v>
      </c>
      <c r="H2949" t="s">
        <v>187</v>
      </c>
      <c r="I2949" t="s">
        <v>136</v>
      </c>
      <c r="J2949" t="s">
        <v>137</v>
      </c>
      <c r="K2949" t="s">
        <v>138</v>
      </c>
      <c r="L2949" t="s">
        <v>8532</v>
      </c>
      <c r="M2949" t="s">
        <v>8533</v>
      </c>
      <c r="N2949">
        <v>3.1352777770000002</v>
      </c>
      <c r="O2949">
        <v>0</v>
      </c>
      <c r="P2949">
        <v>0</v>
      </c>
      <c r="Q2949">
        <v>0</v>
      </c>
      <c r="R2949">
        <v>1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27.689480213739955</v>
      </c>
      <c r="AA2949">
        <v>0</v>
      </c>
      <c r="AB2949">
        <v>0</v>
      </c>
      <c r="AC2949">
        <v>0</v>
      </c>
      <c r="AD2949">
        <v>0</v>
      </c>
      <c r="AE2949">
        <v>27.689480213739955</v>
      </c>
    </row>
    <row r="2950" spans="1:31" x14ac:dyDescent="0.3">
      <c r="A2950">
        <v>2695877</v>
      </c>
      <c r="B2950">
        <v>1</v>
      </c>
      <c r="C2950" t="s">
        <v>80</v>
      </c>
      <c r="D2950" t="s">
        <v>94</v>
      </c>
      <c r="E2950" t="s">
        <v>213</v>
      </c>
      <c r="F2950" t="s">
        <v>8293</v>
      </c>
      <c r="G2950" t="s">
        <v>831</v>
      </c>
      <c r="H2950" t="s">
        <v>187</v>
      </c>
      <c r="I2950" t="s">
        <v>136</v>
      </c>
      <c r="J2950" t="s">
        <v>137</v>
      </c>
      <c r="K2950" t="s">
        <v>138</v>
      </c>
      <c r="L2950" t="s">
        <v>8534</v>
      </c>
      <c r="M2950" t="s">
        <v>8535</v>
      </c>
      <c r="N2950">
        <v>3.1247222219999999</v>
      </c>
      <c r="O2950">
        <v>0</v>
      </c>
      <c r="P2950">
        <v>4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1.1276972187599943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1.1276972187599943</v>
      </c>
    </row>
    <row r="2951" spans="1:31" x14ac:dyDescent="0.3">
      <c r="A2951">
        <v>2695889</v>
      </c>
      <c r="B2951">
        <v>1</v>
      </c>
      <c r="C2951" t="s">
        <v>81</v>
      </c>
      <c r="D2951" t="s">
        <v>114</v>
      </c>
      <c r="E2951" t="s">
        <v>184</v>
      </c>
      <c r="F2951" t="s">
        <v>6306</v>
      </c>
      <c r="G2951" t="s">
        <v>1999</v>
      </c>
      <c r="H2951" t="s">
        <v>187</v>
      </c>
      <c r="I2951" t="s">
        <v>136</v>
      </c>
      <c r="J2951" t="s">
        <v>137</v>
      </c>
      <c r="K2951" t="s">
        <v>138</v>
      </c>
      <c r="L2951" t="s">
        <v>8536</v>
      </c>
      <c r="M2951" t="s">
        <v>8537</v>
      </c>
      <c r="N2951">
        <v>1.92</v>
      </c>
      <c r="O2951">
        <v>0</v>
      </c>
      <c r="P2951">
        <v>88</v>
      </c>
      <c r="Q2951">
        <v>0</v>
      </c>
      <c r="R2951">
        <v>0</v>
      </c>
      <c r="S2951">
        <v>0</v>
      </c>
      <c r="T2951">
        <v>2</v>
      </c>
      <c r="U2951">
        <v>0</v>
      </c>
      <c r="V2951">
        <v>0</v>
      </c>
      <c r="W2951">
        <v>0</v>
      </c>
      <c r="X2951">
        <v>19.99032025125388</v>
      </c>
      <c r="Y2951">
        <v>0</v>
      </c>
      <c r="Z2951">
        <v>0</v>
      </c>
      <c r="AA2951">
        <v>0</v>
      </c>
      <c r="AB2951">
        <v>1.2983528879232988</v>
      </c>
      <c r="AC2951">
        <v>0</v>
      </c>
      <c r="AD2951">
        <v>0</v>
      </c>
      <c r="AE2951">
        <v>21.288673139177178</v>
      </c>
    </row>
    <row r="2952" spans="1:31" x14ac:dyDescent="0.3">
      <c r="A2952">
        <v>2695910</v>
      </c>
      <c r="B2952">
        <v>1</v>
      </c>
      <c r="C2952" t="s">
        <v>80</v>
      </c>
      <c r="D2952" t="s">
        <v>83</v>
      </c>
      <c r="E2952" t="s">
        <v>213</v>
      </c>
      <c r="F2952" t="s">
        <v>8538</v>
      </c>
      <c r="G2952" t="s">
        <v>688</v>
      </c>
      <c r="H2952" t="s">
        <v>187</v>
      </c>
      <c r="I2952" t="s">
        <v>136</v>
      </c>
      <c r="J2952" t="s">
        <v>137</v>
      </c>
      <c r="K2952" t="s">
        <v>138</v>
      </c>
      <c r="L2952" t="s">
        <v>8539</v>
      </c>
      <c r="M2952" t="s">
        <v>8540</v>
      </c>
      <c r="N2952">
        <v>2.0313888879999999</v>
      </c>
      <c r="O2952">
        <v>0</v>
      </c>
      <c r="P2952">
        <v>1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0.52318553730972528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0.52318553730972528</v>
      </c>
    </row>
    <row r="2953" spans="1:31" x14ac:dyDescent="0.3">
      <c r="A2953">
        <v>2695930</v>
      </c>
      <c r="B2953">
        <v>1</v>
      </c>
      <c r="C2953" t="s">
        <v>80</v>
      </c>
      <c r="D2953" t="s">
        <v>110</v>
      </c>
      <c r="E2953" t="s">
        <v>213</v>
      </c>
      <c r="F2953" t="s">
        <v>8541</v>
      </c>
      <c r="G2953" t="s">
        <v>688</v>
      </c>
      <c r="H2953" t="s">
        <v>187</v>
      </c>
      <c r="I2953" t="s">
        <v>136</v>
      </c>
      <c r="J2953" t="s">
        <v>137</v>
      </c>
      <c r="K2953" t="s">
        <v>138</v>
      </c>
      <c r="L2953" t="s">
        <v>8542</v>
      </c>
      <c r="M2953" t="s">
        <v>8543</v>
      </c>
      <c r="N2953">
        <v>1.615</v>
      </c>
      <c r="O2953">
        <v>0</v>
      </c>
      <c r="P2953">
        <v>1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0.55749938401766408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0.55749938401766408</v>
      </c>
    </row>
    <row r="2954" spans="1:31" x14ac:dyDescent="0.3">
      <c r="A2954">
        <v>2695939</v>
      </c>
      <c r="B2954">
        <v>1</v>
      </c>
      <c r="C2954" t="s">
        <v>80</v>
      </c>
      <c r="D2954" t="s">
        <v>96</v>
      </c>
      <c r="E2954" t="s">
        <v>213</v>
      </c>
      <c r="F2954" t="s">
        <v>8544</v>
      </c>
      <c r="G2954" t="s">
        <v>688</v>
      </c>
      <c r="H2954" t="s">
        <v>187</v>
      </c>
      <c r="I2954" t="s">
        <v>136</v>
      </c>
      <c r="J2954" t="s">
        <v>137</v>
      </c>
      <c r="K2954" t="s">
        <v>138</v>
      </c>
      <c r="L2954" t="s">
        <v>8545</v>
      </c>
      <c r="M2954" t="s">
        <v>8546</v>
      </c>
      <c r="N2954">
        <v>1.1416666660000001</v>
      </c>
      <c r="O2954">
        <v>0</v>
      </c>
      <c r="P2954">
        <v>0</v>
      </c>
      <c r="Q2954">
        <v>0</v>
      </c>
      <c r="R2954">
        <v>7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2.2655192048641366</v>
      </c>
      <c r="AA2954">
        <v>0</v>
      </c>
      <c r="AB2954">
        <v>0</v>
      </c>
      <c r="AC2954">
        <v>0</v>
      </c>
      <c r="AD2954">
        <v>0</v>
      </c>
      <c r="AE2954">
        <v>2.2655192048641366</v>
      </c>
    </row>
    <row r="2955" spans="1:31" x14ac:dyDescent="0.3">
      <c r="A2955">
        <v>2695946</v>
      </c>
      <c r="B2955">
        <v>1</v>
      </c>
      <c r="C2955" t="s">
        <v>81</v>
      </c>
      <c r="D2955" t="s">
        <v>118</v>
      </c>
      <c r="E2955" t="s">
        <v>184</v>
      </c>
      <c r="F2955" t="s">
        <v>5608</v>
      </c>
      <c r="G2955" t="s">
        <v>409</v>
      </c>
      <c r="H2955" t="s">
        <v>187</v>
      </c>
      <c r="I2955" t="s">
        <v>136</v>
      </c>
      <c r="J2955" t="s">
        <v>137</v>
      </c>
      <c r="K2955" t="s">
        <v>138</v>
      </c>
      <c r="L2955" t="s">
        <v>8547</v>
      </c>
      <c r="M2955" t="s">
        <v>8548</v>
      </c>
      <c r="N2955">
        <v>0.34166666600000001</v>
      </c>
      <c r="O2955">
        <v>0</v>
      </c>
      <c r="P2955">
        <v>18</v>
      </c>
      <c r="Q2955">
        <v>0</v>
      </c>
      <c r="R2955">
        <v>0</v>
      </c>
      <c r="S2955">
        <v>0</v>
      </c>
      <c r="T2955">
        <v>1</v>
      </c>
      <c r="U2955">
        <v>0</v>
      </c>
      <c r="V2955">
        <v>0</v>
      </c>
      <c r="W2955">
        <v>0</v>
      </c>
      <c r="X2955">
        <v>1.7526138536751297</v>
      </c>
      <c r="Y2955">
        <v>0</v>
      </c>
      <c r="Z2955">
        <v>0</v>
      </c>
      <c r="AA2955">
        <v>0</v>
      </c>
      <c r="AB2955">
        <v>0.42262433460000004</v>
      </c>
      <c r="AC2955">
        <v>0</v>
      </c>
      <c r="AD2955">
        <v>0</v>
      </c>
      <c r="AE2955">
        <v>2.1752381882751299</v>
      </c>
    </row>
    <row r="2956" spans="1:31" x14ac:dyDescent="0.3">
      <c r="A2956">
        <v>2688034</v>
      </c>
      <c r="B2956">
        <v>1</v>
      </c>
      <c r="C2956" t="s">
        <v>80</v>
      </c>
      <c r="D2956" t="s">
        <v>93</v>
      </c>
      <c r="E2956" t="s">
        <v>160</v>
      </c>
      <c r="F2956" t="s">
        <v>5444</v>
      </c>
      <c r="G2956" t="s">
        <v>165</v>
      </c>
      <c r="H2956" t="s">
        <v>135</v>
      </c>
      <c r="I2956" t="s">
        <v>136</v>
      </c>
      <c r="J2956" t="s">
        <v>137</v>
      </c>
      <c r="K2956" t="s">
        <v>166</v>
      </c>
      <c r="L2956" t="s">
        <v>8549</v>
      </c>
      <c r="M2956" t="s">
        <v>8550</v>
      </c>
      <c r="N2956">
        <v>7.7577777770000003</v>
      </c>
      <c r="O2956">
        <v>0</v>
      </c>
      <c r="P2956">
        <v>586</v>
      </c>
      <c r="Q2956">
        <v>2</v>
      </c>
      <c r="R2956">
        <v>130</v>
      </c>
      <c r="S2956">
        <v>7</v>
      </c>
      <c r="T2956">
        <v>112</v>
      </c>
      <c r="U2956">
        <v>0</v>
      </c>
      <c r="V2956">
        <v>0</v>
      </c>
      <c r="W2956">
        <v>0</v>
      </c>
      <c r="X2956">
        <v>723.27489675921254</v>
      </c>
      <c r="Y2956">
        <v>290.51844980235876</v>
      </c>
      <c r="Z2956">
        <v>1193.2445618639435</v>
      </c>
      <c r="AA2956">
        <v>204.42870380440203</v>
      </c>
      <c r="AB2956">
        <v>766.73809614139032</v>
      </c>
      <c r="AC2956">
        <v>0</v>
      </c>
      <c r="AD2956">
        <v>0</v>
      </c>
      <c r="AE2956">
        <v>3178.2047083713069</v>
      </c>
    </row>
    <row r="2957" spans="1:31" x14ac:dyDescent="0.3">
      <c r="A2957">
        <v>2688353</v>
      </c>
      <c r="B2957">
        <v>1</v>
      </c>
      <c r="C2957" t="s">
        <v>80</v>
      </c>
      <c r="D2957" t="s">
        <v>93</v>
      </c>
      <c r="E2957" t="s">
        <v>160</v>
      </c>
      <c r="F2957" t="s">
        <v>8551</v>
      </c>
      <c r="G2957" t="s">
        <v>134</v>
      </c>
      <c r="H2957" t="s">
        <v>135</v>
      </c>
      <c r="I2957" t="s">
        <v>136</v>
      </c>
      <c r="J2957" t="s">
        <v>137</v>
      </c>
      <c r="K2957" t="s">
        <v>138</v>
      </c>
      <c r="L2957" t="s">
        <v>8552</v>
      </c>
      <c r="M2957" t="s">
        <v>8553</v>
      </c>
      <c r="N2957">
        <v>0.377222222</v>
      </c>
      <c r="O2957">
        <v>0</v>
      </c>
      <c r="P2957">
        <v>43</v>
      </c>
      <c r="Q2957">
        <v>51</v>
      </c>
      <c r="R2957">
        <v>135</v>
      </c>
      <c r="S2957">
        <v>4</v>
      </c>
      <c r="T2957">
        <v>50</v>
      </c>
      <c r="U2957">
        <v>1</v>
      </c>
      <c r="V2957">
        <v>0</v>
      </c>
      <c r="W2957">
        <v>0</v>
      </c>
      <c r="X2957">
        <v>4.1276812778883301</v>
      </c>
      <c r="Y2957">
        <v>182.77437407101593</v>
      </c>
      <c r="Z2957">
        <v>122.07818687970652</v>
      </c>
      <c r="AA2957">
        <v>8.155095067219456</v>
      </c>
      <c r="AB2957">
        <v>29.703727840196947</v>
      </c>
      <c r="AC2957">
        <v>258.18020496291393</v>
      </c>
      <c r="AD2957">
        <v>0</v>
      </c>
      <c r="AE2957">
        <v>605.01927009894121</v>
      </c>
    </row>
    <row r="2958" spans="1:31" x14ac:dyDescent="0.3">
      <c r="A2958">
        <v>2688785</v>
      </c>
      <c r="B2958">
        <v>1</v>
      </c>
      <c r="C2958" t="s">
        <v>80</v>
      </c>
      <c r="D2958" t="s">
        <v>93</v>
      </c>
      <c r="E2958" t="s">
        <v>160</v>
      </c>
      <c r="F2958" t="s">
        <v>8554</v>
      </c>
      <c r="G2958" t="s">
        <v>346</v>
      </c>
      <c r="H2958" t="s">
        <v>135</v>
      </c>
      <c r="I2958" t="s">
        <v>136</v>
      </c>
      <c r="J2958" t="s">
        <v>137</v>
      </c>
      <c r="K2958" t="s">
        <v>166</v>
      </c>
      <c r="L2958" t="s">
        <v>8555</v>
      </c>
      <c r="M2958" t="s">
        <v>8556</v>
      </c>
      <c r="N2958">
        <v>6.7083333329999997</v>
      </c>
      <c r="O2958">
        <v>0</v>
      </c>
      <c r="P2958">
        <v>52</v>
      </c>
      <c r="Q2958">
        <v>51</v>
      </c>
      <c r="R2958">
        <v>156</v>
      </c>
      <c r="S2958">
        <v>4</v>
      </c>
      <c r="T2958">
        <v>54</v>
      </c>
      <c r="U2958">
        <v>1</v>
      </c>
      <c r="V2958">
        <v>0</v>
      </c>
      <c r="W2958">
        <v>0</v>
      </c>
      <c r="X2958">
        <v>95.210999450435708</v>
      </c>
      <c r="Y2958">
        <v>2864.110590640586</v>
      </c>
      <c r="Z2958">
        <v>2373.7090128668342</v>
      </c>
      <c r="AA2958">
        <v>118.06759086934804</v>
      </c>
      <c r="AB2958">
        <v>491.66314129874166</v>
      </c>
      <c r="AC2958">
        <v>3072.016586402357</v>
      </c>
      <c r="AD2958">
        <v>0</v>
      </c>
      <c r="AE2958">
        <v>9014.7779215283026</v>
      </c>
    </row>
    <row r="2959" spans="1:31" x14ac:dyDescent="0.3">
      <c r="A2959">
        <v>2689684</v>
      </c>
      <c r="B2959">
        <v>1</v>
      </c>
      <c r="C2959" t="s">
        <v>80</v>
      </c>
      <c r="D2959" t="s">
        <v>93</v>
      </c>
      <c r="E2959" t="s">
        <v>141</v>
      </c>
      <c r="F2959" t="s">
        <v>4857</v>
      </c>
      <c r="G2959" t="s">
        <v>165</v>
      </c>
      <c r="H2959" t="s">
        <v>135</v>
      </c>
      <c r="I2959" t="s">
        <v>136</v>
      </c>
      <c r="J2959" t="s">
        <v>137</v>
      </c>
      <c r="K2959" t="s">
        <v>166</v>
      </c>
      <c r="L2959" t="s">
        <v>8557</v>
      </c>
      <c r="M2959" t="s">
        <v>8558</v>
      </c>
      <c r="N2959">
        <v>6.6572222219999997</v>
      </c>
      <c r="O2959">
        <v>3</v>
      </c>
      <c r="P2959">
        <v>3320</v>
      </c>
      <c r="Q2959">
        <v>100</v>
      </c>
      <c r="R2959">
        <v>842</v>
      </c>
      <c r="S2959">
        <v>45</v>
      </c>
      <c r="T2959">
        <v>702</v>
      </c>
      <c r="U2959">
        <v>2</v>
      </c>
      <c r="V2959">
        <v>0</v>
      </c>
      <c r="W2959">
        <v>13.116906159148277</v>
      </c>
      <c r="X2959">
        <v>3085.1004002857171</v>
      </c>
      <c r="Y2959">
        <v>4676.0772786544258</v>
      </c>
      <c r="Z2959">
        <v>14702.293635237727</v>
      </c>
      <c r="AA2959">
        <v>1614.6337956641753</v>
      </c>
      <c r="AB2959">
        <v>6143.3240325689312</v>
      </c>
      <c r="AC2959">
        <v>832.04423076382136</v>
      </c>
      <c r="AD2959">
        <v>0</v>
      </c>
      <c r="AE2959">
        <v>31066.590279333948</v>
      </c>
    </row>
    <row r="2960" spans="1:31" x14ac:dyDescent="0.3">
      <c r="A2960">
        <v>2690964</v>
      </c>
      <c r="B2960">
        <v>1</v>
      </c>
      <c r="C2960" t="s">
        <v>80</v>
      </c>
      <c r="D2960" t="s">
        <v>93</v>
      </c>
      <c r="E2960" t="s">
        <v>160</v>
      </c>
      <c r="F2960" t="s">
        <v>5849</v>
      </c>
      <c r="G2960" t="s">
        <v>346</v>
      </c>
      <c r="H2960" t="s">
        <v>135</v>
      </c>
      <c r="I2960" t="s">
        <v>136</v>
      </c>
      <c r="J2960" t="s">
        <v>137</v>
      </c>
      <c r="K2960" t="s">
        <v>166</v>
      </c>
      <c r="L2960" t="s">
        <v>8559</v>
      </c>
      <c r="M2960" t="s">
        <v>8560</v>
      </c>
      <c r="N2960">
        <v>1.7397222219999999</v>
      </c>
      <c r="O2960">
        <v>0</v>
      </c>
      <c r="P2960">
        <v>4217</v>
      </c>
      <c r="Q2960">
        <v>0</v>
      </c>
      <c r="R2960">
        <v>0</v>
      </c>
      <c r="S2960">
        <v>1</v>
      </c>
      <c r="T2960">
        <v>422</v>
      </c>
      <c r="U2960">
        <v>0</v>
      </c>
      <c r="V2960">
        <v>0</v>
      </c>
      <c r="W2960">
        <v>0</v>
      </c>
      <c r="X2960">
        <v>1136.5292155533868</v>
      </c>
      <c r="Y2960">
        <v>0</v>
      </c>
      <c r="Z2960">
        <v>0</v>
      </c>
      <c r="AA2960">
        <v>0</v>
      </c>
      <c r="AB2960">
        <v>1007.9608675034998</v>
      </c>
      <c r="AC2960">
        <v>0</v>
      </c>
      <c r="AD2960">
        <v>0</v>
      </c>
      <c r="AE2960">
        <v>2144.4900830568868</v>
      </c>
    </row>
    <row r="2961" spans="1:31" x14ac:dyDescent="0.3">
      <c r="A2961">
        <v>2691604</v>
      </c>
      <c r="B2961">
        <v>1</v>
      </c>
      <c r="C2961" t="s">
        <v>80</v>
      </c>
      <c r="D2961" t="s">
        <v>93</v>
      </c>
      <c r="E2961" t="s">
        <v>160</v>
      </c>
      <c r="F2961" t="s">
        <v>5849</v>
      </c>
      <c r="G2961" t="s">
        <v>165</v>
      </c>
      <c r="H2961" t="s">
        <v>135</v>
      </c>
      <c r="I2961" t="s">
        <v>136</v>
      </c>
      <c r="J2961" t="s">
        <v>137</v>
      </c>
      <c r="K2961" t="s">
        <v>166</v>
      </c>
      <c r="L2961" t="s">
        <v>8561</v>
      </c>
      <c r="M2961" t="s">
        <v>8562</v>
      </c>
      <c r="N2961">
        <v>5.5802777770000001</v>
      </c>
      <c r="O2961">
        <v>0</v>
      </c>
      <c r="P2961">
        <v>4218</v>
      </c>
      <c r="Q2961">
        <v>0</v>
      </c>
      <c r="R2961">
        <v>0</v>
      </c>
      <c r="S2961">
        <v>1</v>
      </c>
      <c r="T2961">
        <v>422</v>
      </c>
      <c r="U2961">
        <v>0</v>
      </c>
      <c r="V2961">
        <v>0</v>
      </c>
      <c r="W2961">
        <v>0</v>
      </c>
      <c r="X2961">
        <v>3606.2248337172355</v>
      </c>
      <c r="Y2961">
        <v>0</v>
      </c>
      <c r="Z2961">
        <v>0</v>
      </c>
      <c r="AA2961">
        <v>0</v>
      </c>
      <c r="AB2961">
        <v>3232.0578163091959</v>
      </c>
      <c r="AC2961">
        <v>0</v>
      </c>
      <c r="AD2961">
        <v>0</v>
      </c>
      <c r="AE2961">
        <v>6838.2826500264309</v>
      </c>
    </row>
    <row r="2962" spans="1:31" x14ac:dyDescent="0.3">
      <c r="A2962">
        <v>2692120</v>
      </c>
      <c r="B2962">
        <v>1</v>
      </c>
      <c r="C2962" t="s">
        <v>80</v>
      </c>
      <c r="D2962" t="s">
        <v>93</v>
      </c>
      <c r="E2962" t="s">
        <v>145</v>
      </c>
      <c r="F2962" t="s">
        <v>8563</v>
      </c>
      <c r="G2962" t="s">
        <v>134</v>
      </c>
      <c r="H2962" t="s">
        <v>135</v>
      </c>
      <c r="I2962" t="s">
        <v>136</v>
      </c>
      <c r="J2962" t="s">
        <v>137</v>
      </c>
      <c r="K2962" t="s">
        <v>138</v>
      </c>
      <c r="L2962" t="s">
        <v>8564</v>
      </c>
      <c r="M2962" t="s">
        <v>8565</v>
      </c>
      <c r="N2962">
        <v>0.169444444</v>
      </c>
      <c r="O2962">
        <v>0</v>
      </c>
      <c r="P2962">
        <v>121</v>
      </c>
      <c r="Q2962">
        <v>0</v>
      </c>
      <c r="R2962">
        <v>10</v>
      </c>
      <c r="S2962">
        <v>0</v>
      </c>
      <c r="T2962">
        <v>32</v>
      </c>
      <c r="U2962">
        <v>0</v>
      </c>
      <c r="V2962">
        <v>0</v>
      </c>
      <c r="W2962">
        <v>0</v>
      </c>
      <c r="X2962">
        <v>4.4746184782502736</v>
      </c>
      <c r="Y2962">
        <v>0</v>
      </c>
      <c r="Z2962">
        <v>5.1359104530380026</v>
      </c>
      <c r="AA2962">
        <v>0</v>
      </c>
      <c r="AB2962">
        <v>13.904551809193959</v>
      </c>
      <c r="AC2962">
        <v>0</v>
      </c>
      <c r="AD2962">
        <v>0</v>
      </c>
      <c r="AE2962">
        <v>23.515080740482233</v>
      </c>
    </row>
    <row r="2963" spans="1:31" x14ac:dyDescent="0.3">
      <c r="A2963">
        <v>2692165</v>
      </c>
      <c r="B2963">
        <v>1</v>
      </c>
      <c r="C2963" t="s">
        <v>80</v>
      </c>
      <c r="D2963" t="s">
        <v>93</v>
      </c>
      <c r="E2963" t="s">
        <v>160</v>
      </c>
      <c r="F2963" t="s">
        <v>6652</v>
      </c>
      <c r="G2963" t="s">
        <v>134</v>
      </c>
      <c r="H2963" t="s">
        <v>135</v>
      </c>
      <c r="I2963" t="s">
        <v>136</v>
      </c>
      <c r="J2963" t="s">
        <v>137</v>
      </c>
      <c r="K2963" t="s">
        <v>138</v>
      </c>
      <c r="L2963" t="s">
        <v>8566</v>
      </c>
      <c r="M2963" t="s">
        <v>8567</v>
      </c>
      <c r="N2963">
        <v>1.3833333329999999</v>
      </c>
      <c r="O2963">
        <v>0</v>
      </c>
      <c r="P2963">
        <v>162</v>
      </c>
      <c r="Q2963">
        <v>7</v>
      </c>
      <c r="R2963">
        <v>80</v>
      </c>
      <c r="S2963">
        <v>5</v>
      </c>
      <c r="T2963">
        <v>38</v>
      </c>
      <c r="U2963">
        <v>0</v>
      </c>
      <c r="V2963">
        <v>0</v>
      </c>
      <c r="W2963">
        <v>0</v>
      </c>
      <c r="X2963">
        <v>32.232748652161511</v>
      </c>
      <c r="Y2963">
        <v>17.387111638686534</v>
      </c>
      <c r="Z2963">
        <v>316.81602953532888</v>
      </c>
      <c r="AA2963">
        <v>159.98530206420784</v>
      </c>
      <c r="AB2963">
        <v>68.183930353668089</v>
      </c>
      <c r="AC2963">
        <v>0</v>
      </c>
      <c r="AD2963">
        <v>0</v>
      </c>
      <c r="AE2963">
        <v>594.60512224405284</v>
      </c>
    </row>
    <row r="2964" spans="1:31" x14ac:dyDescent="0.3">
      <c r="A2964">
        <v>2692243</v>
      </c>
      <c r="B2964">
        <v>1</v>
      </c>
      <c r="C2964" t="s">
        <v>80</v>
      </c>
      <c r="D2964" t="s">
        <v>93</v>
      </c>
      <c r="E2964" t="s">
        <v>160</v>
      </c>
      <c r="F2964" t="s">
        <v>6601</v>
      </c>
      <c r="G2964" t="s">
        <v>165</v>
      </c>
      <c r="H2964" t="s">
        <v>135</v>
      </c>
      <c r="I2964" t="s">
        <v>136</v>
      </c>
      <c r="J2964" t="s">
        <v>137</v>
      </c>
      <c r="K2964" t="s">
        <v>166</v>
      </c>
      <c r="L2964" t="s">
        <v>8568</v>
      </c>
      <c r="M2964" t="s">
        <v>8569</v>
      </c>
      <c r="N2964">
        <v>7.5808333330000002</v>
      </c>
      <c r="O2964">
        <v>3</v>
      </c>
      <c r="P2964">
        <v>5</v>
      </c>
      <c r="Q2964">
        <v>39</v>
      </c>
      <c r="R2964">
        <v>2</v>
      </c>
      <c r="S2964">
        <v>10</v>
      </c>
      <c r="T2964">
        <v>12</v>
      </c>
      <c r="U2964">
        <v>1</v>
      </c>
      <c r="V2964">
        <v>0</v>
      </c>
      <c r="W2964">
        <v>26.504122346848014</v>
      </c>
      <c r="X2964">
        <v>16.390339907328325</v>
      </c>
      <c r="Y2964">
        <v>2534.9351354301057</v>
      </c>
      <c r="Z2964">
        <v>17.581643003258595</v>
      </c>
      <c r="AA2964">
        <v>353.48028727896315</v>
      </c>
      <c r="AB2964">
        <v>160.40028539527708</v>
      </c>
      <c r="AC2964">
        <v>197.89206409878204</v>
      </c>
      <c r="AD2964">
        <v>0</v>
      </c>
      <c r="AE2964">
        <v>3307.1838774605631</v>
      </c>
    </row>
    <row r="2965" spans="1:31" x14ac:dyDescent="0.3">
      <c r="A2965">
        <v>2692264</v>
      </c>
      <c r="B2965">
        <v>1</v>
      </c>
      <c r="C2965" t="s">
        <v>80</v>
      </c>
      <c r="D2965" t="s">
        <v>93</v>
      </c>
      <c r="E2965" t="s">
        <v>160</v>
      </c>
      <c r="F2965" t="s">
        <v>8570</v>
      </c>
      <c r="G2965" t="s">
        <v>134</v>
      </c>
      <c r="H2965" t="s">
        <v>135</v>
      </c>
      <c r="I2965" t="s">
        <v>136</v>
      </c>
      <c r="J2965" t="s">
        <v>137</v>
      </c>
      <c r="K2965" t="s">
        <v>138</v>
      </c>
      <c r="L2965" t="s">
        <v>8571</v>
      </c>
      <c r="M2965" t="s">
        <v>8572</v>
      </c>
      <c r="N2965">
        <v>0.80138888799999997</v>
      </c>
      <c r="O2965">
        <v>0</v>
      </c>
      <c r="P2965">
        <v>0</v>
      </c>
      <c r="Q2965">
        <v>12</v>
      </c>
      <c r="R2965">
        <v>0</v>
      </c>
      <c r="S2965">
        <v>1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96.347976764049818</v>
      </c>
      <c r="Z2965">
        <v>0</v>
      </c>
      <c r="AA2965">
        <v>5.9094194725827842</v>
      </c>
      <c r="AB2965">
        <v>0</v>
      </c>
      <c r="AC2965">
        <v>0</v>
      </c>
      <c r="AD2965">
        <v>0</v>
      </c>
      <c r="AE2965">
        <v>102.2573962366326</v>
      </c>
    </row>
    <row r="2966" spans="1:31" x14ac:dyDescent="0.3">
      <c r="A2966">
        <v>2692378</v>
      </c>
      <c r="B2966">
        <v>1</v>
      </c>
      <c r="C2966" t="s">
        <v>80</v>
      </c>
      <c r="D2966" t="s">
        <v>93</v>
      </c>
      <c r="E2966" t="s">
        <v>160</v>
      </c>
      <c r="F2966" t="s">
        <v>8554</v>
      </c>
      <c r="G2966" t="s">
        <v>134</v>
      </c>
      <c r="H2966" t="s">
        <v>135</v>
      </c>
      <c r="I2966" t="s">
        <v>136</v>
      </c>
      <c r="J2966" t="s">
        <v>137</v>
      </c>
      <c r="K2966" t="s">
        <v>138</v>
      </c>
      <c r="L2966" t="s">
        <v>8573</v>
      </c>
      <c r="M2966" t="s">
        <v>8574</v>
      </c>
      <c r="N2966">
        <v>0.51500000000000001</v>
      </c>
      <c r="O2966">
        <v>0</v>
      </c>
      <c r="P2966">
        <v>52</v>
      </c>
      <c r="Q2966">
        <v>51</v>
      </c>
      <c r="R2966">
        <v>156</v>
      </c>
      <c r="S2966">
        <v>4</v>
      </c>
      <c r="T2966">
        <v>54</v>
      </c>
      <c r="U2966">
        <v>1</v>
      </c>
      <c r="V2966">
        <v>0</v>
      </c>
      <c r="W2966">
        <v>0</v>
      </c>
      <c r="X2966">
        <v>7.5420438350559245</v>
      </c>
      <c r="Y2966">
        <v>237.65425011418117</v>
      </c>
      <c r="Z2966">
        <v>198.24962495180705</v>
      </c>
      <c r="AA2966">
        <v>10.622096415285018</v>
      </c>
      <c r="AB2966">
        <v>42.987053983208085</v>
      </c>
      <c r="AC2966">
        <v>293.04245122496678</v>
      </c>
      <c r="AD2966">
        <v>0</v>
      </c>
      <c r="AE2966">
        <v>790.09752052450403</v>
      </c>
    </row>
    <row r="2967" spans="1:31" x14ac:dyDescent="0.3">
      <c r="A2967">
        <v>2692813</v>
      </c>
      <c r="B2967">
        <v>1</v>
      </c>
      <c r="C2967" t="s">
        <v>80</v>
      </c>
      <c r="D2967" t="s">
        <v>93</v>
      </c>
      <c r="E2967" t="s">
        <v>160</v>
      </c>
      <c r="F2967" t="s">
        <v>8575</v>
      </c>
      <c r="G2967" t="s">
        <v>134</v>
      </c>
      <c r="H2967" t="s">
        <v>135</v>
      </c>
      <c r="I2967" t="s">
        <v>136</v>
      </c>
      <c r="J2967" t="s">
        <v>137</v>
      </c>
      <c r="K2967" t="s">
        <v>138</v>
      </c>
      <c r="L2967" t="s">
        <v>8576</v>
      </c>
      <c r="M2967" t="s">
        <v>8577</v>
      </c>
      <c r="N2967">
        <v>0.66111111099999997</v>
      </c>
      <c r="O2967">
        <v>0</v>
      </c>
      <c r="P2967">
        <v>0</v>
      </c>
      <c r="Q2967">
        <v>12</v>
      </c>
      <c r="R2967">
        <v>0</v>
      </c>
      <c r="S2967">
        <v>1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72.04248037523098</v>
      </c>
      <c r="Z2967">
        <v>0</v>
      </c>
      <c r="AA2967">
        <v>3.9223569789710369</v>
      </c>
      <c r="AB2967">
        <v>0</v>
      </c>
      <c r="AC2967">
        <v>0</v>
      </c>
      <c r="AD2967">
        <v>0</v>
      </c>
      <c r="AE2967">
        <v>75.964837354202018</v>
      </c>
    </row>
    <row r="2968" spans="1:31" x14ac:dyDescent="0.3">
      <c r="A2968">
        <v>2692935</v>
      </c>
      <c r="B2968">
        <v>1</v>
      </c>
      <c r="C2968" t="s">
        <v>80</v>
      </c>
      <c r="D2968" t="s">
        <v>93</v>
      </c>
      <c r="E2968" t="s">
        <v>145</v>
      </c>
      <c r="F2968" t="s">
        <v>1381</v>
      </c>
      <c r="G2968" t="s">
        <v>134</v>
      </c>
      <c r="H2968" t="s">
        <v>135</v>
      </c>
      <c r="I2968" t="s">
        <v>136</v>
      </c>
      <c r="J2968" t="s">
        <v>137</v>
      </c>
      <c r="K2968" t="s">
        <v>138</v>
      </c>
      <c r="L2968" t="s">
        <v>8578</v>
      </c>
      <c r="M2968" t="s">
        <v>8579</v>
      </c>
      <c r="N2968">
        <v>0.22888888800000001</v>
      </c>
      <c r="O2968">
        <v>0</v>
      </c>
      <c r="P2968">
        <v>256</v>
      </c>
      <c r="Q2968">
        <v>1</v>
      </c>
      <c r="R2968">
        <v>54</v>
      </c>
      <c r="S2968">
        <v>3</v>
      </c>
      <c r="T2968">
        <v>57</v>
      </c>
      <c r="U2968">
        <v>0</v>
      </c>
      <c r="V2968">
        <v>0</v>
      </c>
      <c r="W2968">
        <v>0</v>
      </c>
      <c r="X2968">
        <v>15.091557140011457</v>
      </c>
      <c r="Y2968">
        <v>0.28250066080888886</v>
      </c>
      <c r="Z2968">
        <v>24.473759026864226</v>
      </c>
      <c r="AA2968">
        <v>9.302942099674107</v>
      </c>
      <c r="AB2968">
        <v>8.2024983371781186</v>
      </c>
      <c r="AC2968">
        <v>0</v>
      </c>
      <c r="AD2968">
        <v>0</v>
      </c>
      <c r="AE2968">
        <v>57.353257264536794</v>
      </c>
    </row>
    <row r="2969" spans="1:31" x14ac:dyDescent="0.3">
      <c r="A2969">
        <v>2693074</v>
      </c>
      <c r="B2969">
        <v>1</v>
      </c>
      <c r="C2969" t="s">
        <v>80</v>
      </c>
      <c r="D2969" t="s">
        <v>93</v>
      </c>
      <c r="E2969" t="s">
        <v>145</v>
      </c>
      <c r="F2969" t="s">
        <v>1387</v>
      </c>
      <c r="G2969" t="s">
        <v>134</v>
      </c>
      <c r="H2969" t="s">
        <v>135</v>
      </c>
      <c r="I2969" t="s">
        <v>136</v>
      </c>
      <c r="J2969" t="s">
        <v>137</v>
      </c>
      <c r="K2969" t="s">
        <v>138</v>
      </c>
      <c r="L2969" t="s">
        <v>8580</v>
      </c>
      <c r="M2969" t="s">
        <v>8581</v>
      </c>
      <c r="N2969">
        <v>0.59111111100000002</v>
      </c>
      <c r="O2969">
        <v>0</v>
      </c>
      <c r="P2969">
        <v>267</v>
      </c>
      <c r="Q2969">
        <v>0</v>
      </c>
      <c r="R2969">
        <v>68</v>
      </c>
      <c r="S2969">
        <v>1</v>
      </c>
      <c r="T2969">
        <v>49</v>
      </c>
      <c r="U2969">
        <v>0</v>
      </c>
      <c r="V2969">
        <v>0</v>
      </c>
      <c r="W2969">
        <v>0</v>
      </c>
      <c r="X2969">
        <v>26.526122785946026</v>
      </c>
      <c r="Y2969">
        <v>0</v>
      </c>
      <c r="Z2969">
        <v>109.16361833857304</v>
      </c>
      <c r="AA2969">
        <v>43.423004387955963</v>
      </c>
      <c r="AB2969">
        <v>29.524758976406648</v>
      </c>
      <c r="AC2969">
        <v>0</v>
      </c>
      <c r="AD2969">
        <v>0</v>
      </c>
      <c r="AE2969">
        <v>208.63750448888166</v>
      </c>
    </row>
    <row r="2970" spans="1:31" x14ac:dyDescent="0.3">
      <c r="A2970">
        <v>2693340</v>
      </c>
      <c r="B2970">
        <v>1</v>
      </c>
      <c r="C2970" t="s">
        <v>80</v>
      </c>
      <c r="D2970" t="s">
        <v>93</v>
      </c>
      <c r="E2970" t="s">
        <v>160</v>
      </c>
      <c r="F2970" t="s">
        <v>8582</v>
      </c>
      <c r="G2970" t="s">
        <v>134</v>
      </c>
      <c r="H2970" t="s">
        <v>135</v>
      </c>
      <c r="I2970" t="s">
        <v>136</v>
      </c>
      <c r="J2970" t="s">
        <v>137</v>
      </c>
      <c r="K2970" t="s">
        <v>138</v>
      </c>
      <c r="L2970" t="s">
        <v>8583</v>
      </c>
      <c r="M2970" t="s">
        <v>8584</v>
      </c>
      <c r="N2970">
        <v>0.43916666599999998</v>
      </c>
      <c r="O2970">
        <v>3</v>
      </c>
      <c r="P2970">
        <v>39</v>
      </c>
      <c r="Q2970">
        <v>78</v>
      </c>
      <c r="R2970">
        <v>403</v>
      </c>
      <c r="S2970">
        <v>18</v>
      </c>
      <c r="T2970">
        <v>104</v>
      </c>
      <c r="U2970">
        <v>0</v>
      </c>
      <c r="V2970">
        <v>0</v>
      </c>
      <c r="W2970">
        <v>2.5287355413733499</v>
      </c>
      <c r="X2970">
        <v>5.9543937946545942</v>
      </c>
      <c r="Y2970">
        <v>113.15093994452046</v>
      </c>
      <c r="Z2970">
        <v>467.06472541196342</v>
      </c>
      <c r="AA2970">
        <v>103.33383609307822</v>
      </c>
      <c r="AB2970">
        <v>70.818692255110804</v>
      </c>
      <c r="AC2970">
        <v>0</v>
      </c>
      <c r="AD2970">
        <v>0</v>
      </c>
      <c r="AE2970">
        <v>762.85132304070089</v>
      </c>
    </row>
    <row r="2971" spans="1:31" x14ac:dyDescent="0.3">
      <c r="A2971">
        <v>2693342</v>
      </c>
      <c r="B2971">
        <v>1</v>
      </c>
      <c r="C2971" t="s">
        <v>80</v>
      </c>
      <c r="D2971" t="s">
        <v>93</v>
      </c>
      <c r="E2971" t="s">
        <v>160</v>
      </c>
      <c r="F2971" t="s">
        <v>8585</v>
      </c>
      <c r="G2971" t="s">
        <v>346</v>
      </c>
      <c r="H2971" t="s">
        <v>135</v>
      </c>
      <c r="I2971" t="s">
        <v>136</v>
      </c>
      <c r="J2971" t="s">
        <v>137</v>
      </c>
      <c r="K2971" t="s">
        <v>166</v>
      </c>
      <c r="L2971" t="s">
        <v>8586</v>
      </c>
      <c r="M2971" t="s">
        <v>8587</v>
      </c>
      <c r="N2971">
        <v>2.0469444440000002</v>
      </c>
      <c r="O2971">
        <v>0</v>
      </c>
      <c r="P2971">
        <v>2484</v>
      </c>
      <c r="Q2971">
        <v>0</v>
      </c>
      <c r="R2971">
        <v>85</v>
      </c>
      <c r="S2971">
        <v>5</v>
      </c>
      <c r="T2971">
        <v>223</v>
      </c>
      <c r="U2971">
        <v>0</v>
      </c>
      <c r="V2971">
        <v>3</v>
      </c>
      <c r="W2971">
        <v>0</v>
      </c>
      <c r="X2971">
        <v>757.9911030673818</v>
      </c>
      <c r="Y2971">
        <v>0</v>
      </c>
      <c r="Z2971">
        <v>337.75319331627617</v>
      </c>
      <c r="AA2971">
        <v>9.7479492558005028</v>
      </c>
      <c r="AB2971">
        <v>256.48385503813927</v>
      </c>
      <c r="AC2971">
        <v>0</v>
      </c>
      <c r="AD2971">
        <v>29.246326624186619</v>
      </c>
      <c r="AE2971">
        <v>1391.2224273017841</v>
      </c>
    </row>
    <row r="2972" spans="1:31" x14ac:dyDescent="0.3">
      <c r="A2972">
        <v>2693568</v>
      </c>
      <c r="B2972">
        <v>1</v>
      </c>
      <c r="C2972" t="s">
        <v>80</v>
      </c>
      <c r="D2972" t="s">
        <v>93</v>
      </c>
      <c r="E2972" t="s">
        <v>145</v>
      </c>
      <c r="F2972" t="s">
        <v>8588</v>
      </c>
      <c r="G2972" t="s">
        <v>232</v>
      </c>
      <c r="H2972" t="s">
        <v>135</v>
      </c>
      <c r="I2972" t="s">
        <v>136</v>
      </c>
      <c r="J2972" t="s">
        <v>137</v>
      </c>
      <c r="K2972" t="s">
        <v>138</v>
      </c>
      <c r="L2972" t="s">
        <v>8589</v>
      </c>
      <c r="M2972" t="s">
        <v>8590</v>
      </c>
      <c r="N2972">
        <v>1.6047222219999999</v>
      </c>
      <c r="O2972">
        <v>0</v>
      </c>
      <c r="P2972">
        <v>0</v>
      </c>
      <c r="Q2972">
        <v>1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13.289982458875855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13.289982458875855</v>
      </c>
    </row>
    <row r="2973" spans="1:31" x14ac:dyDescent="0.3">
      <c r="A2973">
        <v>2693833</v>
      </c>
      <c r="B2973">
        <v>1</v>
      </c>
      <c r="C2973" t="s">
        <v>80</v>
      </c>
      <c r="D2973" t="s">
        <v>93</v>
      </c>
      <c r="E2973" t="s">
        <v>160</v>
      </c>
      <c r="F2973" t="s">
        <v>5444</v>
      </c>
      <c r="G2973" t="s">
        <v>165</v>
      </c>
      <c r="H2973" t="s">
        <v>135</v>
      </c>
      <c r="I2973" t="s">
        <v>136</v>
      </c>
      <c r="J2973" t="s">
        <v>137</v>
      </c>
      <c r="K2973" t="s">
        <v>166</v>
      </c>
      <c r="L2973" t="s">
        <v>8591</v>
      </c>
      <c r="M2973" t="s">
        <v>8592</v>
      </c>
      <c r="N2973">
        <v>7.2711111109999997</v>
      </c>
      <c r="O2973">
        <v>0</v>
      </c>
      <c r="P2973">
        <v>585</v>
      </c>
      <c r="Q2973">
        <v>2</v>
      </c>
      <c r="R2973">
        <v>130</v>
      </c>
      <c r="S2973">
        <v>7</v>
      </c>
      <c r="T2973">
        <v>112</v>
      </c>
      <c r="U2973">
        <v>0</v>
      </c>
      <c r="V2973">
        <v>0</v>
      </c>
      <c r="W2973">
        <v>0</v>
      </c>
      <c r="X2973">
        <v>672.57237112738073</v>
      </c>
      <c r="Y2973">
        <v>257.66764800226599</v>
      </c>
      <c r="Z2973">
        <v>1059.1253380423534</v>
      </c>
      <c r="AA2973">
        <v>191.80071898864222</v>
      </c>
      <c r="AB2973">
        <v>718.45907398829115</v>
      </c>
      <c r="AC2973">
        <v>0</v>
      </c>
      <c r="AD2973">
        <v>0</v>
      </c>
      <c r="AE2973">
        <v>2899.6251501489332</v>
      </c>
    </row>
    <row r="2974" spans="1:31" x14ac:dyDescent="0.3">
      <c r="A2974">
        <v>2694822</v>
      </c>
      <c r="B2974">
        <v>1</v>
      </c>
      <c r="C2974" t="s">
        <v>80</v>
      </c>
      <c r="D2974" t="s">
        <v>93</v>
      </c>
      <c r="E2974" t="s">
        <v>132</v>
      </c>
      <c r="F2974" t="s">
        <v>1809</v>
      </c>
      <c r="G2974" t="s">
        <v>134</v>
      </c>
      <c r="H2974" t="s">
        <v>135</v>
      </c>
      <c r="I2974" t="s">
        <v>136</v>
      </c>
      <c r="J2974" t="s">
        <v>137</v>
      </c>
      <c r="K2974" t="s">
        <v>138</v>
      </c>
      <c r="L2974" t="s">
        <v>8593</v>
      </c>
      <c r="M2974" t="s">
        <v>8594</v>
      </c>
      <c r="N2974">
        <v>0.37777777699999998</v>
      </c>
      <c r="O2974">
        <v>1</v>
      </c>
      <c r="P2974">
        <v>288</v>
      </c>
      <c r="Q2974">
        <v>21</v>
      </c>
      <c r="R2974">
        <v>132</v>
      </c>
      <c r="S2974">
        <v>6</v>
      </c>
      <c r="T2974">
        <v>70</v>
      </c>
      <c r="U2974">
        <v>0</v>
      </c>
      <c r="V2974">
        <v>0</v>
      </c>
      <c r="W2974">
        <v>0.61537647955347785</v>
      </c>
      <c r="X2974">
        <v>22.87669659721092</v>
      </c>
      <c r="Y2974">
        <v>105.2281169267697</v>
      </c>
      <c r="Z2974">
        <v>120.31505472405617</v>
      </c>
      <c r="AA2974">
        <v>35.341503404257516</v>
      </c>
      <c r="AB2974">
        <v>39.119659159095484</v>
      </c>
      <c r="AC2974">
        <v>0</v>
      </c>
      <c r="AD2974">
        <v>0</v>
      </c>
      <c r="AE2974">
        <v>323.4964072909433</v>
      </c>
    </row>
    <row r="2975" spans="1:31" x14ac:dyDescent="0.3">
      <c r="A2975">
        <v>2695650</v>
      </c>
      <c r="B2975">
        <v>1</v>
      </c>
      <c r="C2975" t="s">
        <v>81</v>
      </c>
      <c r="D2975" t="s">
        <v>128</v>
      </c>
      <c r="E2975" t="s">
        <v>213</v>
      </c>
      <c r="F2975" t="s">
        <v>8595</v>
      </c>
      <c r="G2975" t="s">
        <v>831</v>
      </c>
      <c r="H2975" t="s">
        <v>187</v>
      </c>
      <c r="I2975" t="s">
        <v>136</v>
      </c>
      <c r="J2975" t="s">
        <v>137</v>
      </c>
      <c r="K2975" t="s">
        <v>138</v>
      </c>
      <c r="L2975" t="s">
        <v>8596</v>
      </c>
      <c r="M2975" t="s">
        <v>8597</v>
      </c>
      <c r="N2975">
        <v>8.6891666660000002</v>
      </c>
      <c r="O2975">
        <v>0</v>
      </c>
      <c r="P2975">
        <v>0</v>
      </c>
      <c r="Q2975">
        <v>0</v>
      </c>
      <c r="R2975">
        <v>0</v>
      </c>
      <c r="S2975">
        <v>0</v>
      </c>
      <c r="T2975">
        <v>1</v>
      </c>
      <c r="U2975">
        <v>0</v>
      </c>
      <c r="V2975">
        <v>2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312.05135719141629</v>
      </c>
      <c r="AC2975">
        <v>0</v>
      </c>
      <c r="AD2975">
        <v>1059.1283261305216</v>
      </c>
      <c r="AE2975">
        <v>1371.1796833219378</v>
      </c>
    </row>
    <row r="2976" spans="1:31" x14ac:dyDescent="0.3">
      <c r="A2976">
        <v>2695809</v>
      </c>
      <c r="B2976">
        <v>1</v>
      </c>
      <c r="C2976" t="s">
        <v>80</v>
      </c>
      <c r="D2976" t="s">
        <v>96</v>
      </c>
      <c r="E2976" t="s">
        <v>213</v>
      </c>
      <c r="F2976" t="s">
        <v>1743</v>
      </c>
      <c r="G2976" t="s">
        <v>831</v>
      </c>
      <c r="H2976" t="s">
        <v>187</v>
      </c>
      <c r="I2976" t="s">
        <v>136</v>
      </c>
      <c r="J2976" t="s">
        <v>137</v>
      </c>
      <c r="K2976" t="s">
        <v>138</v>
      </c>
      <c r="L2976" t="s">
        <v>8598</v>
      </c>
      <c r="M2976" t="s">
        <v>8599</v>
      </c>
      <c r="N2976">
        <v>5.2725</v>
      </c>
      <c r="O2976">
        <v>0</v>
      </c>
      <c r="P2976">
        <v>1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</row>
    <row r="2977" spans="1:31" x14ac:dyDescent="0.3">
      <c r="A2977">
        <v>2695887</v>
      </c>
      <c r="B2977">
        <v>1</v>
      </c>
      <c r="C2977" t="s">
        <v>81</v>
      </c>
      <c r="D2977" t="s">
        <v>115</v>
      </c>
      <c r="E2977" t="s">
        <v>213</v>
      </c>
      <c r="F2977" t="s">
        <v>8600</v>
      </c>
      <c r="G2977" t="s">
        <v>688</v>
      </c>
      <c r="H2977" t="s">
        <v>187</v>
      </c>
      <c r="I2977" t="s">
        <v>136</v>
      </c>
      <c r="J2977" t="s">
        <v>137</v>
      </c>
      <c r="K2977" t="s">
        <v>138</v>
      </c>
      <c r="L2977" t="s">
        <v>8601</v>
      </c>
      <c r="M2977" t="s">
        <v>8602</v>
      </c>
      <c r="N2977">
        <v>2.633888888</v>
      </c>
      <c r="O2977">
        <v>0</v>
      </c>
      <c r="P2977">
        <v>1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</row>
    <row r="2978" spans="1:31" x14ac:dyDescent="0.3">
      <c r="A2978">
        <v>2695898</v>
      </c>
      <c r="B2978">
        <v>1</v>
      </c>
      <c r="C2978" t="s">
        <v>81</v>
      </c>
      <c r="D2978" t="s">
        <v>128</v>
      </c>
      <c r="E2978" t="s">
        <v>244</v>
      </c>
      <c r="F2978" t="s">
        <v>8603</v>
      </c>
      <c r="G2978" t="s">
        <v>4960</v>
      </c>
      <c r="H2978" t="s">
        <v>187</v>
      </c>
      <c r="I2978" t="s">
        <v>136</v>
      </c>
      <c r="J2978" t="s">
        <v>137</v>
      </c>
      <c r="K2978" t="s">
        <v>138</v>
      </c>
      <c r="L2978" t="s">
        <v>8604</v>
      </c>
      <c r="M2978" t="s">
        <v>8605</v>
      </c>
      <c r="N2978">
        <v>3.3172222219999998</v>
      </c>
      <c r="O2978">
        <v>0</v>
      </c>
      <c r="P2978">
        <v>132</v>
      </c>
      <c r="Q2978">
        <v>0</v>
      </c>
      <c r="R2978">
        <v>0</v>
      </c>
      <c r="S2978">
        <v>0</v>
      </c>
      <c r="T2978">
        <v>3</v>
      </c>
      <c r="U2978">
        <v>0</v>
      </c>
      <c r="V2978">
        <v>0</v>
      </c>
      <c r="W2978">
        <v>0</v>
      </c>
      <c r="X2978">
        <v>165.46060590350052</v>
      </c>
      <c r="Y2978">
        <v>0</v>
      </c>
      <c r="Z2978">
        <v>0</v>
      </c>
      <c r="AA2978">
        <v>0</v>
      </c>
      <c r="AB2978">
        <v>13.225627360140001</v>
      </c>
      <c r="AC2978">
        <v>0</v>
      </c>
      <c r="AD2978">
        <v>0</v>
      </c>
      <c r="AE2978">
        <v>178.68623326364053</v>
      </c>
    </row>
    <row r="2979" spans="1:31" x14ac:dyDescent="0.3">
      <c r="A2979">
        <v>2695947</v>
      </c>
      <c r="B2979">
        <v>1</v>
      </c>
      <c r="C2979" t="s">
        <v>80</v>
      </c>
      <c r="D2979" t="s">
        <v>87</v>
      </c>
      <c r="E2979" t="s">
        <v>184</v>
      </c>
      <c r="F2979" t="s">
        <v>8606</v>
      </c>
      <c r="G2979" t="s">
        <v>253</v>
      </c>
      <c r="H2979" t="s">
        <v>187</v>
      </c>
      <c r="I2979" t="s">
        <v>136</v>
      </c>
      <c r="J2979" t="s">
        <v>137</v>
      </c>
      <c r="K2979" t="s">
        <v>138</v>
      </c>
      <c r="L2979" t="s">
        <v>8607</v>
      </c>
      <c r="M2979" t="s">
        <v>8608</v>
      </c>
      <c r="N2979">
        <v>1.096666666</v>
      </c>
      <c r="O2979">
        <v>0</v>
      </c>
      <c r="P2979">
        <v>194</v>
      </c>
      <c r="Q2979">
        <v>0</v>
      </c>
      <c r="R2979">
        <v>0</v>
      </c>
      <c r="S2979">
        <v>0</v>
      </c>
      <c r="T2979">
        <v>9</v>
      </c>
      <c r="U2979">
        <v>0</v>
      </c>
      <c r="V2979">
        <v>0</v>
      </c>
      <c r="W2979">
        <v>0</v>
      </c>
      <c r="X2979">
        <v>51.93973146889882</v>
      </c>
      <c r="Y2979">
        <v>0</v>
      </c>
      <c r="Z2979">
        <v>0</v>
      </c>
      <c r="AA2979">
        <v>0</v>
      </c>
      <c r="AB2979">
        <v>0.88267543090728262</v>
      </c>
      <c r="AC2979">
        <v>0</v>
      </c>
      <c r="AD2979">
        <v>0</v>
      </c>
      <c r="AE2979">
        <v>52.822406899806104</v>
      </c>
    </row>
    <row r="2980" spans="1:31" x14ac:dyDescent="0.3">
      <c r="A2980">
        <v>2695949</v>
      </c>
      <c r="B2980">
        <v>1</v>
      </c>
      <c r="C2980" t="s">
        <v>80</v>
      </c>
      <c r="D2980" t="s">
        <v>110</v>
      </c>
      <c r="E2980" t="s">
        <v>213</v>
      </c>
      <c r="F2980" t="s">
        <v>8609</v>
      </c>
      <c r="G2980" t="s">
        <v>688</v>
      </c>
      <c r="H2980" t="s">
        <v>187</v>
      </c>
      <c r="I2980" t="s">
        <v>136</v>
      </c>
      <c r="J2980" t="s">
        <v>137</v>
      </c>
      <c r="K2980" t="s">
        <v>138</v>
      </c>
      <c r="L2980" t="s">
        <v>8610</v>
      </c>
      <c r="M2980" t="s">
        <v>8611</v>
      </c>
      <c r="N2980">
        <v>1.6202777770000001</v>
      </c>
      <c r="O2980">
        <v>0</v>
      </c>
      <c r="P2980">
        <v>1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0.34798825579750003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0.34798825579750003</v>
      </c>
    </row>
    <row r="2981" spans="1:31" x14ac:dyDescent="0.3">
      <c r="A2981">
        <v>2695955</v>
      </c>
      <c r="B2981">
        <v>1</v>
      </c>
      <c r="C2981" t="s">
        <v>81</v>
      </c>
      <c r="D2981" t="s">
        <v>121</v>
      </c>
      <c r="E2981" t="s">
        <v>184</v>
      </c>
      <c r="F2981" t="s">
        <v>8612</v>
      </c>
      <c r="G2981" t="s">
        <v>409</v>
      </c>
      <c r="H2981" t="s">
        <v>187</v>
      </c>
      <c r="I2981" t="s">
        <v>136</v>
      </c>
      <c r="J2981" t="s">
        <v>137</v>
      </c>
      <c r="K2981" t="s">
        <v>138</v>
      </c>
      <c r="L2981" t="s">
        <v>8613</v>
      </c>
      <c r="M2981" t="s">
        <v>8614</v>
      </c>
      <c r="N2981">
        <v>1.240277777</v>
      </c>
      <c r="O2981">
        <v>0</v>
      </c>
      <c r="P2981">
        <v>31</v>
      </c>
      <c r="Q2981">
        <v>0</v>
      </c>
      <c r="R2981">
        <v>0</v>
      </c>
      <c r="S2981">
        <v>0</v>
      </c>
      <c r="T2981">
        <v>3</v>
      </c>
      <c r="U2981">
        <v>0</v>
      </c>
      <c r="V2981">
        <v>0</v>
      </c>
      <c r="W2981">
        <v>0</v>
      </c>
      <c r="X2981">
        <v>4.9607062169229179</v>
      </c>
      <c r="Y2981">
        <v>0</v>
      </c>
      <c r="Z2981">
        <v>0</v>
      </c>
      <c r="AA2981">
        <v>0</v>
      </c>
      <c r="AB2981">
        <v>0.84089707886635545</v>
      </c>
      <c r="AC2981">
        <v>0</v>
      </c>
      <c r="AD2981">
        <v>0</v>
      </c>
      <c r="AE2981">
        <v>5.8016032957892731</v>
      </c>
    </row>
    <row r="2982" spans="1:31" x14ac:dyDescent="0.3">
      <c r="A2982">
        <v>2695962</v>
      </c>
      <c r="B2982">
        <v>1</v>
      </c>
      <c r="C2982" t="s">
        <v>80</v>
      </c>
      <c r="D2982" t="s">
        <v>94</v>
      </c>
      <c r="E2982" t="s">
        <v>184</v>
      </c>
      <c r="F2982" t="s">
        <v>8615</v>
      </c>
      <c r="G2982" t="s">
        <v>409</v>
      </c>
      <c r="H2982" t="s">
        <v>187</v>
      </c>
      <c r="I2982" t="s">
        <v>136</v>
      </c>
      <c r="J2982" t="s">
        <v>137</v>
      </c>
      <c r="K2982" t="s">
        <v>138</v>
      </c>
      <c r="L2982" t="s">
        <v>8616</v>
      </c>
      <c r="M2982" t="s">
        <v>8617</v>
      </c>
      <c r="N2982">
        <v>0.97583333299999997</v>
      </c>
      <c r="O2982">
        <v>0</v>
      </c>
      <c r="P2982">
        <v>195</v>
      </c>
      <c r="Q2982">
        <v>0</v>
      </c>
      <c r="R2982">
        <v>0</v>
      </c>
      <c r="S2982">
        <v>0</v>
      </c>
      <c r="T2982">
        <v>15</v>
      </c>
      <c r="U2982">
        <v>0</v>
      </c>
      <c r="V2982">
        <v>0</v>
      </c>
      <c r="W2982">
        <v>0</v>
      </c>
      <c r="X2982">
        <v>46.19400414906594</v>
      </c>
      <c r="Y2982">
        <v>0</v>
      </c>
      <c r="Z2982">
        <v>0</v>
      </c>
      <c r="AA2982">
        <v>0</v>
      </c>
      <c r="AB2982">
        <v>13.069438108591635</v>
      </c>
      <c r="AC2982">
        <v>0</v>
      </c>
      <c r="AD2982">
        <v>0</v>
      </c>
      <c r="AE2982">
        <v>59.263442257657573</v>
      </c>
    </row>
    <row r="2983" spans="1:31" x14ac:dyDescent="0.3">
      <c r="A2983">
        <v>2695966</v>
      </c>
      <c r="B2983">
        <v>1</v>
      </c>
      <c r="C2983" t="s">
        <v>80</v>
      </c>
      <c r="D2983" t="s">
        <v>95</v>
      </c>
      <c r="E2983" t="s">
        <v>184</v>
      </c>
      <c r="F2983" t="s">
        <v>8618</v>
      </c>
      <c r="G2983" t="s">
        <v>409</v>
      </c>
      <c r="H2983" t="s">
        <v>187</v>
      </c>
      <c r="I2983" t="s">
        <v>136</v>
      </c>
      <c r="J2983" t="s">
        <v>137</v>
      </c>
      <c r="K2983" t="s">
        <v>138</v>
      </c>
      <c r="L2983" t="s">
        <v>8619</v>
      </c>
      <c r="M2983" t="s">
        <v>8620</v>
      </c>
      <c r="N2983">
        <v>1.0761111109999999</v>
      </c>
      <c r="O2983">
        <v>0</v>
      </c>
      <c r="P2983">
        <v>101</v>
      </c>
      <c r="Q2983">
        <v>0</v>
      </c>
      <c r="R2983">
        <v>0</v>
      </c>
      <c r="S2983">
        <v>0</v>
      </c>
      <c r="T2983">
        <v>5</v>
      </c>
      <c r="U2983">
        <v>0</v>
      </c>
      <c r="V2983">
        <v>0</v>
      </c>
      <c r="W2983">
        <v>0</v>
      </c>
      <c r="X2983">
        <v>18.140338701193794</v>
      </c>
      <c r="Y2983">
        <v>0</v>
      </c>
      <c r="Z2983">
        <v>0</v>
      </c>
      <c r="AA2983">
        <v>0</v>
      </c>
      <c r="AB2983">
        <v>2.6001878535587406</v>
      </c>
      <c r="AC2983">
        <v>0</v>
      </c>
      <c r="AD2983">
        <v>0</v>
      </c>
      <c r="AE2983">
        <v>20.740526554752535</v>
      </c>
    </row>
    <row r="2984" spans="1:31" x14ac:dyDescent="0.3">
      <c r="A2984">
        <v>2695947</v>
      </c>
      <c r="B2984">
        <v>2</v>
      </c>
      <c r="C2984" t="s">
        <v>80</v>
      </c>
      <c r="D2984" t="s">
        <v>87</v>
      </c>
      <c r="E2984" t="s">
        <v>244</v>
      </c>
      <c r="F2984" t="s">
        <v>8621</v>
      </c>
      <c r="G2984" t="s">
        <v>253</v>
      </c>
      <c r="H2984" t="s">
        <v>187</v>
      </c>
      <c r="I2984" t="s">
        <v>136</v>
      </c>
      <c r="J2984" t="s">
        <v>137</v>
      </c>
      <c r="K2984" t="s">
        <v>138</v>
      </c>
      <c r="L2984" t="s">
        <v>8608</v>
      </c>
      <c r="M2984" t="s">
        <v>8622</v>
      </c>
      <c r="N2984">
        <v>8.3055555000000003E-2</v>
      </c>
      <c r="O2984">
        <v>0</v>
      </c>
      <c r="P2984">
        <v>1</v>
      </c>
      <c r="Q2984">
        <v>0</v>
      </c>
      <c r="R2984">
        <v>0</v>
      </c>
      <c r="S2984">
        <v>0</v>
      </c>
      <c r="T2984">
        <v>6</v>
      </c>
      <c r="U2984">
        <v>0</v>
      </c>
      <c r="V2984">
        <v>0</v>
      </c>
      <c r="W2984">
        <v>0</v>
      </c>
      <c r="X2984">
        <v>0.15096127505472579</v>
      </c>
      <c r="Y2984">
        <v>0</v>
      </c>
      <c r="Z2984">
        <v>0</v>
      </c>
      <c r="AA2984">
        <v>0</v>
      </c>
      <c r="AB2984">
        <v>7.4844064963516317</v>
      </c>
      <c r="AC2984">
        <v>0</v>
      </c>
      <c r="AD2984">
        <v>0</v>
      </c>
      <c r="AE2984">
        <v>7.6353677714063579</v>
      </c>
    </row>
    <row r="2985" spans="1:31" x14ac:dyDescent="0.3">
      <c r="A2985">
        <v>2695871</v>
      </c>
      <c r="B2985">
        <v>1</v>
      </c>
      <c r="C2985" t="s">
        <v>80</v>
      </c>
      <c r="D2985" t="s">
        <v>105</v>
      </c>
      <c r="E2985" t="s">
        <v>213</v>
      </c>
      <c r="F2985" t="s">
        <v>8623</v>
      </c>
      <c r="G2985" t="s">
        <v>831</v>
      </c>
      <c r="H2985" t="s">
        <v>187</v>
      </c>
      <c r="I2985" t="s">
        <v>136</v>
      </c>
      <c r="J2985" t="s">
        <v>137</v>
      </c>
      <c r="K2985" t="s">
        <v>138</v>
      </c>
      <c r="L2985" t="s">
        <v>8624</v>
      </c>
      <c r="M2985" t="s">
        <v>8625</v>
      </c>
      <c r="N2985">
        <v>2.3094444439999999</v>
      </c>
      <c r="O2985">
        <v>0</v>
      </c>
      <c r="P2985">
        <v>1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</row>
    <row r="2986" spans="1:31" x14ac:dyDescent="0.3">
      <c r="A2986">
        <v>2695925</v>
      </c>
      <c r="B2986">
        <v>1</v>
      </c>
      <c r="C2986" t="s">
        <v>80</v>
      </c>
      <c r="D2986" t="s">
        <v>105</v>
      </c>
      <c r="E2986" t="s">
        <v>213</v>
      </c>
      <c r="F2986" t="s">
        <v>8626</v>
      </c>
      <c r="G2986" t="s">
        <v>147</v>
      </c>
      <c r="H2986" t="s">
        <v>187</v>
      </c>
      <c r="I2986" t="s">
        <v>136</v>
      </c>
      <c r="J2986" t="s">
        <v>3</v>
      </c>
      <c r="K2986" t="s">
        <v>138</v>
      </c>
      <c r="L2986" t="s">
        <v>8627</v>
      </c>
      <c r="M2986" t="s">
        <v>8628</v>
      </c>
      <c r="N2986">
        <v>4.2850000000000001</v>
      </c>
      <c r="O2986">
        <v>0</v>
      </c>
      <c r="P2986">
        <v>1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0.94510797617583342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0.94510797617583342</v>
      </c>
    </row>
    <row r="2987" spans="1:31" x14ac:dyDescent="0.3">
      <c r="A2987">
        <v>2695954</v>
      </c>
      <c r="B2987">
        <v>1</v>
      </c>
      <c r="C2987" t="s">
        <v>80</v>
      </c>
      <c r="D2987" t="s">
        <v>83</v>
      </c>
      <c r="E2987" t="s">
        <v>428</v>
      </c>
      <c r="F2987" t="s">
        <v>8629</v>
      </c>
      <c r="G2987" t="s">
        <v>949</v>
      </c>
      <c r="H2987" t="s">
        <v>187</v>
      </c>
      <c r="I2987" t="s">
        <v>136</v>
      </c>
      <c r="J2987" t="s">
        <v>137</v>
      </c>
      <c r="K2987" t="s">
        <v>138</v>
      </c>
      <c r="L2987" t="s">
        <v>8630</v>
      </c>
      <c r="M2987" t="s">
        <v>8631</v>
      </c>
      <c r="N2987">
        <v>1.558888888</v>
      </c>
      <c r="O2987">
        <v>0</v>
      </c>
      <c r="P2987">
        <v>0</v>
      </c>
      <c r="Q2987">
        <v>0</v>
      </c>
      <c r="R2987">
        <v>0</v>
      </c>
      <c r="S2987">
        <v>0</v>
      </c>
      <c r="T2987">
        <v>17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55.04717468309304</v>
      </c>
      <c r="AC2987">
        <v>0</v>
      </c>
      <c r="AD2987">
        <v>0</v>
      </c>
      <c r="AE2987">
        <v>55.04717468309304</v>
      </c>
    </row>
    <row r="2988" spans="1:31" x14ac:dyDescent="0.3">
      <c r="A2988">
        <v>2695982</v>
      </c>
      <c r="B2988">
        <v>1</v>
      </c>
      <c r="C2988" t="s">
        <v>81</v>
      </c>
      <c r="D2988" t="s">
        <v>118</v>
      </c>
      <c r="E2988" t="s">
        <v>184</v>
      </c>
      <c r="F2988" t="s">
        <v>8632</v>
      </c>
      <c r="G2988" t="s">
        <v>409</v>
      </c>
      <c r="H2988" t="s">
        <v>187</v>
      </c>
      <c r="I2988" t="s">
        <v>136</v>
      </c>
      <c r="J2988" t="s">
        <v>137</v>
      </c>
      <c r="K2988" t="s">
        <v>138</v>
      </c>
      <c r="L2988" t="s">
        <v>8633</v>
      </c>
      <c r="M2988" t="s">
        <v>8634</v>
      </c>
      <c r="N2988">
        <v>0.42416666600000003</v>
      </c>
      <c r="O2988">
        <v>0</v>
      </c>
      <c r="P2988">
        <v>0</v>
      </c>
      <c r="Q2988">
        <v>0</v>
      </c>
      <c r="R2988">
        <v>7</v>
      </c>
      <c r="S2988">
        <v>0</v>
      </c>
      <c r="T2988">
        <v>2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2.7275535358181164</v>
      </c>
      <c r="AA2988">
        <v>0</v>
      </c>
      <c r="AB2988">
        <v>9.277482441216002E-2</v>
      </c>
      <c r="AC2988">
        <v>0</v>
      </c>
      <c r="AD2988">
        <v>0</v>
      </c>
      <c r="AE2988">
        <v>2.8203283602302767</v>
      </c>
    </row>
    <row r="2989" spans="1:31" x14ac:dyDescent="0.3">
      <c r="A2989">
        <v>2695637</v>
      </c>
      <c r="B2989">
        <v>1</v>
      </c>
      <c r="C2989" t="s">
        <v>80</v>
      </c>
      <c r="D2989" t="s">
        <v>83</v>
      </c>
      <c r="E2989" t="s">
        <v>184</v>
      </c>
      <c r="F2989" t="s">
        <v>8635</v>
      </c>
      <c r="G2989" t="s">
        <v>147</v>
      </c>
      <c r="H2989" t="s">
        <v>187</v>
      </c>
      <c r="I2989" t="s">
        <v>136</v>
      </c>
      <c r="J2989" t="s">
        <v>3</v>
      </c>
      <c r="K2989" t="s">
        <v>138</v>
      </c>
      <c r="L2989" t="s">
        <v>8636</v>
      </c>
      <c r="M2989" t="s">
        <v>8637</v>
      </c>
      <c r="N2989">
        <v>1.0180555549999999</v>
      </c>
      <c r="O2989">
        <v>0</v>
      </c>
      <c r="P2989">
        <v>1</v>
      </c>
      <c r="Q2989">
        <v>0</v>
      </c>
      <c r="R2989">
        <v>0</v>
      </c>
      <c r="S2989">
        <v>0</v>
      </c>
      <c r="T2989">
        <v>4</v>
      </c>
      <c r="U2989">
        <v>0</v>
      </c>
      <c r="V2989">
        <v>2</v>
      </c>
      <c r="W2989">
        <v>0</v>
      </c>
      <c r="X2989">
        <v>0.21585193137006667</v>
      </c>
      <c r="Y2989">
        <v>0</v>
      </c>
      <c r="Z2989">
        <v>0</v>
      </c>
      <c r="AA2989">
        <v>0</v>
      </c>
      <c r="AB2989">
        <v>7.4076744208511709</v>
      </c>
      <c r="AC2989">
        <v>0</v>
      </c>
      <c r="AD2989">
        <v>22.199686654267673</v>
      </c>
      <c r="AE2989">
        <v>29.82321300648891</v>
      </c>
    </row>
    <row r="2990" spans="1:31" x14ac:dyDescent="0.3">
      <c r="A2990">
        <v>2695901</v>
      </c>
      <c r="B2990">
        <v>1</v>
      </c>
      <c r="C2990" t="s">
        <v>80</v>
      </c>
      <c r="D2990" t="s">
        <v>101</v>
      </c>
      <c r="E2990" t="s">
        <v>213</v>
      </c>
      <c r="F2990" t="s">
        <v>8638</v>
      </c>
      <c r="G2990" t="s">
        <v>831</v>
      </c>
      <c r="H2990" t="s">
        <v>187</v>
      </c>
      <c r="I2990" t="s">
        <v>136</v>
      </c>
      <c r="J2990" t="s">
        <v>137</v>
      </c>
      <c r="K2990" t="s">
        <v>138</v>
      </c>
      <c r="L2990" t="s">
        <v>8639</v>
      </c>
      <c r="M2990" t="s">
        <v>8640</v>
      </c>
      <c r="N2990">
        <v>3.8338888880000002</v>
      </c>
      <c r="O2990">
        <v>0</v>
      </c>
      <c r="P2990">
        <v>2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1.4254991112585564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1.4254991112585564</v>
      </c>
    </row>
    <row r="2991" spans="1:31" x14ac:dyDescent="0.3">
      <c r="A2991">
        <v>2695922</v>
      </c>
      <c r="B2991">
        <v>1</v>
      </c>
      <c r="C2991" t="s">
        <v>80</v>
      </c>
      <c r="D2991" t="s">
        <v>84</v>
      </c>
      <c r="E2991" t="s">
        <v>213</v>
      </c>
      <c r="F2991" t="s">
        <v>8641</v>
      </c>
      <c r="G2991" t="s">
        <v>688</v>
      </c>
      <c r="H2991" t="s">
        <v>187</v>
      </c>
      <c r="I2991" t="s">
        <v>136</v>
      </c>
      <c r="J2991" t="s">
        <v>137</v>
      </c>
      <c r="K2991" t="s">
        <v>138</v>
      </c>
      <c r="L2991" t="s">
        <v>8642</v>
      </c>
      <c r="M2991" t="s">
        <v>8643</v>
      </c>
      <c r="N2991">
        <v>3.2494444439999999</v>
      </c>
      <c r="O2991">
        <v>0</v>
      </c>
      <c r="P2991">
        <v>5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2.4864960173592827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2.4864960173592827</v>
      </c>
    </row>
    <row r="2992" spans="1:31" x14ac:dyDescent="0.3">
      <c r="A2992">
        <v>2695952</v>
      </c>
      <c r="B2992">
        <v>1</v>
      </c>
      <c r="C2992" t="s">
        <v>80</v>
      </c>
      <c r="D2992" t="s">
        <v>105</v>
      </c>
      <c r="E2992" t="s">
        <v>213</v>
      </c>
      <c r="F2992" t="s">
        <v>8644</v>
      </c>
      <c r="G2992" t="s">
        <v>215</v>
      </c>
      <c r="H2992" t="s">
        <v>187</v>
      </c>
      <c r="I2992" t="s">
        <v>136</v>
      </c>
      <c r="J2992" t="s">
        <v>137</v>
      </c>
      <c r="K2992" t="s">
        <v>138</v>
      </c>
      <c r="L2992" t="s">
        <v>8645</v>
      </c>
      <c r="M2992" t="s">
        <v>8646</v>
      </c>
      <c r="N2992">
        <v>2.210555555</v>
      </c>
      <c r="O2992">
        <v>0</v>
      </c>
      <c r="P2992">
        <v>0</v>
      </c>
      <c r="Q2992">
        <v>0</v>
      </c>
      <c r="R2992">
        <v>0</v>
      </c>
      <c r="S2992">
        <v>0</v>
      </c>
      <c r="T2992">
        <v>1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2.4760074146600002</v>
      </c>
      <c r="AC2992">
        <v>0</v>
      </c>
      <c r="AD2992">
        <v>0</v>
      </c>
      <c r="AE2992">
        <v>2.4760074146600002</v>
      </c>
    </row>
    <row r="2993" spans="1:31" x14ac:dyDescent="0.3">
      <c r="A2993">
        <v>2695971</v>
      </c>
      <c r="B2993">
        <v>1</v>
      </c>
      <c r="C2993" t="s">
        <v>80</v>
      </c>
      <c r="D2993" t="s">
        <v>83</v>
      </c>
      <c r="E2993" t="s">
        <v>213</v>
      </c>
      <c r="F2993" t="s">
        <v>8647</v>
      </c>
      <c r="G2993" t="s">
        <v>688</v>
      </c>
      <c r="H2993" t="s">
        <v>187</v>
      </c>
      <c r="I2993" t="s">
        <v>136</v>
      </c>
      <c r="J2993" t="s">
        <v>137</v>
      </c>
      <c r="K2993" t="s">
        <v>138</v>
      </c>
      <c r="L2993" t="s">
        <v>8648</v>
      </c>
      <c r="M2993" t="s">
        <v>8649</v>
      </c>
      <c r="N2993">
        <v>2.1441666659999998</v>
      </c>
      <c r="O2993">
        <v>0</v>
      </c>
      <c r="P2993">
        <v>3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0.52437046770942841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0.52437046770942841</v>
      </c>
    </row>
    <row r="2994" spans="1:31" x14ac:dyDescent="0.3">
      <c r="A2994">
        <v>2695901</v>
      </c>
      <c r="B2994">
        <v>2</v>
      </c>
      <c r="C2994" t="s">
        <v>80</v>
      </c>
      <c r="D2994" t="s">
        <v>101</v>
      </c>
      <c r="E2994" t="s">
        <v>184</v>
      </c>
      <c r="F2994" t="s">
        <v>8650</v>
      </c>
      <c r="G2994" t="s">
        <v>831</v>
      </c>
      <c r="H2994" t="s">
        <v>187</v>
      </c>
      <c r="I2994" t="s">
        <v>136</v>
      </c>
      <c r="J2994" t="s">
        <v>137</v>
      </c>
      <c r="K2994" t="s">
        <v>138</v>
      </c>
      <c r="L2994" t="s">
        <v>8640</v>
      </c>
      <c r="M2994" t="s">
        <v>8651</v>
      </c>
      <c r="N2994">
        <v>0.70611111100000001</v>
      </c>
      <c r="O2994">
        <v>0</v>
      </c>
      <c r="P2994">
        <v>38</v>
      </c>
      <c r="Q2994">
        <v>0</v>
      </c>
      <c r="R2994">
        <v>11</v>
      </c>
      <c r="S2994">
        <v>0</v>
      </c>
      <c r="T2994">
        <v>2</v>
      </c>
      <c r="U2994">
        <v>0</v>
      </c>
      <c r="V2994">
        <v>0</v>
      </c>
      <c r="W2994">
        <v>0</v>
      </c>
      <c r="X2994">
        <v>7.8123707919492862</v>
      </c>
      <c r="Y2994">
        <v>0</v>
      </c>
      <c r="Z2994">
        <v>0.88532686204379585</v>
      </c>
      <c r="AA2994">
        <v>0</v>
      </c>
      <c r="AB2994">
        <v>2.6570441268721774E-2</v>
      </c>
      <c r="AC2994">
        <v>0</v>
      </c>
      <c r="AD2994">
        <v>0</v>
      </c>
      <c r="AE2994">
        <v>8.7242680952618041</v>
      </c>
    </row>
    <row r="2995" spans="1:31" x14ac:dyDescent="0.3">
      <c r="A2995">
        <v>2695977</v>
      </c>
      <c r="B2995">
        <v>1</v>
      </c>
      <c r="C2995" t="s">
        <v>80</v>
      </c>
      <c r="D2995" t="s">
        <v>83</v>
      </c>
      <c r="E2995" t="s">
        <v>213</v>
      </c>
      <c r="F2995" t="s">
        <v>8652</v>
      </c>
      <c r="G2995" t="s">
        <v>688</v>
      </c>
      <c r="H2995" t="s">
        <v>187</v>
      </c>
      <c r="I2995" t="s">
        <v>136</v>
      </c>
      <c r="J2995" t="s">
        <v>137</v>
      </c>
      <c r="K2995" t="s">
        <v>138</v>
      </c>
      <c r="L2995" t="s">
        <v>8653</v>
      </c>
      <c r="M2995" t="s">
        <v>8654</v>
      </c>
      <c r="N2995">
        <v>2.363611111</v>
      </c>
      <c r="O2995">
        <v>0</v>
      </c>
      <c r="P2995">
        <v>7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2.4174451714446099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2.4174451714446099</v>
      </c>
    </row>
    <row r="2996" spans="1:31" x14ac:dyDescent="0.3">
      <c r="A2996">
        <v>2695978</v>
      </c>
      <c r="B2996">
        <v>1</v>
      </c>
      <c r="C2996" t="s">
        <v>80</v>
      </c>
      <c r="D2996" t="s">
        <v>100</v>
      </c>
      <c r="E2996" t="s">
        <v>213</v>
      </c>
      <c r="F2996" t="s">
        <v>8655</v>
      </c>
      <c r="G2996" t="s">
        <v>688</v>
      </c>
      <c r="H2996" t="s">
        <v>187</v>
      </c>
      <c r="I2996" t="s">
        <v>136</v>
      </c>
      <c r="J2996" t="s">
        <v>137</v>
      </c>
      <c r="K2996" t="s">
        <v>138</v>
      </c>
      <c r="L2996" t="s">
        <v>8656</v>
      </c>
      <c r="M2996" t="s">
        <v>8657</v>
      </c>
      <c r="N2996">
        <v>2.2286111110000002</v>
      </c>
      <c r="O2996">
        <v>0</v>
      </c>
      <c r="P2996">
        <v>1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0.5273219873216296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0.5273219873216296</v>
      </c>
    </row>
    <row r="2997" spans="1:31" x14ac:dyDescent="0.3">
      <c r="A2997">
        <v>2695986</v>
      </c>
      <c r="B2997">
        <v>1</v>
      </c>
      <c r="C2997" t="s">
        <v>80</v>
      </c>
      <c r="D2997" t="s">
        <v>83</v>
      </c>
      <c r="E2997" t="s">
        <v>213</v>
      </c>
      <c r="F2997" t="s">
        <v>8658</v>
      </c>
      <c r="G2997" t="s">
        <v>688</v>
      </c>
      <c r="H2997" t="s">
        <v>187</v>
      </c>
      <c r="I2997" t="s">
        <v>136</v>
      </c>
      <c r="J2997" t="s">
        <v>137</v>
      </c>
      <c r="K2997" t="s">
        <v>138</v>
      </c>
      <c r="L2997" t="s">
        <v>8659</v>
      </c>
      <c r="M2997" t="s">
        <v>8660</v>
      </c>
      <c r="N2997">
        <v>1.803055555</v>
      </c>
      <c r="O2997">
        <v>0</v>
      </c>
      <c r="P2997">
        <v>1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0.37136039633585471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0.37136039633585471</v>
      </c>
    </row>
    <row r="2998" spans="1:31" x14ac:dyDescent="0.3">
      <c r="A2998">
        <v>2695998</v>
      </c>
      <c r="B2998">
        <v>1</v>
      </c>
      <c r="C2998" t="s">
        <v>81</v>
      </c>
      <c r="D2998" t="s">
        <v>118</v>
      </c>
      <c r="E2998" t="s">
        <v>184</v>
      </c>
      <c r="F2998" t="s">
        <v>8661</v>
      </c>
      <c r="G2998" t="s">
        <v>273</v>
      </c>
      <c r="H2998" t="s">
        <v>187</v>
      </c>
      <c r="I2998" t="s">
        <v>136</v>
      </c>
      <c r="J2998" t="s">
        <v>137</v>
      </c>
      <c r="K2998" t="s">
        <v>138</v>
      </c>
      <c r="L2998" t="s">
        <v>8662</v>
      </c>
      <c r="M2998" t="s">
        <v>8663</v>
      </c>
      <c r="N2998">
        <v>1.5352777769999999</v>
      </c>
      <c r="O2998">
        <v>0</v>
      </c>
      <c r="P2998">
        <v>37</v>
      </c>
      <c r="Q2998">
        <v>0</v>
      </c>
      <c r="R2998">
        <v>0</v>
      </c>
      <c r="S2998">
        <v>0</v>
      </c>
      <c r="T2998">
        <v>5</v>
      </c>
      <c r="U2998">
        <v>0</v>
      </c>
      <c r="V2998">
        <v>0</v>
      </c>
      <c r="W2998">
        <v>0</v>
      </c>
      <c r="X2998">
        <v>7.8894023253957242</v>
      </c>
      <c r="Y2998">
        <v>0</v>
      </c>
      <c r="Z2998">
        <v>0</v>
      </c>
      <c r="AA2998">
        <v>0</v>
      </c>
      <c r="AB2998">
        <v>4.8419345546308499</v>
      </c>
      <c r="AC2998">
        <v>0</v>
      </c>
      <c r="AD2998">
        <v>0</v>
      </c>
      <c r="AE2998">
        <v>12.731336880026575</v>
      </c>
    </row>
    <row r="2999" spans="1:31" x14ac:dyDescent="0.3">
      <c r="A2999">
        <v>2695927</v>
      </c>
      <c r="B2999">
        <v>1</v>
      </c>
      <c r="C2999" t="s">
        <v>80</v>
      </c>
      <c r="D2999" t="s">
        <v>103</v>
      </c>
      <c r="E2999" t="s">
        <v>213</v>
      </c>
      <c r="F2999" t="s">
        <v>8401</v>
      </c>
      <c r="G2999" t="s">
        <v>831</v>
      </c>
      <c r="H2999" t="s">
        <v>187</v>
      </c>
      <c r="I2999" t="s">
        <v>136</v>
      </c>
      <c r="J2999" t="s">
        <v>137</v>
      </c>
      <c r="K2999" t="s">
        <v>138</v>
      </c>
      <c r="L2999" t="s">
        <v>8664</v>
      </c>
      <c r="M2999" t="s">
        <v>8665</v>
      </c>
      <c r="N2999">
        <v>5.0508333329999999</v>
      </c>
      <c r="O2999">
        <v>0</v>
      </c>
      <c r="P2999">
        <v>19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19.196730417424344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19.196730417424344</v>
      </c>
    </row>
    <row r="3000" spans="1:31" x14ac:dyDescent="0.3">
      <c r="A3000">
        <v>2695972</v>
      </c>
      <c r="B3000">
        <v>1</v>
      </c>
      <c r="C3000" t="s">
        <v>81</v>
      </c>
      <c r="D3000" t="s">
        <v>115</v>
      </c>
      <c r="E3000" t="s">
        <v>184</v>
      </c>
      <c r="F3000" t="s">
        <v>8666</v>
      </c>
      <c r="G3000" t="s">
        <v>186</v>
      </c>
      <c r="H3000" t="s">
        <v>187</v>
      </c>
      <c r="I3000" t="s">
        <v>136</v>
      </c>
      <c r="J3000" t="s">
        <v>137</v>
      </c>
      <c r="K3000" t="s">
        <v>138</v>
      </c>
      <c r="L3000" t="s">
        <v>8667</v>
      </c>
      <c r="M3000" t="s">
        <v>8668</v>
      </c>
      <c r="N3000">
        <v>4.3247222220000001</v>
      </c>
      <c r="O3000">
        <v>0</v>
      </c>
      <c r="P3000">
        <v>8</v>
      </c>
      <c r="Q3000">
        <v>0</v>
      </c>
      <c r="R3000">
        <v>1</v>
      </c>
      <c r="S3000">
        <v>0</v>
      </c>
      <c r="T3000">
        <v>1</v>
      </c>
      <c r="U3000">
        <v>0</v>
      </c>
      <c r="V3000">
        <v>0</v>
      </c>
      <c r="W3000">
        <v>0</v>
      </c>
      <c r="X3000">
        <v>0.92486198467523895</v>
      </c>
      <c r="Y3000">
        <v>0</v>
      </c>
      <c r="Z3000">
        <v>4.9263921831567754E-2</v>
      </c>
      <c r="AA3000">
        <v>0</v>
      </c>
      <c r="AB3000">
        <v>0</v>
      </c>
      <c r="AC3000">
        <v>0</v>
      </c>
      <c r="AD3000">
        <v>0</v>
      </c>
      <c r="AE3000">
        <v>0.97412590650680675</v>
      </c>
    </row>
    <row r="3001" spans="1:31" x14ac:dyDescent="0.3">
      <c r="A3001">
        <v>2696010</v>
      </c>
      <c r="B3001">
        <v>1</v>
      </c>
      <c r="C3001" t="s">
        <v>81</v>
      </c>
      <c r="D3001" t="s">
        <v>123</v>
      </c>
      <c r="E3001" t="s">
        <v>244</v>
      </c>
      <c r="F3001" t="s">
        <v>8669</v>
      </c>
      <c r="G3001" t="s">
        <v>968</v>
      </c>
      <c r="H3001" t="s">
        <v>187</v>
      </c>
      <c r="I3001" t="s">
        <v>136</v>
      </c>
      <c r="J3001" t="s">
        <v>137</v>
      </c>
      <c r="K3001" t="s">
        <v>138</v>
      </c>
      <c r="L3001" t="s">
        <v>8670</v>
      </c>
      <c r="M3001" t="s">
        <v>8671</v>
      </c>
      <c r="N3001">
        <v>0.86444444399999998</v>
      </c>
      <c r="O3001">
        <v>0</v>
      </c>
      <c r="P3001">
        <v>654</v>
      </c>
      <c r="Q3001">
        <v>0</v>
      </c>
      <c r="R3001">
        <v>0</v>
      </c>
      <c r="S3001">
        <v>0</v>
      </c>
      <c r="T3001">
        <v>40</v>
      </c>
      <c r="U3001">
        <v>0</v>
      </c>
      <c r="V3001">
        <v>0</v>
      </c>
      <c r="W3001">
        <v>0</v>
      </c>
      <c r="X3001">
        <v>82.968943065707819</v>
      </c>
      <c r="Y3001">
        <v>0</v>
      </c>
      <c r="Z3001">
        <v>0</v>
      </c>
      <c r="AA3001">
        <v>0</v>
      </c>
      <c r="AB3001">
        <v>10.345607673838266</v>
      </c>
      <c r="AC3001">
        <v>0</v>
      </c>
      <c r="AD3001">
        <v>0</v>
      </c>
      <c r="AE3001">
        <v>93.314550739546092</v>
      </c>
    </row>
    <row r="3002" spans="1:31" x14ac:dyDescent="0.3">
      <c r="A3002">
        <v>2691953</v>
      </c>
      <c r="B3002">
        <v>1</v>
      </c>
      <c r="C3002" t="s">
        <v>81</v>
      </c>
      <c r="D3002" t="s">
        <v>118</v>
      </c>
      <c r="E3002" t="s">
        <v>145</v>
      </c>
      <c r="F3002" t="s">
        <v>6551</v>
      </c>
      <c r="G3002" t="s">
        <v>176</v>
      </c>
      <c r="H3002" t="s">
        <v>135</v>
      </c>
      <c r="I3002" t="s">
        <v>136</v>
      </c>
      <c r="J3002" t="s">
        <v>137</v>
      </c>
      <c r="K3002" t="s">
        <v>138</v>
      </c>
      <c r="L3002" t="s">
        <v>8672</v>
      </c>
      <c r="M3002" t="s">
        <v>8673</v>
      </c>
      <c r="N3002">
        <v>1.9311111110000001</v>
      </c>
      <c r="O3002">
        <v>0</v>
      </c>
      <c r="P3002">
        <v>0</v>
      </c>
      <c r="Q3002">
        <v>9</v>
      </c>
      <c r="R3002">
        <v>31</v>
      </c>
      <c r="S3002">
        <v>5</v>
      </c>
      <c r="T3002">
        <v>8</v>
      </c>
      <c r="U3002">
        <v>0</v>
      </c>
      <c r="V3002">
        <v>0</v>
      </c>
      <c r="W3002">
        <v>0</v>
      </c>
      <c r="X3002">
        <v>0</v>
      </c>
      <c r="Y3002">
        <v>86.882557912386133</v>
      </c>
      <c r="Z3002">
        <v>69.84790225699129</v>
      </c>
      <c r="AA3002">
        <v>583.68562286349277</v>
      </c>
      <c r="AB3002">
        <v>12.723475585592832</v>
      </c>
      <c r="AC3002">
        <v>0</v>
      </c>
      <c r="AD3002">
        <v>0</v>
      </c>
      <c r="AE3002">
        <v>753.13955861846296</v>
      </c>
    </row>
    <row r="3003" spans="1:31" x14ac:dyDescent="0.3">
      <c r="A3003">
        <v>2692245</v>
      </c>
      <c r="B3003">
        <v>1</v>
      </c>
      <c r="C3003" t="s">
        <v>81</v>
      </c>
      <c r="D3003" t="s">
        <v>121</v>
      </c>
      <c r="E3003" t="s">
        <v>145</v>
      </c>
      <c r="F3003" t="s">
        <v>8674</v>
      </c>
      <c r="G3003" t="s">
        <v>176</v>
      </c>
      <c r="H3003" t="s">
        <v>135</v>
      </c>
      <c r="I3003" t="s">
        <v>136</v>
      </c>
      <c r="J3003" t="s">
        <v>137</v>
      </c>
      <c r="K3003" t="s">
        <v>138</v>
      </c>
      <c r="L3003" t="s">
        <v>8675</v>
      </c>
      <c r="M3003" t="s">
        <v>8676</v>
      </c>
      <c r="N3003">
        <v>2.954722222</v>
      </c>
      <c r="O3003">
        <v>0</v>
      </c>
      <c r="P3003">
        <v>206</v>
      </c>
      <c r="Q3003">
        <v>0</v>
      </c>
      <c r="R3003">
        <v>0</v>
      </c>
      <c r="S3003">
        <v>1</v>
      </c>
      <c r="T3003">
        <v>17</v>
      </c>
      <c r="U3003">
        <v>0</v>
      </c>
      <c r="V3003">
        <v>0</v>
      </c>
      <c r="W3003">
        <v>0</v>
      </c>
      <c r="X3003">
        <v>57.570845183031246</v>
      </c>
      <c r="Y3003">
        <v>0</v>
      </c>
      <c r="Z3003">
        <v>0</v>
      </c>
      <c r="AA3003">
        <v>2.0255741649961716</v>
      </c>
      <c r="AB3003">
        <v>7.7447420388766801</v>
      </c>
      <c r="AC3003">
        <v>0</v>
      </c>
      <c r="AD3003">
        <v>0</v>
      </c>
      <c r="AE3003">
        <v>67.341161386904105</v>
      </c>
    </row>
    <row r="3004" spans="1:31" x14ac:dyDescent="0.3">
      <c r="A3004">
        <v>2692248</v>
      </c>
      <c r="B3004">
        <v>1</v>
      </c>
      <c r="C3004" t="s">
        <v>81</v>
      </c>
      <c r="D3004" t="s">
        <v>113</v>
      </c>
      <c r="E3004" t="s">
        <v>145</v>
      </c>
      <c r="F3004" t="s">
        <v>8677</v>
      </c>
      <c r="G3004" t="s">
        <v>176</v>
      </c>
      <c r="H3004" t="s">
        <v>135</v>
      </c>
      <c r="I3004" t="s">
        <v>136</v>
      </c>
      <c r="J3004" t="s">
        <v>137</v>
      </c>
      <c r="K3004" t="s">
        <v>138</v>
      </c>
      <c r="L3004" t="s">
        <v>8678</v>
      </c>
      <c r="M3004" t="s">
        <v>8679</v>
      </c>
      <c r="N3004">
        <v>1.284444444</v>
      </c>
      <c r="O3004">
        <v>0</v>
      </c>
      <c r="P3004">
        <v>2</v>
      </c>
      <c r="Q3004">
        <v>3</v>
      </c>
      <c r="R3004">
        <v>14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0.24289555075833333</v>
      </c>
      <c r="Y3004">
        <v>11.749670359628135</v>
      </c>
      <c r="Z3004">
        <v>7.328861852910725</v>
      </c>
      <c r="AA3004">
        <v>0</v>
      </c>
      <c r="AB3004">
        <v>0</v>
      </c>
      <c r="AC3004">
        <v>0</v>
      </c>
      <c r="AD3004">
        <v>0</v>
      </c>
      <c r="AE3004">
        <v>19.321427763297194</v>
      </c>
    </row>
    <row r="3005" spans="1:31" x14ac:dyDescent="0.3">
      <c r="A3005">
        <v>2692295</v>
      </c>
      <c r="B3005">
        <v>1</v>
      </c>
      <c r="C3005" t="s">
        <v>80</v>
      </c>
      <c r="D3005" t="s">
        <v>109</v>
      </c>
      <c r="E3005" t="s">
        <v>145</v>
      </c>
      <c r="F3005" t="s">
        <v>8680</v>
      </c>
      <c r="G3005" t="s">
        <v>409</v>
      </c>
      <c r="H3005" t="s">
        <v>135</v>
      </c>
      <c r="I3005" t="s">
        <v>136</v>
      </c>
      <c r="J3005" t="s">
        <v>137</v>
      </c>
      <c r="K3005" t="s">
        <v>138</v>
      </c>
      <c r="L3005" t="s">
        <v>8681</v>
      </c>
      <c r="M3005" t="s">
        <v>8682</v>
      </c>
      <c r="N3005">
        <v>0.84</v>
      </c>
      <c r="O3005">
        <v>0</v>
      </c>
      <c r="P3005">
        <v>57</v>
      </c>
      <c r="Q3005">
        <v>0</v>
      </c>
      <c r="R3005">
        <v>17</v>
      </c>
      <c r="S3005">
        <v>0</v>
      </c>
      <c r="T3005">
        <v>14</v>
      </c>
      <c r="U3005">
        <v>0</v>
      </c>
      <c r="V3005">
        <v>0</v>
      </c>
      <c r="W3005">
        <v>0</v>
      </c>
      <c r="X3005">
        <v>8.9577400973855372</v>
      </c>
      <c r="Y3005">
        <v>0</v>
      </c>
      <c r="Z3005">
        <v>8.5096731970671868</v>
      </c>
      <c r="AA3005">
        <v>0</v>
      </c>
      <c r="AB3005">
        <v>1.202485694882254</v>
      </c>
      <c r="AC3005">
        <v>0</v>
      </c>
      <c r="AD3005">
        <v>0</v>
      </c>
      <c r="AE3005">
        <v>18.669898989334978</v>
      </c>
    </row>
    <row r="3006" spans="1:31" x14ac:dyDescent="0.3">
      <c r="A3006">
        <v>2692763</v>
      </c>
      <c r="B3006">
        <v>1</v>
      </c>
      <c r="C3006" t="s">
        <v>81</v>
      </c>
      <c r="D3006" t="s">
        <v>118</v>
      </c>
      <c r="E3006" t="s">
        <v>145</v>
      </c>
      <c r="F3006" t="s">
        <v>8683</v>
      </c>
      <c r="G3006" t="s">
        <v>176</v>
      </c>
      <c r="H3006" t="s">
        <v>135</v>
      </c>
      <c r="I3006" t="s">
        <v>136</v>
      </c>
      <c r="J3006" t="s">
        <v>137</v>
      </c>
      <c r="K3006" t="s">
        <v>138</v>
      </c>
      <c r="L3006" t="s">
        <v>8684</v>
      </c>
      <c r="M3006" t="s">
        <v>8685</v>
      </c>
      <c r="N3006">
        <v>2.2688888880000002</v>
      </c>
      <c r="O3006">
        <v>0</v>
      </c>
      <c r="P3006">
        <v>16</v>
      </c>
      <c r="Q3006">
        <v>0</v>
      </c>
      <c r="R3006">
        <v>14</v>
      </c>
      <c r="S3006">
        <v>2</v>
      </c>
      <c r="T3006">
        <v>7</v>
      </c>
      <c r="U3006">
        <v>0</v>
      </c>
      <c r="V3006">
        <v>0</v>
      </c>
      <c r="W3006">
        <v>0</v>
      </c>
      <c r="X3006">
        <v>12.474218154937921</v>
      </c>
      <c r="Y3006">
        <v>0</v>
      </c>
      <c r="Z3006">
        <v>18.302348290041092</v>
      </c>
      <c r="AA3006">
        <v>2.2627082396890663</v>
      </c>
      <c r="AB3006">
        <v>16.402781429660806</v>
      </c>
      <c r="AC3006">
        <v>0</v>
      </c>
      <c r="AD3006">
        <v>0</v>
      </c>
      <c r="AE3006">
        <v>49.442056114328885</v>
      </c>
    </row>
    <row r="3007" spans="1:31" x14ac:dyDescent="0.3">
      <c r="A3007">
        <v>2692778</v>
      </c>
      <c r="B3007">
        <v>1</v>
      </c>
      <c r="C3007" t="s">
        <v>81</v>
      </c>
      <c r="D3007" t="s">
        <v>118</v>
      </c>
      <c r="E3007" t="s">
        <v>145</v>
      </c>
      <c r="F3007" t="s">
        <v>8686</v>
      </c>
      <c r="G3007" t="s">
        <v>232</v>
      </c>
      <c r="H3007" t="s">
        <v>135</v>
      </c>
      <c r="I3007" t="s">
        <v>136</v>
      </c>
      <c r="J3007" t="s">
        <v>137</v>
      </c>
      <c r="K3007" t="s">
        <v>138</v>
      </c>
      <c r="L3007" t="s">
        <v>8687</v>
      </c>
      <c r="M3007" t="s">
        <v>8688</v>
      </c>
      <c r="N3007">
        <v>1.980277777</v>
      </c>
      <c r="O3007">
        <v>0</v>
      </c>
      <c r="P3007">
        <v>0</v>
      </c>
      <c r="Q3007">
        <v>1</v>
      </c>
      <c r="R3007">
        <v>3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0.69720993946453336</v>
      </c>
      <c r="Z3007">
        <v>28.239134761478063</v>
      </c>
      <c r="AA3007">
        <v>0</v>
      </c>
      <c r="AB3007">
        <v>0</v>
      </c>
      <c r="AC3007">
        <v>0</v>
      </c>
      <c r="AD3007">
        <v>0</v>
      </c>
      <c r="AE3007">
        <v>28.936344700942595</v>
      </c>
    </row>
    <row r="3008" spans="1:31" x14ac:dyDescent="0.3">
      <c r="A3008">
        <v>2692797</v>
      </c>
      <c r="B3008">
        <v>1</v>
      </c>
      <c r="C3008" t="s">
        <v>81</v>
      </c>
      <c r="D3008" t="s">
        <v>127</v>
      </c>
      <c r="E3008" t="s">
        <v>145</v>
      </c>
      <c r="F3008" t="s">
        <v>2601</v>
      </c>
      <c r="G3008" t="s">
        <v>346</v>
      </c>
      <c r="H3008" t="s">
        <v>135</v>
      </c>
      <c r="I3008" t="s">
        <v>136</v>
      </c>
      <c r="J3008" t="s">
        <v>137</v>
      </c>
      <c r="K3008" t="s">
        <v>166</v>
      </c>
      <c r="L3008" t="s">
        <v>8689</v>
      </c>
      <c r="M3008" t="s">
        <v>8690</v>
      </c>
      <c r="N3008">
        <v>7.64</v>
      </c>
      <c r="O3008">
        <v>0</v>
      </c>
      <c r="P3008">
        <v>178</v>
      </c>
      <c r="Q3008">
        <v>28</v>
      </c>
      <c r="R3008">
        <v>29</v>
      </c>
      <c r="S3008">
        <v>1</v>
      </c>
      <c r="T3008">
        <v>16</v>
      </c>
      <c r="U3008">
        <v>0</v>
      </c>
      <c r="V3008">
        <v>0</v>
      </c>
      <c r="W3008">
        <v>0</v>
      </c>
      <c r="X3008">
        <v>234.20386750388192</v>
      </c>
      <c r="Y3008">
        <v>133.56352435612624</v>
      </c>
      <c r="Z3008">
        <v>97.262144173114095</v>
      </c>
      <c r="AA3008">
        <v>0</v>
      </c>
      <c r="AB3008">
        <v>36.843714128191181</v>
      </c>
      <c r="AC3008">
        <v>0</v>
      </c>
      <c r="AD3008">
        <v>0</v>
      </c>
      <c r="AE3008">
        <v>501.87325016131342</v>
      </c>
    </row>
    <row r="3009" spans="1:31" x14ac:dyDescent="0.3">
      <c r="A3009">
        <v>2692922</v>
      </c>
      <c r="B3009">
        <v>1</v>
      </c>
      <c r="C3009" t="s">
        <v>81</v>
      </c>
      <c r="D3009" t="s">
        <v>119</v>
      </c>
      <c r="E3009" t="s">
        <v>145</v>
      </c>
      <c r="F3009" t="s">
        <v>8691</v>
      </c>
      <c r="G3009" t="s">
        <v>176</v>
      </c>
      <c r="H3009" t="s">
        <v>135</v>
      </c>
      <c r="I3009" t="s">
        <v>136</v>
      </c>
      <c r="J3009" t="s">
        <v>137</v>
      </c>
      <c r="K3009" t="s">
        <v>138</v>
      </c>
      <c r="L3009" t="s">
        <v>8692</v>
      </c>
      <c r="M3009" t="s">
        <v>8693</v>
      </c>
      <c r="N3009">
        <v>1.7849999999999999</v>
      </c>
      <c r="O3009">
        <v>0</v>
      </c>
      <c r="P3009">
        <v>89</v>
      </c>
      <c r="Q3009">
        <v>19</v>
      </c>
      <c r="R3009">
        <v>28</v>
      </c>
      <c r="S3009">
        <v>1</v>
      </c>
      <c r="T3009">
        <v>0</v>
      </c>
      <c r="U3009">
        <v>0</v>
      </c>
      <c r="V3009">
        <v>0</v>
      </c>
      <c r="W3009">
        <v>0</v>
      </c>
      <c r="X3009">
        <v>19.694395867193734</v>
      </c>
      <c r="Y3009">
        <v>123.51020566953787</v>
      </c>
      <c r="Z3009">
        <v>275.83039709403056</v>
      </c>
      <c r="AA3009">
        <v>26.746702376490511</v>
      </c>
      <c r="AB3009">
        <v>0</v>
      </c>
      <c r="AC3009">
        <v>0</v>
      </c>
      <c r="AD3009">
        <v>0</v>
      </c>
      <c r="AE3009">
        <v>445.78170100725271</v>
      </c>
    </row>
    <row r="3010" spans="1:31" x14ac:dyDescent="0.3">
      <c r="A3010">
        <v>2692974</v>
      </c>
      <c r="B3010">
        <v>1</v>
      </c>
      <c r="C3010" t="s">
        <v>81</v>
      </c>
      <c r="D3010" t="s">
        <v>121</v>
      </c>
      <c r="E3010" t="s">
        <v>145</v>
      </c>
      <c r="F3010" t="s">
        <v>8694</v>
      </c>
      <c r="G3010" t="s">
        <v>176</v>
      </c>
      <c r="H3010" t="s">
        <v>135</v>
      </c>
      <c r="I3010" t="s">
        <v>136</v>
      </c>
      <c r="J3010" t="s">
        <v>137</v>
      </c>
      <c r="K3010" t="s">
        <v>138</v>
      </c>
      <c r="L3010" t="s">
        <v>8695</v>
      </c>
      <c r="M3010" t="s">
        <v>8696</v>
      </c>
      <c r="N3010">
        <v>0.393055555</v>
      </c>
      <c r="O3010">
        <v>0</v>
      </c>
      <c r="P3010">
        <v>104</v>
      </c>
      <c r="Q3010">
        <v>0</v>
      </c>
      <c r="R3010">
        <v>1</v>
      </c>
      <c r="S3010">
        <v>0</v>
      </c>
      <c r="T3010">
        <v>6</v>
      </c>
      <c r="U3010">
        <v>0</v>
      </c>
      <c r="V3010">
        <v>0</v>
      </c>
      <c r="W3010">
        <v>0</v>
      </c>
      <c r="X3010">
        <v>4.5799216886392715</v>
      </c>
      <c r="Y3010">
        <v>0</v>
      </c>
      <c r="Z3010">
        <v>2.8322448289511113E-2</v>
      </c>
      <c r="AA3010">
        <v>0</v>
      </c>
      <c r="AB3010">
        <v>0.75715424508780338</v>
      </c>
      <c r="AC3010">
        <v>0</v>
      </c>
      <c r="AD3010">
        <v>0</v>
      </c>
      <c r="AE3010">
        <v>5.3653983820165863</v>
      </c>
    </row>
    <row r="3011" spans="1:31" x14ac:dyDescent="0.3">
      <c r="A3011">
        <v>2693055</v>
      </c>
      <c r="B3011">
        <v>1</v>
      </c>
      <c r="C3011" t="s">
        <v>81</v>
      </c>
      <c r="D3011" t="s">
        <v>112</v>
      </c>
      <c r="E3011" t="s">
        <v>145</v>
      </c>
      <c r="F3011" t="s">
        <v>8697</v>
      </c>
      <c r="G3011" t="s">
        <v>134</v>
      </c>
      <c r="H3011" t="s">
        <v>135</v>
      </c>
      <c r="I3011" t="s">
        <v>136</v>
      </c>
      <c r="J3011" t="s">
        <v>137</v>
      </c>
      <c r="K3011" t="s">
        <v>138</v>
      </c>
      <c r="L3011" t="s">
        <v>8698</v>
      </c>
      <c r="M3011" t="s">
        <v>8699</v>
      </c>
      <c r="N3011">
        <v>0.19388888800000001</v>
      </c>
      <c r="O3011">
        <v>0</v>
      </c>
      <c r="P3011">
        <v>0</v>
      </c>
      <c r="Q3011">
        <v>18</v>
      </c>
      <c r="R3011">
        <v>0</v>
      </c>
      <c r="S3011">
        <v>1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2.3140859199407546</v>
      </c>
      <c r="Z3011">
        <v>0</v>
      </c>
      <c r="AA3011">
        <v>4.5469487336000002E-2</v>
      </c>
      <c r="AB3011">
        <v>0</v>
      </c>
      <c r="AC3011">
        <v>0</v>
      </c>
      <c r="AD3011">
        <v>0</v>
      </c>
      <c r="AE3011">
        <v>2.3595554072767548</v>
      </c>
    </row>
    <row r="3012" spans="1:31" x14ac:dyDescent="0.3">
      <c r="A3012">
        <v>2693162</v>
      </c>
      <c r="B3012">
        <v>1</v>
      </c>
      <c r="C3012" t="s">
        <v>80</v>
      </c>
      <c r="D3012" t="s">
        <v>94</v>
      </c>
      <c r="E3012" t="s">
        <v>145</v>
      </c>
      <c r="F3012" t="s">
        <v>8700</v>
      </c>
      <c r="G3012" t="s">
        <v>176</v>
      </c>
      <c r="H3012" t="s">
        <v>135</v>
      </c>
      <c r="I3012" t="s">
        <v>136</v>
      </c>
      <c r="J3012" t="s">
        <v>137</v>
      </c>
      <c r="K3012" t="s">
        <v>138</v>
      </c>
      <c r="L3012" t="s">
        <v>8701</v>
      </c>
      <c r="M3012" t="s">
        <v>8702</v>
      </c>
      <c r="N3012">
        <v>2.0766666659999999</v>
      </c>
      <c r="O3012">
        <v>0</v>
      </c>
      <c r="P3012">
        <v>13</v>
      </c>
      <c r="Q3012">
        <v>4</v>
      </c>
      <c r="R3012">
        <v>94</v>
      </c>
      <c r="S3012">
        <v>0</v>
      </c>
      <c r="T3012">
        <v>21</v>
      </c>
      <c r="U3012">
        <v>0</v>
      </c>
      <c r="V3012">
        <v>0</v>
      </c>
      <c r="W3012">
        <v>0</v>
      </c>
      <c r="X3012">
        <v>9.4070961382358771</v>
      </c>
      <c r="Y3012">
        <v>31.768258355748706</v>
      </c>
      <c r="Z3012">
        <v>171.56964570633886</v>
      </c>
      <c r="AA3012">
        <v>0</v>
      </c>
      <c r="AB3012">
        <v>19.903370167889971</v>
      </c>
      <c r="AC3012">
        <v>0</v>
      </c>
      <c r="AD3012">
        <v>0</v>
      </c>
      <c r="AE3012">
        <v>232.64837036821339</v>
      </c>
    </row>
    <row r="3013" spans="1:31" x14ac:dyDescent="0.3">
      <c r="A3013">
        <v>2693330</v>
      </c>
      <c r="B3013">
        <v>1</v>
      </c>
      <c r="C3013" t="s">
        <v>81</v>
      </c>
      <c r="D3013" t="s">
        <v>118</v>
      </c>
      <c r="E3013" t="s">
        <v>145</v>
      </c>
      <c r="F3013" t="s">
        <v>8703</v>
      </c>
      <c r="G3013" t="s">
        <v>176</v>
      </c>
      <c r="H3013" t="s">
        <v>135</v>
      </c>
      <c r="I3013" t="s">
        <v>136</v>
      </c>
      <c r="J3013" t="s">
        <v>137</v>
      </c>
      <c r="K3013" t="s">
        <v>138</v>
      </c>
      <c r="L3013" t="s">
        <v>8704</v>
      </c>
      <c r="M3013" t="s">
        <v>8705</v>
      </c>
      <c r="N3013">
        <v>1.2313888879999999</v>
      </c>
      <c r="O3013">
        <v>2</v>
      </c>
      <c r="P3013">
        <v>0</v>
      </c>
      <c r="Q3013">
        <v>3</v>
      </c>
      <c r="R3013">
        <v>0</v>
      </c>
      <c r="S3013">
        <v>3</v>
      </c>
      <c r="T3013">
        <v>0</v>
      </c>
      <c r="U3013">
        <v>0</v>
      </c>
      <c r="V3013">
        <v>0</v>
      </c>
      <c r="W3013">
        <v>0.72850822977354424</v>
      </c>
      <c r="X3013">
        <v>0</v>
      </c>
      <c r="Y3013">
        <v>1.7638302369604908</v>
      </c>
      <c r="Z3013">
        <v>0</v>
      </c>
      <c r="AA3013">
        <v>8.0809618237339151</v>
      </c>
      <c r="AB3013">
        <v>0</v>
      </c>
      <c r="AC3013">
        <v>0</v>
      </c>
      <c r="AD3013">
        <v>0</v>
      </c>
      <c r="AE3013">
        <v>10.57330029046795</v>
      </c>
    </row>
    <row r="3014" spans="1:31" x14ac:dyDescent="0.3">
      <c r="A3014">
        <v>2693451</v>
      </c>
      <c r="B3014">
        <v>1</v>
      </c>
      <c r="C3014" t="s">
        <v>81</v>
      </c>
      <c r="D3014" t="s">
        <v>113</v>
      </c>
      <c r="E3014" t="s">
        <v>145</v>
      </c>
      <c r="F3014" t="s">
        <v>3512</v>
      </c>
      <c r="G3014" t="s">
        <v>176</v>
      </c>
      <c r="H3014" t="s">
        <v>135</v>
      </c>
      <c r="I3014" t="s">
        <v>136</v>
      </c>
      <c r="J3014" t="s">
        <v>137</v>
      </c>
      <c r="K3014" t="s">
        <v>138</v>
      </c>
      <c r="L3014" t="s">
        <v>8706</v>
      </c>
      <c r="M3014" t="s">
        <v>8707</v>
      </c>
      <c r="N3014">
        <v>1.1425000000000001</v>
      </c>
      <c r="O3014">
        <v>2</v>
      </c>
      <c r="P3014">
        <v>569</v>
      </c>
      <c r="Q3014">
        <v>2</v>
      </c>
      <c r="R3014">
        <v>115</v>
      </c>
      <c r="S3014">
        <v>1</v>
      </c>
      <c r="T3014">
        <v>37</v>
      </c>
      <c r="U3014">
        <v>0</v>
      </c>
      <c r="V3014">
        <v>0</v>
      </c>
      <c r="W3014">
        <v>0.51698958573999998</v>
      </c>
      <c r="X3014">
        <v>105.58915382363372</v>
      </c>
      <c r="Y3014">
        <v>10.065696833110657</v>
      </c>
      <c r="Z3014">
        <v>125.75777180512635</v>
      </c>
      <c r="AA3014">
        <v>0</v>
      </c>
      <c r="AB3014">
        <v>20.828143937899338</v>
      </c>
      <c r="AC3014">
        <v>0</v>
      </c>
      <c r="AD3014">
        <v>0</v>
      </c>
      <c r="AE3014">
        <v>262.75775598551007</v>
      </c>
    </row>
    <row r="3015" spans="1:31" x14ac:dyDescent="0.3">
      <c r="A3015">
        <v>2693550</v>
      </c>
      <c r="B3015">
        <v>1</v>
      </c>
      <c r="C3015" t="s">
        <v>81</v>
      </c>
      <c r="D3015" t="s">
        <v>117</v>
      </c>
      <c r="E3015" t="s">
        <v>145</v>
      </c>
      <c r="F3015" t="s">
        <v>8708</v>
      </c>
      <c r="G3015" t="s">
        <v>176</v>
      </c>
      <c r="H3015" t="s">
        <v>135</v>
      </c>
      <c r="I3015" t="s">
        <v>136</v>
      </c>
      <c r="J3015" t="s">
        <v>137</v>
      </c>
      <c r="K3015" t="s">
        <v>138</v>
      </c>
      <c r="L3015" t="s">
        <v>8709</v>
      </c>
      <c r="M3015" t="s">
        <v>8710</v>
      </c>
      <c r="N3015">
        <v>3.33</v>
      </c>
      <c r="O3015">
        <v>0</v>
      </c>
      <c r="P3015">
        <v>566</v>
      </c>
      <c r="Q3015">
        <v>0</v>
      </c>
      <c r="R3015">
        <v>3</v>
      </c>
      <c r="S3015">
        <v>0</v>
      </c>
      <c r="T3015">
        <v>58</v>
      </c>
      <c r="U3015">
        <v>0</v>
      </c>
      <c r="V3015">
        <v>0</v>
      </c>
      <c r="W3015">
        <v>0</v>
      </c>
      <c r="X3015">
        <v>216.48121863439334</v>
      </c>
      <c r="Y3015">
        <v>0</v>
      </c>
      <c r="Z3015">
        <v>4.0279458697914627</v>
      </c>
      <c r="AA3015">
        <v>0</v>
      </c>
      <c r="AB3015">
        <v>49.884225487671024</v>
      </c>
      <c r="AC3015">
        <v>0</v>
      </c>
      <c r="AD3015">
        <v>0</v>
      </c>
      <c r="AE3015">
        <v>270.39338999185583</v>
      </c>
    </row>
    <row r="3016" spans="1:31" x14ac:dyDescent="0.3">
      <c r="A3016">
        <v>2693776</v>
      </c>
      <c r="B3016">
        <v>1</v>
      </c>
      <c r="C3016" t="s">
        <v>81</v>
      </c>
      <c r="D3016" t="s">
        <v>118</v>
      </c>
      <c r="E3016" t="s">
        <v>145</v>
      </c>
      <c r="F3016" t="s">
        <v>8711</v>
      </c>
      <c r="G3016" t="s">
        <v>176</v>
      </c>
      <c r="H3016" t="s">
        <v>135</v>
      </c>
      <c r="I3016" t="s">
        <v>136</v>
      </c>
      <c r="J3016" t="s">
        <v>137</v>
      </c>
      <c r="K3016" t="s">
        <v>138</v>
      </c>
      <c r="L3016" t="s">
        <v>8712</v>
      </c>
      <c r="M3016" t="s">
        <v>8713</v>
      </c>
      <c r="N3016">
        <v>3.0449999999999999</v>
      </c>
      <c r="O3016">
        <v>0</v>
      </c>
      <c r="P3016">
        <v>0</v>
      </c>
      <c r="Q3016">
        <v>3</v>
      </c>
      <c r="R3016">
        <v>19</v>
      </c>
      <c r="S3016">
        <v>0</v>
      </c>
      <c r="T3016">
        <v>1</v>
      </c>
      <c r="U3016">
        <v>0</v>
      </c>
      <c r="V3016">
        <v>0</v>
      </c>
      <c r="W3016">
        <v>0</v>
      </c>
      <c r="X3016">
        <v>0</v>
      </c>
      <c r="Y3016">
        <v>68.559366721839552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68.559366721839552</v>
      </c>
    </row>
    <row r="3017" spans="1:31" x14ac:dyDescent="0.3">
      <c r="A3017">
        <v>2693898</v>
      </c>
      <c r="B3017">
        <v>1</v>
      </c>
      <c r="C3017" t="s">
        <v>81</v>
      </c>
      <c r="D3017" t="s">
        <v>115</v>
      </c>
      <c r="E3017" t="s">
        <v>145</v>
      </c>
      <c r="F3017" t="s">
        <v>8714</v>
      </c>
      <c r="G3017" t="s">
        <v>346</v>
      </c>
      <c r="H3017" t="s">
        <v>135</v>
      </c>
      <c r="I3017" t="s">
        <v>136</v>
      </c>
      <c r="J3017" t="s">
        <v>137</v>
      </c>
      <c r="K3017" t="s">
        <v>166</v>
      </c>
      <c r="L3017" t="s">
        <v>8715</v>
      </c>
      <c r="M3017" t="s">
        <v>8716</v>
      </c>
      <c r="N3017">
        <v>6.8691666659999999</v>
      </c>
      <c r="O3017">
        <v>0</v>
      </c>
      <c r="P3017">
        <v>316</v>
      </c>
      <c r="Q3017">
        <v>0</v>
      </c>
      <c r="R3017">
        <v>11</v>
      </c>
      <c r="S3017">
        <v>0</v>
      </c>
      <c r="T3017">
        <v>15</v>
      </c>
      <c r="U3017">
        <v>0</v>
      </c>
      <c r="V3017">
        <v>0</v>
      </c>
      <c r="W3017">
        <v>0</v>
      </c>
      <c r="X3017">
        <v>137.78078003267092</v>
      </c>
      <c r="Y3017">
        <v>0</v>
      </c>
      <c r="Z3017">
        <v>61.168541627624329</v>
      </c>
      <c r="AA3017">
        <v>0</v>
      </c>
      <c r="AB3017">
        <v>19.79247356995765</v>
      </c>
      <c r="AC3017">
        <v>0</v>
      </c>
      <c r="AD3017">
        <v>0</v>
      </c>
      <c r="AE3017">
        <v>218.7417952302529</v>
      </c>
    </row>
    <row r="3018" spans="1:31" x14ac:dyDescent="0.3">
      <c r="A3018">
        <v>2694022</v>
      </c>
      <c r="B3018">
        <v>1</v>
      </c>
      <c r="C3018" t="s">
        <v>81</v>
      </c>
      <c r="D3018" t="s">
        <v>128</v>
      </c>
      <c r="E3018" t="s">
        <v>145</v>
      </c>
      <c r="F3018" t="s">
        <v>8717</v>
      </c>
      <c r="G3018" t="s">
        <v>176</v>
      </c>
      <c r="H3018" t="s">
        <v>135</v>
      </c>
      <c r="I3018" t="s">
        <v>136</v>
      </c>
      <c r="J3018" t="s">
        <v>137</v>
      </c>
      <c r="K3018" t="s">
        <v>138</v>
      </c>
      <c r="L3018" t="s">
        <v>8718</v>
      </c>
      <c r="M3018" t="s">
        <v>8719</v>
      </c>
      <c r="N3018">
        <v>8.2575000000000003</v>
      </c>
      <c r="O3018">
        <v>2</v>
      </c>
      <c r="P3018">
        <v>304</v>
      </c>
      <c r="Q3018">
        <v>0</v>
      </c>
      <c r="R3018">
        <v>4</v>
      </c>
      <c r="S3018">
        <v>0</v>
      </c>
      <c r="T3018">
        <v>18</v>
      </c>
      <c r="U3018">
        <v>0</v>
      </c>
      <c r="V3018">
        <v>0</v>
      </c>
      <c r="W3018">
        <v>3.3626887411199999</v>
      </c>
      <c r="X3018">
        <v>379.31180117625325</v>
      </c>
      <c r="Y3018">
        <v>0</v>
      </c>
      <c r="Z3018">
        <v>9.3239153373201198</v>
      </c>
      <c r="AA3018">
        <v>0</v>
      </c>
      <c r="AB3018">
        <v>51.010001274995766</v>
      </c>
      <c r="AC3018">
        <v>0</v>
      </c>
      <c r="AD3018">
        <v>0</v>
      </c>
      <c r="AE3018">
        <v>443.00840652968913</v>
      </c>
    </row>
    <row r="3019" spans="1:31" x14ac:dyDescent="0.3">
      <c r="A3019">
        <v>2694220</v>
      </c>
      <c r="B3019">
        <v>1</v>
      </c>
      <c r="C3019" t="s">
        <v>81</v>
      </c>
      <c r="D3019" t="s">
        <v>117</v>
      </c>
      <c r="E3019" t="s">
        <v>145</v>
      </c>
      <c r="F3019" t="s">
        <v>8720</v>
      </c>
      <c r="G3019" t="s">
        <v>176</v>
      </c>
      <c r="H3019" t="s">
        <v>135</v>
      </c>
      <c r="I3019" t="s">
        <v>136</v>
      </c>
      <c r="J3019" t="s">
        <v>137</v>
      </c>
      <c r="K3019" t="s">
        <v>138</v>
      </c>
      <c r="L3019" t="s">
        <v>8721</v>
      </c>
      <c r="M3019" t="s">
        <v>8722</v>
      </c>
      <c r="N3019">
        <v>5.1472222219999999</v>
      </c>
      <c r="O3019">
        <v>3</v>
      </c>
      <c r="P3019">
        <v>257</v>
      </c>
      <c r="Q3019">
        <v>2</v>
      </c>
      <c r="R3019">
        <v>12</v>
      </c>
      <c r="S3019">
        <v>3</v>
      </c>
      <c r="T3019">
        <v>7</v>
      </c>
      <c r="U3019">
        <v>0</v>
      </c>
      <c r="V3019">
        <v>0</v>
      </c>
      <c r="W3019">
        <v>3.3483572145375007</v>
      </c>
      <c r="X3019">
        <v>141.20467693613398</v>
      </c>
      <c r="Y3019">
        <v>12.066942441393298</v>
      </c>
      <c r="Z3019">
        <v>6.8938703187179389</v>
      </c>
      <c r="AA3019">
        <v>17.681610144086235</v>
      </c>
      <c r="AB3019">
        <v>6.5526435956483109</v>
      </c>
      <c r="AC3019">
        <v>0</v>
      </c>
      <c r="AD3019">
        <v>0</v>
      </c>
      <c r="AE3019">
        <v>187.74810065051724</v>
      </c>
    </row>
    <row r="3020" spans="1:31" x14ac:dyDescent="0.3">
      <c r="A3020">
        <v>2694243</v>
      </c>
      <c r="B3020">
        <v>1</v>
      </c>
      <c r="C3020" t="s">
        <v>81</v>
      </c>
      <c r="D3020" t="s">
        <v>128</v>
      </c>
      <c r="E3020" t="s">
        <v>145</v>
      </c>
      <c r="F3020" t="s">
        <v>4702</v>
      </c>
      <c r="G3020" t="s">
        <v>134</v>
      </c>
      <c r="H3020" t="s">
        <v>135</v>
      </c>
      <c r="I3020" t="s">
        <v>136</v>
      </c>
      <c r="J3020" t="s">
        <v>137</v>
      </c>
      <c r="K3020" t="s">
        <v>138</v>
      </c>
      <c r="L3020" t="s">
        <v>8723</v>
      </c>
      <c r="M3020" t="s">
        <v>8724</v>
      </c>
      <c r="N3020">
        <v>1.3444444440000001</v>
      </c>
      <c r="O3020">
        <v>6</v>
      </c>
      <c r="P3020">
        <v>186</v>
      </c>
      <c r="Q3020">
        <v>2</v>
      </c>
      <c r="R3020">
        <v>15</v>
      </c>
      <c r="S3020">
        <v>13</v>
      </c>
      <c r="T3020">
        <v>8</v>
      </c>
      <c r="U3020">
        <v>0</v>
      </c>
      <c r="V3020">
        <v>0</v>
      </c>
      <c r="W3020">
        <v>1.3422510137544643</v>
      </c>
      <c r="X3020">
        <v>39.634744080446474</v>
      </c>
      <c r="Y3020">
        <v>2.2321148521372947</v>
      </c>
      <c r="Z3020">
        <v>3.6144639923136799</v>
      </c>
      <c r="AA3020">
        <v>105.63230565874338</v>
      </c>
      <c r="AB3020">
        <v>5.7105410339322935</v>
      </c>
      <c r="AC3020">
        <v>0</v>
      </c>
      <c r="AD3020">
        <v>0</v>
      </c>
      <c r="AE3020">
        <v>158.16642063132758</v>
      </c>
    </row>
    <row r="3021" spans="1:31" x14ac:dyDescent="0.3">
      <c r="A3021">
        <v>2694313</v>
      </c>
      <c r="B3021">
        <v>1</v>
      </c>
      <c r="C3021" t="s">
        <v>80</v>
      </c>
      <c r="D3021" t="s">
        <v>94</v>
      </c>
      <c r="E3021" t="s">
        <v>145</v>
      </c>
      <c r="F3021" t="s">
        <v>8725</v>
      </c>
      <c r="G3021" t="s">
        <v>176</v>
      </c>
      <c r="H3021" t="s">
        <v>135</v>
      </c>
      <c r="I3021" t="s">
        <v>136</v>
      </c>
      <c r="J3021" t="s">
        <v>137</v>
      </c>
      <c r="K3021" t="s">
        <v>138</v>
      </c>
      <c r="L3021" t="s">
        <v>8726</v>
      </c>
      <c r="M3021" t="s">
        <v>8727</v>
      </c>
      <c r="N3021">
        <v>1.885555555</v>
      </c>
      <c r="O3021">
        <v>0</v>
      </c>
      <c r="P3021">
        <v>79</v>
      </c>
      <c r="Q3021">
        <v>0</v>
      </c>
      <c r="R3021">
        <v>12</v>
      </c>
      <c r="S3021">
        <v>2</v>
      </c>
      <c r="T3021">
        <v>8</v>
      </c>
      <c r="U3021">
        <v>0</v>
      </c>
      <c r="V3021">
        <v>0</v>
      </c>
      <c r="W3021">
        <v>0</v>
      </c>
      <c r="X3021">
        <v>42.532877303944346</v>
      </c>
      <c r="Y3021">
        <v>0</v>
      </c>
      <c r="Z3021">
        <v>11.708523304863133</v>
      </c>
      <c r="AA3021">
        <v>5.4035941091837056</v>
      </c>
      <c r="AB3021">
        <v>2.6431685242989782</v>
      </c>
      <c r="AC3021">
        <v>0</v>
      </c>
      <c r="AD3021">
        <v>0</v>
      </c>
      <c r="AE3021">
        <v>62.288163242290167</v>
      </c>
    </row>
    <row r="3022" spans="1:31" x14ac:dyDescent="0.3">
      <c r="A3022">
        <v>2694370</v>
      </c>
      <c r="B3022">
        <v>1</v>
      </c>
      <c r="C3022" t="s">
        <v>81</v>
      </c>
      <c r="D3022" t="s">
        <v>128</v>
      </c>
      <c r="E3022" t="s">
        <v>145</v>
      </c>
      <c r="F3022" t="s">
        <v>392</v>
      </c>
      <c r="G3022" t="s">
        <v>176</v>
      </c>
      <c r="H3022" t="s">
        <v>135</v>
      </c>
      <c r="I3022" t="s">
        <v>136</v>
      </c>
      <c r="J3022" t="s">
        <v>137</v>
      </c>
      <c r="K3022" t="s">
        <v>138</v>
      </c>
      <c r="L3022" t="s">
        <v>8728</v>
      </c>
      <c r="M3022" t="s">
        <v>8729</v>
      </c>
      <c r="N3022">
        <v>5.9586111109999997</v>
      </c>
      <c r="O3022">
        <v>2</v>
      </c>
      <c r="P3022">
        <v>0</v>
      </c>
      <c r="Q3022">
        <v>61</v>
      </c>
      <c r="R3022">
        <v>0</v>
      </c>
      <c r="S3022">
        <v>2</v>
      </c>
      <c r="T3022">
        <v>0</v>
      </c>
      <c r="U3022">
        <v>0</v>
      </c>
      <c r="V3022">
        <v>0</v>
      </c>
      <c r="W3022">
        <v>7.0835691928373485</v>
      </c>
      <c r="X3022">
        <v>0</v>
      </c>
      <c r="Y3022">
        <v>96.256824766313244</v>
      </c>
      <c r="Z3022">
        <v>0</v>
      </c>
      <c r="AA3022">
        <v>115.34543025338702</v>
      </c>
      <c r="AB3022">
        <v>0</v>
      </c>
      <c r="AC3022">
        <v>0</v>
      </c>
      <c r="AD3022">
        <v>0</v>
      </c>
      <c r="AE3022">
        <v>218.68582421253763</v>
      </c>
    </row>
    <row r="3023" spans="1:31" x14ac:dyDescent="0.3">
      <c r="A3023">
        <v>2694452</v>
      </c>
      <c r="B3023">
        <v>1</v>
      </c>
      <c r="C3023" t="s">
        <v>81</v>
      </c>
      <c r="D3023" t="s">
        <v>121</v>
      </c>
      <c r="E3023" t="s">
        <v>145</v>
      </c>
      <c r="F3023" t="s">
        <v>8730</v>
      </c>
      <c r="G3023" t="s">
        <v>409</v>
      </c>
      <c r="H3023" t="s">
        <v>135</v>
      </c>
      <c r="I3023" t="s">
        <v>136</v>
      </c>
      <c r="J3023" t="s">
        <v>137</v>
      </c>
      <c r="K3023" t="s">
        <v>138</v>
      </c>
      <c r="L3023" t="s">
        <v>8731</v>
      </c>
      <c r="M3023" t="s">
        <v>8732</v>
      </c>
      <c r="N3023">
        <v>0.32055555499999999</v>
      </c>
      <c r="O3023">
        <v>0</v>
      </c>
      <c r="P3023">
        <v>169</v>
      </c>
      <c r="Q3023">
        <v>0</v>
      </c>
      <c r="R3023">
        <v>0</v>
      </c>
      <c r="S3023">
        <v>0</v>
      </c>
      <c r="T3023">
        <v>9</v>
      </c>
      <c r="U3023">
        <v>0</v>
      </c>
      <c r="V3023">
        <v>0</v>
      </c>
      <c r="W3023">
        <v>0</v>
      </c>
      <c r="X3023">
        <v>4.8494050163322084</v>
      </c>
      <c r="Y3023">
        <v>0</v>
      </c>
      <c r="Z3023">
        <v>0</v>
      </c>
      <c r="AA3023">
        <v>0</v>
      </c>
      <c r="AB3023">
        <v>0.42864062466659819</v>
      </c>
      <c r="AC3023">
        <v>0</v>
      </c>
      <c r="AD3023">
        <v>0</v>
      </c>
      <c r="AE3023">
        <v>5.2780456409988066</v>
      </c>
    </row>
    <row r="3024" spans="1:31" x14ac:dyDescent="0.3">
      <c r="A3024">
        <v>2694544</v>
      </c>
      <c r="B3024">
        <v>1</v>
      </c>
      <c r="C3024" t="s">
        <v>81</v>
      </c>
      <c r="D3024" t="s">
        <v>115</v>
      </c>
      <c r="E3024" t="s">
        <v>145</v>
      </c>
      <c r="F3024" t="s">
        <v>8714</v>
      </c>
      <c r="G3024" t="s">
        <v>346</v>
      </c>
      <c r="H3024" t="s">
        <v>135</v>
      </c>
      <c r="I3024" t="s">
        <v>136</v>
      </c>
      <c r="J3024" t="s">
        <v>137</v>
      </c>
      <c r="K3024" t="s">
        <v>166</v>
      </c>
      <c r="L3024" t="s">
        <v>8733</v>
      </c>
      <c r="M3024" t="s">
        <v>8734</v>
      </c>
      <c r="N3024">
        <v>6.8647222220000002</v>
      </c>
      <c r="O3024">
        <v>0</v>
      </c>
      <c r="P3024">
        <v>316</v>
      </c>
      <c r="Q3024">
        <v>0</v>
      </c>
      <c r="R3024">
        <v>11</v>
      </c>
      <c r="S3024">
        <v>0</v>
      </c>
      <c r="T3024">
        <v>15</v>
      </c>
      <c r="U3024">
        <v>0</v>
      </c>
      <c r="V3024">
        <v>0</v>
      </c>
      <c r="W3024">
        <v>0</v>
      </c>
      <c r="X3024">
        <v>135.98932350640504</v>
      </c>
      <c r="Y3024">
        <v>0</v>
      </c>
      <c r="Z3024">
        <v>58.612342126697719</v>
      </c>
      <c r="AA3024">
        <v>0</v>
      </c>
      <c r="AB3024">
        <v>19.79308388621067</v>
      </c>
      <c r="AC3024">
        <v>0</v>
      </c>
      <c r="AD3024">
        <v>0</v>
      </c>
      <c r="AE3024">
        <v>214.39474951931342</v>
      </c>
    </row>
    <row r="3025" spans="1:31" x14ac:dyDescent="0.3">
      <c r="A3025">
        <v>2694573</v>
      </c>
      <c r="B3025">
        <v>1</v>
      </c>
      <c r="C3025" t="s">
        <v>81</v>
      </c>
      <c r="D3025" t="s">
        <v>121</v>
      </c>
      <c r="E3025" t="s">
        <v>145</v>
      </c>
      <c r="F3025" t="s">
        <v>8735</v>
      </c>
      <c r="G3025" t="s">
        <v>1946</v>
      </c>
      <c r="H3025" t="s">
        <v>135</v>
      </c>
      <c r="I3025" t="s">
        <v>136</v>
      </c>
      <c r="J3025" t="s">
        <v>137</v>
      </c>
      <c r="K3025" t="s">
        <v>138</v>
      </c>
      <c r="L3025" t="s">
        <v>8736</v>
      </c>
      <c r="M3025" t="s">
        <v>8737</v>
      </c>
      <c r="N3025">
        <v>3.443888888</v>
      </c>
      <c r="O3025">
        <v>0</v>
      </c>
      <c r="P3025">
        <v>54</v>
      </c>
      <c r="Q3025">
        <v>0</v>
      </c>
      <c r="R3025">
        <v>12</v>
      </c>
      <c r="S3025">
        <v>0</v>
      </c>
      <c r="T3025">
        <v>1</v>
      </c>
      <c r="U3025">
        <v>0</v>
      </c>
      <c r="V3025">
        <v>0</v>
      </c>
      <c r="W3025">
        <v>0</v>
      </c>
      <c r="X3025">
        <v>25.573374475577367</v>
      </c>
      <c r="Y3025">
        <v>0</v>
      </c>
      <c r="Z3025">
        <v>7.4890933158148467</v>
      </c>
      <c r="AA3025">
        <v>0</v>
      </c>
      <c r="AB3025">
        <v>0.37689442879024537</v>
      </c>
      <c r="AC3025">
        <v>0</v>
      </c>
      <c r="AD3025">
        <v>0</v>
      </c>
      <c r="AE3025">
        <v>33.43936222018246</v>
      </c>
    </row>
    <row r="3026" spans="1:31" x14ac:dyDescent="0.3">
      <c r="A3026">
        <v>2694635</v>
      </c>
      <c r="B3026">
        <v>1</v>
      </c>
      <c r="C3026" t="s">
        <v>81</v>
      </c>
      <c r="D3026" t="s">
        <v>113</v>
      </c>
      <c r="E3026" t="s">
        <v>145</v>
      </c>
      <c r="F3026" t="s">
        <v>8738</v>
      </c>
      <c r="G3026" t="s">
        <v>176</v>
      </c>
      <c r="H3026" t="s">
        <v>135</v>
      </c>
      <c r="I3026" t="s">
        <v>136</v>
      </c>
      <c r="J3026" t="s">
        <v>137</v>
      </c>
      <c r="K3026" t="s">
        <v>138</v>
      </c>
      <c r="L3026" t="s">
        <v>8739</v>
      </c>
      <c r="M3026" t="s">
        <v>8740</v>
      </c>
      <c r="N3026">
        <v>4.5011111110000002</v>
      </c>
      <c r="O3026">
        <v>0</v>
      </c>
      <c r="P3026">
        <v>2</v>
      </c>
      <c r="Q3026">
        <v>5</v>
      </c>
      <c r="R3026">
        <v>8</v>
      </c>
      <c r="S3026">
        <v>0</v>
      </c>
      <c r="T3026">
        <v>1</v>
      </c>
      <c r="U3026">
        <v>0</v>
      </c>
      <c r="V3026">
        <v>0</v>
      </c>
      <c r="W3026">
        <v>0</v>
      </c>
      <c r="X3026">
        <v>0</v>
      </c>
      <c r="Y3026">
        <v>7.9691906832405897</v>
      </c>
      <c r="Z3026">
        <v>1.7824273928691607</v>
      </c>
      <c r="AA3026">
        <v>0</v>
      </c>
      <c r="AB3026">
        <v>7.53260731652</v>
      </c>
      <c r="AC3026">
        <v>0</v>
      </c>
      <c r="AD3026">
        <v>0</v>
      </c>
      <c r="AE3026">
        <v>17.28422539262975</v>
      </c>
    </row>
    <row r="3027" spans="1:31" x14ac:dyDescent="0.3">
      <c r="A3027">
        <v>2694791</v>
      </c>
      <c r="B3027">
        <v>1</v>
      </c>
      <c r="C3027" t="s">
        <v>81</v>
      </c>
      <c r="D3027" t="s">
        <v>128</v>
      </c>
      <c r="E3027" t="s">
        <v>145</v>
      </c>
      <c r="F3027" t="s">
        <v>4702</v>
      </c>
      <c r="G3027" t="s">
        <v>176</v>
      </c>
      <c r="H3027" t="s">
        <v>135</v>
      </c>
      <c r="I3027" t="s">
        <v>136</v>
      </c>
      <c r="J3027" t="s">
        <v>137</v>
      </c>
      <c r="K3027" t="s">
        <v>138</v>
      </c>
      <c r="L3027" t="s">
        <v>8741</v>
      </c>
      <c r="M3027" t="s">
        <v>8742</v>
      </c>
      <c r="N3027">
        <v>2.9222222219999998</v>
      </c>
      <c r="O3027">
        <v>6</v>
      </c>
      <c r="P3027">
        <v>186</v>
      </c>
      <c r="Q3027">
        <v>2</v>
      </c>
      <c r="R3027">
        <v>15</v>
      </c>
      <c r="S3027">
        <v>13</v>
      </c>
      <c r="T3027">
        <v>8</v>
      </c>
      <c r="U3027">
        <v>0</v>
      </c>
      <c r="V3027">
        <v>0</v>
      </c>
      <c r="W3027">
        <v>2.9299041550024305</v>
      </c>
      <c r="X3027">
        <v>85.314499501180791</v>
      </c>
      <c r="Y3027">
        <v>4.5625095784499194</v>
      </c>
      <c r="Z3027">
        <v>7.1905212252569841</v>
      </c>
      <c r="AA3027">
        <v>229.8434730575762</v>
      </c>
      <c r="AB3027">
        <v>12.433154225744861</v>
      </c>
      <c r="AC3027">
        <v>0</v>
      </c>
      <c r="AD3027">
        <v>0</v>
      </c>
      <c r="AE3027">
        <v>342.27406174321123</v>
      </c>
    </row>
    <row r="3028" spans="1:31" x14ac:dyDescent="0.3">
      <c r="A3028">
        <v>2694799</v>
      </c>
      <c r="B3028">
        <v>1</v>
      </c>
      <c r="C3028" t="s">
        <v>80</v>
      </c>
      <c r="D3028" t="s">
        <v>105</v>
      </c>
      <c r="E3028" t="s">
        <v>145</v>
      </c>
      <c r="F3028" t="s">
        <v>8743</v>
      </c>
      <c r="G3028" t="s">
        <v>176</v>
      </c>
      <c r="H3028" t="s">
        <v>135</v>
      </c>
      <c r="I3028" t="s">
        <v>136</v>
      </c>
      <c r="J3028" t="s">
        <v>137</v>
      </c>
      <c r="K3028" t="s">
        <v>138</v>
      </c>
      <c r="L3028" t="s">
        <v>8744</v>
      </c>
      <c r="M3028" t="s">
        <v>8745</v>
      </c>
      <c r="N3028">
        <v>2.963333333</v>
      </c>
      <c r="O3028">
        <v>0</v>
      </c>
      <c r="P3028">
        <v>0</v>
      </c>
      <c r="Q3028">
        <v>2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18.849386561662104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18.849386561662104</v>
      </c>
    </row>
    <row r="3029" spans="1:31" x14ac:dyDescent="0.3">
      <c r="A3029">
        <v>2695051</v>
      </c>
      <c r="B3029">
        <v>1</v>
      </c>
      <c r="C3029" t="s">
        <v>80</v>
      </c>
      <c r="D3029" t="s">
        <v>104</v>
      </c>
      <c r="E3029" t="s">
        <v>145</v>
      </c>
      <c r="F3029" t="s">
        <v>8746</v>
      </c>
      <c r="G3029" t="s">
        <v>176</v>
      </c>
      <c r="H3029" t="s">
        <v>135</v>
      </c>
      <c r="I3029" t="s">
        <v>136</v>
      </c>
      <c r="J3029" t="s">
        <v>137</v>
      </c>
      <c r="K3029" t="s">
        <v>138</v>
      </c>
      <c r="L3029" t="s">
        <v>8747</v>
      </c>
      <c r="M3029" t="s">
        <v>8748</v>
      </c>
      <c r="N3029">
        <v>2.2549999999999999</v>
      </c>
      <c r="O3029">
        <v>0</v>
      </c>
      <c r="P3029">
        <v>0</v>
      </c>
      <c r="Q3029">
        <v>0</v>
      </c>
      <c r="R3029">
        <v>0</v>
      </c>
      <c r="S3029">
        <v>0</v>
      </c>
      <c r="T3029">
        <v>0</v>
      </c>
      <c r="U3029">
        <v>1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60.108108664698904</v>
      </c>
      <c r="AD3029">
        <v>0</v>
      </c>
      <c r="AE3029">
        <v>60.108108664698904</v>
      </c>
    </row>
    <row r="3030" spans="1:31" x14ac:dyDescent="0.3">
      <c r="A3030">
        <v>2695058</v>
      </c>
      <c r="B3030">
        <v>1</v>
      </c>
      <c r="C3030" t="s">
        <v>81</v>
      </c>
      <c r="D3030" t="s">
        <v>118</v>
      </c>
      <c r="E3030" t="s">
        <v>145</v>
      </c>
      <c r="F3030" t="s">
        <v>1342</v>
      </c>
      <c r="G3030" t="s">
        <v>176</v>
      </c>
      <c r="H3030" t="s">
        <v>135</v>
      </c>
      <c r="I3030" t="s">
        <v>136</v>
      </c>
      <c r="J3030" t="s">
        <v>137</v>
      </c>
      <c r="K3030" t="s">
        <v>138</v>
      </c>
      <c r="L3030" t="s">
        <v>8749</v>
      </c>
      <c r="M3030" t="s">
        <v>8750</v>
      </c>
      <c r="N3030">
        <v>2.366944444</v>
      </c>
      <c r="O3030">
        <v>1</v>
      </c>
      <c r="P3030">
        <v>2</v>
      </c>
      <c r="Q3030">
        <v>10</v>
      </c>
      <c r="R3030">
        <v>11</v>
      </c>
      <c r="S3030">
        <v>3</v>
      </c>
      <c r="T3030">
        <v>2</v>
      </c>
      <c r="U3030">
        <v>0</v>
      </c>
      <c r="V3030">
        <v>0</v>
      </c>
      <c r="W3030">
        <v>0.42600221868666666</v>
      </c>
      <c r="X3030">
        <v>0.48677468080880359</v>
      </c>
      <c r="Y3030">
        <v>23.83983273134643</v>
      </c>
      <c r="Z3030">
        <v>3.4127464381740413</v>
      </c>
      <c r="AA3030">
        <v>64.261951791050834</v>
      </c>
      <c r="AB3030">
        <v>7.6595285793294252</v>
      </c>
      <c r="AC3030">
        <v>0</v>
      </c>
      <c r="AD3030">
        <v>0</v>
      </c>
      <c r="AE3030">
        <v>100.08683643939619</v>
      </c>
    </row>
    <row r="3031" spans="1:31" x14ac:dyDescent="0.3">
      <c r="A3031">
        <v>2695073</v>
      </c>
      <c r="B3031">
        <v>1</v>
      </c>
      <c r="C3031" t="s">
        <v>81</v>
      </c>
      <c r="D3031" t="s">
        <v>121</v>
      </c>
      <c r="E3031" t="s">
        <v>145</v>
      </c>
      <c r="F3031" t="s">
        <v>3886</v>
      </c>
      <c r="G3031" t="s">
        <v>176</v>
      </c>
      <c r="H3031" t="s">
        <v>135</v>
      </c>
      <c r="I3031" t="s">
        <v>136</v>
      </c>
      <c r="J3031" t="s">
        <v>137</v>
      </c>
      <c r="K3031" t="s">
        <v>138</v>
      </c>
      <c r="L3031" t="s">
        <v>8751</v>
      </c>
      <c r="M3031" t="s">
        <v>8752</v>
      </c>
      <c r="N3031">
        <v>1.493333333</v>
      </c>
      <c r="O3031">
        <v>0</v>
      </c>
      <c r="P3031">
        <v>183</v>
      </c>
      <c r="Q3031">
        <v>0</v>
      </c>
      <c r="R3031">
        <v>11</v>
      </c>
      <c r="S3031">
        <v>0</v>
      </c>
      <c r="T3031">
        <v>23</v>
      </c>
      <c r="U3031">
        <v>0</v>
      </c>
      <c r="V3031">
        <v>0</v>
      </c>
      <c r="W3031">
        <v>0</v>
      </c>
      <c r="X3031">
        <v>34.079249749229263</v>
      </c>
      <c r="Y3031">
        <v>0</v>
      </c>
      <c r="Z3031">
        <v>1.3097732871378913</v>
      </c>
      <c r="AA3031">
        <v>0</v>
      </c>
      <c r="AB3031">
        <v>10.034500594450851</v>
      </c>
      <c r="AC3031">
        <v>0</v>
      </c>
      <c r="AD3031">
        <v>0</v>
      </c>
      <c r="AE3031">
        <v>45.423523630818011</v>
      </c>
    </row>
    <row r="3032" spans="1:31" x14ac:dyDescent="0.3">
      <c r="A3032">
        <v>2695090</v>
      </c>
      <c r="B3032">
        <v>1</v>
      </c>
      <c r="C3032" t="s">
        <v>81</v>
      </c>
      <c r="D3032" t="s">
        <v>127</v>
      </c>
      <c r="E3032" t="s">
        <v>145</v>
      </c>
      <c r="F3032" t="s">
        <v>8753</v>
      </c>
      <c r="G3032" t="s">
        <v>176</v>
      </c>
      <c r="H3032" t="s">
        <v>135</v>
      </c>
      <c r="I3032" t="s">
        <v>136</v>
      </c>
      <c r="J3032" t="s">
        <v>137</v>
      </c>
      <c r="K3032" t="s">
        <v>138</v>
      </c>
      <c r="L3032" t="s">
        <v>8754</v>
      </c>
      <c r="M3032" t="s">
        <v>8755</v>
      </c>
      <c r="N3032">
        <v>8.7697222220000004</v>
      </c>
      <c r="O3032">
        <v>0</v>
      </c>
      <c r="P3032">
        <v>325</v>
      </c>
      <c r="Q3032">
        <v>8</v>
      </c>
      <c r="R3032">
        <v>15</v>
      </c>
      <c r="S3032">
        <v>0</v>
      </c>
      <c r="T3032">
        <v>29</v>
      </c>
      <c r="U3032">
        <v>0</v>
      </c>
      <c r="V3032">
        <v>0</v>
      </c>
      <c r="W3032">
        <v>0</v>
      </c>
      <c r="X3032">
        <v>699.95696357866632</v>
      </c>
      <c r="Y3032">
        <v>12.098938672988712</v>
      </c>
      <c r="Z3032">
        <v>109.95477388319649</v>
      </c>
      <c r="AA3032">
        <v>0</v>
      </c>
      <c r="AB3032">
        <v>279.83447992938227</v>
      </c>
      <c r="AC3032">
        <v>0</v>
      </c>
      <c r="AD3032">
        <v>0</v>
      </c>
      <c r="AE3032">
        <v>1101.8451560642338</v>
      </c>
    </row>
    <row r="3033" spans="1:31" x14ac:dyDescent="0.3">
      <c r="A3033">
        <v>2695170</v>
      </c>
      <c r="B3033">
        <v>1</v>
      </c>
      <c r="C3033" t="s">
        <v>81</v>
      </c>
      <c r="D3033" t="s">
        <v>118</v>
      </c>
      <c r="E3033" t="s">
        <v>145</v>
      </c>
      <c r="F3033" t="s">
        <v>8756</v>
      </c>
      <c r="G3033" t="s">
        <v>346</v>
      </c>
      <c r="H3033" t="s">
        <v>135</v>
      </c>
      <c r="I3033" t="s">
        <v>136</v>
      </c>
      <c r="J3033" t="s">
        <v>137</v>
      </c>
      <c r="K3033" t="s">
        <v>166</v>
      </c>
      <c r="L3033" t="s">
        <v>8757</v>
      </c>
      <c r="M3033" t="s">
        <v>8758</v>
      </c>
      <c r="N3033">
        <v>7.1311111110000001</v>
      </c>
      <c r="O3033">
        <v>2</v>
      </c>
      <c r="P3033">
        <v>1</v>
      </c>
      <c r="Q3033">
        <v>4</v>
      </c>
      <c r="R3033">
        <v>6</v>
      </c>
      <c r="S3033">
        <v>1</v>
      </c>
      <c r="T3033">
        <v>0</v>
      </c>
      <c r="U3033">
        <v>0</v>
      </c>
      <c r="V3033">
        <v>0</v>
      </c>
      <c r="W3033">
        <v>1.3538255157133334</v>
      </c>
      <c r="X3033">
        <v>0</v>
      </c>
      <c r="Y3033">
        <v>103.80590211543188</v>
      </c>
      <c r="Z3033">
        <v>9.5271852198170706</v>
      </c>
      <c r="AA3033">
        <v>11.16720567404</v>
      </c>
      <c r="AB3033">
        <v>0</v>
      </c>
      <c r="AC3033">
        <v>0</v>
      </c>
      <c r="AD3033">
        <v>0</v>
      </c>
      <c r="AE3033">
        <v>125.85411852500229</v>
      </c>
    </row>
    <row r="3034" spans="1:31" x14ac:dyDescent="0.3">
      <c r="A3034">
        <v>2695191</v>
      </c>
      <c r="B3034">
        <v>1</v>
      </c>
      <c r="C3034" t="s">
        <v>80</v>
      </c>
      <c r="D3034" t="s">
        <v>94</v>
      </c>
      <c r="E3034" t="s">
        <v>145</v>
      </c>
      <c r="F3034" t="s">
        <v>8759</v>
      </c>
      <c r="G3034" t="s">
        <v>176</v>
      </c>
      <c r="H3034" t="s">
        <v>135</v>
      </c>
      <c r="I3034" t="s">
        <v>136</v>
      </c>
      <c r="J3034" t="s">
        <v>137</v>
      </c>
      <c r="K3034" t="s">
        <v>138</v>
      </c>
      <c r="L3034" t="s">
        <v>8760</v>
      </c>
      <c r="M3034" t="s">
        <v>8761</v>
      </c>
      <c r="N3034">
        <v>3.8169444440000002</v>
      </c>
      <c r="O3034">
        <v>0</v>
      </c>
      <c r="P3034">
        <v>139</v>
      </c>
      <c r="Q3034">
        <v>0</v>
      </c>
      <c r="R3034">
        <v>0</v>
      </c>
      <c r="S3034">
        <v>0</v>
      </c>
      <c r="T3034">
        <v>56</v>
      </c>
      <c r="U3034">
        <v>1</v>
      </c>
      <c r="V3034">
        <v>0</v>
      </c>
      <c r="W3034">
        <v>0</v>
      </c>
      <c r="X3034">
        <v>74.192261764207927</v>
      </c>
      <c r="Y3034">
        <v>0</v>
      </c>
      <c r="Z3034">
        <v>0</v>
      </c>
      <c r="AA3034">
        <v>0</v>
      </c>
      <c r="AB3034">
        <v>78.936389290000903</v>
      </c>
      <c r="AC3034">
        <v>0</v>
      </c>
      <c r="AD3034">
        <v>0</v>
      </c>
      <c r="AE3034">
        <v>153.12865105420883</v>
      </c>
    </row>
    <row r="3035" spans="1:31" x14ac:dyDescent="0.3">
      <c r="A3035">
        <v>2695225</v>
      </c>
      <c r="B3035">
        <v>1</v>
      </c>
      <c r="C3035" t="s">
        <v>81</v>
      </c>
      <c r="D3035" t="s">
        <v>119</v>
      </c>
      <c r="E3035" t="s">
        <v>145</v>
      </c>
      <c r="F3035" t="s">
        <v>8762</v>
      </c>
      <c r="G3035" t="s">
        <v>176</v>
      </c>
      <c r="H3035" t="s">
        <v>135</v>
      </c>
      <c r="I3035" t="s">
        <v>136</v>
      </c>
      <c r="J3035" t="s">
        <v>137</v>
      </c>
      <c r="K3035" t="s">
        <v>138</v>
      </c>
      <c r="L3035" t="s">
        <v>8763</v>
      </c>
      <c r="M3035" t="s">
        <v>8764</v>
      </c>
      <c r="N3035">
        <v>2.2891666659999999</v>
      </c>
      <c r="O3035">
        <v>1</v>
      </c>
      <c r="P3035">
        <v>89</v>
      </c>
      <c r="Q3035">
        <v>59</v>
      </c>
      <c r="R3035">
        <v>6</v>
      </c>
      <c r="S3035">
        <v>2</v>
      </c>
      <c r="T3035">
        <v>2</v>
      </c>
      <c r="U3035">
        <v>0</v>
      </c>
      <c r="V3035">
        <v>0</v>
      </c>
      <c r="W3035">
        <v>0.45691119113499995</v>
      </c>
      <c r="X3035">
        <v>25.826620674923738</v>
      </c>
      <c r="Y3035">
        <v>39.969106882251126</v>
      </c>
      <c r="Z3035">
        <v>13.430029507517558</v>
      </c>
      <c r="AA3035">
        <v>0.85658369543843738</v>
      </c>
      <c r="AB3035">
        <v>1.7210935630951376</v>
      </c>
      <c r="AC3035">
        <v>0</v>
      </c>
      <c r="AD3035">
        <v>0</v>
      </c>
      <c r="AE3035">
        <v>82.260345514360992</v>
      </c>
    </row>
    <row r="3036" spans="1:31" x14ac:dyDescent="0.3">
      <c r="A3036">
        <v>2695336</v>
      </c>
      <c r="B3036">
        <v>1</v>
      </c>
      <c r="C3036" t="s">
        <v>81</v>
      </c>
      <c r="D3036" t="s">
        <v>118</v>
      </c>
      <c r="E3036" t="s">
        <v>145</v>
      </c>
      <c r="F3036" t="s">
        <v>1357</v>
      </c>
      <c r="G3036" t="s">
        <v>346</v>
      </c>
      <c r="H3036" t="s">
        <v>135</v>
      </c>
      <c r="I3036" t="s">
        <v>136</v>
      </c>
      <c r="J3036" t="s">
        <v>137</v>
      </c>
      <c r="K3036" t="s">
        <v>166</v>
      </c>
      <c r="L3036" t="s">
        <v>8765</v>
      </c>
      <c r="M3036" t="s">
        <v>8766</v>
      </c>
      <c r="N3036">
        <v>6.898055555</v>
      </c>
      <c r="O3036">
        <v>0</v>
      </c>
      <c r="P3036">
        <v>376</v>
      </c>
      <c r="Q3036">
        <v>0</v>
      </c>
      <c r="R3036">
        <v>7</v>
      </c>
      <c r="S3036">
        <v>0</v>
      </c>
      <c r="T3036">
        <v>40</v>
      </c>
      <c r="U3036">
        <v>0</v>
      </c>
      <c r="V3036">
        <v>0</v>
      </c>
      <c r="W3036">
        <v>0</v>
      </c>
      <c r="X3036">
        <v>407.72981096603797</v>
      </c>
      <c r="Y3036">
        <v>0</v>
      </c>
      <c r="Z3036">
        <v>15.9910168072412</v>
      </c>
      <c r="AA3036">
        <v>0</v>
      </c>
      <c r="AB3036">
        <v>117.74329333542158</v>
      </c>
      <c r="AC3036">
        <v>0</v>
      </c>
      <c r="AD3036">
        <v>0</v>
      </c>
      <c r="AE3036">
        <v>541.46412110870074</v>
      </c>
    </row>
    <row r="3037" spans="1:31" x14ac:dyDescent="0.3">
      <c r="A3037">
        <v>2695368</v>
      </c>
      <c r="B3037">
        <v>1</v>
      </c>
      <c r="C3037" t="s">
        <v>81</v>
      </c>
      <c r="D3037" t="s">
        <v>118</v>
      </c>
      <c r="E3037" t="s">
        <v>145</v>
      </c>
      <c r="F3037" t="s">
        <v>2947</v>
      </c>
      <c r="G3037" t="s">
        <v>134</v>
      </c>
      <c r="H3037" t="s">
        <v>135</v>
      </c>
      <c r="I3037" t="s">
        <v>169</v>
      </c>
      <c r="J3037" t="s">
        <v>137</v>
      </c>
      <c r="K3037" t="s">
        <v>138</v>
      </c>
      <c r="L3037" t="s">
        <v>8767</v>
      </c>
      <c r="M3037" t="s">
        <v>8768</v>
      </c>
      <c r="N3037">
        <v>1.1111111E-2</v>
      </c>
      <c r="O3037">
        <v>0</v>
      </c>
      <c r="P3037">
        <v>2</v>
      </c>
      <c r="Q3037">
        <v>11</v>
      </c>
      <c r="R3037">
        <v>68</v>
      </c>
      <c r="S3037">
        <v>6</v>
      </c>
      <c r="T3037">
        <v>8</v>
      </c>
      <c r="U3037">
        <v>0</v>
      </c>
      <c r="V3037">
        <v>0</v>
      </c>
      <c r="W3037">
        <v>0</v>
      </c>
      <c r="X3037">
        <v>2.9319466557600001E-3</v>
      </c>
      <c r="Y3037">
        <v>0.91038503876017784</v>
      </c>
      <c r="Z3037">
        <v>0.54232375590456572</v>
      </c>
      <c r="AA3037">
        <v>0.3251079773545334</v>
      </c>
      <c r="AB3037">
        <v>6.9457419656897793E-2</v>
      </c>
      <c r="AC3037">
        <v>0</v>
      </c>
      <c r="AD3037">
        <v>0</v>
      </c>
      <c r="AE3037">
        <v>1.8502061383319346</v>
      </c>
    </row>
    <row r="3038" spans="1:31" x14ac:dyDescent="0.3">
      <c r="A3038">
        <v>2695465</v>
      </c>
      <c r="B3038">
        <v>1</v>
      </c>
      <c r="C3038" t="s">
        <v>80</v>
      </c>
      <c r="D3038" t="s">
        <v>104</v>
      </c>
      <c r="E3038" t="s">
        <v>145</v>
      </c>
      <c r="F3038" t="s">
        <v>8769</v>
      </c>
      <c r="G3038" t="s">
        <v>176</v>
      </c>
      <c r="H3038" t="s">
        <v>135</v>
      </c>
      <c r="I3038" t="s">
        <v>136</v>
      </c>
      <c r="J3038" t="s">
        <v>137</v>
      </c>
      <c r="K3038" t="s">
        <v>138</v>
      </c>
      <c r="L3038" t="s">
        <v>8770</v>
      </c>
      <c r="M3038" t="s">
        <v>8771</v>
      </c>
      <c r="N3038">
        <v>4.3247222220000001</v>
      </c>
      <c r="O3038">
        <v>0</v>
      </c>
      <c r="P3038">
        <v>3</v>
      </c>
      <c r="Q3038">
        <v>3</v>
      </c>
      <c r="R3038">
        <v>20</v>
      </c>
      <c r="S3038">
        <v>7</v>
      </c>
      <c r="T3038">
        <v>6</v>
      </c>
      <c r="U3038">
        <v>0</v>
      </c>
      <c r="V3038">
        <v>0</v>
      </c>
      <c r="W3038">
        <v>0</v>
      </c>
      <c r="X3038">
        <v>3.8758447740945443</v>
      </c>
      <c r="Y3038">
        <v>16.910870473922493</v>
      </c>
      <c r="Z3038">
        <v>49.785147159256603</v>
      </c>
      <c r="AA3038">
        <v>190.3525705532563</v>
      </c>
      <c r="AB3038">
        <v>26.246457332578156</v>
      </c>
      <c r="AC3038">
        <v>0</v>
      </c>
      <c r="AD3038">
        <v>0</v>
      </c>
      <c r="AE3038">
        <v>287.17089029310807</v>
      </c>
    </row>
    <row r="3039" spans="1:31" x14ac:dyDescent="0.3">
      <c r="A3039">
        <v>2695596</v>
      </c>
      <c r="B3039">
        <v>1</v>
      </c>
      <c r="C3039" t="s">
        <v>81</v>
      </c>
      <c r="D3039" t="s">
        <v>118</v>
      </c>
      <c r="E3039" t="s">
        <v>145</v>
      </c>
      <c r="F3039" t="s">
        <v>8711</v>
      </c>
      <c r="G3039" t="s">
        <v>176</v>
      </c>
      <c r="H3039" t="s">
        <v>135</v>
      </c>
      <c r="I3039" t="s">
        <v>136</v>
      </c>
      <c r="J3039" t="s">
        <v>137</v>
      </c>
      <c r="K3039" t="s">
        <v>138</v>
      </c>
      <c r="L3039" t="s">
        <v>8772</v>
      </c>
      <c r="M3039" t="s">
        <v>8773</v>
      </c>
      <c r="N3039">
        <v>1.309722222</v>
      </c>
      <c r="O3039">
        <v>0</v>
      </c>
      <c r="P3039">
        <v>0</v>
      </c>
      <c r="Q3039">
        <v>10</v>
      </c>
      <c r="R3039">
        <v>19</v>
      </c>
      <c r="S3039">
        <v>0</v>
      </c>
      <c r="T3039">
        <v>1</v>
      </c>
      <c r="U3039">
        <v>0</v>
      </c>
      <c r="V3039">
        <v>0</v>
      </c>
      <c r="W3039">
        <v>0</v>
      </c>
      <c r="X3039">
        <v>0</v>
      </c>
      <c r="Y3039">
        <v>35.125734148922817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35.125734148922817</v>
      </c>
    </row>
    <row r="3040" spans="1:31" x14ac:dyDescent="0.3">
      <c r="A3040">
        <v>2695622</v>
      </c>
      <c r="B3040">
        <v>1</v>
      </c>
      <c r="C3040" t="s">
        <v>80</v>
      </c>
      <c r="D3040" t="s">
        <v>105</v>
      </c>
      <c r="E3040" t="s">
        <v>145</v>
      </c>
      <c r="F3040" t="s">
        <v>8774</v>
      </c>
      <c r="G3040" t="s">
        <v>176</v>
      </c>
      <c r="H3040" t="s">
        <v>135</v>
      </c>
      <c r="I3040" t="s">
        <v>136</v>
      </c>
      <c r="J3040" t="s">
        <v>137</v>
      </c>
      <c r="K3040" t="s">
        <v>138</v>
      </c>
      <c r="L3040" t="s">
        <v>8775</v>
      </c>
      <c r="M3040" t="s">
        <v>8776</v>
      </c>
      <c r="N3040">
        <v>3.892222222</v>
      </c>
      <c r="O3040">
        <v>3</v>
      </c>
      <c r="P3040">
        <v>1</v>
      </c>
      <c r="Q3040">
        <v>1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5.5146858548242079</v>
      </c>
      <c r="X3040">
        <v>1.0318014280723831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6.5464872828965905</v>
      </c>
    </row>
    <row r="3041" spans="1:31" x14ac:dyDescent="0.3">
      <c r="A3041">
        <v>2695625</v>
      </c>
      <c r="B3041">
        <v>1</v>
      </c>
      <c r="C3041" t="s">
        <v>81</v>
      </c>
      <c r="D3041" t="s">
        <v>127</v>
      </c>
      <c r="E3041" t="s">
        <v>145</v>
      </c>
      <c r="F3041" t="s">
        <v>8777</v>
      </c>
      <c r="G3041" t="s">
        <v>176</v>
      </c>
      <c r="H3041" t="s">
        <v>135</v>
      </c>
      <c r="I3041" t="s">
        <v>136</v>
      </c>
      <c r="J3041" t="s">
        <v>137</v>
      </c>
      <c r="K3041" t="s">
        <v>138</v>
      </c>
      <c r="L3041" t="s">
        <v>8778</v>
      </c>
      <c r="M3041" t="s">
        <v>8779</v>
      </c>
      <c r="N3041">
        <v>5.9802777770000004</v>
      </c>
      <c r="O3041">
        <v>0</v>
      </c>
      <c r="P3041">
        <v>133</v>
      </c>
      <c r="Q3041">
        <v>10</v>
      </c>
      <c r="R3041">
        <v>20</v>
      </c>
      <c r="S3041">
        <v>0</v>
      </c>
      <c r="T3041">
        <v>24</v>
      </c>
      <c r="U3041">
        <v>0</v>
      </c>
      <c r="V3041">
        <v>0</v>
      </c>
      <c r="W3041">
        <v>0</v>
      </c>
      <c r="X3041">
        <v>164.31660895327263</v>
      </c>
      <c r="Y3041">
        <v>17.334393246056127</v>
      </c>
      <c r="Z3041">
        <v>107.76370824384287</v>
      </c>
      <c r="AA3041">
        <v>0</v>
      </c>
      <c r="AB3041">
        <v>70.830308493626845</v>
      </c>
      <c r="AC3041">
        <v>0</v>
      </c>
      <c r="AD3041">
        <v>0</v>
      </c>
      <c r="AE3041">
        <v>360.24501893679849</v>
      </c>
    </row>
    <row r="3042" spans="1:31" x14ac:dyDescent="0.3">
      <c r="A3042">
        <v>2695644</v>
      </c>
      <c r="B3042">
        <v>1</v>
      </c>
      <c r="C3042" t="s">
        <v>81</v>
      </c>
      <c r="D3042" t="s">
        <v>119</v>
      </c>
      <c r="E3042" t="s">
        <v>145</v>
      </c>
      <c r="F3042" t="s">
        <v>1393</v>
      </c>
      <c r="G3042" t="s">
        <v>176</v>
      </c>
      <c r="H3042" t="s">
        <v>135</v>
      </c>
      <c r="I3042" t="s">
        <v>136</v>
      </c>
      <c r="J3042" t="s">
        <v>137</v>
      </c>
      <c r="K3042" t="s">
        <v>138</v>
      </c>
      <c r="L3042" t="s">
        <v>8780</v>
      </c>
      <c r="M3042" t="s">
        <v>8781</v>
      </c>
      <c r="N3042">
        <v>3.8936111109999998</v>
      </c>
      <c r="O3042">
        <v>0</v>
      </c>
      <c r="P3042">
        <v>30</v>
      </c>
      <c r="Q3042">
        <v>1</v>
      </c>
      <c r="R3042">
        <v>4</v>
      </c>
      <c r="S3042">
        <v>0</v>
      </c>
      <c r="T3042">
        <v>1</v>
      </c>
      <c r="U3042">
        <v>0</v>
      </c>
      <c r="V3042">
        <v>0</v>
      </c>
      <c r="W3042">
        <v>0</v>
      </c>
      <c r="X3042">
        <v>71.102584520265538</v>
      </c>
      <c r="Y3042">
        <v>17.205385008343999</v>
      </c>
      <c r="Z3042">
        <v>28.95490181019472</v>
      </c>
      <c r="AA3042">
        <v>0</v>
      </c>
      <c r="AB3042">
        <v>3.6647509660550498E-2</v>
      </c>
      <c r="AC3042">
        <v>0</v>
      </c>
      <c r="AD3042">
        <v>0</v>
      </c>
      <c r="AE3042">
        <v>117.2995188484648</v>
      </c>
    </row>
    <row r="3043" spans="1:31" x14ac:dyDescent="0.3">
      <c r="A3043">
        <v>2695678</v>
      </c>
      <c r="B3043">
        <v>1</v>
      </c>
      <c r="C3043" t="s">
        <v>80</v>
      </c>
      <c r="D3043" t="s">
        <v>94</v>
      </c>
      <c r="E3043" t="s">
        <v>145</v>
      </c>
      <c r="F3043" t="s">
        <v>8782</v>
      </c>
      <c r="G3043" t="s">
        <v>409</v>
      </c>
      <c r="H3043" t="s">
        <v>135</v>
      </c>
      <c r="I3043" t="s">
        <v>136</v>
      </c>
      <c r="J3043" t="s">
        <v>137</v>
      </c>
      <c r="K3043" t="s">
        <v>138</v>
      </c>
      <c r="L3043" t="s">
        <v>8783</v>
      </c>
      <c r="M3043" t="s">
        <v>8784</v>
      </c>
      <c r="N3043">
        <v>0.11388888799999999</v>
      </c>
      <c r="O3043">
        <v>0</v>
      </c>
      <c r="P3043">
        <v>218</v>
      </c>
      <c r="Q3043">
        <v>0</v>
      </c>
      <c r="R3043">
        <v>0</v>
      </c>
      <c r="S3043">
        <v>3</v>
      </c>
      <c r="T3043">
        <v>7</v>
      </c>
      <c r="U3043">
        <v>0</v>
      </c>
      <c r="V3043">
        <v>0</v>
      </c>
      <c r="W3043">
        <v>0</v>
      </c>
      <c r="X3043">
        <v>1.4571746923433382</v>
      </c>
      <c r="Y3043">
        <v>0</v>
      </c>
      <c r="Z3043">
        <v>0</v>
      </c>
      <c r="AA3043">
        <v>0.53607871069643553</v>
      </c>
      <c r="AB3043">
        <v>0.10640333129778499</v>
      </c>
      <c r="AC3043">
        <v>0</v>
      </c>
      <c r="AD3043">
        <v>0</v>
      </c>
      <c r="AE3043">
        <v>2.0996567343375587</v>
      </c>
    </row>
    <row r="3044" spans="1:31" x14ac:dyDescent="0.3">
      <c r="A3044">
        <v>2695781</v>
      </c>
      <c r="B3044">
        <v>1</v>
      </c>
      <c r="C3044" t="s">
        <v>81</v>
      </c>
      <c r="D3044" t="s">
        <v>127</v>
      </c>
      <c r="E3044" t="s">
        <v>145</v>
      </c>
      <c r="F3044" t="s">
        <v>8785</v>
      </c>
      <c r="G3044" t="s">
        <v>176</v>
      </c>
      <c r="H3044" t="s">
        <v>135</v>
      </c>
      <c r="I3044" t="s">
        <v>136</v>
      </c>
      <c r="J3044" t="s">
        <v>137</v>
      </c>
      <c r="K3044" t="s">
        <v>138</v>
      </c>
      <c r="L3044" t="s">
        <v>8786</v>
      </c>
      <c r="M3044" t="s">
        <v>8787</v>
      </c>
      <c r="N3044">
        <v>4.0808333330000002</v>
      </c>
      <c r="O3044">
        <v>0</v>
      </c>
      <c r="P3044">
        <v>6</v>
      </c>
      <c r="Q3044">
        <v>0</v>
      </c>
      <c r="R3044">
        <v>19</v>
      </c>
      <c r="S3044">
        <v>0</v>
      </c>
      <c r="T3044">
        <v>1</v>
      </c>
      <c r="U3044">
        <v>0</v>
      </c>
      <c r="V3044">
        <v>0</v>
      </c>
      <c r="W3044">
        <v>0</v>
      </c>
      <c r="X3044">
        <v>1.9603554005458499</v>
      </c>
      <c r="Y3044">
        <v>0</v>
      </c>
      <c r="Z3044">
        <v>34.545157048403446</v>
      </c>
      <c r="AA3044">
        <v>0</v>
      </c>
      <c r="AB3044">
        <v>0.28903552763683582</v>
      </c>
      <c r="AC3044">
        <v>0</v>
      </c>
      <c r="AD3044">
        <v>0</v>
      </c>
      <c r="AE3044">
        <v>36.794547976586131</v>
      </c>
    </row>
    <row r="3045" spans="1:31" x14ac:dyDescent="0.3">
      <c r="A3045">
        <v>2695793</v>
      </c>
      <c r="B3045">
        <v>1</v>
      </c>
      <c r="C3045" t="s">
        <v>81</v>
      </c>
      <c r="D3045" t="s">
        <v>118</v>
      </c>
      <c r="E3045" t="s">
        <v>145</v>
      </c>
      <c r="F3045" t="s">
        <v>1342</v>
      </c>
      <c r="G3045" t="s">
        <v>176</v>
      </c>
      <c r="H3045" t="s">
        <v>135</v>
      </c>
      <c r="I3045" t="s">
        <v>136</v>
      </c>
      <c r="J3045" t="s">
        <v>137</v>
      </c>
      <c r="K3045" t="s">
        <v>138</v>
      </c>
      <c r="L3045" t="s">
        <v>8788</v>
      </c>
      <c r="M3045" t="s">
        <v>8789</v>
      </c>
      <c r="N3045">
        <v>1.9302777769999999</v>
      </c>
      <c r="O3045">
        <v>1</v>
      </c>
      <c r="P3045">
        <v>2</v>
      </c>
      <c r="Q3045">
        <v>10</v>
      </c>
      <c r="R3045">
        <v>11</v>
      </c>
      <c r="S3045">
        <v>3</v>
      </c>
      <c r="T3045">
        <v>2</v>
      </c>
      <c r="U3045">
        <v>0</v>
      </c>
      <c r="V3045">
        <v>0</v>
      </c>
      <c r="W3045">
        <v>0.37481781236833334</v>
      </c>
      <c r="X3045">
        <v>0.41597723920924295</v>
      </c>
      <c r="Y3045">
        <v>20.5462181845134</v>
      </c>
      <c r="Z3045">
        <v>3.2157379594044984</v>
      </c>
      <c r="AA3045">
        <v>51.741434691706033</v>
      </c>
      <c r="AB3045">
        <v>6.6707327722333822</v>
      </c>
      <c r="AC3045">
        <v>0</v>
      </c>
      <c r="AD3045">
        <v>0</v>
      </c>
      <c r="AE3045">
        <v>82.964918659434886</v>
      </c>
    </row>
    <row r="3046" spans="1:31" x14ac:dyDescent="0.3">
      <c r="A3046">
        <v>2695880</v>
      </c>
      <c r="B3046">
        <v>1</v>
      </c>
      <c r="C3046" t="s">
        <v>81</v>
      </c>
      <c r="D3046" t="s">
        <v>119</v>
      </c>
      <c r="E3046" t="s">
        <v>145</v>
      </c>
      <c r="F3046" t="s">
        <v>6563</v>
      </c>
      <c r="G3046" t="s">
        <v>176</v>
      </c>
      <c r="H3046" t="s">
        <v>135</v>
      </c>
      <c r="I3046" t="s">
        <v>136</v>
      </c>
      <c r="J3046" t="s">
        <v>137</v>
      </c>
      <c r="K3046" t="s">
        <v>138</v>
      </c>
      <c r="L3046" t="s">
        <v>8790</v>
      </c>
      <c r="M3046" t="s">
        <v>8791</v>
      </c>
      <c r="N3046">
        <v>2.4991666659999998</v>
      </c>
      <c r="O3046">
        <v>0</v>
      </c>
      <c r="P3046">
        <v>3</v>
      </c>
      <c r="Q3046">
        <v>10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1.1767504243784848</v>
      </c>
      <c r="Y3046">
        <v>49.936337400565229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51.113087824943712</v>
      </c>
    </row>
    <row r="3047" spans="1:31" x14ac:dyDescent="0.3">
      <c r="A3047">
        <v>2696009</v>
      </c>
      <c r="B3047">
        <v>1</v>
      </c>
      <c r="C3047" t="s">
        <v>81</v>
      </c>
      <c r="D3047" t="s">
        <v>113</v>
      </c>
      <c r="E3047" t="s">
        <v>145</v>
      </c>
      <c r="F3047" t="s">
        <v>8792</v>
      </c>
      <c r="G3047" t="s">
        <v>176</v>
      </c>
      <c r="H3047" t="s">
        <v>135</v>
      </c>
      <c r="I3047" t="s">
        <v>136</v>
      </c>
      <c r="J3047" t="s">
        <v>137</v>
      </c>
      <c r="K3047" t="s">
        <v>138</v>
      </c>
      <c r="L3047" t="s">
        <v>8793</v>
      </c>
      <c r="M3047" t="s">
        <v>8794</v>
      </c>
      <c r="N3047">
        <v>1.039722222</v>
      </c>
      <c r="O3047">
        <v>0</v>
      </c>
      <c r="P3047">
        <v>1</v>
      </c>
      <c r="Q3047">
        <v>0</v>
      </c>
      <c r="R3047">
        <v>13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5.1651987926774146</v>
      </c>
      <c r="AA3047">
        <v>0</v>
      </c>
      <c r="AB3047">
        <v>0</v>
      </c>
      <c r="AC3047">
        <v>0</v>
      </c>
      <c r="AD3047">
        <v>0</v>
      </c>
      <c r="AE3047">
        <v>5.1651987926774146</v>
      </c>
    </row>
    <row r="3048" spans="1:31" x14ac:dyDescent="0.3">
      <c r="A3048">
        <v>2696009</v>
      </c>
      <c r="B3048">
        <v>2</v>
      </c>
      <c r="C3048" t="s">
        <v>81</v>
      </c>
      <c r="D3048" t="s">
        <v>113</v>
      </c>
      <c r="E3048" t="s">
        <v>145</v>
      </c>
      <c r="F3048" t="s">
        <v>8795</v>
      </c>
      <c r="G3048" t="s">
        <v>176</v>
      </c>
      <c r="H3048" t="s">
        <v>135</v>
      </c>
      <c r="I3048" t="s">
        <v>136</v>
      </c>
      <c r="J3048" t="s">
        <v>137</v>
      </c>
      <c r="K3048" t="s">
        <v>138</v>
      </c>
      <c r="L3048" t="s">
        <v>8794</v>
      </c>
      <c r="M3048" t="s">
        <v>8796</v>
      </c>
      <c r="N3048">
        <v>0.315</v>
      </c>
      <c r="O3048">
        <v>0</v>
      </c>
      <c r="P3048">
        <v>49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1.7940993346402556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1.7940993346402556</v>
      </c>
    </row>
    <row r="3049" spans="1:31" x14ac:dyDescent="0.3">
      <c r="A3049">
        <v>2696002</v>
      </c>
      <c r="B3049">
        <v>1</v>
      </c>
      <c r="C3049" t="s">
        <v>80</v>
      </c>
      <c r="D3049" t="s">
        <v>110</v>
      </c>
      <c r="E3049" t="s">
        <v>213</v>
      </c>
      <c r="F3049" t="s">
        <v>8797</v>
      </c>
      <c r="G3049" t="s">
        <v>688</v>
      </c>
      <c r="H3049" t="s">
        <v>187</v>
      </c>
      <c r="I3049" t="s">
        <v>136</v>
      </c>
      <c r="J3049" t="s">
        <v>137</v>
      </c>
      <c r="K3049" t="s">
        <v>138</v>
      </c>
      <c r="L3049" t="s">
        <v>8798</v>
      </c>
      <c r="M3049" t="s">
        <v>8799</v>
      </c>
      <c r="N3049">
        <v>2.9183333330000001</v>
      </c>
      <c r="O3049">
        <v>0</v>
      </c>
      <c r="P3049">
        <v>2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2.380046884996978E-2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2.380046884996978E-2</v>
      </c>
    </row>
    <row r="3050" spans="1:31" x14ac:dyDescent="0.3">
      <c r="A3050">
        <v>2696007</v>
      </c>
      <c r="B3050">
        <v>1</v>
      </c>
      <c r="C3050" t="s">
        <v>80</v>
      </c>
      <c r="D3050" t="s">
        <v>93</v>
      </c>
      <c r="E3050" t="s">
        <v>184</v>
      </c>
      <c r="F3050" t="s">
        <v>8800</v>
      </c>
      <c r="G3050" t="s">
        <v>186</v>
      </c>
      <c r="H3050" t="s">
        <v>187</v>
      </c>
      <c r="I3050" t="s">
        <v>136</v>
      </c>
      <c r="J3050" t="s">
        <v>137</v>
      </c>
      <c r="K3050" t="s">
        <v>138</v>
      </c>
      <c r="L3050" t="s">
        <v>8801</v>
      </c>
      <c r="M3050" t="s">
        <v>8802</v>
      </c>
      <c r="N3050">
        <v>3.4536111109999998</v>
      </c>
      <c r="O3050">
        <v>0</v>
      </c>
      <c r="P3050">
        <v>69</v>
      </c>
      <c r="Q3050">
        <v>0</v>
      </c>
      <c r="R3050">
        <v>1</v>
      </c>
      <c r="S3050">
        <v>0</v>
      </c>
      <c r="T3050">
        <v>14</v>
      </c>
      <c r="U3050">
        <v>0</v>
      </c>
      <c r="V3050">
        <v>1</v>
      </c>
      <c r="W3050">
        <v>0</v>
      </c>
      <c r="X3050">
        <v>40.742227909399666</v>
      </c>
      <c r="Y3050">
        <v>0</v>
      </c>
      <c r="Z3050">
        <v>14.316918554348621</v>
      </c>
      <c r="AA3050">
        <v>0</v>
      </c>
      <c r="AB3050">
        <v>14.873927599317543</v>
      </c>
      <c r="AC3050">
        <v>0</v>
      </c>
      <c r="AD3050">
        <v>28.878937932457823</v>
      </c>
      <c r="AE3050">
        <v>98.812011995523648</v>
      </c>
    </row>
    <row r="3051" spans="1:31" x14ac:dyDescent="0.3">
      <c r="A3051">
        <v>2696017</v>
      </c>
      <c r="B3051">
        <v>1</v>
      </c>
      <c r="C3051" t="s">
        <v>80</v>
      </c>
      <c r="D3051" t="s">
        <v>88</v>
      </c>
      <c r="E3051" t="s">
        <v>244</v>
      </c>
      <c r="F3051" t="s">
        <v>8803</v>
      </c>
      <c r="G3051" t="s">
        <v>253</v>
      </c>
      <c r="H3051" t="s">
        <v>187</v>
      </c>
      <c r="I3051" t="s">
        <v>136</v>
      </c>
      <c r="J3051" t="s">
        <v>137</v>
      </c>
      <c r="K3051" t="s">
        <v>138</v>
      </c>
      <c r="L3051" t="s">
        <v>8804</v>
      </c>
      <c r="M3051" t="s">
        <v>8805</v>
      </c>
      <c r="N3051">
        <v>0.48777777700000002</v>
      </c>
      <c r="O3051">
        <v>0</v>
      </c>
      <c r="P3051">
        <v>411</v>
      </c>
      <c r="Q3051">
        <v>0</v>
      </c>
      <c r="R3051">
        <v>0</v>
      </c>
      <c r="S3051">
        <v>0</v>
      </c>
      <c r="T3051">
        <v>11</v>
      </c>
      <c r="U3051">
        <v>0</v>
      </c>
      <c r="V3051">
        <v>0</v>
      </c>
      <c r="W3051">
        <v>0</v>
      </c>
      <c r="X3051">
        <v>34.129376153445776</v>
      </c>
      <c r="Y3051">
        <v>0</v>
      </c>
      <c r="Z3051">
        <v>0</v>
      </c>
      <c r="AA3051">
        <v>0</v>
      </c>
      <c r="AB3051">
        <v>1.7396382636010701</v>
      </c>
      <c r="AC3051">
        <v>0</v>
      </c>
      <c r="AD3051">
        <v>0</v>
      </c>
      <c r="AE3051">
        <v>35.869014417046849</v>
      </c>
    </row>
    <row r="3052" spans="1:31" x14ac:dyDescent="0.3">
      <c r="A3052">
        <v>2696023</v>
      </c>
      <c r="B3052">
        <v>1</v>
      </c>
      <c r="C3052" t="s">
        <v>80</v>
      </c>
      <c r="D3052" t="s">
        <v>95</v>
      </c>
      <c r="E3052" t="s">
        <v>244</v>
      </c>
      <c r="F3052" t="s">
        <v>8806</v>
      </c>
      <c r="G3052" t="s">
        <v>409</v>
      </c>
      <c r="H3052" t="s">
        <v>187</v>
      </c>
      <c r="I3052" t="s">
        <v>136</v>
      </c>
      <c r="J3052" t="s">
        <v>137</v>
      </c>
      <c r="K3052" t="s">
        <v>138</v>
      </c>
      <c r="L3052" t="s">
        <v>8807</v>
      </c>
      <c r="M3052" t="s">
        <v>8808</v>
      </c>
      <c r="N3052">
        <v>0.26888888799999999</v>
      </c>
      <c r="O3052">
        <v>0</v>
      </c>
      <c r="P3052">
        <v>130</v>
      </c>
      <c r="Q3052">
        <v>0</v>
      </c>
      <c r="R3052">
        <v>0</v>
      </c>
      <c r="S3052">
        <v>0</v>
      </c>
      <c r="T3052">
        <v>3</v>
      </c>
      <c r="U3052">
        <v>0</v>
      </c>
      <c r="V3052">
        <v>0</v>
      </c>
      <c r="W3052">
        <v>0</v>
      </c>
      <c r="X3052">
        <v>4.9132329928742289</v>
      </c>
      <c r="Y3052">
        <v>0</v>
      </c>
      <c r="Z3052">
        <v>0</v>
      </c>
      <c r="AA3052">
        <v>0</v>
      </c>
      <c r="AB3052">
        <v>1.0026263851971839</v>
      </c>
      <c r="AC3052">
        <v>0</v>
      </c>
      <c r="AD3052">
        <v>0</v>
      </c>
      <c r="AE3052">
        <v>5.9158593780714126</v>
      </c>
    </row>
    <row r="3053" spans="1:31" x14ac:dyDescent="0.3">
      <c r="A3053">
        <v>2696022</v>
      </c>
      <c r="B3053">
        <v>1</v>
      </c>
      <c r="C3053" t="s">
        <v>81</v>
      </c>
      <c r="D3053" t="s">
        <v>112</v>
      </c>
      <c r="E3053" t="s">
        <v>184</v>
      </c>
      <c r="F3053" t="s">
        <v>8809</v>
      </c>
      <c r="G3053" t="s">
        <v>273</v>
      </c>
      <c r="H3053" t="s">
        <v>187</v>
      </c>
      <c r="I3053" t="s">
        <v>136</v>
      </c>
      <c r="J3053" t="s">
        <v>137</v>
      </c>
      <c r="K3053" t="s">
        <v>138</v>
      </c>
      <c r="L3053" t="s">
        <v>8810</v>
      </c>
      <c r="M3053" t="s">
        <v>8811</v>
      </c>
      <c r="N3053">
        <v>2.78</v>
      </c>
      <c r="O3053">
        <v>0</v>
      </c>
      <c r="P3053">
        <v>176</v>
      </c>
      <c r="Q3053">
        <v>0</v>
      </c>
      <c r="R3053">
        <v>4</v>
      </c>
      <c r="S3053">
        <v>0</v>
      </c>
      <c r="T3053">
        <v>2</v>
      </c>
      <c r="U3053">
        <v>0</v>
      </c>
      <c r="V3053">
        <v>0</v>
      </c>
      <c r="W3053">
        <v>0</v>
      </c>
      <c r="X3053">
        <v>65.642252215280806</v>
      </c>
      <c r="Y3053">
        <v>0</v>
      </c>
      <c r="Z3053">
        <v>0</v>
      </c>
      <c r="AA3053">
        <v>0</v>
      </c>
      <c r="AB3053">
        <v>2.1496054367583861</v>
      </c>
      <c r="AC3053">
        <v>0</v>
      </c>
      <c r="AD3053">
        <v>0</v>
      </c>
      <c r="AE3053">
        <v>67.791857652039198</v>
      </c>
    </row>
    <row r="3054" spans="1:31" x14ac:dyDescent="0.3">
      <c r="A3054">
        <v>2696038</v>
      </c>
      <c r="B3054">
        <v>1</v>
      </c>
      <c r="C3054" t="s">
        <v>81</v>
      </c>
      <c r="D3054" t="s">
        <v>118</v>
      </c>
      <c r="E3054" t="s">
        <v>213</v>
      </c>
      <c r="F3054" t="s">
        <v>8812</v>
      </c>
      <c r="G3054" t="s">
        <v>215</v>
      </c>
      <c r="H3054" t="s">
        <v>187</v>
      </c>
      <c r="I3054" t="s">
        <v>136</v>
      </c>
      <c r="J3054" t="s">
        <v>137</v>
      </c>
      <c r="K3054" t="s">
        <v>138</v>
      </c>
      <c r="L3054" t="s">
        <v>8813</v>
      </c>
      <c r="M3054" t="s">
        <v>8814</v>
      </c>
      <c r="N3054">
        <v>1.4225000000000001</v>
      </c>
      <c r="O3054">
        <v>0</v>
      </c>
      <c r="P3054">
        <v>8</v>
      </c>
      <c r="Q3054">
        <v>0</v>
      </c>
      <c r="R3054">
        <v>0</v>
      </c>
      <c r="S3054">
        <v>0</v>
      </c>
      <c r="T3054">
        <v>1</v>
      </c>
      <c r="U3054">
        <v>0</v>
      </c>
      <c r="V3054">
        <v>0</v>
      </c>
      <c r="W3054">
        <v>0</v>
      </c>
      <c r="X3054">
        <v>2.0485383222997</v>
      </c>
      <c r="Y3054">
        <v>0</v>
      </c>
      <c r="Z3054">
        <v>0</v>
      </c>
      <c r="AA3054">
        <v>0</v>
      </c>
      <c r="AB3054">
        <v>7.2665085412532499E-2</v>
      </c>
      <c r="AC3054">
        <v>0</v>
      </c>
      <c r="AD3054">
        <v>0</v>
      </c>
      <c r="AE3054">
        <v>2.1212034077122324</v>
      </c>
    </row>
    <row r="3055" spans="1:31" x14ac:dyDescent="0.3">
      <c r="A3055">
        <v>2695157</v>
      </c>
      <c r="B3055">
        <v>1</v>
      </c>
      <c r="C3055" t="s">
        <v>80</v>
      </c>
      <c r="D3055" t="s">
        <v>84</v>
      </c>
      <c r="E3055" t="s">
        <v>160</v>
      </c>
      <c r="F3055" t="s">
        <v>8815</v>
      </c>
      <c r="G3055" t="s">
        <v>165</v>
      </c>
      <c r="H3055" t="s">
        <v>135</v>
      </c>
      <c r="I3055" t="s">
        <v>136</v>
      </c>
      <c r="J3055" t="s">
        <v>137</v>
      </c>
      <c r="K3055" t="s">
        <v>166</v>
      </c>
      <c r="L3055" t="s">
        <v>8816</v>
      </c>
      <c r="M3055" t="s">
        <v>8817</v>
      </c>
      <c r="N3055">
        <v>4.5666666659999997</v>
      </c>
      <c r="O3055">
        <v>0</v>
      </c>
      <c r="P3055">
        <v>6799</v>
      </c>
      <c r="Q3055">
        <v>0</v>
      </c>
      <c r="R3055">
        <v>0</v>
      </c>
      <c r="S3055">
        <v>0</v>
      </c>
      <c r="T3055">
        <v>603</v>
      </c>
      <c r="U3055">
        <v>0</v>
      </c>
      <c r="V3055">
        <v>0</v>
      </c>
      <c r="W3055">
        <v>0</v>
      </c>
      <c r="X3055">
        <v>5566.7179854508468</v>
      </c>
      <c r="Y3055">
        <v>0</v>
      </c>
      <c r="Z3055">
        <v>0</v>
      </c>
      <c r="AA3055">
        <v>0</v>
      </c>
      <c r="AB3055">
        <v>2168.7970170781496</v>
      </c>
      <c r="AC3055">
        <v>0</v>
      </c>
      <c r="AD3055">
        <v>0</v>
      </c>
      <c r="AE3055">
        <v>7735.5150025289968</v>
      </c>
    </row>
    <row r="3056" spans="1:31" x14ac:dyDescent="0.3">
      <c r="A3056">
        <v>2695199</v>
      </c>
      <c r="B3056">
        <v>1</v>
      </c>
      <c r="C3056" t="s">
        <v>80</v>
      </c>
      <c r="D3056" t="s">
        <v>83</v>
      </c>
      <c r="E3056" t="s">
        <v>145</v>
      </c>
      <c r="F3056" t="s">
        <v>8818</v>
      </c>
      <c r="G3056" t="s">
        <v>134</v>
      </c>
      <c r="H3056" t="s">
        <v>135</v>
      </c>
      <c r="I3056" t="s">
        <v>136</v>
      </c>
      <c r="J3056" t="s">
        <v>137</v>
      </c>
      <c r="K3056" t="s">
        <v>138</v>
      </c>
      <c r="L3056" t="s">
        <v>8819</v>
      </c>
      <c r="M3056" t="s">
        <v>8820</v>
      </c>
      <c r="N3056">
        <v>9.4166665999999996E-2</v>
      </c>
      <c r="O3056">
        <v>0</v>
      </c>
      <c r="P3056">
        <v>0</v>
      </c>
      <c r="Q3056">
        <v>0</v>
      </c>
      <c r="R3056">
        <v>0</v>
      </c>
      <c r="S3056">
        <v>14</v>
      </c>
      <c r="T3056">
        <v>0</v>
      </c>
      <c r="U3056">
        <v>2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11.721215461596131</v>
      </c>
      <c r="AB3056">
        <v>0</v>
      </c>
      <c r="AC3056">
        <v>4.2011919390031398</v>
      </c>
      <c r="AD3056">
        <v>0</v>
      </c>
      <c r="AE3056">
        <v>15.922407400599271</v>
      </c>
    </row>
    <row r="3057" spans="1:31" x14ac:dyDescent="0.3">
      <c r="A3057">
        <v>2695226</v>
      </c>
      <c r="B3057">
        <v>1</v>
      </c>
      <c r="C3057" t="s">
        <v>80</v>
      </c>
      <c r="D3057" t="s">
        <v>84</v>
      </c>
      <c r="E3057" t="s">
        <v>145</v>
      </c>
      <c r="F3057" t="s">
        <v>998</v>
      </c>
      <c r="G3057" t="s">
        <v>165</v>
      </c>
      <c r="H3057" t="s">
        <v>135</v>
      </c>
      <c r="I3057" t="s">
        <v>136</v>
      </c>
      <c r="J3057" t="s">
        <v>137</v>
      </c>
      <c r="K3057" t="s">
        <v>166</v>
      </c>
      <c r="L3057" t="s">
        <v>8821</v>
      </c>
      <c r="M3057" t="s">
        <v>8822</v>
      </c>
      <c r="N3057">
        <v>4.1833333330000002</v>
      </c>
      <c r="O3057">
        <v>0</v>
      </c>
      <c r="P3057">
        <v>2580</v>
      </c>
      <c r="Q3057">
        <v>0</v>
      </c>
      <c r="R3057">
        <v>0</v>
      </c>
      <c r="S3057">
        <v>0</v>
      </c>
      <c r="T3057">
        <v>146</v>
      </c>
      <c r="U3057">
        <v>0</v>
      </c>
      <c r="V3057">
        <v>0</v>
      </c>
      <c r="W3057">
        <v>0</v>
      </c>
      <c r="X3057">
        <v>2019.8067633723026</v>
      </c>
      <c r="Y3057">
        <v>0</v>
      </c>
      <c r="Z3057">
        <v>0</v>
      </c>
      <c r="AA3057">
        <v>0</v>
      </c>
      <c r="AB3057">
        <v>358.08115617202088</v>
      </c>
      <c r="AC3057">
        <v>0</v>
      </c>
      <c r="AD3057">
        <v>0</v>
      </c>
      <c r="AE3057">
        <v>2377.8879195443233</v>
      </c>
    </row>
    <row r="3058" spans="1:31" x14ac:dyDescent="0.3">
      <c r="A3058">
        <v>2695255</v>
      </c>
      <c r="B3058">
        <v>1</v>
      </c>
      <c r="C3058" t="s">
        <v>80</v>
      </c>
      <c r="D3058" t="s">
        <v>87</v>
      </c>
      <c r="E3058" t="s">
        <v>160</v>
      </c>
      <c r="F3058" t="s">
        <v>8823</v>
      </c>
      <c r="G3058" t="s">
        <v>165</v>
      </c>
      <c r="H3058" t="s">
        <v>135</v>
      </c>
      <c r="I3058" t="s">
        <v>136</v>
      </c>
      <c r="J3058" t="s">
        <v>137</v>
      </c>
      <c r="K3058" t="s">
        <v>166</v>
      </c>
      <c r="L3058" t="s">
        <v>8824</v>
      </c>
      <c r="M3058" t="s">
        <v>8825</v>
      </c>
      <c r="N3058">
        <v>5.5919444440000001</v>
      </c>
      <c r="O3058">
        <v>0</v>
      </c>
      <c r="P3058">
        <v>1672</v>
      </c>
      <c r="Q3058">
        <v>0</v>
      </c>
      <c r="R3058">
        <v>0</v>
      </c>
      <c r="S3058">
        <v>1</v>
      </c>
      <c r="T3058">
        <v>218</v>
      </c>
      <c r="U3058">
        <v>0</v>
      </c>
      <c r="V3058">
        <v>3</v>
      </c>
      <c r="W3058">
        <v>0</v>
      </c>
      <c r="X3058">
        <v>1741.0397841140143</v>
      </c>
      <c r="Y3058">
        <v>0</v>
      </c>
      <c r="Z3058">
        <v>0</v>
      </c>
      <c r="AA3058">
        <v>49.343828052947757</v>
      </c>
      <c r="AB3058">
        <v>1641.6470138399491</v>
      </c>
      <c r="AC3058">
        <v>0</v>
      </c>
      <c r="AD3058">
        <v>111.97553246533251</v>
      </c>
      <c r="AE3058">
        <v>3544.0061584722434</v>
      </c>
    </row>
    <row r="3059" spans="1:31" x14ac:dyDescent="0.3">
      <c r="A3059">
        <v>2695564</v>
      </c>
      <c r="B3059">
        <v>1</v>
      </c>
      <c r="C3059" t="s">
        <v>80</v>
      </c>
      <c r="D3059" t="s">
        <v>83</v>
      </c>
      <c r="E3059" t="s">
        <v>145</v>
      </c>
      <c r="F3059" t="s">
        <v>8826</v>
      </c>
      <c r="G3059" t="s">
        <v>442</v>
      </c>
      <c r="H3059" t="s">
        <v>135</v>
      </c>
      <c r="I3059" t="s">
        <v>136</v>
      </c>
      <c r="J3059" t="s">
        <v>137</v>
      </c>
      <c r="K3059" t="s">
        <v>138</v>
      </c>
      <c r="L3059" t="s">
        <v>8827</v>
      </c>
      <c r="M3059" t="s">
        <v>8828</v>
      </c>
      <c r="N3059">
        <v>0.36499999999999999</v>
      </c>
      <c r="O3059">
        <v>0</v>
      </c>
      <c r="P3059">
        <v>204</v>
      </c>
      <c r="Q3059">
        <v>0</v>
      </c>
      <c r="R3059">
        <v>0</v>
      </c>
      <c r="S3059">
        <v>0</v>
      </c>
      <c r="T3059">
        <v>8</v>
      </c>
      <c r="U3059">
        <v>0</v>
      </c>
      <c r="V3059">
        <v>0</v>
      </c>
      <c r="W3059">
        <v>0</v>
      </c>
      <c r="X3059">
        <v>12.690155150592496</v>
      </c>
      <c r="Y3059">
        <v>0</v>
      </c>
      <c r="Z3059">
        <v>0</v>
      </c>
      <c r="AA3059">
        <v>0</v>
      </c>
      <c r="AB3059">
        <v>0.78173466570354955</v>
      </c>
      <c r="AC3059">
        <v>0</v>
      </c>
      <c r="AD3059">
        <v>0</v>
      </c>
      <c r="AE3059">
        <v>13.471889816296045</v>
      </c>
    </row>
    <row r="3060" spans="1:31" x14ac:dyDescent="0.3">
      <c r="A3060">
        <v>2695865</v>
      </c>
      <c r="B3060">
        <v>1</v>
      </c>
      <c r="C3060" t="s">
        <v>80</v>
      </c>
      <c r="D3060" t="s">
        <v>95</v>
      </c>
      <c r="E3060" t="s">
        <v>160</v>
      </c>
      <c r="F3060" t="s">
        <v>8829</v>
      </c>
      <c r="G3060" t="s">
        <v>134</v>
      </c>
      <c r="H3060" t="s">
        <v>135</v>
      </c>
      <c r="I3060" t="s">
        <v>136</v>
      </c>
      <c r="J3060" t="s">
        <v>137</v>
      </c>
      <c r="K3060" t="s">
        <v>138</v>
      </c>
      <c r="L3060" t="s">
        <v>8830</v>
      </c>
      <c r="M3060" t="s">
        <v>8831</v>
      </c>
      <c r="N3060">
        <v>1.649444444</v>
      </c>
      <c r="O3060">
        <v>0</v>
      </c>
      <c r="P3060">
        <v>0</v>
      </c>
      <c r="Q3060">
        <v>0</v>
      </c>
      <c r="R3060">
        <v>0</v>
      </c>
      <c r="S3060">
        <v>3</v>
      </c>
      <c r="T3060">
        <v>0</v>
      </c>
      <c r="U3060">
        <v>2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83.691830151547833</v>
      </c>
      <c r="AB3060">
        <v>0</v>
      </c>
      <c r="AC3060">
        <v>51.424045936570337</v>
      </c>
      <c r="AD3060">
        <v>0</v>
      </c>
      <c r="AE3060">
        <v>135.11587608811817</v>
      </c>
    </row>
    <row r="3061" spans="1:31" x14ac:dyDescent="0.3">
      <c r="A3061">
        <v>2695895</v>
      </c>
      <c r="B3061">
        <v>1</v>
      </c>
      <c r="C3061" t="s">
        <v>81</v>
      </c>
      <c r="D3061" t="s">
        <v>115</v>
      </c>
      <c r="E3061" t="s">
        <v>132</v>
      </c>
      <c r="F3061" t="s">
        <v>4198</v>
      </c>
      <c r="G3061" t="s">
        <v>134</v>
      </c>
      <c r="H3061" t="s">
        <v>135</v>
      </c>
      <c r="I3061" t="s">
        <v>136</v>
      </c>
      <c r="J3061" t="s">
        <v>137</v>
      </c>
      <c r="K3061" t="s">
        <v>138</v>
      </c>
      <c r="L3061" t="s">
        <v>8832</v>
      </c>
      <c r="M3061" t="s">
        <v>8833</v>
      </c>
      <c r="N3061">
        <v>6.9444443999999994E-2</v>
      </c>
      <c r="O3061">
        <v>4</v>
      </c>
      <c r="P3061">
        <v>485</v>
      </c>
      <c r="Q3061">
        <v>3</v>
      </c>
      <c r="R3061">
        <v>21</v>
      </c>
      <c r="S3061">
        <v>1</v>
      </c>
      <c r="T3061">
        <v>31</v>
      </c>
      <c r="U3061">
        <v>0</v>
      </c>
      <c r="V3061">
        <v>0</v>
      </c>
      <c r="W3061">
        <v>1.9301972104570968</v>
      </c>
      <c r="X3061">
        <v>3.164949231731681</v>
      </c>
      <c r="Y3061">
        <v>0.22049040668898756</v>
      </c>
      <c r="Z3061">
        <v>0.78993578045638757</v>
      </c>
      <c r="AA3061">
        <v>0</v>
      </c>
      <c r="AB3061">
        <v>0.35687104721090829</v>
      </c>
      <c r="AC3061">
        <v>0</v>
      </c>
      <c r="AD3061">
        <v>0</v>
      </c>
      <c r="AE3061">
        <v>6.4624436765450604</v>
      </c>
    </row>
    <row r="3062" spans="1:31" x14ac:dyDescent="0.3">
      <c r="A3062">
        <v>2695938</v>
      </c>
      <c r="B3062">
        <v>1</v>
      </c>
      <c r="C3062" t="s">
        <v>81</v>
      </c>
      <c r="D3062" t="s">
        <v>120</v>
      </c>
      <c r="E3062" t="s">
        <v>132</v>
      </c>
      <c r="F3062" t="s">
        <v>8834</v>
      </c>
      <c r="G3062" t="s">
        <v>134</v>
      </c>
      <c r="H3062" t="s">
        <v>135</v>
      </c>
      <c r="I3062" t="s">
        <v>136</v>
      </c>
      <c r="J3062" t="s">
        <v>137</v>
      </c>
      <c r="K3062" t="s">
        <v>138</v>
      </c>
      <c r="L3062" t="s">
        <v>8835</v>
      </c>
      <c r="M3062" t="s">
        <v>8836</v>
      </c>
      <c r="N3062">
        <v>0.2</v>
      </c>
      <c r="O3062">
        <v>0</v>
      </c>
      <c r="P3062">
        <v>607</v>
      </c>
      <c r="Q3062">
        <v>2</v>
      </c>
      <c r="R3062">
        <v>33</v>
      </c>
      <c r="S3062">
        <v>2</v>
      </c>
      <c r="T3062">
        <v>40</v>
      </c>
      <c r="U3062">
        <v>1</v>
      </c>
      <c r="V3062">
        <v>1</v>
      </c>
      <c r="W3062">
        <v>0</v>
      </c>
      <c r="X3062">
        <v>19.616981387456441</v>
      </c>
      <c r="Y3062">
        <v>1.1342779296465602</v>
      </c>
      <c r="Z3062">
        <v>4.198113777881141</v>
      </c>
      <c r="AA3062">
        <v>0.83539856725497996</v>
      </c>
      <c r="AB3062">
        <v>2.8128507186612</v>
      </c>
      <c r="AC3062">
        <v>2.71594620348578</v>
      </c>
      <c r="AD3062">
        <v>10.662790927932441</v>
      </c>
      <c r="AE3062">
        <v>41.976359512318545</v>
      </c>
    </row>
    <row r="3063" spans="1:31" x14ac:dyDescent="0.3">
      <c r="A3063">
        <v>2696030</v>
      </c>
      <c r="B3063">
        <v>1</v>
      </c>
      <c r="C3063" t="s">
        <v>81</v>
      </c>
      <c r="D3063" t="s">
        <v>123</v>
      </c>
      <c r="E3063" t="s">
        <v>184</v>
      </c>
      <c r="F3063" t="s">
        <v>8837</v>
      </c>
      <c r="G3063" t="s">
        <v>186</v>
      </c>
      <c r="H3063" t="s">
        <v>187</v>
      </c>
      <c r="I3063" t="s">
        <v>136</v>
      </c>
      <c r="J3063" t="s">
        <v>137</v>
      </c>
      <c r="K3063" t="s">
        <v>138</v>
      </c>
      <c r="L3063" t="s">
        <v>8838</v>
      </c>
      <c r="M3063" t="s">
        <v>8839</v>
      </c>
      <c r="N3063">
        <v>2.1675</v>
      </c>
      <c r="O3063">
        <v>0</v>
      </c>
      <c r="P3063">
        <v>31</v>
      </c>
      <c r="Q3063">
        <v>0</v>
      </c>
      <c r="R3063">
        <v>6</v>
      </c>
      <c r="S3063">
        <v>0</v>
      </c>
      <c r="T3063">
        <v>2</v>
      </c>
      <c r="U3063">
        <v>0</v>
      </c>
      <c r="V3063">
        <v>0</v>
      </c>
      <c r="W3063">
        <v>0</v>
      </c>
      <c r="X3063">
        <v>16.666973226115708</v>
      </c>
      <c r="Y3063">
        <v>0</v>
      </c>
      <c r="Z3063">
        <v>29.86064088599068</v>
      </c>
      <c r="AA3063">
        <v>0</v>
      </c>
      <c r="AB3063">
        <v>2.7634468383904003</v>
      </c>
      <c r="AC3063">
        <v>0</v>
      </c>
      <c r="AD3063">
        <v>0</v>
      </c>
      <c r="AE3063">
        <v>49.291060950496792</v>
      </c>
    </row>
    <row r="3064" spans="1:31" x14ac:dyDescent="0.3">
      <c r="A3064">
        <v>2696036</v>
      </c>
      <c r="B3064">
        <v>1</v>
      </c>
      <c r="C3064" t="s">
        <v>81</v>
      </c>
      <c r="D3064" t="s">
        <v>120</v>
      </c>
      <c r="E3064" t="s">
        <v>132</v>
      </c>
      <c r="F3064" t="s">
        <v>8840</v>
      </c>
      <c r="G3064" t="s">
        <v>134</v>
      </c>
      <c r="H3064" t="s">
        <v>135</v>
      </c>
      <c r="I3064" t="s">
        <v>136</v>
      </c>
      <c r="J3064" t="s">
        <v>137</v>
      </c>
      <c r="K3064" t="s">
        <v>138</v>
      </c>
      <c r="L3064" t="s">
        <v>8841</v>
      </c>
      <c r="M3064" t="s">
        <v>8842</v>
      </c>
      <c r="N3064">
        <v>0.24361111099999999</v>
      </c>
      <c r="O3064">
        <v>2</v>
      </c>
      <c r="P3064">
        <v>1</v>
      </c>
      <c r="Q3064">
        <v>64</v>
      </c>
      <c r="R3064">
        <v>29</v>
      </c>
      <c r="S3064">
        <v>6</v>
      </c>
      <c r="T3064">
        <v>2</v>
      </c>
      <c r="U3064">
        <v>1</v>
      </c>
      <c r="V3064">
        <v>0</v>
      </c>
      <c r="W3064">
        <v>7.5912894903333333E-2</v>
      </c>
      <c r="X3064">
        <v>0</v>
      </c>
      <c r="Y3064">
        <v>10.140335123896378</v>
      </c>
      <c r="Z3064">
        <v>4.6964017152702864</v>
      </c>
      <c r="AA3064">
        <v>3.9959539780983357</v>
      </c>
      <c r="AB3064">
        <v>8.5812894401761115E-3</v>
      </c>
      <c r="AC3064">
        <v>19.250418553845162</v>
      </c>
      <c r="AD3064">
        <v>0</v>
      </c>
      <c r="AE3064">
        <v>38.167603555453667</v>
      </c>
    </row>
    <row r="3065" spans="1:31" x14ac:dyDescent="0.3">
      <c r="A3065">
        <v>2696042</v>
      </c>
      <c r="B3065">
        <v>1</v>
      </c>
      <c r="C3065" t="s">
        <v>81</v>
      </c>
      <c r="D3065" t="s">
        <v>123</v>
      </c>
      <c r="E3065" t="s">
        <v>132</v>
      </c>
      <c r="F3065" t="s">
        <v>8843</v>
      </c>
      <c r="G3065" t="s">
        <v>134</v>
      </c>
      <c r="H3065" t="s">
        <v>135</v>
      </c>
      <c r="I3065" t="s">
        <v>136</v>
      </c>
      <c r="J3065" t="s">
        <v>137</v>
      </c>
      <c r="K3065" t="s">
        <v>138</v>
      </c>
      <c r="L3065" t="s">
        <v>8844</v>
      </c>
      <c r="M3065" t="s">
        <v>8845</v>
      </c>
      <c r="N3065">
        <v>0.96472222200000002</v>
      </c>
      <c r="O3065">
        <v>4</v>
      </c>
      <c r="P3065">
        <v>64</v>
      </c>
      <c r="Q3065">
        <v>131</v>
      </c>
      <c r="R3065">
        <v>333</v>
      </c>
      <c r="S3065">
        <v>16</v>
      </c>
      <c r="T3065">
        <v>76</v>
      </c>
      <c r="U3065">
        <v>0</v>
      </c>
      <c r="V3065">
        <v>0</v>
      </c>
      <c r="W3065">
        <v>0.29669701728880649</v>
      </c>
      <c r="X3065">
        <v>11.397195271628553</v>
      </c>
      <c r="Y3065">
        <v>56.061038965155824</v>
      </c>
      <c r="Z3065">
        <v>94.141737775671828</v>
      </c>
      <c r="AA3065">
        <v>5.1459282790988672</v>
      </c>
      <c r="AB3065">
        <v>34.340507822358362</v>
      </c>
      <c r="AC3065">
        <v>0</v>
      </c>
      <c r="AD3065">
        <v>0</v>
      </c>
      <c r="AE3065">
        <v>201.38310513120223</v>
      </c>
    </row>
    <row r="3066" spans="1:31" x14ac:dyDescent="0.3">
      <c r="A3066">
        <v>2696043</v>
      </c>
      <c r="B3066">
        <v>1</v>
      </c>
      <c r="C3066" t="s">
        <v>81</v>
      </c>
      <c r="D3066" t="s">
        <v>118</v>
      </c>
      <c r="E3066" t="s">
        <v>132</v>
      </c>
      <c r="F3066" t="s">
        <v>8846</v>
      </c>
      <c r="G3066" t="s">
        <v>134</v>
      </c>
      <c r="H3066" t="s">
        <v>135</v>
      </c>
      <c r="I3066" t="s">
        <v>169</v>
      </c>
      <c r="J3066" t="s">
        <v>137</v>
      </c>
      <c r="K3066" t="s">
        <v>138</v>
      </c>
      <c r="L3066" t="s">
        <v>8847</v>
      </c>
      <c r="M3066" t="s">
        <v>8848</v>
      </c>
      <c r="N3066">
        <v>0.01</v>
      </c>
      <c r="O3066">
        <v>1</v>
      </c>
      <c r="P3066">
        <v>144</v>
      </c>
      <c r="Q3066">
        <v>40</v>
      </c>
      <c r="R3066">
        <v>85</v>
      </c>
      <c r="S3066">
        <v>8</v>
      </c>
      <c r="T3066">
        <v>20</v>
      </c>
      <c r="U3066">
        <v>0</v>
      </c>
      <c r="V3066">
        <v>0</v>
      </c>
      <c r="W3066">
        <v>1.5580753799999999E-3</v>
      </c>
      <c r="X3066">
        <v>0.24829741856002391</v>
      </c>
      <c r="Y3066">
        <v>0.28612825202507203</v>
      </c>
      <c r="Z3066">
        <v>0.41091284287748803</v>
      </c>
      <c r="AA3066">
        <v>0.451544284424716</v>
      </c>
      <c r="AB3066">
        <v>0.12565270902392001</v>
      </c>
      <c r="AC3066">
        <v>0</v>
      </c>
      <c r="AD3066">
        <v>0</v>
      </c>
      <c r="AE3066">
        <v>1.5240935822912198</v>
      </c>
    </row>
    <row r="3067" spans="1:31" x14ac:dyDescent="0.3">
      <c r="A3067">
        <v>2696052</v>
      </c>
      <c r="B3067">
        <v>1</v>
      </c>
      <c r="C3067" t="s">
        <v>80</v>
      </c>
      <c r="D3067" t="s">
        <v>108</v>
      </c>
      <c r="E3067" t="s">
        <v>244</v>
      </c>
      <c r="F3067" t="s">
        <v>8849</v>
      </c>
      <c r="G3067" t="s">
        <v>968</v>
      </c>
      <c r="H3067" t="s">
        <v>187</v>
      </c>
      <c r="I3067" t="s">
        <v>136</v>
      </c>
      <c r="J3067" t="s">
        <v>137</v>
      </c>
      <c r="K3067" t="s">
        <v>138</v>
      </c>
      <c r="L3067" t="s">
        <v>8850</v>
      </c>
      <c r="M3067" t="s">
        <v>8851</v>
      </c>
      <c r="N3067">
        <v>1.180555555</v>
      </c>
      <c r="O3067">
        <v>0</v>
      </c>
      <c r="P3067">
        <v>27</v>
      </c>
      <c r="Q3067">
        <v>0</v>
      </c>
      <c r="R3067">
        <v>22</v>
      </c>
      <c r="S3067">
        <v>0</v>
      </c>
      <c r="T3067">
        <v>13</v>
      </c>
      <c r="U3067">
        <v>0</v>
      </c>
      <c r="V3067">
        <v>0</v>
      </c>
      <c r="W3067">
        <v>0</v>
      </c>
      <c r="X3067">
        <v>5.1534929828396105</v>
      </c>
      <c r="Y3067">
        <v>0</v>
      </c>
      <c r="Z3067">
        <v>16.107090072464622</v>
      </c>
      <c r="AA3067">
        <v>0</v>
      </c>
      <c r="AB3067">
        <v>12.027171089984549</v>
      </c>
      <c r="AC3067">
        <v>0</v>
      </c>
      <c r="AD3067">
        <v>0</v>
      </c>
      <c r="AE3067">
        <v>33.28775414528878</v>
      </c>
    </row>
    <row r="3068" spans="1:31" x14ac:dyDescent="0.3">
      <c r="A3068">
        <v>2696078</v>
      </c>
      <c r="B3068">
        <v>1</v>
      </c>
      <c r="C3068" t="s">
        <v>80</v>
      </c>
      <c r="D3068" t="s">
        <v>105</v>
      </c>
      <c r="E3068" t="s">
        <v>160</v>
      </c>
      <c r="F3068" t="s">
        <v>7054</v>
      </c>
      <c r="G3068" t="s">
        <v>134</v>
      </c>
      <c r="H3068" t="s">
        <v>135</v>
      </c>
      <c r="I3068" t="s">
        <v>169</v>
      </c>
      <c r="J3068" t="s">
        <v>137</v>
      </c>
      <c r="K3068" t="s">
        <v>138</v>
      </c>
      <c r="L3068" t="s">
        <v>8852</v>
      </c>
      <c r="M3068" t="s">
        <v>8853</v>
      </c>
      <c r="N3068">
        <v>4.2777777000000003E-2</v>
      </c>
      <c r="O3068">
        <v>1</v>
      </c>
      <c r="P3068">
        <v>474</v>
      </c>
      <c r="Q3068">
        <v>4</v>
      </c>
      <c r="R3068">
        <v>31</v>
      </c>
      <c r="S3068">
        <v>25</v>
      </c>
      <c r="T3068">
        <v>67</v>
      </c>
      <c r="U3068">
        <v>6</v>
      </c>
      <c r="V3068">
        <v>0</v>
      </c>
      <c r="W3068">
        <v>7.4056079533333331E-3</v>
      </c>
      <c r="X3068">
        <v>4.16882399722404</v>
      </c>
      <c r="Y3068">
        <v>1.2761488737147662</v>
      </c>
      <c r="Z3068">
        <v>0.36991907251766132</v>
      </c>
      <c r="AA3068">
        <v>20.170758891269116</v>
      </c>
      <c r="AB3068">
        <v>2.164296441603236</v>
      </c>
      <c r="AC3068">
        <v>73.71959047204831</v>
      </c>
      <c r="AD3068">
        <v>0</v>
      </c>
      <c r="AE3068">
        <v>101.87694335633046</v>
      </c>
    </row>
    <row r="3069" spans="1:31" x14ac:dyDescent="0.3">
      <c r="A3069">
        <v>2696091</v>
      </c>
      <c r="B3069">
        <v>1</v>
      </c>
      <c r="C3069" t="s">
        <v>81</v>
      </c>
      <c r="D3069" t="s">
        <v>119</v>
      </c>
      <c r="E3069" t="s">
        <v>428</v>
      </c>
      <c r="F3069" t="s">
        <v>8854</v>
      </c>
      <c r="G3069" t="s">
        <v>1177</v>
      </c>
      <c r="H3069" t="s">
        <v>187</v>
      </c>
      <c r="I3069" t="s">
        <v>136</v>
      </c>
      <c r="J3069" t="s">
        <v>137</v>
      </c>
      <c r="K3069" t="s">
        <v>138</v>
      </c>
      <c r="L3069" t="s">
        <v>8855</v>
      </c>
      <c r="M3069" t="s">
        <v>8856</v>
      </c>
      <c r="N3069">
        <v>1.269722222</v>
      </c>
      <c r="O3069">
        <v>0</v>
      </c>
      <c r="P3069">
        <v>10</v>
      </c>
      <c r="Q3069">
        <v>0</v>
      </c>
      <c r="R3069">
        <v>1</v>
      </c>
      <c r="S3069">
        <v>0</v>
      </c>
      <c r="T3069">
        <v>2</v>
      </c>
      <c r="U3069">
        <v>0</v>
      </c>
      <c r="V3069">
        <v>0</v>
      </c>
      <c r="W3069">
        <v>0</v>
      </c>
      <c r="X3069">
        <v>2.8138591828715045</v>
      </c>
      <c r="Y3069">
        <v>0</v>
      </c>
      <c r="Z3069">
        <v>0</v>
      </c>
      <c r="AA3069">
        <v>0</v>
      </c>
      <c r="AB3069">
        <v>0.51161866030706926</v>
      </c>
      <c r="AC3069">
        <v>0</v>
      </c>
      <c r="AD3069">
        <v>0</v>
      </c>
      <c r="AE3069">
        <v>3.3254778431785739</v>
      </c>
    </row>
    <row r="3070" spans="1:31" x14ac:dyDescent="0.3">
      <c r="A3070">
        <v>2696151</v>
      </c>
      <c r="B3070">
        <v>1</v>
      </c>
      <c r="C3070" t="s">
        <v>80</v>
      </c>
      <c r="D3070" t="s">
        <v>104</v>
      </c>
      <c r="E3070" t="s">
        <v>160</v>
      </c>
      <c r="F3070" t="s">
        <v>3515</v>
      </c>
      <c r="G3070" t="s">
        <v>134</v>
      </c>
      <c r="H3070" t="s">
        <v>135</v>
      </c>
      <c r="I3070" t="s">
        <v>169</v>
      </c>
      <c r="J3070" t="s">
        <v>137</v>
      </c>
      <c r="K3070" t="s">
        <v>138</v>
      </c>
      <c r="L3070" t="s">
        <v>8857</v>
      </c>
      <c r="M3070" t="s">
        <v>8858</v>
      </c>
      <c r="N3070">
        <v>3.7777776999999998E-2</v>
      </c>
      <c r="O3070">
        <v>8</v>
      </c>
      <c r="P3070">
        <v>4</v>
      </c>
      <c r="Q3070">
        <v>36</v>
      </c>
      <c r="R3070">
        <v>14</v>
      </c>
      <c r="S3070">
        <v>39</v>
      </c>
      <c r="T3070">
        <v>19</v>
      </c>
      <c r="U3070">
        <v>10</v>
      </c>
      <c r="V3070">
        <v>0</v>
      </c>
      <c r="W3070">
        <v>0.32793242022215113</v>
      </c>
      <c r="X3070">
        <v>0.16197097855102732</v>
      </c>
      <c r="Y3070">
        <v>1.7417043090930371</v>
      </c>
      <c r="Z3070">
        <v>0.41145667026336047</v>
      </c>
      <c r="AA3070">
        <v>6.0140113953986614</v>
      </c>
      <c r="AB3070">
        <v>1.129986404510676</v>
      </c>
      <c r="AC3070">
        <v>67.772918261934791</v>
      </c>
      <c r="AD3070">
        <v>0</v>
      </c>
      <c r="AE3070">
        <v>77.5599804399737</v>
      </c>
    </row>
    <row r="3071" spans="1:31" x14ac:dyDescent="0.3">
      <c r="A3071">
        <v>2696154</v>
      </c>
      <c r="B3071">
        <v>1</v>
      </c>
      <c r="C3071" t="s">
        <v>81</v>
      </c>
      <c r="D3071" t="s">
        <v>118</v>
      </c>
      <c r="E3071" t="s">
        <v>184</v>
      </c>
      <c r="F3071" t="s">
        <v>8859</v>
      </c>
      <c r="G3071" t="s">
        <v>186</v>
      </c>
      <c r="H3071" t="s">
        <v>187</v>
      </c>
      <c r="I3071" t="s">
        <v>136</v>
      </c>
      <c r="J3071" t="s">
        <v>137</v>
      </c>
      <c r="K3071" t="s">
        <v>138</v>
      </c>
      <c r="L3071" t="s">
        <v>8860</v>
      </c>
      <c r="M3071" t="s">
        <v>8861</v>
      </c>
      <c r="N3071">
        <v>0.41694444400000003</v>
      </c>
      <c r="O3071">
        <v>0</v>
      </c>
      <c r="P3071">
        <v>13</v>
      </c>
      <c r="Q3071">
        <v>0</v>
      </c>
      <c r="R3071">
        <v>0</v>
      </c>
      <c r="S3071">
        <v>0</v>
      </c>
      <c r="T3071">
        <v>2</v>
      </c>
      <c r="U3071">
        <v>0</v>
      </c>
      <c r="V3071">
        <v>0</v>
      </c>
      <c r="W3071">
        <v>0</v>
      </c>
      <c r="X3071">
        <v>1.0530344280235584</v>
      </c>
      <c r="Y3071">
        <v>0</v>
      </c>
      <c r="Z3071">
        <v>0</v>
      </c>
      <c r="AA3071">
        <v>0</v>
      </c>
      <c r="AB3071">
        <v>0.1630442741321185</v>
      </c>
      <c r="AC3071">
        <v>0</v>
      </c>
      <c r="AD3071">
        <v>0</v>
      </c>
      <c r="AE3071">
        <v>1.2160787021556769</v>
      </c>
    </row>
    <row r="3072" spans="1:31" x14ac:dyDescent="0.3">
      <c r="A3072">
        <v>2695353</v>
      </c>
      <c r="B3072">
        <v>1</v>
      </c>
      <c r="C3072" t="s">
        <v>81</v>
      </c>
      <c r="D3072" t="s">
        <v>118</v>
      </c>
      <c r="E3072" t="s">
        <v>160</v>
      </c>
      <c r="F3072" t="s">
        <v>3895</v>
      </c>
      <c r="G3072" t="s">
        <v>134</v>
      </c>
      <c r="H3072" t="s">
        <v>135</v>
      </c>
      <c r="I3072" t="s">
        <v>136</v>
      </c>
      <c r="J3072" t="s">
        <v>137</v>
      </c>
      <c r="K3072" t="s">
        <v>138</v>
      </c>
      <c r="L3072" t="s">
        <v>8862</v>
      </c>
      <c r="M3072" t="s">
        <v>8863</v>
      </c>
      <c r="N3072">
        <v>5.3611111000000003E-2</v>
      </c>
      <c r="O3072">
        <v>5</v>
      </c>
      <c r="P3072">
        <v>1598</v>
      </c>
      <c r="Q3072">
        <v>226</v>
      </c>
      <c r="R3072">
        <v>150</v>
      </c>
      <c r="S3072">
        <v>35</v>
      </c>
      <c r="T3072">
        <v>164</v>
      </c>
      <c r="U3072">
        <v>1</v>
      </c>
      <c r="V3072">
        <v>1</v>
      </c>
      <c r="W3072">
        <v>6.190561822166183E-2</v>
      </c>
      <c r="X3072">
        <v>17.828345817578001</v>
      </c>
      <c r="Y3072">
        <v>36.661958097892551</v>
      </c>
      <c r="Z3072">
        <v>5.4643551204907368</v>
      </c>
      <c r="AA3072">
        <v>12.426898443152322</v>
      </c>
      <c r="AB3072">
        <v>5.3138191223465139</v>
      </c>
      <c r="AC3072">
        <v>0.37040380278295459</v>
      </c>
      <c r="AD3072">
        <v>4.0233660663835727E-2</v>
      </c>
      <c r="AE3072">
        <v>78.167919683128574</v>
      </c>
    </row>
    <row r="3073" spans="1:31" x14ac:dyDescent="0.3">
      <c r="A3073">
        <v>2695377</v>
      </c>
      <c r="B3073">
        <v>1</v>
      </c>
      <c r="C3073" t="s">
        <v>80</v>
      </c>
      <c r="D3073" t="s">
        <v>103</v>
      </c>
      <c r="E3073" t="s">
        <v>132</v>
      </c>
      <c r="F3073" t="s">
        <v>989</v>
      </c>
      <c r="G3073" t="s">
        <v>134</v>
      </c>
      <c r="H3073" t="s">
        <v>135</v>
      </c>
      <c r="I3073" t="s">
        <v>136</v>
      </c>
      <c r="J3073" t="s">
        <v>137</v>
      </c>
      <c r="K3073" t="s">
        <v>138</v>
      </c>
      <c r="L3073" t="s">
        <v>8864</v>
      </c>
      <c r="M3073" t="s">
        <v>8865</v>
      </c>
      <c r="N3073">
        <v>0.158611111</v>
      </c>
      <c r="O3073">
        <v>0</v>
      </c>
      <c r="P3073">
        <v>0</v>
      </c>
      <c r="Q3073">
        <v>7</v>
      </c>
      <c r="R3073">
        <v>21</v>
      </c>
      <c r="S3073">
        <v>12</v>
      </c>
      <c r="T3073">
        <v>4</v>
      </c>
      <c r="U3073">
        <v>5</v>
      </c>
      <c r="V3073">
        <v>1</v>
      </c>
      <c r="W3073">
        <v>0</v>
      </c>
      <c r="X3073">
        <v>0</v>
      </c>
      <c r="Y3073">
        <v>0.82399616161496847</v>
      </c>
      <c r="Z3073">
        <v>0.51667577132337694</v>
      </c>
      <c r="AA3073">
        <v>10.988229590107233</v>
      </c>
      <c r="AB3073">
        <v>3.4618362690063416</v>
      </c>
      <c r="AC3073">
        <v>22.257405042912541</v>
      </c>
      <c r="AD3073">
        <v>0.67021116906068667</v>
      </c>
      <c r="AE3073">
        <v>38.718354004025151</v>
      </c>
    </row>
    <row r="3074" spans="1:31" x14ac:dyDescent="0.3">
      <c r="A3074">
        <v>2695386</v>
      </c>
      <c r="B3074">
        <v>1</v>
      </c>
      <c r="C3074" t="s">
        <v>81</v>
      </c>
      <c r="D3074" t="s">
        <v>127</v>
      </c>
      <c r="E3074" t="s">
        <v>132</v>
      </c>
      <c r="F3074" t="s">
        <v>1803</v>
      </c>
      <c r="G3074" t="s">
        <v>134</v>
      </c>
      <c r="H3074" t="s">
        <v>135</v>
      </c>
      <c r="I3074" t="s">
        <v>136</v>
      </c>
      <c r="J3074" t="s">
        <v>137</v>
      </c>
      <c r="K3074" t="s">
        <v>138</v>
      </c>
      <c r="L3074" t="s">
        <v>8866</v>
      </c>
      <c r="M3074" t="s">
        <v>8867</v>
      </c>
      <c r="N3074">
        <v>0.48444444399999997</v>
      </c>
      <c r="O3074">
        <v>0</v>
      </c>
      <c r="P3074">
        <v>0</v>
      </c>
      <c r="Q3074">
        <v>10</v>
      </c>
      <c r="R3074">
        <v>25</v>
      </c>
      <c r="S3074">
        <v>12</v>
      </c>
      <c r="T3074">
        <v>1</v>
      </c>
      <c r="U3074">
        <v>2</v>
      </c>
      <c r="V3074">
        <v>0</v>
      </c>
      <c r="W3074">
        <v>0</v>
      </c>
      <c r="X3074">
        <v>0</v>
      </c>
      <c r="Y3074">
        <v>1.4113047356195889</v>
      </c>
      <c r="Z3074">
        <v>1.7964294910649419</v>
      </c>
      <c r="AA3074">
        <v>100.71862623364925</v>
      </c>
      <c r="AB3074">
        <v>3.2621003166086009</v>
      </c>
      <c r="AC3074">
        <v>26.641808094465599</v>
      </c>
      <c r="AD3074">
        <v>0</v>
      </c>
      <c r="AE3074">
        <v>133.83026887140798</v>
      </c>
    </row>
    <row r="3075" spans="1:31" x14ac:dyDescent="0.3">
      <c r="A3075">
        <v>2695425</v>
      </c>
      <c r="B3075">
        <v>1</v>
      </c>
      <c r="C3075" t="s">
        <v>81</v>
      </c>
      <c r="D3075" t="s">
        <v>116</v>
      </c>
      <c r="E3075" t="s">
        <v>132</v>
      </c>
      <c r="F3075" t="s">
        <v>1811</v>
      </c>
      <c r="G3075" t="s">
        <v>134</v>
      </c>
      <c r="H3075" t="s">
        <v>135</v>
      </c>
      <c r="I3075" t="s">
        <v>136</v>
      </c>
      <c r="J3075" t="s">
        <v>137</v>
      </c>
      <c r="K3075" t="s">
        <v>138</v>
      </c>
      <c r="L3075" t="s">
        <v>8868</v>
      </c>
      <c r="M3075" t="s">
        <v>8869</v>
      </c>
      <c r="N3075">
        <v>0.134444444</v>
      </c>
      <c r="O3075">
        <v>4</v>
      </c>
      <c r="P3075">
        <v>916</v>
      </c>
      <c r="Q3075">
        <v>8</v>
      </c>
      <c r="R3075">
        <v>117</v>
      </c>
      <c r="S3075">
        <v>3</v>
      </c>
      <c r="T3075">
        <v>53</v>
      </c>
      <c r="U3075">
        <v>1</v>
      </c>
      <c r="V3075">
        <v>0</v>
      </c>
      <c r="W3075">
        <v>0.10666916333333333</v>
      </c>
      <c r="X3075">
        <v>17.001052847385896</v>
      </c>
      <c r="Y3075">
        <v>0.42099102767988933</v>
      </c>
      <c r="Z3075">
        <v>10.970297510344851</v>
      </c>
      <c r="AA3075">
        <v>1.1695506853135407</v>
      </c>
      <c r="AB3075">
        <v>3.8433914985011817</v>
      </c>
      <c r="AC3075">
        <v>2.9266448201147157</v>
      </c>
      <c r="AD3075">
        <v>0</v>
      </c>
      <c r="AE3075">
        <v>36.438597552673407</v>
      </c>
    </row>
    <row r="3076" spans="1:31" x14ac:dyDescent="0.3">
      <c r="A3076">
        <v>2695449</v>
      </c>
      <c r="B3076">
        <v>1</v>
      </c>
      <c r="C3076" t="s">
        <v>81</v>
      </c>
      <c r="D3076" t="s">
        <v>118</v>
      </c>
      <c r="E3076" t="s">
        <v>141</v>
      </c>
      <c r="F3076" t="s">
        <v>8870</v>
      </c>
      <c r="G3076" t="s">
        <v>134</v>
      </c>
      <c r="H3076" t="s">
        <v>135</v>
      </c>
      <c r="I3076" t="s">
        <v>136</v>
      </c>
      <c r="J3076" t="s">
        <v>137</v>
      </c>
      <c r="K3076" t="s">
        <v>138</v>
      </c>
      <c r="L3076" t="s">
        <v>8871</v>
      </c>
      <c r="M3076" t="s">
        <v>8872</v>
      </c>
      <c r="N3076">
        <v>0.18361111099999999</v>
      </c>
      <c r="O3076">
        <v>17</v>
      </c>
      <c r="P3076">
        <v>1155</v>
      </c>
      <c r="Q3076">
        <v>202</v>
      </c>
      <c r="R3076">
        <v>88</v>
      </c>
      <c r="S3076">
        <v>31</v>
      </c>
      <c r="T3076">
        <v>90</v>
      </c>
      <c r="U3076">
        <v>0</v>
      </c>
      <c r="V3076">
        <v>0</v>
      </c>
      <c r="W3076">
        <v>0.70451840941402266</v>
      </c>
      <c r="X3076">
        <v>31.920974066029551</v>
      </c>
      <c r="Y3076">
        <v>181.00254023925467</v>
      </c>
      <c r="Z3076">
        <v>20.86417766458818</v>
      </c>
      <c r="AA3076">
        <v>19.29615731647435</v>
      </c>
      <c r="AB3076">
        <v>10.281739866671284</v>
      </c>
      <c r="AC3076">
        <v>0</v>
      </c>
      <c r="AD3076">
        <v>0</v>
      </c>
      <c r="AE3076">
        <v>264.07010756243204</v>
      </c>
    </row>
    <row r="3077" spans="1:31" x14ac:dyDescent="0.3">
      <c r="A3077">
        <v>2695467</v>
      </c>
      <c r="B3077">
        <v>1</v>
      </c>
      <c r="C3077" t="s">
        <v>80</v>
      </c>
      <c r="D3077" t="s">
        <v>93</v>
      </c>
      <c r="E3077" t="s">
        <v>132</v>
      </c>
      <c r="F3077" t="s">
        <v>8873</v>
      </c>
      <c r="G3077" t="s">
        <v>134</v>
      </c>
      <c r="H3077" t="s">
        <v>135</v>
      </c>
      <c r="I3077" t="s">
        <v>136</v>
      </c>
      <c r="J3077" t="s">
        <v>137</v>
      </c>
      <c r="K3077" t="s">
        <v>138</v>
      </c>
      <c r="L3077" t="s">
        <v>8874</v>
      </c>
      <c r="M3077" t="s">
        <v>8875</v>
      </c>
      <c r="N3077">
        <v>1.052777777</v>
      </c>
      <c r="O3077">
        <v>0</v>
      </c>
      <c r="P3077">
        <v>4</v>
      </c>
      <c r="Q3077">
        <v>22</v>
      </c>
      <c r="R3077">
        <v>26</v>
      </c>
      <c r="S3077">
        <v>0</v>
      </c>
      <c r="T3077">
        <v>4</v>
      </c>
      <c r="U3077">
        <v>0</v>
      </c>
      <c r="V3077">
        <v>0</v>
      </c>
      <c r="W3077">
        <v>0</v>
      </c>
      <c r="X3077">
        <v>2.5812810994214006</v>
      </c>
      <c r="Y3077">
        <v>160.1943346942887</v>
      </c>
      <c r="Z3077">
        <v>49.770621509879142</v>
      </c>
      <c r="AA3077">
        <v>0</v>
      </c>
      <c r="AB3077">
        <v>7.4619302833410792</v>
      </c>
      <c r="AC3077">
        <v>0</v>
      </c>
      <c r="AD3077">
        <v>0</v>
      </c>
      <c r="AE3077">
        <v>220.00816758693031</v>
      </c>
    </row>
    <row r="3078" spans="1:31" x14ac:dyDescent="0.3">
      <c r="A3078">
        <v>2695495</v>
      </c>
      <c r="B3078">
        <v>1</v>
      </c>
      <c r="C3078" t="s">
        <v>80</v>
      </c>
      <c r="D3078" t="s">
        <v>93</v>
      </c>
      <c r="E3078" t="s">
        <v>160</v>
      </c>
      <c r="F3078" t="s">
        <v>750</v>
      </c>
      <c r="G3078" t="s">
        <v>134</v>
      </c>
      <c r="H3078" t="s">
        <v>135</v>
      </c>
      <c r="I3078" t="s">
        <v>136</v>
      </c>
      <c r="J3078" t="s">
        <v>137</v>
      </c>
      <c r="K3078" t="s">
        <v>138</v>
      </c>
      <c r="L3078" t="s">
        <v>8876</v>
      </c>
      <c r="M3078" t="s">
        <v>8877</v>
      </c>
      <c r="N3078">
        <v>6.0555554999999997E-2</v>
      </c>
      <c r="O3078">
        <v>0</v>
      </c>
      <c r="P3078">
        <v>701</v>
      </c>
      <c r="Q3078">
        <v>10</v>
      </c>
      <c r="R3078">
        <v>237</v>
      </c>
      <c r="S3078">
        <v>21</v>
      </c>
      <c r="T3078">
        <v>149</v>
      </c>
      <c r="U3078">
        <v>0</v>
      </c>
      <c r="V3078">
        <v>0</v>
      </c>
      <c r="W3078">
        <v>0</v>
      </c>
      <c r="X3078">
        <v>6.8209065241384454</v>
      </c>
      <c r="Y3078">
        <v>2.2562551443869321</v>
      </c>
      <c r="Z3078">
        <v>21.917921645570402</v>
      </c>
      <c r="AA3078">
        <v>5.3274509760619955</v>
      </c>
      <c r="AB3078">
        <v>10.190012903867192</v>
      </c>
      <c r="AC3078">
        <v>0</v>
      </c>
      <c r="AD3078">
        <v>0</v>
      </c>
      <c r="AE3078">
        <v>46.512547194024968</v>
      </c>
    </row>
    <row r="3079" spans="1:31" x14ac:dyDescent="0.3">
      <c r="A3079">
        <v>2695510</v>
      </c>
      <c r="B3079">
        <v>1</v>
      </c>
      <c r="C3079" t="s">
        <v>80</v>
      </c>
      <c r="D3079" t="s">
        <v>101</v>
      </c>
      <c r="E3079" t="s">
        <v>132</v>
      </c>
      <c r="F3079" t="s">
        <v>8878</v>
      </c>
      <c r="G3079" t="s">
        <v>134</v>
      </c>
      <c r="H3079" t="s">
        <v>135</v>
      </c>
      <c r="I3079" t="s">
        <v>169</v>
      </c>
      <c r="J3079" t="s">
        <v>137</v>
      </c>
      <c r="K3079" t="s">
        <v>138</v>
      </c>
      <c r="L3079" t="s">
        <v>8879</v>
      </c>
      <c r="M3079" t="s">
        <v>8880</v>
      </c>
      <c r="N3079">
        <v>6.6666659999999999E-3</v>
      </c>
      <c r="O3079">
        <v>16</v>
      </c>
      <c r="P3079">
        <v>40</v>
      </c>
      <c r="Q3079">
        <v>35</v>
      </c>
      <c r="R3079">
        <v>2</v>
      </c>
      <c r="S3079">
        <v>25</v>
      </c>
      <c r="T3079">
        <v>1</v>
      </c>
      <c r="U3079">
        <v>2</v>
      </c>
      <c r="V3079">
        <v>0</v>
      </c>
      <c r="W3079">
        <v>0.13019053669299202</v>
      </c>
      <c r="X3079">
        <v>4.9146225102697352E-2</v>
      </c>
      <c r="Y3079">
        <v>1.7104440367220477</v>
      </c>
      <c r="Z3079">
        <v>2.7408068320464003E-2</v>
      </c>
      <c r="AA3079">
        <v>0.85672068146793345</v>
      </c>
      <c r="AB3079">
        <v>1.099648368E-2</v>
      </c>
      <c r="AC3079">
        <v>0.37387317436698003</v>
      </c>
      <c r="AD3079">
        <v>0</v>
      </c>
      <c r="AE3079">
        <v>3.1587792063531146</v>
      </c>
    </row>
    <row r="3080" spans="1:31" x14ac:dyDescent="0.3">
      <c r="A3080">
        <v>2695525</v>
      </c>
      <c r="B3080">
        <v>1</v>
      </c>
      <c r="C3080" t="s">
        <v>80</v>
      </c>
      <c r="D3080" t="s">
        <v>105</v>
      </c>
      <c r="E3080" t="s">
        <v>160</v>
      </c>
      <c r="F3080" t="s">
        <v>1832</v>
      </c>
      <c r="G3080" t="s">
        <v>134</v>
      </c>
      <c r="H3080" t="s">
        <v>135</v>
      </c>
      <c r="I3080" t="s">
        <v>136</v>
      </c>
      <c r="J3080" t="s">
        <v>137</v>
      </c>
      <c r="K3080" t="s">
        <v>138</v>
      </c>
      <c r="L3080" t="s">
        <v>8881</v>
      </c>
      <c r="M3080" t="s">
        <v>8882</v>
      </c>
      <c r="N3080">
        <v>6.5555555000000001E-2</v>
      </c>
      <c r="O3080">
        <v>4</v>
      </c>
      <c r="P3080">
        <v>314</v>
      </c>
      <c r="Q3080">
        <v>6</v>
      </c>
      <c r="R3080">
        <v>4</v>
      </c>
      <c r="S3080">
        <v>44</v>
      </c>
      <c r="T3080">
        <v>179</v>
      </c>
      <c r="U3080">
        <v>23</v>
      </c>
      <c r="V3080">
        <v>33</v>
      </c>
      <c r="W3080">
        <v>0.87593549083229205</v>
      </c>
      <c r="X3080">
        <v>5.2915062504597632</v>
      </c>
      <c r="Y3080">
        <v>0.60982436153144182</v>
      </c>
      <c r="Z3080">
        <v>1.3667475527779323</v>
      </c>
      <c r="AA3080">
        <v>25.259415811398028</v>
      </c>
      <c r="AB3080">
        <v>33.648605355438164</v>
      </c>
      <c r="AC3080">
        <v>166.01100190452664</v>
      </c>
      <c r="AD3080">
        <v>74.336029133968509</v>
      </c>
      <c r="AE3080">
        <v>307.39906586093275</v>
      </c>
    </row>
    <row r="3081" spans="1:31" x14ac:dyDescent="0.3">
      <c r="A3081">
        <v>2695535</v>
      </c>
      <c r="B3081">
        <v>1</v>
      </c>
      <c r="C3081" t="s">
        <v>81</v>
      </c>
      <c r="D3081" t="s">
        <v>112</v>
      </c>
      <c r="E3081" t="s">
        <v>160</v>
      </c>
      <c r="F3081" t="s">
        <v>8883</v>
      </c>
      <c r="G3081" t="s">
        <v>134</v>
      </c>
      <c r="H3081" t="s">
        <v>135</v>
      </c>
      <c r="I3081" t="s">
        <v>136</v>
      </c>
      <c r="J3081" t="s">
        <v>137</v>
      </c>
      <c r="K3081" t="s">
        <v>138</v>
      </c>
      <c r="L3081" t="s">
        <v>8884</v>
      </c>
      <c r="M3081" t="s">
        <v>8885</v>
      </c>
      <c r="N3081">
        <v>0.25194444399999999</v>
      </c>
      <c r="O3081">
        <v>3</v>
      </c>
      <c r="P3081">
        <v>135</v>
      </c>
      <c r="Q3081">
        <v>57</v>
      </c>
      <c r="R3081">
        <v>41</v>
      </c>
      <c r="S3081">
        <v>5</v>
      </c>
      <c r="T3081">
        <v>25</v>
      </c>
      <c r="U3081">
        <v>0</v>
      </c>
      <c r="V3081">
        <v>0</v>
      </c>
      <c r="W3081">
        <v>0.62549301295001625</v>
      </c>
      <c r="X3081">
        <v>4.9087805327340899</v>
      </c>
      <c r="Y3081">
        <v>25.647775983960607</v>
      </c>
      <c r="Z3081">
        <v>4.9472824771081187</v>
      </c>
      <c r="AA3081">
        <v>8.6399339897210474</v>
      </c>
      <c r="AB3081">
        <v>2.3137995798976658</v>
      </c>
      <c r="AC3081">
        <v>0</v>
      </c>
      <c r="AD3081">
        <v>0</v>
      </c>
      <c r="AE3081">
        <v>47.083065576371546</v>
      </c>
    </row>
    <row r="3082" spans="1:31" x14ac:dyDescent="0.3">
      <c r="A3082">
        <v>2695576</v>
      </c>
      <c r="B3082">
        <v>1</v>
      </c>
      <c r="C3082" t="s">
        <v>80</v>
      </c>
      <c r="D3082" t="s">
        <v>106</v>
      </c>
      <c r="E3082" t="s">
        <v>160</v>
      </c>
      <c r="F3082" t="s">
        <v>8886</v>
      </c>
      <c r="G3082" t="s">
        <v>134</v>
      </c>
      <c r="H3082" t="s">
        <v>135</v>
      </c>
      <c r="I3082" t="s">
        <v>169</v>
      </c>
      <c r="J3082" t="s">
        <v>137</v>
      </c>
      <c r="K3082" t="s">
        <v>138</v>
      </c>
      <c r="L3082" t="s">
        <v>8887</v>
      </c>
      <c r="M3082" t="s">
        <v>8888</v>
      </c>
      <c r="N3082">
        <v>4.9722222000000003E-2</v>
      </c>
      <c r="O3082">
        <v>0</v>
      </c>
      <c r="P3082">
        <v>8</v>
      </c>
      <c r="Q3082">
        <v>32</v>
      </c>
      <c r="R3082">
        <v>74</v>
      </c>
      <c r="S3082">
        <v>10</v>
      </c>
      <c r="T3082">
        <v>20</v>
      </c>
      <c r="U3082">
        <v>2</v>
      </c>
      <c r="V3082">
        <v>0</v>
      </c>
      <c r="W3082">
        <v>0</v>
      </c>
      <c r="X3082">
        <v>0.191441689278327</v>
      </c>
      <c r="Y3082">
        <v>4.3183410599920382</v>
      </c>
      <c r="Z3082">
        <v>7.9531016164446022</v>
      </c>
      <c r="AA3082">
        <v>1.4578468824638668</v>
      </c>
      <c r="AB3082">
        <v>5.1889615807774563</v>
      </c>
      <c r="AC3082">
        <v>1.9055320566905356</v>
      </c>
      <c r="AD3082">
        <v>0</v>
      </c>
      <c r="AE3082">
        <v>21.015224885646827</v>
      </c>
    </row>
    <row r="3083" spans="1:31" x14ac:dyDescent="0.3">
      <c r="A3083">
        <v>2695606</v>
      </c>
      <c r="B3083">
        <v>1</v>
      </c>
      <c r="C3083" t="s">
        <v>80</v>
      </c>
      <c r="D3083" t="s">
        <v>91</v>
      </c>
      <c r="E3083" t="s">
        <v>132</v>
      </c>
      <c r="F3083" t="s">
        <v>4219</v>
      </c>
      <c r="G3083" t="s">
        <v>134</v>
      </c>
      <c r="H3083" t="s">
        <v>135</v>
      </c>
      <c r="I3083" t="s">
        <v>136</v>
      </c>
      <c r="J3083" t="s">
        <v>137</v>
      </c>
      <c r="K3083" t="s">
        <v>138</v>
      </c>
      <c r="L3083" t="s">
        <v>8889</v>
      </c>
      <c r="M3083" t="s">
        <v>8890</v>
      </c>
      <c r="N3083">
        <v>0.273888888</v>
      </c>
      <c r="O3083">
        <v>3</v>
      </c>
      <c r="P3083">
        <v>16</v>
      </c>
      <c r="Q3083">
        <v>25</v>
      </c>
      <c r="R3083">
        <v>4</v>
      </c>
      <c r="S3083">
        <v>26</v>
      </c>
      <c r="T3083">
        <v>2</v>
      </c>
      <c r="U3083">
        <v>0</v>
      </c>
      <c r="V3083">
        <v>0</v>
      </c>
      <c r="W3083">
        <v>2.1080980372952967</v>
      </c>
      <c r="X3083">
        <v>1.0756938655187744</v>
      </c>
      <c r="Y3083">
        <v>13.125469555900649</v>
      </c>
      <c r="Z3083">
        <v>0.17827703801028</v>
      </c>
      <c r="AA3083">
        <v>64.84266154403258</v>
      </c>
      <c r="AB3083">
        <v>1.2646075115645021</v>
      </c>
      <c r="AC3083">
        <v>0</v>
      </c>
      <c r="AD3083">
        <v>0</v>
      </c>
      <c r="AE3083">
        <v>82.594807552322081</v>
      </c>
    </row>
    <row r="3084" spans="1:31" x14ac:dyDescent="0.3">
      <c r="A3084">
        <v>2695619</v>
      </c>
      <c r="B3084">
        <v>1</v>
      </c>
      <c r="C3084" t="s">
        <v>80</v>
      </c>
      <c r="D3084" t="s">
        <v>93</v>
      </c>
      <c r="E3084" t="s">
        <v>160</v>
      </c>
      <c r="F3084" t="s">
        <v>8891</v>
      </c>
      <c r="G3084" t="s">
        <v>134</v>
      </c>
      <c r="H3084" t="s">
        <v>135</v>
      </c>
      <c r="I3084" t="s">
        <v>136</v>
      </c>
      <c r="J3084" t="s">
        <v>137</v>
      </c>
      <c r="K3084" t="s">
        <v>138</v>
      </c>
      <c r="L3084" t="s">
        <v>8892</v>
      </c>
      <c r="M3084" t="s">
        <v>8893</v>
      </c>
      <c r="N3084">
        <v>0.209166666</v>
      </c>
      <c r="O3084">
        <v>0</v>
      </c>
      <c r="P3084">
        <v>26</v>
      </c>
      <c r="Q3084">
        <v>0</v>
      </c>
      <c r="R3084">
        <v>36</v>
      </c>
      <c r="S3084">
        <v>0</v>
      </c>
      <c r="T3084">
        <v>11</v>
      </c>
      <c r="U3084">
        <v>0</v>
      </c>
      <c r="V3084">
        <v>0</v>
      </c>
      <c r="W3084">
        <v>0</v>
      </c>
      <c r="X3084">
        <v>2.6881740896404627</v>
      </c>
      <c r="Y3084">
        <v>0</v>
      </c>
      <c r="Z3084">
        <v>33.191055649921289</v>
      </c>
      <c r="AA3084">
        <v>0</v>
      </c>
      <c r="AB3084">
        <v>2.7881070108094188</v>
      </c>
      <c r="AC3084">
        <v>0</v>
      </c>
      <c r="AD3084">
        <v>0</v>
      </c>
      <c r="AE3084">
        <v>38.66733675037117</v>
      </c>
    </row>
    <row r="3085" spans="1:31" x14ac:dyDescent="0.3">
      <c r="A3085">
        <v>2696016</v>
      </c>
      <c r="B3085">
        <v>1</v>
      </c>
      <c r="C3085" t="s">
        <v>81</v>
      </c>
      <c r="D3085" t="s">
        <v>118</v>
      </c>
      <c r="E3085" t="s">
        <v>213</v>
      </c>
      <c r="F3085" t="s">
        <v>8894</v>
      </c>
      <c r="G3085" t="s">
        <v>831</v>
      </c>
      <c r="H3085" t="s">
        <v>187</v>
      </c>
      <c r="I3085" t="s">
        <v>136</v>
      </c>
      <c r="J3085" t="s">
        <v>137</v>
      </c>
      <c r="K3085" t="s">
        <v>138</v>
      </c>
      <c r="L3085" t="s">
        <v>8895</v>
      </c>
      <c r="M3085" t="s">
        <v>8896</v>
      </c>
      <c r="N3085">
        <v>9.8450000000000006</v>
      </c>
      <c r="O3085">
        <v>0</v>
      </c>
      <c r="P3085">
        <v>5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7.2555929086613409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7.2555929086613409</v>
      </c>
    </row>
    <row r="3086" spans="1:31" x14ac:dyDescent="0.3">
      <c r="A3086">
        <v>2696044</v>
      </c>
      <c r="B3086">
        <v>1</v>
      </c>
      <c r="C3086" t="s">
        <v>80</v>
      </c>
      <c r="D3086" t="s">
        <v>97</v>
      </c>
      <c r="E3086" t="s">
        <v>244</v>
      </c>
      <c r="F3086" t="s">
        <v>8026</v>
      </c>
      <c r="G3086" t="s">
        <v>968</v>
      </c>
      <c r="H3086" t="s">
        <v>187</v>
      </c>
      <c r="I3086" t="s">
        <v>136</v>
      </c>
      <c r="J3086" t="s">
        <v>137</v>
      </c>
      <c r="K3086" t="s">
        <v>138</v>
      </c>
      <c r="L3086" t="s">
        <v>8897</v>
      </c>
      <c r="M3086" t="s">
        <v>8898</v>
      </c>
      <c r="N3086">
        <v>5.2850000000000001</v>
      </c>
      <c r="O3086">
        <v>0</v>
      </c>
      <c r="P3086">
        <v>37</v>
      </c>
      <c r="Q3086">
        <v>0</v>
      </c>
      <c r="R3086">
        <v>18</v>
      </c>
      <c r="S3086">
        <v>0</v>
      </c>
      <c r="T3086">
        <v>11</v>
      </c>
      <c r="U3086">
        <v>0</v>
      </c>
      <c r="V3086">
        <v>0</v>
      </c>
      <c r="W3086">
        <v>0</v>
      </c>
      <c r="X3086">
        <v>87.809744149304976</v>
      </c>
      <c r="Y3086">
        <v>0</v>
      </c>
      <c r="Z3086">
        <v>56.536409720539417</v>
      </c>
      <c r="AA3086">
        <v>0</v>
      </c>
      <c r="AB3086">
        <v>47.290613487976707</v>
      </c>
      <c r="AC3086">
        <v>0</v>
      </c>
      <c r="AD3086">
        <v>0</v>
      </c>
      <c r="AE3086">
        <v>191.6367673578211</v>
      </c>
    </row>
    <row r="3087" spans="1:31" x14ac:dyDescent="0.3">
      <c r="A3087">
        <v>2696046</v>
      </c>
      <c r="B3087">
        <v>1</v>
      </c>
      <c r="C3087" t="s">
        <v>81</v>
      </c>
      <c r="D3087" t="s">
        <v>113</v>
      </c>
      <c r="E3087" t="s">
        <v>145</v>
      </c>
      <c r="F3087" t="s">
        <v>8899</v>
      </c>
      <c r="G3087" t="s">
        <v>176</v>
      </c>
      <c r="H3087" t="s">
        <v>135</v>
      </c>
      <c r="I3087" t="s">
        <v>136</v>
      </c>
      <c r="J3087" t="s">
        <v>137</v>
      </c>
      <c r="K3087" t="s">
        <v>138</v>
      </c>
      <c r="L3087" t="s">
        <v>8900</v>
      </c>
      <c r="M3087" t="s">
        <v>8901</v>
      </c>
      <c r="N3087">
        <v>1.6658333329999999</v>
      </c>
      <c r="O3087">
        <v>0</v>
      </c>
      <c r="P3087">
        <v>48</v>
      </c>
      <c r="Q3087">
        <v>0</v>
      </c>
      <c r="R3087">
        <v>9</v>
      </c>
      <c r="S3087">
        <v>0</v>
      </c>
      <c r="T3087">
        <v>3</v>
      </c>
      <c r="U3087">
        <v>0</v>
      </c>
      <c r="V3087">
        <v>0</v>
      </c>
      <c r="W3087">
        <v>0</v>
      </c>
      <c r="X3087">
        <v>13.062021268971337</v>
      </c>
      <c r="Y3087">
        <v>0</v>
      </c>
      <c r="Z3087">
        <v>2.6098509300803427</v>
      </c>
      <c r="AA3087">
        <v>0</v>
      </c>
      <c r="AB3087">
        <v>5.2340987208383041</v>
      </c>
      <c r="AC3087">
        <v>0</v>
      </c>
      <c r="AD3087">
        <v>0</v>
      </c>
      <c r="AE3087">
        <v>20.905970919889985</v>
      </c>
    </row>
    <row r="3088" spans="1:31" x14ac:dyDescent="0.3">
      <c r="A3088">
        <v>2696055</v>
      </c>
      <c r="B3088">
        <v>1</v>
      </c>
      <c r="C3088" t="s">
        <v>81</v>
      </c>
      <c r="D3088" t="s">
        <v>116</v>
      </c>
      <c r="E3088" t="s">
        <v>132</v>
      </c>
      <c r="F3088" t="s">
        <v>7245</v>
      </c>
      <c r="G3088" t="s">
        <v>134</v>
      </c>
      <c r="H3088" t="s">
        <v>135</v>
      </c>
      <c r="I3088" t="s">
        <v>136</v>
      </c>
      <c r="J3088" t="s">
        <v>137</v>
      </c>
      <c r="K3088" t="s">
        <v>138</v>
      </c>
      <c r="L3088" t="s">
        <v>8902</v>
      </c>
      <c r="M3088" t="s">
        <v>8903</v>
      </c>
      <c r="N3088">
        <v>1.210555555</v>
      </c>
      <c r="O3088">
        <v>1</v>
      </c>
      <c r="P3088">
        <v>319</v>
      </c>
      <c r="Q3088">
        <v>2</v>
      </c>
      <c r="R3088">
        <v>44</v>
      </c>
      <c r="S3088">
        <v>1</v>
      </c>
      <c r="T3088">
        <v>13</v>
      </c>
      <c r="U3088">
        <v>1</v>
      </c>
      <c r="V3088">
        <v>0</v>
      </c>
      <c r="W3088">
        <v>0.21939877832666668</v>
      </c>
      <c r="X3088">
        <v>54.759578344119042</v>
      </c>
      <c r="Y3088">
        <v>2.8840952640059228</v>
      </c>
      <c r="Z3088">
        <v>18.3849031805705</v>
      </c>
      <c r="AA3088">
        <v>0.16038247601453332</v>
      </c>
      <c r="AB3088">
        <v>8.652126038115366</v>
      </c>
      <c r="AC3088">
        <v>22.717306487754929</v>
      </c>
      <c r="AD3088">
        <v>0</v>
      </c>
      <c r="AE3088">
        <v>107.77779056890695</v>
      </c>
    </row>
    <row r="3089" spans="1:31" x14ac:dyDescent="0.3">
      <c r="A3089">
        <v>2696072</v>
      </c>
      <c r="B3089">
        <v>1</v>
      </c>
      <c r="C3089" t="s">
        <v>81</v>
      </c>
      <c r="D3089" t="s">
        <v>114</v>
      </c>
      <c r="E3089" t="s">
        <v>145</v>
      </c>
      <c r="F3089" t="s">
        <v>8904</v>
      </c>
      <c r="G3089" t="s">
        <v>1482</v>
      </c>
      <c r="H3089" t="s">
        <v>135</v>
      </c>
      <c r="I3089" t="s">
        <v>136</v>
      </c>
      <c r="J3089" t="s">
        <v>137</v>
      </c>
      <c r="K3089" t="s">
        <v>138</v>
      </c>
      <c r="L3089" t="s">
        <v>8905</v>
      </c>
      <c r="M3089" t="s">
        <v>8906</v>
      </c>
      <c r="N3089">
        <v>1.454722222</v>
      </c>
      <c r="O3089">
        <v>0</v>
      </c>
      <c r="P3089">
        <v>30</v>
      </c>
      <c r="Q3089">
        <v>0</v>
      </c>
      <c r="R3089">
        <v>0</v>
      </c>
      <c r="S3089">
        <v>0</v>
      </c>
      <c r="T3089">
        <v>1</v>
      </c>
      <c r="U3089">
        <v>0</v>
      </c>
      <c r="V3089">
        <v>0</v>
      </c>
      <c r="W3089">
        <v>0</v>
      </c>
      <c r="X3089">
        <v>4.6849349068784427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4.6849349068784427</v>
      </c>
    </row>
    <row r="3090" spans="1:31" x14ac:dyDescent="0.3">
      <c r="A3090">
        <v>2696107</v>
      </c>
      <c r="B3090">
        <v>1</v>
      </c>
      <c r="C3090" t="s">
        <v>80</v>
      </c>
      <c r="D3090" t="s">
        <v>94</v>
      </c>
      <c r="E3090" t="s">
        <v>160</v>
      </c>
      <c r="F3090" t="s">
        <v>8907</v>
      </c>
      <c r="G3090" t="s">
        <v>134</v>
      </c>
      <c r="H3090" t="s">
        <v>135</v>
      </c>
      <c r="I3090" t="s">
        <v>136</v>
      </c>
      <c r="J3090" t="s">
        <v>137</v>
      </c>
      <c r="K3090" t="s">
        <v>138</v>
      </c>
      <c r="L3090" t="s">
        <v>8908</v>
      </c>
      <c r="M3090" t="s">
        <v>8909</v>
      </c>
      <c r="N3090">
        <v>0.89805555500000001</v>
      </c>
      <c r="O3090">
        <v>0</v>
      </c>
      <c r="P3090">
        <v>239</v>
      </c>
      <c r="Q3090">
        <v>6</v>
      </c>
      <c r="R3090">
        <v>107</v>
      </c>
      <c r="S3090">
        <v>1</v>
      </c>
      <c r="T3090">
        <v>30</v>
      </c>
      <c r="U3090">
        <v>1</v>
      </c>
      <c r="V3090">
        <v>0</v>
      </c>
      <c r="W3090">
        <v>0</v>
      </c>
      <c r="X3090">
        <v>25.880034636065272</v>
      </c>
      <c r="Y3090">
        <v>1.6706594436462665</v>
      </c>
      <c r="Z3090">
        <v>8.0232893523073692</v>
      </c>
      <c r="AA3090">
        <v>7.8149783376820272</v>
      </c>
      <c r="AB3090">
        <v>3.2530032628263932</v>
      </c>
      <c r="AC3090">
        <v>185.93073476919733</v>
      </c>
      <c r="AD3090">
        <v>0</v>
      </c>
      <c r="AE3090">
        <v>232.57269980172464</v>
      </c>
    </row>
    <row r="3091" spans="1:31" x14ac:dyDescent="0.3">
      <c r="A3091">
        <v>2696112</v>
      </c>
      <c r="B3091">
        <v>1</v>
      </c>
      <c r="C3091" t="s">
        <v>80</v>
      </c>
      <c r="D3091" t="s">
        <v>91</v>
      </c>
      <c r="E3091" t="s">
        <v>184</v>
      </c>
      <c r="F3091" t="s">
        <v>8910</v>
      </c>
      <c r="G3091" t="s">
        <v>346</v>
      </c>
      <c r="H3091" t="s">
        <v>187</v>
      </c>
      <c r="I3091" t="s">
        <v>136</v>
      </c>
      <c r="J3091" t="s">
        <v>137</v>
      </c>
      <c r="K3091" t="s">
        <v>166</v>
      </c>
      <c r="L3091" t="s">
        <v>8911</v>
      </c>
      <c r="M3091" t="s">
        <v>8912</v>
      </c>
      <c r="N3091">
        <v>2.843611111</v>
      </c>
      <c r="O3091">
        <v>0</v>
      </c>
      <c r="P3091">
        <v>27</v>
      </c>
      <c r="Q3091">
        <v>0</v>
      </c>
      <c r="R3091">
        <v>1</v>
      </c>
      <c r="S3091">
        <v>0</v>
      </c>
      <c r="T3091">
        <v>2</v>
      </c>
      <c r="U3091">
        <v>0</v>
      </c>
      <c r="V3091">
        <v>0</v>
      </c>
      <c r="W3091">
        <v>0</v>
      </c>
      <c r="X3091">
        <v>12.86228276791026</v>
      </c>
      <c r="Y3091">
        <v>0</v>
      </c>
      <c r="Z3091">
        <v>0.10642680372024643</v>
      </c>
      <c r="AA3091">
        <v>0</v>
      </c>
      <c r="AB3091">
        <v>3.6998715946235947</v>
      </c>
      <c r="AC3091">
        <v>0</v>
      </c>
      <c r="AD3091">
        <v>0</v>
      </c>
      <c r="AE3091">
        <v>16.6685811662541</v>
      </c>
    </row>
    <row r="3092" spans="1:31" x14ac:dyDescent="0.3">
      <c r="A3092">
        <v>2696121</v>
      </c>
      <c r="B3092">
        <v>1</v>
      </c>
      <c r="C3092" t="s">
        <v>81</v>
      </c>
      <c r="D3092" t="s">
        <v>113</v>
      </c>
      <c r="E3092" t="s">
        <v>244</v>
      </c>
      <c r="F3092" t="s">
        <v>8913</v>
      </c>
      <c r="G3092" t="s">
        <v>165</v>
      </c>
      <c r="H3092" t="s">
        <v>187</v>
      </c>
      <c r="I3092" t="s">
        <v>136</v>
      </c>
      <c r="J3092" t="s">
        <v>137</v>
      </c>
      <c r="K3092" t="s">
        <v>166</v>
      </c>
      <c r="L3092" t="s">
        <v>8914</v>
      </c>
      <c r="M3092" t="s">
        <v>8915</v>
      </c>
      <c r="N3092">
        <v>3.1025</v>
      </c>
      <c r="O3092">
        <v>0</v>
      </c>
      <c r="P3092">
        <v>145</v>
      </c>
      <c r="Q3092">
        <v>0</v>
      </c>
      <c r="R3092">
        <v>20</v>
      </c>
      <c r="S3092">
        <v>0</v>
      </c>
      <c r="T3092">
        <v>9</v>
      </c>
      <c r="U3092">
        <v>0</v>
      </c>
      <c r="V3092">
        <v>0</v>
      </c>
      <c r="W3092">
        <v>0</v>
      </c>
      <c r="X3092">
        <v>85.691721006354371</v>
      </c>
      <c r="Y3092">
        <v>0</v>
      </c>
      <c r="Z3092">
        <v>14.099785252601542</v>
      </c>
      <c r="AA3092">
        <v>0</v>
      </c>
      <c r="AB3092">
        <v>19.858145115351206</v>
      </c>
      <c r="AC3092">
        <v>0</v>
      </c>
      <c r="AD3092">
        <v>0</v>
      </c>
      <c r="AE3092">
        <v>119.64965137430711</v>
      </c>
    </row>
    <row r="3093" spans="1:31" x14ac:dyDescent="0.3">
      <c r="A3093">
        <v>2696131</v>
      </c>
      <c r="B3093">
        <v>1</v>
      </c>
      <c r="C3093" t="s">
        <v>80</v>
      </c>
      <c r="D3093" t="s">
        <v>105</v>
      </c>
      <c r="E3093" t="s">
        <v>145</v>
      </c>
      <c r="F3093" t="s">
        <v>8916</v>
      </c>
      <c r="G3093" t="s">
        <v>165</v>
      </c>
      <c r="H3093" t="s">
        <v>135</v>
      </c>
      <c r="I3093" t="s">
        <v>136</v>
      </c>
      <c r="J3093" t="s">
        <v>137</v>
      </c>
      <c r="K3093" t="s">
        <v>166</v>
      </c>
      <c r="L3093" t="s">
        <v>8917</v>
      </c>
      <c r="M3093" t="s">
        <v>8918</v>
      </c>
      <c r="N3093">
        <v>3.1783333329999999</v>
      </c>
      <c r="O3093">
        <v>1</v>
      </c>
      <c r="P3093">
        <v>8</v>
      </c>
      <c r="Q3093">
        <v>1</v>
      </c>
      <c r="R3093">
        <v>2</v>
      </c>
      <c r="S3093">
        <v>9</v>
      </c>
      <c r="T3093">
        <v>9</v>
      </c>
      <c r="U3093">
        <v>1</v>
      </c>
      <c r="V3093">
        <v>0</v>
      </c>
      <c r="W3093">
        <v>26.433563955641503</v>
      </c>
      <c r="X3093">
        <v>16.832924834922871</v>
      </c>
      <c r="Y3093">
        <v>4.1216428655146133</v>
      </c>
      <c r="Z3093">
        <v>65.636175459870799</v>
      </c>
      <c r="AA3093">
        <v>182.46057539504955</v>
      </c>
      <c r="AB3093">
        <v>35.221745728297996</v>
      </c>
      <c r="AC3093">
        <v>61.527452737717113</v>
      </c>
      <c r="AD3093">
        <v>0</v>
      </c>
      <c r="AE3093">
        <v>392.23408097701446</v>
      </c>
    </row>
    <row r="3094" spans="1:31" x14ac:dyDescent="0.3">
      <c r="A3094">
        <v>2696134</v>
      </c>
      <c r="B3094">
        <v>1</v>
      </c>
      <c r="C3094" t="s">
        <v>81</v>
      </c>
      <c r="D3094" t="s">
        <v>121</v>
      </c>
      <c r="E3094" t="s">
        <v>132</v>
      </c>
      <c r="F3094" t="s">
        <v>8919</v>
      </c>
      <c r="G3094" t="s">
        <v>134</v>
      </c>
      <c r="H3094" t="s">
        <v>135</v>
      </c>
      <c r="I3094" t="s">
        <v>136</v>
      </c>
      <c r="J3094" t="s">
        <v>137</v>
      </c>
      <c r="K3094" t="s">
        <v>138</v>
      </c>
      <c r="L3094" t="s">
        <v>8920</v>
      </c>
      <c r="M3094" t="s">
        <v>8921</v>
      </c>
      <c r="N3094">
        <v>0.30111111099999999</v>
      </c>
      <c r="O3094">
        <v>7</v>
      </c>
      <c r="P3094">
        <v>1273</v>
      </c>
      <c r="Q3094">
        <v>0</v>
      </c>
      <c r="R3094">
        <v>28</v>
      </c>
      <c r="S3094">
        <v>2</v>
      </c>
      <c r="T3094">
        <v>70</v>
      </c>
      <c r="U3094">
        <v>0</v>
      </c>
      <c r="V3094">
        <v>0</v>
      </c>
      <c r="W3094">
        <v>2.2193474566455627</v>
      </c>
      <c r="X3094">
        <v>42.856660188802209</v>
      </c>
      <c r="Y3094">
        <v>0</v>
      </c>
      <c r="Z3094">
        <v>2.9032068812984968</v>
      </c>
      <c r="AA3094">
        <v>1.4209111690249887</v>
      </c>
      <c r="AB3094">
        <v>6.8403764106620253</v>
      </c>
      <c r="AC3094">
        <v>0</v>
      </c>
      <c r="AD3094">
        <v>0</v>
      </c>
      <c r="AE3094">
        <v>56.240502106433283</v>
      </c>
    </row>
    <row r="3095" spans="1:31" x14ac:dyDescent="0.3">
      <c r="A3095">
        <v>2696140</v>
      </c>
      <c r="B3095">
        <v>1</v>
      </c>
      <c r="C3095" t="s">
        <v>80</v>
      </c>
      <c r="D3095" t="s">
        <v>95</v>
      </c>
      <c r="E3095" t="s">
        <v>141</v>
      </c>
      <c r="F3095" t="s">
        <v>7368</v>
      </c>
      <c r="G3095" t="s">
        <v>134</v>
      </c>
      <c r="H3095" t="s">
        <v>135</v>
      </c>
      <c r="I3095" t="s">
        <v>136</v>
      </c>
      <c r="J3095" t="s">
        <v>137</v>
      </c>
      <c r="K3095" t="s">
        <v>138</v>
      </c>
      <c r="L3095" t="s">
        <v>8922</v>
      </c>
      <c r="M3095" t="s">
        <v>8923</v>
      </c>
      <c r="N3095">
        <v>6.1111111000000003E-2</v>
      </c>
      <c r="O3095">
        <v>3</v>
      </c>
      <c r="P3095">
        <v>1301</v>
      </c>
      <c r="Q3095">
        <v>3</v>
      </c>
      <c r="R3095">
        <v>22</v>
      </c>
      <c r="S3095">
        <v>24</v>
      </c>
      <c r="T3095">
        <v>184</v>
      </c>
      <c r="U3095">
        <v>2</v>
      </c>
      <c r="V3095">
        <v>0</v>
      </c>
      <c r="W3095">
        <v>0.10835064089226668</v>
      </c>
      <c r="X3095">
        <v>17.809631886178423</v>
      </c>
      <c r="Y3095">
        <v>0.34281117281239892</v>
      </c>
      <c r="Z3095">
        <v>0.94988501395427427</v>
      </c>
      <c r="AA3095">
        <v>6.0229921610113566</v>
      </c>
      <c r="AB3095">
        <v>14.29608543242483</v>
      </c>
      <c r="AC3095">
        <v>6.3279521981517606</v>
      </c>
      <c r="AD3095">
        <v>0</v>
      </c>
      <c r="AE3095">
        <v>45.857708505425308</v>
      </c>
    </row>
    <row r="3096" spans="1:31" x14ac:dyDescent="0.3">
      <c r="A3096">
        <v>2696142</v>
      </c>
      <c r="B3096">
        <v>1</v>
      </c>
      <c r="C3096" t="s">
        <v>81</v>
      </c>
      <c r="D3096" t="s">
        <v>119</v>
      </c>
      <c r="E3096" t="s">
        <v>145</v>
      </c>
      <c r="F3096" t="s">
        <v>8924</v>
      </c>
      <c r="G3096" t="s">
        <v>176</v>
      </c>
      <c r="H3096" t="s">
        <v>135</v>
      </c>
      <c r="I3096" t="s">
        <v>136</v>
      </c>
      <c r="J3096" t="s">
        <v>137</v>
      </c>
      <c r="K3096" t="s">
        <v>138</v>
      </c>
      <c r="L3096" t="s">
        <v>8925</v>
      </c>
      <c r="M3096" t="s">
        <v>8926</v>
      </c>
      <c r="N3096">
        <v>2.134166666</v>
      </c>
      <c r="O3096">
        <v>1</v>
      </c>
      <c r="P3096">
        <v>100</v>
      </c>
      <c r="Q3096">
        <v>5</v>
      </c>
      <c r="R3096">
        <v>26</v>
      </c>
      <c r="S3096">
        <v>0</v>
      </c>
      <c r="T3096">
        <v>1</v>
      </c>
      <c r="U3096">
        <v>0</v>
      </c>
      <c r="V3096">
        <v>0</v>
      </c>
      <c r="W3096">
        <v>0.41561138086249999</v>
      </c>
      <c r="X3096">
        <v>44.533502424957696</v>
      </c>
      <c r="Y3096">
        <v>15.538291339197544</v>
      </c>
      <c r="Z3096">
        <v>69.577944670802978</v>
      </c>
      <c r="AA3096">
        <v>0</v>
      </c>
      <c r="AB3096">
        <v>0.38102369772380873</v>
      </c>
      <c r="AC3096">
        <v>0</v>
      </c>
      <c r="AD3096">
        <v>0</v>
      </c>
      <c r="AE3096">
        <v>130.44637351354453</v>
      </c>
    </row>
    <row r="3097" spans="1:31" x14ac:dyDescent="0.3">
      <c r="A3097">
        <v>2696152</v>
      </c>
      <c r="B3097">
        <v>1</v>
      </c>
      <c r="C3097" t="s">
        <v>81</v>
      </c>
      <c r="D3097" t="s">
        <v>113</v>
      </c>
      <c r="E3097" t="s">
        <v>428</v>
      </c>
      <c r="F3097" t="s">
        <v>8927</v>
      </c>
      <c r="G3097" t="s">
        <v>147</v>
      </c>
      <c r="H3097" t="s">
        <v>187</v>
      </c>
      <c r="I3097" t="s">
        <v>136</v>
      </c>
      <c r="J3097" t="s">
        <v>3</v>
      </c>
      <c r="K3097" t="s">
        <v>138</v>
      </c>
      <c r="L3097" t="s">
        <v>8928</v>
      </c>
      <c r="M3097" t="s">
        <v>8929</v>
      </c>
      <c r="N3097">
        <v>3.4144444439999999</v>
      </c>
      <c r="O3097">
        <v>0</v>
      </c>
      <c r="P3097">
        <v>26</v>
      </c>
      <c r="Q3097">
        <v>0</v>
      </c>
      <c r="R3097">
        <v>0</v>
      </c>
      <c r="S3097">
        <v>0</v>
      </c>
      <c r="T3097">
        <v>11</v>
      </c>
      <c r="U3097">
        <v>0</v>
      </c>
      <c r="V3097">
        <v>0</v>
      </c>
      <c r="W3097">
        <v>0</v>
      </c>
      <c r="X3097">
        <v>14.525414454462181</v>
      </c>
      <c r="Y3097">
        <v>0</v>
      </c>
      <c r="Z3097">
        <v>0</v>
      </c>
      <c r="AA3097">
        <v>0</v>
      </c>
      <c r="AB3097">
        <v>29.522324921153192</v>
      </c>
      <c r="AC3097">
        <v>0</v>
      </c>
      <c r="AD3097">
        <v>0</v>
      </c>
      <c r="AE3097">
        <v>44.047739375615372</v>
      </c>
    </row>
    <row r="3098" spans="1:31" x14ac:dyDescent="0.3">
      <c r="A3098">
        <v>2696220</v>
      </c>
      <c r="B3098">
        <v>1</v>
      </c>
      <c r="C3098" t="s">
        <v>80</v>
      </c>
      <c r="D3098" t="s">
        <v>96</v>
      </c>
      <c r="E3098" t="s">
        <v>213</v>
      </c>
      <c r="F3098" t="s">
        <v>8930</v>
      </c>
      <c r="G3098" t="s">
        <v>688</v>
      </c>
      <c r="H3098" t="s">
        <v>187</v>
      </c>
      <c r="I3098" t="s">
        <v>136</v>
      </c>
      <c r="J3098" t="s">
        <v>137</v>
      </c>
      <c r="K3098" t="s">
        <v>138</v>
      </c>
      <c r="L3098" t="s">
        <v>8931</v>
      </c>
      <c r="M3098" t="s">
        <v>8932</v>
      </c>
      <c r="N3098">
        <v>2.1586111109999999</v>
      </c>
      <c r="O3098">
        <v>0</v>
      </c>
      <c r="P3098">
        <v>1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0.46180140640812917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0.46180140640812917</v>
      </c>
    </row>
    <row r="3099" spans="1:31" x14ac:dyDescent="0.3">
      <c r="A3099">
        <v>2696233</v>
      </c>
      <c r="B3099">
        <v>1</v>
      </c>
      <c r="C3099" t="s">
        <v>81</v>
      </c>
      <c r="D3099" t="s">
        <v>116</v>
      </c>
      <c r="E3099" t="s">
        <v>132</v>
      </c>
      <c r="F3099" t="s">
        <v>8933</v>
      </c>
      <c r="G3099" t="s">
        <v>134</v>
      </c>
      <c r="H3099" t="s">
        <v>135</v>
      </c>
      <c r="I3099" t="s">
        <v>136</v>
      </c>
      <c r="J3099" t="s">
        <v>137</v>
      </c>
      <c r="K3099" t="s">
        <v>138</v>
      </c>
      <c r="L3099" t="s">
        <v>8934</v>
      </c>
      <c r="M3099" t="s">
        <v>8935</v>
      </c>
      <c r="N3099">
        <v>2.0325000000000002</v>
      </c>
      <c r="O3099">
        <v>2</v>
      </c>
      <c r="P3099">
        <v>321</v>
      </c>
      <c r="Q3099">
        <v>5</v>
      </c>
      <c r="R3099">
        <v>62</v>
      </c>
      <c r="S3099">
        <v>1</v>
      </c>
      <c r="T3099">
        <v>21</v>
      </c>
      <c r="U3099">
        <v>0</v>
      </c>
      <c r="V3099">
        <v>0</v>
      </c>
      <c r="W3099">
        <v>0.78189189589499997</v>
      </c>
      <c r="X3099">
        <v>101.95499400349107</v>
      </c>
      <c r="Y3099">
        <v>1.2425301190311324</v>
      </c>
      <c r="Z3099">
        <v>137.64065630702785</v>
      </c>
      <c r="AA3099">
        <v>11.55392578346814</v>
      </c>
      <c r="AB3099">
        <v>27.331232600975156</v>
      </c>
      <c r="AC3099">
        <v>0</v>
      </c>
      <c r="AD3099">
        <v>0</v>
      </c>
      <c r="AE3099">
        <v>280.50523070988834</v>
      </c>
    </row>
    <row r="3100" spans="1:31" x14ac:dyDescent="0.3">
      <c r="A3100">
        <v>2696234</v>
      </c>
      <c r="B3100">
        <v>1</v>
      </c>
      <c r="C3100" t="s">
        <v>81</v>
      </c>
      <c r="D3100" t="s">
        <v>112</v>
      </c>
      <c r="E3100" t="s">
        <v>132</v>
      </c>
      <c r="F3100" t="s">
        <v>8936</v>
      </c>
      <c r="G3100" t="s">
        <v>134</v>
      </c>
      <c r="H3100" t="s">
        <v>135</v>
      </c>
      <c r="I3100" t="s">
        <v>136</v>
      </c>
      <c r="J3100" t="s">
        <v>137</v>
      </c>
      <c r="K3100" t="s">
        <v>138</v>
      </c>
      <c r="L3100" t="s">
        <v>8937</v>
      </c>
      <c r="M3100" t="s">
        <v>8938</v>
      </c>
      <c r="N3100">
        <v>0.77777777699999995</v>
      </c>
      <c r="O3100">
        <v>0</v>
      </c>
      <c r="P3100">
        <v>596</v>
      </c>
      <c r="Q3100">
        <v>30</v>
      </c>
      <c r="R3100">
        <v>22</v>
      </c>
      <c r="S3100">
        <v>1</v>
      </c>
      <c r="T3100">
        <v>211</v>
      </c>
      <c r="U3100">
        <v>0</v>
      </c>
      <c r="V3100">
        <v>1</v>
      </c>
      <c r="W3100">
        <v>0</v>
      </c>
      <c r="X3100">
        <v>62.709628924872433</v>
      </c>
      <c r="Y3100">
        <v>40.146266597751463</v>
      </c>
      <c r="Z3100">
        <v>19.82176254439214</v>
      </c>
      <c r="AA3100">
        <v>0.30333801418443601</v>
      </c>
      <c r="AB3100">
        <v>64.875863728427703</v>
      </c>
      <c r="AC3100">
        <v>0</v>
      </c>
      <c r="AD3100">
        <v>2.9884340983457625</v>
      </c>
      <c r="AE3100">
        <v>190.84529390797394</v>
      </c>
    </row>
    <row r="3101" spans="1:31" x14ac:dyDescent="0.3">
      <c r="A3101">
        <v>2696241</v>
      </c>
      <c r="B3101">
        <v>1</v>
      </c>
      <c r="C3101" t="s">
        <v>80</v>
      </c>
      <c r="D3101" t="s">
        <v>97</v>
      </c>
      <c r="E3101" t="s">
        <v>428</v>
      </c>
      <c r="F3101" t="s">
        <v>8939</v>
      </c>
      <c r="G3101" t="s">
        <v>1177</v>
      </c>
      <c r="H3101" t="s">
        <v>187</v>
      </c>
      <c r="I3101" t="s">
        <v>136</v>
      </c>
      <c r="J3101" t="s">
        <v>137</v>
      </c>
      <c r="K3101" t="s">
        <v>138</v>
      </c>
      <c r="L3101" t="s">
        <v>8940</v>
      </c>
      <c r="M3101" t="s">
        <v>8941</v>
      </c>
      <c r="N3101">
        <v>1.010555555</v>
      </c>
      <c r="O3101">
        <v>0</v>
      </c>
      <c r="P3101">
        <v>2</v>
      </c>
      <c r="Q3101">
        <v>0</v>
      </c>
      <c r="R3101">
        <v>0</v>
      </c>
      <c r="S3101">
        <v>0</v>
      </c>
      <c r="T3101">
        <v>1</v>
      </c>
      <c r="U3101">
        <v>0</v>
      </c>
      <c r="V3101">
        <v>0</v>
      </c>
      <c r="W3101">
        <v>0</v>
      </c>
      <c r="X3101">
        <v>0.48404838623054303</v>
      </c>
      <c r="Y3101">
        <v>0</v>
      </c>
      <c r="Z3101">
        <v>0</v>
      </c>
      <c r="AA3101">
        <v>0</v>
      </c>
      <c r="AB3101">
        <v>4.7866864163079743</v>
      </c>
      <c r="AC3101">
        <v>0</v>
      </c>
      <c r="AD3101">
        <v>0</v>
      </c>
      <c r="AE3101">
        <v>5.2707348025385174</v>
      </c>
    </row>
    <row r="3102" spans="1:31" x14ac:dyDescent="0.3">
      <c r="A3102">
        <v>2696255</v>
      </c>
      <c r="B3102">
        <v>1</v>
      </c>
      <c r="C3102" t="s">
        <v>80</v>
      </c>
      <c r="D3102" t="s">
        <v>110</v>
      </c>
      <c r="E3102" t="s">
        <v>213</v>
      </c>
      <c r="F3102" t="s">
        <v>8942</v>
      </c>
      <c r="G3102" t="s">
        <v>688</v>
      </c>
      <c r="H3102" t="s">
        <v>187</v>
      </c>
      <c r="I3102" t="s">
        <v>136</v>
      </c>
      <c r="J3102" t="s">
        <v>137</v>
      </c>
      <c r="K3102" t="s">
        <v>138</v>
      </c>
      <c r="L3102" t="s">
        <v>8943</v>
      </c>
      <c r="M3102" t="s">
        <v>8944</v>
      </c>
      <c r="N3102">
        <v>1.826944444</v>
      </c>
      <c r="O3102">
        <v>0</v>
      </c>
      <c r="P3102">
        <v>1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0.37380788175479024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0.37380788175479024</v>
      </c>
    </row>
    <row r="3103" spans="1:31" x14ac:dyDescent="0.3">
      <c r="A3103">
        <v>2696256</v>
      </c>
      <c r="B3103">
        <v>1</v>
      </c>
      <c r="C3103" t="s">
        <v>81</v>
      </c>
      <c r="D3103" t="s">
        <v>115</v>
      </c>
      <c r="E3103" t="s">
        <v>184</v>
      </c>
      <c r="F3103" t="s">
        <v>8945</v>
      </c>
      <c r="G3103" t="s">
        <v>186</v>
      </c>
      <c r="H3103" t="s">
        <v>187</v>
      </c>
      <c r="I3103" t="s">
        <v>136</v>
      </c>
      <c r="J3103" t="s">
        <v>137</v>
      </c>
      <c r="K3103" t="s">
        <v>138</v>
      </c>
      <c r="L3103" t="s">
        <v>8946</v>
      </c>
      <c r="M3103" t="s">
        <v>8947</v>
      </c>
      <c r="N3103">
        <v>2.0874999999999999</v>
      </c>
      <c r="O3103">
        <v>0</v>
      </c>
      <c r="P3103">
        <v>1</v>
      </c>
      <c r="Q3103">
        <v>0</v>
      </c>
      <c r="R3103">
        <v>0</v>
      </c>
      <c r="S3103">
        <v>0</v>
      </c>
      <c r="T3103">
        <v>1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7.9908181735075239</v>
      </c>
      <c r="AC3103">
        <v>0</v>
      </c>
      <c r="AD3103">
        <v>0</v>
      </c>
      <c r="AE3103">
        <v>7.9908181735075239</v>
      </c>
    </row>
    <row r="3104" spans="1:31" x14ac:dyDescent="0.3">
      <c r="A3104">
        <v>2696268</v>
      </c>
      <c r="B3104">
        <v>1</v>
      </c>
      <c r="C3104" t="s">
        <v>80</v>
      </c>
      <c r="D3104" t="s">
        <v>96</v>
      </c>
      <c r="E3104" t="s">
        <v>145</v>
      </c>
      <c r="F3104" t="s">
        <v>8948</v>
      </c>
      <c r="G3104" t="s">
        <v>176</v>
      </c>
      <c r="H3104" t="s">
        <v>135</v>
      </c>
      <c r="I3104" t="s">
        <v>136</v>
      </c>
      <c r="J3104" t="s">
        <v>137</v>
      </c>
      <c r="K3104" t="s">
        <v>138</v>
      </c>
      <c r="L3104" t="s">
        <v>8949</v>
      </c>
      <c r="M3104" t="s">
        <v>8950</v>
      </c>
      <c r="N3104">
        <v>1.727222222</v>
      </c>
      <c r="O3104">
        <v>0</v>
      </c>
      <c r="P3104">
        <v>0</v>
      </c>
      <c r="Q3104">
        <v>0</v>
      </c>
      <c r="R3104">
        <v>0</v>
      </c>
      <c r="S3104">
        <v>1</v>
      </c>
      <c r="T3104">
        <v>0</v>
      </c>
      <c r="U3104">
        <v>1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2.7055163319599997</v>
      </c>
      <c r="AB3104">
        <v>0</v>
      </c>
      <c r="AC3104">
        <v>103.81878088824725</v>
      </c>
      <c r="AD3104">
        <v>0</v>
      </c>
      <c r="AE3104">
        <v>106.52429722020725</v>
      </c>
    </row>
    <row r="3105" spans="1:31" x14ac:dyDescent="0.3">
      <c r="A3105">
        <v>2696270</v>
      </c>
      <c r="B3105">
        <v>1</v>
      </c>
      <c r="C3105" t="s">
        <v>80</v>
      </c>
      <c r="D3105" t="s">
        <v>94</v>
      </c>
      <c r="E3105" t="s">
        <v>145</v>
      </c>
      <c r="F3105" t="s">
        <v>715</v>
      </c>
      <c r="G3105" t="s">
        <v>1164</v>
      </c>
      <c r="H3105" t="s">
        <v>135</v>
      </c>
      <c r="I3105" t="s">
        <v>136</v>
      </c>
      <c r="J3105" t="s">
        <v>137</v>
      </c>
      <c r="K3105" t="s">
        <v>138</v>
      </c>
      <c r="L3105" t="s">
        <v>8951</v>
      </c>
      <c r="M3105" t="s">
        <v>8952</v>
      </c>
      <c r="N3105">
        <v>2.0194444439999999</v>
      </c>
      <c r="O3105">
        <v>0</v>
      </c>
      <c r="P3105">
        <v>46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2.7314361804723668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2.7314361804723668</v>
      </c>
    </row>
    <row r="3106" spans="1:31" x14ac:dyDescent="0.3">
      <c r="A3106">
        <v>2696283</v>
      </c>
      <c r="B3106">
        <v>1</v>
      </c>
      <c r="C3106" t="s">
        <v>81</v>
      </c>
      <c r="D3106" t="s">
        <v>115</v>
      </c>
      <c r="E3106" t="s">
        <v>145</v>
      </c>
      <c r="F3106" t="s">
        <v>8953</v>
      </c>
      <c r="G3106" t="s">
        <v>176</v>
      </c>
      <c r="H3106" t="s">
        <v>135</v>
      </c>
      <c r="I3106" t="s">
        <v>136</v>
      </c>
      <c r="J3106" t="s">
        <v>137</v>
      </c>
      <c r="K3106" t="s">
        <v>138</v>
      </c>
      <c r="L3106" t="s">
        <v>8954</v>
      </c>
      <c r="M3106" t="s">
        <v>8955</v>
      </c>
      <c r="N3106">
        <v>0.89027777699999999</v>
      </c>
      <c r="O3106">
        <v>0</v>
      </c>
      <c r="P3106">
        <v>69</v>
      </c>
      <c r="Q3106">
        <v>1</v>
      </c>
      <c r="R3106">
        <v>32</v>
      </c>
      <c r="S3106">
        <v>0</v>
      </c>
      <c r="T3106">
        <v>1</v>
      </c>
      <c r="U3106">
        <v>0</v>
      </c>
      <c r="V3106">
        <v>0</v>
      </c>
      <c r="W3106">
        <v>0</v>
      </c>
      <c r="X3106">
        <v>5.3295832910579781</v>
      </c>
      <c r="Y3106">
        <v>17.220699386016527</v>
      </c>
      <c r="Z3106">
        <v>6.1268836305602656</v>
      </c>
      <c r="AA3106">
        <v>0</v>
      </c>
      <c r="AB3106">
        <v>0</v>
      </c>
      <c r="AC3106">
        <v>0</v>
      </c>
      <c r="AD3106">
        <v>0</v>
      </c>
      <c r="AE3106">
        <v>28.677166307634771</v>
      </c>
    </row>
    <row r="3107" spans="1:31" x14ac:dyDescent="0.3">
      <c r="A3107">
        <v>2696295</v>
      </c>
      <c r="B3107">
        <v>1</v>
      </c>
      <c r="C3107" t="s">
        <v>81</v>
      </c>
      <c r="D3107" t="s">
        <v>117</v>
      </c>
      <c r="E3107" t="s">
        <v>132</v>
      </c>
      <c r="F3107" t="s">
        <v>8956</v>
      </c>
      <c r="G3107" t="s">
        <v>165</v>
      </c>
      <c r="H3107" t="s">
        <v>135</v>
      </c>
      <c r="I3107" t="s">
        <v>136</v>
      </c>
      <c r="J3107" t="s">
        <v>137</v>
      </c>
      <c r="K3107" t="s">
        <v>166</v>
      </c>
      <c r="L3107" t="s">
        <v>8957</v>
      </c>
      <c r="M3107" t="s">
        <v>8958</v>
      </c>
      <c r="N3107">
        <v>0.252222222</v>
      </c>
      <c r="O3107">
        <v>7</v>
      </c>
      <c r="P3107">
        <v>571</v>
      </c>
      <c r="Q3107">
        <v>75</v>
      </c>
      <c r="R3107">
        <v>131</v>
      </c>
      <c r="S3107">
        <v>7</v>
      </c>
      <c r="T3107">
        <v>71</v>
      </c>
      <c r="U3107">
        <v>0</v>
      </c>
      <c r="V3107">
        <v>0</v>
      </c>
      <c r="W3107">
        <v>0.32388091830247268</v>
      </c>
      <c r="X3107">
        <v>25.800516550443668</v>
      </c>
      <c r="Y3107">
        <v>15.781446354164149</v>
      </c>
      <c r="Z3107">
        <v>31.852444610265309</v>
      </c>
      <c r="AA3107">
        <v>3.3218070523017187</v>
      </c>
      <c r="AB3107">
        <v>20.474489065953623</v>
      </c>
      <c r="AC3107">
        <v>0</v>
      </c>
      <c r="AD3107">
        <v>0</v>
      </c>
      <c r="AE3107">
        <v>97.554584551430935</v>
      </c>
    </row>
    <row r="3108" spans="1:31" x14ac:dyDescent="0.3">
      <c r="A3108">
        <v>2696334</v>
      </c>
      <c r="B3108">
        <v>1</v>
      </c>
      <c r="C3108" t="s">
        <v>80</v>
      </c>
      <c r="D3108" t="s">
        <v>88</v>
      </c>
      <c r="E3108" t="s">
        <v>244</v>
      </c>
      <c r="F3108" t="s">
        <v>8959</v>
      </c>
      <c r="G3108" t="s">
        <v>165</v>
      </c>
      <c r="H3108" t="s">
        <v>187</v>
      </c>
      <c r="I3108" t="s">
        <v>136</v>
      </c>
      <c r="J3108" t="s">
        <v>137</v>
      </c>
      <c r="K3108" t="s">
        <v>166</v>
      </c>
      <c r="L3108" t="s">
        <v>8960</v>
      </c>
      <c r="M3108" t="s">
        <v>8961</v>
      </c>
      <c r="N3108">
        <v>1.7541666659999999</v>
      </c>
      <c r="O3108">
        <v>0</v>
      </c>
      <c r="P3108">
        <v>84</v>
      </c>
      <c r="Q3108">
        <v>0</v>
      </c>
      <c r="R3108">
        <v>0</v>
      </c>
      <c r="S3108">
        <v>0</v>
      </c>
      <c r="T3108">
        <v>2</v>
      </c>
      <c r="U3108">
        <v>0</v>
      </c>
      <c r="V3108">
        <v>0</v>
      </c>
      <c r="W3108">
        <v>0</v>
      </c>
      <c r="X3108">
        <v>40.227572695326259</v>
      </c>
      <c r="Y3108">
        <v>0</v>
      </c>
      <c r="Z3108">
        <v>0</v>
      </c>
      <c r="AA3108">
        <v>0</v>
      </c>
      <c r="AB3108">
        <v>5.7861100190399997</v>
      </c>
      <c r="AC3108">
        <v>0</v>
      </c>
      <c r="AD3108">
        <v>0</v>
      </c>
      <c r="AE3108">
        <v>46.013682714366261</v>
      </c>
    </row>
    <row r="3109" spans="1:31" x14ac:dyDescent="0.3">
      <c r="A3109">
        <v>2696374</v>
      </c>
      <c r="B3109">
        <v>1</v>
      </c>
      <c r="C3109" t="s">
        <v>80</v>
      </c>
      <c r="D3109" t="s">
        <v>88</v>
      </c>
      <c r="E3109" t="s">
        <v>213</v>
      </c>
      <c r="F3109" t="s">
        <v>1770</v>
      </c>
      <c r="G3109" t="s">
        <v>688</v>
      </c>
      <c r="H3109" t="s">
        <v>187</v>
      </c>
      <c r="I3109" t="s">
        <v>136</v>
      </c>
      <c r="J3109" t="s">
        <v>137</v>
      </c>
      <c r="K3109" t="s">
        <v>138</v>
      </c>
      <c r="L3109" t="s">
        <v>8962</v>
      </c>
      <c r="M3109" t="s">
        <v>8963</v>
      </c>
      <c r="N3109">
        <v>1.034166666</v>
      </c>
      <c r="O3109">
        <v>0</v>
      </c>
      <c r="P3109">
        <v>1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0.18808099643772602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0.18808099643772602</v>
      </c>
    </row>
    <row r="3110" spans="1:31" x14ac:dyDescent="0.3">
      <c r="A3110">
        <v>2696382</v>
      </c>
      <c r="B3110">
        <v>1</v>
      </c>
      <c r="C3110" t="s">
        <v>80</v>
      </c>
      <c r="D3110" t="s">
        <v>98</v>
      </c>
      <c r="E3110" t="s">
        <v>132</v>
      </c>
      <c r="F3110" t="s">
        <v>8964</v>
      </c>
      <c r="G3110" t="s">
        <v>134</v>
      </c>
      <c r="H3110" t="s">
        <v>135</v>
      </c>
      <c r="I3110" t="s">
        <v>136</v>
      </c>
      <c r="J3110" t="s">
        <v>137</v>
      </c>
      <c r="K3110" t="s">
        <v>138</v>
      </c>
      <c r="L3110" t="s">
        <v>8965</v>
      </c>
      <c r="M3110" t="s">
        <v>8966</v>
      </c>
      <c r="N3110">
        <v>0.447222222</v>
      </c>
      <c r="O3110">
        <v>0</v>
      </c>
      <c r="P3110">
        <v>87</v>
      </c>
      <c r="Q3110">
        <v>0</v>
      </c>
      <c r="R3110">
        <v>21</v>
      </c>
      <c r="S3110">
        <v>0</v>
      </c>
      <c r="T3110">
        <v>28</v>
      </c>
      <c r="U3110">
        <v>0</v>
      </c>
      <c r="V3110">
        <v>0</v>
      </c>
      <c r="W3110">
        <v>0</v>
      </c>
      <c r="X3110">
        <v>11.259996030712088</v>
      </c>
      <c r="Y3110">
        <v>0</v>
      </c>
      <c r="Z3110">
        <v>14.465519641603384</v>
      </c>
      <c r="AA3110">
        <v>0</v>
      </c>
      <c r="AB3110">
        <v>8.1127355304000393</v>
      </c>
      <c r="AC3110">
        <v>0</v>
      </c>
      <c r="AD3110">
        <v>0</v>
      </c>
      <c r="AE3110">
        <v>33.838251202715512</v>
      </c>
    </row>
    <row r="3111" spans="1:31" x14ac:dyDescent="0.3">
      <c r="A3111">
        <v>2696397</v>
      </c>
      <c r="B3111">
        <v>1</v>
      </c>
      <c r="C3111" t="s">
        <v>80</v>
      </c>
      <c r="D3111" t="s">
        <v>101</v>
      </c>
      <c r="E3111" t="s">
        <v>184</v>
      </c>
      <c r="F3111" t="s">
        <v>8967</v>
      </c>
      <c r="G3111" t="s">
        <v>409</v>
      </c>
      <c r="H3111" t="s">
        <v>187</v>
      </c>
      <c r="I3111" t="s">
        <v>136</v>
      </c>
      <c r="J3111" t="s">
        <v>137</v>
      </c>
      <c r="K3111" t="s">
        <v>138</v>
      </c>
      <c r="L3111" t="s">
        <v>8968</v>
      </c>
      <c r="M3111" t="s">
        <v>8969</v>
      </c>
      <c r="N3111">
        <v>0.19083333299999999</v>
      </c>
      <c r="O3111">
        <v>0</v>
      </c>
      <c r="P3111">
        <v>26</v>
      </c>
      <c r="Q3111">
        <v>0</v>
      </c>
      <c r="R3111">
        <v>7</v>
      </c>
      <c r="S3111">
        <v>0</v>
      </c>
      <c r="T3111">
        <v>3</v>
      </c>
      <c r="U3111">
        <v>0</v>
      </c>
      <c r="V3111">
        <v>0</v>
      </c>
      <c r="W3111">
        <v>0</v>
      </c>
      <c r="X3111">
        <v>0.94860665421483736</v>
      </c>
      <c r="Y3111">
        <v>0</v>
      </c>
      <c r="Z3111">
        <v>0.95568261037207503</v>
      </c>
      <c r="AA3111">
        <v>0</v>
      </c>
      <c r="AB3111">
        <v>0.17597923105719165</v>
      </c>
      <c r="AC3111">
        <v>0</v>
      </c>
      <c r="AD3111">
        <v>0</v>
      </c>
      <c r="AE3111">
        <v>2.0802684956441038</v>
      </c>
    </row>
    <row r="3112" spans="1:31" x14ac:dyDescent="0.3">
      <c r="A3112">
        <v>2696399</v>
      </c>
      <c r="B3112">
        <v>1</v>
      </c>
      <c r="C3112" t="s">
        <v>80</v>
      </c>
      <c r="D3112" t="s">
        <v>100</v>
      </c>
      <c r="E3112" t="s">
        <v>160</v>
      </c>
      <c r="F3112" t="s">
        <v>8970</v>
      </c>
      <c r="G3112" t="s">
        <v>134</v>
      </c>
      <c r="H3112" t="s">
        <v>135</v>
      </c>
      <c r="I3112" t="s">
        <v>136</v>
      </c>
      <c r="J3112" t="s">
        <v>137</v>
      </c>
      <c r="K3112" t="s">
        <v>138</v>
      </c>
      <c r="L3112" t="s">
        <v>8971</v>
      </c>
      <c r="M3112" t="s">
        <v>8972</v>
      </c>
      <c r="N3112">
        <v>0.238055555</v>
      </c>
      <c r="O3112">
        <v>0</v>
      </c>
      <c r="P3112">
        <v>695</v>
      </c>
      <c r="Q3112">
        <v>0</v>
      </c>
      <c r="R3112">
        <v>3</v>
      </c>
      <c r="S3112">
        <v>0</v>
      </c>
      <c r="T3112">
        <v>62</v>
      </c>
      <c r="U3112">
        <v>0</v>
      </c>
      <c r="V3112">
        <v>0</v>
      </c>
      <c r="W3112">
        <v>0</v>
      </c>
      <c r="X3112">
        <v>20.779745066160967</v>
      </c>
      <c r="Y3112">
        <v>0</v>
      </c>
      <c r="Z3112">
        <v>0.88447147231162915</v>
      </c>
      <c r="AA3112">
        <v>0</v>
      </c>
      <c r="AB3112">
        <v>7.9011493661549714</v>
      </c>
      <c r="AC3112">
        <v>0</v>
      </c>
      <c r="AD3112">
        <v>0</v>
      </c>
      <c r="AE3112">
        <v>29.565365904627566</v>
      </c>
    </row>
    <row r="3113" spans="1:31" x14ac:dyDescent="0.3">
      <c r="A3113">
        <v>2696413</v>
      </c>
      <c r="B3113">
        <v>1</v>
      </c>
      <c r="C3113" t="s">
        <v>80</v>
      </c>
      <c r="D3113" t="s">
        <v>84</v>
      </c>
      <c r="E3113" t="s">
        <v>244</v>
      </c>
      <c r="F3113" t="s">
        <v>8973</v>
      </c>
      <c r="G3113" t="s">
        <v>165</v>
      </c>
      <c r="H3113" t="s">
        <v>187</v>
      </c>
      <c r="I3113" t="s">
        <v>136</v>
      </c>
      <c r="J3113" t="s">
        <v>137</v>
      </c>
      <c r="K3113" t="s">
        <v>166</v>
      </c>
      <c r="L3113" t="s">
        <v>8974</v>
      </c>
      <c r="M3113" t="s">
        <v>8975</v>
      </c>
      <c r="N3113">
        <v>0.37388888799999997</v>
      </c>
      <c r="O3113">
        <v>0</v>
      </c>
      <c r="P3113">
        <v>205</v>
      </c>
      <c r="Q3113">
        <v>0</v>
      </c>
      <c r="R3113">
        <v>0</v>
      </c>
      <c r="S3113">
        <v>0</v>
      </c>
      <c r="T3113">
        <v>19</v>
      </c>
      <c r="U3113">
        <v>0</v>
      </c>
      <c r="V3113">
        <v>0</v>
      </c>
      <c r="W3113">
        <v>0</v>
      </c>
      <c r="X3113">
        <v>13.929028287967913</v>
      </c>
      <c r="Y3113">
        <v>0</v>
      </c>
      <c r="Z3113">
        <v>0</v>
      </c>
      <c r="AA3113">
        <v>0</v>
      </c>
      <c r="AB3113">
        <v>5.7942793527013663</v>
      </c>
      <c r="AC3113">
        <v>0</v>
      </c>
      <c r="AD3113">
        <v>0</v>
      </c>
      <c r="AE3113">
        <v>19.72330764066928</v>
      </c>
    </row>
    <row r="3114" spans="1:31" x14ac:dyDescent="0.3">
      <c r="A3114">
        <v>2693319</v>
      </c>
      <c r="B3114">
        <v>1</v>
      </c>
      <c r="C3114" t="s">
        <v>81</v>
      </c>
      <c r="D3114" t="s">
        <v>118</v>
      </c>
      <c r="E3114" t="s">
        <v>132</v>
      </c>
      <c r="F3114" t="s">
        <v>1544</v>
      </c>
      <c r="G3114" t="s">
        <v>346</v>
      </c>
      <c r="H3114" t="s">
        <v>135</v>
      </c>
      <c r="I3114" t="s">
        <v>136</v>
      </c>
      <c r="J3114" t="s">
        <v>137</v>
      </c>
      <c r="K3114" t="s">
        <v>166</v>
      </c>
      <c r="L3114" t="s">
        <v>8976</v>
      </c>
      <c r="M3114" t="s">
        <v>8977</v>
      </c>
      <c r="N3114">
        <v>7.5338888879999999</v>
      </c>
      <c r="O3114">
        <v>4</v>
      </c>
      <c r="P3114">
        <v>980</v>
      </c>
      <c r="Q3114">
        <v>53</v>
      </c>
      <c r="R3114">
        <v>152</v>
      </c>
      <c r="S3114">
        <v>7</v>
      </c>
      <c r="T3114">
        <v>80</v>
      </c>
      <c r="U3114">
        <v>0</v>
      </c>
      <c r="V3114">
        <v>0</v>
      </c>
      <c r="W3114">
        <v>113.57612933470377</v>
      </c>
      <c r="X3114">
        <v>771.56056431521733</v>
      </c>
      <c r="Y3114">
        <v>679.87844197397681</v>
      </c>
      <c r="Z3114">
        <v>730.40481470554596</v>
      </c>
      <c r="AA3114">
        <v>42.66762196150237</v>
      </c>
      <c r="AB3114">
        <v>283.84559768671926</v>
      </c>
      <c r="AC3114">
        <v>0</v>
      </c>
      <c r="AD3114">
        <v>0</v>
      </c>
      <c r="AE3114">
        <v>2621.9331699776658</v>
      </c>
    </row>
    <row r="3115" spans="1:31" x14ac:dyDescent="0.3">
      <c r="A3115">
        <v>2693370</v>
      </c>
      <c r="B3115">
        <v>1</v>
      </c>
      <c r="C3115" t="s">
        <v>80</v>
      </c>
      <c r="D3115" t="s">
        <v>100</v>
      </c>
      <c r="E3115" t="s">
        <v>132</v>
      </c>
      <c r="F3115" t="s">
        <v>8978</v>
      </c>
      <c r="G3115" t="s">
        <v>134</v>
      </c>
      <c r="H3115" t="s">
        <v>135</v>
      </c>
      <c r="I3115" t="s">
        <v>136</v>
      </c>
      <c r="J3115" t="s">
        <v>137</v>
      </c>
      <c r="K3115" t="s">
        <v>138</v>
      </c>
      <c r="L3115" t="s">
        <v>8979</v>
      </c>
      <c r="M3115" t="s">
        <v>8980</v>
      </c>
      <c r="N3115">
        <v>1.6658333329999999</v>
      </c>
      <c r="O3115">
        <v>1</v>
      </c>
      <c r="P3115">
        <v>29</v>
      </c>
      <c r="Q3115">
        <v>4</v>
      </c>
      <c r="R3115">
        <v>31</v>
      </c>
      <c r="S3115">
        <v>17</v>
      </c>
      <c r="T3115">
        <v>18</v>
      </c>
      <c r="U3115">
        <v>1</v>
      </c>
      <c r="V3115">
        <v>0</v>
      </c>
      <c r="W3115">
        <v>1.4287187209015746</v>
      </c>
      <c r="X3115">
        <v>14.168915261551899</v>
      </c>
      <c r="Y3115">
        <v>19.348505256294455</v>
      </c>
      <c r="Z3115">
        <v>43.048705018616012</v>
      </c>
      <c r="AA3115">
        <v>78.171635805154139</v>
      </c>
      <c r="AB3115">
        <v>35.011934367376149</v>
      </c>
      <c r="AC3115">
        <v>14.807194999567116</v>
      </c>
      <c r="AD3115">
        <v>0</v>
      </c>
      <c r="AE3115">
        <v>205.98560942946133</v>
      </c>
    </row>
    <row r="3116" spans="1:31" x14ac:dyDescent="0.3">
      <c r="A3116">
        <v>2693380</v>
      </c>
      <c r="B3116">
        <v>1</v>
      </c>
      <c r="C3116" t="s">
        <v>80</v>
      </c>
      <c r="D3116" t="s">
        <v>100</v>
      </c>
      <c r="E3116" t="s">
        <v>145</v>
      </c>
      <c r="F3116" t="s">
        <v>8981</v>
      </c>
      <c r="G3116" t="s">
        <v>165</v>
      </c>
      <c r="H3116" t="s">
        <v>135</v>
      </c>
      <c r="I3116" t="s">
        <v>136</v>
      </c>
      <c r="J3116" t="s">
        <v>137</v>
      </c>
      <c r="K3116" t="s">
        <v>166</v>
      </c>
      <c r="L3116" t="s">
        <v>8982</v>
      </c>
      <c r="M3116" t="s">
        <v>8983</v>
      </c>
      <c r="N3116">
        <v>1.9302777769999999</v>
      </c>
      <c r="O3116">
        <v>0</v>
      </c>
      <c r="P3116">
        <v>1506</v>
      </c>
      <c r="Q3116">
        <v>0</v>
      </c>
      <c r="R3116">
        <v>132</v>
      </c>
      <c r="S3116">
        <v>3</v>
      </c>
      <c r="T3116">
        <v>182</v>
      </c>
      <c r="U3116">
        <v>0</v>
      </c>
      <c r="V3116">
        <v>1</v>
      </c>
      <c r="W3116">
        <v>0</v>
      </c>
      <c r="X3116">
        <v>602.28408275471213</v>
      </c>
      <c r="Y3116">
        <v>0</v>
      </c>
      <c r="Z3116">
        <v>104.29455092563418</v>
      </c>
      <c r="AA3116">
        <v>107.42102233425736</v>
      </c>
      <c r="AB3116">
        <v>291.16159051878941</v>
      </c>
      <c r="AC3116">
        <v>0</v>
      </c>
      <c r="AD3116">
        <v>4.4508739600994112</v>
      </c>
      <c r="AE3116">
        <v>1109.6121204934925</v>
      </c>
    </row>
    <row r="3117" spans="1:31" x14ac:dyDescent="0.3">
      <c r="A3117">
        <v>2693561</v>
      </c>
      <c r="B3117">
        <v>1</v>
      </c>
      <c r="C3117" t="s">
        <v>81</v>
      </c>
      <c r="D3117" t="s">
        <v>117</v>
      </c>
      <c r="E3117" t="s">
        <v>160</v>
      </c>
      <c r="F3117" t="s">
        <v>8984</v>
      </c>
      <c r="G3117" t="s">
        <v>134</v>
      </c>
      <c r="H3117" t="s">
        <v>135</v>
      </c>
      <c r="I3117" t="s">
        <v>136</v>
      </c>
      <c r="J3117" t="s">
        <v>137</v>
      </c>
      <c r="K3117" t="s">
        <v>138</v>
      </c>
      <c r="L3117" t="s">
        <v>8985</v>
      </c>
      <c r="M3117" t="s">
        <v>8986</v>
      </c>
      <c r="N3117">
        <v>0.1875</v>
      </c>
      <c r="O3117">
        <v>2</v>
      </c>
      <c r="P3117">
        <v>237</v>
      </c>
      <c r="Q3117">
        <v>29</v>
      </c>
      <c r="R3117">
        <v>52</v>
      </c>
      <c r="S3117">
        <v>0</v>
      </c>
      <c r="T3117">
        <v>7</v>
      </c>
      <c r="U3117">
        <v>1</v>
      </c>
      <c r="V3117">
        <v>0</v>
      </c>
      <c r="W3117">
        <v>0.13663231901173126</v>
      </c>
      <c r="X3117">
        <v>6.2397650579512476</v>
      </c>
      <c r="Y3117">
        <v>16.868757989816533</v>
      </c>
      <c r="Z3117">
        <v>3.1956170623270128</v>
      </c>
      <c r="AA3117">
        <v>0</v>
      </c>
      <c r="AB3117">
        <v>0.22203530632762503</v>
      </c>
      <c r="AC3117">
        <v>0.17434008162538125</v>
      </c>
      <c r="AD3117">
        <v>0</v>
      </c>
      <c r="AE3117">
        <v>26.837147817059535</v>
      </c>
    </row>
    <row r="3118" spans="1:31" x14ac:dyDescent="0.3">
      <c r="A3118">
        <v>2693609</v>
      </c>
      <c r="B3118">
        <v>1</v>
      </c>
      <c r="C3118" t="s">
        <v>81</v>
      </c>
      <c r="D3118" t="s">
        <v>117</v>
      </c>
      <c r="E3118" t="s">
        <v>160</v>
      </c>
      <c r="F3118" t="s">
        <v>1584</v>
      </c>
      <c r="G3118" t="s">
        <v>134</v>
      </c>
      <c r="H3118" t="s">
        <v>135</v>
      </c>
      <c r="I3118" t="s">
        <v>136</v>
      </c>
      <c r="J3118" t="s">
        <v>137</v>
      </c>
      <c r="K3118" t="s">
        <v>138</v>
      </c>
      <c r="L3118" t="s">
        <v>8987</v>
      </c>
      <c r="M3118" t="s">
        <v>8988</v>
      </c>
      <c r="N3118">
        <v>0.21305555500000001</v>
      </c>
      <c r="O3118">
        <v>4</v>
      </c>
      <c r="P3118">
        <v>2463</v>
      </c>
      <c r="Q3118">
        <v>41</v>
      </c>
      <c r="R3118">
        <v>87</v>
      </c>
      <c r="S3118">
        <v>26</v>
      </c>
      <c r="T3118">
        <v>240</v>
      </c>
      <c r="U3118">
        <v>4</v>
      </c>
      <c r="V3118">
        <v>0</v>
      </c>
      <c r="W3118">
        <v>0.20321167289622119</v>
      </c>
      <c r="X3118">
        <v>63.049349279630725</v>
      </c>
      <c r="Y3118">
        <v>41.370951770673663</v>
      </c>
      <c r="Z3118">
        <v>6.5091233504414365</v>
      </c>
      <c r="AA3118">
        <v>48.531971402793403</v>
      </c>
      <c r="AB3118">
        <v>21.756676281050325</v>
      </c>
      <c r="AC3118">
        <v>40.815067715133544</v>
      </c>
      <c r="AD3118">
        <v>0</v>
      </c>
      <c r="AE3118">
        <v>222.2363514726193</v>
      </c>
    </row>
    <row r="3119" spans="1:31" x14ac:dyDescent="0.3">
      <c r="A3119">
        <v>2693610</v>
      </c>
      <c r="B3119">
        <v>1</v>
      </c>
      <c r="C3119" t="s">
        <v>81</v>
      </c>
      <c r="D3119" t="s">
        <v>112</v>
      </c>
      <c r="E3119" t="s">
        <v>160</v>
      </c>
      <c r="F3119" t="s">
        <v>8989</v>
      </c>
      <c r="G3119" t="s">
        <v>134</v>
      </c>
      <c r="H3119" t="s">
        <v>135</v>
      </c>
      <c r="I3119" t="s">
        <v>169</v>
      </c>
      <c r="J3119" t="s">
        <v>137</v>
      </c>
      <c r="K3119" t="s">
        <v>138</v>
      </c>
      <c r="L3119" t="s">
        <v>8990</v>
      </c>
      <c r="M3119" t="s">
        <v>8991</v>
      </c>
      <c r="N3119">
        <v>1.1944444E-2</v>
      </c>
      <c r="O3119">
        <v>0</v>
      </c>
      <c r="P3119">
        <v>1</v>
      </c>
      <c r="Q3119">
        <v>33</v>
      </c>
      <c r="R3119">
        <v>23</v>
      </c>
      <c r="S3119">
        <v>1</v>
      </c>
      <c r="T3119">
        <v>0</v>
      </c>
      <c r="U3119">
        <v>1</v>
      </c>
      <c r="V3119">
        <v>0</v>
      </c>
      <c r="W3119">
        <v>0</v>
      </c>
      <c r="X3119">
        <v>1.3479751670942668E-2</v>
      </c>
      <c r="Y3119">
        <v>0.21031369054954407</v>
      </c>
      <c r="Z3119">
        <v>0.14555147693804191</v>
      </c>
      <c r="AA3119">
        <v>2.5387103192666665E-3</v>
      </c>
      <c r="AB3119">
        <v>0</v>
      </c>
      <c r="AC3119">
        <v>0.59670465018999996</v>
      </c>
      <c r="AD3119">
        <v>0</v>
      </c>
      <c r="AE3119">
        <v>0.96858827966779526</v>
      </c>
    </row>
    <row r="3120" spans="1:31" x14ac:dyDescent="0.3">
      <c r="A3120">
        <v>2693649</v>
      </c>
      <c r="B3120">
        <v>1</v>
      </c>
      <c r="C3120" t="s">
        <v>80</v>
      </c>
      <c r="D3120" t="s">
        <v>100</v>
      </c>
      <c r="E3120" t="s">
        <v>132</v>
      </c>
      <c r="F3120" t="s">
        <v>8992</v>
      </c>
      <c r="G3120" t="s">
        <v>134</v>
      </c>
      <c r="H3120" t="s">
        <v>135</v>
      </c>
      <c r="I3120" t="s">
        <v>136</v>
      </c>
      <c r="J3120" t="s">
        <v>137</v>
      </c>
      <c r="K3120" t="s">
        <v>138</v>
      </c>
      <c r="L3120" t="s">
        <v>8993</v>
      </c>
      <c r="M3120" t="s">
        <v>8994</v>
      </c>
      <c r="N3120">
        <v>0.52500000000000002</v>
      </c>
      <c r="O3120">
        <v>0</v>
      </c>
      <c r="P3120">
        <v>377</v>
      </c>
      <c r="Q3120">
        <v>9</v>
      </c>
      <c r="R3120">
        <v>32</v>
      </c>
      <c r="S3120">
        <v>6</v>
      </c>
      <c r="T3120">
        <v>37</v>
      </c>
      <c r="U3120">
        <v>0</v>
      </c>
      <c r="V3120">
        <v>0</v>
      </c>
      <c r="W3120">
        <v>0</v>
      </c>
      <c r="X3120">
        <v>38.955144678935497</v>
      </c>
      <c r="Y3120">
        <v>4.0076605431623253</v>
      </c>
      <c r="Z3120">
        <v>17.288355932063844</v>
      </c>
      <c r="AA3120">
        <v>4.7486273186685377</v>
      </c>
      <c r="AB3120">
        <v>11.176962586150202</v>
      </c>
      <c r="AC3120">
        <v>0</v>
      </c>
      <c r="AD3120">
        <v>0</v>
      </c>
      <c r="AE3120">
        <v>76.1767510589804</v>
      </c>
    </row>
    <row r="3121" spans="1:31" x14ac:dyDescent="0.3">
      <c r="A3121">
        <v>2693669</v>
      </c>
      <c r="B3121">
        <v>1</v>
      </c>
      <c r="C3121" t="s">
        <v>80</v>
      </c>
      <c r="D3121" t="s">
        <v>97</v>
      </c>
      <c r="E3121" t="s">
        <v>160</v>
      </c>
      <c r="F3121" t="s">
        <v>5949</v>
      </c>
      <c r="G3121" t="s">
        <v>134</v>
      </c>
      <c r="H3121" t="s">
        <v>135</v>
      </c>
      <c r="I3121" t="s">
        <v>169</v>
      </c>
      <c r="J3121" t="s">
        <v>137</v>
      </c>
      <c r="K3121" t="s">
        <v>138</v>
      </c>
      <c r="L3121" t="s">
        <v>8995</v>
      </c>
      <c r="M3121" t="s">
        <v>8996</v>
      </c>
      <c r="N3121">
        <v>4.7222219999999999E-3</v>
      </c>
      <c r="O3121">
        <v>2</v>
      </c>
      <c r="P3121">
        <v>986</v>
      </c>
      <c r="Q3121">
        <v>1</v>
      </c>
      <c r="R3121">
        <v>32</v>
      </c>
      <c r="S3121">
        <v>5</v>
      </c>
      <c r="T3121">
        <v>71</v>
      </c>
      <c r="U3121">
        <v>0</v>
      </c>
      <c r="V3121">
        <v>0</v>
      </c>
      <c r="W3121">
        <v>0.12009135589896833</v>
      </c>
      <c r="X3121">
        <v>0.79113039558311515</v>
      </c>
      <c r="Y3121">
        <v>5.3318716532833345E-4</v>
      </c>
      <c r="Z3121">
        <v>3.4754625954152997E-2</v>
      </c>
      <c r="AA3121">
        <v>3.617904834159362E-2</v>
      </c>
      <c r="AB3121">
        <v>0.41722505010024341</v>
      </c>
      <c r="AC3121">
        <v>0</v>
      </c>
      <c r="AD3121">
        <v>0</v>
      </c>
      <c r="AE3121">
        <v>1.3999136630434019</v>
      </c>
    </row>
    <row r="3122" spans="1:31" x14ac:dyDescent="0.3">
      <c r="A3122">
        <v>2693729</v>
      </c>
      <c r="B3122">
        <v>1</v>
      </c>
      <c r="C3122" t="s">
        <v>81</v>
      </c>
      <c r="D3122" t="s">
        <v>122</v>
      </c>
      <c r="E3122" t="s">
        <v>132</v>
      </c>
      <c r="F3122" t="s">
        <v>8997</v>
      </c>
      <c r="G3122" t="s">
        <v>134</v>
      </c>
      <c r="H3122" t="s">
        <v>135</v>
      </c>
      <c r="I3122" t="s">
        <v>136</v>
      </c>
      <c r="J3122" t="s">
        <v>137</v>
      </c>
      <c r="K3122" t="s">
        <v>138</v>
      </c>
      <c r="L3122" t="s">
        <v>8998</v>
      </c>
      <c r="M3122" t="s">
        <v>8999</v>
      </c>
      <c r="N3122">
        <v>2.8208333329999999</v>
      </c>
      <c r="O3122">
        <v>0</v>
      </c>
      <c r="P3122">
        <v>0</v>
      </c>
      <c r="Q3122">
        <v>0</v>
      </c>
      <c r="R3122">
        <v>0</v>
      </c>
      <c r="S3122">
        <v>2</v>
      </c>
      <c r="T3122">
        <v>0</v>
      </c>
      <c r="U3122">
        <v>6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8.4377454260326239</v>
      </c>
      <c r="AB3122">
        <v>0</v>
      </c>
      <c r="AC3122">
        <v>2526.7448534278124</v>
      </c>
      <c r="AD3122">
        <v>0</v>
      </c>
      <c r="AE3122">
        <v>2535.1825988538449</v>
      </c>
    </row>
    <row r="3123" spans="1:31" x14ac:dyDescent="0.3">
      <c r="A3123">
        <v>2695071</v>
      </c>
      <c r="B3123">
        <v>1</v>
      </c>
      <c r="C3123" t="s">
        <v>81</v>
      </c>
      <c r="D3123" t="s">
        <v>123</v>
      </c>
      <c r="E3123" t="s">
        <v>145</v>
      </c>
      <c r="F3123" t="s">
        <v>9000</v>
      </c>
      <c r="G3123" t="s">
        <v>134</v>
      </c>
      <c r="H3123" t="s">
        <v>135</v>
      </c>
      <c r="I3123" t="s">
        <v>136</v>
      </c>
      <c r="J3123" t="s">
        <v>137</v>
      </c>
      <c r="K3123" t="s">
        <v>138</v>
      </c>
      <c r="L3123" t="s">
        <v>9001</v>
      </c>
      <c r="M3123" t="s">
        <v>9002</v>
      </c>
      <c r="N3123">
        <v>1.375277777</v>
      </c>
      <c r="O3123">
        <v>8</v>
      </c>
      <c r="P3123">
        <v>7</v>
      </c>
      <c r="Q3123">
        <v>107</v>
      </c>
      <c r="R3123">
        <v>161</v>
      </c>
      <c r="S3123">
        <v>11</v>
      </c>
      <c r="T3123">
        <v>13</v>
      </c>
      <c r="U3123">
        <v>0</v>
      </c>
      <c r="V3123">
        <v>0</v>
      </c>
      <c r="W3123">
        <v>7.4770751303209027</v>
      </c>
      <c r="X3123">
        <v>7.7233879653171718</v>
      </c>
      <c r="Y3123">
        <v>66.201041186881</v>
      </c>
      <c r="Z3123">
        <v>113.36777617596574</v>
      </c>
      <c r="AA3123">
        <v>2.3472822380838325</v>
      </c>
      <c r="AB3123">
        <v>69.453492442522986</v>
      </c>
      <c r="AC3123">
        <v>0</v>
      </c>
      <c r="AD3123">
        <v>0</v>
      </c>
      <c r="AE3123">
        <v>266.57005513909166</v>
      </c>
    </row>
    <row r="3124" spans="1:31" x14ac:dyDescent="0.3">
      <c r="A3124">
        <v>2695127</v>
      </c>
      <c r="B3124">
        <v>1</v>
      </c>
      <c r="C3124" t="s">
        <v>81</v>
      </c>
      <c r="D3124" t="s">
        <v>116</v>
      </c>
      <c r="E3124" t="s">
        <v>132</v>
      </c>
      <c r="F3124" t="s">
        <v>9003</v>
      </c>
      <c r="G3124" t="s">
        <v>134</v>
      </c>
      <c r="H3124" t="s">
        <v>135</v>
      </c>
      <c r="I3124" t="s">
        <v>136</v>
      </c>
      <c r="J3124" t="s">
        <v>137</v>
      </c>
      <c r="K3124" t="s">
        <v>138</v>
      </c>
      <c r="L3124" t="s">
        <v>9004</v>
      </c>
      <c r="M3124" t="s">
        <v>9005</v>
      </c>
      <c r="N3124">
        <v>0.75833333300000005</v>
      </c>
      <c r="O3124">
        <v>1</v>
      </c>
      <c r="P3124">
        <v>529</v>
      </c>
      <c r="Q3124">
        <v>5</v>
      </c>
      <c r="R3124">
        <v>39</v>
      </c>
      <c r="S3124">
        <v>0</v>
      </c>
      <c r="T3124">
        <v>59</v>
      </c>
      <c r="U3124">
        <v>0</v>
      </c>
      <c r="V3124">
        <v>0</v>
      </c>
      <c r="W3124">
        <v>0.142456072455</v>
      </c>
      <c r="X3124">
        <v>62.089319909278544</v>
      </c>
      <c r="Y3124">
        <v>13.518268426051163</v>
      </c>
      <c r="Z3124">
        <v>12.780372181712</v>
      </c>
      <c r="AA3124">
        <v>0</v>
      </c>
      <c r="AB3124">
        <v>10.078414697117973</v>
      </c>
      <c r="AC3124">
        <v>0</v>
      </c>
      <c r="AD3124">
        <v>0</v>
      </c>
      <c r="AE3124">
        <v>98.608831286614674</v>
      </c>
    </row>
    <row r="3125" spans="1:31" x14ac:dyDescent="0.3">
      <c r="A3125">
        <v>2696095</v>
      </c>
      <c r="B3125">
        <v>1</v>
      </c>
      <c r="C3125" t="s">
        <v>80</v>
      </c>
      <c r="D3125" t="s">
        <v>103</v>
      </c>
      <c r="E3125" t="s">
        <v>213</v>
      </c>
      <c r="F3125" t="s">
        <v>9006</v>
      </c>
      <c r="G3125" t="s">
        <v>688</v>
      </c>
      <c r="H3125" t="s">
        <v>187</v>
      </c>
      <c r="I3125" t="s">
        <v>136</v>
      </c>
      <c r="J3125" t="s">
        <v>137</v>
      </c>
      <c r="K3125" t="s">
        <v>138</v>
      </c>
      <c r="L3125" t="s">
        <v>9007</v>
      </c>
      <c r="M3125" t="s">
        <v>9008</v>
      </c>
      <c r="N3125">
        <v>5.2963888880000001</v>
      </c>
      <c r="O3125">
        <v>0</v>
      </c>
      <c r="P3125">
        <v>1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1.5709002617316332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1.5709002617316332</v>
      </c>
    </row>
    <row r="3126" spans="1:31" x14ac:dyDescent="0.3">
      <c r="A3126">
        <v>2696124</v>
      </c>
      <c r="B3126">
        <v>1</v>
      </c>
      <c r="C3126" t="s">
        <v>80</v>
      </c>
      <c r="D3126" t="s">
        <v>105</v>
      </c>
      <c r="E3126" t="s">
        <v>184</v>
      </c>
      <c r="F3126" t="s">
        <v>9009</v>
      </c>
      <c r="G3126" t="s">
        <v>688</v>
      </c>
      <c r="H3126" t="s">
        <v>187</v>
      </c>
      <c r="I3126" t="s">
        <v>136</v>
      </c>
      <c r="J3126" t="s">
        <v>137</v>
      </c>
      <c r="K3126" t="s">
        <v>138</v>
      </c>
      <c r="L3126" t="s">
        <v>9010</v>
      </c>
      <c r="M3126" t="s">
        <v>9011</v>
      </c>
      <c r="N3126">
        <v>2.3272222220000001</v>
      </c>
      <c r="O3126">
        <v>0</v>
      </c>
      <c r="P3126">
        <v>1</v>
      </c>
      <c r="Q3126">
        <v>0</v>
      </c>
      <c r="R3126">
        <v>0</v>
      </c>
      <c r="S3126">
        <v>0</v>
      </c>
      <c r="T3126">
        <v>37</v>
      </c>
      <c r="U3126">
        <v>0</v>
      </c>
      <c r="V3126">
        <v>0</v>
      </c>
      <c r="W3126">
        <v>0</v>
      </c>
      <c r="X3126">
        <v>8.5168585721208893E-3</v>
      </c>
      <c r="Y3126">
        <v>0</v>
      </c>
      <c r="Z3126">
        <v>0</v>
      </c>
      <c r="AA3126">
        <v>0</v>
      </c>
      <c r="AB3126">
        <v>52.96143268768224</v>
      </c>
      <c r="AC3126">
        <v>0</v>
      </c>
      <c r="AD3126">
        <v>0</v>
      </c>
      <c r="AE3126">
        <v>52.969949546254362</v>
      </c>
    </row>
    <row r="3127" spans="1:31" x14ac:dyDescent="0.3">
      <c r="A3127">
        <v>2696158</v>
      </c>
      <c r="B3127">
        <v>1</v>
      </c>
      <c r="C3127" t="s">
        <v>80</v>
      </c>
      <c r="D3127" t="s">
        <v>93</v>
      </c>
      <c r="E3127" t="s">
        <v>184</v>
      </c>
      <c r="F3127" t="s">
        <v>9012</v>
      </c>
      <c r="G3127" t="s">
        <v>186</v>
      </c>
      <c r="H3127" t="s">
        <v>187</v>
      </c>
      <c r="I3127" t="s">
        <v>136</v>
      </c>
      <c r="J3127" t="s">
        <v>137</v>
      </c>
      <c r="K3127" t="s">
        <v>138</v>
      </c>
      <c r="L3127" t="s">
        <v>9013</v>
      </c>
      <c r="M3127" t="s">
        <v>9014</v>
      </c>
      <c r="N3127">
        <v>4.7416666660000004</v>
      </c>
      <c r="O3127">
        <v>0</v>
      </c>
      <c r="P3127">
        <v>0</v>
      </c>
      <c r="Q3127">
        <v>0</v>
      </c>
      <c r="R3127">
        <v>2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58.73158901240874</v>
      </c>
      <c r="AA3127">
        <v>0</v>
      </c>
      <c r="AB3127">
        <v>0</v>
      </c>
      <c r="AC3127">
        <v>0</v>
      </c>
      <c r="AD3127">
        <v>0</v>
      </c>
      <c r="AE3127">
        <v>58.73158901240874</v>
      </c>
    </row>
    <row r="3128" spans="1:31" x14ac:dyDescent="0.3">
      <c r="A3128">
        <v>2696209</v>
      </c>
      <c r="B3128">
        <v>1</v>
      </c>
      <c r="C3128" t="s">
        <v>80</v>
      </c>
      <c r="D3128" t="s">
        <v>83</v>
      </c>
      <c r="E3128" t="s">
        <v>213</v>
      </c>
      <c r="F3128" t="s">
        <v>9015</v>
      </c>
      <c r="G3128" t="s">
        <v>215</v>
      </c>
      <c r="H3128" t="s">
        <v>187</v>
      </c>
      <c r="I3128" t="s">
        <v>136</v>
      </c>
      <c r="J3128" t="s">
        <v>137</v>
      </c>
      <c r="K3128" t="s">
        <v>138</v>
      </c>
      <c r="L3128" t="s">
        <v>9016</v>
      </c>
      <c r="M3128" t="s">
        <v>9017</v>
      </c>
      <c r="N3128">
        <v>3.8308333330000002</v>
      </c>
      <c r="O3128">
        <v>0</v>
      </c>
      <c r="P3128">
        <v>0</v>
      </c>
      <c r="Q3128">
        <v>0</v>
      </c>
      <c r="R3128">
        <v>0</v>
      </c>
      <c r="S3128">
        <v>0</v>
      </c>
      <c r="T3128">
        <v>2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10.395728922166088</v>
      </c>
      <c r="AC3128">
        <v>0</v>
      </c>
      <c r="AD3128">
        <v>0</v>
      </c>
      <c r="AE3128">
        <v>10.395728922166088</v>
      </c>
    </row>
    <row r="3129" spans="1:31" x14ac:dyDescent="0.3">
      <c r="A3129">
        <v>2696212</v>
      </c>
      <c r="B3129">
        <v>1</v>
      </c>
      <c r="C3129" t="s">
        <v>81</v>
      </c>
      <c r="D3129" t="s">
        <v>119</v>
      </c>
      <c r="E3129" t="s">
        <v>213</v>
      </c>
      <c r="F3129" t="s">
        <v>9018</v>
      </c>
      <c r="G3129" t="s">
        <v>688</v>
      </c>
      <c r="H3129" t="s">
        <v>187</v>
      </c>
      <c r="I3129" t="s">
        <v>136</v>
      </c>
      <c r="J3129" t="s">
        <v>137</v>
      </c>
      <c r="K3129" t="s">
        <v>138</v>
      </c>
      <c r="L3129" t="s">
        <v>9019</v>
      </c>
      <c r="M3129" t="s">
        <v>9020</v>
      </c>
      <c r="N3129">
        <v>2.3244444440000001</v>
      </c>
      <c r="O3129">
        <v>0</v>
      </c>
      <c r="P3129">
        <v>1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</row>
    <row r="3130" spans="1:31" x14ac:dyDescent="0.3">
      <c r="A3130">
        <v>2696278</v>
      </c>
      <c r="B3130">
        <v>1</v>
      </c>
      <c r="C3130" t="s">
        <v>80</v>
      </c>
      <c r="D3130" t="s">
        <v>105</v>
      </c>
      <c r="E3130" t="s">
        <v>213</v>
      </c>
      <c r="F3130" t="s">
        <v>9021</v>
      </c>
      <c r="G3130" t="s">
        <v>215</v>
      </c>
      <c r="H3130" t="s">
        <v>187</v>
      </c>
      <c r="I3130" t="s">
        <v>136</v>
      </c>
      <c r="J3130" t="s">
        <v>137</v>
      </c>
      <c r="K3130" t="s">
        <v>138</v>
      </c>
      <c r="L3130" t="s">
        <v>9022</v>
      </c>
      <c r="M3130" t="s">
        <v>9023</v>
      </c>
      <c r="N3130">
        <v>3.0433333330000001</v>
      </c>
      <c r="O3130">
        <v>0</v>
      </c>
      <c r="P3130">
        <v>20</v>
      </c>
      <c r="Q3130">
        <v>0</v>
      </c>
      <c r="R3130">
        <v>0</v>
      </c>
      <c r="S3130">
        <v>0</v>
      </c>
      <c r="T3130">
        <v>1</v>
      </c>
      <c r="U3130">
        <v>0</v>
      </c>
      <c r="V3130">
        <v>0</v>
      </c>
      <c r="W3130">
        <v>0</v>
      </c>
      <c r="X3130">
        <v>9.7928766061474928</v>
      </c>
      <c r="Y3130">
        <v>0</v>
      </c>
      <c r="Z3130">
        <v>0</v>
      </c>
      <c r="AA3130">
        <v>0</v>
      </c>
      <c r="AB3130">
        <v>0.15888331951654133</v>
      </c>
      <c r="AC3130">
        <v>0</v>
      </c>
      <c r="AD3130">
        <v>0</v>
      </c>
      <c r="AE3130">
        <v>9.9517599256640334</v>
      </c>
    </row>
    <row r="3131" spans="1:31" x14ac:dyDescent="0.3">
      <c r="A3131">
        <v>2696308</v>
      </c>
      <c r="B3131">
        <v>1</v>
      </c>
      <c r="C3131" t="s">
        <v>80</v>
      </c>
      <c r="D3131" t="s">
        <v>82</v>
      </c>
      <c r="E3131" t="s">
        <v>213</v>
      </c>
      <c r="F3131" t="s">
        <v>9024</v>
      </c>
      <c r="G3131" t="s">
        <v>688</v>
      </c>
      <c r="H3131" t="s">
        <v>187</v>
      </c>
      <c r="I3131" t="s">
        <v>136</v>
      </c>
      <c r="J3131" t="s">
        <v>137</v>
      </c>
      <c r="K3131" t="s">
        <v>138</v>
      </c>
      <c r="L3131" t="s">
        <v>9025</v>
      </c>
      <c r="M3131" t="s">
        <v>9026</v>
      </c>
      <c r="N3131">
        <v>2.292777777</v>
      </c>
      <c r="O3131">
        <v>0</v>
      </c>
      <c r="P3131">
        <v>1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0.39749705063375812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0.39749705063375812</v>
      </c>
    </row>
    <row r="3132" spans="1:31" x14ac:dyDescent="0.3">
      <c r="A3132">
        <v>2696336</v>
      </c>
      <c r="B3132">
        <v>1</v>
      </c>
      <c r="C3132" t="s">
        <v>80</v>
      </c>
      <c r="D3132" t="s">
        <v>107</v>
      </c>
      <c r="E3132" t="s">
        <v>184</v>
      </c>
      <c r="F3132" t="s">
        <v>9027</v>
      </c>
      <c r="G3132" t="s">
        <v>409</v>
      </c>
      <c r="H3132" t="s">
        <v>187</v>
      </c>
      <c r="I3132" t="s">
        <v>136</v>
      </c>
      <c r="J3132" t="s">
        <v>137</v>
      </c>
      <c r="K3132" t="s">
        <v>138</v>
      </c>
      <c r="L3132" t="s">
        <v>9028</v>
      </c>
      <c r="M3132" t="s">
        <v>9029</v>
      </c>
      <c r="N3132">
        <v>2.5575000000000001</v>
      </c>
      <c r="O3132">
        <v>0</v>
      </c>
      <c r="P3132">
        <v>49</v>
      </c>
      <c r="Q3132">
        <v>0</v>
      </c>
      <c r="R3132">
        <v>0</v>
      </c>
      <c r="S3132">
        <v>0</v>
      </c>
      <c r="T3132">
        <v>2</v>
      </c>
      <c r="U3132">
        <v>0</v>
      </c>
      <c r="V3132">
        <v>0</v>
      </c>
      <c r="W3132">
        <v>0</v>
      </c>
      <c r="X3132">
        <v>14.973734263836066</v>
      </c>
      <c r="Y3132">
        <v>0</v>
      </c>
      <c r="Z3132">
        <v>0</v>
      </c>
      <c r="AA3132">
        <v>0</v>
      </c>
      <c r="AB3132">
        <v>8.8226933864948087</v>
      </c>
      <c r="AC3132">
        <v>0</v>
      </c>
      <c r="AD3132">
        <v>0</v>
      </c>
      <c r="AE3132">
        <v>23.796427650330877</v>
      </c>
    </row>
    <row r="3133" spans="1:31" x14ac:dyDescent="0.3">
      <c r="A3133">
        <v>2696124</v>
      </c>
      <c r="B3133">
        <v>2</v>
      </c>
      <c r="C3133" t="s">
        <v>80</v>
      </c>
      <c r="D3133" t="s">
        <v>105</v>
      </c>
      <c r="E3133" t="s">
        <v>244</v>
      </c>
      <c r="F3133" t="s">
        <v>9030</v>
      </c>
      <c r="G3133" t="s">
        <v>688</v>
      </c>
      <c r="H3133" t="s">
        <v>187</v>
      </c>
      <c r="I3133" t="s">
        <v>136</v>
      </c>
      <c r="J3133" t="s">
        <v>137</v>
      </c>
      <c r="K3133" t="s">
        <v>138</v>
      </c>
      <c r="L3133" t="s">
        <v>9011</v>
      </c>
      <c r="M3133" t="s">
        <v>9031</v>
      </c>
      <c r="N3133">
        <v>0.77916666599999995</v>
      </c>
      <c r="O3133">
        <v>0</v>
      </c>
      <c r="P3133">
        <v>1</v>
      </c>
      <c r="Q3133">
        <v>0</v>
      </c>
      <c r="R3133">
        <v>0</v>
      </c>
      <c r="S3133">
        <v>0</v>
      </c>
      <c r="T3133">
        <v>111</v>
      </c>
      <c r="U3133">
        <v>0</v>
      </c>
      <c r="V3133">
        <v>0</v>
      </c>
      <c r="W3133">
        <v>0</v>
      </c>
      <c r="X3133">
        <v>2.8199352745855557E-3</v>
      </c>
      <c r="Y3133">
        <v>0</v>
      </c>
      <c r="Z3133">
        <v>0</v>
      </c>
      <c r="AA3133">
        <v>0</v>
      </c>
      <c r="AB3133">
        <v>29.48442371090249</v>
      </c>
      <c r="AC3133">
        <v>0</v>
      </c>
      <c r="AD3133">
        <v>0</v>
      </c>
      <c r="AE3133">
        <v>29.487243646177077</v>
      </c>
    </row>
    <row r="3134" spans="1:31" x14ac:dyDescent="0.3">
      <c r="A3134">
        <v>2696346</v>
      </c>
      <c r="B3134">
        <v>1</v>
      </c>
      <c r="C3134" t="s">
        <v>80</v>
      </c>
      <c r="D3134" t="s">
        <v>94</v>
      </c>
      <c r="E3134" t="s">
        <v>213</v>
      </c>
      <c r="F3134" t="s">
        <v>9032</v>
      </c>
      <c r="G3134" t="s">
        <v>688</v>
      </c>
      <c r="H3134" t="s">
        <v>187</v>
      </c>
      <c r="I3134" t="s">
        <v>136</v>
      </c>
      <c r="J3134" t="s">
        <v>137</v>
      </c>
      <c r="K3134" t="s">
        <v>138</v>
      </c>
      <c r="L3134" t="s">
        <v>9033</v>
      </c>
      <c r="M3134" t="s">
        <v>9034</v>
      </c>
      <c r="N3134">
        <v>1.866944444</v>
      </c>
      <c r="O3134">
        <v>0</v>
      </c>
      <c r="P3134">
        <v>6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2.3098501165083891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2.3098501165083891</v>
      </c>
    </row>
    <row r="3135" spans="1:31" x14ac:dyDescent="0.3">
      <c r="A3135">
        <v>2696359</v>
      </c>
      <c r="B3135">
        <v>1</v>
      </c>
      <c r="C3135" t="s">
        <v>81</v>
      </c>
      <c r="D3135" t="s">
        <v>112</v>
      </c>
      <c r="E3135" t="s">
        <v>184</v>
      </c>
      <c r="F3135" t="s">
        <v>9035</v>
      </c>
      <c r="G3135" t="s">
        <v>186</v>
      </c>
      <c r="H3135" t="s">
        <v>187</v>
      </c>
      <c r="I3135" t="s">
        <v>136</v>
      </c>
      <c r="J3135" t="s">
        <v>137</v>
      </c>
      <c r="K3135" t="s">
        <v>138</v>
      </c>
      <c r="L3135" t="s">
        <v>9036</v>
      </c>
      <c r="M3135" t="s">
        <v>9037</v>
      </c>
      <c r="N3135">
        <v>1.751944444</v>
      </c>
      <c r="O3135">
        <v>0</v>
      </c>
      <c r="P3135">
        <v>0</v>
      </c>
      <c r="Q3135">
        <v>0</v>
      </c>
      <c r="R3135">
        <v>1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2.323216267681111</v>
      </c>
      <c r="AA3135">
        <v>0</v>
      </c>
      <c r="AB3135">
        <v>0</v>
      </c>
      <c r="AC3135">
        <v>0</v>
      </c>
      <c r="AD3135">
        <v>0</v>
      </c>
      <c r="AE3135">
        <v>2.323216267681111</v>
      </c>
    </row>
    <row r="3136" spans="1:31" x14ac:dyDescent="0.3">
      <c r="A3136">
        <v>2696360</v>
      </c>
      <c r="B3136">
        <v>1</v>
      </c>
      <c r="C3136" t="s">
        <v>80</v>
      </c>
      <c r="D3136" t="s">
        <v>95</v>
      </c>
      <c r="E3136" t="s">
        <v>132</v>
      </c>
      <c r="F3136" t="s">
        <v>5908</v>
      </c>
      <c r="G3136" t="s">
        <v>134</v>
      </c>
      <c r="H3136" t="s">
        <v>135</v>
      </c>
      <c r="I3136" t="s">
        <v>136</v>
      </c>
      <c r="J3136" t="s">
        <v>137</v>
      </c>
      <c r="K3136" t="s">
        <v>138</v>
      </c>
      <c r="L3136" t="s">
        <v>9038</v>
      </c>
      <c r="M3136" t="s">
        <v>9039</v>
      </c>
      <c r="N3136">
        <v>1.5991666659999999</v>
      </c>
      <c r="O3136">
        <v>0</v>
      </c>
      <c r="P3136">
        <v>0</v>
      </c>
      <c r="Q3136">
        <v>0</v>
      </c>
      <c r="R3136">
        <v>0</v>
      </c>
      <c r="S3136">
        <v>16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163.0944172293016</v>
      </c>
      <c r="AB3136">
        <v>0</v>
      </c>
      <c r="AC3136">
        <v>0</v>
      </c>
      <c r="AD3136">
        <v>0</v>
      </c>
      <c r="AE3136">
        <v>163.0944172293016</v>
      </c>
    </row>
    <row r="3137" spans="1:31" x14ac:dyDescent="0.3">
      <c r="A3137">
        <v>2696366</v>
      </c>
      <c r="B3137">
        <v>1</v>
      </c>
      <c r="C3137" t="s">
        <v>80</v>
      </c>
      <c r="D3137" t="s">
        <v>90</v>
      </c>
      <c r="E3137" t="s">
        <v>244</v>
      </c>
      <c r="F3137" t="s">
        <v>9040</v>
      </c>
      <c r="G3137" t="s">
        <v>165</v>
      </c>
      <c r="H3137" t="s">
        <v>187</v>
      </c>
      <c r="I3137" t="s">
        <v>136</v>
      </c>
      <c r="J3137" t="s">
        <v>137</v>
      </c>
      <c r="K3137" t="s">
        <v>166</v>
      </c>
      <c r="L3137" t="s">
        <v>9041</v>
      </c>
      <c r="M3137" t="s">
        <v>9042</v>
      </c>
      <c r="N3137">
        <v>0.64722222200000001</v>
      </c>
      <c r="O3137">
        <v>0</v>
      </c>
      <c r="P3137">
        <v>1314</v>
      </c>
      <c r="Q3137">
        <v>0</v>
      </c>
      <c r="R3137">
        <v>0</v>
      </c>
      <c r="S3137">
        <v>0</v>
      </c>
      <c r="T3137">
        <v>110</v>
      </c>
      <c r="U3137">
        <v>0</v>
      </c>
      <c r="V3137">
        <v>0</v>
      </c>
      <c r="W3137">
        <v>0</v>
      </c>
      <c r="X3137">
        <v>141.56694346679069</v>
      </c>
      <c r="Y3137">
        <v>0</v>
      </c>
      <c r="Z3137">
        <v>0</v>
      </c>
      <c r="AA3137">
        <v>0</v>
      </c>
      <c r="AB3137">
        <v>67.532096222520082</v>
      </c>
      <c r="AC3137">
        <v>0</v>
      </c>
      <c r="AD3137">
        <v>0</v>
      </c>
      <c r="AE3137">
        <v>209.09903968931076</v>
      </c>
    </row>
    <row r="3138" spans="1:31" x14ac:dyDescent="0.3">
      <c r="A3138">
        <v>2696212</v>
      </c>
      <c r="B3138">
        <v>2</v>
      </c>
      <c r="C3138" t="s">
        <v>81</v>
      </c>
      <c r="D3138" t="s">
        <v>119</v>
      </c>
      <c r="E3138" t="s">
        <v>184</v>
      </c>
      <c r="F3138" t="s">
        <v>9043</v>
      </c>
      <c r="G3138" t="s">
        <v>688</v>
      </c>
      <c r="H3138" t="s">
        <v>187</v>
      </c>
      <c r="I3138" t="s">
        <v>136</v>
      </c>
      <c r="J3138" t="s">
        <v>137</v>
      </c>
      <c r="K3138" t="s">
        <v>138</v>
      </c>
      <c r="L3138" t="s">
        <v>9020</v>
      </c>
      <c r="M3138" t="s">
        <v>9044</v>
      </c>
      <c r="N3138">
        <v>0.898888888</v>
      </c>
      <c r="O3138">
        <v>0</v>
      </c>
      <c r="P3138">
        <v>8</v>
      </c>
      <c r="Q3138">
        <v>0</v>
      </c>
      <c r="R3138">
        <v>16</v>
      </c>
      <c r="S3138">
        <v>0</v>
      </c>
      <c r="T3138">
        <v>1</v>
      </c>
      <c r="U3138">
        <v>0</v>
      </c>
      <c r="V3138">
        <v>0</v>
      </c>
      <c r="W3138">
        <v>0</v>
      </c>
      <c r="X3138">
        <v>1.7906922731580637</v>
      </c>
      <c r="Y3138">
        <v>0</v>
      </c>
      <c r="Z3138">
        <v>1.7945288255841574</v>
      </c>
      <c r="AA3138">
        <v>0</v>
      </c>
      <c r="AB3138">
        <v>1.0991282334322222E-2</v>
      </c>
      <c r="AC3138">
        <v>0</v>
      </c>
      <c r="AD3138">
        <v>0</v>
      </c>
      <c r="AE3138">
        <v>3.5962123810765436</v>
      </c>
    </row>
    <row r="3139" spans="1:31" x14ac:dyDescent="0.3">
      <c r="A3139">
        <v>2696346</v>
      </c>
      <c r="B3139">
        <v>2</v>
      </c>
      <c r="C3139" t="s">
        <v>80</v>
      </c>
      <c r="D3139" t="s">
        <v>94</v>
      </c>
      <c r="E3139" t="s">
        <v>184</v>
      </c>
      <c r="F3139" t="s">
        <v>9045</v>
      </c>
      <c r="G3139" t="s">
        <v>688</v>
      </c>
      <c r="H3139" t="s">
        <v>187</v>
      </c>
      <c r="I3139" t="s">
        <v>136</v>
      </c>
      <c r="J3139" t="s">
        <v>137</v>
      </c>
      <c r="K3139" t="s">
        <v>138</v>
      </c>
      <c r="L3139" t="s">
        <v>9034</v>
      </c>
      <c r="M3139" t="s">
        <v>9046</v>
      </c>
      <c r="N3139">
        <v>0.51388888799999999</v>
      </c>
      <c r="O3139">
        <v>0</v>
      </c>
      <c r="P3139">
        <v>186</v>
      </c>
      <c r="Q3139">
        <v>0</v>
      </c>
      <c r="R3139">
        <v>0</v>
      </c>
      <c r="S3139">
        <v>0</v>
      </c>
      <c r="T3139">
        <v>5</v>
      </c>
      <c r="U3139">
        <v>0</v>
      </c>
      <c r="V3139">
        <v>0</v>
      </c>
      <c r="W3139">
        <v>0</v>
      </c>
      <c r="X3139">
        <v>15.819466762981413</v>
      </c>
      <c r="Y3139">
        <v>0</v>
      </c>
      <c r="Z3139">
        <v>0</v>
      </c>
      <c r="AA3139">
        <v>0</v>
      </c>
      <c r="AB3139">
        <v>1.2734287939901667</v>
      </c>
      <c r="AC3139">
        <v>0</v>
      </c>
      <c r="AD3139">
        <v>0</v>
      </c>
      <c r="AE3139">
        <v>17.09289555697158</v>
      </c>
    </row>
    <row r="3140" spans="1:31" x14ac:dyDescent="0.3">
      <c r="A3140">
        <v>2690230</v>
      </c>
      <c r="B3140">
        <v>1</v>
      </c>
      <c r="C3140" t="s">
        <v>81</v>
      </c>
      <c r="D3140" t="s">
        <v>112</v>
      </c>
      <c r="E3140" t="s">
        <v>160</v>
      </c>
      <c r="F3140" t="s">
        <v>9047</v>
      </c>
      <c r="G3140" t="s">
        <v>165</v>
      </c>
      <c r="H3140" t="s">
        <v>135</v>
      </c>
      <c r="I3140" t="s">
        <v>136</v>
      </c>
      <c r="J3140" t="s">
        <v>137</v>
      </c>
      <c r="K3140" t="s">
        <v>166</v>
      </c>
      <c r="L3140" t="s">
        <v>9048</v>
      </c>
      <c r="M3140" t="s">
        <v>9049</v>
      </c>
      <c r="N3140">
        <v>4.3049999999999997</v>
      </c>
      <c r="O3140">
        <v>5</v>
      </c>
      <c r="P3140">
        <v>1646</v>
      </c>
      <c r="Q3140">
        <v>206</v>
      </c>
      <c r="R3140">
        <v>139</v>
      </c>
      <c r="S3140">
        <v>14</v>
      </c>
      <c r="T3140">
        <v>442</v>
      </c>
      <c r="U3140">
        <v>3</v>
      </c>
      <c r="V3140">
        <v>3</v>
      </c>
      <c r="W3140">
        <v>4.111852938466666</v>
      </c>
      <c r="X3140">
        <v>1010.6064176939375</v>
      </c>
      <c r="Y3140">
        <v>1765.4101338925386</v>
      </c>
      <c r="Z3140">
        <v>1119.0198472629613</v>
      </c>
      <c r="AA3140">
        <v>358.73786620627567</v>
      </c>
      <c r="AB3140">
        <v>854.85499831604352</v>
      </c>
      <c r="AC3140">
        <v>218.59403340314475</v>
      </c>
      <c r="AD3140">
        <v>62.045621518323493</v>
      </c>
      <c r="AE3140">
        <v>5393.3807712316911</v>
      </c>
    </row>
    <row r="3141" spans="1:31" x14ac:dyDescent="0.3">
      <c r="A3141">
        <v>2692034</v>
      </c>
      <c r="B3141">
        <v>1</v>
      </c>
      <c r="C3141" t="s">
        <v>80</v>
      </c>
      <c r="D3141" t="s">
        <v>100</v>
      </c>
      <c r="E3141" t="s">
        <v>160</v>
      </c>
      <c r="F3141" t="s">
        <v>9050</v>
      </c>
      <c r="G3141" t="s">
        <v>134</v>
      </c>
      <c r="H3141" t="s">
        <v>135</v>
      </c>
      <c r="I3141" t="s">
        <v>136</v>
      </c>
      <c r="J3141" t="s">
        <v>137</v>
      </c>
      <c r="K3141" t="s">
        <v>138</v>
      </c>
      <c r="L3141" t="s">
        <v>9051</v>
      </c>
      <c r="M3141" t="s">
        <v>9052</v>
      </c>
      <c r="N3141">
        <v>0.55722222200000004</v>
      </c>
      <c r="O3141">
        <v>8</v>
      </c>
      <c r="P3141">
        <v>1091</v>
      </c>
      <c r="Q3141">
        <v>25</v>
      </c>
      <c r="R3141">
        <v>385</v>
      </c>
      <c r="S3141">
        <v>12</v>
      </c>
      <c r="T3141">
        <v>220</v>
      </c>
      <c r="U3141">
        <v>3</v>
      </c>
      <c r="V3141">
        <v>0</v>
      </c>
      <c r="W3141">
        <v>1.5660494132181964</v>
      </c>
      <c r="X3141">
        <v>104.17873754421045</v>
      </c>
      <c r="Y3141">
        <v>4.2374051782147442</v>
      </c>
      <c r="Z3141">
        <v>47.046475825554914</v>
      </c>
      <c r="AA3141">
        <v>31.098654541674112</v>
      </c>
      <c r="AB3141">
        <v>44.256471547376826</v>
      </c>
      <c r="AC3141">
        <v>77.026182068093419</v>
      </c>
      <c r="AD3141">
        <v>0</v>
      </c>
      <c r="AE3141">
        <v>309.40997611834268</v>
      </c>
    </row>
    <row r="3142" spans="1:31" x14ac:dyDescent="0.3">
      <c r="A3142">
        <v>2692068</v>
      </c>
      <c r="B3142">
        <v>1</v>
      </c>
      <c r="C3142" t="s">
        <v>81</v>
      </c>
      <c r="D3142" t="s">
        <v>127</v>
      </c>
      <c r="E3142" t="s">
        <v>132</v>
      </c>
      <c r="F3142" t="s">
        <v>1803</v>
      </c>
      <c r="G3142" t="s">
        <v>134</v>
      </c>
      <c r="H3142" t="s">
        <v>135</v>
      </c>
      <c r="I3142" t="s">
        <v>169</v>
      </c>
      <c r="J3142" t="s">
        <v>137</v>
      </c>
      <c r="K3142" t="s">
        <v>138</v>
      </c>
      <c r="L3142" t="s">
        <v>9053</v>
      </c>
      <c r="M3142" t="s">
        <v>9054</v>
      </c>
      <c r="N3142">
        <v>4.6111111000000003E-2</v>
      </c>
      <c r="O3142">
        <v>0</v>
      </c>
      <c r="P3142">
        <v>0</v>
      </c>
      <c r="Q3142">
        <v>10</v>
      </c>
      <c r="R3142">
        <v>25</v>
      </c>
      <c r="S3142">
        <v>12</v>
      </c>
      <c r="T3142">
        <v>1</v>
      </c>
      <c r="U3142">
        <v>2</v>
      </c>
      <c r="V3142">
        <v>0</v>
      </c>
      <c r="W3142">
        <v>0</v>
      </c>
      <c r="X3142">
        <v>0</v>
      </c>
      <c r="Y3142">
        <v>0.12678537940185008</v>
      </c>
      <c r="Z3142">
        <v>0.17674748996602802</v>
      </c>
      <c r="AA3142">
        <v>6.6217623459115131</v>
      </c>
      <c r="AB3142">
        <v>0.19828869334453528</v>
      </c>
      <c r="AC3142">
        <v>1.0829739462432002</v>
      </c>
      <c r="AD3142">
        <v>0</v>
      </c>
      <c r="AE3142">
        <v>8.2065578548671265</v>
      </c>
    </row>
    <row r="3143" spans="1:31" x14ac:dyDescent="0.3">
      <c r="A3143">
        <v>2692088</v>
      </c>
      <c r="B3143">
        <v>1</v>
      </c>
      <c r="C3143" t="s">
        <v>81</v>
      </c>
      <c r="D3143" t="s">
        <v>121</v>
      </c>
      <c r="E3143" t="s">
        <v>132</v>
      </c>
      <c r="F3143" t="s">
        <v>4868</v>
      </c>
      <c r="G3143" t="s">
        <v>134</v>
      </c>
      <c r="H3143" t="s">
        <v>135</v>
      </c>
      <c r="I3143" t="s">
        <v>136</v>
      </c>
      <c r="J3143" t="s">
        <v>137</v>
      </c>
      <c r="K3143" t="s">
        <v>138</v>
      </c>
      <c r="L3143" t="s">
        <v>9055</v>
      </c>
      <c r="M3143" t="s">
        <v>9056</v>
      </c>
      <c r="N3143">
        <v>0.115555555</v>
      </c>
      <c r="O3143">
        <v>3</v>
      </c>
      <c r="P3143">
        <v>293</v>
      </c>
      <c r="Q3143">
        <v>4</v>
      </c>
      <c r="R3143">
        <v>37</v>
      </c>
      <c r="S3143">
        <v>3</v>
      </c>
      <c r="T3143">
        <v>15</v>
      </c>
      <c r="U3143">
        <v>0</v>
      </c>
      <c r="V3143">
        <v>0</v>
      </c>
      <c r="W3143">
        <v>1.2298193150602668</v>
      </c>
      <c r="X3143">
        <v>4.7599132303093761</v>
      </c>
      <c r="Y3143">
        <v>1.9434389941980001</v>
      </c>
      <c r="Z3143">
        <v>2.0044274631681391</v>
      </c>
      <c r="AA3143">
        <v>2.7495865036410505</v>
      </c>
      <c r="AB3143">
        <v>1.286101979596928</v>
      </c>
      <c r="AC3143">
        <v>0</v>
      </c>
      <c r="AD3143">
        <v>0</v>
      </c>
      <c r="AE3143">
        <v>13.97328748597376</v>
      </c>
    </row>
    <row r="3144" spans="1:31" x14ac:dyDescent="0.3">
      <c r="A3144">
        <v>2692428</v>
      </c>
      <c r="B3144">
        <v>1</v>
      </c>
      <c r="C3144" t="s">
        <v>81</v>
      </c>
      <c r="D3144" t="s">
        <v>123</v>
      </c>
      <c r="E3144" t="s">
        <v>132</v>
      </c>
      <c r="F3144" t="s">
        <v>9057</v>
      </c>
      <c r="G3144" t="s">
        <v>134</v>
      </c>
      <c r="H3144" t="s">
        <v>135</v>
      </c>
      <c r="I3144" t="s">
        <v>136</v>
      </c>
      <c r="J3144" t="s">
        <v>137</v>
      </c>
      <c r="K3144" t="s">
        <v>138</v>
      </c>
      <c r="L3144" t="s">
        <v>9058</v>
      </c>
      <c r="M3144" t="s">
        <v>9059</v>
      </c>
      <c r="N3144">
        <v>0.93055555499999998</v>
      </c>
      <c r="O3144">
        <v>2</v>
      </c>
      <c r="P3144">
        <v>381</v>
      </c>
      <c r="Q3144">
        <v>148</v>
      </c>
      <c r="R3144">
        <v>59</v>
      </c>
      <c r="S3144">
        <v>12</v>
      </c>
      <c r="T3144">
        <v>35</v>
      </c>
      <c r="U3144">
        <v>0</v>
      </c>
      <c r="V3144">
        <v>0</v>
      </c>
      <c r="W3144">
        <v>0.35110052251666662</v>
      </c>
      <c r="X3144">
        <v>49.998073310770181</v>
      </c>
      <c r="Y3144">
        <v>191.27709352653167</v>
      </c>
      <c r="Z3144">
        <v>78.880733697829939</v>
      </c>
      <c r="AA3144">
        <v>11.504977907882996</v>
      </c>
      <c r="AB3144">
        <v>18.107171319520141</v>
      </c>
      <c r="AC3144">
        <v>0</v>
      </c>
      <c r="AD3144">
        <v>0</v>
      </c>
      <c r="AE3144">
        <v>350.1191502850516</v>
      </c>
    </row>
    <row r="3145" spans="1:31" x14ac:dyDescent="0.3">
      <c r="A3145">
        <v>2692901</v>
      </c>
      <c r="B3145">
        <v>1</v>
      </c>
      <c r="C3145" t="s">
        <v>80</v>
      </c>
      <c r="D3145" t="s">
        <v>106</v>
      </c>
      <c r="E3145" t="s">
        <v>160</v>
      </c>
      <c r="F3145" t="s">
        <v>9060</v>
      </c>
      <c r="G3145" t="s">
        <v>134</v>
      </c>
      <c r="H3145" t="s">
        <v>135</v>
      </c>
      <c r="I3145" t="s">
        <v>136</v>
      </c>
      <c r="J3145" t="s">
        <v>137</v>
      </c>
      <c r="K3145" t="s">
        <v>138</v>
      </c>
      <c r="L3145" t="s">
        <v>9061</v>
      </c>
      <c r="M3145" t="s">
        <v>9062</v>
      </c>
      <c r="N3145">
        <v>0.43666666599999998</v>
      </c>
      <c r="O3145">
        <v>1</v>
      </c>
      <c r="P3145">
        <v>4</v>
      </c>
      <c r="Q3145">
        <v>68</v>
      </c>
      <c r="R3145">
        <v>337</v>
      </c>
      <c r="S3145">
        <v>28</v>
      </c>
      <c r="T3145">
        <v>61</v>
      </c>
      <c r="U3145">
        <v>0</v>
      </c>
      <c r="V3145">
        <v>0</v>
      </c>
      <c r="W3145">
        <v>0.2059754374549187</v>
      </c>
      <c r="X3145">
        <v>0.56453871751939333</v>
      </c>
      <c r="Y3145">
        <v>307.1768304529391</v>
      </c>
      <c r="Z3145">
        <v>497.26361237022934</v>
      </c>
      <c r="AA3145">
        <v>54.932284747580788</v>
      </c>
      <c r="AB3145">
        <v>89.96699715422163</v>
      </c>
      <c r="AC3145">
        <v>0</v>
      </c>
      <c r="AD3145">
        <v>0</v>
      </c>
      <c r="AE3145">
        <v>950.1102388799452</v>
      </c>
    </row>
    <row r="3146" spans="1:31" x14ac:dyDescent="0.3">
      <c r="A3146">
        <v>2692943</v>
      </c>
      <c r="B3146">
        <v>1</v>
      </c>
      <c r="C3146" t="s">
        <v>80</v>
      </c>
      <c r="D3146" t="s">
        <v>106</v>
      </c>
      <c r="E3146" t="s">
        <v>132</v>
      </c>
      <c r="F3146" t="s">
        <v>9063</v>
      </c>
      <c r="G3146" t="s">
        <v>134</v>
      </c>
      <c r="H3146" t="s">
        <v>135</v>
      </c>
      <c r="I3146" t="s">
        <v>136</v>
      </c>
      <c r="J3146" t="s">
        <v>137</v>
      </c>
      <c r="K3146" t="s">
        <v>138</v>
      </c>
      <c r="L3146" t="s">
        <v>9064</v>
      </c>
      <c r="M3146" t="s">
        <v>9065</v>
      </c>
      <c r="N3146">
        <v>0.447222222</v>
      </c>
      <c r="O3146">
        <v>0</v>
      </c>
      <c r="P3146">
        <v>326</v>
      </c>
      <c r="Q3146">
        <v>0</v>
      </c>
      <c r="R3146">
        <v>22</v>
      </c>
      <c r="S3146">
        <v>5</v>
      </c>
      <c r="T3146">
        <v>67</v>
      </c>
      <c r="U3146">
        <v>0</v>
      </c>
      <c r="V3146">
        <v>0</v>
      </c>
      <c r="W3146">
        <v>0</v>
      </c>
      <c r="X3146">
        <v>20.576735059939512</v>
      </c>
      <c r="Y3146">
        <v>0</v>
      </c>
      <c r="Z3146">
        <v>4.2901518135479</v>
      </c>
      <c r="AA3146">
        <v>6.6193034381725386</v>
      </c>
      <c r="AB3146">
        <v>18.85710622987094</v>
      </c>
      <c r="AC3146">
        <v>0</v>
      </c>
      <c r="AD3146">
        <v>0</v>
      </c>
      <c r="AE3146">
        <v>50.34329654153089</v>
      </c>
    </row>
    <row r="3147" spans="1:31" x14ac:dyDescent="0.3">
      <c r="A3147">
        <v>2693002</v>
      </c>
      <c r="B3147">
        <v>1</v>
      </c>
      <c r="C3147" t="s">
        <v>80</v>
      </c>
      <c r="D3147" t="s">
        <v>97</v>
      </c>
      <c r="E3147" t="s">
        <v>145</v>
      </c>
      <c r="F3147" t="s">
        <v>9066</v>
      </c>
      <c r="G3147" t="s">
        <v>157</v>
      </c>
      <c r="H3147" t="s">
        <v>135</v>
      </c>
      <c r="I3147" t="s">
        <v>136</v>
      </c>
      <c r="J3147" t="s">
        <v>137</v>
      </c>
      <c r="K3147" t="s">
        <v>138</v>
      </c>
      <c r="L3147" t="s">
        <v>9067</v>
      </c>
      <c r="M3147" t="s">
        <v>9068</v>
      </c>
      <c r="N3147">
        <v>0.82527777700000005</v>
      </c>
      <c r="O3147">
        <v>0</v>
      </c>
      <c r="P3147">
        <v>331</v>
      </c>
      <c r="Q3147">
        <v>0</v>
      </c>
      <c r="R3147">
        <v>2</v>
      </c>
      <c r="S3147">
        <v>0</v>
      </c>
      <c r="T3147">
        <v>42</v>
      </c>
      <c r="U3147">
        <v>0</v>
      </c>
      <c r="V3147">
        <v>0</v>
      </c>
      <c r="W3147">
        <v>0</v>
      </c>
      <c r="X3147">
        <v>58.784129289227856</v>
      </c>
      <c r="Y3147">
        <v>0</v>
      </c>
      <c r="Z3147">
        <v>6.995192389744101E-2</v>
      </c>
      <c r="AA3147">
        <v>0</v>
      </c>
      <c r="AB3147">
        <v>30.123998272318545</v>
      </c>
      <c r="AC3147">
        <v>0</v>
      </c>
      <c r="AD3147">
        <v>0</v>
      </c>
      <c r="AE3147">
        <v>88.978079485443843</v>
      </c>
    </row>
    <row r="3148" spans="1:31" x14ac:dyDescent="0.3">
      <c r="A3148">
        <v>2693006</v>
      </c>
      <c r="B3148">
        <v>1</v>
      </c>
      <c r="C3148" t="s">
        <v>81</v>
      </c>
      <c r="D3148" t="s">
        <v>112</v>
      </c>
      <c r="E3148" t="s">
        <v>160</v>
      </c>
      <c r="F3148" t="s">
        <v>9069</v>
      </c>
      <c r="G3148" t="s">
        <v>134</v>
      </c>
      <c r="H3148" t="s">
        <v>135</v>
      </c>
      <c r="I3148" t="s">
        <v>136</v>
      </c>
      <c r="J3148" t="s">
        <v>137</v>
      </c>
      <c r="K3148" t="s">
        <v>138</v>
      </c>
      <c r="L3148" t="s">
        <v>9070</v>
      </c>
      <c r="M3148" t="s">
        <v>9071</v>
      </c>
      <c r="N3148">
        <v>0.98583333299999998</v>
      </c>
      <c r="O3148">
        <v>0</v>
      </c>
      <c r="P3148">
        <v>0</v>
      </c>
      <c r="Q3148">
        <v>0</v>
      </c>
      <c r="R3148">
        <v>0</v>
      </c>
      <c r="S3148">
        <v>0</v>
      </c>
      <c r="T3148">
        <v>0</v>
      </c>
      <c r="U3148">
        <v>1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44.052508150319284</v>
      </c>
      <c r="AD3148">
        <v>0</v>
      </c>
      <c r="AE3148">
        <v>44.052508150319284</v>
      </c>
    </row>
    <row r="3149" spans="1:31" x14ac:dyDescent="0.3">
      <c r="A3149">
        <v>2696089</v>
      </c>
      <c r="B3149">
        <v>1</v>
      </c>
      <c r="C3149" t="s">
        <v>80</v>
      </c>
      <c r="D3149" t="s">
        <v>85</v>
      </c>
      <c r="E3149" t="s">
        <v>428</v>
      </c>
      <c r="F3149" t="s">
        <v>9072</v>
      </c>
      <c r="G3149" t="s">
        <v>903</v>
      </c>
      <c r="H3149" t="s">
        <v>187</v>
      </c>
      <c r="I3149" t="s">
        <v>136</v>
      </c>
      <c r="J3149" t="s">
        <v>137</v>
      </c>
      <c r="K3149" t="s">
        <v>138</v>
      </c>
      <c r="L3149" t="s">
        <v>9073</v>
      </c>
      <c r="M3149" t="s">
        <v>9074</v>
      </c>
      <c r="N3149">
        <v>6.2294444440000003</v>
      </c>
      <c r="O3149">
        <v>0</v>
      </c>
      <c r="P3149">
        <v>0</v>
      </c>
      <c r="Q3149">
        <v>0</v>
      </c>
      <c r="R3149">
        <v>0</v>
      </c>
      <c r="S3149">
        <v>0</v>
      </c>
      <c r="T3149">
        <v>19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172.07654428979805</v>
      </c>
      <c r="AC3149">
        <v>0</v>
      </c>
      <c r="AD3149">
        <v>0</v>
      </c>
      <c r="AE3149">
        <v>172.07654428979805</v>
      </c>
    </row>
    <row r="3150" spans="1:31" x14ac:dyDescent="0.3">
      <c r="A3150">
        <v>2696157</v>
      </c>
      <c r="B3150">
        <v>1</v>
      </c>
      <c r="C3150" t="s">
        <v>80</v>
      </c>
      <c r="D3150" t="s">
        <v>83</v>
      </c>
      <c r="E3150" t="s">
        <v>244</v>
      </c>
      <c r="F3150" t="s">
        <v>9075</v>
      </c>
      <c r="G3150" t="s">
        <v>346</v>
      </c>
      <c r="H3150" t="s">
        <v>187</v>
      </c>
      <c r="I3150" t="s">
        <v>136</v>
      </c>
      <c r="J3150" t="s">
        <v>137</v>
      </c>
      <c r="K3150" t="s">
        <v>166</v>
      </c>
      <c r="L3150" t="s">
        <v>9076</v>
      </c>
      <c r="M3150" t="s">
        <v>9077</v>
      </c>
      <c r="N3150">
        <v>5.114166666</v>
      </c>
      <c r="O3150">
        <v>0</v>
      </c>
      <c r="P3150">
        <v>3</v>
      </c>
      <c r="Q3150">
        <v>0</v>
      </c>
      <c r="R3150">
        <v>0</v>
      </c>
      <c r="S3150">
        <v>0</v>
      </c>
      <c r="T3150">
        <v>9</v>
      </c>
      <c r="U3150">
        <v>0</v>
      </c>
      <c r="V3150">
        <v>3</v>
      </c>
      <c r="W3150">
        <v>0</v>
      </c>
      <c r="X3150">
        <v>2.7434458889469151</v>
      </c>
      <c r="Y3150">
        <v>0</v>
      </c>
      <c r="Z3150">
        <v>0</v>
      </c>
      <c r="AA3150">
        <v>0</v>
      </c>
      <c r="AB3150">
        <v>144.36531236565074</v>
      </c>
      <c r="AC3150">
        <v>0</v>
      </c>
      <c r="AD3150">
        <v>332.21907473292953</v>
      </c>
      <c r="AE3150">
        <v>479.32783298752719</v>
      </c>
    </row>
    <row r="3151" spans="1:31" x14ac:dyDescent="0.3">
      <c r="A3151">
        <v>2696214</v>
      </c>
      <c r="B3151">
        <v>1</v>
      </c>
      <c r="C3151" t="s">
        <v>80</v>
      </c>
      <c r="D3151" t="s">
        <v>110</v>
      </c>
      <c r="E3151" t="s">
        <v>213</v>
      </c>
      <c r="F3151" t="s">
        <v>9078</v>
      </c>
      <c r="G3151" t="s">
        <v>831</v>
      </c>
      <c r="H3151" t="s">
        <v>187</v>
      </c>
      <c r="I3151" t="s">
        <v>136</v>
      </c>
      <c r="J3151" t="s">
        <v>137</v>
      </c>
      <c r="K3151" t="s">
        <v>138</v>
      </c>
      <c r="L3151" t="s">
        <v>9079</v>
      </c>
      <c r="M3151" t="s">
        <v>9080</v>
      </c>
      <c r="N3151">
        <v>4.761666666</v>
      </c>
      <c r="O3151">
        <v>0</v>
      </c>
      <c r="P3151">
        <v>1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0.54807167957201386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0.54807167957201386</v>
      </c>
    </row>
    <row r="3152" spans="1:31" x14ac:dyDescent="0.3">
      <c r="A3152">
        <v>2696221</v>
      </c>
      <c r="B3152">
        <v>1</v>
      </c>
      <c r="C3152" t="s">
        <v>80</v>
      </c>
      <c r="D3152" t="s">
        <v>103</v>
      </c>
      <c r="E3152" t="s">
        <v>184</v>
      </c>
      <c r="F3152" t="s">
        <v>9081</v>
      </c>
      <c r="G3152" t="s">
        <v>968</v>
      </c>
      <c r="H3152" t="s">
        <v>187</v>
      </c>
      <c r="I3152" t="s">
        <v>136</v>
      </c>
      <c r="J3152" t="s">
        <v>137</v>
      </c>
      <c r="K3152" t="s">
        <v>138</v>
      </c>
      <c r="L3152" t="s">
        <v>9082</v>
      </c>
      <c r="M3152" t="s">
        <v>9083</v>
      </c>
      <c r="N3152">
        <v>1.4624999999999999</v>
      </c>
      <c r="O3152">
        <v>0</v>
      </c>
      <c r="P3152">
        <v>95</v>
      </c>
      <c r="Q3152">
        <v>0</v>
      </c>
      <c r="R3152">
        <v>0</v>
      </c>
      <c r="S3152">
        <v>0</v>
      </c>
      <c r="T3152">
        <v>100</v>
      </c>
      <c r="U3152">
        <v>0</v>
      </c>
      <c r="V3152">
        <v>0</v>
      </c>
      <c r="W3152">
        <v>0</v>
      </c>
      <c r="X3152">
        <v>20.507616152554309</v>
      </c>
      <c r="Y3152">
        <v>0</v>
      </c>
      <c r="Z3152">
        <v>0</v>
      </c>
      <c r="AA3152">
        <v>0</v>
      </c>
      <c r="AB3152">
        <v>88.971699373621476</v>
      </c>
      <c r="AC3152">
        <v>0</v>
      </c>
      <c r="AD3152">
        <v>0</v>
      </c>
      <c r="AE3152">
        <v>109.47931552617578</v>
      </c>
    </row>
    <row r="3153" spans="1:31" x14ac:dyDescent="0.3">
      <c r="A3153">
        <v>2696258</v>
      </c>
      <c r="B3153">
        <v>1</v>
      </c>
      <c r="C3153" t="s">
        <v>80</v>
      </c>
      <c r="D3153" t="s">
        <v>95</v>
      </c>
      <c r="E3153" t="s">
        <v>184</v>
      </c>
      <c r="F3153" t="s">
        <v>9084</v>
      </c>
      <c r="G3153" t="s">
        <v>409</v>
      </c>
      <c r="H3153" t="s">
        <v>187</v>
      </c>
      <c r="I3153" t="s">
        <v>136</v>
      </c>
      <c r="J3153" t="s">
        <v>137</v>
      </c>
      <c r="K3153" t="s">
        <v>138</v>
      </c>
      <c r="L3153" t="s">
        <v>9085</v>
      </c>
      <c r="M3153" t="s">
        <v>9086</v>
      </c>
      <c r="N3153">
        <v>4.2747222220000003</v>
      </c>
      <c r="O3153">
        <v>0</v>
      </c>
      <c r="P3153">
        <v>1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1.679228493770601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1.679228493770601</v>
      </c>
    </row>
    <row r="3154" spans="1:31" x14ac:dyDescent="0.3">
      <c r="A3154">
        <v>2696292</v>
      </c>
      <c r="B3154">
        <v>1</v>
      </c>
      <c r="C3154" t="s">
        <v>80</v>
      </c>
      <c r="D3154" t="s">
        <v>86</v>
      </c>
      <c r="E3154" t="s">
        <v>184</v>
      </c>
      <c r="F3154" t="s">
        <v>9087</v>
      </c>
      <c r="G3154" t="s">
        <v>409</v>
      </c>
      <c r="H3154" t="s">
        <v>187</v>
      </c>
      <c r="I3154" t="s">
        <v>136</v>
      </c>
      <c r="J3154" t="s">
        <v>137</v>
      </c>
      <c r="K3154" t="s">
        <v>138</v>
      </c>
      <c r="L3154" t="s">
        <v>9088</v>
      </c>
      <c r="M3154" t="s">
        <v>9089</v>
      </c>
      <c r="N3154">
        <v>3.9258333329999999</v>
      </c>
      <c r="O3154">
        <v>0</v>
      </c>
      <c r="P3154">
        <v>24</v>
      </c>
      <c r="Q3154">
        <v>0</v>
      </c>
      <c r="R3154">
        <v>21</v>
      </c>
      <c r="S3154">
        <v>0</v>
      </c>
      <c r="T3154">
        <v>3</v>
      </c>
      <c r="U3154">
        <v>0</v>
      </c>
      <c r="V3154">
        <v>0</v>
      </c>
      <c r="W3154">
        <v>0</v>
      </c>
      <c r="X3154">
        <v>57.753140393446316</v>
      </c>
      <c r="Y3154">
        <v>0</v>
      </c>
      <c r="Z3154">
        <v>18.294372947901113</v>
      </c>
      <c r="AA3154">
        <v>0</v>
      </c>
      <c r="AB3154">
        <v>8.5787867433156251</v>
      </c>
      <c r="AC3154">
        <v>0</v>
      </c>
      <c r="AD3154">
        <v>0</v>
      </c>
      <c r="AE3154">
        <v>84.626300084663058</v>
      </c>
    </row>
    <row r="3155" spans="1:31" x14ac:dyDescent="0.3">
      <c r="A3155">
        <v>2696221</v>
      </c>
      <c r="B3155">
        <v>2</v>
      </c>
      <c r="C3155" t="s">
        <v>80</v>
      </c>
      <c r="D3155" t="s">
        <v>103</v>
      </c>
      <c r="E3155" t="s">
        <v>244</v>
      </c>
      <c r="F3155" t="s">
        <v>8491</v>
      </c>
      <c r="G3155" t="s">
        <v>968</v>
      </c>
      <c r="H3155" t="s">
        <v>187</v>
      </c>
      <c r="I3155" t="s">
        <v>136</v>
      </c>
      <c r="J3155" t="s">
        <v>137</v>
      </c>
      <c r="K3155" t="s">
        <v>138</v>
      </c>
      <c r="L3155" t="s">
        <v>9083</v>
      </c>
      <c r="M3155" t="s">
        <v>9090</v>
      </c>
      <c r="N3155">
        <v>2.6627777770000001</v>
      </c>
      <c r="O3155">
        <v>0</v>
      </c>
      <c r="P3155">
        <v>296</v>
      </c>
      <c r="Q3155">
        <v>0</v>
      </c>
      <c r="R3155">
        <v>0</v>
      </c>
      <c r="S3155">
        <v>0</v>
      </c>
      <c r="T3155">
        <v>270</v>
      </c>
      <c r="U3155">
        <v>0</v>
      </c>
      <c r="V3155">
        <v>0</v>
      </c>
      <c r="W3155">
        <v>0</v>
      </c>
      <c r="X3155">
        <v>142.96885897526568</v>
      </c>
      <c r="Y3155">
        <v>0</v>
      </c>
      <c r="Z3155">
        <v>0</v>
      </c>
      <c r="AA3155">
        <v>0</v>
      </c>
      <c r="AB3155">
        <v>806.00106756790353</v>
      </c>
      <c r="AC3155">
        <v>0</v>
      </c>
      <c r="AD3155">
        <v>0</v>
      </c>
      <c r="AE3155">
        <v>948.96992654316921</v>
      </c>
    </row>
    <row r="3156" spans="1:31" x14ac:dyDescent="0.3">
      <c r="A3156">
        <v>2696387</v>
      </c>
      <c r="B3156">
        <v>1</v>
      </c>
      <c r="C3156" t="s">
        <v>80</v>
      </c>
      <c r="D3156" t="s">
        <v>96</v>
      </c>
      <c r="E3156" t="s">
        <v>213</v>
      </c>
      <c r="F3156" t="s">
        <v>1743</v>
      </c>
      <c r="G3156" t="s">
        <v>831</v>
      </c>
      <c r="H3156" t="s">
        <v>187</v>
      </c>
      <c r="I3156" t="s">
        <v>136</v>
      </c>
      <c r="J3156" t="s">
        <v>137</v>
      </c>
      <c r="K3156" t="s">
        <v>138</v>
      </c>
      <c r="L3156" t="s">
        <v>9091</v>
      </c>
      <c r="M3156" t="s">
        <v>9092</v>
      </c>
      <c r="N3156">
        <v>1.873611111</v>
      </c>
      <c r="O3156">
        <v>0</v>
      </c>
      <c r="P3156">
        <v>1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</row>
    <row r="3157" spans="1:31" x14ac:dyDescent="0.3">
      <c r="A3157">
        <v>2696423</v>
      </c>
      <c r="B3157">
        <v>1</v>
      </c>
      <c r="C3157" t="s">
        <v>81</v>
      </c>
      <c r="D3157" t="s">
        <v>128</v>
      </c>
      <c r="E3157" t="s">
        <v>213</v>
      </c>
      <c r="F3157" t="s">
        <v>9093</v>
      </c>
      <c r="G3157" t="s">
        <v>215</v>
      </c>
      <c r="H3157" t="s">
        <v>187</v>
      </c>
      <c r="I3157" t="s">
        <v>136</v>
      </c>
      <c r="J3157" t="s">
        <v>137</v>
      </c>
      <c r="K3157" t="s">
        <v>138</v>
      </c>
      <c r="L3157" t="s">
        <v>9094</v>
      </c>
      <c r="M3157" t="s">
        <v>9095</v>
      </c>
      <c r="N3157">
        <v>1.666666666</v>
      </c>
      <c r="O3157">
        <v>0</v>
      </c>
      <c r="P3157">
        <v>3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1.4488872127734402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1.4488872127734402</v>
      </c>
    </row>
    <row r="3158" spans="1:31" x14ac:dyDescent="0.3">
      <c r="A3158">
        <v>2696481</v>
      </c>
      <c r="B3158">
        <v>1</v>
      </c>
      <c r="C3158" t="s">
        <v>80</v>
      </c>
      <c r="D3158" t="s">
        <v>101</v>
      </c>
      <c r="E3158" t="s">
        <v>184</v>
      </c>
      <c r="F3158" t="s">
        <v>9096</v>
      </c>
      <c r="G3158" t="s">
        <v>409</v>
      </c>
      <c r="H3158" t="s">
        <v>187</v>
      </c>
      <c r="I3158" t="s">
        <v>136</v>
      </c>
      <c r="J3158" t="s">
        <v>137</v>
      </c>
      <c r="K3158" t="s">
        <v>138</v>
      </c>
      <c r="L3158" t="s">
        <v>9097</v>
      </c>
      <c r="M3158" t="s">
        <v>9098</v>
      </c>
      <c r="N3158">
        <v>0.49472222199999999</v>
      </c>
      <c r="O3158">
        <v>0</v>
      </c>
      <c r="P3158">
        <v>84</v>
      </c>
      <c r="Q3158">
        <v>0</v>
      </c>
      <c r="R3158">
        <v>0</v>
      </c>
      <c r="S3158">
        <v>0</v>
      </c>
      <c r="T3158">
        <v>6</v>
      </c>
      <c r="U3158">
        <v>0</v>
      </c>
      <c r="V3158">
        <v>0</v>
      </c>
      <c r="W3158">
        <v>0</v>
      </c>
      <c r="X3158">
        <v>10.19160829132635</v>
      </c>
      <c r="Y3158">
        <v>0</v>
      </c>
      <c r="Z3158">
        <v>0</v>
      </c>
      <c r="AA3158">
        <v>0</v>
      </c>
      <c r="AB3158">
        <v>3.103230385797541</v>
      </c>
      <c r="AC3158">
        <v>0</v>
      </c>
      <c r="AD3158">
        <v>0</v>
      </c>
      <c r="AE3158">
        <v>13.294838677123892</v>
      </c>
    </row>
    <row r="3159" spans="1:31" x14ac:dyDescent="0.3">
      <c r="A3159">
        <v>2694035</v>
      </c>
      <c r="B3159">
        <v>1</v>
      </c>
      <c r="C3159" t="s">
        <v>80</v>
      </c>
      <c r="D3159" t="s">
        <v>97</v>
      </c>
      <c r="E3159" t="s">
        <v>145</v>
      </c>
      <c r="F3159" t="s">
        <v>9099</v>
      </c>
      <c r="G3159" t="s">
        <v>134</v>
      </c>
      <c r="H3159" t="s">
        <v>135</v>
      </c>
      <c r="I3159" t="s">
        <v>136</v>
      </c>
      <c r="J3159" t="s">
        <v>137</v>
      </c>
      <c r="K3159" t="s">
        <v>138</v>
      </c>
      <c r="L3159" t="s">
        <v>9100</v>
      </c>
      <c r="M3159" t="s">
        <v>9101</v>
      </c>
      <c r="N3159">
        <v>0.39250000000000002</v>
      </c>
      <c r="O3159">
        <v>0</v>
      </c>
      <c r="P3159">
        <v>329</v>
      </c>
      <c r="Q3159">
        <v>0</v>
      </c>
      <c r="R3159">
        <v>0</v>
      </c>
      <c r="S3159">
        <v>0</v>
      </c>
      <c r="T3159">
        <v>47</v>
      </c>
      <c r="U3159">
        <v>0</v>
      </c>
      <c r="V3159">
        <v>0</v>
      </c>
      <c r="W3159">
        <v>0</v>
      </c>
      <c r="X3159">
        <v>27.920402087429181</v>
      </c>
      <c r="Y3159">
        <v>0</v>
      </c>
      <c r="Z3159">
        <v>0</v>
      </c>
      <c r="AA3159">
        <v>0</v>
      </c>
      <c r="AB3159">
        <v>31.865354010535675</v>
      </c>
      <c r="AC3159">
        <v>0</v>
      </c>
      <c r="AD3159">
        <v>0</v>
      </c>
      <c r="AE3159">
        <v>59.785756097964857</v>
      </c>
    </row>
    <row r="3160" spans="1:31" x14ac:dyDescent="0.3">
      <c r="A3160">
        <v>2694250</v>
      </c>
      <c r="B3160">
        <v>1</v>
      </c>
      <c r="C3160" t="s">
        <v>80</v>
      </c>
      <c r="D3160" t="s">
        <v>94</v>
      </c>
      <c r="E3160" t="s">
        <v>160</v>
      </c>
      <c r="F3160" t="s">
        <v>9102</v>
      </c>
      <c r="G3160" t="s">
        <v>134</v>
      </c>
      <c r="H3160" t="s">
        <v>135</v>
      </c>
      <c r="I3160" t="s">
        <v>136</v>
      </c>
      <c r="J3160" t="s">
        <v>137</v>
      </c>
      <c r="K3160" t="s">
        <v>138</v>
      </c>
      <c r="L3160" t="s">
        <v>9103</v>
      </c>
      <c r="M3160" t="s">
        <v>9104</v>
      </c>
      <c r="N3160">
        <v>0.111944444</v>
      </c>
      <c r="O3160">
        <v>0</v>
      </c>
      <c r="P3160">
        <v>91</v>
      </c>
      <c r="Q3160">
        <v>2</v>
      </c>
      <c r="R3160">
        <v>21</v>
      </c>
      <c r="S3160">
        <v>2</v>
      </c>
      <c r="T3160">
        <v>8</v>
      </c>
      <c r="U3160">
        <v>0</v>
      </c>
      <c r="V3160">
        <v>0</v>
      </c>
      <c r="W3160">
        <v>0</v>
      </c>
      <c r="X3160">
        <v>2.284681813225653</v>
      </c>
      <c r="Y3160">
        <v>0.58582437068079163</v>
      </c>
      <c r="Z3160">
        <v>1.2172918517355744</v>
      </c>
      <c r="AA3160">
        <v>0.3631263702632273</v>
      </c>
      <c r="AB3160">
        <v>0.18024647617089137</v>
      </c>
      <c r="AC3160">
        <v>0</v>
      </c>
      <c r="AD3160">
        <v>0</v>
      </c>
      <c r="AE3160">
        <v>4.6311708820761375</v>
      </c>
    </row>
    <row r="3161" spans="1:31" x14ac:dyDescent="0.3">
      <c r="A3161">
        <v>2695469</v>
      </c>
      <c r="B3161">
        <v>1</v>
      </c>
      <c r="C3161" t="s">
        <v>81</v>
      </c>
      <c r="D3161" t="s">
        <v>123</v>
      </c>
      <c r="E3161" t="s">
        <v>184</v>
      </c>
      <c r="F3161" t="s">
        <v>9105</v>
      </c>
      <c r="G3161" t="s">
        <v>186</v>
      </c>
      <c r="H3161" t="s">
        <v>187</v>
      </c>
      <c r="I3161" t="s">
        <v>136</v>
      </c>
      <c r="J3161" t="s">
        <v>137</v>
      </c>
      <c r="K3161" t="s">
        <v>138</v>
      </c>
      <c r="L3161" t="s">
        <v>9106</v>
      </c>
      <c r="M3161" t="s">
        <v>9107</v>
      </c>
      <c r="N3161">
        <v>6.1294444439999998</v>
      </c>
      <c r="O3161">
        <v>0</v>
      </c>
      <c r="P3161">
        <v>7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1.5032150589287865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1.5032150589287865</v>
      </c>
    </row>
    <row r="3162" spans="1:31" x14ac:dyDescent="0.3">
      <c r="A3162">
        <v>2696177</v>
      </c>
      <c r="B3162">
        <v>1</v>
      </c>
      <c r="C3162" t="s">
        <v>81</v>
      </c>
      <c r="D3162" t="s">
        <v>116</v>
      </c>
      <c r="E3162" t="s">
        <v>213</v>
      </c>
      <c r="F3162" t="s">
        <v>9108</v>
      </c>
      <c r="G3162" t="s">
        <v>688</v>
      </c>
      <c r="H3162" t="s">
        <v>187</v>
      </c>
      <c r="I3162" t="s">
        <v>136</v>
      </c>
      <c r="J3162" t="s">
        <v>137</v>
      </c>
      <c r="K3162" t="s">
        <v>138</v>
      </c>
      <c r="L3162" t="s">
        <v>9109</v>
      </c>
      <c r="M3162" t="s">
        <v>9110</v>
      </c>
      <c r="N3162">
        <v>5.5994444440000004</v>
      </c>
      <c r="O3162">
        <v>0</v>
      </c>
      <c r="P3162">
        <v>1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</row>
    <row r="3163" spans="1:31" x14ac:dyDescent="0.3">
      <c r="A3163">
        <v>2696186</v>
      </c>
      <c r="B3163">
        <v>1</v>
      </c>
      <c r="C3163" t="s">
        <v>80</v>
      </c>
      <c r="D3163" t="s">
        <v>104</v>
      </c>
      <c r="E3163" t="s">
        <v>160</v>
      </c>
      <c r="F3163" t="s">
        <v>9111</v>
      </c>
      <c r="G3163" t="s">
        <v>219</v>
      </c>
      <c r="H3163" t="s">
        <v>135</v>
      </c>
      <c r="I3163" t="s">
        <v>136</v>
      </c>
      <c r="J3163" t="s">
        <v>137</v>
      </c>
      <c r="K3163" t="s">
        <v>138</v>
      </c>
      <c r="L3163" t="s">
        <v>9112</v>
      </c>
      <c r="M3163" t="s">
        <v>9113</v>
      </c>
      <c r="N3163">
        <v>5.1224999999999996</v>
      </c>
      <c r="O3163">
        <v>10</v>
      </c>
      <c r="P3163">
        <v>0</v>
      </c>
      <c r="Q3163">
        <v>74</v>
      </c>
      <c r="R3163">
        <v>0</v>
      </c>
      <c r="S3163">
        <v>25</v>
      </c>
      <c r="T3163">
        <v>2</v>
      </c>
      <c r="U3163">
        <v>0</v>
      </c>
      <c r="V3163">
        <v>0</v>
      </c>
      <c r="W3163">
        <v>46.587494348646764</v>
      </c>
      <c r="X3163">
        <v>0</v>
      </c>
      <c r="Y3163">
        <v>1637.3116927753638</v>
      </c>
      <c r="Z3163">
        <v>0</v>
      </c>
      <c r="AA3163">
        <v>914.31180284277877</v>
      </c>
      <c r="AB3163">
        <v>69.640942229671708</v>
      </c>
      <c r="AC3163">
        <v>0</v>
      </c>
      <c r="AD3163">
        <v>0</v>
      </c>
      <c r="AE3163">
        <v>2667.8519321964609</v>
      </c>
    </row>
    <row r="3164" spans="1:31" x14ac:dyDescent="0.3">
      <c r="A3164">
        <v>2696190</v>
      </c>
      <c r="B3164">
        <v>1</v>
      </c>
      <c r="C3164" t="s">
        <v>80</v>
      </c>
      <c r="D3164" t="s">
        <v>97</v>
      </c>
      <c r="E3164" t="s">
        <v>160</v>
      </c>
      <c r="F3164" t="s">
        <v>9114</v>
      </c>
      <c r="G3164" t="s">
        <v>165</v>
      </c>
      <c r="H3164" t="s">
        <v>135</v>
      </c>
      <c r="I3164" t="s">
        <v>136</v>
      </c>
      <c r="J3164" t="s">
        <v>137</v>
      </c>
      <c r="K3164" t="s">
        <v>166</v>
      </c>
      <c r="L3164" t="s">
        <v>9115</v>
      </c>
      <c r="M3164" t="s">
        <v>9116</v>
      </c>
      <c r="N3164">
        <v>4.3533333330000001</v>
      </c>
      <c r="O3164">
        <v>0</v>
      </c>
      <c r="P3164">
        <v>342</v>
      </c>
      <c r="Q3164">
        <v>0</v>
      </c>
      <c r="R3164">
        <v>18</v>
      </c>
      <c r="S3164">
        <v>3</v>
      </c>
      <c r="T3164">
        <v>37</v>
      </c>
      <c r="U3164">
        <v>0</v>
      </c>
      <c r="V3164">
        <v>0</v>
      </c>
      <c r="W3164">
        <v>0</v>
      </c>
      <c r="X3164">
        <v>381.27505371662227</v>
      </c>
      <c r="Y3164">
        <v>0</v>
      </c>
      <c r="Z3164">
        <v>52.695422869757394</v>
      </c>
      <c r="AA3164">
        <v>251.02468734838428</v>
      </c>
      <c r="AB3164">
        <v>202.29469528642434</v>
      </c>
      <c r="AC3164">
        <v>0</v>
      </c>
      <c r="AD3164">
        <v>0</v>
      </c>
      <c r="AE3164">
        <v>887.28985922118829</v>
      </c>
    </row>
    <row r="3165" spans="1:31" x14ac:dyDescent="0.3">
      <c r="A3165">
        <v>2696325</v>
      </c>
      <c r="B3165">
        <v>1</v>
      </c>
      <c r="C3165" t="s">
        <v>80</v>
      </c>
      <c r="D3165" t="s">
        <v>99</v>
      </c>
      <c r="E3165" t="s">
        <v>244</v>
      </c>
      <c r="F3165" t="s">
        <v>9117</v>
      </c>
      <c r="G3165" t="s">
        <v>165</v>
      </c>
      <c r="H3165" t="s">
        <v>187</v>
      </c>
      <c r="I3165" t="s">
        <v>136</v>
      </c>
      <c r="J3165" t="s">
        <v>137</v>
      </c>
      <c r="K3165" t="s">
        <v>166</v>
      </c>
      <c r="L3165" t="s">
        <v>9118</v>
      </c>
      <c r="M3165" t="s">
        <v>9119</v>
      </c>
      <c r="N3165">
        <v>3.6891666660000002</v>
      </c>
      <c r="O3165">
        <v>0</v>
      </c>
      <c r="P3165">
        <v>83</v>
      </c>
      <c r="Q3165">
        <v>0</v>
      </c>
      <c r="R3165">
        <v>0</v>
      </c>
      <c r="S3165">
        <v>0</v>
      </c>
      <c r="T3165">
        <v>6</v>
      </c>
      <c r="U3165">
        <v>0</v>
      </c>
      <c r="V3165">
        <v>0</v>
      </c>
      <c r="W3165">
        <v>0</v>
      </c>
      <c r="X3165">
        <v>33.578728847983292</v>
      </c>
      <c r="Y3165">
        <v>0</v>
      </c>
      <c r="Z3165">
        <v>0</v>
      </c>
      <c r="AA3165">
        <v>0</v>
      </c>
      <c r="AB3165">
        <v>14.36367650119827</v>
      </c>
      <c r="AC3165">
        <v>0</v>
      </c>
      <c r="AD3165">
        <v>0</v>
      </c>
      <c r="AE3165">
        <v>47.942405349181563</v>
      </c>
    </row>
    <row r="3166" spans="1:31" x14ac:dyDescent="0.3">
      <c r="A3166">
        <v>2696386</v>
      </c>
      <c r="B3166">
        <v>1</v>
      </c>
      <c r="C3166" t="s">
        <v>80</v>
      </c>
      <c r="D3166" t="s">
        <v>96</v>
      </c>
      <c r="E3166" t="s">
        <v>213</v>
      </c>
      <c r="F3166" t="s">
        <v>9120</v>
      </c>
      <c r="G3166" t="s">
        <v>831</v>
      </c>
      <c r="H3166" t="s">
        <v>187</v>
      </c>
      <c r="I3166" t="s">
        <v>136</v>
      </c>
      <c r="J3166" t="s">
        <v>137</v>
      </c>
      <c r="K3166" t="s">
        <v>138</v>
      </c>
      <c r="L3166" t="s">
        <v>9121</v>
      </c>
      <c r="M3166" t="s">
        <v>9122</v>
      </c>
      <c r="N3166">
        <v>2.9852777769999999</v>
      </c>
      <c r="O3166">
        <v>0</v>
      </c>
      <c r="P3166">
        <v>1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0.29195489942023711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0.29195489942023711</v>
      </c>
    </row>
    <row r="3167" spans="1:31" x14ac:dyDescent="0.3">
      <c r="A3167">
        <v>2696446</v>
      </c>
      <c r="B3167">
        <v>1</v>
      </c>
      <c r="C3167" t="s">
        <v>81</v>
      </c>
      <c r="D3167" t="s">
        <v>127</v>
      </c>
      <c r="E3167" t="s">
        <v>244</v>
      </c>
      <c r="F3167" t="s">
        <v>8353</v>
      </c>
      <c r="G3167" t="s">
        <v>831</v>
      </c>
      <c r="H3167" t="s">
        <v>187</v>
      </c>
      <c r="I3167" t="s">
        <v>136</v>
      </c>
      <c r="J3167" t="s">
        <v>137</v>
      </c>
      <c r="K3167" t="s">
        <v>138</v>
      </c>
      <c r="L3167" t="s">
        <v>9123</v>
      </c>
      <c r="M3167" t="s">
        <v>9124</v>
      </c>
      <c r="N3167">
        <v>2.1930555549999999</v>
      </c>
      <c r="O3167">
        <v>0</v>
      </c>
      <c r="P3167">
        <v>213</v>
      </c>
      <c r="Q3167">
        <v>0</v>
      </c>
      <c r="R3167">
        <v>10</v>
      </c>
      <c r="S3167">
        <v>0</v>
      </c>
      <c r="T3167">
        <v>19</v>
      </c>
      <c r="U3167">
        <v>0</v>
      </c>
      <c r="V3167">
        <v>0</v>
      </c>
      <c r="W3167">
        <v>0</v>
      </c>
      <c r="X3167">
        <v>115.74922566358428</v>
      </c>
      <c r="Y3167">
        <v>0</v>
      </c>
      <c r="Z3167">
        <v>24.246267754897232</v>
      </c>
      <c r="AA3167">
        <v>0</v>
      </c>
      <c r="AB3167">
        <v>42.580627895151004</v>
      </c>
      <c r="AC3167">
        <v>0</v>
      </c>
      <c r="AD3167">
        <v>0</v>
      </c>
      <c r="AE3167">
        <v>182.57612131363251</v>
      </c>
    </row>
    <row r="3168" spans="1:31" x14ac:dyDescent="0.3">
      <c r="A3168">
        <v>2696468</v>
      </c>
      <c r="B3168">
        <v>1</v>
      </c>
      <c r="C3168" t="s">
        <v>80</v>
      </c>
      <c r="D3168" t="s">
        <v>108</v>
      </c>
      <c r="E3168" t="s">
        <v>213</v>
      </c>
      <c r="F3168" t="s">
        <v>9125</v>
      </c>
      <c r="G3168" t="s">
        <v>688</v>
      </c>
      <c r="H3168" t="s">
        <v>187</v>
      </c>
      <c r="I3168" t="s">
        <v>136</v>
      </c>
      <c r="J3168" t="s">
        <v>137</v>
      </c>
      <c r="K3168" t="s">
        <v>138</v>
      </c>
      <c r="L3168" t="s">
        <v>9126</v>
      </c>
      <c r="M3168" t="s">
        <v>9127</v>
      </c>
      <c r="N3168">
        <v>2.0474999999999999</v>
      </c>
      <c r="O3168">
        <v>0</v>
      </c>
      <c r="P3168">
        <v>0</v>
      </c>
      <c r="Q3168">
        <v>0</v>
      </c>
      <c r="R3168">
        <v>0</v>
      </c>
      <c r="S3168">
        <v>0</v>
      </c>
      <c r="T3168">
        <v>1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3.4180948713600001</v>
      </c>
      <c r="AC3168">
        <v>0</v>
      </c>
      <c r="AD3168">
        <v>0</v>
      </c>
      <c r="AE3168">
        <v>3.4180948713600001</v>
      </c>
    </row>
    <row r="3169" spans="1:31" x14ac:dyDescent="0.3">
      <c r="A3169">
        <v>2696473</v>
      </c>
      <c r="B3169">
        <v>1</v>
      </c>
      <c r="C3169" t="s">
        <v>81</v>
      </c>
      <c r="D3169" t="s">
        <v>112</v>
      </c>
      <c r="E3169" t="s">
        <v>244</v>
      </c>
      <c r="F3169" t="s">
        <v>9128</v>
      </c>
      <c r="G3169" t="s">
        <v>835</v>
      </c>
      <c r="H3169" t="s">
        <v>187</v>
      </c>
      <c r="I3169" t="s">
        <v>136</v>
      </c>
      <c r="J3169" t="s">
        <v>137</v>
      </c>
      <c r="K3169" t="s">
        <v>138</v>
      </c>
      <c r="L3169" t="s">
        <v>9129</v>
      </c>
      <c r="M3169" t="s">
        <v>9130</v>
      </c>
      <c r="N3169">
        <v>1.3758333330000001</v>
      </c>
      <c r="O3169">
        <v>0</v>
      </c>
      <c r="P3169">
        <v>16</v>
      </c>
      <c r="Q3169">
        <v>0</v>
      </c>
      <c r="R3169">
        <v>21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3.6243155728765633</v>
      </c>
      <c r="Y3169">
        <v>0</v>
      </c>
      <c r="Z3169">
        <v>18.216767935569223</v>
      </c>
      <c r="AA3169">
        <v>0</v>
      </c>
      <c r="AB3169">
        <v>0</v>
      </c>
      <c r="AC3169">
        <v>0</v>
      </c>
      <c r="AD3169">
        <v>0</v>
      </c>
      <c r="AE3169">
        <v>21.841083508445784</v>
      </c>
    </row>
    <row r="3170" spans="1:31" x14ac:dyDescent="0.3">
      <c r="A3170">
        <v>2696479</v>
      </c>
      <c r="B3170">
        <v>1</v>
      </c>
      <c r="C3170" t="s">
        <v>80</v>
      </c>
      <c r="D3170" t="s">
        <v>83</v>
      </c>
      <c r="E3170" t="s">
        <v>184</v>
      </c>
      <c r="F3170" t="s">
        <v>9131</v>
      </c>
      <c r="G3170" t="s">
        <v>273</v>
      </c>
      <c r="H3170" t="s">
        <v>187</v>
      </c>
      <c r="I3170" t="s">
        <v>136</v>
      </c>
      <c r="J3170" t="s">
        <v>137</v>
      </c>
      <c r="K3170" t="s">
        <v>138</v>
      </c>
      <c r="L3170" t="s">
        <v>9132</v>
      </c>
      <c r="M3170" t="s">
        <v>9133</v>
      </c>
      <c r="N3170">
        <v>1.5752777769999999</v>
      </c>
      <c r="O3170">
        <v>0</v>
      </c>
      <c r="P3170">
        <v>109</v>
      </c>
      <c r="Q3170">
        <v>0</v>
      </c>
      <c r="R3170">
        <v>0</v>
      </c>
      <c r="S3170">
        <v>0</v>
      </c>
      <c r="T3170">
        <v>15</v>
      </c>
      <c r="U3170">
        <v>0</v>
      </c>
      <c r="V3170">
        <v>0</v>
      </c>
      <c r="W3170">
        <v>0</v>
      </c>
      <c r="X3170">
        <v>33.93810729027885</v>
      </c>
      <c r="Y3170">
        <v>0</v>
      </c>
      <c r="Z3170">
        <v>0</v>
      </c>
      <c r="AA3170">
        <v>0</v>
      </c>
      <c r="AB3170">
        <v>14.265965375563727</v>
      </c>
      <c r="AC3170">
        <v>0</v>
      </c>
      <c r="AD3170">
        <v>0</v>
      </c>
      <c r="AE3170">
        <v>48.204072665842574</v>
      </c>
    </row>
    <row r="3171" spans="1:31" x14ac:dyDescent="0.3">
      <c r="A3171">
        <v>2696509</v>
      </c>
      <c r="B3171">
        <v>1</v>
      </c>
      <c r="C3171" t="s">
        <v>80</v>
      </c>
      <c r="D3171" t="s">
        <v>93</v>
      </c>
      <c r="E3171" t="s">
        <v>244</v>
      </c>
      <c r="F3171" t="s">
        <v>9134</v>
      </c>
      <c r="G3171" t="s">
        <v>1143</v>
      </c>
      <c r="H3171" t="s">
        <v>187</v>
      </c>
      <c r="I3171" t="s">
        <v>136</v>
      </c>
      <c r="J3171" t="s">
        <v>137</v>
      </c>
      <c r="K3171" t="s">
        <v>138</v>
      </c>
      <c r="L3171" t="s">
        <v>9135</v>
      </c>
      <c r="M3171" t="s">
        <v>9136</v>
      </c>
      <c r="N3171">
        <v>0.68027777700000003</v>
      </c>
      <c r="O3171">
        <v>0</v>
      </c>
      <c r="P3171">
        <v>32</v>
      </c>
      <c r="Q3171">
        <v>0</v>
      </c>
      <c r="R3171">
        <v>8</v>
      </c>
      <c r="S3171">
        <v>0</v>
      </c>
      <c r="T3171">
        <v>4</v>
      </c>
      <c r="U3171">
        <v>0</v>
      </c>
      <c r="V3171">
        <v>0</v>
      </c>
      <c r="W3171">
        <v>0</v>
      </c>
      <c r="X3171">
        <v>4.5052607150245665</v>
      </c>
      <c r="Y3171">
        <v>0</v>
      </c>
      <c r="Z3171">
        <v>7.1364094073384381</v>
      </c>
      <c r="AA3171">
        <v>0</v>
      </c>
      <c r="AB3171">
        <v>3.1395531724840691</v>
      </c>
      <c r="AC3171">
        <v>0</v>
      </c>
      <c r="AD3171">
        <v>0</v>
      </c>
      <c r="AE3171">
        <v>14.781223294847074</v>
      </c>
    </row>
    <row r="3172" spans="1:31" x14ac:dyDescent="0.3">
      <c r="A3172">
        <v>2696513</v>
      </c>
      <c r="B3172">
        <v>1</v>
      </c>
      <c r="C3172" t="s">
        <v>81</v>
      </c>
      <c r="D3172" t="s">
        <v>119</v>
      </c>
      <c r="E3172" t="s">
        <v>184</v>
      </c>
      <c r="F3172" t="s">
        <v>9137</v>
      </c>
      <c r="G3172" t="s">
        <v>409</v>
      </c>
      <c r="H3172" t="s">
        <v>187</v>
      </c>
      <c r="I3172" t="s">
        <v>136</v>
      </c>
      <c r="J3172" t="s">
        <v>137</v>
      </c>
      <c r="K3172" t="s">
        <v>138</v>
      </c>
      <c r="L3172" t="s">
        <v>9138</v>
      </c>
      <c r="M3172" t="s">
        <v>9139</v>
      </c>
      <c r="N3172">
        <v>1.0377777770000001</v>
      </c>
      <c r="O3172">
        <v>0</v>
      </c>
      <c r="P3172">
        <v>119</v>
      </c>
      <c r="Q3172">
        <v>0</v>
      </c>
      <c r="R3172">
        <v>4</v>
      </c>
      <c r="S3172">
        <v>0</v>
      </c>
      <c r="T3172">
        <v>6</v>
      </c>
      <c r="U3172">
        <v>0</v>
      </c>
      <c r="V3172">
        <v>1</v>
      </c>
      <c r="W3172">
        <v>0</v>
      </c>
      <c r="X3172">
        <v>20.409471244532693</v>
      </c>
      <c r="Y3172">
        <v>0</v>
      </c>
      <c r="Z3172">
        <v>0.90572453297309008</v>
      </c>
      <c r="AA3172">
        <v>0</v>
      </c>
      <c r="AB3172">
        <v>2.6634613678055907</v>
      </c>
      <c r="AC3172">
        <v>0</v>
      </c>
      <c r="AD3172">
        <v>2.8102764115360315</v>
      </c>
      <c r="AE3172">
        <v>26.788933556847404</v>
      </c>
    </row>
    <row r="3173" spans="1:31" x14ac:dyDescent="0.3">
      <c r="A3173">
        <v>2696572</v>
      </c>
      <c r="B3173">
        <v>1</v>
      </c>
      <c r="C3173" t="s">
        <v>81</v>
      </c>
      <c r="D3173" t="s">
        <v>115</v>
      </c>
      <c r="E3173" t="s">
        <v>184</v>
      </c>
      <c r="F3173" t="s">
        <v>9140</v>
      </c>
      <c r="G3173" t="s">
        <v>409</v>
      </c>
      <c r="H3173" t="s">
        <v>187</v>
      </c>
      <c r="I3173" t="s">
        <v>136</v>
      </c>
      <c r="J3173" t="s">
        <v>137</v>
      </c>
      <c r="K3173" t="s">
        <v>138</v>
      </c>
      <c r="L3173" t="s">
        <v>9141</v>
      </c>
      <c r="M3173" t="s">
        <v>9142</v>
      </c>
      <c r="N3173">
        <v>0.29583333299999998</v>
      </c>
      <c r="O3173">
        <v>0</v>
      </c>
      <c r="P3173">
        <v>145</v>
      </c>
      <c r="Q3173">
        <v>0</v>
      </c>
      <c r="R3173">
        <v>0</v>
      </c>
      <c r="S3173">
        <v>0</v>
      </c>
      <c r="T3173">
        <v>4</v>
      </c>
      <c r="U3173">
        <v>0</v>
      </c>
      <c r="V3173">
        <v>0</v>
      </c>
      <c r="W3173">
        <v>0</v>
      </c>
      <c r="X3173">
        <v>4.669420881627186</v>
      </c>
      <c r="Y3173">
        <v>0</v>
      </c>
      <c r="Z3173">
        <v>0</v>
      </c>
      <c r="AA3173">
        <v>0</v>
      </c>
      <c r="AB3173">
        <v>0.27032549717515586</v>
      </c>
      <c r="AC3173">
        <v>0</v>
      </c>
      <c r="AD3173">
        <v>0</v>
      </c>
      <c r="AE3173">
        <v>4.9397463788023419</v>
      </c>
    </row>
    <row r="3174" spans="1:31" x14ac:dyDescent="0.3">
      <c r="A3174">
        <v>2689564</v>
      </c>
      <c r="B3174">
        <v>1</v>
      </c>
      <c r="C3174" t="s">
        <v>80</v>
      </c>
      <c r="D3174" t="s">
        <v>97</v>
      </c>
      <c r="E3174" t="s">
        <v>160</v>
      </c>
      <c r="F3174" t="s">
        <v>9143</v>
      </c>
      <c r="G3174" t="s">
        <v>134</v>
      </c>
      <c r="H3174" t="s">
        <v>135</v>
      </c>
      <c r="I3174" t="s">
        <v>136</v>
      </c>
      <c r="J3174" t="s">
        <v>137</v>
      </c>
      <c r="K3174" t="s">
        <v>138</v>
      </c>
      <c r="L3174" t="s">
        <v>9144</v>
      </c>
      <c r="M3174" t="s">
        <v>9145</v>
      </c>
      <c r="N3174">
        <v>0.19305555499999999</v>
      </c>
      <c r="O3174">
        <v>21</v>
      </c>
      <c r="P3174">
        <v>132</v>
      </c>
      <c r="Q3174">
        <v>4</v>
      </c>
      <c r="R3174">
        <v>37</v>
      </c>
      <c r="S3174">
        <v>4</v>
      </c>
      <c r="T3174">
        <v>21</v>
      </c>
      <c r="U3174">
        <v>0</v>
      </c>
      <c r="V3174">
        <v>0</v>
      </c>
      <c r="W3174">
        <v>9.2400449248473144</v>
      </c>
      <c r="X3174">
        <v>26.83432700117984</v>
      </c>
      <c r="Y3174">
        <v>0.42165464852463347</v>
      </c>
      <c r="Z3174">
        <v>3.1091897527261096</v>
      </c>
      <c r="AA3174">
        <v>2.1899125105926776</v>
      </c>
      <c r="AB3174">
        <v>1.7496877223425897</v>
      </c>
      <c r="AC3174">
        <v>0</v>
      </c>
      <c r="AD3174">
        <v>0</v>
      </c>
      <c r="AE3174">
        <v>43.544816560213171</v>
      </c>
    </row>
    <row r="3175" spans="1:31" x14ac:dyDescent="0.3">
      <c r="A3175">
        <v>2693574</v>
      </c>
      <c r="B3175">
        <v>1</v>
      </c>
      <c r="C3175" t="s">
        <v>80</v>
      </c>
      <c r="D3175" t="s">
        <v>107</v>
      </c>
      <c r="E3175" t="s">
        <v>145</v>
      </c>
      <c r="F3175" t="s">
        <v>9146</v>
      </c>
      <c r="G3175" t="s">
        <v>176</v>
      </c>
      <c r="H3175" t="s">
        <v>135</v>
      </c>
      <c r="I3175" t="s">
        <v>136</v>
      </c>
      <c r="J3175" t="s">
        <v>137</v>
      </c>
      <c r="K3175" t="s">
        <v>138</v>
      </c>
      <c r="L3175" t="s">
        <v>9147</v>
      </c>
      <c r="M3175" t="s">
        <v>9148</v>
      </c>
      <c r="N3175">
        <v>2.775555555</v>
      </c>
      <c r="O3175">
        <v>0</v>
      </c>
      <c r="P3175">
        <v>0</v>
      </c>
      <c r="Q3175">
        <v>0</v>
      </c>
      <c r="R3175">
        <v>5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27.348516575099559</v>
      </c>
      <c r="AA3175">
        <v>0</v>
      </c>
      <c r="AB3175">
        <v>0</v>
      </c>
      <c r="AC3175">
        <v>0</v>
      </c>
      <c r="AD3175">
        <v>0</v>
      </c>
      <c r="AE3175">
        <v>27.348516575099559</v>
      </c>
    </row>
    <row r="3176" spans="1:31" x14ac:dyDescent="0.3">
      <c r="A3176">
        <v>2693619</v>
      </c>
      <c r="B3176">
        <v>1</v>
      </c>
      <c r="C3176" t="s">
        <v>81</v>
      </c>
      <c r="D3176" t="s">
        <v>118</v>
      </c>
      <c r="E3176" t="s">
        <v>160</v>
      </c>
      <c r="F3176" t="s">
        <v>3895</v>
      </c>
      <c r="G3176" t="s">
        <v>134</v>
      </c>
      <c r="H3176" t="s">
        <v>135</v>
      </c>
      <c r="I3176" t="s">
        <v>136</v>
      </c>
      <c r="J3176" t="s">
        <v>137</v>
      </c>
      <c r="K3176" t="s">
        <v>138</v>
      </c>
      <c r="L3176" t="s">
        <v>9149</v>
      </c>
      <c r="M3176" t="s">
        <v>9150</v>
      </c>
      <c r="N3176">
        <v>0.38611111100000001</v>
      </c>
      <c r="O3176">
        <v>5</v>
      </c>
      <c r="P3176">
        <v>1625</v>
      </c>
      <c r="Q3176">
        <v>226</v>
      </c>
      <c r="R3176">
        <v>164</v>
      </c>
      <c r="S3176">
        <v>35</v>
      </c>
      <c r="T3176">
        <v>166</v>
      </c>
      <c r="U3176">
        <v>1</v>
      </c>
      <c r="V3176">
        <v>1</v>
      </c>
      <c r="W3176">
        <v>0.4580675883455439</v>
      </c>
      <c r="X3176">
        <v>132.92212023953692</v>
      </c>
      <c r="Y3176">
        <v>274.10453162246415</v>
      </c>
      <c r="Z3176">
        <v>57.636009343683341</v>
      </c>
      <c r="AA3176">
        <v>65.424446075693552</v>
      </c>
      <c r="AB3176">
        <v>32.798227445578632</v>
      </c>
      <c r="AC3176">
        <v>0.8228172072139126</v>
      </c>
      <c r="AD3176">
        <v>5.9331486139475004E-2</v>
      </c>
      <c r="AE3176">
        <v>564.22555100865554</v>
      </c>
    </row>
    <row r="3177" spans="1:31" x14ac:dyDescent="0.3">
      <c r="A3177">
        <v>2696063</v>
      </c>
      <c r="B3177">
        <v>1</v>
      </c>
      <c r="C3177" t="s">
        <v>81</v>
      </c>
      <c r="D3177" t="s">
        <v>118</v>
      </c>
      <c r="E3177" t="s">
        <v>132</v>
      </c>
      <c r="F3177" t="s">
        <v>9151</v>
      </c>
      <c r="G3177" t="s">
        <v>134</v>
      </c>
      <c r="H3177" t="s">
        <v>135</v>
      </c>
      <c r="I3177" t="s">
        <v>136</v>
      </c>
      <c r="J3177" t="s">
        <v>137</v>
      </c>
      <c r="K3177" t="s">
        <v>138</v>
      </c>
      <c r="L3177" t="s">
        <v>9152</v>
      </c>
      <c r="M3177" t="s">
        <v>9153</v>
      </c>
      <c r="N3177">
        <v>0.72833333300000003</v>
      </c>
      <c r="O3177">
        <v>4</v>
      </c>
      <c r="P3177">
        <v>400</v>
      </c>
      <c r="Q3177">
        <v>53</v>
      </c>
      <c r="R3177">
        <v>49</v>
      </c>
      <c r="S3177">
        <v>6</v>
      </c>
      <c r="T3177">
        <v>34</v>
      </c>
      <c r="U3177">
        <v>1</v>
      </c>
      <c r="V3177">
        <v>0</v>
      </c>
      <c r="W3177">
        <v>0.49059071572268409</v>
      </c>
      <c r="X3177">
        <v>43.092817724502865</v>
      </c>
      <c r="Y3177">
        <v>259.40401271318723</v>
      </c>
      <c r="Z3177">
        <v>62.118911250345313</v>
      </c>
      <c r="AA3177">
        <v>19.075911501584304</v>
      </c>
      <c r="AB3177">
        <v>11.105246381413501</v>
      </c>
      <c r="AC3177">
        <v>159.44571833603729</v>
      </c>
      <c r="AD3177">
        <v>0</v>
      </c>
      <c r="AE3177">
        <v>554.7332086227932</v>
      </c>
    </row>
    <row r="3178" spans="1:31" x14ac:dyDescent="0.3">
      <c r="A3178">
        <v>2696100</v>
      </c>
      <c r="B3178">
        <v>1</v>
      </c>
      <c r="C3178" t="s">
        <v>80</v>
      </c>
      <c r="D3178" t="s">
        <v>83</v>
      </c>
      <c r="E3178" t="s">
        <v>244</v>
      </c>
      <c r="F3178" t="s">
        <v>9154</v>
      </c>
      <c r="G3178" t="s">
        <v>346</v>
      </c>
      <c r="H3178" t="s">
        <v>187</v>
      </c>
      <c r="I3178" t="s">
        <v>136</v>
      </c>
      <c r="J3178" t="s">
        <v>137</v>
      </c>
      <c r="K3178" t="s">
        <v>166</v>
      </c>
      <c r="L3178" t="s">
        <v>9155</v>
      </c>
      <c r="M3178" t="s">
        <v>9156</v>
      </c>
      <c r="N3178">
        <v>5.9822222219999999</v>
      </c>
      <c r="O3178">
        <v>0</v>
      </c>
      <c r="P3178">
        <v>99</v>
      </c>
      <c r="Q3178">
        <v>0</v>
      </c>
      <c r="R3178">
        <v>0</v>
      </c>
      <c r="S3178">
        <v>0</v>
      </c>
      <c r="T3178">
        <v>64</v>
      </c>
      <c r="U3178">
        <v>0</v>
      </c>
      <c r="V3178">
        <v>7</v>
      </c>
      <c r="W3178">
        <v>0</v>
      </c>
      <c r="X3178">
        <v>147.57236616955612</v>
      </c>
      <c r="Y3178">
        <v>0</v>
      </c>
      <c r="Z3178">
        <v>0</v>
      </c>
      <c r="AA3178">
        <v>0</v>
      </c>
      <c r="AB3178">
        <v>805.63399137264116</v>
      </c>
      <c r="AC3178">
        <v>0</v>
      </c>
      <c r="AD3178">
        <v>656.79670962253988</v>
      </c>
      <c r="AE3178">
        <v>1610.0030671647373</v>
      </c>
    </row>
    <row r="3179" spans="1:31" x14ac:dyDescent="0.3">
      <c r="A3179">
        <v>2696108</v>
      </c>
      <c r="B3179">
        <v>1</v>
      </c>
      <c r="C3179" t="s">
        <v>80</v>
      </c>
      <c r="D3179" t="s">
        <v>94</v>
      </c>
      <c r="E3179" t="s">
        <v>184</v>
      </c>
      <c r="F3179" t="s">
        <v>9157</v>
      </c>
      <c r="G3179" t="s">
        <v>165</v>
      </c>
      <c r="H3179" t="s">
        <v>187</v>
      </c>
      <c r="I3179" t="s">
        <v>136</v>
      </c>
      <c r="J3179" t="s">
        <v>137</v>
      </c>
      <c r="K3179" t="s">
        <v>166</v>
      </c>
      <c r="L3179" t="s">
        <v>9158</v>
      </c>
      <c r="M3179" t="s">
        <v>9159</v>
      </c>
      <c r="N3179">
        <v>6.9544444439999999</v>
      </c>
      <c r="O3179">
        <v>0</v>
      </c>
      <c r="P3179">
        <v>21</v>
      </c>
      <c r="Q3179">
        <v>0</v>
      </c>
      <c r="R3179">
        <v>8</v>
      </c>
      <c r="S3179">
        <v>0</v>
      </c>
      <c r="T3179">
        <v>6</v>
      </c>
      <c r="U3179">
        <v>0</v>
      </c>
      <c r="V3179">
        <v>0</v>
      </c>
      <c r="W3179">
        <v>0</v>
      </c>
      <c r="X3179">
        <v>19.618515037179105</v>
      </c>
      <c r="Y3179">
        <v>0</v>
      </c>
      <c r="Z3179">
        <v>6.4151360231346333</v>
      </c>
      <c r="AA3179">
        <v>0</v>
      </c>
      <c r="AB3179">
        <v>2.0303713009271136</v>
      </c>
      <c r="AC3179">
        <v>0</v>
      </c>
      <c r="AD3179">
        <v>0</v>
      </c>
      <c r="AE3179">
        <v>28.064022361240852</v>
      </c>
    </row>
    <row r="3180" spans="1:31" x14ac:dyDescent="0.3">
      <c r="A3180">
        <v>2696207</v>
      </c>
      <c r="B3180">
        <v>1</v>
      </c>
      <c r="C3180" t="s">
        <v>80</v>
      </c>
      <c r="D3180" t="s">
        <v>109</v>
      </c>
      <c r="E3180" t="s">
        <v>184</v>
      </c>
      <c r="F3180" t="s">
        <v>1170</v>
      </c>
      <c r="G3180" t="s">
        <v>165</v>
      </c>
      <c r="H3180" t="s">
        <v>187</v>
      </c>
      <c r="I3180" t="s">
        <v>136</v>
      </c>
      <c r="J3180" t="s">
        <v>137</v>
      </c>
      <c r="K3180" t="s">
        <v>166</v>
      </c>
      <c r="L3180" t="s">
        <v>9160</v>
      </c>
      <c r="M3180" t="s">
        <v>9161</v>
      </c>
      <c r="N3180">
        <v>6.5377777769999996</v>
      </c>
      <c r="O3180">
        <v>0</v>
      </c>
      <c r="P3180">
        <v>24</v>
      </c>
      <c r="Q3180">
        <v>0</v>
      </c>
      <c r="R3180">
        <v>7</v>
      </c>
      <c r="S3180">
        <v>0</v>
      </c>
      <c r="T3180">
        <v>12</v>
      </c>
      <c r="U3180">
        <v>0</v>
      </c>
      <c r="V3180">
        <v>0</v>
      </c>
      <c r="W3180">
        <v>0</v>
      </c>
      <c r="X3180">
        <v>18.774882407648651</v>
      </c>
      <c r="Y3180">
        <v>0</v>
      </c>
      <c r="Z3180">
        <v>2.7030440618830447</v>
      </c>
      <c r="AA3180">
        <v>0</v>
      </c>
      <c r="AB3180">
        <v>42.581992675065671</v>
      </c>
      <c r="AC3180">
        <v>0</v>
      </c>
      <c r="AD3180">
        <v>0</v>
      </c>
      <c r="AE3180">
        <v>64.059919144597359</v>
      </c>
    </row>
    <row r="3181" spans="1:31" x14ac:dyDescent="0.3">
      <c r="A3181">
        <v>2696351</v>
      </c>
      <c r="B3181">
        <v>1</v>
      </c>
      <c r="C3181" t="s">
        <v>81</v>
      </c>
      <c r="D3181" t="s">
        <v>118</v>
      </c>
      <c r="E3181" t="s">
        <v>213</v>
      </c>
      <c r="F3181" t="s">
        <v>9162</v>
      </c>
      <c r="G3181" t="s">
        <v>688</v>
      </c>
      <c r="H3181" t="s">
        <v>187</v>
      </c>
      <c r="I3181" t="s">
        <v>136</v>
      </c>
      <c r="J3181" t="s">
        <v>137</v>
      </c>
      <c r="K3181" t="s">
        <v>138</v>
      </c>
      <c r="L3181" t="s">
        <v>9163</v>
      </c>
      <c r="M3181" t="s">
        <v>9164</v>
      </c>
      <c r="N3181">
        <v>5.250555555</v>
      </c>
      <c r="O3181">
        <v>0</v>
      </c>
      <c r="P3181">
        <v>0</v>
      </c>
      <c r="Q3181">
        <v>0</v>
      </c>
      <c r="R3181">
        <v>0</v>
      </c>
      <c r="S3181">
        <v>0</v>
      </c>
      <c r="T3181">
        <v>1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29.633983094214976</v>
      </c>
      <c r="AC3181">
        <v>0</v>
      </c>
      <c r="AD3181">
        <v>0</v>
      </c>
      <c r="AE3181">
        <v>29.633983094214976</v>
      </c>
    </row>
    <row r="3182" spans="1:31" x14ac:dyDescent="0.3">
      <c r="A3182">
        <v>2696372</v>
      </c>
      <c r="B3182">
        <v>1</v>
      </c>
      <c r="C3182" t="s">
        <v>80</v>
      </c>
      <c r="D3182" t="s">
        <v>93</v>
      </c>
      <c r="E3182" t="s">
        <v>184</v>
      </c>
      <c r="F3182" t="s">
        <v>9165</v>
      </c>
      <c r="G3182" t="s">
        <v>409</v>
      </c>
      <c r="H3182" t="s">
        <v>187</v>
      </c>
      <c r="I3182" t="s">
        <v>136</v>
      </c>
      <c r="J3182" t="s">
        <v>137</v>
      </c>
      <c r="K3182" t="s">
        <v>138</v>
      </c>
      <c r="L3182" t="s">
        <v>9166</v>
      </c>
      <c r="M3182" t="s">
        <v>9167</v>
      </c>
      <c r="N3182">
        <v>4.4775</v>
      </c>
      <c r="O3182">
        <v>0</v>
      </c>
      <c r="P3182">
        <v>186</v>
      </c>
      <c r="Q3182">
        <v>0</v>
      </c>
      <c r="R3182">
        <v>0</v>
      </c>
      <c r="S3182">
        <v>0</v>
      </c>
      <c r="T3182">
        <v>8</v>
      </c>
      <c r="U3182">
        <v>0</v>
      </c>
      <c r="V3182">
        <v>0</v>
      </c>
      <c r="W3182">
        <v>0</v>
      </c>
      <c r="X3182">
        <v>130.38710827022504</v>
      </c>
      <c r="Y3182">
        <v>0</v>
      </c>
      <c r="Z3182">
        <v>0</v>
      </c>
      <c r="AA3182">
        <v>0</v>
      </c>
      <c r="AB3182">
        <v>30.602866730229273</v>
      </c>
      <c r="AC3182">
        <v>0</v>
      </c>
      <c r="AD3182">
        <v>0</v>
      </c>
      <c r="AE3182">
        <v>160.98997500045431</v>
      </c>
    </row>
    <row r="3183" spans="1:31" x14ac:dyDescent="0.3">
      <c r="A3183">
        <v>2696443</v>
      </c>
      <c r="B3183">
        <v>1</v>
      </c>
      <c r="C3183" t="s">
        <v>80</v>
      </c>
      <c r="D3183" t="s">
        <v>83</v>
      </c>
      <c r="E3183" t="s">
        <v>213</v>
      </c>
      <c r="F3183" t="s">
        <v>9168</v>
      </c>
      <c r="G3183" t="s">
        <v>688</v>
      </c>
      <c r="H3183" t="s">
        <v>187</v>
      </c>
      <c r="I3183" t="s">
        <v>136</v>
      </c>
      <c r="J3183" t="s">
        <v>137</v>
      </c>
      <c r="K3183" t="s">
        <v>138</v>
      </c>
      <c r="L3183" t="s">
        <v>9169</v>
      </c>
      <c r="M3183" t="s">
        <v>9170</v>
      </c>
      <c r="N3183">
        <v>3.608333333</v>
      </c>
      <c r="O3183">
        <v>0</v>
      </c>
      <c r="P3183">
        <v>1</v>
      </c>
      <c r="Q3183">
        <v>0</v>
      </c>
      <c r="R3183">
        <v>1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</v>
      </c>
    </row>
    <row r="3184" spans="1:31" x14ac:dyDescent="0.3">
      <c r="A3184">
        <v>2696449</v>
      </c>
      <c r="B3184">
        <v>1</v>
      </c>
      <c r="C3184" t="s">
        <v>80</v>
      </c>
      <c r="D3184" t="s">
        <v>91</v>
      </c>
      <c r="E3184" t="s">
        <v>184</v>
      </c>
      <c r="F3184" t="s">
        <v>9171</v>
      </c>
      <c r="G3184" t="s">
        <v>165</v>
      </c>
      <c r="H3184" t="s">
        <v>187</v>
      </c>
      <c r="I3184" t="s">
        <v>136</v>
      </c>
      <c r="J3184" t="s">
        <v>137</v>
      </c>
      <c r="K3184" t="s">
        <v>166</v>
      </c>
      <c r="L3184" t="s">
        <v>9172</v>
      </c>
      <c r="M3184" t="s">
        <v>9173</v>
      </c>
      <c r="N3184">
        <v>3.332222222</v>
      </c>
      <c r="O3184">
        <v>0</v>
      </c>
      <c r="P3184">
        <v>20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15.271625801199598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15.271625801199598</v>
      </c>
    </row>
    <row r="3185" spans="1:31" x14ac:dyDescent="0.3">
      <c r="A3185">
        <v>2696476</v>
      </c>
      <c r="B3185">
        <v>1</v>
      </c>
      <c r="C3185" t="s">
        <v>80</v>
      </c>
      <c r="D3185" t="s">
        <v>97</v>
      </c>
      <c r="E3185" t="s">
        <v>213</v>
      </c>
      <c r="F3185" t="s">
        <v>9174</v>
      </c>
      <c r="G3185" t="s">
        <v>831</v>
      </c>
      <c r="H3185" t="s">
        <v>187</v>
      </c>
      <c r="I3185" t="s">
        <v>136</v>
      </c>
      <c r="J3185" t="s">
        <v>137</v>
      </c>
      <c r="K3185" t="s">
        <v>138</v>
      </c>
      <c r="L3185" t="s">
        <v>9175</v>
      </c>
      <c r="M3185" t="s">
        <v>9176</v>
      </c>
      <c r="N3185">
        <v>2.4244444440000001</v>
      </c>
      <c r="O3185">
        <v>0</v>
      </c>
      <c r="P3185">
        <v>2</v>
      </c>
      <c r="Q3185">
        <v>0</v>
      </c>
      <c r="R3185">
        <v>0</v>
      </c>
      <c r="S3185">
        <v>0</v>
      </c>
      <c r="T3185">
        <v>1</v>
      </c>
      <c r="U3185">
        <v>0</v>
      </c>
      <c r="V3185">
        <v>0</v>
      </c>
      <c r="W3185">
        <v>0</v>
      </c>
      <c r="X3185">
        <v>0.50498926725104709</v>
      </c>
      <c r="Y3185">
        <v>0</v>
      </c>
      <c r="Z3185">
        <v>0</v>
      </c>
      <c r="AA3185">
        <v>0</v>
      </c>
      <c r="AB3185">
        <v>1.5350568500249646</v>
      </c>
      <c r="AC3185">
        <v>0</v>
      </c>
      <c r="AD3185">
        <v>0</v>
      </c>
      <c r="AE3185">
        <v>2.0400461172760118</v>
      </c>
    </row>
    <row r="3186" spans="1:31" x14ac:dyDescent="0.3">
      <c r="A3186">
        <v>2696521</v>
      </c>
      <c r="B3186">
        <v>1</v>
      </c>
      <c r="C3186" t="s">
        <v>80</v>
      </c>
      <c r="D3186" t="s">
        <v>83</v>
      </c>
      <c r="E3186" t="s">
        <v>184</v>
      </c>
      <c r="F3186" t="s">
        <v>9177</v>
      </c>
      <c r="G3186" t="s">
        <v>186</v>
      </c>
      <c r="H3186" t="s">
        <v>187</v>
      </c>
      <c r="I3186" t="s">
        <v>136</v>
      </c>
      <c r="J3186" t="s">
        <v>137</v>
      </c>
      <c r="K3186" t="s">
        <v>138</v>
      </c>
      <c r="L3186" t="s">
        <v>9178</v>
      </c>
      <c r="M3186" t="s">
        <v>9179</v>
      </c>
      <c r="N3186">
        <v>1.466388888</v>
      </c>
      <c r="O3186">
        <v>0</v>
      </c>
      <c r="P3186">
        <v>161</v>
      </c>
      <c r="Q3186">
        <v>0</v>
      </c>
      <c r="R3186">
        <v>0</v>
      </c>
      <c r="S3186">
        <v>0</v>
      </c>
      <c r="T3186">
        <v>7</v>
      </c>
      <c r="U3186">
        <v>0</v>
      </c>
      <c r="V3186">
        <v>0</v>
      </c>
      <c r="W3186">
        <v>0</v>
      </c>
      <c r="X3186">
        <v>40.172848296207007</v>
      </c>
      <c r="Y3186">
        <v>0</v>
      </c>
      <c r="Z3186">
        <v>0</v>
      </c>
      <c r="AA3186">
        <v>0</v>
      </c>
      <c r="AB3186">
        <v>2.152072804437918</v>
      </c>
      <c r="AC3186">
        <v>0</v>
      </c>
      <c r="AD3186">
        <v>0</v>
      </c>
      <c r="AE3186">
        <v>42.324921100644929</v>
      </c>
    </row>
    <row r="3187" spans="1:31" x14ac:dyDescent="0.3">
      <c r="A3187">
        <v>2696583</v>
      </c>
      <c r="B3187">
        <v>1</v>
      </c>
      <c r="C3187" t="s">
        <v>80</v>
      </c>
      <c r="D3187" t="s">
        <v>84</v>
      </c>
      <c r="E3187" t="s">
        <v>244</v>
      </c>
      <c r="F3187" t="s">
        <v>9180</v>
      </c>
      <c r="G3187" t="s">
        <v>165</v>
      </c>
      <c r="H3187" t="s">
        <v>187</v>
      </c>
      <c r="I3187" t="s">
        <v>136</v>
      </c>
      <c r="J3187" t="s">
        <v>137</v>
      </c>
      <c r="K3187" t="s">
        <v>166</v>
      </c>
      <c r="L3187" t="s">
        <v>9181</v>
      </c>
      <c r="M3187" t="s">
        <v>9182</v>
      </c>
      <c r="N3187">
        <v>1.220277777</v>
      </c>
      <c r="O3187">
        <v>0</v>
      </c>
      <c r="P3187">
        <v>704</v>
      </c>
      <c r="Q3187">
        <v>0</v>
      </c>
      <c r="R3187">
        <v>0</v>
      </c>
      <c r="S3187">
        <v>0</v>
      </c>
      <c r="T3187">
        <v>21</v>
      </c>
      <c r="U3187">
        <v>0</v>
      </c>
      <c r="V3187">
        <v>1</v>
      </c>
      <c r="W3187">
        <v>0</v>
      </c>
      <c r="X3187">
        <v>163.09383727889437</v>
      </c>
      <c r="Y3187">
        <v>0</v>
      </c>
      <c r="Z3187">
        <v>0</v>
      </c>
      <c r="AA3187">
        <v>0</v>
      </c>
      <c r="AB3187">
        <v>37.977811079921693</v>
      </c>
      <c r="AC3187">
        <v>0</v>
      </c>
      <c r="AD3187">
        <v>14.63452930901606</v>
      </c>
      <c r="AE3187">
        <v>215.70617766783209</v>
      </c>
    </row>
    <row r="3188" spans="1:31" x14ac:dyDescent="0.3">
      <c r="A3188">
        <v>2687225</v>
      </c>
      <c r="B3188">
        <v>1</v>
      </c>
      <c r="C3188" t="s">
        <v>81</v>
      </c>
      <c r="D3188" t="s">
        <v>127</v>
      </c>
      <c r="E3188" t="s">
        <v>145</v>
      </c>
      <c r="F3188" t="s">
        <v>9183</v>
      </c>
      <c r="G3188" t="s">
        <v>4865</v>
      </c>
      <c r="H3188" t="s">
        <v>135</v>
      </c>
      <c r="I3188" t="s">
        <v>136</v>
      </c>
      <c r="J3188" t="s">
        <v>3</v>
      </c>
      <c r="K3188" t="s">
        <v>138</v>
      </c>
      <c r="L3188" t="s">
        <v>9184</v>
      </c>
      <c r="M3188" t="s">
        <v>9185</v>
      </c>
      <c r="N3188">
        <v>3.5194444439999999</v>
      </c>
      <c r="O3188">
        <v>0</v>
      </c>
      <c r="P3188">
        <v>405</v>
      </c>
      <c r="Q3188">
        <v>8</v>
      </c>
      <c r="R3188">
        <v>18</v>
      </c>
      <c r="S3188">
        <v>1</v>
      </c>
      <c r="T3188">
        <v>71</v>
      </c>
      <c r="U3188">
        <v>0</v>
      </c>
      <c r="V3188">
        <v>0</v>
      </c>
      <c r="W3188">
        <v>0</v>
      </c>
      <c r="X3188">
        <v>364.84508557469911</v>
      </c>
      <c r="Y3188">
        <v>9.7516617035535909</v>
      </c>
      <c r="Z3188">
        <v>7.4913882660606035</v>
      </c>
      <c r="AA3188">
        <v>9.5295476513874089</v>
      </c>
      <c r="AB3188">
        <v>184.65965316707053</v>
      </c>
      <c r="AC3188">
        <v>0</v>
      </c>
      <c r="AD3188">
        <v>0</v>
      </c>
      <c r="AE3188">
        <v>576.27733636277117</v>
      </c>
    </row>
    <row r="3189" spans="1:31" x14ac:dyDescent="0.3">
      <c r="A3189">
        <v>2693048</v>
      </c>
      <c r="B3189">
        <v>1</v>
      </c>
      <c r="C3189" t="s">
        <v>80</v>
      </c>
      <c r="D3189" t="s">
        <v>104</v>
      </c>
      <c r="E3189" t="s">
        <v>132</v>
      </c>
      <c r="F3189" t="s">
        <v>9186</v>
      </c>
      <c r="G3189" t="s">
        <v>134</v>
      </c>
      <c r="H3189" t="s">
        <v>135</v>
      </c>
      <c r="I3189" t="s">
        <v>136</v>
      </c>
      <c r="J3189" t="s">
        <v>137</v>
      </c>
      <c r="K3189" t="s">
        <v>138</v>
      </c>
      <c r="L3189" t="s">
        <v>9187</v>
      </c>
      <c r="M3189" t="s">
        <v>9188</v>
      </c>
      <c r="N3189">
        <v>0.186111111</v>
      </c>
      <c r="O3189">
        <v>20</v>
      </c>
      <c r="P3189">
        <v>3666</v>
      </c>
      <c r="Q3189">
        <v>65</v>
      </c>
      <c r="R3189">
        <v>51</v>
      </c>
      <c r="S3189">
        <v>108</v>
      </c>
      <c r="T3189">
        <v>345</v>
      </c>
      <c r="U3189">
        <v>25</v>
      </c>
      <c r="V3189">
        <v>0</v>
      </c>
      <c r="W3189">
        <v>2.1189777484466354</v>
      </c>
      <c r="X3189">
        <v>123.97249344610671</v>
      </c>
      <c r="Y3189">
        <v>34.302101924792552</v>
      </c>
      <c r="Z3189">
        <v>5.6392854146224067</v>
      </c>
      <c r="AA3189">
        <v>274.08554696753214</v>
      </c>
      <c r="AB3189">
        <v>36.682014535470024</v>
      </c>
      <c r="AC3189">
        <v>374.32291583581241</v>
      </c>
      <c r="AD3189">
        <v>0</v>
      </c>
      <c r="AE3189">
        <v>851.12333587278295</v>
      </c>
    </row>
    <row r="3190" spans="1:31" x14ac:dyDescent="0.3">
      <c r="A3190">
        <v>2695574</v>
      </c>
      <c r="B3190">
        <v>1</v>
      </c>
      <c r="C3190" t="s">
        <v>81</v>
      </c>
      <c r="D3190" t="s">
        <v>118</v>
      </c>
      <c r="E3190" t="s">
        <v>145</v>
      </c>
      <c r="F3190" t="s">
        <v>9189</v>
      </c>
      <c r="G3190" t="s">
        <v>176</v>
      </c>
      <c r="H3190" t="s">
        <v>135</v>
      </c>
      <c r="I3190" t="s">
        <v>136</v>
      </c>
      <c r="J3190" t="s">
        <v>137</v>
      </c>
      <c r="K3190" t="s">
        <v>138</v>
      </c>
      <c r="L3190" t="s">
        <v>9190</v>
      </c>
      <c r="M3190" t="s">
        <v>9191</v>
      </c>
      <c r="N3190">
        <v>4.9155555550000001</v>
      </c>
      <c r="O3190">
        <v>0</v>
      </c>
      <c r="P3190">
        <v>283</v>
      </c>
      <c r="Q3190">
        <v>1</v>
      </c>
      <c r="R3190">
        <v>9</v>
      </c>
      <c r="S3190">
        <v>1</v>
      </c>
      <c r="T3190">
        <v>23</v>
      </c>
      <c r="U3190">
        <v>0</v>
      </c>
      <c r="V3190">
        <v>0</v>
      </c>
      <c r="W3190">
        <v>0</v>
      </c>
      <c r="X3190">
        <v>206.64175660897152</v>
      </c>
      <c r="Y3190">
        <v>2.2247575719889117</v>
      </c>
      <c r="Z3190">
        <v>19.169295686798311</v>
      </c>
      <c r="AA3190">
        <v>0</v>
      </c>
      <c r="AB3190">
        <v>57.253989323950776</v>
      </c>
      <c r="AC3190">
        <v>0</v>
      </c>
      <c r="AD3190">
        <v>0</v>
      </c>
      <c r="AE3190">
        <v>285.28979919170951</v>
      </c>
    </row>
    <row r="3191" spans="1:31" x14ac:dyDescent="0.3">
      <c r="A3191">
        <v>2696049</v>
      </c>
      <c r="B3191">
        <v>1</v>
      </c>
      <c r="C3191" t="s">
        <v>80</v>
      </c>
      <c r="D3191" t="s">
        <v>87</v>
      </c>
      <c r="E3191" t="s">
        <v>184</v>
      </c>
      <c r="F3191" t="s">
        <v>9192</v>
      </c>
      <c r="G3191" t="s">
        <v>903</v>
      </c>
      <c r="H3191" t="s">
        <v>187</v>
      </c>
      <c r="I3191" t="s">
        <v>136</v>
      </c>
      <c r="J3191" t="s">
        <v>137</v>
      </c>
      <c r="K3191" t="s">
        <v>138</v>
      </c>
      <c r="L3191" t="s">
        <v>9193</v>
      </c>
      <c r="M3191" t="s">
        <v>9194</v>
      </c>
      <c r="N3191">
        <v>9.4744444439999995</v>
      </c>
      <c r="O3191">
        <v>0</v>
      </c>
      <c r="P3191">
        <v>28</v>
      </c>
      <c r="Q3191">
        <v>0</v>
      </c>
      <c r="R3191">
        <v>0</v>
      </c>
      <c r="S3191">
        <v>0</v>
      </c>
      <c r="T3191">
        <v>5</v>
      </c>
      <c r="U3191">
        <v>0</v>
      </c>
      <c r="V3191">
        <v>1</v>
      </c>
      <c r="W3191">
        <v>0</v>
      </c>
      <c r="X3191">
        <v>60.268300958988817</v>
      </c>
      <c r="Y3191">
        <v>0</v>
      </c>
      <c r="Z3191">
        <v>0</v>
      </c>
      <c r="AA3191">
        <v>0</v>
      </c>
      <c r="AB3191">
        <v>194.38804341187657</v>
      </c>
      <c r="AC3191">
        <v>0</v>
      </c>
      <c r="AD3191">
        <v>194.38930824385389</v>
      </c>
      <c r="AE3191">
        <v>449.0456526147193</v>
      </c>
    </row>
    <row r="3192" spans="1:31" x14ac:dyDescent="0.3">
      <c r="A3192">
        <v>2696145</v>
      </c>
      <c r="B3192">
        <v>1</v>
      </c>
      <c r="C3192" t="s">
        <v>80</v>
      </c>
      <c r="D3192" t="s">
        <v>108</v>
      </c>
      <c r="E3192" t="s">
        <v>244</v>
      </c>
      <c r="F3192" t="s">
        <v>3660</v>
      </c>
      <c r="G3192" t="s">
        <v>346</v>
      </c>
      <c r="H3192" t="s">
        <v>187</v>
      </c>
      <c r="I3192" t="s">
        <v>136</v>
      </c>
      <c r="J3192" t="s">
        <v>137</v>
      </c>
      <c r="K3192" t="s">
        <v>166</v>
      </c>
      <c r="L3192" t="s">
        <v>9195</v>
      </c>
      <c r="M3192" t="s">
        <v>9196</v>
      </c>
      <c r="N3192">
        <v>8.125555555</v>
      </c>
      <c r="O3192">
        <v>0</v>
      </c>
      <c r="P3192">
        <v>29</v>
      </c>
      <c r="Q3192">
        <v>0</v>
      </c>
      <c r="R3192">
        <v>5</v>
      </c>
      <c r="S3192">
        <v>0</v>
      </c>
      <c r="T3192">
        <v>12</v>
      </c>
      <c r="U3192">
        <v>0</v>
      </c>
      <c r="V3192">
        <v>0</v>
      </c>
      <c r="W3192">
        <v>0</v>
      </c>
      <c r="X3192">
        <v>46.674399265559771</v>
      </c>
      <c r="Y3192">
        <v>0</v>
      </c>
      <c r="Z3192">
        <v>27.374156009716671</v>
      </c>
      <c r="AA3192">
        <v>0</v>
      </c>
      <c r="AB3192">
        <v>62.249226008372581</v>
      </c>
      <c r="AC3192">
        <v>0</v>
      </c>
      <c r="AD3192">
        <v>0</v>
      </c>
      <c r="AE3192">
        <v>136.29778128364902</v>
      </c>
    </row>
    <row r="3193" spans="1:31" x14ac:dyDescent="0.3">
      <c r="A3193">
        <v>2696161</v>
      </c>
      <c r="B3193">
        <v>1</v>
      </c>
      <c r="C3193" t="s">
        <v>80</v>
      </c>
      <c r="D3193" t="s">
        <v>97</v>
      </c>
      <c r="E3193" t="s">
        <v>184</v>
      </c>
      <c r="F3193" t="s">
        <v>3996</v>
      </c>
      <c r="G3193" t="s">
        <v>346</v>
      </c>
      <c r="H3193" t="s">
        <v>187</v>
      </c>
      <c r="I3193" t="s">
        <v>136</v>
      </c>
      <c r="J3193" t="s">
        <v>137</v>
      </c>
      <c r="K3193" t="s">
        <v>166</v>
      </c>
      <c r="L3193" t="s">
        <v>9197</v>
      </c>
      <c r="M3193" t="s">
        <v>9198</v>
      </c>
      <c r="N3193">
        <v>8.4949999999999992</v>
      </c>
      <c r="O3193">
        <v>0</v>
      </c>
      <c r="P3193">
        <v>62</v>
      </c>
      <c r="Q3193">
        <v>0</v>
      </c>
      <c r="R3193">
        <v>0</v>
      </c>
      <c r="S3193">
        <v>0</v>
      </c>
      <c r="T3193">
        <v>9</v>
      </c>
      <c r="U3193">
        <v>0</v>
      </c>
      <c r="V3193">
        <v>0</v>
      </c>
      <c r="W3193">
        <v>0</v>
      </c>
      <c r="X3193">
        <v>82.15738566680831</v>
      </c>
      <c r="Y3193">
        <v>0</v>
      </c>
      <c r="Z3193">
        <v>0</v>
      </c>
      <c r="AA3193">
        <v>0</v>
      </c>
      <c r="AB3193">
        <v>54.847882497234608</v>
      </c>
      <c r="AC3193">
        <v>0</v>
      </c>
      <c r="AD3193">
        <v>0</v>
      </c>
      <c r="AE3193">
        <v>137.00526816404292</v>
      </c>
    </row>
    <row r="3194" spans="1:31" x14ac:dyDescent="0.3">
      <c r="A3194">
        <v>2696179</v>
      </c>
      <c r="B3194">
        <v>1</v>
      </c>
      <c r="C3194" t="s">
        <v>80</v>
      </c>
      <c r="D3194" t="s">
        <v>97</v>
      </c>
      <c r="E3194" t="s">
        <v>184</v>
      </c>
      <c r="F3194" t="s">
        <v>1167</v>
      </c>
      <c r="G3194" t="s">
        <v>346</v>
      </c>
      <c r="H3194" t="s">
        <v>187</v>
      </c>
      <c r="I3194" t="s">
        <v>136</v>
      </c>
      <c r="J3194" t="s">
        <v>137</v>
      </c>
      <c r="K3194" t="s">
        <v>166</v>
      </c>
      <c r="L3194" t="s">
        <v>9199</v>
      </c>
      <c r="M3194" t="s">
        <v>9200</v>
      </c>
      <c r="N3194">
        <v>8.4327777770000001</v>
      </c>
      <c r="O3194">
        <v>0</v>
      </c>
      <c r="P3194">
        <v>150</v>
      </c>
      <c r="Q3194">
        <v>0</v>
      </c>
      <c r="R3194">
        <v>0</v>
      </c>
      <c r="S3194">
        <v>0</v>
      </c>
      <c r="T3194">
        <v>17</v>
      </c>
      <c r="U3194">
        <v>0</v>
      </c>
      <c r="V3194">
        <v>0</v>
      </c>
      <c r="W3194">
        <v>0</v>
      </c>
      <c r="X3194">
        <v>180.1747006566832</v>
      </c>
      <c r="Y3194">
        <v>0</v>
      </c>
      <c r="Z3194">
        <v>0</v>
      </c>
      <c r="AA3194">
        <v>0</v>
      </c>
      <c r="AB3194">
        <v>97.297717527554624</v>
      </c>
      <c r="AC3194">
        <v>0</v>
      </c>
      <c r="AD3194">
        <v>0</v>
      </c>
      <c r="AE3194">
        <v>277.47241818423782</v>
      </c>
    </row>
    <row r="3195" spans="1:31" x14ac:dyDescent="0.3">
      <c r="A3195">
        <v>2696333</v>
      </c>
      <c r="B3195">
        <v>1</v>
      </c>
      <c r="C3195" t="s">
        <v>80</v>
      </c>
      <c r="D3195" t="s">
        <v>90</v>
      </c>
      <c r="E3195" t="s">
        <v>244</v>
      </c>
      <c r="F3195" t="s">
        <v>1698</v>
      </c>
      <c r="G3195" t="s">
        <v>346</v>
      </c>
      <c r="H3195" t="s">
        <v>187</v>
      </c>
      <c r="I3195" t="s">
        <v>136</v>
      </c>
      <c r="J3195" t="s">
        <v>137</v>
      </c>
      <c r="K3195" t="s">
        <v>166</v>
      </c>
      <c r="L3195" t="s">
        <v>9201</v>
      </c>
      <c r="M3195" t="s">
        <v>9202</v>
      </c>
      <c r="N3195">
        <v>6.1755555549999999</v>
      </c>
      <c r="O3195">
        <v>0</v>
      </c>
      <c r="P3195">
        <v>809</v>
      </c>
      <c r="Q3195">
        <v>0</v>
      </c>
      <c r="R3195">
        <v>0</v>
      </c>
      <c r="S3195">
        <v>0</v>
      </c>
      <c r="T3195">
        <v>87</v>
      </c>
      <c r="U3195">
        <v>0</v>
      </c>
      <c r="V3195">
        <v>0</v>
      </c>
      <c r="W3195">
        <v>0</v>
      </c>
      <c r="X3195">
        <v>917.16212450332273</v>
      </c>
      <c r="Y3195">
        <v>0</v>
      </c>
      <c r="Z3195">
        <v>0</v>
      </c>
      <c r="AA3195">
        <v>0</v>
      </c>
      <c r="AB3195">
        <v>344.63335416390146</v>
      </c>
      <c r="AC3195">
        <v>0</v>
      </c>
      <c r="AD3195">
        <v>0</v>
      </c>
      <c r="AE3195">
        <v>1261.7954786672242</v>
      </c>
    </row>
    <row r="3196" spans="1:31" x14ac:dyDescent="0.3">
      <c r="A3196">
        <v>2696353</v>
      </c>
      <c r="B3196">
        <v>1</v>
      </c>
      <c r="C3196" t="s">
        <v>80</v>
      </c>
      <c r="D3196" t="s">
        <v>90</v>
      </c>
      <c r="E3196" t="s">
        <v>244</v>
      </c>
      <c r="F3196" t="s">
        <v>9203</v>
      </c>
      <c r="G3196" t="s">
        <v>346</v>
      </c>
      <c r="H3196" t="s">
        <v>187</v>
      </c>
      <c r="I3196" t="s">
        <v>136</v>
      </c>
      <c r="J3196" t="s">
        <v>137</v>
      </c>
      <c r="K3196" t="s">
        <v>166</v>
      </c>
      <c r="L3196" t="s">
        <v>9204</v>
      </c>
      <c r="M3196" t="s">
        <v>9205</v>
      </c>
      <c r="N3196">
        <v>5.9769444439999999</v>
      </c>
      <c r="O3196">
        <v>0</v>
      </c>
      <c r="P3196">
        <v>904</v>
      </c>
      <c r="Q3196">
        <v>0</v>
      </c>
      <c r="R3196">
        <v>0</v>
      </c>
      <c r="S3196">
        <v>0</v>
      </c>
      <c r="T3196">
        <v>49</v>
      </c>
      <c r="U3196">
        <v>0</v>
      </c>
      <c r="V3196">
        <v>0</v>
      </c>
      <c r="W3196">
        <v>0</v>
      </c>
      <c r="X3196">
        <v>957.3908849990346</v>
      </c>
      <c r="Y3196">
        <v>0</v>
      </c>
      <c r="Z3196">
        <v>0</v>
      </c>
      <c r="AA3196">
        <v>0</v>
      </c>
      <c r="AB3196">
        <v>95.451631500603312</v>
      </c>
      <c r="AC3196">
        <v>0</v>
      </c>
      <c r="AD3196">
        <v>0</v>
      </c>
      <c r="AE3196">
        <v>1052.8425164996379</v>
      </c>
    </row>
    <row r="3197" spans="1:31" x14ac:dyDescent="0.3">
      <c r="A3197">
        <v>2696369</v>
      </c>
      <c r="B3197">
        <v>1</v>
      </c>
      <c r="C3197" t="s">
        <v>80</v>
      </c>
      <c r="D3197" t="s">
        <v>93</v>
      </c>
      <c r="E3197" t="s">
        <v>244</v>
      </c>
      <c r="F3197" t="s">
        <v>9206</v>
      </c>
      <c r="G3197" t="s">
        <v>1143</v>
      </c>
      <c r="H3197" t="s">
        <v>187</v>
      </c>
      <c r="I3197" t="s">
        <v>136</v>
      </c>
      <c r="J3197" t="s">
        <v>137</v>
      </c>
      <c r="K3197" t="s">
        <v>138</v>
      </c>
      <c r="L3197" t="s">
        <v>9207</v>
      </c>
      <c r="M3197" t="s">
        <v>9208</v>
      </c>
      <c r="N3197">
        <v>2.8588888880000001</v>
      </c>
      <c r="O3197">
        <v>0</v>
      </c>
      <c r="P3197">
        <v>92</v>
      </c>
      <c r="Q3197">
        <v>0</v>
      </c>
      <c r="R3197">
        <v>6</v>
      </c>
      <c r="S3197">
        <v>0</v>
      </c>
      <c r="T3197">
        <v>27</v>
      </c>
      <c r="U3197">
        <v>0</v>
      </c>
      <c r="V3197">
        <v>0</v>
      </c>
      <c r="W3197">
        <v>0</v>
      </c>
      <c r="X3197">
        <v>49.106010419174304</v>
      </c>
      <c r="Y3197">
        <v>0</v>
      </c>
      <c r="Z3197">
        <v>25.993068544029168</v>
      </c>
      <c r="AA3197">
        <v>0</v>
      </c>
      <c r="AB3197">
        <v>109.55244431028382</v>
      </c>
      <c r="AC3197">
        <v>0</v>
      </c>
      <c r="AD3197">
        <v>0</v>
      </c>
      <c r="AE3197">
        <v>184.65152327348727</v>
      </c>
    </row>
    <row r="3198" spans="1:31" x14ac:dyDescent="0.3">
      <c r="A3198">
        <v>2696416</v>
      </c>
      <c r="B3198">
        <v>1</v>
      </c>
      <c r="C3198" t="s">
        <v>80</v>
      </c>
      <c r="D3198" t="s">
        <v>84</v>
      </c>
      <c r="E3198" t="s">
        <v>213</v>
      </c>
      <c r="F3198" t="s">
        <v>9209</v>
      </c>
      <c r="G3198" t="s">
        <v>688</v>
      </c>
      <c r="H3198" t="s">
        <v>187</v>
      </c>
      <c r="I3198" t="s">
        <v>136</v>
      </c>
      <c r="J3198" t="s">
        <v>137</v>
      </c>
      <c r="K3198" t="s">
        <v>138</v>
      </c>
      <c r="L3198" t="s">
        <v>9210</v>
      </c>
      <c r="M3198" t="s">
        <v>9211</v>
      </c>
      <c r="N3198">
        <v>4.4088888879999999</v>
      </c>
      <c r="O3198">
        <v>0</v>
      </c>
      <c r="P3198">
        <v>5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4.0682126041544437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4.0682126041544437</v>
      </c>
    </row>
    <row r="3199" spans="1:31" x14ac:dyDescent="0.3">
      <c r="A3199">
        <v>2696453</v>
      </c>
      <c r="B3199">
        <v>1</v>
      </c>
      <c r="C3199" t="s">
        <v>80</v>
      </c>
      <c r="D3199" t="s">
        <v>83</v>
      </c>
      <c r="E3199" t="s">
        <v>213</v>
      </c>
      <c r="F3199" t="s">
        <v>9212</v>
      </c>
      <c r="G3199" t="s">
        <v>688</v>
      </c>
      <c r="H3199" t="s">
        <v>187</v>
      </c>
      <c r="I3199" t="s">
        <v>136</v>
      </c>
      <c r="J3199" t="s">
        <v>137</v>
      </c>
      <c r="K3199" t="s">
        <v>138</v>
      </c>
      <c r="L3199" t="s">
        <v>9213</v>
      </c>
      <c r="M3199" t="s">
        <v>9214</v>
      </c>
      <c r="N3199">
        <v>4.1074999999999999</v>
      </c>
      <c r="O3199">
        <v>0</v>
      </c>
      <c r="P3199">
        <v>3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1.2198059042475142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1.2198059042475142</v>
      </c>
    </row>
    <row r="3200" spans="1:31" x14ac:dyDescent="0.3">
      <c r="A3200">
        <v>2696539</v>
      </c>
      <c r="B3200">
        <v>1</v>
      </c>
      <c r="C3200" t="s">
        <v>80</v>
      </c>
      <c r="D3200" t="s">
        <v>84</v>
      </c>
      <c r="E3200" t="s">
        <v>213</v>
      </c>
      <c r="F3200" t="s">
        <v>9215</v>
      </c>
      <c r="G3200" t="s">
        <v>688</v>
      </c>
      <c r="H3200" t="s">
        <v>187</v>
      </c>
      <c r="I3200" t="s">
        <v>136</v>
      </c>
      <c r="J3200" t="s">
        <v>137</v>
      </c>
      <c r="K3200" t="s">
        <v>138</v>
      </c>
      <c r="L3200" t="s">
        <v>9216</v>
      </c>
      <c r="M3200" t="s">
        <v>9217</v>
      </c>
      <c r="N3200">
        <v>2.8119444439999999</v>
      </c>
      <c r="O3200">
        <v>0</v>
      </c>
      <c r="P3200">
        <v>1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1.0350590076278081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1.0350590076278081</v>
      </c>
    </row>
    <row r="3201" spans="1:31" x14ac:dyDescent="0.3">
      <c r="A3201">
        <v>2696581</v>
      </c>
      <c r="B3201">
        <v>1</v>
      </c>
      <c r="C3201" t="s">
        <v>80</v>
      </c>
      <c r="D3201" t="s">
        <v>87</v>
      </c>
      <c r="E3201" t="s">
        <v>213</v>
      </c>
      <c r="F3201" t="s">
        <v>9218</v>
      </c>
      <c r="G3201" t="s">
        <v>831</v>
      </c>
      <c r="H3201" t="s">
        <v>187</v>
      </c>
      <c r="I3201" t="s">
        <v>136</v>
      </c>
      <c r="J3201" t="s">
        <v>137</v>
      </c>
      <c r="K3201" t="s">
        <v>138</v>
      </c>
      <c r="L3201" t="s">
        <v>9219</v>
      </c>
      <c r="M3201" t="s">
        <v>9220</v>
      </c>
      <c r="N3201">
        <v>2.4900000000000002</v>
      </c>
      <c r="O3201">
        <v>0</v>
      </c>
      <c r="P3201">
        <v>3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1.9875264315232593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1.9875264315232593</v>
      </c>
    </row>
    <row r="3202" spans="1:31" x14ac:dyDescent="0.3">
      <c r="A3202">
        <v>2696602</v>
      </c>
      <c r="B3202">
        <v>1</v>
      </c>
      <c r="C3202" t="s">
        <v>80</v>
      </c>
      <c r="D3202" t="s">
        <v>104</v>
      </c>
      <c r="E3202" t="s">
        <v>184</v>
      </c>
      <c r="F3202" t="s">
        <v>9221</v>
      </c>
      <c r="G3202" t="s">
        <v>186</v>
      </c>
      <c r="H3202" t="s">
        <v>187</v>
      </c>
      <c r="I3202" t="s">
        <v>136</v>
      </c>
      <c r="J3202" t="s">
        <v>137</v>
      </c>
      <c r="K3202" t="s">
        <v>138</v>
      </c>
      <c r="L3202" t="s">
        <v>9222</v>
      </c>
      <c r="M3202" t="s">
        <v>9223</v>
      </c>
      <c r="N3202">
        <v>9.1875</v>
      </c>
      <c r="O3202">
        <v>0</v>
      </c>
      <c r="P3202">
        <v>101</v>
      </c>
      <c r="Q3202">
        <v>0</v>
      </c>
      <c r="R3202">
        <v>0</v>
      </c>
      <c r="S3202">
        <v>0</v>
      </c>
      <c r="T3202">
        <v>14</v>
      </c>
      <c r="U3202">
        <v>0</v>
      </c>
      <c r="V3202">
        <v>0</v>
      </c>
      <c r="W3202">
        <v>0</v>
      </c>
      <c r="X3202">
        <v>163.85289609828442</v>
      </c>
      <c r="Y3202">
        <v>0</v>
      </c>
      <c r="Z3202">
        <v>0</v>
      </c>
      <c r="AA3202">
        <v>0</v>
      </c>
      <c r="AB3202">
        <v>88.70558843951919</v>
      </c>
      <c r="AC3202">
        <v>0</v>
      </c>
      <c r="AD3202">
        <v>0</v>
      </c>
      <c r="AE3202">
        <v>252.55848453780362</v>
      </c>
    </row>
    <row r="3203" spans="1:31" x14ac:dyDescent="0.3">
      <c r="A3203">
        <v>2696622</v>
      </c>
      <c r="B3203">
        <v>1</v>
      </c>
      <c r="C3203" t="s">
        <v>80</v>
      </c>
      <c r="D3203" t="s">
        <v>87</v>
      </c>
      <c r="E3203" t="s">
        <v>213</v>
      </c>
      <c r="F3203" t="s">
        <v>9224</v>
      </c>
      <c r="G3203" t="s">
        <v>688</v>
      </c>
      <c r="H3203" t="s">
        <v>187</v>
      </c>
      <c r="I3203" t="s">
        <v>136</v>
      </c>
      <c r="J3203" t="s">
        <v>137</v>
      </c>
      <c r="K3203" t="s">
        <v>138</v>
      </c>
      <c r="L3203" t="s">
        <v>9225</v>
      </c>
      <c r="M3203" t="s">
        <v>9226</v>
      </c>
      <c r="N3203">
        <v>2.1180555550000002</v>
      </c>
      <c r="O3203">
        <v>0</v>
      </c>
      <c r="P3203">
        <v>2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0.80980181992757416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0.80980181992757416</v>
      </c>
    </row>
    <row r="3204" spans="1:31" x14ac:dyDescent="0.3">
      <c r="A3204">
        <v>2696642</v>
      </c>
      <c r="B3204">
        <v>1</v>
      </c>
      <c r="C3204" t="s">
        <v>80</v>
      </c>
      <c r="D3204" t="s">
        <v>95</v>
      </c>
      <c r="E3204" t="s">
        <v>428</v>
      </c>
      <c r="F3204" t="s">
        <v>9227</v>
      </c>
      <c r="G3204" t="s">
        <v>409</v>
      </c>
      <c r="H3204" t="s">
        <v>187</v>
      </c>
      <c r="I3204" t="s">
        <v>136</v>
      </c>
      <c r="J3204" t="s">
        <v>137</v>
      </c>
      <c r="K3204" t="s">
        <v>138</v>
      </c>
      <c r="L3204" t="s">
        <v>9228</v>
      </c>
      <c r="M3204" t="s">
        <v>9229</v>
      </c>
      <c r="N3204">
        <v>0.73361111099999998</v>
      </c>
      <c r="O3204">
        <v>0</v>
      </c>
      <c r="P3204">
        <v>16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2.8512451296467498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2.8512451296467498</v>
      </c>
    </row>
    <row r="3205" spans="1:31" x14ac:dyDescent="0.3">
      <c r="A3205">
        <v>2696659</v>
      </c>
      <c r="B3205">
        <v>1</v>
      </c>
      <c r="C3205" t="s">
        <v>81</v>
      </c>
      <c r="D3205" t="s">
        <v>118</v>
      </c>
      <c r="E3205" t="s">
        <v>132</v>
      </c>
      <c r="F3205" t="s">
        <v>9230</v>
      </c>
      <c r="G3205" t="s">
        <v>409</v>
      </c>
      <c r="H3205" t="s">
        <v>135</v>
      </c>
      <c r="I3205" t="s">
        <v>136</v>
      </c>
      <c r="J3205" t="s">
        <v>137</v>
      </c>
      <c r="K3205" t="s">
        <v>138</v>
      </c>
      <c r="L3205" t="s">
        <v>9191</v>
      </c>
      <c r="M3205" t="s">
        <v>9231</v>
      </c>
      <c r="N3205">
        <v>0.45</v>
      </c>
      <c r="O3205">
        <v>4</v>
      </c>
      <c r="P3205">
        <v>400</v>
      </c>
      <c r="Q3205">
        <v>53</v>
      </c>
      <c r="R3205">
        <v>49</v>
      </c>
      <c r="S3205">
        <v>6</v>
      </c>
      <c r="T3205">
        <v>34</v>
      </c>
      <c r="U3205">
        <v>1</v>
      </c>
      <c r="V3205">
        <v>0</v>
      </c>
      <c r="W3205">
        <v>0.35963955888047999</v>
      </c>
      <c r="X3205">
        <v>29.989126101862034</v>
      </c>
      <c r="Y3205">
        <v>66.302987238688559</v>
      </c>
      <c r="Z3205">
        <v>47.580826686987592</v>
      </c>
      <c r="AA3205">
        <v>12.163428748969292</v>
      </c>
      <c r="AB3205">
        <v>6.9995965707341998</v>
      </c>
      <c r="AC3205">
        <v>67.456105778336408</v>
      </c>
      <c r="AD3205">
        <v>0</v>
      </c>
      <c r="AE3205">
        <v>230.85171068445857</v>
      </c>
    </row>
    <row r="3206" spans="1:31" x14ac:dyDescent="0.3">
      <c r="A3206">
        <v>2693518</v>
      </c>
      <c r="B3206">
        <v>1</v>
      </c>
      <c r="C3206" t="s">
        <v>80</v>
      </c>
      <c r="D3206" t="s">
        <v>101</v>
      </c>
      <c r="E3206" t="s">
        <v>145</v>
      </c>
      <c r="F3206" t="s">
        <v>9232</v>
      </c>
      <c r="G3206" t="s">
        <v>134</v>
      </c>
      <c r="H3206" t="s">
        <v>135</v>
      </c>
      <c r="I3206" t="s">
        <v>136</v>
      </c>
      <c r="J3206" t="s">
        <v>137</v>
      </c>
      <c r="K3206" t="s">
        <v>138</v>
      </c>
      <c r="L3206" t="s">
        <v>9233</v>
      </c>
      <c r="M3206" t="s">
        <v>9234</v>
      </c>
      <c r="N3206">
        <v>0.96944444399999996</v>
      </c>
      <c r="O3206">
        <v>0</v>
      </c>
      <c r="P3206">
        <v>930</v>
      </c>
      <c r="Q3206">
        <v>0</v>
      </c>
      <c r="R3206">
        <v>0</v>
      </c>
      <c r="S3206">
        <v>0</v>
      </c>
      <c r="T3206">
        <v>97</v>
      </c>
      <c r="U3206">
        <v>0</v>
      </c>
      <c r="V3206">
        <v>0</v>
      </c>
      <c r="W3206">
        <v>0</v>
      </c>
      <c r="X3206">
        <v>121.12958344410328</v>
      </c>
      <c r="Y3206">
        <v>0</v>
      </c>
      <c r="Z3206">
        <v>0</v>
      </c>
      <c r="AA3206">
        <v>0</v>
      </c>
      <c r="AB3206">
        <v>119.88817593253638</v>
      </c>
      <c r="AC3206">
        <v>0</v>
      </c>
      <c r="AD3206">
        <v>0</v>
      </c>
      <c r="AE3206">
        <v>241.01775937663967</v>
      </c>
    </row>
    <row r="3207" spans="1:31" x14ac:dyDescent="0.3">
      <c r="A3207">
        <v>2694159</v>
      </c>
      <c r="B3207">
        <v>1</v>
      </c>
      <c r="C3207" t="s">
        <v>80</v>
      </c>
      <c r="D3207" t="s">
        <v>106</v>
      </c>
      <c r="E3207" t="s">
        <v>132</v>
      </c>
      <c r="F3207" t="s">
        <v>9235</v>
      </c>
      <c r="G3207" t="s">
        <v>134</v>
      </c>
      <c r="H3207" t="s">
        <v>135</v>
      </c>
      <c r="I3207" t="s">
        <v>136</v>
      </c>
      <c r="J3207" t="s">
        <v>137</v>
      </c>
      <c r="K3207" t="s">
        <v>138</v>
      </c>
      <c r="L3207" t="s">
        <v>9236</v>
      </c>
      <c r="M3207" t="s">
        <v>9237</v>
      </c>
      <c r="N3207">
        <v>0.61027777699999997</v>
      </c>
      <c r="O3207">
        <v>0</v>
      </c>
      <c r="P3207">
        <v>78</v>
      </c>
      <c r="Q3207">
        <v>15</v>
      </c>
      <c r="R3207">
        <v>28</v>
      </c>
      <c r="S3207">
        <v>2</v>
      </c>
      <c r="T3207">
        <v>16</v>
      </c>
      <c r="U3207">
        <v>1</v>
      </c>
      <c r="V3207">
        <v>0</v>
      </c>
      <c r="W3207">
        <v>0</v>
      </c>
      <c r="X3207">
        <v>13.57253218555557</v>
      </c>
      <c r="Y3207">
        <v>51.505188530106338</v>
      </c>
      <c r="Z3207">
        <v>35.903397819229767</v>
      </c>
      <c r="AA3207">
        <v>5.6547813776315206</v>
      </c>
      <c r="AB3207">
        <v>9.4784359822696445</v>
      </c>
      <c r="AC3207">
        <v>63.852117227126733</v>
      </c>
      <c r="AD3207">
        <v>0</v>
      </c>
      <c r="AE3207">
        <v>179.96645312191959</v>
      </c>
    </row>
    <row r="3208" spans="1:31" x14ac:dyDescent="0.3">
      <c r="A3208">
        <v>2694286</v>
      </c>
      <c r="B3208">
        <v>1</v>
      </c>
      <c r="C3208" t="s">
        <v>80</v>
      </c>
      <c r="D3208" t="s">
        <v>101</v>
      </c>
      <c r="E3208" t="s">
        <v>145</v>
      </c>
      <c r="F3208" t="s">
        <v>9238</v>
      </c>
      <c r="G3208" t="s">
        <v>134</v>
      </c>
      <c r="H3208" t="s">
        <v>135</v>
      </c>
      <c r="I3208" t="s">
        <v>136</v>
      </c>
      <c r="J3208" t="s">
        <v>137</v>
      </c>
      <c r="K3208" t="s">
        <v>138</v>
      </c>
      <c r="L3208" t="s">
        <v>9239</v>
      </c>
      <c r="M3208" t="s">
        <v>9240</v>
      </c>
      <c r="N3208">
        <v>2.5466666660000001</v>
      </c>
      <c r="O3208">
        <v>1</v>
      </c>
      <c r="P3208">
        <v>1540</v>
      </c>
      <c r="Q3208">
        <v>2</v>
      </c>
      <c r="R3208">
        <v>44</v>
      </c>
      <c r="S3208">
        <v>1</v>
      </c>
      <c r="T3208">
        <v>130</v>
      </c>
      <c r="U3208">
        <v>0</v>
      </c>
      <c r="V3208">
        <v>1</v>
      </c>
      <c r="W3208">
        <v>0.5894737499599999</v>
      </c>
      <c r="X3208">
        <v>750.63222304772171</v>
      </c>
      <c r="Y3208">
        <v>6.3860192233066657</v>
      </c>
      <c r="Z3208">
        <v>27.532287594354091</v>
      </c>
      <c r="AA3208">
        <v>3.4836803539200001</v>
      </c>
      <c r="AB3208">
        <v>277.53830316595395</v>
      </c>
      <c r="AC3208">
        <v>0</v>
      </c>
      <c r="AD3208">
        <v>0</v>
      </c>
      <c r="AE3208">
        <v>1066.1619871352163</v>
      </c>
    </row>
    <row r="3209" spans="1:31" x14ac:dyDescent="0.3">
      <c r="A3209">
        <v>2696115</v>
      </c>
      <c r="B3209">
        <v>1</v>
      </c>
      <c r="C3209" t="s">
        <v>80</v>
      </c>
      <c r="D3209" t="s">
        <v>102</v>
      </c>
      <c r="E3209" t="s">
        <v>184</v>
      </c>
      <c r="F3209" t="s">
        <v>9241</v>
      </c>
      <c r="G3209" t="s">
        <v>346</v>
      </c>
      <c r="H3209" t="s">
        <v>187</v>
      </c>
      <c r="I3209" t="s">
        <v>136</v>
      </c>
      <c r="J3209" t="s">
        <v>137</v>
      </c>
      <c r="K3209" t="s">
        <v>166</v>
      </c>
      <c r="L3209" t="s">
        <v>9242</v>
      </c>
      <c r="M3209" t="s">
        <v>9243</v>
      </c>
      <c r="N3209">
        <v>6.1266666660000002</v>
      </c>
      <c r="O3209">
        <v>0</v>
      </c>
      <c r="P3209">
        <v>11</v>
      </c>
      <c r="Q3209">
        <v>0</v>
      </c>
      <c r="R3209">
        <v>29</v>
      </c>
      <c r="S3209">
        <v>0</v>
      </c>
      <c r="T3209">
        <v>7</v>
      </c>
      <c r="U3209">
        <v>0</v>
      </c>
      <c r="V3209">
        <v>0</v>
      </c>
      <c r="W3209">
        <v>0</v>
      </c>
      <c r="X3209">
        <v>7.6641133298964448</v>
      </c>
      <c r="Y3209">
        <v>0</v>
      </c>
      <c r="Z3209">
        <v>66.842026877269788</v>
      </c>
      <c r="AA3209">
        <v>0</v>
      </c>
      <c r="AB3209">
        <v>37.658135652666019</v>
      </c>
      <c r="AC3209">
        <v>0</v>
      </c>
      <c r="AD3209">
        <v>0</v>
      </c>
      <c r="AE3209">
        <v>112.16427585983224</v>
      </c>
    </row>
    <row r="3210" spans="1:31" x14ac:dyDescent="0.3">
      <c r="A3210">
        <v>2696130</v>
      </c>
      <c r="B3210">
        <v>1</v>
      </c>
      <c r="C3210" t="s">
        <v>80</v>
      </c>
      <c r="D3210" t="s">
        <v>93</v>
      </c>
      <c r="E3210" t="s">
        <v>160</v>
      </c>
      <c r="F3210" t="s">
        <v>5444</v>
      </c>
      <c r="G3210" t="s">
        <v>165</v>
      </c>
      <c r="H3210" t="s">
        <v>135</v>
      </c>
      <c r="I3210" t="s">
        <v>136</v>
      </c>
      <c r="J3210" t="s">
        <v>137</v>
      </c>
      <c r="K3210" t="s">
        <v>166</v>
      </c>
      <c r="L3210" t="s">
        <v>9244</v>
      </c>
      <c r="M3210" t="s">
        <v>9245</v>
      </c>
      <c r="N3210">
        <v>6.7350000000000003</v>
      </c>
      <c r="O3210">
        <v>0</v>
      </c>
      <c r="P3210">
        <v>586</v>
      </c>
      <c r="Q3210">
        <v>2</v>
      </c>
      <c r="R3210">
        <v>130</v>
      </c>
      <c r="S3210">
        <v>7</v>
      </c>
      <c r="T3210">
        <v>112</v>
      </c>
      <c r="U3210">
        <v>0</v>
      </c>
      <c r="V3210">
        <v>0</v>
      </c>
      <c r="W3210">
        <v>0</v>
      </c>
      <c r="X3210">
        <v>613.42094066522554</v>
      </c>
      <c r="Y3210">
        <v>235.35705628708908</v>
      </c>
      <c r="Z3210">
        <v>969.63059048869104</v>
      </c>
      <c r="AA3210">
        <v>176.23806624582062</v>
      </c>
      <c r="AB3210">
        <v>656.64289092160993</v>
      </c>
      <c r="AC3210">
        <v>0</v>
      </c>
      <c r="AD3210">
        <v>0</v>
      </c>
      <c r="AE3210">
        <v>2651.2895446084362</v>
      </c>
    </row>
    <row r="3211" spans="1:31" x14ac:dyDescent="0.3">
      <c r="A3211">
        <v>2696138</v>
      </c>
      <c r="B3211">
        <v>1</v>
      </c>
      <c r="C3211" t="s">
        <v>81</v>
      </c>
      <c r="D3211" t="s">
        <v>128</v>
      </c>
      <c r="E3211" t="s">
        <v>132</v>
      </c>
      <c r="F3211" t="s">
        <v>241</v>
      </c>
      <c r="G3211" t="s">
        <v>346</v>
      </c>
      <c r="H3211" t="s">
        <v>135</v>
      </c>
      <c r="I3211" t="s">
        <v>136</v>
      </c>
      <c r="J3211" t="s">
        <v>137</v>
      </c>
      <c r="K3211" t="s">
        <v>166</v>
      </c>
      <c r="L3211" t="s">
        <v>9246</v>
      </c>
      <c r="M3211" t="s">
        <v>9247</v>
      </c>
      <c r="N3211">
        <v>5.9994444439999999</v>
      </c>
      <c r="O3211">
        <v>18</v>
      </c>
      <c r="P3211">
        <v>1488</v>
      </c>
      <c r="Q3211">
        <v>28</v>
      </c>
      <c r="R3211">
        <v>21</v>
      </c>
      <c r="S3211">
        <v>13</v>
      </c>
      <c r="T3211">
        <v>125</v>
      </c>
      <c r="U3211">
        <v>1</v>
      </c>
      <c r="V3211">
        <v>0</v>
      </c>
      <c r="W3211">
        <v>25.029404923199177</v>
      </c>
      <c r="X3211">
        <v>1058.7828668057223</v>
      </c>
      <c r="Y3211">
        <v>1188.789767245135</v>
      </c>
      <c r="Z3211">
        <v>100.4314970570324</v>
      </c>
      <c r="AA3211">
        <v>523.32685295045189</v>
      </c>
      <c r="AB3211">
        <v>347.79276819298843</v>
      </c>
      <c r="AC3211">
        <v>1611.2744421298162</v>
      </c>
      <c r="AD3211">
        <v>0</v>
      </c>
      <c r="AE3211">
        <v>4855.4275993043448</v>
      </c>
    </row>
    <row r="3212" spans="1:31" x14ac:dyDescent="0.3">
      <c r="A3212">
        <v>2696224</v>
      </c>
      <c r="B3212">
        <v>1</v>
      </c>
      <c r="C3212" t="s">
        <v>81</v>
      </c>
      <c r="D3212" t="s">
        <v>118</v>
      </c>
      <c r="E3212" t="s">
        <v>132</v>
      </c>
      <c r="F3212" t="s">
        <v>9248</v>
      </c>
      <c r="G3212" t="s">
        <v>165</v>
      </c>
      <c r="H3212" t="s">
        <v>135</v>
      </c>
      <c r="I3212" t="s">
        <v>136</v>
      </c>
      <c r="J3212" t="s">
        <v>137</v>
      </c>
      <c r="K3212" t="s">
        <v>166</v>
      </c>
      <c r="L3212" t="s">
        <v>9249</v>
      </c>
      <c r="M3212" t="s">
        <v>9250</v>
      </c>
      <c r="N3212">
        <v>5.3194444440000002</v>
      </c>
      <c r="O3212">
        <v>4</v>
      </c>
      <c r="P3212">
        <v>796</v>
      </c>
      <c r="Q3212">
        <v>7</v>
      </c>
      <c r="R3212">
        <v>27</v>
      </c>
      <c r="S3212">
        <v>0</v>
      </c>
      <c r="T3212">
        <v>28</v>
      </c>
      <c r="U3212">
        <v>0</v>
      </c>
      <c r="V3212">
        <v>0</v>
      </c>
      <c r="W3212">
        <v>3.9296590684266675</v>
      </c>
      <c r="X3212">
        <v>524.65881018452922</v>
      </c>
      <c r="Y3212">
        <v>96.679593335745977</v>
      </c>
      <c r="Z3212">
        <v>50.036851166227102</v>
      </c>
      <c r="AA3212">
        <v>0</v>
      </c>
      <c r="AB3212">
        <v>89.772386085904088</v>
      </c>
      <c r="AC3212">
        <v>0</v>
      </c>
      <c r="AD3212">
        <v>0</v>
      </c>
      <c r="AE3212">
        <v>765.07729984083289</v>
      </c>
    </row>
    <row r="3213" spans="1:31" x14ac:dyDescent="0.3">
      <c r="A3213">
        <v>2696305</v>
      </c>
      <c r="B3213">
        <v>1</v>
      </c>
      <c r="C3213" t="s">
        <v>80</v>
      </c>
      <c r="D3213" t="s">
        <v>108</v>
      </c>
      <c r="E3213" t="s">
        <v>132</v>
      </c>
      <c r="F3213" t="s">
        <v>9251</v>
      </c>
      <c r="G3213" t="s">
        <v>165</v>
      </c>
      <c r="H3213" t="s">
        <v>135</v>
      </c>
      <c r="I3213" t="s">
        <v>136</v>
      </c>
      <c r="J3213" t="s">
        <v>137</v>
      </c>
      <c r="K3213" t="s">
        <v>166</v>
      </c>
      <c r="L3213" t="s">
        <v>9252</v>
      </c>
      <c r="M3213" t="s">
        <v>9253</v>
      </c>
      <c r="N3213">
        <v>4.3663888880000004</v>
      </c>
      <c r="O3213">
        <v>0</v>
      </c>
      <c r="P3213">
        <v>139</v>
      </c>
      <c r="Q3213">
        <v>0</v>
      </c>
      <c r="R3213">
        <v>31</v>
      </c>
      <c r="S3213">
        <v>0</v>
      </c>
      <c r="T3213">
        <v>38</v>
      </c>
      <c r="U3213">
        <v>0</v>
      </c>
      <c r="V3213">
        <v>0</v>
      </c>
      <c r="W3213">
        <v>0</v>
      </c>
      <c r="X3213">
        <v>123.83530347099226</v>
      </c>
      <c r="Y3213">
        <v>0</v>
      </c>
      <c r="Z3213">
        <v>179.98293874069921</v>
      </c>
      <c r="AA3213">
        <v>0</v>
      </c>
      <c r="AB3213">
        <v>170.57874513594257</v>
      </c>
      <c r="AC3213">
        <v>0</v>
      </c>
      <c r="AD3213">
        <v>0</v>
      </c>
      <c r="AE3213">
        <v>474.39698734763408</v>
      </c>
    </row>
    <row r="3214" spans="1:31" x14ac:dyDescent="0.3">
      <c r="A3214">
        <v>2696358</v>
      </c>
      <c r="B3214">
        <v>1</v>
      </c>
      <c r="C3214" t="s">
        <v>81</v>
      </c>
      <c r="D3214" t="s">
        <v>128</v>
      </c>
      <c r="E3214" t="s">
        <v>160</v>
      </c>
      <c r="F3214" t="s">
        <v>9254</v>
      </c>
      <c r="G3214" t="s">
        <v>346</v>
      </c>
      <c r="H3214" t="s">
        <v>135</v>
      </c>
      <c r="I3214" t="s">
        <v>136</v>
      </c>
      <c r="J3214" t="s">
        <v>137</v>
      </c>
      <c r="K3214" t="s">
        <v>166</v>
      </c>
      <c r="L3214" t="s">
        <v>9255</v>
      </c>
      <c r="M3214" t="s">
        <v>9256</v>
      </c>
      <c r="N3214">
        <v>2.6419444439999999</v>
      </c>
      <c r="O3214">
        <v>0</v>
      </c>
      <c r="P3214">
        <v>1058</v>
      </c>
      <c r="Q3214">
        <v>0</v>
      </c>
      <c r="R3214">
        <v>0</v>
      </c>
      <c r="S3214">
        <v>0</v>
      </c>
      <c r="T3214">
        <v>40</v>
      </c>
      <c r="U3214">
        <v>0</v>
      </c>
      <c r="V3214">
        <v>0</v>
      </c>
      <c r="W3214">
        <v>0</v>
      </c>
      <c r="X3214">
        <v>500.30342657449398</v>
      </c>
      <c r="Y3214">
        <v>0</v>
      </c>
      <c r="Z3214">
        <v>0</v>
      </c>
      <c r="AA3214">
        <v>0</v>
      </c>
      <c r="AB3214">
        <v>120.38388167565519</v>
      </c>
      <c r="AC3214">
        <v>0</v>
      </c>
      <c r="AD3214">
        <v>0</v>
      </c>
      <c r="AE3214">
        <v>620.68730825014916</v>
      </c>
    </row>
    <row r="3215" spans="1:31" x14ac:dyDescent="0.3">
      <c r="A3215">
        <v>2696420</v>
      </c>
      <c r="B3215">
        <v>1</v>
      </c>
      <c r="C3215" t="s">
        <v>81</v>
      </c>
      <c r="D3215" t="s">
        <v>118</v>
      </c>
      <c r="E3215" t="s">
        <v>428</v>
      </c>
      <c r="F3215" t="s">
        <v>9257</v>
      </c>
      <c r="G3215" t="s">
        <v>215</v>
      </c>
      <c r="H3215" t="s">
        <v>187</v>
      </c>
      <c r="I3215" t="s">
        <v>136</v>
      </c>
      <c r="J3215" t="s">
        <v>137</v>
      </c>
      <c r="K3215" t="s">
        <v>138</v>
      </c>
      <c r="L3215" t="s">
        <v>9258</v>
      </c>
      <c r="M3215" t="s">
        <v>9259</v>
      </c>
      <c r="N3215">
        <v>5.4141666659999999</v>
      </c>
      <c r="O3215">
        <v>0</v>
      </c>
      <c r="P3215">
        <v>14</v>
      </c>
      <c r="Q3215">
        <v>0</v>
      </c>
      <c r="R3215">
        <v>0</v>
      </c>
      <c r="S3215">
        <v>0</v>
      </c>
      <c r="T3215">
        <v>3</v>
      </c>
      <c r="U3215">
        <v>0</v>
      </c>
      <c r="V3215">
        <v>0</v>
      </c>
      <c r="W3215">
        <v>0</v>
      </c>
      <c r="X3215">
        <v>10.954717060066658</v>
      </c>
      <c r="Y3215">
        <v>0</v>
      </c>
      <c r="Z3215">
        <v>0</v>
      </c>
      <c r="AA3215">
        <v>0</v>
      </c>
      <c r="AB3215">
        <v>9.5246783441628224</v>
      </c>
      <c r="AC3215">
        <v>0</v>
      </c>
      <c r="AD3215">
        <v>0</v>
      </c>
      <c r="AE3215">
        <v>20.479395404229479</v>
      </c>
    </row>
    <row r="3216" spans="1:31" x14ac:dyDescent="0.3">
      <c r="A3216">
        <v>2696498</v>
      </c>
      <c r="B3216">
        <v>1</v>
      </c>
      <c r="C3216" t="s">
        <v>81</v>
      </c>
      <c r="D3216" t="s">
        <v>127</v>
      </c>
      <c r="E3216" t="s">
        <v>428</v>
      </c>
      <c r="F3216" t="s">
        <v>9260</v>
      </c>
      <c r="G3216" t="s">
        <v>186</v>
      </c>
      <c r="H3216" t="s">
        <v>187</v>
      </c>
      <c r="I3216" t="s">
        <v>136</v>
      </c>
      <c r="J3216" t="s">
        <v>137</v>
      </c>
      <c r="K3216" t="s">
        <v>138</v>
      </c>
      <c r="L3216" t="s">
        <v>9261</v>
      </c>
      <c r="M3216" t="s">
        <v>9262</v>
      </c>
      <c r="N3216">
        <v>4.1186111109999999</v>
      </c>
      <c r="O3216">
        <v>0</v>
      </c>
      <c r="P3216">
        <v>188</v>
      </c>
      <c r="Q3216">
        <v>0</v>
      </c>
      <c r="R3216">
        <v>0</v>
      </c>
      <c r="S3216">
        <v>0</v>
      </c>
      <c r="T3216">
        <v>11</v>
      </c>
      <c r="U3216">
        <v>0</v>
      </c>
      <c r="V3216">
        <v>0</v>
      </c>
      <c r="W3216">
        <v>0</v>
      </c>
      <c r="X3216">
        <v>118.60462979141236</v>
      </c>
      <c r="Y3216">
        <v>0</v>
      </c>
      <c r="Z3216">
        <v>0</v>
      </c>
      <c r="AA3216">
        <v>0</v>
      </c>
      <c r="AB3216">
        <v>24.502500148019447</v>
      </c>
      <c r="AC3216">
        <v>0</v>
      </c>
      <c r="AD3216">
        <v>0</v>
      </c>
      <c r="AE3216">
        <v>143.10712993943181</v>
      </c>
    </row>
    <row r="3217" spans="1:31" x14ac:dyDescent="0.3">
      <c r="A3217">
        <v>2696499</v>
      </c>
      <c r="B3217">
        <v>1</v>
      </c>
      <c r="C3217" t="s">
        <v>81</v>
      </c>
      <c r="D3217" t="s">
        <v>127</v>
      </c>
      <c r="E3217" t="s">
        <v>184</v>
      </c>
      <c r="F3217" t="s">
        <v>9263</v>
      </c>
      <c r="G3217" t="s">
        <v>409</v>
      </c>
      <c r="H3217" t="s">
        <v>187</v>
      </c>
      <c r="I3217" t="s">
        <v>136</v>
      </c>
      <c r="J3217" t="s">
        <v>137</v>
      </c>
      <c r="K3217" t="s">
        <v>138</v>
      </c>
      <c r="L3217" t="s">
        <v>9264</v>
      </c>
      <c r="M3217" t="s">
        <v>9265</v>
      </c>
      <c r="N3217">
        <v>3.72</v>
      </c>
      <c r="O3217">
        <v>0</v>
      </c>
      <c r="P3217">
        <v>0</v>
      </c>
      <c r="Q3217">
        <v>0</v>
      </c>
      <c r="R3217">
        <v>1</v>
      </c>
      <c r="S3217">
        <v>0</v>
      </c>
      <c r="T3217">
        <v>30</v>
      </c>
      <c r="U3217">
        <v>0</v>
      </c>
      <c r="V3217">
        <v>1</v>
      </c>
      <c r="W3217">
        <v>0</v>
      </c>
      <c r="X3217">
        <v>0</v>
      </c>
      <c r="Y3217">
        <v>0</v>
      </c>
      <c r="Z3217">
        <v>0.51403822478040273</v>
      </c>
      <c r="AA3217">
        <v>0</v>
      </c>
      <c r="AB3217">
        <v>71.483437296038588</v>
      </c>
      <c r="AC3217">
        <v>0</v>
      </c>
      <c r="AD3217">
        <v>4.8314293776769857</v>
      </c>
      <c r="AE3217">
        <v>76.828904898495978</v>
      </c>
    </row>
    <row r="3218" spans="1:31" x14ac:dyDescent="0.3">
      <c r="A3218">
        <v>2696510</v>
      </c>
      <c r="B3218">
        <v>1</v>
      </c>
      <c r="C3218" t="s">
        <v>80</v>
      </c>
      <c r="D3218" t="s">
        <v>94</v>
      </c>
      <c r="E3218" t="s">
        <v>213</v>
      </c>
      <c r="F3218" t="s">
        <v>9266</v>
      </c>
      <c r="G3218" t="s">
        <v>831</v>
      </c>
      <c r="H3218" t="s">
        <v>187</v>
      </c>
      <c r="I3218" t="s">
        <v>136</v>
      </c>
      <c r="J3218" t="s">
        <v>137</v>
      </c>
      <c r="K3218" t="s">
        <v>138</v>
      </c>
      <c r="L3218" t="s">
        <v>9267</v>
      </c>
      <c r="M3218" t="s">
        <v>9268</v>
      </c>
      <c r="N3218">
        <v>0.73277777700000002</v>
      </c>
      <c r="O3218">
        <v>0</v>
      </c>
      <c r="P3218">
        <v>0</v>
      </c>
      <c r="Q3218">
        <v>0</v>
      </c>
      <c r="R3218">
        <v>0</v>
      </c>
      <c r="S3218">
        <v>0</v>
      </c>
      <c r="T3218">
        <v>3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4.0134216972767867</v>
      </c>
      <c r="AC3218">
        <v>0</v>
      </c>
      <c r="AD3218">
        <v>0</v>
      </c>
      <c r="AE3218">
        <v>4.0134216972767867</v>
      </c>
    </row>
    <row r="3219" spans="1:31" x14ac:dyDescent="0.3">
      <c r="A3219">
        <v>2696554</v>
      </c>
      <c r="B3219">
        <v>1</v>
      </c>
      <c r="C3219" t="s">
        <v>80</v>
      </c>
      <c r="D3219" t="s">
        <v>83</v>
      </c>
      <c r="E3219" t="s">
        <v>213</v>
      </c>
      <c r="F3219" t="s">
        <v>9269</v>
      </c>
      <c r="G3219" t="s">
        <v>688</v>
      </c>
      <c r="H3219" t="s">
        <v>187</v>
      </c>
      <c r="I3219" t="s">
        <v>136</v>
      </c>
      <c r="J3219" t="s">
        <v>137</v>
      </c>
      <c r="K3219" t="s">
        <v>138</v>
      </c>
      <c r="L3219" t="s">
        <v>9270</v>
      </c>
      <c r="M3219" t="s">
        <v>9271</v>
      </c>
      <c r="N3219">
        <v>3.0463888880000001</v>
      </c>
      <c r="O3219">
        <v>0</v>
      </c>
      <c r="P3219">
        <v>9</v>
      </c>
      <c r="Q3219">
        <v>0</v>
      </c>
      <c r="R3219">
        <v>0</v>
      </c>
      <c r="S3219">
        <v>0</v>
      </c>
      <c r="T3219">
        <v>3</v>
      </c>
      <c r="U3219">
        <v>0</v>
      </c>
      <c r="V3219">
        <v>0</v>
      </c>
      <c r="W3219">
        <v>0</v>
      </c>
      <c r="X3219">
        <v>5.0724006647257056</v>
      </c>
      <c r="Y3219">
        <v>0</v>
      </c>
      <c r="Z3219">
        <v>0</v>
      </c>
      <c r="AA3219">
        <v>0</v>
      </c>
      <c r="AB3219">
        <v>8.3543180325252333</v>
      </c>
      <c r="AC3219">
        <v>0</v>
      </c>
      <c r="AD3219">
        <v>0</v>
      </c>
      <c r="AE3219">
        <v>13.426718697250939</v>
      </c>
    </row>
    <row r="3220" spans="1:31" x14ac:dyDescent="0.3">
      <c r="A3220">
        <v>2696510</v>
      </c>
      <c r="B3220">
        <v>2</v>
      </c>
      <c r="C3220" t="s">
        <v>80</v>
      </c>
      <c r="D3220" t="s">
        <v>94</v>
      </c>
      <c r="E3220" t="s">
        <v>184</v>
      </c>
      <c r="F3220" t="s">
        <v>9272</v>
      </c>
      <c r="G3220" t="s">
        <v>831</v>
      </c>
      <c r="H3220" t="s">
        <v>187</v>
      </c>
      <c r="I3220" t="s">
        <v>136</v>
      </c>
      <c r="J3220" t="s">
        <v>137</v>
      </c>
      <c r="K3220" t="s">
        <v>138</v>
      </c>
      <c r="L3220" t="s">
        <v>9268</v>
      </c>
      <c r="M3220" t="s">
        <v>9273</v>
      </c>
      <c r="N3220">
        <v>2.9505555550000002</v>
      </c>
      <c r="O3220">
        <v>0</v>
      </c>
      <c r="P3220">
        <v>0</v>
      </c>
      <c r="Q3220">
        <v>0</v>
      </c>
      <c r="R3220">
        <v>0</v>
      </c>
      <c r="S3220">
        <v>0</v>
      </c>
      <c r="T3220">
        <v>16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46.539947720754917</v>
      </c>
      <c r="AC3220">
        <v>0</v>
      </c>
      <c r="AD3220">
        <v>0</v>
      </c>
      <c r="AE3220">
        <v>46.539947720754917</v>
      </c>
    </row>
    <row r="3221" spans="1:31" x14ac:dyDescent="0.3">
      <c r="A3221">
        <v>2696601</v>
      </c>
      <c r="B3221">
        <v>1</v>
      </c>
      <c r="C3221" t="s">
        <v>80</v>
      </c>
      <c r="D3221" t="s">
        <v>93</v>
      </c>
      <c r="E3221" t="s">
        <v>160</v>
      </c>
      <c r="F3221" t="s">
        <v>9274</v>
      </c>
      <c r="G3221" t="s">
        <v>165</v>
      </c>
      <c r="H3221" t="s">
        <v>135</v>
      </c>
      <c r="I3221" t="s">
        <v>136</v>
      </c>
      <c r="J3221" t="s">
        <v>137</v>
      </c>
      <c r="K3221" t="s">
        <v>166</v>
      </c>
      <c r="L3221" t="s">
        <v>9275</v>
      </c>
      <c r="M3221" t="s">
        <v>9276</v>
      </c>
      <c r="N3221">
        <v>0.16750000000000001</v>
      </c>
      <c r="O3221">
        <v>1</v>
      </c>
      <c r="P3221">
        <v>0</v>
      </c>
      <c r="Q3221">
        <v>17</v>
      </c>
      <c r="R3221">
        <v>0</v>
      </c>
      <c r="S3221">
        <v>1</v>
      </c>
      <c r="T3221">
        <v>0</v>
      </c>
      <c r="U3221">
        <v>1</v>
      </c>
      <c r="V3221">
        <v>0</v>
      </c>
      <c r="W3221">
        <v>2.1403625479888921</v>
      </c>
      <c r="X3221">
        <v>0</v>
      </c>
      <c r="Y3221">
        <v>32.162251162671787</v>
      </c>
      <c r="Z3221">
        <v>0</v>
      </c>
      <c r="AA3221">
        <v>0.90825801031325615</v>
      </c>
      <c r="AB3221">
        <v>0</v>
      </c>
      <c r="AC3221">
        <v>18.250857204701706</v>
      </c>
      <c r="AD3221">
        <v>0</v>
      </c>
      <c r="AE3221">
        <v>53.461728925675644</v>
      </c>
    </row>
    <row r="3222" spans="1:31" x14ac:dyDescent="0.3">
      <c r="A3222">
        <v>2696607</v>
      </c>
      <c r="B3222">
        <v>1</v>
      </c>
      <c r="C3222" t="s">
        <v>80</v>
      </c>
      <c r="D3222" t="s">
        <v>93</v>
      </c>
      <c r="E3222" t="s">
        <v>160</v>
      </c>
      <c r="F3222" t="s">
        <v>9277</v>
      </c>
      <c r="G3222" t="s">
        <v>134</v>
      </c>
      <c r="H3222" t="s">
        <v>135</v>
      </c>
      <c r="I3222" t="s">
        <v>136</v>
      </c>
      <c r="J3222" t="s">
        <v>137</v>
      </c>
      <c r="K3222" t="s">
        <v>138</v>
      </c>
      <c r="L3222" t="s">
        <v>9278</v>
      </c>
      <c r="M3222" t="s">
        <v>9279</v>
      </c>
      <c r="N3222">
        <v>0.26888888799999999</v>
      </c>
      <c r="O3222">
        <v>0</v>
      </c>
      <c r="P3222">
        <v>52</v>
      </c>
      <c r="Q3222">
        <v>51</v>
      </c>
      <c r="R3222">
        <v>156</v>
      </c>
      <c r="S3222">
        <v>4</v>
      </c>
      <c r="T3222">
        <v>54</v>
      </c>
      <c r="U3222">
        <v>1</v>
      </c>
      <c r="V3222">
        <v>0</v>
      </c>
      <c r="W3222">
        <v>0</v>
      </c>
      <c r="X3222">
        <v>3.9598255027972096</v>
      </c>
      <c r="Y3222">
        <v>121.67597567458066</v>
      </c>
      <c r="Z3222">
        <v>90.955677695460452</v>
      </c>
      <c r="AA3222">
        <v>5.6749027257575655</v>
      </c>
      <c r="AB3222">
        <v>22.016639075572119</v>
      </c>
      <c r="AC3222">
        <v>175.10110855700313</v>
      </c>
      <c r="AD3222">
        <v>0</v>
      </c>
      <c r="AE3222">
        <v>419.38412923117113</v>
      </c>
    </row>
    <row r="3223" spans="1:31" x14ac:dyDescent="0.3">
      <c r="A3223">
        <v>2696625</v>
      </c>
      <c r="B3223">
        <v>1</v>
      </c>
      <c r="C3223" t="s">
        <v>81</v>
      </c>
      <c r="D3223" t="s">
        <v>114</v>
      </c>
      <c r="E3223" t="s">
        <v>184</v>
      </c>
      <c r="F3223" t="s">
        <v>9280</v>
      </c>
      <c r="G3223" t="s">
        <v>1999</v>
      </c>
      <c r="H3223" t="s">
        <v>187</v>
      </c>
      <c r="I3223" t="s">
        <v>136</v>
      </c>
      <c r="J3223" t="s">
        <v>137</v>
      </c>
      <c r="K3223" t="s">
        <v>138</v>
      </c>
      <c r="L3223" t="s">
        <v>9281</v>
      </c>
      <c r="M3223" t="s">
        <v>9282</v>
      </c>
      <c r="N3223">
        <v>2.4558333330000002</v>
      </c>
      <c r="O3223">
        <v>0</v>
      </c>
      <c r="P3223">
        <v>12</v>
      </c>
      <c r="Q3223">
        <v>0</v>
      </c>
      <c r="R3223">
        <v>0</v>
      </c>
      <c r="S3223">
        <v>0</v>
      </c>
      <c r="T3223">
        <v>1</v>
      </c>
      <c r="U3223">
        <v>0</v>
      </c>
      <c r="V3223">
        <v>0</v>
      </c>
      <c r="W3223">
        <v>0</v>
      </c>
      <c r="X3223">
        <v>2.968031068316892</v>
      </c>
      <c r="Y3223">
        <v>0</v>
      </c>
      <c r="Z3223">
        <v>0</v>
      </c>
      <c r="AA3223">
        <v>0</v>
      </c>
      <c r="AB3223">
        <v>0.16747884422329168</v>
      </c>
      <c r="AC3223">
        <v>0</v>
      </c>
      <c r="AD3223">
        <v>0</v>
      </c>
      <c r="AE3223">
        <v>3.1355099125401837</v>
      </c>
    </row>
    <row r="3224" spans="1:31" x14ac:dyDescent="0.3">
      <c r="A3224">
        <v>2696631</v>
      </c>
      <c r="B3224">
        <v>1</v>
      </c>
      <c r="C3224" t="s">
        <v>80</v>
      </c>
      <c r="D3224" t="s">
        <v>82</v>
      </c>
      <c r="E3224" t="s">
        <v>213</v>
      </c>
      <c r="F3224" t="s">
        <v>9283</v>
      </c>
      <c r="G3224" t="s">
        <v>215</v>
      </c>
      <c r="H3224" t="s">
        <v>187</v>
      </c>
      <c r="I3224" t="s">
        <v>136</v>
      </c>
      <c r="J3224" t="s">
        <v>137</v>
      </c>
      <c r="K3224" t="s">
        <v>138</v>
      </c>
      <c r="L3224" t="s">
        <v>9284</v>
      </c>
      <c r="M3224" t="s">
        <v>9285</v>
      </c>
      <c r="N3224">
        <v>1.856944444</v>
      </c>
      <c r="O3224">
        <v>0</v>
      </c>
      <c r="P3224">
        <v>0</v>
      </c>
      <c r="Q3224">
        <v>0</v>
      </c>
      <c r="R3224">
        <v>0</v>
      </c>
      <c r="S3224">
        <v>0</v>
      </c>
      <c r="T3224">
        <v>2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10.64093327994445</v>
      </c>
      <c r="AC3224">
        <v>0</v>
      </c>
      <c r="AD3224">
        <v>0</v>
      </c>
      <c r="AE3224">
        <v>10.64093327994445</v>
      </c>
    </row>
    <row r="3225" spans="1:31" x14ac:dyDescent="0.3">
      <c r="A3225">
        <v>2696634</v>
      </c>
      <c r="B3225">
        <v>1</v>
      </c>
      <c r="C3225" t="s">
        <v>81</v>
      </c>
      <c r="D3225" t="s">
        <v>115</v>
      </c>
      <c r="E3225" t="s">
        <v>213</v>
      </c>
      <c r="F3225" t="s">
        <v>9286</v>
      </c>
      <c r="G3225" t="s">
        <v>688</v>
      </c>
      <c r="H3225" t="s">
        <v>187</v>
      </c>
      <c r="I3225" t="s">
        <v>136</v>
      </c>
      <c r="J3225" t="s">
        <v>137</v>
      </c>
      <c r="K3225" t="s">
        <v>138</v>
      </c>
      <c r="L3225" t="s">
        <v>9287</v>
      </c>
      <c r="M3225" t="s">
        <v>9288</v>
      </c>
      <c r="N3225">
        <v>1.9330555549999999</v>
      </c>
      <c r="O3225">
        <v>0</v>
      </c>
      <c r="P3225">
        <v>1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</row>
    <row r="3226" spans="1:31" x14ac:dyDescent="0.3">
      <c r="A3226">
        <v>2696648</v>
      </c>
      <c r="B3226">
        <v>1</v>
      </c>
      <c r="C3226" t="s">
        <v>81</v>
      </c>
      <c r="D3226" t="s">
        <v>113</v>
      </c>
      <c r="E3226" t="s">
        <v>213</v>
      </c>
      <c r="F3226" t="s">
        <v>9289</v>
      </c>
      <c r="G3226" t="s">
        <v>688</v>
      </c>
      <c r="H3226" t="s">
        <v>187</v>
      </c>
      <c r="I3226" t="s">
        <v>136</v>
      </c>
      <c r="J3226" t="s">
        <v>137</v>
      </c>
      <c r="K3226" t="s">
        <v>138</v>
      </c>
      <c r="L3226" t="s">
        <v>9290</v>
      </c>
      <c r="M3226" t="s">
        <v>9291</v>
      </c>
      <c r="N3226">
        <v>1.2322222220000001</v>
      </c>
      <c r="O3226">
        <v>0</v>
      </c>
      <c r="P3226">
        <v>1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0.35190732751731979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0.35190732751731979</v>
      </c>
    </row>
    <row r="3227" spans="1:31" x14ac:dyDescent="0.3">
      <c r="A3227">
        <v>2696662</v>
      </c>
      <c r="B3227">
        <v>1</v>
      </c>
      <c r="C3227" t="s">
        <v>80</v>
      </c>
      <c r="D3227" t="s">
        <v>83</v>
      </c>
      <c r="E3227" t="s">
        <v>213</v>
      </c>
      <c r="F3227" t="s">
        <v>9292</v>
      </c>
      <c r="G3227" t="s">
        <v>688</v>
      </c>
      <c r="H3227" t="s">
        <v>187</v>
      </c>
      <c r="I3227" t="s">
        <v>136</v>
      </c>
      <c r="J3227" t="s">
        <v>137</v>
      </c>
      <c r="K3227" t="s">
        <v>138</v>
      </c>
      <c r="L3227" t="s">
        <v>9293</v>
      </c>
      <c r="M3227" t="s">
        <v>9294</v>
      </c>
      <c r="N3227">
        <v>1.284166666</v>
      </c>
      <c r="O3227">
        <v>0</v>
      </c>
      <c r="P3227">
        <v>2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0.53724302699988091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0.53724302699988091</v>
      </c>
    </row>
    <row r="3228" spans="1:31" x14ac:dyDescent="0.3">
      <c r="A3228">
        <v>2696672</v>
      </c>
      <c r="B3228">
        <v>1</v>
      </c>
      <c r="C3228" t="s">
        <v>80</v>
      </c>
      <c r="D3228" t="s">
        <v>85</v>
      </c>
      <c r="E3228" t="s">
        <v>428</v>
      </c>
      <c r="F3228" t="s">
        <v>9295</v>
      </c>
      <c r="G3228" t="s">
        <v>1177</v>
      </c>
      <c r="H3228" t="s">
        <v>187</v>
      </c>
      <c r="I3228" t="s">
        <v>136</v>
      </c>
      <c r="J3228" t="s">
        <v>137</v>
      </c>
      <c r="K3228" t="s">
        <v>138</v>
      </c>
      <c r="L3228" t="s">
        <v>9296</v>
      </c>
      <c r="M3228" t="s">
        <v>9297</v>
      </c>
      <c r="N3228">
        <v>0.93472222199999999</v>
      </c>
      <c r="O3228">
        <v>0</v>
      </c>
      <c r="P3228">
        <v>25</v>
      </c>
      <c r="Q3228">
        <v>0</v>
      </c>
      <c r="R3228">
        <v>0</v>
      </c>
      <c r="S3228">
        <v>0</v>
      </c>
      <c r="T3228">
        <v>2</v>
      </c>
      <c r="U3228">
        <v>0</v>
      </c>
      <c r="V3228">
        <v>0</v>
      </c>
      <c r="W3228">
        <v>0</v>
      </c>
      <c r="X3228">
        <v>4.5844119179167411</v>
      </c>
      <c r="Y3228">
        <v>0</v>
      </c>
      <c r="Z3228">
        <v>0</v>
      </c>
      <c r="AA3228">
        <v>0</v>
      </c>
      <c r="AB3228">
        <v>1.8387300166375251</v>
      </c>
      <c r="AC3228">
        <v>0</v>
      </c>
      <c r="AD3228">
        <v>0</v>
      </c>
      <c r="AE3228">
        <v>6.4231419345542662</v>
      </c>
    </row>
    <row r="3229" spans="1:31" x14ac:dyDescent="0.3">
      <c r="A3229">
        <v>2696677</v>
      </c>
      <c r="B3229">
        <v>1</v>
      </c>
      <c r="C3229" t="s">
        <v>80</v>
      </c>
      <c r="D3229" t="s">
        <v>95</v>
      </c>
      <c r="E3229" t="s">
        <v>184</v>
      </c>
      <c r="F3229" t="s">
        <v>9298</v>
      </c>
      <c r="G3229" t="s">
        <v>409</v>
      </c>
      <c r="H3229" t="s">
        <v>187</v>
      </c>
      <c r="I3229" t="s">
        <v>136</v>
      </c>
      <c r="J3229" t="s">
        <v>137</v>
      </c>
      <c r="K3229" t="s">
        <v>138</v>
      </c>
      <c r="L3229" t="s">
        <v>9299</v>
      </c>
      <c r="M3229" t="s">
        <v>9300</v>
      </c>
      <c r="N3229">
        <v>1.1772222219999999</v>
      </c>
      <c r="O3229">
        <v>0</v>
      </c>
      <c r="P3229">
        <v>2</v>
      </c>
      <c r="Q3229">
        <v>0</v>
      </c>
      <c r="R3229">
        <v>3</v>
      </c>
      <c r="S3229">
        <v>0</v>
      </c>
      <c r="T3229">
        <v>1</v>
      </c>
      <c r="U3229">
        <v>0</v>
      </c>
      <c r="V3229">
        <v>0</v>
      </c>
      <c r="W3229">
        <v>0</v>
      </c>
      <c r="X3229">
        <v>0.91788750606403746</v>
      </c>
      <c r="Y3229">
        <v>0</v>
      </c>
      <c r="Z3229">
        <v>2.6256679856275174</v>
      </c>
      <c r="AA3229">
        <v>0</v>
      </c>
      <c r="AB3229">
        <v>0.29412432731381033</v>
      </c>
      <c r="AC3229">
        <v>0</v>
      </c>
      <c r="AD3229">
        <v>0</v>
      </c>
      <c r="AE3229">
        <v>3.8376798190053649</v>
      </c>
    </row>
    <row r="3230" spans="1:31" x14ac:dyDescent="0.3">
      <c r="A3230">
        <v>2696689</v>
      </c>
      <c r="B3230">
        <v>1</v>
      </c>
      <c r="C3230" t="s">
        <v>80</v>
      </c>
      <c r="D3230" t="s">
        <v>101</v>
      </c>
      <c r="E3230" t="s">
        <v>244</v>
      </c>
      <c r="F3230" t="s">
        <v>9301</v>
      </c>
      <c r="G3230" t="s">
        <v>409</v>
      </c>
      <c r="H3230" t="s">
        <v>187</v>
      </c>
      <c r="I3230" t="s">
        <v>136</v>
      </c>
      <c r="J3230" t="s">
        <v>137</v>
      </c>
      <c r="K3230" t="s">
        <v>138</v>
      </c>
      <c r="L3230" t="s">
        <v>9302</v>
      </c>
      <c r="M3230" t="s">
        <v>9303</v>
      </c>
      <c r="N3230">
        <v>0.65749999999999997</v>
      </c>
      <c r="O3230">
        <v>0</v>
      </c>
      <c r="P3230">
        <v>126</v>
      </c>
      <c r="Q3230">
        <v>0</v>
      </c>
      <c r="R3230">
        <v>0</v>
      </c>
      <c r="S3230">
        <v>0</v>
      </c>
      <c r="T3230">
        <v>2</v>
      </c>
      <c r="U3230">
        <v>0</v>
      </c>
      <c r="V3230">
        <v>0</v>
      </c>
      <c r="W3230">
        <v>0</v>
      </c>
      <c r="X3230">
        <v>20.143979181653208</v>
      </c>
      <c r="Y3230">
        <v>0</v>
      </c>
      <c r="Z3230">
        <v>0</v>
      </c>
      <c r="AA3230">
        <v>0</v>
      </c>
      <c r="AB3230">
        <v>1.5911403930707761</v>
      </c>
      <c r="AC3230">
        <v>0</v>
      </c>
      <c r="AD3230">
        <v>0</v>
      </c>
      <c r="AE3230">
        <v>21.735119574723985</v>
      </c>
    </row>
    <row r="3231" spans="1:31" x14ac:dyDescent="0.3">
      <c r="A3231">
        <v>2689320</v>
      </c>
      <c r="B3231">
        <v>1</v>
      </c>
      <c r="C3231" t="s">
        <v>80</v>
      </c>
      <c r="D3231" t="s">
        <v>103</v>
      </c>
      <c r="E3231" t="s">
        <v>145</v>
      </c>
      <c r="F3231" t="s">
        <v>9304</v>
      </c>
      <c r="G3231" t="s">
        <v>176</v>
      </c>
      <c r="H3231" t="s">
        <v>135</v>
      </c>
      <c r="I3231" t="s">
        <v>136</v>
      </c>
      <c r="J3231" t="s">
        <v>137</v>
      </c>
      <c r="K3231" t="s">
        <v>138</v>
      </c>
      <c r="L3231" t="s">
        <v>9305</v>
      </c>
      <c r="M3231" t="s">
        <v>9306</v>
      </c>
      <c r="N3231">
        <v>5.7311111109999997</v>
      </c>
      <c r="O3231">
        <v>0</v>
      </c>
      <c r="P3231">
        <v>1</v>
      </c>
      <c r="Q3231">
        <v>0</v>
      </c>
      <c r="R3231">
        <v>12</v>
      </c>
      <c r="S3231">
        <v>0</v>
      </c>
      <c r="T3231">
        <v>3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186.62566344859081</v>
      </c>
      <c r="AA3231">
        <v>0</v>
      </c>
      <c r="AB3231">
        <v>12.447930377921272</v>
      </c>
      <c r="AC3231">
        <v>0</v>
      </c>
      <c r="AD3231">
        <v>0</v>
      </c>
      <c r="AE3231">
        <v>199.07359382651208</v>
      </c>
    </row>
    <row r="3232" spans="1:31" x14ac:dyDescent="0.3">
      <c r="A3232">
        <v>2696106</v>
      </c>
      <c r="B3232">
        <v>1</v>
      </c>
      <c r="C3232" t="s">
        <v>81</v>
      </c>
      <c r="D3232" t="s">
        <v>112</v>
      </c>
      <c r="E3232" t="s">
        <v>184</v>
      </c>
      <c r="F3232" t="s">
        <v>9307</v>
      </c>
      <c r="G3232" t="s">
        <v>346</v>
      </c>
      <c r="H3232" t="s">
        <v>187</v>
      </c>
      <c r="I3232" t="s">
        <v>136</v>
      </c>
      <c r="J3232" t="s">
        <v>137</v>
      </c>
      <c r="K3232" t="s">
        <v>166</v>
      </c>
      <c r="L3232" t="s">
        <v>9308</v>
      </c>
      <c r="M3232" t="s">
        <v>9309</v>
      </c>
      <c r="N3232">
        <v>7.7074999999999996</v>
      </c>
      <c r="O3232">
        <v>0</v>
      </c>
      <c r="P3232">
        <v>12</v>
      </c>
      <c r="Q3232">
        <v>0</v>
      </c>
      <c r="R3232">
        <v>8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14.625721449396973</v>
      </c>
      <c r="Y3232">
        <v>0</v>
      </c>
      <c r="Z3232">
        <v>5.7869598542822906</v>
      </c>
      <c r="AA3232">
        <v>0</v>
      </c>
      <c r="AB3232">
        <v>0</v>
      </c>
      <c r="AC3232">
        <v>0</v>
      </c>
      <c r="AD3232">
        <v>0</v>
      </c>
      <c r="AE3232">
        <v>20.412681303679264</v>
      </c>
    </row>
    <row r="3233" spans="1:31" x14ac:dyDescent="0.3">
      <c r="A3233">
        <v>2696341</v>
      </c>
      <c r="B3233">
        <v>1</v>
      </c>
      <c r="C3233" t="s">
        <v>81</v>
      </c>
      <c r="D3233" t="s">
        <v>126</v>
      </c>
      <c r="E3233" t="s">
        <v>132</v>
      </c>
      <c r="F3233" t="s">
        <v>9310</v>
      </c>
      <c r="G3233" t="s">
        <v>346</v>
      </c>
      <c r="H3233" t="s">
        <v>135</v>
      </c>
      <c r="I3233" t="s">
        <v>136</v>
      </c>
      <c r="J3233" t="s">
        <v>137</v>
      </c>
      <c r="K3233" t="s">
        <v>166</v>
      </c>
      <c r="L3233" t="s">
        <v>9311</v>
      </c>
      <c r="M3233" t="s">
        <v>9312</v>
      </c>
      <c r="N3233">
        <v>4.3736111109999998</v>
      </c>
      <c r="O3233">
        <v>6</v>
      </c>
      <c r="P3233">
        <v>700</v>
      </c>
      <c r="Q3233">
        <v>12</v>
      </c>
      <c r="R3233">
        <v>102</v>
      </c>
      <c r="S3233">
        <v>14</v>
      </c>
      <c r="T3233">
        <v>50</v>
      </c>
      <c r="U3233">
        <v>0</v>
      </c>
      <c r="V3233">
        <v>0</v>
      </c>
      <c r="W3233">
        <v>10.13166889412345</v>
      </c>
      <c r="X3233">
        <v>272.96810340560529</v>
      </c>
      <c r="Y3233">
        <v>47.705151382131596</v>
      </c>
      <c r="Z3233">
        <v>293.19751094715662</v>
      </c>
      <c r="AA3233">
        <v>209.39116365106233</v>
      </c>
      <c r="AB3233">
        <v>144.04326559526689</v>
      </c>
      <c r="AC3233">
        <v>0</v>
      </c>
      <c r="AD3233">
        <v>0</v>
      </c>
      <c r="AE3233">
        <v>977.43686387534626</v>
      </c>
    </row>
    <row r="3234" spans="1:31" x14ac:dyDescent="0.3">
      <c r="A3234">
        <v>2696417</v>
      </c>
      <c r="B3234">
        <v>1</v>
      </c>
      <c r="C3234" t="s">
        <v>81</v>
      </c>
      <c r="D3234" t="s">
        <v>121</v>
      </c>
      <c r="E3234" t="s">
        <v>184</v>
      </c>
      <c r="F3234" t="s">
        <v>9313</v>
      </c>
      <c r="G3234" t="s">
        <v>186</v>
      </c>
      <c r="H3234" t="s">
        <v>187</v>
      </c>
      <c r="I3234" t="s">
        <v>136</v>
      </c>
      <c r="J3234" t="s">
        <v>137</v>
      </c>
      <c r="K3234" t="s">
        <v>138</v>
      </c>
      <c r="L3234" t="s">
        <v>9314</v>
      </c>
      <c r="M3234" t="s">
        <v>9315</v>
      </c>
      <c r="N3234">
        <v>5.4405555550000004</v>
      </c>
      <c r="O3234">
        <v>0</v>
      </c>
      <c r="P3234">
        <v>77</v>
      </c>
      <c r="Q3234">
        <v>0</v>
      </c>
      <c r="R3234">
        <v>0</v>
      </c>
      <c r="S3234">
        <v>0</v>
      </c>
      <c r="T3234">
        <v>3</v>
      </c>
      <c r="U3234">
        <v>0</v>
      </c>
      <c r="V3234">
        <v>0</v>
      </c>
      <c r="W3234">
        <v>0</v>
      </c>
      <c r="X3234">
        <v>52.952867564162958</v>
      </c>
      <c r="Y3234">
        <v>0</v>
      </c>
      <c r="Z3234">
        <v>0</v>
      </c>
      <c r="AA3234">
        <v>0</v>
      </c>
      <c r="AB3234">
        <v>45.657971178829754</v>
      </c>
      <c r="AC3234">
        <v>0</v>
      </c>
      <c r="AD3234">
        <v>0</v>
      </c>
      <c r="AE3234">
        <v>98.610838742992712</v>
      </c>
    </row>
    <row r="3235" spans="1:31" x14ac:dyDescent="0.3">
      <c r="A3235">
        <v>2696462</v>
      </c>
      <c r="B3235">
        <v>1</v>
      </c>
      <c r="C3235" t="s">
        <v>81</v>
      </c>
      <c r="D3235" t="s">
        <v>123</v>
      </c>
      <c r="E3235" t="s">
        <v>132</v>
      </c>
      <c r="F3235" t="s">
        <v>8843</v>
      </c>
      <c r="G3235" t="s">
        <v>165</v>
      </c>
      <c r="H3235" t="s">
        <v>135</v>
      </c>
      <c r="I3235" t="s">
        <v>136</v>
      </c>
      <c r="J3235" t="s">
        <v>137</v>
      </c>
      <c r="K3235" t="s">
        <v>166</v>
      </c>
      <c r="L3235" t="s">
        <v>9316</v>
      </c>
      <c r="M3235" t="s">
        <v>9317</v>
      </c>
      <c r="N3235">
        <v>2.4544444439999999</v>
      </c>
      <c r="O3235">
        <v>4</v>
      </c>
      <c r="P3235">
        <v>64</v>
      </c>
      <c r="Q3235">
        <v>131</v>
      </c>
      <c r="R3235">
        <v>333</v>
      </c>
      <c r="S3235">
        <v>16</v>
      </c>
      <c r="T3235">
        <v>76</v>
      </c>
      <c r="U3235">
        <v>0</v>
      </c>
      <c r="V3235">
        <v>0</v>
      </c>
      <c r="W3235">
        <v>0.77792670013159604</v>
      </c>
      <c r="X3235">
        <v>28.929454152905929</v>
      </c>
      <c r="Y3235">
        <v>158.10057592651873</v>
      </c>
      <c r="Z3235">
        <v>294.05303369683764</v>
      </c>
      <c r="AA3235">
        <v>15.262359013632947</v>
      </c>
      <c r="AB3235">
        <v>108.97957792026618</v>
      </c>
      <c r="AC3235">
        <v>0</v>
      </c>
      <c r="AD3235">
        <v>0</v>
      </c>
      <c r="AE3235">
        <v>606.10292741029298</v>
      </c>
    </row>
    <row r="3236" spans="1:31" x14ac:dyDescent="0.3">
      <c r="A3236">
        <v>2696598</v>
      </c>
      <c r="B3236">
        <v>1</v>
      </c>
      <c r="C3236" t="s">
        <v>80</v>
      </c>
      <c r="D3236" t="s">
        <v>103</v>
      </c>
      <c r="E3236" t="s">
        <v>132</v>
      </c>
      <c r="F3236" t="s">
        <v>9318</v>
      </c>
      <c r="G3236" t="s">
        <v>134</v>
      </c>
      <c r="H3236" t="s">
        <v>135</v>
      </c>
      <c r="I3236" t="s">
        <v>136</v>
      </c>
      <c r="J3236" t="s">
        <v>137</v>
      </c>
      <c r="K3236" t="s">
        <v>138</v>
      </c>
      <c r="L3236" t="s">
        <v>9319</v>
      </c>
      <c r="M3236" t="s">
        <v>9320</v>
      </c>
      <c r="N3236">
        <v>8.6944443999999996E-2</v>
      </c>
      <c r="O3236">
        <v>4</v>
      </c>
      <c r="P3236">
        <v>2743</v>
      </c>
      <c r="Q3236">
        <v>23</v>
      </c>
      <c r="R3236">
        <v>429</v>
      </c>
      <c r="S3236">
        <v>37</v>
      </c>
      <c r="T3236">
        <v>948</v>
      </c>
      <c r="U3236">
        <v>3</v>
      </c>
      <c r="V3236">
        <v>2</v>
      </c>
      <c r="W3236">
        <v>7.9466141654235017E-2</v>
      </c>
      <c r="X3236">
        <v>33.157831257298781</v>
      </c>
      <c r="Y3236">
        <v>5.0172853126369326</v>
      </c>
      <c r="Z3236">
        <v>15.071718928218095</v>
      </c>
      <c r="AA3236">
        <v>14.141857594444522</v>
      </c>
      <c r="AB3236">
        <v>38.550432221846265</v>
      </c>
      <c r="AC3236">
        <v>3.2631882479522889</v>
      </c>
      <c r="AD3236">
        <v>0.30669936574613471</v>
      </c>
      <c r="AE3236">
        <v>109.58847906979726</v>
      </c>
    </row>
    <row r="3237" spans="1:31" x14ac:dyDescent="0.3">
      <c r="A3237">
        <v>2696628</v>
      </c>
      <c r="B3237">
        <v>1</v>
      </c>
      <c r="C3237" t="s">
        <v>80</v>
      </c>
      <c r="D3237" t="s">
        <v>87</v>
      </c>
      <c r="E3237" t="s">
        <v>184</v>
      </c>
      <c r="F3237" t="s">
        <v>9321</v>
      </c>
      <c r="G3237" t="s">
        <v>147</v>
      </c>
      <c r="H3237" t="s">
        <v>187</v>
      </c>
      <c r="I3237" t="s">
        <v>136</v>
      </c>
      <c r="J3237" t="s">
        <v>3</v>
      </c>
      <c r="K3237" t="s">
        <v>138</v>
      </c>
      <c r="L3237" t="s">
        <v>9322</v>
      </c>
      <c r="M3237" t="s">
        <v>9323</v>
      </c>
      <c r="N3237">
        <v>1.0744444440000001</v>
      </c>
      <c r="O3237">
        <v>0</v>
      </c>
      <c r="P3237">
        <v>17</v>
      </c>
      <c r="Q3237">
        <v>0</v>
      </c>
      <c r="R3237">
        <v>0</v>
      </c>
      <c r="S3237">
        <v>0</v>
      </c>
      <c r="T3237">
        <v>1</v>
      </c>
      <c r="U3237">
        <v>0</v>
      </c>
      <c r="V3237">
        <v>0</v>
      </c>
      <c r="W3237">
        <v>0</v>
      </c>
      <c r="X3237">
        <v>4.8393586746204962</v>
      </c>
      <c r="Y3237">
        <v>0</v>
      </c>
      <c r="Z3237">
        <v>0</v>
      </c>
      <c r="AA3237">
        <v>0</v>
      </c>
      <c r="AB3237">
        <v>6.7867966824083123E-2</v>
      </c>
      <c r="AC3237">
        <v>0</v>
      </c>
      <c r="AD3237">
        <v>0</v>
      </c>
      <c r="AE3237">
        <v>4.9072266414445789</v>
      </c>
    </row>
    <row r="3238" spans="1:31" x14ac:dyDescent="0.3">
      <c r="A3238">
        <v>2696628</v>
      </c>
      <c r="B3238">
        <v>2</v>
      </c>
      <c r="C3238" t="s">
        <v>80</v>
      </c>
      <c r="D3238" t="s">
        <v>87</v>
      </c>
      <c r="E3238" t="s">
        <v>244</v>
      </c>
      <c r="F3238" t="s">
        <v>9324</v>
      </c>
      <c r="G3238" t="s">
        <v>147</v>
      </c>
      <c r="H3238" t="s">
        <v>187</v>
      </c>
      <c r="I3238" t="s">
        <v>136</v>
      </c>
      <c r="J3238" t="s">
        <v>3</v>
      </c>
      <c r="K3238" t="s">
        <v>138</v>
      </c>
      <c r="L3238" t="s">
        <v>9323</v>
      </c>
      <c r="M3238" t="s">
        <v>9325</v>
      </c>
      <c r="N3238">
        <v>0.92861111100000004</v>
      </c>
      <c r="O3238">
        <v>0</v>
      </c>
      <c r="P3238">
        <v>208</v>
      </c>
      <c r="Q3238">
        <v>0</v>
      </c>
      <c r="R3238">
        <v>0</v>
      </c>
      <c r="S3238">
        <v>0</v>
      </c>
      <c r="T3238">
        <v>15</v>
      </c>
      <c r="U3238">
        <v>0</v>
      </c>
      <c r="V3238">
        <v>0</v>
      </c>
      <c r="W3238">
        <v>0</v>
      </c>
      <c r="X3238">
        <v>48.934552123418726</v>
      </c>
      <c r="Y3238">
        <v>0</v>
      </c>
      <c r="Z3238">
        <v>0</v>
      </c>
      <c r="AA3238">
        <v>0</v>
      </c>
      <c r="AB3238">
        <v>5.470860326119289</v>
      </c>
      <c r="AC3238">
        <v>0</v>
      </c>
      <c r="AD3238">
        <v>0</v>
      </c>
      <c r="AE3238">
        <v>54.405412449538012</v>
      </c>
    </row>
    <row r="3239" spans="1:31" x14ac:dyDescent="0.3">
      <c r="A3239">
        <v>2696673</v>
      </c>
      <c r="B3239">
        <v>1</v>
      </c>
      <c r="C3239" t="s">
        <v>80</v>
      </c>
      <c r="D3239" t="s">
        <v>107</v>
      </c>
      <c r="E3239" t="s">
        <v>213</v>
      </c>
      <c r="F3239" t="s">
        <v>9326</v>
      </c>
      <c r="G3239" t="s">
        <v>215</v>
      </c>
      <c r="H3239" t="s">
        <v>187</v>
      </c>
      <c r="I3239" t="s">
        <v>136</v>
      </c>
      <c r="J3239" t="s">
        <v>137</v>
      </c>
      <c r="K3239" t="s">
        <v>138</v>
      </c>
      <c r="L3239" t="s">
        <v>9327</v>
      </c>
      <c r="M3239" t="s">
        <v>9328</v>
      </c>
      <c r="N3239">
        <v>2.372222222</v>
      </c>
      <c r="O3239">
        <v>0</v>
      </c>
      <c r="P3239">
        <v>1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0.51074725629999995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0.51074725629999995</v>
      </c>
    </row>
    <row r="3240" spans="1:31" x14ac:dyDescent="0.3">
      <c r="A3240">
        <v>2696682</v>
      </c>
      <c r="B3240">
        <v>1</v>
      </c>
      <c r="C3240" t="s">
        <v>81</v>
      </c>
      <c r="D3240" t="s">
        <v>115</v>
      </c>
      <c r="E3240" t="s">
        <v>184</v>
      </c>
      <c r="F3240" t="s">
        <v>9329</v>
      </c>
      <c r="G3240" t="s">
        <v>186</v>
      </c>
      <c r="H3240" t="s">
        <v>187</v>
      </c>
      <c r="I3240" t="s">
        <v>136</v>
      </c>
      <c r="J3240" t="s">
        <v>137</v>
      </c>
      <c r="K3240" t="s">
        <v>138</v>
      </c>
      <c r="L3240" t="s">
        <v>9330</v>
      </c>
      <c r="M3240" t="s">
        <v>9331</v>
      </c>
      <c r="N3240">
        <v>1.2961111110000001</v>
      </c>
      <c r="O3240">
        <v>0</v>
      </c>
      <c r="P3240">
        <v>8</v>
      </c>
      <c r="Q3240">
        <v>0</v>
      </c>
      <c r="R3240">
        <v>2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0.27315013147499995</v>
      </c>
      <c r="Y3240">
        <v>0</v>
      </c>
      <c r="Z3240">
        <v>0.34801460669333906</v>
      </c>
      <c r="AA3240">
        <v>0</v>
      </c>
      <c r="AB3240">
        <v>0</v>
      </c>
      <c r="AC3240">
        <v>0</v>
      </c>
      <c r="AD3240">
        <v>0</v>
      </c>
      <c r="AE3240">
        <v>0.62116473816833895</v>
      </c>
    </row>
    <row r="3241" spans="1:31" x14ac:dyDescent="0.3">
      <c r="A3241">
        <v>2696694</v>
      </c>
      <c r="B3241">
        <v>1</v>
      </c>
      <c r="C3241" t="s">
        <v>80</v>
      </c>
      <c r="D3241" t="s">
        <v>99</v>
      </c>
      <c r="E3241" t="s">
        <v>213</v>
      </c>
      <c r="F3241" t="s">
        <v>9332</v>
      </c>
      <c r="G3241" t="s">
        <v>215</v>
      </c>
      <c r="H3241" t="s">
        <v>187</v>
      </c>
      <c r="I3241" t="s">
        <v>136</v>
      </c>
      <c r="J3241" t="s">
        <v>137</v>
      </c>
      <c r="K3241" t="s">
        <v>138</v>
      </c>
      <c r="L3241" t="s">
        <v>9333</v>
      </c>
      <c r="M3241" t="s">
        <v>9334</v>
      </c>
      <c r="N3241">
        <v>1.6583333330000001</v>
      </c>
      <c r="O3241">
        <v>0</v>
      </c>
      <c r="P3241">
        <v>1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0.33298184165666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0.33298184165666</v>
      </c>
    </row>
    <row r="3242" spans="1:31" x14ac:dyDescent="0.3">
      <c r="A3242">
        <v>2687451</v>
      </c>
      <c r="B3242">
        <v>1</v>
      </c>
      <c r="C3242" t="s">
        <v>80</v>
      </c>
      <c r="D3242" t="s">
        <v>108</v>
      </c>
      <c r="E3242" t="s">
        <v>145</v>
      </c>
      <c r="F3242" t="s">
        <v>9335</v>
      </c>
      <c r="G3242" t="s">
        <v>346</v>
      </c>
      <c r="H3242" t="s">
        <v>135</v>
      </c>
      <c r="I3242" t="s">
        <v>136</v>
      </c>
      <c r="J3242" t="s">
        <v>137</v>
      </c>
      <c r="K3242" t="s">
        <v>166</v>
      </c>
      <c r="L3242" t="s">
        <v>9336</v>
      </c>
      <c r="M3242" t="s">
        <v>9337</v>
      </c>
      <c r="N3242">
        <v>7.5138888880000003</v>
      </c>
      <c r="O3242">
        <v>0</v>
      </c>
      <c r="P3242">
        <v>16</v>
      </c>
      <c r="Q3242">
        <v>0</v>
      </c>
      <c r="R3242">
        <v>9</v>
      </c>
      <c r="S3242">
        <v>0</v>
      </c>
      <c r="T3242">
        <v>7</v>
      </c>
      <c r="U3242">
        <v>0</v>
      </c>
      <c r="V3242">
        <v>0</v>
      </c>
      <c r="W3242">
        <v>0</v>
      </c>
      <c r="X3242">
        <v>21.344264765220419</v>
      </c>
      <c r="Y3242">
        <v>0</v>
      </c>
      <c r="Z3242">
        <v>76.882319561768313</v>
      </c>
      <c r="AA3242">
        <v>0</v>
      </c>
      <c r="AB3242">
        <v>48.630010666172311</v>
      </c>
      <c r="AC3242">
        <v>0</v>
      </c>
      <c r="AD3242">
        <v>0</v>
      </c>
      <c r="AE3242">
        <v>146.85659499316102</v>
      </c>
    </row>
    <row r="3243" spans="1:31" x14ac:dyDescent="0.3">
      <c r="A3243">
        <v>2691887</v>
      </c>
      <c r="B3243">
        <v>1</v>
      </c>
      <c r="C3243" t="s">
        <v>80</v>
      </c>
      <c r="D3243" t="s">
        <v>105</v>
      </c>
      <c r="E3243" t="s">
        <v>132</v>
      </c>
      <c r="F3243" t="s">
        <v>9338</v>
      </c>
      <c r="G3243" t="s">
        <v>409</v>
      </c>
      <c r="H3243" t="s">
        <v>135</v>
      </c>
      <c r="I3243" t="s">
        <v>136</v>
      </c>
      <c r="J3243" t="s">
        <v>137</v>
      </c>
      <c r="K3243" t="s">
        <v>138</v>
      </c>
      <c r="L3243" t="s">
        <v>9339</v>
      </c>
      <c r="M3243" t="s">
        <v>9340</v>
      </c>
      <c r="N3243">
        <v>0.34250000000000003</v>
      </c>
      <c r="O3243">
        <v>0</v>
      </c>
      <c r="P3243">
        <v>82</v>
      </c>
      <c r="Q3243">
        <v>0</v>
      </c>
      <c r="R3243">
        <v>1</v>
      </c>
      <c r="S3243">
        <v>0</v>
      </c>
      <c r="T3243">
        <v>8</v>
      </c>
      <c r="U3243">
        <v>0</v>
      </c>
      <c r="V3243">
        <v>0</v>
      </c>
      <c r="W3243">
        <v>0</v>
      </c>
      <c r="X3243">
        <v>6.2376199500400213</v>
      </c>
      <c r="Y3243">
        <v>0</v>
      </c>
      <c r="Z3243">
        <v>7.2520439224569161E-2</v>
      </c>
      <c r="AA3243">
        <v>0</v>
      </c>
      <c r="AB3243">
        <v>1.8420274391329869</v>
      </c>
      <c r="AC3243">
        <v>0</v>
      </c>
      <c r="AD3243">
        <v>0</v>
      </c>
      <c r="AE3243">
        <v>8.1521678283975785</v>
      </c>
    </row>
    <row r="3244" spans="1:31" x14ac:dyDescent="0.3">
      <c r="A3244">
        <v>2694266</v>
      </c>
      <c r="B3244">
        <v>1</v>
      </c>
      <c r="C3244" t="s">
        <v>80</v>
      </c>
      <c r="D3244" t="s">
        <v>105</v>
      </c>
      <c r="E3244" t="s">
        <v>132</v>
      </c>
      <c r="F3244" t="s">
        <v>9341</v>
      </c>
      <c r="G3244" t="s">
        <v>134</v>
      </c>
      <c r="H3244" t="s">
        <v>135</v>
      </c>
      <c r="I3244" t="s">
        <v>136</v>
      </c>
      <c r="J3244" t="s">
        <v>137</v>
      </c>
      <c r="K3244" t="s">
        <v>138</v>
      </c>
      <c r="L3244" t="s">
        <v>9342</v>
      </c>
      <c r="M3244" t="s">
        <v>9343</v>
      </c>
      <c r="N3244">
        <v>0.45388888799999999</v>
      </c>
      <c r="O3244">
        <v>2</v>
      </c>
      <c r="P3244">
        <v>2630</v>
      </c>
      <c r="Q3244">
        <v>4</v>
      </c>
      <c r="R3244">
        <v>336</v>
      </c>
      <c r="S3244">
        <v>41</v>
      </c>
      <c r="T3244">
        <v>378</v>
      </c>
      <c r="U3244">
        <v>7</v>
      </c>
      <c r="V3244">
        <v>2</v>
      </c>
      <c r="W3244">
        <v>0.36801360881407608</v>
      </c>
      <c r="X3244">
        <v>230.53686246748134</v>
      </c>
      <c r="Y3244">
        <v>1.4369901919412247</v>
      </c>
      <c r="Z3244">
        <v>67.491103143218609</v>
      </c>
      <c r="AA3244">
        <v>97.730813886319041</v>
      </c>
      <c r="AB3244">
        <v>189.62618775046573</v>
      </c>
      <c r="AC3244">
        <v>222.67275839121959</v>
      </c>
      <c r="AD3244">
        <v>2.6425849113026505</v>
      </c>
      <c r="AE3244">
        <v>812.50531435076221</v>
      </c>
    </row>
    <row r="3245" spans="1:31" x14ac:dyDescent="0.3">
      <c r="A3245">
        <v>2695067</v>
      </c>
      <c r="B3245">
        <v>1</v>
      </c>
      <c r="C3245" t="s">
        <v>80</v>
      </c>
      <c r="D3245" t="s">
        <v>105</v>
      </c>
      <c r="E3245" t="s">
        <v>132</v>
      </c>
      <c r="F3245" t="s">
        <v>9344</v>
      </c>
      <c r="G3245" t="s">
        <v>4865</v>
      </c>
      <c r="H3245" t="s">
        <v>135</v>
      </c>
      <c r="I3245" t="s">
        <v>136</v>
      </c>
      <c r="J3245" t="s">
        <v>137</v>
      </c>
      <c r="K3245" t="s">
        <v>138</v>
      </c>
      <c r="L3245" t="s">
        <v>9345</v>
      </c>
      <c r="M3245" t="s">
        <v>9346</v>
      </c>
      <c r="N3245">
        <v>1.8191666660000001</v>
      </c>
      <c r="O3245">
        <v>2</v>
      </c>
      <c r="P3245">
        <v>1537</v>
      </c>
      <c r="Q3245">
        <v>4</v>
      </c>
      <c r="R3245">
        <v>116</v>
      </c>
      <c r="S3245">
        <v>9</v>
      </c>
      <c r="T3245">
        <v>159</v>
      </c>
      <c r="U3245">
        <v>0</v>
      </c>
      <c r="V3245">
        <v>0</v>
      </c>
      <c r="W3245">
        <v>4.1019771817106205</v>
      </c>
      <c r="X3245">
        <v>489.32389998138757</v>
      </c>
      <c r="Y3245">
        <v>152.96453598101115</v>
      </c>
      <c r="Z3245">
        <v>36.222422343963331</v>
      </c>
      <c r="AA3245">
        <v>125.40954052905984</v>
      </c>
      <c r="AB3245">
        <v>212.05828689925727</v>
      </c>
      <c r="AC3245">
        <v>0</v>
      </c>
      <c r="AD3245">
        <v>0</v>
      </c>
      <c r="AE3245">
        <v>1020.0806629163898</v>
      </c>
    </row>
    <row r="3246" spans="1:31" x14ac:dyDescent="0.3">
      <c r="A3246">
        <v>2695468</v>
      </c>
      <c r="B3246">
        <v>1</v>
      </c>
      <c r="C3246" t="s">
        <v>81</v>
      </c>
      <c r="D3246" t="s">
        <v>128</v>
      </c>
      <c r="E3246" t="s">
        <v>132</v>
      </c>
      <c r="F3246" t="s">
        <v>4066</v>
      </c>
      <c r="G3246" t="s">
        <v>134</v>
      </c>
      <c r="H3246" t="s">
        <v>135</v>
      </c>
      <c r="I3246" t="s">
        <v>136</v>
      </c>
      <c r="J3246" t="s">
        <v>137</v>
      </c>
      <c r="K3246" t="s">
        <v>138</v>
      </c>
      <c r="L3246" t="s">
        <v>9347</v>
      </c>
      <c r="M3246" t="s">
        <v>9348</v>
      </c>
      <c r="N3246">
        <v>2.7822222220000001</v>
      </c>
      <c r="O3246">
        <v>3</v>
      </c>
      <c r="P3246">
        <v>1</v>
      </c>
      <c r="Q3246">
        <v>26</v>
      </c>
      <c r="R3246">
        <v>6</v>
      </c>
      <c r="S3246">
        <v>8</v>
      </c>
      <c r="T3246">
        <v>1</v>
      </c>
      <c r="U3246">
        <v>0</v>
      </c>
      <c r="V3246">
        <v>0</v>
      </c>
      <c r="W3246">
        <v>37.697365463541956</v>
      </c>
      <c r="X3246">
        <v>0.19555332388045246</v>
      </c>
      <c r="Y3246">
        <v>110.07090389425326</v>
      </c>
      <c r="Z3246">
        <v>3.0219234534868273</v>
      </c>
      <c r="AA3246">
        <v>259.54473202613929</v>
      </c>
      <c r="AB3246">
        <v>0</v>
      </c>
      <c r="AC3246">
        <v>0</v>
      </c>
      <c r="AD3246">
        <v>0</v>
      </c>
      <c r="AE3246">
        <v>410.5304781613018</v>
      </c>
    </row>
    <row r="3247" spans="1:31" x14ac:dyDescent="0.3">
      <c r="A3247">
        <v>2696436</v>
      </c>
      <c r="B3247">
        <v>1</v>
      </c>
      <c r="C3247" t="s">
        <v>81</v>
      </c>
      <c r="D3247" t="s">
        <v>115</v>
      </c>
      <c r="E3247" t="s">
        <v>132</v>
      </c>
      <c r="F3247" t="s">
        <v>3030</v>
      </c>
      <c r="G3247" t="s">
        <v>134</v>
      </c>
      <c r="H3247" t="s">
        <v>135</v>
      </c>
      <c r="I3247" t="s">
        <v>136</v>
      </c>
      <c r="J3247" t="s">
        <v>137</v>
      </c>
      <c r="K3247" t="s">
        <v>138</v>
      </c>
      <c r="L3247" t="s">
        <v>9349</v>
      </c>
      <c r="M3247" t="s">
        <v>9350</v>
      </c>
      <c r="N3247">
        <v>0.97527777699999996</v>
      </c>
      <c r="O3247">
        <v>0</v>
      </c>
      <c r="P3247">
        <v>416</v>
      </c>
      <c r="Q3247">
        <v>2</v>
      </c>
      <c r="R3247">
        <v>19</v>
      </c>
      <c r="S3247">
        <v>1</v>
      </c>
      <c r="T3247">
        <v>20</v>
      </c>
      <c r="U3247">
        <v>0</v>
      </c>
      <c r="V3247">
        <v>0</v>
      </c>
      <c r="W3247">
        <v>0</v>
      </c>
      <c r="X3247">
        <v>34.598288085890211</v>
      </c>
      <c r="Y3247">
        <v>11.656936536746116</v>
      </c>
      <c r="Z3247">
        <v>8.3212414098720568</v>
      </c>
      <c r="AA3247">
        <v>33.195452147897228</v>
      </c>
      <c r="AB3247">
        <v>5.4307863710379038</v>
      </c>
      <c r="AC3247">
        <v>0</v>
      </c>
      <c r="AD3247">
        <v>0</v>
      </c>
      <c r="AE3247">
        <v>93.202704551443503</v>
      </c>
    </row>
    <row r="3248" spans="1:31" x14ac:dyDescent="0.3">
      <c r="A3248">
        <v>2696471</v>
      </c>
      <c r="B3248">
        <v>1</v>
      </c>
      <c r="C3248" t="s">
        <v>81</v>
      </c>
      <c r="D3248" t="s">
        <v>115</v>
      </c>
      <c r="E3248" t="s">
        <v>132</v>
      </c>
      <c r="F3248" t="s">
        <v>4198</v>
      </c>
      <c r="G3248" t="s">
        <v>134</v>
      </c>
      <c r="H3248" t="s">
        <v>135</v>
      </c>
      <c r="I3248" t="s">
        <v>136</v>
      </c>
      <c r="J3248" t="s">
        <v>137</v>
      </c>
      <c r="K3248" t="s">
        <v>138</v>
      </c>
      <c r="L3248" t="s">
        <v>9351</v>
      </c>
      <c r="M3248" t="s">
        <v>9352</v>
      </c>
      <c r="N3248">
        <v>0.39500000000000002</v>
      </c>
      <c r="O3248">
        <v>4</v>
      </c>
      <c r="P3248">
        <v>485</v>
      </c>
      <c r="Q3248">
        <v>3</v>
      </c>
      <c r="R3248">
        <v>21</v>
      </c>
      <c r="S3248">
        <v>1</v>
      </c>
      <c r="T3248">
        <v>31</v>
      </c>
      <c r="U3248">
        <v>0</v>
      </c>
      <c r="V3248">
        <v>0</v>
      </c>
      <c r="W3248">
        <v>7.6981819873822346</v>
      </c>
      <c r="X3248">
        <v>14.169223657095175</v>
      </c>
      <c r="Y3248">
        <v>1.45161925542945</v>
      </c>
      <c r="Z3248">
        <v>4.0409120654821615</v>
      </c>
      <c r="AA3248">
        <v>0</v>
      </c>
      <c r="AB3248">
        <v>2.3577117810219028</v>
      </c>
      <c r="AC3248">
        <v>0</v>
      </c>
      <c r="AD3248">
        <v>0</v>
      </c>
      <c r="AE3248">
        <v>29.717648746410919</v>
      </c>
    </row>
    <row r="3249" spans="1:31" x14ac:dyDescent="0.3">
      <c r="A3249">
        <v>2696474</v>
      </c>
      <c r="B3249">
        <v>1</v>
      </c>
      <c r="C3249" t="s">
        <v>80</v>
      </c>
      <c r="D3249" t="s">
        <v>108</v>
      </c>
      <c r="E3249" t="s">
        <v>184</v>
      </c>
      <c r="F3249" t="s">
        <v>9353</v>
      </c>
      <c r="G3249" t="s">
        <v>273</v>
      </c>
      <c r="H3249" t="s">
        <v>187</v>
      </c>
      <c r="I3249" t="s">
        <v>136</v>
      </c>
      <c r="J3249" t="s">
        <v>137</v>
      </c>
      <c r="K3249" t="s">
        <v>138</v>
      </c>
      <c r="L3249" t="s">
        <v>9354</v>
      </c>
      <c r="M3249" t="s">
        <v>9355</v>
      </c>
      <c r="N3249">
        <v>3.4469444440000001</v>
      </c>
      <c r="O3249">
        <v>0</v>
      </c>
      <c r="P3249">
        <v>13</v>
      </c>
      <c r="Q3249">
        <v>0</v>
      </c>
      <c r="R3249">
        <v>11</v>
      </c>
      <c r="S3249">
        <v>0</v>
      </c>
      <c r="T3249">
        <v>8</v>
      </c>
      <c r="U3249">
        <v>0</v>
      </c>
      <c r="V3249">
        <v>0</v>
      </c>
      <c r="W3249">
        <v>0</v>
      </c>
      <c r="X3249">
        <v>5.999261527221921</v>
      </c>
      <c r="Y3249">
        <v>0</v>
      </c>
      <c r="Z3249">
        <v>29.897735545555449</v>
      </c>
      <c r="AA3249">
        <v>0</v>
      </c>
      <c r="AB3249">
        <v>16.577237906121354</v>
      </c>
      <c r="AC3249">
        <v>0</v>
      </c>
      <c r="AD3249">
        <v>0</v>
      </c>
      <c r="AE3249">
        <v>52.474234978898721</v>
      </c>
    </row>
    <row r="3250" spans="1:31" x14ac:dyDescent="0.3">
      <c r="A3250">
        <v>2696645</v>
      </c>
      <c r="B3250">
        <v>1</v>
      </c>
      <c r="C3250" t="s">
        <v>81</v>
      </c>
      <c r="D3250" t="s">
        <v>112</v>
      </c>
      <c r="E3250" t="s">
        <v>244</v>
      </c>
      <c r="F3250" t="s">
        <v>9356</v>
      </c>
      <c r="G3250" t="s">
        <v>968</v>
      </c>
      <c r="H3250" t="s">
        <v>187</v>
      </c>
      <c r="I3250" t="s">
        <v>136</v>
      </c>
      <c r="J3250" t="s">
        <v>137</v>
      </c>
      <c r="K3250" t="s">
        <v>138</v>
      </c>
      <c r="L3250" t="s">
        <v>9357</v>
      </c>
      <c r="M3250" t="s">
        <v>9358</v>
      </c>
      <c r="N3250">
        <v>3.1758333329999999</v>
      </c>
      <c r="O3250">
        <v>0</v>
      </c>
      <c r="P3250">
        <v>0</v>
      </c>
      <c r="Q3250">
        <v>0</v>
      </c>
      <c r="R3250">
        <v>6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4.9018003558650287</v>
      </c>
      <c r="AA3250">
        <v>0</v>
      </c>
      <c r="AB3250">
        <v>0</v>
      </c>
      <c r="AC3250">
        <v>0</v>
      </c>
      <c r="AD3250">
        <v>0</v>
      </c>
      <c r="AE3250">
        <v>4.9018003558650287</v>
      </c>
    </row>
    <row r="3251" spans="1:31" x14ac:dyDescent="0.3">
      <c r="A3251">
        <v>2696474</v>
      </c>
      <c r="B3251">
        <v>2</v>
      </c>
      <c r="C3251" t="s">
        <v>80</v>
      </c>
      <c r="D3251" t="s">
        <v>108</v>
      </c>
      <c r="E3251" t="s">
        <v>244</v>
      </c>
      <c r="F3251" t="s">
        <v>9359</v>
      </c>
      <c r="G3251" t="s">
        <v>273</v>
      </c>
      <c r="H3251" t="s">
        <v>187</v>
      </c>
      <c r="I3251" t="s">
        <v>136</v>
      </c>
      <c r="J3251" t="s">
        <v>137</v>
      </c>
      <c r="K3251" t="s">
        <v>138</v>
      </c>
      <c r="L3251" t="s">
        <v>9355</v>
      </c>
      <c r="M3251" t="s">
        <v>9360</v>
      </c>
      <c r="N3251">
        <v>2.6866666659999998</v>
      </c>
      <c r="O3251">
        <v>0</v>
      </c>
      <c r="P3251">
        <v>28</v>
      </c>
      <c r="Q3251">
        <v>0</v>
      </c>
      <c r="R3251">
        <v>38</v>
      </c>
      <c r="S3251">
        <v>0</v>
      </c>
      <c r="T3251">
        <v>16</v>
      </c>
      <c r="U3251">
        <v>0</v>
      </c>
      <c r="V3251">
        <v>0</v>
      </c>
      <c r="W3251">
        <v>0</v>
      </c>
      <c r="X3251">
        <v>11.65683730164425</v>
      </c>
      <c r="Y3251">
        <v>0</v>
      </c>
      <c r="Z3251">
        <v>49.957424250584339</v>
      </c>
      <c r="AA3251">
        <v>0</v>
      </c>
      <c r="AB3251">
        <v>24.883567459921629</v>
      </c>
      <c r="AC3251">
        <v>0</v>
      </c>
      <c r="AD3251">
        <v>0</v>
      </c>
      <c r="AE3251">
        <v>86.49782901215022</v>
      </c>
    </row>
    <row r="3252" spans="1:31" x14ac:dyDescent="0.3">
      <c r="A3252">
        <v>2696701</v>
      </c>
      <c r="B3252">
        <v>1</v>
      </c>
      <c r="C3252" t="s">
        <v>80</v>
      </c>
      <c r="D3252" t="s">
        <v>104</v>
      </c>
      <c r="E3252" t="s">
        <v>184</v>
      </c>
      <c r="F3252" t="s">
        <v>9361</v>
      </c>
      <c r="G3252" t="s">
        <v>186</v>
      </c>
      <c r="H3252" t="s">
        <v>187</v>
      </c>
      <c r="I3252" t="s">
        <v>136</v>
      </c>
      <c r="J3252" t="s">
        <v>137</v>
      </c>
      <c r="K3252" t="s">
        <v>138</v>
      </c>
      <c r="L3252" t="s">
        <v>9362</v>
      </c>
      <c r="M3252" t="s">
        <v>9363</v>
      </c>
      <c r="N3252">
        <v>2.0891666660000001</v>
      </c>
      <c r="O3252">
        <v>0</v>
      </c>
      <c r="P3252">
        <v>4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1.6570099195779617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1.6570099195779617</v>
      </c>
    </row>
    <row r="3253" spans="1:31" x14ac:dyDescent="0.3">
      <c r="A3253">
        <v>2696705</v>
      </c>
      <c r="B3253">
        <v>1</v>
      </c>
      <c r="C3253" t="s">
        <v>81</v>
      </c>
      <c r="D3253" t="s">
        <v>118</v>
      </c>
      <c r="E3253" t="s">
        <v>213</v>
      </c>
      <c r="F3253" t="s">
        <v>9364</v>
      </c>
      <c r="G3253" t="s">
        <v>688</v>
      </c>
      <c r="H3253" t="s">
        <v>187</v>
      </c>
      <c r="I3253" t="s">
        <v>136</v>
      </c>
      <c r="J3253" t="s">
        <v>137</v>
      </c>
      <c r="K3253" t="s">
        <v>138</v>
      </c>
      <c r="L3253" t="s">
        <v>9365</v>
      </c>
      <c r="M3253" t="s">
        <v>9366</v>
      </c>
      <c r="N3253">
        <v>1.890833333</v>
      </c>
      <c r="O3253">
        <v>0</v>
      </c>
      <c r="P3253">
        <v>6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2.3544609481760785</v>
      </c>
      <c r="Y3253">
        <v>0</v>
      </c>
      <c r="Z3253">
        <v>0</v>
      </c>
      <c r="AA3253">
        <v>0</v>
      </c>
      <c r="AB3253">
        <v>0</v>
      </c>
      <c r="AC3253">
        <v>0</v>
      </c>
      <c r="AD3253">
        <v>0</v>
      </c>
      <c r="AE3253">
        <v>2.3544609481760785</v>
      </c>
    </row>
    <row r="3254" spans="1:31" x14ac:dyDescent="0.3">
      <c r="A3254">
        <v>2696726</v>
      </c>
      <c r="B3254">
        <v>1</v>
      </c>
      <c r="C3254" t="s">
        <v>81</v>
      </c>
      <c r="D3254" t="s">
        <v>113</v>
      </c>
      <c r="E3254" t="s">
        <v>428</v>
      </c>
      <c r="F3254" t="s">
        <v>9367</v>
      </c>
      <c r="G3254" t="s">
        <v>6413</v>
      </c>
      <c r="H3254" t="s">
        <v>187</v>
      </c>
      <c r="I3254" t="s">
        <v>136</v>
      </c>
      <c r="J3254" t="s">
        <v>137</v>
      </c>
      <c r="K3254" t="s">
        <v>138</v>
      </c>
      <c r="L3254" t="s">
        <v>9368</v>
      </c>
      <c r="M3254" t="s">
        <v>9369</v>
      </c>
      <c r="N3254">
        <v>1.146666666</v>
      </c>
      <c r="O3254">
        <v>0</v>
      </c>
      <c r="P3254">
        <v>26</v>
      </c>
      <c r="Q3254">
        <v>0</v>
      </c>
      <c r="R3254">
        <v>0</v>
      </c>
      <c r="S3254">
        <v>0</v>
      </c>
      <c r="T3254">
        <v>1</v>
      </c>
      <c r="U3254">
        <v>0</v>
      </c>
      <c r="V3254">
        <v>0</v>
      </c>
      <c r="W3254">
        <v>0</v>
      </c>
      <c r="X3254">
        <v>9.2596014009597933</v>
      </c>
      <c r="Y3254">
        <v>0</v>
      </c>
      <c r="Z3254">
        <v>0</v>
      </c>
      <c r="AA3254">
        <v>0</v>
      </c>
      <c r="AB3254">
        <v>1.61434535808</v>
      </c>
      <c r="AC3254">
        <v>0</v>
      </c>
      <c r="AD3254">
        <v>0</v>
      </c>
      <c r="AE3254">
        <v>10.873946759039793</v>
      </c>
    </row>
    <row r="3255" spans="1:31" x14ac:dyDescent="0.3">
      <c r="A3255">
        <v>2696732</v>
      </c>
      <c r="B3255">
        <v>1</v>
      </c>
      <c r="C3255" t="s">
        <v>80</v>
      </c>
      <c r="D3255" t="s">
        <v>93</v>
      </c>
      <c r="E3255" t="s">
        <v>184</v>
      </c>
      <c r="F3255" t="s">
        <v>9370</v>
      </c>
      <c r="G3255" t="s">
        <v>186</v>
      </c>
      <c r="H3255" t="s">
        <v>187</v>
      </c>
      <c r="I3255" t="s">
        <v>136</v>
      </c>
      <c r="J3255" t="s">
        <v>137</v>
      </c>
      <c r="K3255" t="s">
        <v>138</v>
      </c>
      <c r="L3255" t="s">
        <v>9371</v>
      </c>
      <c r="M3255" t="s">
        <v>9372</v>
      </c>
      <c r="N3255">
        <v>1.164722222</v>
      </c>
      <c r="O3255">
        <v>0</v>
      </c>
      <c r="P3255">
        <v>7</v>
      </c>
      <c r="Q3255">
        <v>0</v>
      </c>
      <c r="R3255">
        <v>5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1.1451837053872</v>
      </c>
      <c r="Y3255">
        <v>0</v>
      </c>
      <c r="Z3255">
        <v>1.8095484830655244</v>
      </c>
      <c r="AA3255">
        <v>0</v>
      </c>
      <c r="AB3255">
        <v>0</v>
      </c>
      <c r="AC3255">
        <v>0</v>
      </c>
      <c r="AD3255">
        <v>0</v>
      </c>
      <c r="AE3255">
        <v>2.9547321884527245</v>
      </c>
    </row>
    <row r="3256" spans="1:31" x14ac:dyDescent="0.3">
      <c r="A3256">
        <v>2696742</v>
      </c>
      <c r="B3256">
        <v>1</v>
      </c>
      <c r="C3256" t="s">
        <v>80</v>
      </c>
      <c r="D3256" t="s">
        <v>102</v>
      </c>
      <c r="E3256" t="s">
        <v>244</v>
      </c>
      <c r="F3256" t="s">
        <v>9373</v>
      </c>
      <c r="G3256" t="s">
        <v>409</v>
      </c>
      <c r="H3256" t="s">
        <v>187</v>
      </c>
      <c r="I3256" t="s">
        <v>136</v>
      </c>
      <c r="J3256" t="s">
        <v>137</v>
      </c>
      <c r="K3256" t="s">
        <v>138</v>
      </c>
      <c r="L3256" t="s">
        <v>9374</v>
      </c>
      <c r="M3256" t="s">
        <v>9375</v>
      </c>
      <c r="N3256">
        <v>0.33750000000000002</v>
      </c>
      <c r="O3256">
        <v>0</v>
      </c>
      <c r="P3256">
        <v>109</v>
      </c>
      <c r="Q3256">
        <v>0</v>
      </c>
      <c r="R3256">
        <v>0</v>
      </c>
      <c r="S3256">
        <v>0</v>
      </c>
      <c r="T3256">
        <v>6</v>
      </c>
      <c r="U3256">
        <v>0</v>
      </c>
      <c r="V3256">
        <v>0</v>
      </c>
      <c r="W3256">
        <v>0</v>
      </c>
      <c r="X3256">
        <v>5.9852971746456713</v>
      </c>
      <c r="Y3256">
        <v>0</v>
      </c>
      <c r="Z3256">
        <v>0</v>
      </c>
      <c r="AA3256">
        <v>0</v>
      </c>
      <c r="AB3256">
        <v>0.65444008648799257</v>
      </c>
      <c r="AC3256">
        <v>0</v>
      </c>
      <c r="AD3256">
        <v>0</v>
      </c>
      <c r="AE3256">
        <v>6.6397372611336642</v>
      </c>
    </row>
    <row r="3257" spans="1:31" x14ac:dyDescent="0.3">
      <c r="A3257">
        <v>2693867</v>
      </c>
      <c r="B3257">
        <v>1</v>
      </c>
      <c r="C3257" t="s">
        <v>81</v>
      </c>
      <c r="D3257" t="s">
        <v>113</v>
      </c>
      <c r="E3257" t="s">
        <v>160</v>
      </c>
      <c r="F3257" t="s">
        <v>5065</v>
      </c>
      <c r="G3257" t="s">
        <v>165</v>
      </c>
      <c r="H3257" t="s">
        <v>135</v>
      </c>
      <c r="I3257" t="s">
        <v>136</v>
      </c>
      <c r="J3257" t="s">
        <v>137</v>
      </c>
      <c r="K3257" t="s">
        <v>166</v>
      </c>
      <c r="L3257" t="s">
        <v>9376</v>
      </c>
      <c r="M3257" t="s">
        <v>9377</v>
      </c>
      <c r="N3257">
        <v>5.1222222220000004</v>
      </c>
      <c r="O3257">
        <v>0</v>
      </c>
      <c r="P3257">
        <v>272</v>
      </c>
      <c r="Q3257">
        <v>0</v>
      </c>
      <c r="R3257">
        <v>10</v>
      </c>
      <c r="S3257">
        <v>0</v>
      </c>
      <c r="T3257">
        <v>34</v>
      </c>
      <c r="U3257">
        <v>0</v>
      </c>
      <c r="V3257">
        <v>0</v>
      </c>
      <c r="W3257">
        <v>0</v>
      </c>
      <c r="X3257">
        <v>166.66428291181433</v>
      </c>
      <c r="Y3257">
        <v>0</v>
      </c>
      <c r="Z3257">
        <v>149.86096237643739</v>
      </c>
      <c r="AA3257">
        <v>0</v>
      </c>
      <c r="AB3257">
        <v>94.546310534830909</v>
      </c>
      <c r="AC3257">
        <v>0</v>
      </c>
      <c r="AD3257">
        <v>0</v>
      </c>
      <c r="AE3257">
        <v>411.07155582308263</v>
      </c>
    </row>
    <row r="3258" spans="1:31" x14ac:dyDescent="0.3">
      <c r="A3258">
        <v>2695084</v>
      </c>
      <c r="B3258">
        <v>1</v>
      </c>
      <c r="C3258" t="s">
        <v>80</v>
      </c>
      <c r="D3258" t="s">
        <v>105</v>
      </c>
      <c r="E3258" t="s">
        <v>160</v>
      </c>
      <c r="F3258" t="s">
        <v>9378</v>
      </c>
      <c r="G3258" t="s">
        <v>134</v>
      </c>
      <c r="H3258" t="s">
        <v>135</v>
      </c>
      <c r="I3258" t="s">
        <v>136</v>
      </c>
      <c r="J3258" t="s">
        <v>137</v>
      </c>
      <c r="K3258" t="s">
        <v>138</v>
      </c>
      <c r="L3258" t="s">
        <v>9379</v>
      </c>
      <c r="M3258" t="s">
        <v>151</v>
      </c>
      <c r="N3258">
        <v>0.86638888800000002</v>
      </c>
      <c r="O3258">
        <v>4</v>
      </c>
      <c r="P3258">
        <v>314</v>
      </c>
      <c r="Q3258">
        <v>6</v>
      </c>
      <c r="R3258">
        <v>4</v>
      </c>
      <c r="S3258">
        <v>44</v>
      </c>
      <c r="T3258">
        <v>179</v>
      </c>
      <c r="U3258">
        <v>23</v>
      </c>
      <c r="V3258">
        <v>33</v>
      </c>
      <c r="W3258">
        <v>10.598747629271625</v>
      </c>
      <c r="X3258">
        <v>70.751408461340333</v>
      </c>
      <c r="Y3258">
        <v>8.1335256434578547</v>
      </c>
      <c r="Z3258">
        <v>14.773935084994626</v>
      </c>
      <c r="AA3258">
        <v>318.2936804202173</v>
      </c>
      <c r="AB3258">
        <v>384.58958577220056</v>
      </c>
      <c r="AC3258">
        <v>2272.6975225715933</v>
      </c>
      <c r="AD3258">
        <v>972.1396719010761</v>
      </c>
      <c r="AE3258">
        <v>4051.978077484152</v>
      </c>
    </row>
    <row r="3259" spans="1:31" x14ac:dyDescent="0.3">
      <c r="A3259">
        <v>2696159</v>
      </c>
      <c r="B3259">
        <v>1</v>
      </c>
      <c r="C3259" t="s">
        <v>80</v>
      </c>
      <c r="D3259" t="s">
        <v>104</v>
      </c>
      <c r="E3259" t="s">
        <v>160</v>
      </c>
      <c r="F3259" t="s">
        <v>9380</v>
      </c>
      <c r="G3259" t="s">
        <v>165</v>
      </c>
      <c r="H3259" t="s">
        <v>135</v>
      </c>
      <c r="I3259" t="s">
        <v>136</v>
      </c>
      <c r="J3259" t="s">
        <v>137</v>
      </c>
      <c r="K3259" t="s">
        <v>166</v>
      </c>
      <c r="L3259" t="s">
        <v>9381</v>
      </c>
      <c r="M3259" t="s">
        <v>9382</v>
      </c>
      <c r="N3259">
        <v>5.4358333329999997</v>
      </c>
      <c r="O3259">
        <v>10</v>
      </c>
      <c r="P3259">
        <v>344</v>
      </c>
      <c r="Q3259">
        <v>11</v>
      </c>
      <c r="R3259">
        <v>26</v>
      </c>
      <c r="S3259">
        <v>16</v>
      </c>
      <c r="T3259">
        <v>78</v>
      </c>
      <c r="U3259">
        <v>0</v>
      </c>
      <c r="V3259">
        <v>0</v>
      </c>
      <c r="W3259">
        <v>100.59911614458488</v>
      </c>
      <c r="X3259">
        <v>759.62171060092987</v>
      </c>
      <c r="Y3259">
        <v>18.301522200947623</v>
      </c>
      <c r="Z3259">
        <v>49.586747168859432</v>
      </c>
      <c r="AA3259">
        <v>418.57973604678733</v>
      </c>
      <c r="AB3259">
        <v>461.07741248758043</v>
      </c>
      <c r="AC3259">
        <v>0</v>
      </c>
      <c r="AD3259">
        <v>0</v>
      </c>
      <c r="AE3259">
        <v>1807.7662446496895</v>
      </c>
    </row>
    <row r="3260" spans="1:31" x14ac:dyDescent="0.3">
      <c r="A3260">
        <v>2696168</v>
      </c>
      <c r="B3260">
        <v>1</v>
      </c>
      <c r="C3260" t="s">
        <v>80</v>
      </c>
      <c r="D3260" t="s">
        <v>104</v>
      </c>
      <c r="E3260" t="s">
        <v>160</v>
      </c>
      <c r="F3260" t="s">
        <v>9383</v>
      </c>
      <c r="G3260" t="s">
        <v>165</v>
      </c>
      <c r="H3260" t="s">
        <v>135</v>
      </c>
      <c r="I3260" t="s">
        <v>136</v>
      </c>
      <c r="J3260" t="s">
        <v>137</v>
      </c>
      <c r="K3260" t="s">
        <v>166</v>
      </c>
      <c r="L3260" t="s">
        <v>9384</v>
      </c>
      <c r="M3260" t="s">
        <v>9385</v>
      </c>
      <c r="N3260">
        <v>5.2833333329999999</v>
      </c>
      <c r="O3260">
        <v>1</v>
      </c>
      <c r="P3260">
        <v>785</v>
      </c>
      <c r="Q3260">
        <v>0</v>
      </c>
      <c r="R3260">
        <v>23</v>
      </c>
      <c r="S3260">
        <v>2</v>
      </c>
      <c r="T3260">
        <v>117</v>
      </c>
      <c r="U3260">
        <v>0</v>
      </c>
      <c r="V3260">
        <v>0</v>
      </c>
      <c r="W3260">
        <v>0.99096116752000007</v>
      </c>
      <c r="X3260">
        <v>653.21876707014496</v>
      </c>
      <c r="Y3260">
        <v>0</v>
      </c>
      <c r="Z3260">
        <v>42.935837855852178</v>
      </c>
      <c r="AA3260">
        <v>10.633842131173651</v>
      </c>
      <c r="AB3260">
        <v>281.60448834236422</v>
      </c>
      <c r="AC3260">
        <v>0</v>
      </c>
      <c r="AD3260">
        <v>0</v>
      </c>
      <c r="AE3260">
        <v>989.38389656705499</v>
      </c>
    </row>
    <row r="3261" spans="1:31" x14ac:dyDescent="0.3">
      <c r="A3261">
        <v>2696712</v>
      </c>
      <c r="B3261">
        <v>1</v>
      </c>
      <c r="C3261" t="s">
        <v>81</v>
      </c>
      <c r="D3261" t="s">
        <v>123</v>
      </c>
      <c r="E3261" t="s">
        <v>184</v>
      </c>
      <c r="F3261" t="s">
        <v>8837</v>
      </c>
      <c r="G3261" t="s">
        <v>186</v>
      </c>
      <c r="H3261" t="s">
        <v>187</v>
      </c>
      <c r="I3261" t="s">
        <v>136</v>
      </c>
      <c r="J3261" t="s">
        <v>137</v>
      </c>
      <c r="K3261" t="s">
        <v>138</v>
      </c>
      <c r="L3261" t="s">
        <v>9386</v>
      </c>
      <c r="M3261" t="s">
        <v>9387</v>
      </c>
      <c r="N3261">
        <v>2.534444444</v>
      </c>
      <c r="O3261">
        <v>0</v>
      </c>
      <c r="P3261">
        <v>31</v>
      </c>
      <c r="Q3261">
        <v>0</v>
      </c>
      <c r="R3261">
        <v>6</v>
      </c>
      <c r="S3261">
        <v>0</v>
      </c>
      <c r="T3261">
        <v>2</v>
      </c>
      <c r="U3261">
        <v>0</v>
      </c>
      <c r="V3261">
        <v>0</v>
      </c>
      <c r="W3261">
        <v>0</v>
      </c>
      <c r="X3261">
        <v>24.274275542822355</v>
      </c>
      <c r="Y3261">
        <v>0</v>
      </c>
      <c r="Z3261">
        <v>40.994005648330763</v>
      </c>
      <c r="AA3261">
        <v>0</v>
      </c>
      <c r="AB3261">
        <v>3.5473967030959113</v>
      </c>
      <c r="AC3261">
        <v>0</v>
      </c>
      <c r="AD3261">
        <v>0</v>
      </c>
      <c r="AE3261">
        <v>68.815677894249035</v>
      </c>
    </row>
    <row r="3262" spans="1:31" x14ac:dyDescent="0.3">
      <c r="A3262">
        <v>2696737</v>
      </c>
      <c r="B3262">
        <v>1</v>
      </c>
      <c r="C3262" t="s">
        <v>80</v>
      </c>
      <c r="D3262" t="s">
        <v>96</v>
      </c>
      <c r="E3262" t="s">
        <v>213</v>
      </c>
      <c r="F3262" t="s">
        <v>9388</v>
      </c>
      <c r="G3262" t="s">
        <v>147</v>
      </c>
      <c r="H3262" t="s">
        <v>187</v>
      </c>
      <c r="I3262" t="s">
        <v>136</v>
      </c>
      <c r="J3262" t="s">
        <v>3</v>
      </c>
      <c r="K3262" t="s">
        <v>138</v>
      </c>
      <c r="L3262" t="s">
        <v>9389</v>
      </c>
      <c r="M3262" t="s">
        <v>9390</v>
      </c>
      <c r="N3262">
        <v>1.883611111</v>
      </c>
      <c r="O3262">
        <v>0</v>
      </c>
      <c r="P3262">
        <v>1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0.70029051236828932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0.70029051236828932</v>
      </c>
    </row>
    <row r="3263" spans="1:31" x14ac:dyDescent="0.3">
      <c r="A3263">
        <v>2696738</v>
      </c>
      <c r="B3263">
        <v>1</v>
      </c>
      <c r="C3263" t="s">
        <v>80</v>
      </c>
      <c r="D3263" t="s">
        <v>105</v>
      </c>
      <c r="E3263" t="s">
        <v>184</v>
      </c>
      <c r="F3263" t="s">
        <v>9391</v>
      </c>
      <c r="G3263" t="s">
        <v>409</v>
      </c>
      <c r="H3263" t="s">
        <v>187</v>
      </c>
      <c r="I3263" t="s">
        <v>136</v>
      </c>
      <c r="J3263" t="s">
        <v>137</v>
      </c>
      <c r="K3263" t="s">
        <v>138</v>
      </c>
      <c r="L3263" t="s">
        <v>9392</v>
      </c>
      <c r="M3263" t="s">
        <v>9393</v>
      </c>
      <c r="N3263">
        <v>1.6811111110000001</v>
      </c>
      <c r="O3263">
        <v>0</v>
      </c>
      <c r="P3263">
        <v>150</v>
      </c>
      <c r="Q3263">
        <v>0</v>
      </c>
      <c r="R3263">
        <v>0</v>
      </c>
      <c r="S3263">
        <v>0</v>
      </c>
      <c r="T3263">
        <v>12</v>
      </c>
      <c r="U3263">
        <v>0</v>
      </c>
      <c r="V3263">
        <v>0</v>
      </c>
      <c r="W3263">
        <v>0</v>
      </c>
      <c r="X3263">
        <v>68.246866729647408</v>
      </c>
      <c r="Y3263">
        <v>0</v>
      </c>
      <c r="Z3263">
        <v>0</v>
      </c>
      <c r="AA3263">
        <v>0</v>
      </c>
      <c r="AB3263">
        <v>9.63689228066516</v>
      </c>
      <c r="AC3263">
        <v>0</v>
      </c>
      <c r="AD3263">
        <v>0</v>
      </c>
      <c r="AE3263">
        <v>77.883759010312573</v>
      </c>
    </row>
    <row r="3264" spans="1:31" x14ac:dyDescent="0.3">
      <c r="A3264">
        <v>2696745</v>
      </c>
      <c r="B3264">
        <v>1</v>
      </c>
      <c r="C3264" t="s">
        <v>80</v>
      </c>
      <c r="D3264" t="s">
        <v>92</v>
      </c>
      <c r="E3264" t="s">
        <v>213</v>
      </c>
      <c r="F3264" t="s">
        <v>9394</v>
      </c>
      <c r="G3264" t="s">
        <v>831</v>
      </c>
      <c r="H3264" t="s">
        <v>187</v>
      </c>
      <c r="I3264" t="s">
        <v>136</v>
      </c>
      <c r="J3264" t="s">
        <v>137</v>
      </c>
      <c r="K3264" t="s">
        <v>138</v>
      </c>
      <c r="L3264" t="s">
        <v>9395</v>
      </c>
      <c r="M3264" t="s">
        <v>9396</v>
      </c>
      <c r="N3264">
        <v>1.3358333330000001</v>
      </c>
      <c r="O3264">
        <v>0</v>
      </c>
      <c r="P3264">
        <v>1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0.25679868899256969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0.25679868899256969</v>
      </c>
    </row>
    <row r="3265" spans="1:31" x14ac:dyDescent="0.3">
      <c r="A3265">
        <v>2696749</v>
      </c>
      <c r="B3265">
        <v>1</v>
      </c>
      <c r="C3265" t="s">
        <v>81</v>
      </c>
      <c r="D3265" t="s">
        <v>114</v>
      </c>
      <c r="E3265" t="s">
        <v>184</v>
      </c>
      <c r="F3265" t="s">
        <v>9397</v>
      </c>
      <c r="G3265" t="s">
        <v>409</v>
      </c>
      <c r="H3265" t="s">
        <v>187</v>
      </c>
      <c r="I3265" t="s">
        <v>136</v>
      </c>
      <c r="J3265" t="s">
        <v>137</v>
      </c>
      <c r="K3265" t="s">
        <v>138</v>
      </c>
      <c r="L3265" t="s">
        <v>9398</v>
      </c>
      <c r="M3265" t="s">
        <v>9399</v>
      </c>
      <c r="N3265">
        <v>0.67805555500000003</v>
      </c>
      <c r="O3265">
        <v>0</v>
      </c>
      <c r="P3265">
        <v>5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0.61187171922805339</v>
      </c>
      <c r="Y3265">
        <v>0</v>
      </c>
      <c r="Z3265">
        <v>0</v>
      </c>
      <c r="AA3265">
        <v>0</v>
      </c>
      <c r="AB3265">
        <v>0</v>
      </c>
      <c r="AC3265">
        <v>0</v>
      </c>
      <c r="AD3265">
        <v>0</v>
      </c>
      <c r="AE3265">
        <v>0.61187171922805339</v>
      </c>
    </row>
    <row r="3266" spans="1:31" x14ac:dyDescent="0.3">
      <c r="A3266">
        <v>2696629</v>
      </c>
      <c r="B3266">
        <v>1</v>
      </c>
      <c r="C3266" t="s">
        <v>80</v>
      </c>
      <c r="D3266" t="s">
        <v>94</v>
      </c>
      <c r="E3266" t="s">
        <v>184</v>
      </c>
      <c r="F3266" t="s">
        <v>9400</v>
      </c>
      <c r="G3266" t="s">
        <v>903</v>
      </c>
      <c r="H3266" t="s">
        <v>187</v>
      </c>
      <c r="I3266" t="s">
        <v>136</v>
      </c>
      <c r="J3266" t="s">
        <v>137</v>
      </c>
      <c r="K3266" t="s">
        <v>138</v>
      </c>
      <c r="L3266" t="s">
        <v>9401</v>
      </c>
      <c r="M3266" t="s">
        <v>9402</v>
      </c>
      <c r="N3266">
        <v>0.87138888800000003</v>
      </c>
      <c r="O3266">
        <v>0</v>
      </c>
      <c r="P3266">
        <v>1</v>
      </c>
      <c r="Q3266">
        <v>0</v>
      </c>
      <c r="R3266">
        <v>0</v>
      </c>
      <c r="S3266">
        <v>0</v>
      </c>
      <c r="T3266">
        <v>2</v>
      </c>
      <c r="U3266">
        <v>0</v>
      </c>
      <c r="V3266">
        <v>0</v>
      </c>
      <c r="W3266">
        <v>0</v>
      </c>
      <c r="X3266">
        <v>0.50562535507732498</v>
      </c>
      <c r="Y3266">
        <v>0</v>
      </c>
      <c r="Z3266">
        <v>0</v>
      </c>
      <c r="AA3266">
        <v>0</v>
      </c>
      <c r="AB3266">
        <v>3.1485034171365802</v>
      </c>
      <c r="AC3266">
        <v>0</v>
      </c>
      <c r="AD3266">
        <v>0</v>
      </c>
      <c r="AE3266">
        <v>3.6541287722139053</v>
      </c>
    </row>
    <row r="3267" spans="1:31" x14ac:dyDescent="0.3">
      <c r="A3267">
        <v>2696727</v>
      </c>
      <c r="B3267">
        <v>1</v>
      </c>
      <c r="C3267" t="s">
        <v>80</v>
      </c>
      <c r="D3267" t="s">
        <v>95</v>
      </c>
      <c r="E3267" t="s">
        <v>213</v>
      </c>
      <c r="F3267" t="s">
        <v>9403</v>
      </c>
      <c r="G3267" t="s">
        <v>831</v>
      </c>
      <c r="H3267" t="s">
        <v>187</v>
      </c>
      <c r="I3267" t="s">
        <v>136</v>
      </c>
      <c r="J3267" t="s">
        <v>137</v>
      </c>
      <c r="K3267" t="s">
        <v>138</v>
      </c>
      <c r="L3267" t="s">
        <v>9404</v>
      </c>
      <c r="M3267" t="s">
        <v>9405</v>
      </c>
      <c r="N3267">
        <v>3.633888888</v>
      </c>
      <c r="O3267">
        <v>0</v>
      </c>
      <c r="P3267">
        <v>1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0.79302871458583335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0.79302871458583335</v>
      </c>
    </row>
    <row r="3268" spans="1:31" x14ac:dyDescent="0.3">
      <c r="A3268">
        <v>2696731</v>
      </c>
      <c r="B3268">
        <v>1</v>
      </c>
      <c r="C3268" t="s">
        <v>80</v>
      </c>
      <c r="D3268" t="s">
        <v>92</v>
      </c>
      <c r="E3268" t="s">
        <v>213</v>
      </c>
      <c r="F3268" t="s">
        <v>9406</v>
      </c>
      <c r="G3268" t="s">
        <v>688</v>
      </c>
      <c r="H3268" t="s">
        <v>187</v>
      </c>
      <c r="I3268" t="s">
        <v>136</v>
      </c>
      <c r="J3268" t="s">
        <v>137</v>
      </c>
      <c r="K3268" t="s">
        <v>138</v>
      </c>
      <c r="L3268" t="s">
        <v>9407</v>
      </c>
      <c r="M3268" t="s">
        <v>9408</v>
      </c>
      <c r="N3268">
        <v>2.9538888879999998</v>
      </c>
      <c r="O3268">
        <v>0</v>
      </c>
      <c r="P3268">
        <v>0</v>
      </c>
      <c r="Q3268">
        <v>0</v>
      </c>
      <c r="R3268">
        <v>0</v>
      </c>
      <c r="S3268">
        <v>0</v>
      </c>
      <c r="T3268">
        <v>1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0</v>
      </c>
    </row>
    <row r="3269" spans="1:31" x14ac:dyDescent="0.3">
      <c r="A3269">
        <v>2696744</v>
      </c>
      <c r="B3269">
        <v>1</v>
      </c>
      <c r="C3269" t="s">
        <v>80</v>
      </c>
      <c r="D3269" t="s">
        <v>101</v>
      </c>
      <c r="E3269" t="s">
        <v>184</v>
      </c>
      <c r="F3269" t="s">
        <v>9409</v>
      </c>
      <c r="G3269" t="s">
        <v>409</v>
      </c>
      <c r="H3269" t="s">
        <v>187</v>
      </c>
      <c r="I3269" t="s">
        <v>136</v>
      </c>
      <c r="J3269" t="s">
        <v>137</v>
      </c>
      <c r="K3269" t="s">
        <v>138</v>
      </c>
      <c r="L3269" t="s">
        <v>9410</v>
      </c>
      <c r="M3269" t="s">
        <v>9411</v>
      </c>
      <c r="N3269">
        <v>0.60138888800000001</v>
      </c>
      <c r="O3269">
        <v>0</v>
      </c>
      <c r="P3269">
        <v>18</v>
      </c>
      <c r="Q3269">
        <v>0</v>
      </c>
      <c r="R3269">
        <v>1</v>
      </c>
      <c r="S3269">
        <v>0</v>
      </c>
      <c r="T3269">
        <v>2</v>
      </c>
      <c r="U3269">
        <v>0</v>
      </c>
      <c r="V3269">
        <v>0</v>
      </c>
      <c r="W3269">
        <v>0</v>
      </c>
      <c r="X3269">
        <v>1.5013944778621446</v>
      </c>
      <c r="Y3269">
        <v>0</v>
      </c>
      <c r="Z3269">
        <v>0.83479645500608901</v>
      </c>
      <c r="AA3269">
        <v>0</v>
      </c>
      <c r="AB3269">
        <v>0.1392550863338739</v>
      </c>
      <c r="AC3269">
        <v>0</v>
      </c>
      <c r="AD3269">
        <v>0</v>
      </c>
      <c r="AE3269">
        <v>2.4754460192021073</v>
      </c>
    </row>
    <row r="3270" spans="1:31" x14ac:dyDescent="0.3">
      <c r="A3270">
        <v>2696761</v>
      </c>
      <c r="B3270">
        <v>2</v>
      </c>
      <c r="C3270" t="s">
        <v>80</v>
      </c>
      <c r="D3270" t="s">
        <v>83</v>
      </c>
      <c r="E3270" t="s">
        <v>132</v>
      </c>
      <c r="F3270" t="s">
        <v>9412</v>
      </c>
      <c r="G3270" t="s">
        <v>176</v>
      </c>
      <c r="H3270" t="s">
        <v>135</v>
      </c>
      <c r="I3270" t="s">
        <v>136</v>
      </c>
      <c r="J3270" t="s">
        <v>137</v>
      </c>
      <c r="K3270" t="s">
        <v>138</v>
      </c>
      <c r="L3270" t="s">
        <v>537</v>
      </c>
      <c r="M3270" t="s">
        <v>9413</v>
      </c>
      <c r="N3270">
        <v>0.19083333299999999</v>
      </c>
      <c r="O3270">
        <v>0</v>
      </c>
      <c r="P3270">
        <v>12</v>
      </c>
      <c r="Q3270">
        <v>0</v>
      </c>
      <c r="R3270">
        <v>23</v>
      </c>
      <c r="S3270">
        <v>4</v>
      </c>
      <c r="T3270">
        <v>44</v>
      </c>
      <c r="U3270">
        <v>4</v>
      </c>
      <c r="V3270">
        <v>4</v>
      </c>
      <c r="W3270">
        <v>0</v>
      </c>
      <c r="X3270">
        <v>0.6379501246073328</v>
      </c>
      <c r="Y3270">
        <v>0</v>
      </c>
      <c r="Z3270">
        <v>1.9088385316120471</v>
      </c>
      <c r="AA3270">
        <v>7.4626087302613611</v>
      </c>
      <c r="AB3270">
        <v>16.807633107748369</v>
      </c>
      <c r="AC3270">
        <v>18.932274901282707</v>
      </c>
      <c r="AD3270">
        <v>11.051072816628736</v>
      </c>
      <c r="AE3270">
        <v>56.800378212140544</v>
      </c>
    </row>
    <row r="3271" spans="1:31" x14ac:dyDescent="0.3">
      <c r="A3271">
        <v>2696028</v>
      </c>
      <c r="B3271">
        <v>1</v>
      </c>
      <c r="C3271" t="s">
        <v>80</v>
      </c>
      <c r="D3271" t="s">
        <v>83</v>
      </c>
      <c r="E3271" t="s">
        <v>184</v>
      </c>
      <c r="F3271" t="s">
        <v>9414</v>
      </c>
      <c r="G3271" t="s">
        <v>3914</v>
      </c>
      <c r="H3271" t="s">
        <v>187</v>
      </c>
      <c r="I3271" t="s">
        <v>136</v>
      </c>
      <c r="J3271" t="s">
        <v>3</v>
      </c>
      <c r="K3271" t="s">
        <v>138</v>
      </c>
      <c r="L3271" t="s">
        <v>9415</v>
      </c>
      <c r="M3271" t="s">
        <v>9416</v>
      </c>
      <c r="N3271">
        <v>8.0944444440000005</v>
      </c>
      <c r="O3271">
        <v>0</v>
      </c>
      <c r="P3271">
        <v>148</v>
      </c>
      <c r="Q3271">
        <v>0</v>
      </c>
      <c r="R3271">
        <v>0</v>
      </c>
      <c r="S3271">
        <v>0</v>
      </c>
      <c r="T3271">
        <v>14</v>
      </c>
      <c r="U3271">
        <v>0</v>
      </c>
      <c r="V3271">
        <v>0</v>
      </c>
      <c r="W3271">
        <v>0</v>
      </c>
      <c r="X3271">
        <v>175.73710951271369</v>
      </c>
      <c r="Y3271">
        <v>0</v>
      </c>
      <c r="Z3271">
        <v>0</v>
      </c>
      <c r="AA3271">
        <v>0</v>
      </c>
      <c r="AB3271">
        <v>144.65616352802701</v>
      </c>
      <c r="AC3271">
        <v>0</v>
      </c>
      <c r="AD3271">
        <v>0</v>
      </c>
      <c r="AE3271">
        <v>320.39327304074072</v>
      </c>
    </row>
    <row r="3272" spans="1:31" x14ac:dyDescent="0.3">
      <c r="A3272">
        <v>2696734</v>
      </c>
      <c r="B3272">
        <v>1</v>
      </c>
      <c r="C3272" t="s">
        <v>81</v>
      </c>
      <c r="D3272" t="s">
        <v>118</v>
      </c>
      <c r="E3272" t="s">
        <v>213</v>
      </c>
      <c r="F3272" t="s">
        <v>9417</v>
      </c>
      <c r="G3272" t="s">
        <v>688</v>
      </c>
      <c r="H3272" t="s">
        <v>187</v>
      </c>
      <c r="I3272" t="s">
        <v>136</v>
      </c>
      <c r="J3272" t="s">
        <v>137</v>
      </c>
      <c r="K3272" t="s">
        <v>138</v>
      </c>
      <c r="L3272" t="s">
        <v>9418</v>
      </c>
      <c r="M3272" t="s">
        <v>9419</v>
      </c>
      <c r="N3272">
        <v>4.0816666660000003</v>
      </c>
      <c r="O3272">
        <v>0</v>
      </c>
      <c r="P3272">
        <v>1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0.30438596847748439</v>
      </c>
      <c r="Y3272">
        <v>0</v>
      </c>
      <c r="Z3272">
        <v>0</v>
      </c>
      <c r="AA3272">
        <v>0</v>
      </c>
      <c r="AB3272">
        <v>0</v>
      </c>
      <c r="AC3272">
        <v>0</v>
      </c>
      <c r="AD3272">
        <v>0</v>
      </c>
      <c r="AE3272">
        <v>0.30438596847748439</v>
      </c>
    </row>
    <row r="3273" spans="1:31" x14ac:dyDescent="0.3">
      <c r="A3273">
        <v>2696756</v>
      </c>
      <c r="B3273">
        <v>1</v>
      </c>
      <c r="C3273" t="s">
        <v>80</v>
      </c>
      <c r="D3273" t="s">
        <v>99</v>
      </c>
      <c r="E3273" t="s">
        <v>213</v>
      </c>
      <c r="F3273" t="s">
        <v>9420</v>
      </c>
      <c r="G3273" t="s">
        <v>831</v>
      </c>
      <c r="H3273" t="s">
        <v>187</v>
      </c>
      <c r="I3273" t="s">
        <v>136</v>
      </c>
      <c r="J3273" t="s">
        <v>137</v>
      </c>
      <c r="K3273" t="s">
        <v>138</v>
      </c>
      <c r="L3273" t="s">
        <v>9421</v>
      </c>
      <c r="M3273" t="s">
        <v>9422</v>
      </c>
      <c r="N3273">
        <v>2.8994444439999998</v>
      </c>
      <c r="O3273">
        <v>0</v>
      </c>
      <c r="P3273">
        <v>1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0.58457545974083336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0.58457545974083336</v>
      </c>
    </row>
    <row r="3274" spans="1:31" x14ac:dyDescent="0.3">
      <c r="A3274">
        <v>2696757</v>
      </c>
      <c r="B3274">
        <v>1</v>
      </c>
      <c r="C3274" t="s">
        <v>80</v>
      </c>
      <c r="D3274" t="s">
        <v>97</v>
      </c>
      <c r="E3274" t="s">
        <v>213</v>
      </c>
      <c r="F3274" t="s">
        <v>9423</v>
      </c>
      <c r="G3274" t="s">
        <v>688</v>
      </c>
      <c r="H3274" t="s">
        <v>187</v>
      </c>
      <c r="I3274" t="s">
        <v>136</v>
      </c>
      <c r="J3274" t="s">
        <v>137</v>
      </c>
      <c r="K3274" t="s">
        <v>138</v>
      </c>
      <c r="L3274" t="s">
        <v>9424</v>
      </c>
      <c r="M3274" t="s">
        <v>9425</v>
      </c>
      <c r="N3274">
        <v>2.1625000000000001</v>
      </c>
      <c r="O3274">
        <v>0</v>
      </c>
      <c r="P3274">
        <v>1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0.27505240761561101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0.27505240761561101</v>
      </c>
    </row>
    <row r="3275" spans="1:31" x14ac:dyDescent="0.3">
      <c r="A3275">
        <v>2696762</v>
      </c>
      <c r="B3275">
        <v>1</v>
      </c>
      <c r="C3275" t="s">
        <v>81</v>
      </c>
      <c r="D3275" t="s">
        <v>118</v>
      </c>
      <c r="E3275" t="s">
        <v>184</v>
      </c>
      <c r="F3275" t="s">
        <v>9426</v>
      </c>
      <c r="G3275" t="s">
        <v>409</v>
      </c>
      <c r="H3275" t="s">
        <v>187</v>
      </c>
      <c r="I3275" t="s">
        <v>136</v>
      </c>
      <c r="J3275" t="s">
        <v>137</v>
      </c>
      <c r="K3275" t="s">
        <v>138</v>
      </c>
      <c r="L3275" t="s">
        <v>9427</v>
      </c>
      <c r="M3275" t="s">
        <v>9428</v>
      </c>
      <c r="N3275">
        <v>0.97416666600000001</v>
      </c>
      <c r="O3275">
        <v>0</v>
      </c>
      <c r="P3275">
        <v>234</v>
      </c>
      <c r="Q3275">
        <v>0</v>
      </c>
      <c r="R3275">
        <v>1</v>
      </c>
      <c r="S3275">
        <v>0</v>
      </c>
      <c r="T3275">
        <v>5</v>
      </c>
      <c r="U3275">
        <v>0</v>
      </c>
      <c r="V3275">
        <v>0</v>
      </c>
      <c r="W3275">
        <v>0</v>
      </c>
      <c r="X3275">
        <v>40.671951166391757</v>
      </c>
      <c r="Y3275">
        <v>0</v>
      </c>
      <c r="Z3275">
        <v>0</v>
      </c>
      <c r="AA3275">
        <v>0</v>
      </c>
      <c r="AB3275">
        <v>1.0854665709532363</v>
      </c>
      <c r="AC3275">
        <v>0</v>
      </c>
      <c r="AD3275">
        <v>0</v>
      </c>
      <c r="AE3275">
        <v>41.757417737344994</v>
      </c>
    </row>
    <row r="3276" spans="1:31" x14ac:dyDescent="0.3">
      <c r="A3276">
        <v>2696780</v>
      </c>
      <c r="B3276">
        <v>1</v>
      </c>
      <c r="C3276" t="s">
        <v>81</v>
      </c>
      <c r="D3276" t="s">
        <v>118</v>
      </c>
      <c r="E3276" t="s">
        <v>184</v>
      </c>
      <c r="F3276" t="s">
        <v>9429</v>
      </c>
      <c r="G3276" t="s">
        <v>409</v>
      </c>
      <c r="H3276" t="s">
        <v>187</v>
      </c>
      <c r="I3276" t="s">
        <v>136</v>
      </c>
      <c r="J3276" t="s">
        <v>137</v>
      </c>
      <c r="K3276" t="s">
        <v>138</v>
      </c>
      <c r="L3276" t="s">
        <v>9430</v>
      </c>
      <c r="M3276" t="s">
        <v>9431</v>
      </c>
      <c r="N3276">
        <v>0.46472222200000002</v>
      </c>
      <c r="O3276">
        <v>0</v>
      </c>
      <c r="P3276">
        <v>93</v>
      </c>
      <c r="Q3276">
        <v>0</v>
      </c>
      <c r="R3276">
        <v>4</v>
      </c>
      <c r="S3276">
        <v>0</v>
      </c>
      <c r="T3276">
        <v>6</v>
      </c>
      <c r="U3276">
        <v>0</v>
      </c>
      <c r="V3276">
        <v>0</v>
      </c>
      <c r="W3276">
        <v>0</v>
      </c>
      <c r="X3276">
        <v>9.3792126263117339</v>
      </c>
      <c r="Y3276">
        <v>0</v>
      </c>
      <c r="Z3276">
        <v>0.85169035875268773</v>
      </c>
      <c r="AA3276">
        <v>0</v>
      </c>
      <c r="AB3276">
        <v>0.85677555539369021</v>
      </c>
      <c r="AC3276">
        <v>0</v>
      </c>
      <c r="AD3276">
        <v>0</v>
      </c>
      <c r="AE3276">
        <v>11.087678540458112</v>
      </c>
    </row>
    <row r="3277" spans="1:31" x14ac:dyDescent="0.3">
      <c r="A3277">
        <v>2696772</v>
      </c>
      <c r="B3277">
        <v>1</v>
      </c>
      <c r="C3277" t="s">
        <v>80</v>
      </c>
      <c r="D3277" t="s">
        <v>86</v>
      </c>
      <c r="E3277" t="s">
        <v>213</v>
      </c>
      <c r="F3277" t="s">
        <v>9432</v>
      </c>
      <c r="G3277" t="s">
        <v>831</v>
      </c>
      <c r="H3277" t="s">
        <v>187</v>
      </c>
      <c r="I3277" t="s">
        <v>136</v>
      </c>
      <c r="J3277" t="s">
        <v>137</v>
      </c>
      <c r="K3277" t="s">
        <v>138</v>
      </c>
      <c r="L3277" t="s">
        <v>9433</v>
      </c>
      <c r="M3277" t="s">
        <v>9434</v>
      </c>
      <c r="N3277">
        <v>3.2044444439999999</v>
      </c>
      <c r="O3277">
        <v>0</v>
      </c>
      <c r="P3277">
        <v>1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0.58822291013333339</v>
      </c>
      <c r="Y3277">
        <v>0</v>
      </c>
      <c r="Z3277">
        <v>0</v>
      </c>
      <c r="AA3277">
        <v>0</v>
      </c>
      <c r="AB3277">
        <v>0</v>
      </c>
      <c r="AC3277">
        <v>0</v>
      </c>
      <c r="AD3277">
        <v>0</v>
      </c>
      <c r="AE3277">
        <v>0.58822291013333339</v>
      </c>
    </row>
    <row r="3278" spans="1:31" x14ac:dyDescent="0.3">
      <c r="A3278">
        <v>2696774</v>
      </c>
      <c r="B3278">
        <v>2</v>
      </c>
      <c r="C3278" t="s">
        <v>80</v>
      </c>
      <c r="D3278" t="s">
        <v>110</v>
      </c>
      <c r="E3278" t="s">
        <v>244</v>
      </c>
      <c r="F3278" t="s">
        <v>9435</v>
      </c>
      <c r="G3278" t="s">
        <v>186</v>
      </c>
      <c r="H3278" t="s">
        <v>187</v>
      </c>
      <c r="I3278" t="s">
        <v>136</v>
      </c>
      <c r="J3278" t="s">
        <v>137</v>
      </c>
      <c r="K3278" t="s">
        <v>138</v>
      </c>
      <c r="L3278" t="s">
        <v>9436</v>
      </c>
      <c r="M3278" t="s">
        <v>9437</v>
      </c>
      <c r="N3278">
        <v>0.74805555499999998</v>
      </c>
      <c r="O3278">
        <v>0</v>
      </c>
      <c r="P3278">
        <v>276</v>
      </c>
      <c r="Q3278">
        <v>0</v>
      </c>
      <c r="R3278">
        <v>0</v>
      </c>
      <c r="S3278">
        <v>0</v>
      </c>
      <c r="T3278">
        <v>10</v>
      </c>
      <c r="U3278">
        <v>0</v>
      </c>
      <c r="V3278">
        <v>0</v>
      </c>
      <c r="W3278">
        <v>0</v>
      </c>
      <c r="X3278">
        <v>41.601401869527393</v>
      </c>
      <c r="Y3278">
        <v>0</v>
      </c>
      <c r="Z3278">
        <v>0</v>
      </c>
      <c r="AA3278">
        <v>0</v>
      </c>
      <c r="AB3278">
        <v>8.228519556392909</v>
      </c>
      <c r="AC3278">
        <v>0</v>
      </c>
      <c r="AD3278">
        <v>0</v>
      </c>
      <c r="AE3278">
        <v>49.829921425920304</v>
      </c>
    </row>
    <row r="3279" spans="1:31" x14ac:dyDescent="0.3">
      <c r="A3279">
        <v>2696778</v>
      </c>
      <c r="B3279">
        <v>1</v>
      </c>
      <c r="C3279" t="s">
        <v>80</v>
      </c>
      <c r="D3279" t="s">
        <v>90</v>
      </c>
      <c r="E3279" t="s">
        <v>213</v>
      </c>
      <c r="F3279" t="s">
        <v>9438</v>
      </c>
      <c r="G3279" t="s">
        <v>215</v>
      </c>
      <c r="H3279" t="s">
        <v>187</v>
      </c>
      <c r="I3279" t="s">
        <v>136</v>
      </c>
      <c r="J3279" t="s">
        <v>137</v>
      </c>
      <c r="K3279" t="s">
        <v>138</v>
      </c>
      <c r="L3279" t="s">
        <v>9439</v>
      </c>
      <c r="M3279" t="s">
        <v>9440</v>
      </c>
      <c r="N3279">
        <v>0.88888888799999999</v>
      </c>
      <c r="O3279">
        <v>0</v>
      </c>
      <c r="P3279">
        <v>9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1.221323154201827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1.221323154201827</v>
      </c>
    </row>
    <row r="3280" spans="1:31" x14ac:dyDescent="0.3">
      <c r="A3280">
        <v>2696786</v>
      </c>
      <c r="B3280">
        <v>1</v>
      </c>
      <c r="C3280" t="s">
        <v>80</v>
      </c>
      <c r="D3280" t="s">
        <v>101</v>
      </c>
      <c r="E3280" t="s">
        <v>184</v>
      </c>
      <c r="F3280" t="s">
        <v>6252</v>
      </c>
      <c r="G3280" t="s">
        <v>409</v>
      </c>
      <c r="H3280" t="s">
        <v>187</v>
      </c>
      <c r="I3280" t="s">
        <v>136</v>
      </c>
      <c r="J3280" t="s">
        <v>137</v>
      </c>
      <c r="K3280" t="s">
        <v>138</v>
      </c>
      <c r="L3280" t="s">
        <v>9441</v>
      </c>
      <c r="M3280" t="s">
        <v>9442</v>
      </c>
      <c r="N3280">
        <v>0.66916666599999997</v>
      </c>
      <c r="O3280">
        <v>0</v>
      </c>
      <c r="P3280">
        <v>111</v>
      </c>
      <c r="Q3280">
        <v>0</v>
      </c>
      <c r="R3280">
        <v>0</v>
      </c>
      <c r="S3280">
        <v>0</v>
      </c>
      <c r="T3280">
        <v>3</v>
      </c>
      <c r="U3280">
        <v>0</v>
      </c>
      <c r="V3280">
        <v>0</v>
      </c>
      <c r="W3280">
        <v>0</v>
      </c>
      <c r="X3280">
        <v>13.982074378598728</v>
      </c>
      <c r="Y3280">
        <v>0</v>
      </c>
      <c r="Z3280">
        <v>0</v>
      </c>
      <c r="AA3280">
        <v>0</v>
      </c>
      <c r="AB3280">
        <v>0.30009073698942856</v>
      </c>
      <c r="AC3280">
        <v>0</v>
      </c>
      <c r="AD3280">
        <v>0</v>
      </c>
      <c r="AE3280">
        <v>14.282165115588157</v>
      </c>
    </row>
    <row r="3281" spans="1:31" x14ac:dyDescent="0.3">
      <c r="A3281">
        <v>2693636</v>
      </c>
      <c r="B3281">
        <v>1</v>
      </c>
      <c r="C3281" t="s">
        <v>81</v>
      </c>
      <c r="D3281" t="s">
        <v>118</v>
      </c>
      <c r="E3281" t="s">
        <v>132</v>
      </c>
      <c r="F3281" t="s">
        <v>9443</v>
      </c>
      <c r="G3281" t="s">
        <v>134</v>
      </c>
      <c r="H3281" t="s">
        <v>135</v>
      </c>
      <c r="I3281" t="s">
        <v>136</v>
      </c>
      <c r="J3281" t="s">
        <v>137</v>
      </c>
      <c r="K3281" t="s">
        <v>138</v>
      </c>
      <c r="L3281" t="s">
        <v>9444</v>
      </c>
      <c r="M3281" t="s">
        <v>9445</v>
      </c>
      <c r="N3281">
        <v>2.063055555</v>
      </c>
      <c r="O3281">
        <v>0</v>
      </c>
      <c r="P3281">
        <v>1</v>
      </c>
      <c r="Q3281">
        <v>0</v>
      </c>
      <c r="R3281">
        <v>89</v>
      </c>
      <c r="S3281">
        <v>0</v>
      </c>
      <c r="T3281">
        <v>5</v>
      </c>
      <c r="U3281">
        <v>0</v>
      </c>
      <c r="V3281">
        <v>0</v>
      </c>
      <c r="W3281">
        <v>0</v>
      </c>
      <c r="X3281">
        <v>0.48958050697264272</v>
      </c>
      <c r="Y3281">
        <v>0</v>
      </c>
      <c r="Z3281">
        <v>308.02794233307009</v>
      </c>
      <c r="AA3281">
        <v>0</v>
      </c>
      <c r="AB3281">
        <v>2.2697883960467404</v>
      </c>
      <c r="AC3281">
        <v>0</v>
      </c>
      <c r="AD3281">
        <v>0</v>
      </c>
      <c r="AE3281">
        <v>310.78731123608947</v>
      </c>
    </row>
    <row r="3282" spans="1:31" x14ac:dyDescent="0.3">
      <c r="A3282">
        <v>2693651</v>
      </c>
      <c r="B3282">
        <v>1</v>
      </c>
      <c r="C3282" t="s">
        <v>81</v>
      </c>
      <c r="D3282" t="s">
        <v>127</v>
      </c>
      <c r="E3282" t="s">
        <v>132</v>
      </c>
      <c r="F3282" t="s">
        <v>1789</v>
      </c>
      <c r="G3282" t="s">
        <v>134</v>
      </c>
      <c r="H3282" t="s">
        <v>135</v>
      </c>
      <c r="I3282" t="s">
        <v>136</v>
      </c>
      <c r="J3282" t="s">
        <v>137</v>
      </c>
      <c r="K3282" t="s">
        <v>138</v>
      </c>
      <c r="L3282" t="s">
        <v>9446</v>
      </c>
      <c r="M3282" t="s">
        <v>9447</v>
      </c>
      <c r="N3282">
        <v>3.4725000000000001</v>
      </c>
      <c r="O3282">
        <v>1</v>
      </c>
      <c r="P3282">
        <v>0</v>
      </c>
      <c r="Q3282">
        <v>137</v>
      </c>
      <c r="R3282">
        <v>6</v>
      </c>
      <c r="S3282">
        <v>5</v>
      </c>
      <c r="T3282">
        <v>0</v>
      </c>
      <c r="U3282">
        <v>0</v>
      </c>
      <c r="V3282">
        <v>0</v>
      </c>
      <c r="W3282">
        <v>4.6162594368842882</v>
      </c>
      <c r="X3282">
        <v>0</v>
      </c>
      <c r="Y3282">
        <v>262.72608514123925</v>
      </c>
      <c r="Z3282">
        <v>4.3945892545966663</v>
      </c>
      <c r="AA3282">
        <v>12.021155502324373</v>
      </c>
      <c r="AB3282">
        <v>0</v>
      </c>
      <c r="AC3282">
        <v>0</v>
      </c>
      <c r="AD3282">
        <v>0</v>
      </c>
      <c r="AE3282">
        <v>283.75808933504453</v>
      </c>
    </row>
    <row r="3283" spans="1:31" x14ac:dyDescent="0.3">
      <c r="A3283">
        <v>2693676</v>
      </c>
      <c r="B3283">
        <v>1</v>
      </c>
      <c r="C3283" t="s">
        <v>80</v>
      </c>
      <c r="D3283" t="s">
        <v>89</v>
      </c>
      <c r="E3283" t="s">
        <v>160</v>
      </c>
      <c r="F3283" t="s">
        <v>7933</v>
      </c>
      <c r="G3283" t="s">
        <v>134</v>
      </c>
      <c r="H3283" t="s">
        <v>135</v>
      </c>
      <c r="I3283" t="s">
        <v>136</v>
      </c>
      <c r="J3283" t="s">
        <v>137</v>
      </c>
      <c r="K3283" t="s">
        <v>138</v>
      </c>
      <c r="L3283" t="s">
        <v>9448</v>
      </c>
      <c r="M3283" t="s">
        <v>9449</v>
      </c>
      <c r="N3283">
        <v>0.54388888800000001</v>
      </c>
      <c r="O3283">
        <v>1</v>
      </c>
      <c r="P3283">
        <v>987</v>
      </c>
      <c r="Q3283">
        <v>3</v>
      </c>
      <c r="R3283">
        <v>82</v>
      </c>
      <c r="S3283">
        <v>10</v>
      </c>
      <c r="T3283">
        <v>166</v>
      </c>
      <c r="U3283">
        <v>1</v>
      </c>
      <c r="V3283">
        <v>0</v>
      </c>
      <c r="W3283">
        <v>0.13466969807500001</v>
      </c>
      <c r="X3283">
        <v>297.2799326235322</v>
      </c>
      <c r="Y3283">
        <v>0.29888795627763115</v>
      </c>
      <c r="Z3283">
        <v>17.832484389664366</v>
      </c>
      <c r="AA3283">
        <v>62.572823109300664</v>
      </c>
      <c r="AB3283">
        <v>154.11731347607162</v>
      </c>
      <c r="AC3283">
        <v>1.8934850721093814</v>
      </c>
      <c r="AD3283">
        <v>0</v>
      </c>
      <c r="AE3283">
        <v>534.12959632503089</v>
      </c>
    </row>
    <row r="3284" spans="1:31" x14ac:dyDescent="0.3">
      <c r="A3284">
        <v>2693738</v>
      </c>
      <c r="B3284">
        <v>1</v>
      </c>
      <c r="C3284" t="s">
        <v>80</v>
      </c>
      <c r="D3284" t="s">
        <v>95</v>
      </c>
      <c r="E3284" t="s">
        <v>132</v>
      </c>
      <c r="F3284" t="s">
        <v>9450</v>
      </c>
      <c r="G3284" t="s">
        <v>409</v>
      </c>
      <c r="H3284" t="s">
        <v>135</v>
      </c>
      <c r="I3284" t="s">
        <v>136</v>
      </c>
      <c r="J3284" t="s">
        <v>137</v>
      </c>
      <c r="K3284" t="s">
        <v>138</v>
      </c>
      <c r="L3284" t="s">
        <v>9451</v>
      </c>
      <c r="M3284" t="s">
        <v>9452</v>
      </c>
      <c r="N3284">
        <v>0.30805555499999998</v>
      </c>
      <c r="O3284">
        <v>0</v>
      </c>
      <c r="P3284">
        <v>0</v>
      </c>
      <c r="Q3284">
        <v>0</v>
      </c>
      <c r="R3284">
        <v>0</v>
      </c>
      <c r="S3284">
        <v>1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0</v>
      </c>
      <c r="AD3284">
        <v>0</v>
      </c>
      <c r="AE3284">
        <v>0</v>
      </c>
    </row>
    <row r="3285" spans="1:31" x14ac:dyDescent="0.3">
      <c r="A3285">
        <v>2693746</v>
      </c>
      <c r="B3285">
        <v>1</v>
      </c>
      <c r="C3285" t="s">
        <v>80</v>
      </c>
      <c r="D3285" t="s">
        <v>100</v>
      </c>
      <c r="E3285" t="s">
        <v>145</v>
      </c>
      <c r="F3285" t="s">
        <v>9453</v>
      </c>
      <c r="G3285" t="s">
        <v>232</v>
      </c>
      <c r="H3285" t="s">
        <v>135</v>
      </c>
      <c r="I3285" t="s">
        <v>136</v>
      </c>
      <c r="J3285" t="s">
        <v>137</v>
      </c>
      <c r="K3285" t="s">
        <v>138</v>
      </c>
      <c r="L3285" t="s">
        <v>9454</v>
      </c>
      <c r="M3285" t="s">
        <v>9455</v>
      </c>
      <c r="N3285">
        <v>0.67194444399999997</v>
      </c>
      <c r="O3285">
        <v>0</v>
      </c>
      <c r="P3285">
        <v>222</v>
      </c>
      <c r="Q3285">
        <v>0</v>
      </c>
      <c r="R3285">
        <v>5</v>
      </c>
      <c r="S3285">
        <v>0</v>
      </c>
      <c r="T3285">
        <v>2</v>
      </c>
      <c r="U3285">
        <v>0</v>
      </c>
      <c r="V3285">
        <v>0</v>
      </c>
      <c r="W3285">
        <v>0</v>
      </c>
      <c r="X3285">
        <v>33.752603314768358</v>
      </c>
      <c r="Y3285">
        <v>0</v>
      </c>
      <c r="Z3285">
        <v>0.52176347964180536</v>
      </c>
      <c r="AA3285">
        <v>0</v>
      </c>
      <c r="AB3285">
        <v>0</v>
      </c>
      <c r="AC3285">
        <v>0</v>
      </c>
      <c r="AD3285">
        <v>0</v>
      </c>
      <c r="AE3285">
        <v>34.274366794410163</v>
      </c>
    </row>
    <row r="3286" spans="1:31" x14ac:dyDescent="0.3">
      <c r="A3286">
        <v>2693801</v>
      </c>
      <c r="B3286">
        <v>1</v>
      </c>
      <c r="C3286" t="s">
        <v>81</v>
      </c>
      <c r="D3286" t="s">
        <v>127</v>
      </c>
      <c r="E3286" t="s">
        <v>132</v>
      </c>
      <c r="F3286" t="s">
        <v>133</v>
      </c>
      <c r="G3286" t="s">
        <v>134</v>
      </c>
      <c r="H3286" t="s">
        <v>135</v>
      </c>
      <c r="I3286" t="s">
        <v>136</v>
      </c>
      <c r="J3286" t="s">
        <v>137</v>
      </c>
      <c r="K3286" t="s">
        <v>138</v>
      </c>
      <c r="L3286" t="s">
        <v>9456</v>
      </c>
      <c r="M3286" t="s">
        <v>9457</v>
      </c>
      <c r="N3286">
        <v>5.0583333330000002</v>
      </c>
      <c r="O3286">
        <v>0</v>
      </c>
      <c r="P3286">
        <v>229</v>
      </c>
      <c r="Q3286">
        <v>5</v>
      </c>
      <c r="R3286">
        <v>8</v>
      </c>
      <c r="S3286">
        <v>2</v>
      </c>
      <c r="T3286">
        <v>36</v>
      </c>
      <c r="U3286">
        <v>0</v>
      </c>
      <c r="V3286">
        <v>0</v>
      </c>
      <c r="W3286">
        <v>0</v>
      </c>
      <c r="X3286">
        <v>247.46976974052649</v>
      </c>
      <c r="Y3286">
        <v>82.328127161143513</v>
      </c>
      <c r="Z3286">
        <v>51.069496188431295</v>
      </c>
      <c r="AA3286">
        <v>46.506017700537505</v>
      </c>
      <c r="AB3286">
        <v>117.16043438957946</v>
      </c>
      <c r="AC3286">
        <v>0</v>
      </c>
      <c r="AD3286">
        <v>0</v>
      </c>
      <c r="AE3286">
        <v>544.53384518021824</v>
      </c>
    </row>
    <row r="3287" spans="1:31" x14ac:dyDescent="0.3">
      <c r="A3287">
        <v>2693802</v>
      </c>
      <c r="B3287">
        <v>1</v>
      </c>
      <c r="C3287" t="s">
        <v>80</v>
      </c>
      <c r="D3287" t="s">
        <v>100</v>
      </c>
      <c r="E3287" t="s">
        <v>160</v>
      </c>
      <c r="F3287" t="s">
        <v>9458</v>
      </c>
      <c r="G3287" t="s">
        <v>409</v>
      </c>
      <c r="H3287" t="s">
        <v>135</v>
      </c>
      <c r="I3287" t="s">
        <v>136</v>
      </c>
      <c r="J3287" t="s">
        <v>137</v>
      </c>
      <c r="K3287" t="s">
        <v>138</v>
      </c>
      <c r="L3287" t="s">
        <v>9459</v>
      </c>
      <c r="M3287" t="s">
        <v>9460</v>
      </c>
      <c r="N3287">
        <v>0.91</v>
      </c>
      <c r="O3287">
        <v>6</v>
      </c>
      <c r="P3287">
        <v>445</v>
      </c>
      <c r="Q3287">
        <v>4</v>
      </c>
      <c r="R3287">
        <v>64</v>
      </c>
      <c r="S3287">
        <v>18</v>
      </c>
      <c r="T3287">
        <v>113</v>
      </c>
      <c r="U3287">
        <v>4</v>
      </c>
      <c r="V3287">
        <v>1</v>
      </c>
      <c r="W3287">
        <v>2.7797126586330707</v>
      </c>
      <c r="X3287">
        <v>150.32164948449579</v>
      </c>
      <c r="Y3287">
        <v>2.7843236715202351</v>
      </c>
      <c r="Z3287">
        <v>55.929149670023492</v>
      </c>
      <c r="AA3287">
        <v>69.577976053593815</v>
      </c>
      <c r="AB3287">
        <v>81.720723089088338</v>
      </c>
      <c r="AC3287">
        <v>320.51911954164098</v>
      </c>
      <c r="AD3287">
        <v>0.23196874689273134</v>
      </c>
      <c r="AE3287">
        <v>683.86462291588839</v>
      </c>
    </row>
    <row r="3288" spans="1:31" x14ac:dyDescent="0.3">
      <c r="A3288">
        <v>2693806</v>
      </c>
      <c r="B3288">
        <v>1</v>
      </c>
      <c r="C3288" t="s">
        <v>81</v>
      </c>
      <c r="D3288" t="s">
        <v>118</v>
      </c>
      <c r="E3288" t="s">
        <v>145</v>
      </c>
      <c r="F3288" t="s">
        <v>9461</v>
      </c>
      <c r="G3288" t="s">
        <v>346</v>
      </c>
      <c r="H3288" t="s">
        <v>135</v>
      </c>
      <c r="I3288" t="s">
        <v>136</v>
      </c>
      <c r="J3288" t="s">
        <v>137</v>
      </c>
      <c r="K3288" t="s">
        <v>166</v>
      </c>
      <c r="L3288" t="s">
        <v>9462</v>
      </c>
      <c r="M3288" t="s">
        <v>9463</v>
      </c>
      <c r="N3288">
        <v>6.5838888879999997</v>
      </c>
      <c r="O3288">
        <v>2</v>
      </c>
      <c r="P3288">
        <v>464</v>
      </c>
      <c r="Q3288">
        <v>4</v>
      </c>
      <c r="R3288">
        <v>17</v>
      </c>
      <c r="S3288">
        <v>1</v>
      </c>
      <c r="T3288">
        <v>54</v>
      </c>
      <c r="U3288">
        <v>0</v>
      </c>
      <c r="V3288">
        <v>0</v>
      </c>
      <c r="W3288">
        <v>1.2752294746266666</v>
      </c>
      <c r="X3288">
        <v>497.26147363026809</v>
      </c>
      <c r="Y3288">
        <v>102.68570210168114</v>
      </c>
      <c r="Z3288">
        <v>37.878548699381312</v>
      </c>
      <c r="AA3288">
        <v>10.319505105520001</v>
      </c>
      <c r="AB3288">
        <v>280.13083408312417</v>
      </c>
      <c r="AC3288">
        <v>0</v>
      </c>
      <c r="AD3288">
        <v>0</v>
      </c>
      <c r="AE3288">
        <v>929.55129309460131</v>
      </c>
    </row>
    <row r="3289" spans="1:31" x14ac:dyDescent="0.3">
      <c r="A3289">
        <v>2693810</v>
      </c>
      <c r="B3289">
        <v>1</v>
      </c>
      <c r="C3289" t="s">
        <v>81</v>
      </c>
      <c r="D3289" t="s">
        <v>112</v>
      </c>
      <c r="E3289" t="s">
        <v>145</v>
      </c>
      <c r="F3289" t="s">
        <v>9464</v>
      </c>
      <c r="G3289" t="s">
        <v>346</v>
      </c>
      <c r="H3289" t="s">
        <v>135</v>
      </c>
      <c r="I3289" t="s">
        <v>136</v>
      </c>
      <c r="J3289" t="s">
        <v>137</v>
      </c>
      <c r="K3289" t="s">
        <v>166</v>
      </c>
      <c r="L3289" t="s">
        <v>9465</v>
      </c>
      <c r="M3289" t="s">
        <v>9466</v>
      </c>
      <c r="N3289">
        <v>5.8597222220000003</v>
      </c>
      <c r="O3289">
        <v>0</v>
      </c>
      <c r="P3289">
        <v>10488</v>
      </c>
      <c r="Q3289">
        <v>0</v>
      </c>
      <c r="R3289">
        <v>159</v>
      </c>
      <c r="S3289">
        <v>1</v>
      </c>
      <c r="T3289">
        <v>808</v>
      </c>
      <c r="U3289">
        <v>0</v>
      </c>
      <c r="V3289">
        <v>2</v>
      </c>
      <c r="W3289">
        <v>0</v>
      </c>
      <c r="X3289">
        <v>9316.7249491583734</v>
      </c>
      <c r="Y3289">
        <v>0</v>
      </c>
      <c r="Z3289">
        <v>71.659933080338945</v>
      </c>
      <c r="AA3289">
        <v>9.1748041993400005</v>
      </c>
      <c r="AB3289">
        <v>3879.4487438578703</v>
      </c>
      <c r="AC3289">
        <v>0</v>
      </c>
      <c r="AD3289">
        <v>59.432961223503597</v>
      </c>
      <c r="AE3289">
        <v>13336.441391519425</v>
      </c>
    </row>
    <row r="3290" spans="1:31" x14ac:dyDescent="0.3">
      <c r="A3290">
        <v>2693821</v>
      </c>
      <c r="B3290">
        <v>1</v>
      </c>
      <c r="C3290" t="s">
        <v>81</v>
      </c>
      <c r="D3290" t="s">
        <v>122</v>
      </c>
      <c r="E3290" t="s">
        <v>160</v>
      </c>
      <c r="F3290" t="s">
        <v>9467</v>
      </c>
      <c r="G3290" t="s">
        <v>165</v>
      </c>
      <c r="H3290" t="s">
        <v>135</v>
      </c>
      <c r="I3290" t="s">
        <v>136</v>
      </c>
      <c r="J3290" t="s">
        <v>137</v>
      </c>
      <c r="K3290" t="s">
        <v>166</v>
      </c>
      <c r="L3290" t="s">
        <v>9468</v>
      </c>
      <c r="M3290" t="s">
        <v>9469</v>
      </c>
      <c r="N3290">
        <v>1.3658333330000001</v>
      </c>
      <c r="O3290">
        <v>0</v>
      </c>
      <c r="P3290">
        <v>6006</v>
      </c>
      <c r="Q3290">
        <v>0</v>
      </c>
      <c r="R3290">
        <v>21</v>
      </c>
      <c r="S3290">
        <v>3</v>
      </c>
      <c r="T3290">
        <v>429</v>
      </c>
      <c r="U3290">
        <v>0</v>
      </c>
      <c r="V3290">
        <v>2</v>
      </c>
      <c r="W3290">
        <v>0</v>
      </c>
      <c r="X3290">
        <v>1566.7509337341332</v>
      </c>
      <c r="Y3290">
        <v>0</v>
      </c>
      <c r="Z3290">
        <v>7.3871788904756901</v>
      </c>
      <c r="AA3290">
        <v>138.70910148293396</v>
      </c>
      <c r="AB3290">
        <v>573.17115689303489</v>
      </c>
      <c r="AC3290">
        <v>0</v>
      </c>
      <c r="AD3290">
        <v>255.7511838078301</v>
      </c>
      <c r="AE3290">
        <v>2541.7695548084075</v>
      </c>
    </row>
    <row r="3291" spans="1:31" x14ac:dyDescent="0.3">
      <c r="A3291">
        <v>2693828</v>
      </c>
      <c r="B3291">
        <v>1</v>
      </c>
      <c r="C3291" t="s">
        <v>81</v>
      </c>
      <c r="D3291" t="s">
        <v>127</v>
      </c>
      <c r="E3291" t="s">
        <v>132</v>
      </c>
      <c r="F3291" t="s">
        <v>9470</v>
      </c>
      <c r="G3291" t="s">
        <v>346</v>
      </c>
      <c r="H3291" t="s">
        <v>135</v>
      </c>
      <c r="I3291" t="s">
        <v>136</v>
      </c>
      <c r="J3291" t="s">
        <v>137</v>
      </c>
      <c r="K3291" t="s">
        <v>166</v>
      </c>
      <c r="L3291" t="s">
        <v>9471</v>
      </c>
      <c r="M3291" t="s">
        <v>9472</v>
      </c>
      <c r="N3291">
        <v>6.4244444439999997</v>
      </c>
      <c r="O3291">
        <v>3</v>
      </c>
      <c r="P3291">
        <v>4</v>
      </c>
      <c r="Q3291">
        <v>46</v>
      </c>
      <c r="R3291">
        <v>21</v>
      </c>
      <c r="S3291">
        <v>2</v>
      </c>
      <c r="T3291">
        <v>2</v>
      </c>
      <c r="U3291">
        <v>0</v>
      </c>
      <c r="V3291">
        <v>0</v>
      </c>
      <c r="W3291">
        <v>3.6388487376850804</v>
      </c>
      <c r="X3291">
        <v>10.496233046167415</v>
      </c>
      <c r="Y3291">
        <v>153.00085669416754</v>
      </c>
      <c r="Z3291">
        <v>200.21984658065753</v>
      </c>
      <c r="AA3291">
        <v>4.7651003345563456</v>
      </c>
      <c r="AB3291">
        <v>0</v>
      </c>
      <c r="AC3291">
        <v>0</v>
      </c>
      <c r="AD3291">
        <v>0</v>
      </c>
      <c r="AE3291">
        <v>372.12088539323389</v>
      </c>
    </row>
    <row r="3292" spans="1:31" x14ac:dyDescent="0.3">
      <c r="A3292">
        <v>2693859</v>
      </c>
      <c r="B3292">
        <v>1</v>
      </c>
      <c r="C3292" t="s">
        <v>80</v>
      </c>
      <c r="D3292" t="s">
        <v>94</v>
      </c>
      <c r="E3292" t="s">
        <v>141</v>
      </c>
      <c r="F3292" t="s">
        <v>9473</v>
      </c>
      <c r="G3292" t="s">
        <v>165</v>
      </c>
      <c r="H3292" t="s">
        <v>135</v>
      </c>
      <c r="I3292" t="s">
        <v>136</v>
      </c>
      <c r="J3292" t="s">
        <v>137</v>
      </c>
      <c r="K3292" t="s">
        <v>166</v>
      </c>
      <c r="L3292" t="s">
        <v>9474</v>
      </c>
      <c r="M3292" t="s">
        <v>9475</v>
      </c>
      <c r="N3292">
        <v>5.6111111109999996</v>
      </c>
      <c r="O3292">
        <v>1</v>
      </c>
      <c r="P3292">
        <v>994</v>
      </c>
      <c r="Q3292">
        <v>103</v>
      </c>
      <c r="R3292">
        <v>430</v>
      </c>
      <c r="S3292">
        <v>33</v>
      </c>
      <c r="T3292">
        <v>182</v>
      </c>
      <c r="U3292">
        <v>10</v>
      </c>
      <c r="V3292">
        <v>0</v>
      </c>
      <c r="W3292">
        <v>1.4178197539213571</v>
      </c>
      <c r="X3292">
        <v>1039.4939260153451</v>
      </c>
      <c r="Y3292">
        <v>360.23452702411026</v>
      </c>
      <c r="Z3292">
        <v>436.36852231546504</v>
      </c>
      <c r="AA3292">
        <v>3671.5018301872778</v>
      </c>
      <c r="AB3292">
        <v>625.94404183115671</v>
      </c>
      <c r="AC3292">
        <v>9515.2322742680099</v>
      </c>
      <c r="AD3292">
        <v>0</v>
      </c>
      <c r="AE3292">
        <v>15650.192941395286</v>
      </c>
    </row>
    <row r="3293" spans="1:31" x14ac:dyDescent="0.3">
      <c r="A3293">
        <v>2693861</v>
      </c>
      <c r="B3293">
        <v>1</v>
      </c>
      <c r="C3293" t="s">
        <v>81</v>
      </c>
      <c r="D3293" t="s">
        <v>123</v>
      </c>
      <c r="E3293" t="s">
        <v>160</v>
      </c>
      <c r="F3293" t="s">
        <v>9476</v>
      </c>
      <c r="G3293" t="s">
        <v>134</v>
      </c>
      <c r="H3293" t="s">
        <v>135</v>
      </c>
      <c r="I3293" t="s">
        <v>136</v>
      </c>
      <c r="J3293" t="s">
        <v>137</v>
      </c>
      <c r="K3293" t="s">
        <v>138</v>
      </c>
      <c r="L3293" t="s">
        <v>9477</v>
      </c>
      <c r="M3293" t="s">
        <v>9478</v>
      </c>
      <c r="N3293">
        <v>0.65555555499999996</v>
      </c>
      <c r="O3293">
        <v>1</v>
      </c>
      <c r="P3293">
        <v>503</v>
      </c>
      <c r="Q3293">
        <v>0</v>
      </c>
      <c r="R3293">
        <v>1</v>
      </c>
      <c r="S3293">
        <v>3</v>
      </c>
      <c r="T3293">
        <v>20</v>
      </c>
      <c r="U3293">
        <v>2</v>
      </c>
      <c r="V3293">
        <v>0</v>
      </c>
      <c r="W3293">
        <v>0.13180891382499998</v>
      </c>
      <c r="X3293">
        <v>112.05718192291437</v>
      </c>
      <c r="Y3293">
        <v>0</v>
      </c>
      <c r="Z3293">
        <v>5.5633610128197573</v>
      </c>
      <c r="AA3293">
        <v>6.7353290770168961</v>
      </c>
      <c r="AB3293">
        <v>18.932930997369908</v>
      </c>
      <c r="AC3293">
        <v>175.44995648517192</v>
      </c>
      <c r="AD3293">
        <v>0</v>
      </c>
      <c r="AE3293">
        <v>318.87056840911782</v>
      </c>
    </row>
    <row r="3294" spans="1:31" x14ac:dyDescent="0.3">
      <c r="A3294">
        <v>2693864</v>
      </c>
      <c r="B3294">
        <v>1</v>
      </c>
      <c r="C3294" t="s">
        <v>81</v>
      </c>
      <c r="D3294" t="s">
        <v>116</v>
      </c>
      <c r="E3294" t="s">
        <v>160</v>
      </c>
      <c r="F3294" t="s">
        <v>9479</v>
      </c>
      <c r="G3294" t="s">
        <v>165</v>
      </c>
      <c r="H3294" t="s">
        <v>135</v>
      </c>
      <c r="I3294" t="s">
        <v>136</v>
      </c>
      <c r="J3294" t="s">
        <v>137</v>
      </c>
      <c r="K3294" t="s">
        <v>166</v>
      </c>
      <c r="L3294" t="s">
        <v>9480</v>
      </c>
      <c r="M3294" t="s">
        <v>9481</v>
      </c>
      <c r="N3294">
        <v>2.9872222220000002</v>
      </c>
      <c r="O3294">
        <v>22</v>
      </c>
      <c r="P3294">
        <v>4535</v>
      </c>
      <c r="Q3294">
        <v>555</v>
      </c>
      <c r="R3294">
        <v>516</v>
      </c>
      <c r="S3294">
        <v>49</v>
      </c>
      <c r="T3294">
        <v>503</v>
      </c>
      <c r="U3294">
        <v>7</v>
      </c>
      <c r="V3294">
        <v>0</v>
      </c>
      <c r="W3294">
        <v>16.884644231722376</v>
      </c>
      <c r="X3294">
        <v>1757.0715017977263</v>
      </c>
      <c r="Y3294">
        <v>1481.9432225192031</v>
      </c>
      <c r="Z3294">
        <v>961.70542436818198</v>
      </c>
      <c r="AA3294">
        <v>708.82919243383105</v>
      </c>
      <c r="AB3294">
        <v>511.20043284980699</v>
      </c>
      <c r="AC3294">
        <v>192.55527907240915</v>
      </c>
      <c r="AD3294">
        <v>0</v>
      </c>
      <c r="AE3294">
        <v>5630.1896972728819</v>
      </c>
    </row>
    <row r="3295" spans="1:31" x14ac:dyDescent="0.3">
      <c r="A3295">
        <v>2693866</v>
      </c>
      <c r="B3295">
        <v>1</v>
      </c>
      <c r="C3295" t="s">
        <v>81</v>
      </c>
      <c r="D3295" t="s">
        <v>121</v>
      </c>
      <c r="E3295" t="s">
        <v>145</v>
      </c>
      <c r="F3295" t="s">
        <v>9482</v>
      </c>
      <c r="G3295" t="s">
        <v>134</v>
      </c>
      <c r="H3295" t="s">
        <v>135</v>
      </c>
      <c r="I3295" t="s">
        <v>136</v>
      </c>
      <c r="J3295" t="s">
        <v>137</v>
      </c>
      <c r="K3295" t="s">
        <v>138</v>
      </c>
      <c r="L3295" t="s">
        <v>9483</v>
      </c>
      <c r="M3295" t="s">
        <v>9484</v>
      </c>
      <c r="N3295">
        <v>0.25</v>
      </c>
      <c r="O3295">
        <v>1</v>
      </c>
      <c r="P3295">
        <v>467</v>
      </c>
      <c r="Q3295">
        <v>0</v>
      </c>
      <c r="R3295">
        <v>120</v>
      </c>
      <c r="S3295">
        <v>0</v>
      </c>
      <c r="T3295">
        <v>72</v>
      </c>
      <c r="U3295">
        <v>0</v>
      </c>
      <c r="V3295">
        <v>0</v>
      </c>
      <c r="W3295">
        <v>5.0600453408333329E-2</v>
      </c>
      <c r="X3295">
        <v>17.296768961094013</v>
      </c>
      <c r="Y3295">
        <v>0</v>
      </c>
      <c r="Z3295">
        <v>6.5339953459869982</v>
      </c>
      <c r="AA3295">
        <v>0</v>
      </c>
      <c r="AB3295">
        <v>9.7563099207697856</v>
      </c>
      <c r="AC3295">
        <v>0</v>
      </c>
      <c r="AD3295">
        <v>0</v>
      </c>
      <c r="AE3295">
        <v>33.637674681259128</v>
      </c>
    </row>
    <row r="3296" spans="1:31" x14ac:dyDescent="0.3">
      <c r="A3296">
        <v>2693868</v>
      </c>
      <c r="B3296">
        <v>1</v>
      </c>
      <c r="C3296" t="s">
        <v>80</v>
      </c>
      <c r="D3296" t="s">
        <v>97</v>
      </c>
      <c r="E3296" t="s">
        <v>145</v>
      </c>
      <c r="F3296" t="s">
        <v>9485</v>
      </c>
      <c r="G3296" t="s">
        <v>346</v>
      </c>
      <c r="H3296" t="s">
        <v>135</v>
      </c>
      <c r="I3296" t="s">
        <v>136</v>
      </c>
      <c r="J3296" t="s">
        <v>137</v>
      </c>
      <c r="K3296" t="s">
        <v>166</v>
      </c>
      <c r="L3296" t="s">
        <v>9486</v>
      </c>
      <c r="M3296" t="s">
        <v>9487</v>
      </c>
      <c r="N3296">
        <v>0.76611111099999996</v>
      </c>
      <c r="O3296">
        <v>2</v>
      </c>
      <c r="P3296">
        <v>595</v>
      </c>
      <c r="Q3296">
        <v>0</v>
      </c>
      <c r="R3296">
        <v>41</v>
      </c>
      <c r="S3296">
        <v>0</v>
      </c>
      <c r="T3296">
        <v>72</v>
      </c>
      <c r="U3296">
        <v>0</v>
      </c>
      <c r="V3296">
        <v>0</v>
      </c>
      <c r="W3296">
        <v>2.5899315417568571</v>
      </c>
      <c r="X3296">
        <v>159.42544849951133</v>
      </c>
      <c r="Y3296">
        <v>0</v>
      </c>
      <c r="Z3296">
        <v>17.485453288054956</v>
      </c>
      <c r="AA3296">
        <v>0</v>
      </c>
      <c r="AB3296">
        <v>52.434666521445827</v>
      </c>
      <c r="AC3296">
        <v>0</v>
      </c>
      <c r="AD3296">
        <v>0</v>
      </c>
      <c r="AE3296">
        <v>231.93549985076896</v>
      </c>
    </row>
    <row r="3297" spans="1:31" x14ac:dyDescent="0.3">
      <c r="A3297">
        <v>2693878</v>
      </c>
      <c r="B3297">
        <v>1</v>
      </c>
      <c r="C3297" t="s">
        <v>80</v>
      </c>
      <c r="D3297" t="s">
        <v>95</v>
      </c>
      <c r="E3297" t="s">
        <v>160</v>
      </c>
      <c r="F3297" t="s">
        <v>9488</v>
      </c>
      <c r="G3297" t="s">
        <v>165</v>
      </c>
      <c r="H3297" t="s">
        <v>135</v>
      </c>
      <c r="I3297" t="s">
        <v>136</v>
      </c>
      <c r="J3297" t="s">
        <v>137</v>
      </c>
      <c r="K3297" t="s">
        <v>166</v>
      </c>
      <c r="L3297" t="s">
        <v>9489</v>
      </c>
      <c r="M3297" t="s">
        <v>9490</v>
      </c>
      <c r="N3297">
        <v>5.7380555549999999</v>
      </c>
      <c r="O3297">
        <v>0</v>
      </c>
      <c r="P3297">
        <v>2225</v>
      </c>
      <c r="Q3297">
        <v>0</v>
      </c>
      <c r="R3297">
        <v>4</v>
      </c>
      <c r="S3297">
        <v>2</v>
      </c>
      <c r="T3297">
        <v>317</v>
      </c>
      <c r="U3297">
        <v>0</v>
      </c>
      <c r="V3297">
        <v>1</v>
      </c>
      <c r="W3297">
        <v>0</v>
      </c>
      <c r="X3297">
        <v>1973.4764383691618</v>
      </c>
      <c r="Y3297">
        <v>0</v>
      </c>
      <c r="Z3297">
        <v>0.11695247705709902</v>
      </c>
      <c r="AA3297">
        <v>18.034080635999999</v>
      </c>
      <c r="AB3297">
        <v>2136.9870559700007</v>
      </c>
      <c r="AC3297">
        <v>0</v>
      </c>
      <c r="AD3297">
        <v>10.253617045464955</v>
      </c>
      <c r="AE3297">
        <v>4138.8681444976846</v>
      </c>
    </row>
    <row r="3298" spans="1:31" x14ac:dyDescent="0.3">
      <c r="A3298">
        <v>2693884</v>
      </c>
      <c r="B3298">
        <v>1</v>
      </c>
      <c r="C3298" t="s">
        <v>81</v>
      </c>
      <c r="D3298" t="s">
        <v>117</v>
      </c>
      <c r="E3298" t="s">
        <v>145</v>
      </c>
      <c r="F3298" t="s">
        <v>9491</v>
      </c>
      <c r="G3298" t="s">
        <v>2196</v>
      </c>
      <c r="H3298" t="s">
        <v>135</v>
      </c>
      <c r="I3298" t="s">
        <v>136</v>
      </c>
      <c r="J3298" t="s">
        <v>137</v>
      </c>
      <c r="K3298" t="s">
        <v>138</v>
      </c>
      <c r="L3298" t="s">
        <v>9492</v>
      </c>
      <c r="M3298" t="s">
        <v>9493</v>
      </c>
      <c r="N3298">
        <v>2.4816666660000002</v>
      </c>
      <c r="O3298">
        <v>0</v>
      </c>
      <c r="P3298">
        <v>23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2.1722034716708718</v>
      </c>
      <c r="Y3298">
        <v>0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v>2.1722034716708718</v>
      </c>
    </row>
    <row r="3299" spans="1:31" x14ac:dyDescent="0.3">
      <c r="A3299">
        <v>2693889</v>
      </c>
      <c r="B3299">
        <v>1</v>
      </c>
      <c r="C3299" t="s">
        <v>80</v>
      </c>
      <c r="D3299" t="s">
        <v>95</v>
      </c>
      <c r="E3299" t="s">
        <v>160</v>
      </c>
      <c r="F3299" t="s">
        <v>9494</v>
      </c>
      <c r="G3299" t="s">
        <v>346</v>
      </c>
      <c r="H3299" t="s">
        <v>135</v>
      </c>
      <c r="I3299" t="s">
        <v>136</v>
      </c>
      <c r="J3299" t="s">
        <v>137</v>
      </c>
      <c r="K3299" t="s">
        <v>166</v>
      </c>
      <c r="L3299" t="s">
        <v>9495</v>
      </c>
      <c r="M3299" t="s">
        <v>9496</v>
      </c>
      <c r="N3299">
        <v>1.728888888</v>
      </c>
      <c r="O3299">
        <v>4</v>
      </c>
      <c r="P3299">
        <v>1465</v>
      </c>
      <c r="Q3299">
        <v>12</v>
      </c>
      <c r="R3299">
        <v>10</v>
      </c>
      <c r="S3299">
        <v>21</v>
      </c>
      <c r="T3299">
        <v>88</v>
      </c>
      <c r="U3299">
        <v>1</v>
      </c>
      <c r="V3299">
        <v>0</v>
      </c>
      <c r="W3299">
        <v>1.9528923413819124</v>
      </c>
      <c r="X3299">
        <v>333.22433616161146</v>
      </c>
      <c r="Y3299">
        <v>55.312934726726603</v>
      </c>
      <c r="Z3299">
        <v>4.3613373492649039</v>
      </c>
      <c r="AA3299">
        <v>422.05220346713094</v>
      </c>
      <c r="AB3299">
        <v>190.05225115055944</v>
      </c>
      <c r="AC3299">
        <v>16.99591129420088</v>
      </c>
      <c r="AD3299">
        <v>0</v>
      </c>
      <c r="AE3299">
        <v>1023.951866490876</v>
      </c>
    </row>
    <row r="3300" spans="1:31" x14ac:dyDescent="0.3">
      <c r="A3300">
        <v>2693901</v>
      </c>
      <c r="B3300">
        <v>1</v>
      </c>
      <c r="C3300" t="s">
        <v>81</v>
      </c>
      <c r="D3300" t="s">
        <v>118</v>
      </c>
      <c r="E3300" t="s">
        <v>145</v>
      </c>
      <c r="F3300" t="s">
        <v>9497</v>
      </c>
      <c r="G3300" t="s">
        <v>346</v>
      </c>
      <c r="H3300" t="s">
        <v>135</v>
      </c>
      <c r="I3300" t="s">
        <v>136</v>
      </c>
      <c r="J3300" t="s">
        <v>137</v>
      </c>
      <c r="K3300" t="s">
        <v>166</v>
      </c>
      <c r="L3300" t="s">
        <v>9498</v>
      </c>
      <c r="M3300" t="s">
        <v>9499</v>
      </c>
      <c r="N3300">
        <v>3.2627777770000002</v>
      </c>
      <c r="O3300">
        <v>1</v>
      </c>
      <c r="P3300">
        <v>986</v>
      </c>
      <c r="Q3300">
        <v>3</v>
      </c>
      <c r="R3300">
        <v>32</v>
      </c>
      <c r="S3300">
        <v>56</v>
      </c>
      <c r="T3300">
        <v>63</v>
      </c>
      <c r="U3300">
        <v>2</v>
      </c>
      <c r="V3300">
        <v>0</v>
      </c>
      <c r="W3300">
        <v>2.4823288531149497</v>
      </c>
      <c r="X3300">
        <v>569.99705639884201</v>
      </c>
      <c r="Y3300">
        <v>13.715027087961603</v>
      </c>
      <c r="Z3300">
        <v>42.658929716318717</v>
      </c>
      <c r="AA3300">
        <v>1402.8277843755773</v>
      </c>
      <c r="AB3300">
        <v>385.72637889745954</v>
      </c>
      <c r="AC3300">
        <v>147.22370740080555</v>
      </c>
      <c r="AD3300">
        <v>0</v>
      </c>
      <c r="AE3300">
        <v>2564.6312127300798</v>
      </c>
    </row>
    <row r="3301" spans="1:31" x14ac:dyDescent="0.3">
      <c r="A3301">
        <v>2693909</v>
      </c>
      <c r="B3301">
        <v>1</v>
      </c>
      <c r="C3301" t="s">
        <v>80</v>
      </c>
      <c r="D3301" t="s">
        <v>106</v>
      </c>
      <c r="E3301" t="s">
        <v>132</v>
      </c>
      <c r="F3301" t="s">
        <v>9500</v>
      </c>
      <c r="G3301" t="s">
        <v>165</v>
      </c>
      <c r="H3301" t="s">
        <v>135</v>
      </c>
      <c r="I3301" t="s">
        <v>136</v>
      </c>
      <c r="J3301" t="s">
        <v>137</v>
      </c>
      <c r="K3301" t="s">
        <v>166</v>
      </c>
      <c r="L3301" t="s">
        <v>9501</v>
      </c>
      <c r="M3301" t="s">
        <v>9502</v>
      </c>
      <c r="N3301">
        <v>0.98472222200000004</v>
      </c>
      <c r="O3301">
        <v>0</v>
      </c>
      <c r="P3301">
        <v>486</v>
      </c>
      <c r="Q3301">
        <v>1</v>
      </c>
      <c r="R3301">
        <v>70</v>
      </c>
      <c r="S3301">
        <v>3</v>
      </c>
      <c r="T3301">
        <v>82</v>
      </c>
      <c r="U3301">
        <v>0</v>
      </c>
      <c r="V3301">
        <v>0</v>
      </c>
      <c r="W3301">
        <v>0</v>
      </c>
      <c r="X3301">
        <v>77.787223375717915</v>
      </c>
      <c r="Y3301">
        <v>1.7106191237266997</v>
      </c>
      <c r="Z3301">
        <v>161.09010128866049</v>
      </c>
      <c r="AA3301">
        <v>18.557614528491378</v>
      </c>
      <c r="AB3301">
        <v>104.55923351811629</v>
      </c>
      <c r="AC3301">
        <v>0</v>
      </c>
      <c r="AD3301">
        <v>0</v>
      </c>
      <c r="AE3301">
        <v>363.70479183471281</v>
      </c>
    </row>
    <row r="3302" spans="1:31" x14ac:dyDescent="0.3">
      <c r="A3302">
        <v>2693943</v>
      </c>
      <c r="B3302">
        <v>1</v>
      </c>
      <c r="C3302" t="s">
        <v>80</v>
      </c>
      <c r="D3302" t="s">
        <v>84</v>
      </c>
      <c r="E3302" t="s">
        <v>145</v>
      </c>
      <c r="F3302" t="s">
        <v>9503</v>
      </c>
      <c r="G3302" t="s">
        <v>134</v>
      </c>
      <c r="H3302" t="s">
        <v>135</v>
      </c>
      <c r="I3302" t="s">
        <v>136</v>
      </c>
      <c r="J3302" t="s">
        <v>137</v>
      </c>
      <c r="K3302" t="s">
        <v>138</v>
      </c>
      <c r="L3302" t="s">
        <v>9504</v>
      </c>
      <c r="M3302" t="s">
        <v>9505</v>
      </c>
      <c r="N3302">
        <v>1.7527777769999999</v>
      </c>
      <c r="O3302">
        <v>10</v>
      </c>
      <c r="P3302">
        <v>222</v>
      </c>
      <c r="Q3302">
        <v>2</v>
      </c>
      <c r="R3302">
        <v>143</v>
      </c>
      <c r="S3302">
        <v>5</v>
      </c>
      <c r="T3302">
        <v>43</v>
      </c>
      <c r="U3302">
        <v>0</v>
      </c>
      <c r="V3302">
        <v>0</v>
      </c>
      <c r="W3302">
        <v>11.23510732444347</v>
      </c>
      <c r="X3302">
        <v>99.371110960315931</v>
      </c>
      <c r="Y3302">
        <v>35.099367369587796</v>
      </c>
      <c r="Z3302">
        <v>213.79013681719803</v>
      </c>
      <c r="AA3302">
        <v>33.344943712035516</v>
      </c>
      <c r="AB3302">
        <v>86.856394479676268</v>
      </c>
      <c r="AC3302">
        <v>0</v>
      </c>
      <c r="AD3302">
        <v>0</v>
      </c>
      <c r="AE3302">
        <v>479.69706066325705</v>
      </c>
    </row>
    <row r="3303" spans="1:31" x14ac:dyDescent="0.3">
      <c r="A3303">
        <v>2693990</v>
      </c>
      <c r="B3303">
        <v>1</v>
      </c>
      <c r="C3303" t="s">
        <v>81</v>
      </c>
      <c r="D3303" t="s">
        <v>123</v>
      </c>
      <c r="E3303" t="s">
        <v>132</v>
      </c>
      <c r="F3303" t="s">
        <v>3093</v>
      </c>
      <c r="G3303" t="s">
        <v>134</v>
      </c>
      <c r="H3303" t="s">
        <v>135</v>
      </c>
      <c r="I3303" t="s">
        <v>136</v>
      </c>
      <c r="J3303" t="s">
        <v>137</v>
      </c>
      <c r="K3303" t="s">
        <v>138</v>
      </c>
      <c r="L3303" t="s">
        <v>9506</v>
      </c>
      <c r="M3303" t="s">
        <v>9507</v>
      </c>
      <c r="N3303">
        <v>0.67249999999999999</v>
      </c>
      <c r="O3303">
        <v>3</v>
      </c>
      <c r="P3303">
        <v>1</v>
      </c>
      <c r="Q3303">
        <v>112</v>
      </c>
      <c r="R3303">
        <v>48</v>
      </c>
      <c r="S3303">
        <v>8</v>
      </c>
      <c r="T3303">
        <v>5</v>
      </c>
      <c r="U3303">
        <v>0</v>
      </c>
      <c r="V3303">
        <v>0</v>
      </c>
      <c r="W3303">
        <v>0.16634671413114707</v>
      </c>
      <c r="X3303">
        <v>0.12552195616166667</v>
      </c>
      <c r="Y3303">
        <v>45.472197429495381</v>
      </c>
      <c r="Z3303">
        <v>22.840846192752096</v>
      </c>
      <c r="AA3303">
        <v>0.48492120193580918</v>
      </c>
      <c r="AB3303">
        <v>2.8613208557043204</v>
      </c>
      <c r="AC3303">
        <v>0</v>
      </c>
      <c r="AD3303">
        <v>0</v>
      </c>
      <c r="AE3303">
        <v>71.951154350180417</v>
      </c>
    </row>
    <row r="3304" spans="1:31" x14ac:dyDescent="0.3">
      <c r="A3304">
        <v>2693991</v>
      </c>
      <c r="B3304">
        <v>1</v>
      </c>
      <c r="C3304" t="s">
        <v>80</v>
      </c>
      <c r="D3304" t="s">
        <v>102</v>
      </c>
      <c r="E3304" t="s">
        <v>132</v>
      </c>
      <c r="F3304" t="s">
        <v>9508</v>
      </c>
      <c r="G3304" t="s">
        <v>134</v>
      </c>
      <c r="H3304" t="s">
        <v>135</v>
      </c>
      <c r="I3304" t="s">
        <v>136</v>
      </c>
      <c r="J3304" t="s">
        <v>137</v>
      </c>
      <c r="K3304" t="s">
        <v>138</v>
      </c>
      <c r="L3304" t="s">
        <v>9509</v>
      </c>
      <c r="M3304" t="s">
        <v>9510</v>
      </c>
      <c r="N3304">
        <v>0.59444444399999996</v>
      </c>
      <c r="O3304">
        <v>0</v>
      </c>
      <c r="P3304">
        <v>38</v>
      </c>
      <c r="Q3304">
        <v>37</v>
      </c>
      <c r="R3304">
        <v>453</v>
      </c>
      <c r="S3304">
        <v>3</v>
      </c>
      <c r="T3304">
        <v>106</v>
      </c>
      <c r="U3304">
        <v>1</v>
      </c>
      <c r="V3304">
        <v>0</v>
      </c>
      <c r="W3304">
        <v>0</v>
      </c>
      <c r="X3304">
        <v>2.5082126591504403</v>
      </c>
      <c r="Y3304">
        <v>7.7453379154156599</v>
      </c>
      <c r="Z3304">
        <v>82.565213511271921</v>
      </c>
      <c r="AA3304">
        <v>0.2440427565024707</v>
      </c>
      <c r="AB3304">
        <v>36.898599894238252</v>
      </c>
      <c r="AC3304">
        <v>66.992335962171211</v>
      </c>
      <c r="AD3304">
        <v>0</v>
      </c>
      <c r="AE3304">
        <v>196.95374269874995</v>
      </c>
    </row>
    <row r="3305" spans="1:31" x14ac:dyDescent="0.3">
      <c r="A3305">
        <v>2693997</v>
      </c>
      <c r="B3305">
        <v>1</v>
      </c>
      <c r="C3305" t="s">
        <v>80</v>
      </c>
      <c r="D3305" t="s">
        <v>91</v>
      </c>
      <c r="E3305" t="s">
        <v>160</v>
      </c>
      <c r="F3305" t="s">
        <v>9511</v>
      </c>
      <c r="G3305" t="s">
        <v>134</v>
      </c>
      <c r="H3305" t="s">
        <v>135</v>
      </c>
      <c r="I3305" t="s">
        <v>169</v>
      </c>
      <c r="J3305" t="s">
        <v>137</v>
      </c>
      <c r="K3305" t="s">
        <v>138</v>
      </c>
      <c r="L3305" t="s">
        <v>9512</v>
      </c>
      <c r="M3305" t="s">
        <v>9513</v>
      </c>
      <c r="N3305">
        <v>4.5277776999999998E-2</v>
      </c>
      <c r="O3305">
        <v>5</v>
      </c>
      <c r="P3305">
        <v>1571</v>
      </c>
      <c r="Q3305">
        <v>158</v>
      </c>
      <c r="R3305">
        <v>208</v>
      </c>
      <c r="S3305">
        <v>54</v>
      </c>
      <c r="T3305">
        <v>251</v>
      </c>
      <c r="U3305">
        <v>2</v>
      </c>
      <c r="V3305">
        <v>0</v>
      </c>
      <c r="W3305">
        <v>0.26936851316950916</v>
      </c>
      <c r="X3305">
        <v>11.502053203827868</v>
      </c>
      <c r="Y3305">
        <v>20.537434123872249</v>
      </c>
      <c r="Z3305">
        <v>7.3711625518575303</v>
      </c>
      <c r="AA3305">
        <v>16.635367502531491</v>
      </c>
      <c r="AB3305">
        <v>10.326980002463367</v>
      </c>
      <c r="AC3305">
        <v>1.9543767349894521</v>
      </c>
      <c r="AD3305">
        <v>0</v>
      </c>
      <c r="AE3305">
        <v>68.596742632711468</v>
      </c>
    </row>
    <row r="3306" spans="1:31" x14ac:dyDescent="0.3">
      <c r="A3306">
        <v>2694007</v>
      </c>
      <c r="B3306">
        <v>1</v>
      </c>
      <c r="C3306" t="s">
        <v>80</v>
      </c>
      <c r="D3306" t="s">
        <v>94</v>
      </c>
      <c r="E3306" t="s">
        <v>160</v>
      </c>
      <c r="F3306" t="s">
        <v>9514</v>
      </c>
      <c r="G3306" t="s">
        <v>134</v>
      </c>
      <c r="H3306" t="s">
        <v>135</v>
      </c>
      <c r="I3306" t="s">
        <v>136</v>
      </c>
      <c r="J3306" t="s">
        <v>137</v>
      </c>
      <c r="K3306" t="s">
        <v>138</v>
      </c>
      <c r="L3306" t="s">
        <v>9515</v>
      </c>
      <c r="M3306" t="s">
        <v>9516</v>
      </c>
      <c r="N3306">
        <v>1.1527777770000001</v>
      </c>
      <c r="O3306">
        <v>0</v>
      </c>
      <c r="P3306">
        <v>350</v>
      </c>
      <c r="Q3306">
        <v>3</v>
      </c>
      <c r="R3306">
        <v>1</v>
      </c>
      <c r="S3306">
        <v>3</v>
      </c>
      <c r="T3306">
        <v>24</v>
      </c>
      <c r="U3306">
        <v>0</v>
      </c>
      <c r="V3306">
        <v>0</v>
      </c>
      <c r="W3306">
        <v>0</v>
      </c>
      <c r="X3306">
        <v>33.118910367099836</v>
      </c>
      <c r="Y3306">
        <v>34.592364661573228</v>
      </c>
      <c r="Z3306">
        <v>1.2371470201400805</v>
      </c>
      <c r="AA3306">
        <v>5.1826412821488717</v>
      </c>
      <c r="AB3306">
        <v>4.1059695727172567</v>
      </c>
      <c r="AC3306">
        <v>0</v>
      </c>
      <c r="AD3306">
        <v>0</v>
      </c>
      <c r="AE3306">
        <v>78.237032903679292</v>
      </c>
    </row>
    <row r="3307" spans="1:31" x14ac:dyDescent="0.3">
      <c r="A3307">
        <v>2694013</v>
      </c>
      <c r="B3307">
        <v>1</v>
      </c>
      <c r="C3307" t="s">
        <v>81</v>
      </c>
      <c r="D3307" t="s">
        <v>118</v>
      </c>
      <c r="E3307" t="s">
        <v>132</v>
      </c>
      <c r="F3307" t="s">
        <v>1894</v>
      </c>
      <c r="G3307" t="s">
        <v>134</v>
      </c>
      <c r="H3307" t="s">
        <v>135</v>
      </c>
      <c r="I3307" t="s">
        <v>136</v>
      </c>
      <c r="J3307" t="s">
        <v>137</v>
      </c>
      <c r="K3307" t="s">
        <v>138</v>
      </c>
      <c r="L3307" t="s">
        <v>9517</v>
      </c>
      <c r="M3307" t="s">
        <v>9518</v>
      </c>
      <c r="N3307">
        <v>2.3888888879999999</v>
      </c>
      <c r="O3307">
        <v>0</v>
      </c>
      <c r="P3307">
        <v>1</v>
      </c>
      <c r="Q3307">
        <v>0</v>
      </c>
      <c r="R3307">
        <v>89</v>
      </c>
      <c r="S3307">
        <v>0</v>
      </c>
      <c r="T3307">
        <v>5</v>
      </c>
      <c r="U3307">
        <v>0</v>
      </c>
      <c r="V3307">
        <v>0</v>
      </c>
      <c r="W3307">
        <v>0</v>
      </c>
      <c r="X3307">
        <v>0.52229647406719293</v>
      </c>
      <c r="Y3307">
        <v>0</v>
      </c>
      <c r="Z3307">
        <v>369.12094291530497</v>
      </c>
      <c r="AA3307">
        <v>0</v>
      </c>
      <c r="AB3307">
        <v>3.2977701146972529</v>
      </c>
      <c r="AC3307">
        <v>0</v>
      </c>
      <c r="AD3307">
        <v>0</v>
      </c>
      <c r="AE3307">
        <v>372.94100950406943</v>
      </c>
    </row>
    <row r="3308" spans="1:31" x14ac:dyDescent="0.3">
      <c r="A3308">
        <v>2694046</v>
      </c>
      <c r="B3308">
        <v>1</v>
      </c>
      <c r="C3308" t="s">
        <v>80</v>
      </c>
      <c r="D3308" t="s">
        <v>91</v>
      </c>
      <c r="E3308" t="s">
        <v>160</v>
      </c>
      <c r="F3308" t="s">
        <v>9511</v>
      </c>
      <c r="G3308" t="s">
        <v>134</v>
      </c>
      <c r="H3308" t="s">
        <v>135</v>
      </c>
      <c r="I3308" t="s">
        <v>169</v>
      </c>
      <c r="J3308" t="s">
        <v>137</v>
      </c>
      <c r="K3308" t="s">
        <v>138</v>
      </c>
      <c r="L3308" t="s">
        <v>9519</v>
      </c>
      <c r="M3308" t="s">
        <v>9520</v>
      </c>
      <c r="N3308">
        <v>8.3333330000000001E-3</v>
      </c>
      <c r="O3308">
        <v>5</v>
      </c>
      <c r="P3308">
        <v>1571</v>
      </c>
      <c r="Q3308">
        <v>158</v>
      </c>
      <c r="R3308">
        <v>208</v>
      </c>
      <c r="S3308">
        <v>54</v>
      </c>
      <c r="T3308">
        <v>251</v>
      </c>
      <c r="U3308">
        <v>2</v>
      </c>
      <c r="V3308">
        <v>0</v>
      </c>
      <c r="W3308">
        <v>4.9577026963713328E-2</v>
      </c>
      <c r="X3308">
        <v>2.1169423074529843</v>
      </c>
      <c r="Y3308">
        <v>3.7798958510194329</v>
      </c>
      <c r="Z3308">
        <v>1.356655684390957</v>
      </c>
      <c r="AA3308">
        <v>3.0617240802205195</v>
      </c>
      <c r="AB3308">
        <v>1.9006711660975499</v>
      </c>
      <c r="AC3308">
        <v>0.35970123956861078</v>
      </c>
      <c r="AD3308">
        <v>0</v>
      </c>
      <c r="AE3308">
        <v>12.625167355713767</v>
      </c>
    </row>
    <row r="3309" spans="1:31" x14ac:dyDescent="0.3">
      <c r="A3309">
        <v>2694078</v>
      </c>
      <c r="B3309">
        <v>1</v>
      </c>
      <c r="C3309" t="s">
        <v>80</v>
      </c>
      <c r="D3309" t="s">
        <v>100</v>
      </c>
      <c r="E3309" t="s">
        <v>132</v>
      </c>
      <c r="F3309" t="s">
        <v>9521</v>
      </c>
      <c r="G3309" t="s">
        <v>134</v>
      </c>
      <c r="H3309" t="s">
        <v>135</v>
      </c>
      <c r="I3309" t="s">
        <v>136</v>
      </c>
      <c r="J3309" t="s">
        <v>137</v>
      </c>
      <c r="K3309" t="s">
        <v>138</v>
      </c>
      <c r="L3309" t="s">
        <v>9522</v>
      </c>
      <c r="M3309" t="s">
        <v>9523</v>
      </c>
      <c r="N3309">
        <v>0.57416666599999999</v>
      </c>
      <c r="O3309">
        <v>0</v>
      </c>
      <c r="P3309">
        <v>284</v>
      </c>
      <c r="Q3309">
        <v>0</v>
      </c>
      <c r="R3309">
        <v>22</v>
      </c>
      <c r="S3309">
        <v>8</v>
      </c>
      <c r="T3309">
        <v>63</v>
      </c>
      <c r="U3309">
        <v>2</v>
      </c>
      <c r="V3309">
        <v>1</v>
      </c>
      <c r="W3309">
        <v>0</v>
      </c>
      <c r="X3309">
        <v>30.049616066689254</v>
      </c>
      <c r="Y3309">
        <v>0</v>
      </c>
      <c r="Z3309">
        <v>16.378253248147807</v>
      </c>
      <c r="AA3309">
        <v>71.925781743428402</v>
      </c>
      <c r="AB3309">
        <v>33.207705209074462</v>
      </c>
      <c r="AC3309">
        <v>110.76455373536611</v>
      </c>
      <c r="AD3309">
        <v>16.874394540255164</v>
      </c>
      <c r="AE3309">
        <v>279.20030454296119</v>
      </c>
    </row>
    <row r="3310" spans="1:31" x14ac:dyDescent="0.3">
      <c r="A3310">
        <v>2694145</v>
      </c>
      <c r="B3310">
        <v>1</v>
      </c>
      <c r="C3310" t="s">
        <v>80</v>
      </c>
      <c r="D3310" t="s">
        <v>100</v>
      </c>
      <c r="E3310" t="s">
        <v>160</v>
      </c>
      <c r="F3310" t="s">
        <v>4596</v>
      </c>
      <c r="G3310" t="s">
        <v>409</v>
      </c>
      <c r="H3310" t="s">
        <v>135</v>
      </c>
      <c r="I3310" t="s">
        <v>136</v>
      </c>
      <c r="J3310" t="s">
        <v>137</v>
      </c>
      <c r="K3310" t="s">
        <v>138</v>
      </c>
      <c r="L3310" t="s">
        <v>9524</v>
      </c>
      <c r="M3310" t="s">
        <v>9525</v>
      </c>
      <c r="N3310">
        <v>0.74833333300000004</v>
      </c>
      <c r="O3310">
        <v>0</v>
      </c>
      <c r="P3310">
        <v>0</v>
      </c>
      <c r="Q3310">
        <v>14</v>
      </c>
      <c r="R3310">
        <v>0</v>
      </c>
      <c r="S3310">
        <v>2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1.9068044198471439</v>
      </c>
      <c r="Z3310">
        <v>0</v>
      </c>
      <c r="AA3310">
        <v>6.6299420664939896</v>
      </c>
      <c r="AB3310">
        <v>0</v>
      </c>
      <c r="AC3310">
        <v>0</v>
      </c>
      <c r="AD3310">
        <v>0</v>
      </c>
      <c r="AE3310">
        <v>8.5367464863411335</v>
      </c>
    </row>
    <row r="3311" spans="1:31" x14ac:dyDescent="0.3">
      <c r="A3311">
        <v>2694195</v>
      </c>
      <c r="B3311">
        <v>1</v>
      </c>
      <c r="C3311" t="s">
        <v>80</v>
      </c>
      <c r="D3311" t="s">
        <v>92</v>
      </c>
      <c r="E3311" t="s">
        <v>160</v>
      </c>
      <c r="F3311" t="s">
        <v>9526</v>
      </c>
      <c r="G3311" t="s">
        <v>134</v>
      </c>
      <c r="H3311" t="s">
        <v>135</v>
      </c>
      <c r="I3311" t="s">
        <v>136</v>
      </c>
      <c r="J3311" t="s">
        <v>137</v>
      </c>
      <c r="K3311" t="s">
        <v>138</v>
      </c>
      <c r="L3311" t="s">
        <v>9527</v>
      </c>
      <c r="M3311" t="s">
        <v>9528</v>
      </c>
      <c r="N3311">
        <v>0.121944444</v>
      </c>
      <c r="O3311">
        <v>0</v>
      </c>
      <c r="P3311">
        <v>341</v>
      </c>
      <c r="Q3311">
        <v>0</v>
      </c>
      <c r="R3311">
        <v>2</v>
      </c>
      <c r="S3311">
        <v>9</v>
      </c>
      <c r="T3311">
        <v>17</v>
      </c>
      <c r="U3311">
        <v>0</v>
      </c>
      <c r="V3311">
        <v>0</v>
      </c>
      <c r="W3311">
        <v>0</v>
      </c>
      <c r="X3311">
        <v>8.6817315034996039</v>
      </c>
      <c r="Y3311">
        <v>0</v>
      </c>
      <c r="Z3311">
        <v>2.2059328674932641E-2</v>
      </c>
      <c r="AA3311">
        <v>33.584725060832376</v>
      </c>
      <c r="AB3311">
        <v>2.4778737069686736</v>
      </c>
      <c r="AC3311">
        <v>0</v>
      </c>
      <c r="AD3311">
        <v>0</v>
      </c>
      <c r="AE3311">
        <v>44.766389599975589</v>
      </c>
    </row>
    <row r="3312" spans="1:31" x14ac:dyDescent="0.3">
      <c r="A3312">
        <v>2694217</v>
      </c>
      <c r="B3312">
        <v>1</v>
      </c>
      <c r="C3312" t="s">
        <v>80</v>
      </c>
      <c r="D3312" t="s">
        <v>100</v>
      </c>
      <c r="E3312" t="s">
        <v>132</v>
      </c>
      <c r="F3312" t="s">
        <v>9529</v>
      </c>
      <c r="G3312" t="s">
        <v>134</v>
      </c>
      <c r="H3312" t="s">
        <v>135</v>
      </c>
      <c r="I3312" t="s">
        <v>136</v>
      </c>
      <c r="J3312" t="s">
        <v>137</v>
      </c>
      <c r="K3312" t="s">
        <v>138</v>
      </c>
      <c r="L3312" t="s">
        <v>9530</v>
      </c>
      <c r="M3312" t="s">
        <v>9531</v>
      </c>
      <c r="N3312">
        <v>0.40694444400000002</v>
      </c>
      <c r="O3312">
        <v>1</v>
      </c>
      <c r="P3312">
        <v>29</v>
      </c>
      <c r="Q3312">
        <v>4</v>
      </c>
      <c r="R3312">
        <v>31</v>
      </c>
      <c r="S3312">
        <v>17</v>
      </c>
      <c r="T3312">
        <v>18</v>
      </c>
      <c r="U3312">
        <v>1</v>
      </c>
      <c r="V3312">
        <v>0</v>
      </c>
      <c r="W3312">
        <v>0.28697195412916066</v>
      </c>
      <c r="X3312">
        <v>3.4866858050951333</v>
      </c>
      <c r="Y3312">
        <v>5.5529336470761361</v>
      </c>
      <c r="Z3312">
        <v>11.412058279039686</v>
      </c>
      <c r="AA3312">
        <v>26.923719960534395</v>
      </c>
      <c r="AB3312">
        <v>11.049453341945297</v>
      </c>
      <c r="AC3312">
        <v>10.877168722866147</v>
      </c>
      <c r="AD3312">
        <v>0</v>
      </c>
      <c r="AE3312">
        <v>69.588991710685946</v>
      </c>
    </row>
    <row r="3313" spans="1:31" x14ac:dyDescent="0.3">
      <c r="A3313">
        <v>2694231</v>
      </c>
      <c r="B3313">
        <v>1</v>
      </c>
      <c r="C3313" t="s">
        <v>80</v>
      </c>
      <c r="D3313" t="s">
        <v>98</v>
      </c>
      <c r="E3313" t="s">
        <v>132</v>
      </c>
      <c r="F3313" t="s">
        <v>9532</v>
      </c>
      <c r="G3313" t="s">
        <v>134</v>
      </c>
      <c r="H3313" t="s">
        <v>135</v>
      </c>
      <c r="I3313" t="s">
        <v>136</v>
      </c>
      <c r="J3313" t="s">
        <v>137</v>
      </c>
      <c r="K3313" t="s">
        <v>138</v>
      </c>
      <c r="L3313" t="s">
        <v>9533</v>
      </c>
      <c r="M3313" t="s">
        <v>9534</v>
      </c>
      <c r="N3313">
        <v>0.53611111099999997</v>
      </c>
      <c r="O3313">
        <v>0</v>
      </c>
      <c r="P3313">
        <v>202</v>
      </c>
      <c r="Q3313">
        <v>0</v>
      </c>
      <c r="R3313">
        <v>77</v>
      </c>
      <c r="S3313">
        <v>2</v>
      </c>
      <c r="T3313">
        <v>51</v>
      </c>
      <c r="U3313">
        <v>0</v>
      </c>
      <c r="V3313">
        <v>0</v>
      </c>
      <c r="W3313">
        <v>0</v>
      </c>
      <c r="X3313">
        <v>28.577598537821565</v>
      </c>
      <c r="Y3313">
        <v>0</v>
      </c>
      <c r="Z3313">
        <v>62.164920969420415</v>
      </c>
      <c r="AA3313">
        <v>1.535579471879017</v>
      </c>
      <c r="AB3313">
        <v>23.272426930562261</v>
      </c>
      <c r="AC3313">
        <v>0</v>
      </c>
      <c r="AD3313">
        <v>0</v>
      </c>
      <c r="AE3313">
        <v>115.55052590968326</v>
      </c>
    </row>
    <row r="3314" spans="1:31" x14ac:dyDescent="0.3">
      <c r="A3314">
        <v>2694235</v>
      </c>
      <c r="B3314">
        <v>1</v>
      </c>
      <c r="C3314" t="s">
        <v>80</v>
      </c>
      <c r="D3314" t="s">
        <v>95</v>
      </c>
      <c r="E3314" t="s">
        <v>145</v>
      </c>
      <c r="F3314" t="s">
        <v>9535</v>
      </c>
      <c r="G3314" t="s">
        <v>134</v>
      </c>
      <c r="H3314" t="s">
        <v>135</v>
      </c>
      <c r="I3314" t="s">
        <v>136</v>
      </c>
      <c r="J3314" t="s">
        <v>137</v>
      </c>
      <c r="K3314" t="s">
        <v>138</v>
      </c>
      <c r="L3314" t="s">
        <v>9536</v>
      </c>
      <c r="M3314" t="s">
        <v>9537</v>
      </c>
      <c r="N3314">
        <v>0.84416666600000001</v>
      </c>
      <c r="O3314">
        <v>1</v>
      </c>
      <c r="P3314">
        <v>116</v>
      </c>
      <c r="Q3314">
        <v>3</v>
      </c>
      <c r="R3314">
        <v>0</v>
      </c>
      <c r="S3314">
        <v>3</v>
      </c>
      <c r="T3314">
        <v>5</v>
      </c>
      <c r="U3314">
        <v>0</v>
      </c>
      <c r="V3314">
        <v>0</v>
      </c>
      <c r="W3314">
        <v>0.32078086727143168</v>
      </c>
      <c r="X3314">
        <v>19.482522520223945</v>
      </c>
      <c r="Y3314">
        <v>3.5849210800786171</v>
      </c>
      <c r="Z3314">
        <v>0</v>
      </c>
      <c r="AA3314">
        <v>3.0891145735428616</v>
      </c>
      <c r="AB3314">
        <v>47.317838490698961</v>
      </c>
      <c r="AC3314">
        <v>0</v>
      </c>
      <c r="AD3314">
        <v>0</v>
      </c>
      <c r="AE3314">
        <v>73.79517753181581</v>
      </c>
    </row>
    <row r="3315" spans="1:31" x14ac:dyDescent="0.3">
      <c r="A3315">
        <v>2694241</v>
      </c>
      <c r="B3315">
        <v>1</v>
      </c>
      <c r="C3315" t="s">
        <v>80</v>
      </c>
      <c r="D3315" t="s">
        <v>97</v>
      </c>
      <c r="E3315" t="s">
        <v>145</v>
      </c>
      <c r="F3315" t="s">
        <v>9538</v>
      </c>
      <c r="G3315" t="s">
        <v>134</v>
      </c>
      <c r="H3315" t="s">
        <v>135</v>
      </c>
      <c r="I3315" t="s">
        <v>136</v>
      </c>
      <c r="J3315" t="s">
        <v>137</v>
      </c>
      <c r="K3315" t="s">
        <v>138</v>
      </c>
      <c r="L3315" t="s">
        <v>9539</v>
      </c>
      <c r="M3315" t="s">
        <v>9540</v>
      </c>
      <c r="N3315">
        <v>0.43888888799999998</v>
      </c>
      <c r="O3315">
        <v>3</v>
      </c>
      <c r="P3315">
        <v>0</v>
      </c>
      <c r="Q3315">
        <v>0</v>
      </c>
      <c r="R3315">
        <v>0</v>
      </c>
      <c r="S3315">
        <v>1</v>
      </c>
      <c r="T3315">
        <v>0</v>
      </c>
      <c r="U3315">
        <v>0</v>
      </c>
      <c r="V3315">
        <v>0</v>
      </c>
      <c r="W3315">
        <v>7.6455327702421503</v>
      </c>
      <c r="X3315">
        <v>0</v>
      </c>
      <c r="Y3315">
        <v>0</v>
      </c>
      <c r="Z3315">
        <v>0</v>
      </c>
      <c r="AA3315">
        <v>2.407162650427713</v>
      </c>
      <c r="AB3315">
        <v>0</v>
      </c>
      <c r="AC3315">
        <v>0</v>
      </c>
      <c r="AD3315">
        <v>0</v>
      </c>
      <c r="AE3315">
        <v>10.052695420669863</v>
      </c>
    </row>
    <row r="3316" spans="1:31" x14ac:dyDescent="0.3">
      <c r="A3316">
        <v>2695001</v>
      </c>
      <c r="B3316">
        <v>1</v>
      </c>
      <c r="C3316" t="s">
        <v>80</v>
      </c>
      <c r="D3316" t="s">
        <v>84</v>
      </c>
      <c r="E3316" t="s">
        <v>145</v>
      </c>
      <c r="F3316" t="s">
        <v>9541</v>
      </c>
      <c r="G3316" t="s">
        <v>442</v>
      </c>
      <c r="H3316" t="s">
        <v>135</v>
      </c>
      <c r="I3316" t="s">
        <v>136</v>
      </c>
      <c r="J3316" t="s">
        <v>137</v>
      </c>
      <c r="K3316" t="s">
        <v>138</v>
      </c>
      <c r="L3316" t="s">
        <v>9542</v>
      </c>
      <c r="M3316" t="s">
        <v>9543</v>
      </c>
      <c r="N3316">
        <v>0.13638888800000001</v>
      </c>
      <c r="O3316">
        <v>0</v>
      </c>
      <c r="P3316">
        <v>261</v>
      </c>
      <c r="Q3316">
        <v>0</v>
      </c>
      <c r="R3316">
        <v>0</v>
      </c>
      <c r="S3316">
        <v>0</v>
      </c>
      <c r="T3316">
        <v>74</v>
      </c>
      <c r="U3316">
        <v>0</v>
      </c>
      <c r="V3316">
        <v>0</v>
      </c>
      <c r="W3316">
        <v>0</v>
      </c>
      <c r="X3316">
        <v>6.223101835567844</v>
      </c>
      <c r="Y3316">
        <v>0</v>
      </c>
      <c r="Z3316">
        <v>0</v>
      </c>
      <c r="AA3316">
        <v>0</v>
      </c>
      <c r="AB3316">
        <v>6.8182267510490639</v>
      </c>
      <c r="AC3316">
        <v>0</v>
      </c>
      <c r="AD3316">
        <v>0</v>
      </c>
      <c r="AE3316">
        <v>13.041328586616908</v>
      </c>
    </row>
    <row r="3317" spans="1:31" x14ac:dyDescent="0.3">
      <c r="A3317">
        <v>2695021</v>
      </c>
      <c r="B3317">
        <v>1</v>
      </c>
      <c r="C3317" t="s">
        <v>80</v>
      </c>
      <c r="D3317" t="s">
        <v>83</v>
      </c>
      <c r="E3317" t="s">
        <v>145</v>
      </c>
      <c r="F3317" t="s">
        <v>9544</v>
      </c>
      <c r="G3317" t="s">
        <v>134</v>
      </c>
      <c r="H3317" t="s">
        <v>135</v>
      </c>
      <c r="I3317" t="s">
        <v>136</v>
      </c>
      <c r="J3317" t="s">
        <v>137</v>
      </c>
      <c r="K3317" t="s">
        <v>138</v>
      </c>
      <c r="L3317" t="s">
        <v>9545</v>
      </c>
      <c r="M3317" t="s">
        <v>9546</v>
      </c>
      <c r="N3317">
        <v>1.3816666660000001</v>
      </c>
      <c r="O3317">
        <v>1</v>
      </c>
      <c r="P3317">
        <v>0</v>
      </c>
      <c r="Q3317">
        <v>0</v>
      </c>
      <c r="R3317">
        <v>0</v>
      </c>
      <c r="S3317">
        <v>20</v>
      </c>
      <c r="T3317">
        <v>24</v>
      </c>
      <c r="U3317">
        <v>6</v>
      </c>
      <c r="V3317">
        <v>1</v>
      </c>
      <c r="W3317">
        <v>0.63872014526308807</v>
      </c>
      <c r="X3317">
        <v>0</v>
      </c>
      <c r="Y3317">
        <v>0</v>
      </c>
      <c r="Z3317">
        <v>0</v>
      </c>
      <c r="AA3317">
        <v>151.13110749470167</v>
      </c>
      <c r="AB3317">
        <v>56.08228307855002</v>
      </c>
      <c r="AC3317">
        <v>451.36365525542362</v>
      </c>
      <c r="AD3317">
        <v>29.248491651616689</v>
      </c>
      <c r="AE3317">
        <v>688.46425762555509</v>
      </c>
    </row>
    <row r="3318" spans="1:31" x14ac:dyDescent="0.3">
      <c r="A3318">
        <v>2695026</v>
      </c>
      <c r="B3318">
        <v>1</v>
      </c>
      <c r="C3318" t="s">
        <v>80</v>
      </c>
      <c r="D3318" t="s">
        <v>96</v>
      </c>
      <c r="E3318" t="s">
        <v>145</v>
      </c>
      <c r="F3318" t="s">
        <v>9547</v>
      </c>
      <c r="G3318" t="s">
        <v>134</v>
      </c>
      <c r="H3318" t="s">
        <v>135</v>
      </c>
      <c r="I3318" t="s">
        <v>136</v>
      </c>
      <c r="J3318" t="s">
        <v>137</v>
      </c>
      <c r="K3318" t="s">
        <v>138</v>
      </c>
      <c r="L3318" t="s">
        <v>9548</v>
      </c>
      <c r="M3318" t="s">
        <v>9549</v>
      </c>
      <c r="N3318">
        <v>4.7699999999999996</v>
      </c>
      <c r="O3318">
        <v>0</v>
      </c>
      <c r="P3318">
        <v>190</v>
      </c>
      <c r="Q3318">
        <v>0</v>
      </c>
      <c r="R3318">
        <v>0</v>
      </c>
      <c r="S3318">
        <v>0</v>
      </c>
      <c r="T3318">
        <v>2</v>
      </c>
      <c r="U3318">
        <v>0</v>
      </c>
      <c r="V3318">
        <v>0</v>
      </c>
      <c r="W3318">
        <v>0</v>
      </c>
      <c r="X3318">
        <v>106.78759600277942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106.78759600277942</v>
      </c>
    </row>
    <row r="3319" spans="1:31" x14ac:dyDescent="0.3">
      <c r="A3319">
        <v>2695037</v>
      </c>
      <c r="B3319">
        <v>1</v>
      </c>
      <c r="C3319" t="s">
        <v>80</v>
      </c>
      <c r="D3319" t="s">
        <v>97</v>
      </c>
      <c r="E3319" t="s">
        <v>141</v>
      </c>
      <c r="F3319" t="s">
        <v>9550</v>
      </c>
      <c r="G3319" t="s">
        <v>9551</v>
      </c>
      <c r="H3319" t="s">
        <v>135</v>
      </c>
      <c r="I3319" t="s">
        <v>136</v>
      </c>
      <c r="J3319" t="s">
        <v>137</v>
      </c>
      <c r="K3319" t="s">
        <v>138</v>
      </c>
      <c r="L3319" t="s">
        <v>9552</v>
      </c>
      <c r="M3319" t="s">
        <v>9553</v>
      </c>
      <c r="N3319">
        <v>6.8836111109999996</v>
      </c>
      <c r="O3319">
        <v>2</v>
      </c>
      <c r="P3319">
        <v>952</v>
      </c>
      <c r="Q3319">
        <v>5</v>
      </c>
      <c r="R3319">
        <v>0</v>
      </c>
      <c r="S3319">
        <v>16</v>
      </c>
      <c r="T3319">
        <v>18</v>
      </c>
      <c r="U3319">
        <v>1</v>
      </c>
      <c r="V3319">
        <v>0</v>
      </c>
      <c r="W3319">
        <v>264.6472741227542</v>
      </c>
      <c r="X3319">
        <v>1037.7637855501894</v>
      </c>
      <c r="Y3319">
        <v>308.08904559678956</v>
      </c>
      <c r="Z3319">
        <v>0</v>
      </c>
      <c r="AA3319">
        <v>1361.0890500947869</v>
      </c>
      <c r="AB3319">
        <v>217.87962278224828</v>
      </c>
      <c r="AC3319">
        <v>44.519350548496533</v>
      </c>
      <c r="AD3319">
        <v>0</v>
      </c>
      <c r="AE3319">
        <v>3233.9881286952645</v>
      </c>
    </row>
    <row r="3320" spans="1:31" x14ac:dyDescent="0.3">
      <c r="A3320">
        <v>2695042</v>
      </c>
      <c r="B3320">
        <v>1</v>
      </c>
      <c r="C3320" t="s">
        <v>80</v>
      </c>
      <c r="D3320" t="s">
        <v>106</v>
      </c>
      <c r="E3320" t="s">
        <v>132</v>
      </c>
      <c r="F3320" t="s">
        <v>9554</v>
      </c>
      <c r="G3320" t="s">
        <v>134</v>
      </c>
      <c r="H3320" t="s">
        <v>135</v>
      </c>
      <c r="I3320" t="s">
        <v>136</v>
      </c>
      <c r="J3320" t="s">
        <v>137</v>
      </c>
      <c r="K3320" t="s">
        <v>138</v>
      </c>
      <c r="L3320" t="s">
        <v>9555</v>
      </c>
      <c r="M3320" t="s">
        <v>9556</v>
      </c>
      <c r="N3320">
        <v>2.2650000000000001</v>
      </c>
      <c r="O3320">
        <v>2</v>
      </c>
      <c r="P3320">
        <v>953</v>
      </c>
      <c r="Q3320">
        <v>1</v>
      </c>
      <c r="R3320">
        <v>116</v>
      </c>
      <c r="S3320">
        <v>6</v>
      </c>
      <c r="T3320">
        <v>149</v>
      </c>
      <c r="U3320">
        <v>0</v>
      </c>
      <c r="V3320">
        <v>1</v>
      </c>
      <c r="W3320">
        <v>3.4851488690170664E-2</v>
      </c>
      <c r="X3320">
        <v>290.18718941147773</v>
      </c>
      <c r="Y3320">
        <v>0.83939924382770403</v>
      </c>
      <c r="Z3320">
        <v>86.940153206128528</v>
      </c>
      <c r="AA3320">
        <v>20.186627032191804</v>
      </c>
      <c r="AB3320">
        <v>146.95462324524919</v>
      </c>
      <c r="AC3320">
        <v>0</v>
      </c>
      <c r="AD3320">
        <v>0.1650688443819715</v>
      </c>
      <c r="AE3320">
        <v>545.30791247194702</v>
      </c>
    </row>
    <row r="3321" spans="1:31" x14ac:dyDescent="0.3">
      <c r="A3321">
        <v>2695057</v>
      </c>
      <c r="B3321">
        <v>1</v>
      </c>
      <c r="C3321" t="s">
        <v>81</v>
      </c>
      <c r="D3321" t="s">
        <v>127</v>
      </c>
      <c r="E3321" t="s">
        <v>132</v>
      </c>
      <c r="F3321" t="s">
        <v>9557</v>
      </c>
      <c r="G3321" t="s">
        <v>134</v>
      </c>
      <c r="H3321" t="s">
        <v>135</v>
      </c>
      <c r="I3321" t="s">
        <v>136</v>
      </c>
      <c r="J3321" t="s">
        <v>137</v>
      </c>
      <c r="K3321" t="s">
        <v>138</v>
      </c>
      <c r="L3321" t="s">
        <v>9558</v>
      </c>
      <c r="M3321" t="s">
        <v>9559</v>
      </c>
      <c r="N3321">
        <v>4.5441666659999997</v>
      </c>
      <c r="O3321">
        <v>0</v>
      </c>
      <c r="P3321">
        <v>876</v>
      </c>
      <c r="Q3321">
        <v>0</v>
      </c>
      <c r="R3321">
        <v>38</v>
      </c>
      <c r="S3321">
        <v>0</v>
      </c>
      <c r="T3321">
        <v>101</v>
      </c>
      <c r="U3321">
        <v>0</v>
      </c>
      <c r="V3321">
        <v>0</v>
      </c>
      <c r="W3321">
        <v>0</v>
      </c>
      <c r="X3321">
        <v>635.02301630173656</v>
      </c>
      <c r="Y3321">
        <v>0</v>
      </c>
      <c r="Z3321">
        <v>128.14648498194114</v>
      </c>
      <c r="AA3321">
        <v>0</v>
      </c>
      <c r="AB3321">
        <v>310.16854017912635</v>
      </c>
      <c r="AC3321">
        <v>0</v>
      </c>
      <c r="AD3321">
        <v>0</v>
      </c>
      <c r="AE3321">
        <v>1073.3380414628041</v>
      </c>
    </row>
    <row r="3322" spans="1:31" x14ac:dyDescent="0.3">
      <c r="A3322">
        <v>2695063</v>
      </c>
      <c r="B3322">
        <v>1</v>
      </c>
      <c r="C3322" t="s">
        <v>80</v>
      </c>
      <c r="D3322" t="s">
        <v>91</v>
      </c>
      <c r="E3322" t="s">
        <v>160</v>
      </c>
      <c r="F3322" t="s">
        <v>9560</v>
      </c>
      <c r="G3322" t="s">
        <v>134</v>
      </c>
      <c r="H3322" t="s">
        <v>135</v>
      </c>
      <c r="I3322" t="s">
        <v>136</v>
      </c>
      <c r="J3322" t="s">
        <v>137</v>
      </c>
      <c r="K3322" t="s">
        <v>138</v>
      </c>
      <c r="L3322" t="s">
        <v>9561</v>
      </c>
      <c r="M3322" t="s">
        <v>9562</v>
      </c>
      <c r="N3322">
        <v>0.39250000000000002</v>
      </c>
      <c r="O3322">
        <v>1</v>
      </c>
      <c r="P3322">
        <v>0</v>
      </c>
      <c r="Q3322">
        <v>52</v>
      </c>
      <c r="R3322">
        <v>19</v>
      </c>
      <c r="S3322">
        <v>34</v>
      </c>
      <c r="T3322">
        <v>9</v>
      </c>
      <c r="U3322">
        <v>1</v>
      </c>
      <c r="V3322">
        <v>0</v>
      </c>
      <c r="W3322">
        <v>0.37804459953387803</v>
      </c>
      <c r="X3322">
        <v>0</v>
      </c>
      <c r="Y3322">
        <v>65.425030892218885</v>
      </c>
      <c r="Z3322">
        <v>3.2343465073838953</v>
      </c>
      <c r="AA3322">
        <v>86.148801489035066</v>
      </c>
      <c r="AB3322">
        <v>2.0094438837045572</v>
      </c>
      <c r="AC3322">
        <v>11.618456224202319</v>
      </c>
      <c r="AD3322">
        <v>0</v>
      </c>
      <c r="AE3322">
        <v>168.81412359607862</v>
      </c>
    </row>
    <row r="3323" spans="1:31" x14ac:dyDescent="0.3">
      <c r="A3323">
        <v>2695064</v>
      </c>
      <c r="B3323">
        <v>1</v>
      </c>
      <c r="C3323" t="s">
        <v>80</v>
      </c>
      <c r="D3323" t="s">
        <v>99</v>
      </c>
      <c r="E3323" t="s">
        <v>132</v>
      </c>
      <c r="F3323" t="s">
        <v>9563</v>
      </c>
      <c r="G3323" t="s">
        <v>134</v>
      </c>
      <c r="H3323" t="s">
        <v>135</v>
      </c>
      <c r="I3323" t="s">
        <v>136</v>
      </c>
      <c r="J3323" t="s">
        <v>137</v>
      </c>
      <c r="K3323" t="s">
        <v>138</v>
      </c>
      <c r="L3323" t="s">
        <v>9564</v>
      </c>
      <c r="M3323" t="s">
        <v>9565</v>
      </c>
      <c r="N3323">
        <v>5.2925000000000004</v>
      </c>
      <c r="O3323">
        <v>0</v>
      </c>
      <c r="P3323">
        <v>0</v>
      </c>
      <c r="Q3323">
        <v>0</v>
      </c>
      <c r="R3323">
        <v>0</v>
      </c>
      <c r="S3323">
        <v>5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1702.6203825175019</v>
      </c>
      <c r="AB3323">
        <v>0</v>
      </c>
      <c r="AC3323">
        <v>0</v>
      </c>
      <c r="AD3323">
        <v>0</v>
      </c>
      <c r="AE3323">
        <v>1702.6203825175019</v>
      </c>
    </row>
    <row r="3324" spans="1:31" x14ac:dyDescent="0.3">
      <c r="A3324">
        <v>2695070</v>
      </c>
      <c r="B3324">
        <v>1</v>
      </c>
      <c r="C3324" t="s">
        <v>80</v>
      </c>
      <c r="D3324" t="s">
        <v>84</v>
      </c>
      <c r="E3324" t="s">
        <v>145</v>
      </c>
      <c r="F3324" t="s">
        <v>9566</v>
      </c>
      <c r="G3324" t="s">
        <v>134</v>
      </c>
      <c r="H3324" t="s">
        <v>135</v>
      </c>
      <c r="I3324" t="s">
        <v>136</v>
      </c>
      <c r="J3324" t="s">
        <v>137</v>
      </c>
      <c r="K3324" t="s">
        <v>138</v>
      </c>
      <c r="L3324" t="s">
        <v>9567</v>
      </c>
      <c r="M3324" t="s">
        <v>9568</v>
      </c>
      <c r="N3324">
        <v>1.4350000000000001</v>
      </c>
      <c r="O3324">
        <v>15</v>
      </c>
      <c r="P3324">
        <v>1438</v>
      </c>
      <c r="Q3324">
        <v>3</v>
      </c>
      <c r="R3324">
        <v>245</v>
      </c>
      <c r="S3324">
        <v>10</v>
      </c>
      <c r="T3324">
        <v>181</v>
      </c>
      <c r="U3324">
        <v>0</v>
      </c>
      <c r="V3324">
        <v>0</v>
      </c>
      <c r="W3324">
        <v>9.4131382838780908</v>
      </c>
      <c r="X3324">
        <v>402.08664311187289</v>
      </c>
      <c r="Y3324">
        <v>34.198566010778066</v>
      </c>
      <c r="Z3324">
        <v>178.09720079966357</v>
      </c>
      <c r="AA3324">
        <v>35.01306097195291</v>
      </c>
      <c r="AB3324">
        <v>201.90290005200259</v>
      </c>
      <c r="AC3324">
        <v>0</v>
      </c>
      <c r="AD3324">
        <v>0</v>
      </c>
      <c r="AE3324">
        <v>860.71150923014807</v>
      </c>
    </row>
    <row r="3325" spans="1:31" x14ac:dyDescent="0.3">
      <c r="A3325">
        <v>2695079</v>
      </c>
      <c r="B3325">
        <v>1</v>
      </c>
      <c r="C3325" t="s">
        <v>80</v>
      </c>
      <c r="D3325" t="s">
        <v>104</v>
      </c>
      <c r="E3325" t="s">
        <v>141</v>
      </c>
      <c r="F3325" t="s">
        <v>9569</v>
      </c>
      <c r="G3325" t="s">
        <v>134</v>
      </c>
      <c r="H3325" t="s">
        <v>135</v>
      </c>
      <c r="I3325" t="s">
        <v>136</v>
      </c>
      <c r="J3325" t="s">
        <v>137</v>
      </c>
      <c r="K3325" t="s">
        <v>138</v>
      </c>
      <c r="L3325" t="s">
        <v>9570</v>
      </c>
      <c r="M3325" t="s">
        <v>9571</v>
      </c>
      <c r="N3325">
        <v>1.419166666</v>
      </c>
      <c r="O3325">
        <v>47</v>
      </c>
      <c r="P3325">
        <v>1366</v>
      </c>
      <c r="Q3325">
        <v>291</v>
      </c>
      <c r="R3325">
        <v>479</v>
      </c>
      <c r="S3325">
        <v>125</v>
      </c>
      <c r="T3325">
        <v>370</v>
      </c>
      <c r="U3325">
        <v>19</v>
      </c>
      <c r="V3325">
        <v>0</v>
      </c>
      <c r="W3325">
        <v>29.960925200940352</v>
      </c>
      <c r="X3325">
        <v>364.2239207315406</v>
      </c>
      <c r="Y3325">
        <v>1004.3924400902521</v>
      </c>
      <c r="Z3325">
        <v>316.20065675292147</v>
      </c>
      <c r="AA3325">
        <v>1076.5571200251329</v>
      </c>
      <c r="AB3325">
        <v>232.02816864182748</v>
      </c>
      <c r="AC3325">
        <v>2132.7717265942483</v>
      </c>
      <c r="AD3325">
        <v>0</v>
      </c>
      <c r="AE3325">
        <v>5156.1349580368633</v>
      </c>
    </row>
    <row r="3326" spans="1:31" x14ac:dyDescent="0.3">
      <c r="A3326">
        <v>2695085</v>
      </c>
      <c r="B3326">
        <v>1</v>
      </c>
      <c r="C3326" t="s">
        <v>80</v>
      </c>
      <c r="D3326" t="s">
        <v>96</v>
      </c>
      <c r="E3326" t="s">
        <v>141</v>
      </c>
      <c r="F3326" t="s">
        <v>9572</v>
      </c>
      <c r="G3326" t="s">
        <v>134</v>
      </c>
      <c r="H3326" t="s">
        <v>135</v>
      </c>
      <c r="I3326" t="s">
        <v>136</v>
      </c>
      <c r="J3326" t="s">
        <v>137</v>
      </c>
      <c r="K3326" t="s">
        <v>138</v>
      </c>
      <c r="L3326" t="s">
        <v>9573</v>
      </c>
      <c r="M3326" t="s">
        <v>9574</v>
      </c>
      <c r="N3326">
        <v>0.51638888800000005</v>
      </c>
      <c r="O3326">
        <v>0</v>
      </c>
      <c r="P3326">
        <v>171</v>
      </c>
      <c r="Q3326">
        <v>0</v>
      </c>
      <c r="R3326">
        <v>0</v>
      </c>
      <c r="S3326">
        <v>2</v>
      </c>
      <c r="T3326">
        <v>28</v>
      </c>
      <c r="U3326">
        <v>0</v>
      </c>
      <c r="V3326">
        <v>0</v>
      </c>
      <c r="W3326">
        <v>0</v>
      </c>
      <c r="X3326">
        <v>34.548431363206447</v>
      </c>
      <c r="Y3326">
        <v>0</v>
      </c>
      <c r="Z3326">
        <v>0</v>
      </c>
      <c r="AA3326">
        <v>7.5777048676588432</v>
      </c>
      <c r="AB3326">
        <v>25.495849566888737</v>
      </c>
      <c r="AC3326">
        <v>0</v>
      </c>
      <c r="AD3326">
        <v>0</v>
      </c>
      <c r="AE3326">
        <v>67.621985797754036</v>
      </c>
    </row>
    <row r="3327" spans="1:31" x14ac:dyDescent="0.3">
      <c r="A3327">
        <v>2695193</v>
      </c>
      <c r="B3327">
        <v>1</v>
      </c>
      <c r="C3327" t="s">
        <v>80</v>
      </c>
      <c r="D3327" t="s">
        <v>104</v>
      </c>
      <c r="E3327" t="s">
        <v>132</v>
      </c>
      <c r="F3327" t="s">
        <v>1874</v>
      </c>
      <c r="G3327" t="s">
        <v>134</v>
      </c>
      <c r="H3327" t="s">
        <v>135</v>
      </c>
      <c r="I3327" t="s">
        <v>136</v>
      </c>
      <c r="J3327" t="s">
        <v>137</v>
      </c>
      <c r="K3327" t="s">
        <v>138</v>
      </c>
      <c r="L3327" t="s">
        <v>9575</v>
      </c>
      <c r="M3327" t="s">
        <v>9576</v>
      </c>
      <c r="N3327">
        <v>0.13305555499999999</v>
      </c>
      <c r="O3327">
        <v>0</v>
      </c>
      <c r="P3327">
        <v>3</v>
      </c>
      <c r="Q3327">
        <v>3</v>
      </c>
      <c r="R3327">
        <v>40</v>
      </c>
      <c r="S3327">
        <v>11</v>
      </c>
      <c r="T3327">
        <v>15</v>
      </c>
      <c r="U3327">
        <v>1</v>
      </c>
      <c r="V3327">
        <v>0</v>
      </c>
      <c r="W3327">
        <v>0</v>
      </c>
      <c r="X3327">
        <v>0.12270236475850491</v>
      </c>
      <c r="Y3327">
        <v>0.50536824214870224</v>
      </c>
      <c r="Z3327">
        <v>4.2584249799206129</v>
      </c>
      <c r="AA3327">
        <v>7.3023569944040645</v>
      </c>
      <c r="AB3327">
        <v>2.0913806425920556</v>
      </c>
      <c r="AC3327">
        <v>0</v>
      </c>
      <c r="AD3327">
        <v>0</v>
      </c>
      <c r="AE3327">
        <v>14.28023322382394</v>
      </c>
    </row>
    <row r="3328" spans="1:31" x14ac:dyDescent="0.3">
      <c r="A3328">
        <v>2695201</v>
      </c>
      <c r="B3328">
        <v>1</v>
      </c>
      <c r="C3328" t="s">
        <v>81</v>
      </c>
      <c r="D3328" t="s">
        <v>117</v>
      </c>
      <c r="E3328" t="s">
        <v>160</v>
      </c>
      <c r="F3328" t="s">
        <v>2142</v>
      </c>
      <c r="G3328" t="s">
        <v>134</v>
      </c>
      <c r="H3328" t="s">
        <v>135</v>
      </c>
      <c r="I3328" t="s">
        <v>136</v>
      </c>
      <c r="J3328" t="s">
        <v>137</v>
      </c>
      <c r="K3328" t="s">
        <v>138</v>
      </c>
      <c r="L3328" t="s">
        <v>9577</v>
      </c>
      <c r="M3328" t="s">
        <v>9578</v>
      </c>
      <c r="N3328">
        <v>0.163611111</v>
      </c>
      <c r="O3328">
        <v>10</v>
      </c>
      <c r="P3328">
        <v>579</v>
      </c>
      <c r="Q3328">
        <v>11</v>
      </c>
      <c r="R3328">
        <v>50</v>
      </c>
      <c r="S3328">
        <v>5</v>
      </c>
      <c r="T3328">
        <v>21</v>
      </c>
      <c r="U3328">
        <v>0</v>
      </c>
      <c r="V3328">
        <v>0</v>
      </c>
      <c r="W3328">
        <v>0.47044937249628943</v>
      </c>
      <c r="X3328">
        <v>10.705452692266922</v>
      </c>
      <c r="Y3328">
        <v>1.1774758097683127</v>
      </c>
      <c r="Z3328">
        <v>1.3123924629292727</v>
      </c>
      <c r="AA3328">
        <v>0.75786369800994191</v>
      </c>
      <c r="AB3328">
        <v>0.58358898905733403</v>
      </c>
      <c r="AC3328">
        <v>0</v>
      </c>
      <c r="AD3328">
        <v>0</v>
      </c>
      <c r="AE3328">
        <v>15.007223024528074</v>
      </c>
    </row>
    <row r="3329" spans="1:31" x14ac:dyDescent="0.3">
      <c r="A3329">
        <v>2695233</v>
      </c>
      <c r="B3329">
        <v>1</v>
      </c>
      <c r="C3329" t="s">
        <v>80</v>
      </c>
      <c r="D3329" t="s">
        <v>93</v>
      </c>
      <c r="E3329" t="s">
        <v>160</v>
      </c>
      <c r="F3329" t="s">
        <v>9579</v>
      </c>
      <c r="G3329" t="s">
        <v>134</v>
      </c>
      <c r="H3329" t="s">
        <v>135</v>
      </c>
      <c r="I3329" t="s">
        <v>169</v>
      </c>
      <c r="J3329" t="s">
        <v>137</v>
      </c>
      <c r="K3329" t="s">
        <v>138</v>
      </c>
      <c r="L3329" t="s">
        <v>9580</v>
      </c>
      <c r="M3329" t="s">
        <v>9581</v>
      </c>
      <c r="N3329">
        <v>4.1666665999999998E-2</v>
      </c>
      <c r="O3329">
        <v>2</v>
      </c>
      <c r="P3329">
        <v>340</v>
      </c>
      <c r="Q3329">
        <v>10</v>
      </c>
      <c r="R3329">
        <v>275</v>
      </c>
      <c r="S3329">
        <v>2</v>
      </c>
      <c r="T3329">
        <v>125</v>
      </c>
      <c r="U3329">
        <v>0</v>
      </c>
      <c r="V3329">
        <v>0</v>
      </c>
      <c r="W3329">
        <v>0.160366091455625</v>
      </c>
      <c r="X3329">
        <v>1.9372529960432001</v>
      </c>
      <c r="Y3329">
        <v>1.4574678856050332</v>
      </c>
      <c r="Z3329">
        <v>7.2658480738958762</v>
      </c>
      <c r="AA3329">
        <v>0.15078131184869167</v>
      </c>
      <c r="AB3329">
        <v>5.64254998669215</v>
      </c>
      <c r="AC3329">
        <v>0</v>
      </c>
      <c r="AD3329">
        <v>0</v>
      </c>
      <c r="AE3329">
        <v>16.614266345540575</v>
      </c>
    </row>
    <row r="3330" spans="1:31" x14ac:dyDescent="0.3">
      <c r="A3330">
        <v>2695240</v>
      </c>
      <c r="B3330">
        <v>1</v>
      </c>
      <c r="C3330" t="s">
        <v>80</v>
      </c>
      <c r="D3330" t="s">
        <v>96</v>
      </c>
      <c r="E3330" t="s">
        <v>145</v>
      </c>
      <c r="F3330" t="s">
        <v>9582</v>
      </c>
      <c r="G3330" t="s">
        <v>165</v>
      </c>
      <c r="H3330" t="s">
        <v>135</v>
      </c>
      <c r="I3330" t="s">
        <v>136</v>
      </c>
      <c r="J3330" t="s">
        <v>137</v>
      </c>
      <c r="K3330" t="s">
        <v>166</v>
      </c>
      <c r="L3330" t="s">
        <v>9583</v>
      </c>
      <c r="M3330" t="s">
        <v>9584</v>
      </c>
      <c r="N3330">
        <v>2.5724999999999998</v>
      </c>
      <c r="O3330">
        <v>0</v>
      </c>
      <c r="P3330">
        <v>0</v>
      </c>
      <c r="Q3330">
        <v>0</v>
      </c>
      <c r="R3330">
        <v>0</v>
      </c>
      <c r="S3330">
        <v>7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3120.199592058304</v>
      </c>
      <c r="AB3330">
        <v>0</v>
      </c>
      <c r="AC3330">
        <v>0</v>
      </c>
      <c r="AD3330">
        <v>0</v>
      </c>
      <c r="AE3330">
        <v>3120.199592058304</v>
      </c>
    </row>
    <row r="3331" spans="1:31" x14ac:dyDescent="0.3">
      <c r="A3331">
        <v>2695266</v>
      </c>
      <c r="B3331">
        <v>1</v>
      </c>
      <c r="C3331" t="s">
        <v>80</v>
      </c>
      <c r="D3331" t="s">
        <v>106</v>
      </c>
      <c r="E3331" t="s">
        <v>145</v>
      </c>
      <c r="F3331" t="s">
        <v>9585</v>
      </c>
      <c r="G3331" t="s">
        <v>134</v>
      </c>
      <c r="H3331" t="s">
        <v>135</v>
      </c>
      <c r="I3331" t="s">
        <v>136</v>
      </c>
      <c r="J3331" t="s">
        <v>137</v>
      </c>
      <c r="K3331" t="s">
        <v>138</v>
      </c>
      <c r="L3331" t="s">
        <v>9586</v>
      </c>
      <c r="M3331" t="s">
        <v>9587</v>
      </c>
      <c r="N3331">
        <v>2.6625000000000001</v>
      </c>
      <c r="O3331">
        <v>2</v>
      </c>
      <c r="P3331">
        <v>784</v>
      </c>
      <c r="Q3331">
        <v>1</v>
      </c>
      <c r="R3331">
        <v>99</v>
      </c>
      <c r="S3331">
        <v>6</v>
      </c>
      <c r="T3331">
        <v>117</v>
      </c>
      <c r="U3331">
        <v>0</v>
      </c>
      <c r="V3331">
        <v>1</v>
      </c>
      <c r="W3331">
        <v>5.3471876699469997E-2</v>
      </c>
      <c r="X3331">
        <v>284.23316649218845</v>
      </c>
      <c r="Y3331">
        <v>1.1610763644034801</v>
      </c>
      <c r="Z3331">
        <v>103.03235327379663</v>
      </c>
      <c r="AA3331">
        <v>33.960624499602396</v>
      </c>
      <c r="AB3331">
        <v>185.93518264585961</v>
      </c>
      <c r="AC3331">
        <v>0</v>
      </c>
      <c r="AD3331">
        <v>0.41438964329358002</v>
      </c>
      <c r="AE3331">
        <v>608.79026479584354</v>
      </c>
    </row>
    <row r="3332" spans="1:31" x14ac:dyDescent="0.3">
      <c r="A3332">
        <v>2695374</v>
      </c>
      <c r="B3332">
        <v>1</v>
      </c>
      <c r="C3332" t="s">
        <v>80</v>
      </c>
      <c r="D3332" t="s">
        <v>105</v>
      </c>
      <c r="E3332" t="s">
        <v>145</v>
      </c>
      <c r="F3332" t="s">
        <v>9588</v>
      </c>
      <c r="G3332" t="s">
        <v>176</v>
      </c>
      <c r="H3332" t="s">
        <v>135</v>
      </c>
      <c r="I3332" t="s">
        <v>136</v>
      </c>
      <c r="J3332" t="s">
        <v>137</v>
      </c>
      <c r="K3332" t="s">
        <v>138</v>
      </c>
      <c r="L3332" t="s">
        <v>9589</v>
      </c>
      <c r="M3332" t="s">
        <v>9590</v>
      </c>
      <c r="N3332">
        <v>3.6541666660000001</v>
      </c>
      <c r="O3332">
        <v>0</v>
      </c>
      <c r="P3332">
        <v>0</v>
      </c>
      <c r="Q3332">
        <v>0</v>
      </c>
      <c r="R3332">
        <v>0</v>
      </c>
      <c r="S3332">
        <v>5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178.79845819135249</v>
      </c>
      <c r="AB3332">
        <v>0</v>
      </c>
      <c r="AC3332">
        <v>0</v>
      </c>
      <c r="AD3332">
        <v>0</v>
      </c>
      <c r="AE3332">
        <v>178.79845819135249</v>
      </c>
    </row>
    <row r="3333" spans="1:31" x14ac:dyDescent="0.3">
      <c r="A3333">
        <v>2695448</v>
      </c>
      <c r="B3333">
        <v>1</v>
      </c>
      <c r="C3333" t="s">
        <v>80</v>
      </c>
      <c r="D3333" t="s">
        <v>104</v>
      </c>
      <c r="E3333" t="s">
        <v>160</v>
      </c>
      <c r="F3333" t="s">
        <v>9591</v>
      </c>
      <c r="G3333" t="s">
        <v>134</v>
      </c>
      <c r="H3333" t="s">
        <v>135</v>
      </c>
      <c r="I3333" t="s">
        <v>136</v>
      </c>
      <c r="J3333" t="s">
        <v>137</v>
      </c>
      <c r="K3333" t="s">
        <v>138</v>
      </c>
      <c r="L3333" t="s">
        <v>9592</v>
      </c>
      <c r="M3333" t="s">
        <v>9593</v>
      </c>
      <c r="N3333">
        <v>2.2327777769999999</v>
      </c>
      <c r="O3333">
        <v>0</v>
      </c>
      <c r="P3333">
        <v>0</v>
      </c>
      <c r="Q3333">
        <v>0</v>
      </c>
      <c r="R3333">
        <v>0</v>
      </c>
      <c r="S3333">
        <v>2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4.6978541756119228E-2</v>
      </c>
      <c r="AB3333">
        <v>0</v>
      </c>
      <c r="AC3333">
        <v>0</v>
      </c>
      <c r="AD3333">
        <v>0</v>
      </c>
      <c r="AE3333">
        <v>4.6978541756119228E-2</v>
      </c>
    </row>
    <row r="3334" spans="1:31" x14ac:dyDescent="0.3">
      <c r="A3334">
        <v>2695453</v>
      </c>
      <c r="B3334">
        <v>1</v>
      </c>
      <c r="C3334" t="s">
        <v>80</v>
      </c>
      <c r="D3334" t="s">
        <v>95</v>
      </c>
      <c r="E3334" t="s">
        <v>141</v>
      </c>
      <c r="F3334" t="s">
        <v>9594</v>
      </c>
      <c r="G3334" t="s">
        <v>9551</v>
      </c>
      <c r="H3334" t="s">
        <v>135</v>
      </c>
      <c r="I3334" t="s">
        <v>136</v>
      </c>
      <c r="J3334" t="s">
        <v>137</v>
      </c>
      <c r="K3334" t="s">
        <v>138</v>
      </c>
      <c r="L3334" t="s">
        <v>9595</v>
      </c>
      <c r="M3334" t="s">
        <v>9596</v>
      </c>
      <c r="N3334">
        <v>3.2475000000000001</v>
      </c>
      <c r="O3334">
        <v>0</v>
      </c>
      <c r="P3334">
        <v>0</v>
      </c>
      <c r="Q3334">
        <v>0</v>
      </c>
      <c r="R3334">
        <v>0</v>
      </c>
      <c r="S3334">
        <v>1</v>
      </c>
      <c r="T3334">
        <v>0</v>
      </c>
      <c r="U3334">
        <v>2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2.4735142761565436</v>
      </c>
      <c r="AB3334">
        <v>0</v>
      </c>
      <c r="AC3334">
        <v>8122.1748765342791</v>
      </c>
      <c r="AD3334">
        <v>0</v>
      </c>
      <c r="AE3334">
        <v>8124.6483908104356</v>
      </c>
    </row>
    <row r="3335" spans="1:31" x14ac:dyDescent="0.3">
      <c r="A3335">
        <v>2695487</v>
      </c>
      <c r="B3335">
        <v>1</v>
      </c>
      <c r="C3335" t="s">
        <v>80</v>
      </c>
      <c r="D3335" t="s">
        <v>103</v>
      </c>
      <c r="E3335" t="s">
        <v>160</v>
      </c>
      <c r="F3335" t="s">
        <v>9597</v>
      </c>
      <c r="G3335" t="s">
        <v>134</v>
      </c>
      <c r="H3335" t="s">
        <v>135</v>
      </c>
      <c r="I3335" t="s">
        <v>136</v>
      </c>
      <c r="J3335" t="s">
        <v>137</v>
      </c>
      <c r="K3335" t="s">
        <v>138</v>
      </c>
      <c r="L3335" t="s">
        <v>9598</v>
      </c>
      <c r="M3335" t="s">
        <v>9599</v>
      </c>
      <c r="N3335">
        <v>1.349444444</v>
      </c>
      <c r="O3335">
        <v>0</v>
      </c>
      <c r="P3335">
        <v>656</v>
      </c>
      <c r="Q3335">
        <v>11</v>
      </c>
      <c r="R3335">
        <v>33</v>
      </c>
      <c r="S3335">
        <v>9</v>
      </c>
      <c r="T3335">
        <v>78</v>
      </c>
      <c r="U3335">
        <v>4</v>
      </c>
      <c r="V3335">
        <v>0</v>
      </c>
      <c r="W3335">
        <v>0</v>
      </c>
      <c r="X3335">
        <v>185.94377592631682</v>
      </c>
      <c r="Y3335">
        <v>136.65111223501887</v>
      </c>
      <c r="Z3335">
        <v>140.96307185861608</v>
      </c>
      <c r="AA3335">
        <v>56.561210445293966</v>
      </c>
      <c r="AB3335">
        <v>163.97649437879298</v>
      </c>
      <c r="AC3335">
        <v>1044.4538811801524</v>
      </c>
      <c r="AD3335">
        <v>0</v>
      </c>
      <c r="AE3335">
        <v>1728.5495460241912</v>
      </c>
    </row>
    <row r="3336" spans="1:31" x14ac:dyDescent="0.3">
      <c r="A3336">
        <v>2695491</v>
      </c>
      <c r="B3336">
        <v>1</v>
      </c>
      <c r="C3336" t="s">
        <v>80</v>
      </c>
      <c r="D3336" t="s">
        <v>107</v>
      </c>
      <c r="E3336" t="s">
        <v>132</v>
      </c>
      <c r="F3336" t="s">
        <v>9600</v>
      </c>
      <c r="G3336" t="s">
        <v>219</v>
      </c>
      <c r="H3336" t="s">
        <v>135</v>
      </c>
      <c r="I3336" t="s">
        <v>136</v>
      </c>
      <c r="J3336" t="s">
        <v>137</v>
      </c>
      <c r="K3336" t="s">
        <v>138</v>
      </c>
      <c r="L3336" t="s">
        <v>9601</v>
      </c>
      <c r="M3336" t="s">
        <v>9602</v>
      </c>
      <c r="N3336">
        <v>1.7238888880000001</v>
      </c>
      <c r="O3336">
        <v>3</v>
      </c>
      <c r="P3336">
        <v>3551</v>
      </c>
      <c r="Q3336">
        <v>0</v>
      </c>
      <c r="R3336">
        <v>1</v>
      </c>
      <c r="S3336">
        <v>2</v>
      </c>
      <c r="T3336">
        <v>257</v>
      </c>
      <c r="U3336">
        <v>0</v>
      </c>
      <c r="V3336">
        <v>2</v>
      </c>
      <c r="W3336">
        <v>56.285412382389119</v>
      </c>
      <c r="X3336">
        <v>755.80793401792971</v>
      </c>
      <c r="Y3336">
        <v>0</v>
      </c>
      <c r="Z3336">
        <v>0.40040018900514146</v>
      </c>
      <c r="AA3336">
        <v>83.449195729231249</v>
      </c>
      <c r="AB3336">
        <v>358.02372736163863</v>
      </c>
      <c r="AC3336">
        <v>0</v>
      </c>
      <c r="AD3336">
        <v>24.991027165619805</v>
      </c>
      <c r="AE3336">
        <v>1278.9576968458136</v>
      </c>
    </row>
    <row r="3337" spans="1:31" x14ac:dyDescent="0.3">
      <c r="A3337">
        <v>2695601</v>
      </c>
      <c r="B3337">
        <v>1</v>
      </c>
      <c r="C3337" t="s">
        <v>81</v>
      </c>
      <c r="D3337" t="s">
        <v>128</v>
      </c>
      <c r="E3337" t="s">
        <v>132</v>
      </c>
      <c r="F3337" t="s">
        <v>1849</v>
      </c>
      <c r="G3337" t="s">
        <v>134</v>
      </c>
      <c r="H3337" t="s">
        <v>135</v>
      </c>
      <c r="I3337" t="s">
        <v>136</v>
      </c>
      <c r="J3337" t="s">
        <v>137</v>
      </c>
      <c r="K3337" t="s">
        <v>138</v>
      </c>
      <c r="L3337" t="s">
        <v>9603</v>
      </c>
      <c r="M3337" t="s">
        <v>9604</v>
      </c>
      <c r="N3337">
        <v>1.2016666659999999</v>
      </c>
      <c r="O3337">
        <v>3</v>
      </c>
      <c r="P3337">
        <v>220</v>
      </c>
      <c r="Q3337">
        <v>1</v>
      </c>
      <c r="R3337">
        <v>3</v>
      </c>
      <c r="S3337">
        <v>3</v>
      </c>
      <c r="T3337">
        <v>23</v>
      </c>
      <c r="U3337">
        <v>2</v>
      </c>
      <c r="V3337">
        <v>0</v>
      </c>
      <c r="W3337">
        <v>0.65796441477250001</v>
      </c>
      <c r="X3337">
        <v>57.523531538508912</v>
      </c>
      <c r="Y3337">
        <v>0.15351562378013334</v>
      </c>
      <c r="Z3337">
        <v>2.1283891347420369</v>
      </c>
      <c r="AA3337">
        <v>86.441466396699852</v>
      </c>
      <c r="AB3337">
        <v>19.688348398772291</v>
      </c>
      <c r="AC3337">
        <v>83.230353027264201</v>
      </c>
      <c r="AD3337">
        <v>0</v>
      </c>
      <c r="AE3337">
        <v>249.8235685345399</v>
      </c>
    </row>
    <row r="3338" spans="1:31" x14ac:dyDescent="0.3">
      <c r="A3338">
        <v>2696788</v>
      </c>
      <c r="B3338">
        <v>1</v>
      </c>
      <c r="C3338" t="s">
        <v>80</v>
      </c>
      <c r="D3338" t="s">
        <v>90</v>
      </c>
      <c r="E3338" t="s">
        <v>213</v>
      </c>
      <c r="F3338" t="s">
        <v>9438</v>
      </c>
      <c r="G3338" t="s">
        <v>831</v>
      </c>
      <c r="H3338" t="s">
        <v>187</v>
      </c>
      <c r="I3338" t="s">
        <v>136</v>
      </c>
      <c r="J3338" t="s">
        <v>137</v>
      </c>
      <c r="K3338" t="s">
        <v>138</v>
      </c>
      <c r="L3338" t="s">
        <v>9605</v>
      </c>
      <c r="M3338" t="s">
        <v>9606</v>
      </c>
      <c r="N3338">
        <v>3.102222222</v>
      </c>
      <c r="O3338">
        <v>0</v>
      </c>
      <c r="P3338">
        <v>9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4.0667598683202888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4.0667598683202888</v>
      </c>
    </row>
    <row r="3339" spans="1:31" x14ac:dyDescent="0.3">
      <c r="A3339">
        <v>2695120</v>
      </c>
      <c r="B3339">
        <v>1</v>
      </c>
      <c r="C3339" t="s">
        <v>80</v>
      </c>
      <c r="D3339" t="s">
        <v>100</v>
      </c>
      <c r="E3339" t="s">
        <v>184</v>
      </c>
      <c r="F3339" t="s">
        <v>9607</v>
      </c>
      <c r="G3339" t="s">
        <v>186</v>
      </c>
      <c r="H3339" t="s">
        <v>187</v>
      </c>
      <c r="I3339" t="s">
        <v>136</v>
      </c>
      <c r="J3339" t="s">
        <v>137</v>
      </c>
      <c r="K3339" t="s">
        <v>138</v>
      </c>
      <c r="L3339" t="s">
        <v>9608</v>
      </c>
      <c r="M3339" t="s">
        <v>9609</v>
      </c>
      <c r="N3339">
        <v>1.246388888</v>
      </c>
      <c r="O3339">
        <v>0</v>
      </c>
      <c r="P3339">
        <v>67</v>
      </c>
      <c r="Q3339">
        <v>0</v>
      </c>
      <c r="R3339">
        <v>0</v>
      </c>
      <c r="S3339">
        <v>0</v>
      </c>
      <c r="T3339">
        <v>6</v>
      </c>
      <c r="U3339">
        <v>0</v>
      </c>
      <c r="V3339">
        <v>0</v>
      </c>
      <c r="W3339">
        <v>0</v>
      </c>
      <c r="X3339">
        <v>14.934535364556297</v>
      </c>
      <c r="Y3339">
        <v>0</v>
      </c>
      <c r="Z3339">
        <v>0</v>
      </c>
      <c r="AA3339">
        <v>0</v>
      </c>
      <c r="AB3339">
        <v>6.2568623270192303</v>
      </c>
      <c r="AC3339">
        <v>0</v>
      </c>
      <c r="AD3339">
        <v>0</v>
      </c>
      <c r="AE3339">
        <v>21.191397691575528</v>
      </c>
    </row>
    <row r="3340" spans="1:31" x14ac:dyDescent="0.3">
      <c r="A3340">
        <v>2696171</v>
      </c>
      <c r="B3340">
        <v>1</v>
      </c>
      <c r="C3340" t="s">
        <v>80</v>
      </c>
      <c r="D3340" t="s">
        <v>87</v>
      </c>
      <c r="E3340" t="s">
        <v>145</v>
      </c>
      <c r="F3340" t="s">
        <v>9610</v>
      </c>
      <c r="G3340" t="s">
        <v>165</v>
      </c>
      <c r="H3340" t="s">
        <v>135</v>
      </c>
      <c r="I3340" t="s">
        <v>136</v>
      </c>
      <c r="J3340" t="s">
        <v>137</v>
      </c>
      <c r="K3340" t="s">
        <v>166</v>
      </c>
      <c r="L3340" t="s">
        <v>9611</v>
      </c>
      <c r="M3340" t="s">
        <v>9612</v>
      </c>
      <c r="N3340">
        <v>4.6413888879999998</v>
      </c>
      <c r="O3340">
        <v>0</v>
      </c>
      <c r="P3340">
        <v>1678</v>
      </c>
      <c r="Q3340">
        <v>0</v>
      </c>
      <c r="R3340">
        <v>0</v>
      </c>
      <c r="S3340">
        <v>0</v>
      </c>
      <c r="T3340">
        <v>188</v>
      </c>
      <c r="U3340">
        <v>0</v>
      </c>
      <c r="V3340">
        <v>0</v>
      </c>
      <c r="W3340">
        <v>0</v>
      </c>
      <c r="X3340">
        <v>1262.2972922180031</v>
      </c>
      <c r="Y3340">
        <v>0</v>
      </c>
      <c r="Z3340">
        <v>0</v>
      </c>
      <c r="AA3340">
        <v>0</v>
      </c>
      <c r="AB3340">
        <v>694.98793786815236</v>
      </c>
      <c r="AC3340">
        <v>0</v>
      </c>
      <c r="AD3340">
        <v>0</v>
      </c>
      <c r="AE3340">
        <v>1957.2852300861555</v>
      </c>
    </row>
    <row r="3341" spans="1:31" x14ac:dyDescent="0.3">
      <c r="A3341">
        <v>2695792</v>
      </c>
      <c r="B3341">
        <v>1</v>
      </c>
      <c r="C3341" t="s">
        <v>80</v>
      </c>
      <c r="D3341" t="s">
        <v>83</v>
      </c>
      <c r="E3341" t="s">
        <v>145</v>
      </c>
      <c r="F3341" t="s">
        <v>9613</v>
      </c>
      <c r="G3341" t="s">
        <v>176</v>
      </c>
      <c r="H3341" t="s">
        <v>135</v>
      </c>
      <c r="I3341" t="s">
        <v>136</v>
      </c>
      <c r="J3341" t="s">
        <v>137</v>
      </c>
      <c r="K3341" t="s">
        <v>138</v>
      </c>
      <c r="L3341" t="s">
        <v>9614</v>
      </c>
      <c r="M3341" t="s">
        <v>9615</v>
      </c>
      <c r="N3341">
        <v>0.91444444400000002</v>
      </c>
      <c r="O3341">
        <v>0</v>
      </c>
      <c r="P3341">
        <v>0</v>
      </c>
      <c r="Q3341">
        <v>0</v>
      </c>
      <c r="R3341">
        <v>0</v>
      </c>
      <c r="S3341">
        <v>2</v>
      </c>
      <c r="T3341">
        <v>0</v>
      </c>
      <c r="U3341">
        <v>2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11.48671495284421</v>
      </c>
      <c r="AB3341">
        <v>0</v>
      </c>
      <c r="AC3341">
        <v>620.25711795378061</v>
      </c>
      <c r="AD3341">
        <v>0</v>
      </c>
      <c r="AE3341">
        <v>631.74383290662479</v>
      </c>
    </row>
    <row r="3342" spans="1:31" x14ac:dyDescent="0.3">
      <c r="A3342">
        <v>2695792</v>
      </c>
      <c r="B3342">
        <v>2</v>
      </c>
      <c r="C3342" t="s">
        <v>80</v>
      </c>
      <c r="D3342" t="s">
        <v>83</v>
      </c>
      <c r="E3342" t="s">
        <v>145</v>
      </c>
      <c r="F3342" t="s">
        <v>9616</v>
      </c>
      <c r="G3342" t="s">
        <v>176</v>
      </c>
      <c r="H3342" t="s">
        <v>135</v>
      </c>
      <c r="I3342" t="s">
        <v>136</v>
      </c>
      <c r="J3342" t="s">
        <v>137</v>
      </c>
      <c r="K3342" t="s">
        <v>138</v>
      </c>
      <c r="L3342" t="s">
        <v>9615</v>
      </c>
      <c r="M3342" t="s">
        <v>9617</v>
      </c>
      <c r="N3342">
        <v>0.47583333300000002</v>
      </c>
      <c r="O3342">
        <v>0</v>
      </c>
      <c r="P3342">
        <v>0</v>
      </c>
      <c r="Q3342">
        <v>0</v>
      </c>
      <c r="R3342">
        <v>0</v>
      </c>
      <c r="S3342">
        <v>5</v>
      </c>
      <c r="T3342">
        <v>0</v>
      </c>
      <c r="U3342">
        <v>6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10.074052035360156</v>
      </c>
      <c r="AB3342">
        <v>0</v>
      </c>
      <c r="AC3342">
        <v>512.75906276694116</v>
      </c>
      <c r="AD3342">
        <v>0</v>
      </c>
      <c r="AE3342">
        <v>522.83311480230134</v>
      </c>
    </row>
    <row r="3343" spans="1:31" x14ac:dyDescent="0.3">
      <c r="A3343">
        <v>2696126</v>
      </c>
      <c r="B3343">
        <v>1</v>
      </c>
      <c r="C3343" t="s">
        <v>80</v>
      </c>
      <c r="D3343" t="s">
        <v>87</v>
      </c>
      <c r="E3343" t="s">
        <v>145</v>
      </c>
      <c r="F3343" t="s">
        <v>9618</v>
      </c>
      <c r="G3343" t="s">
        <v>165</v>
      </c>
      <c r="H3343" t="s">
        <v>135</v>
      </c>
      <c r="I3343" t="s">
        <v>136</v>
      </c>
      <c r="J3343" t="s">
        <v>137</v>
      </c>
      <c r="K3343" t="s">
        <v>166</v>
      </c>
      <c r="L3343" t="s">
        <v>9619</v>
      </c>
      <c r="M3343" t="s">
        <v>9620</v>
      </c>
      <c r="N3343">
        <v>4.3558333329999996</v>
      </c>
      <c r="O3343">
        <v>0</v>
      </c>
      <c r="P3343">
        <v>214</v>
      </c>
      <c r="Q3343">
        <v>0</v>
      </c>
      <c r="R3343">
        <v>0</v>
      </c>
      <c r="S3343">
        <v>0</v>
      </c>
      <c r="T3343">
        <v>47</v>
      </c>
      <c r="U3343">
        <v>0</v>
      </c>
      <c r="V3343">
        <v>0</v>
      </c>
      <c r="W3343">
        <v>0</v>
      </c>
      <c r="X3343">
        <v>189.55633993071498</v>
      </c>
      <c r="Y3343">
        <v>0</v>
      </c>
      <c r="Z3343">
        <v>0</v>
      </c>
      <c r="AA3343">
        <v>0</v>
      </c>
      <c r="AB3343">
        <v>355.26704430521039</v>
      </c>
      <c r="AC3343">
        <v>0</v>
      </c>
      <c r="AD3343">
        <v>0</v>
      </c>
      <c r="AE3343">
        <v>544.82338423592535</v>
      </c>
    </row>
    <row r="3344" spans="1:31" x14ac:dyDescent="0.3">
      <c r="A3344">
        <v>2696139</v>
      </c>
      <c r="B3344">
        <v>1</v>
      </c>
      <c r="C3344" t="s">
        <v>80</v>
      </c>
      <c r="D3344" t="s">
        <v>84</v>
      </c>
      <c r="E3344" t="s">
        <v>145</v>
      </c>
      <c r="F3344" t="s">
        <v>9621</v>
      </c>
      <c r="G3344" t="s">
        <v>165</v>
      </c>
      <c r="H3344" t="s">
        <v>135</v>
      </c>
      <c r="I3344" t="s">
        <v>136</v>
      </c>
      <c r="J3344" t="s">
        <v>137</v>
      </c>
      <c r="K3344" t="s">
        <v>166</v>
      </c>
      <c r="L3344" t="s">
        <v>9622</v>
      </c>
      <c r="M3344" t="s">
        <v>9623</v>
      </c>
      <c r="N3344">
        <v>5.0355555550000002</v>
      </c>
      <c r="O3344">
        <v>0</v>
      </c>
      <c r="P3344">
        <v>0</v>
      </c>
      <c r="Q3344">
        <v>0</v>
      </c>
      <c r="R3344">
        <v>0</v>
      </c>
      <c r="S3344">
        <v>1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838.09540365069847</v>
      </c>
      <c r="AB3344">
        <v>0</v>
      </c>
      <c r="AC3344">
        <v>0</v>
      </c>
      <c r="AD3344">
        <v>0</v>
      </c>
      <c r="AE3344">
        <v>838.09540365069847</v>
      </c>
    </row>
    <row r="3345" spans="1:31" x14ac:dyDescent="0.3">
      <c r="A3345">
        <v>2696811</v>
      </c>
      <c r="B3345">
        <v>1</v>
      </c>
      <c r="C3345" t="s">
        <v>80</v>
      </c>
      <c r="D3345" t="s">
        <v>82</v>
      </c>
      <c r="E3345" t="s">
        <v>213</v>
      </c>
      <c r="F3345" t="s">
        <v>9624</v>
      </c>
      <c r="G3345" t="s">
        <v>831</v>
      </c>
      <c r="H3345" t="s">
        <v>187</v>
      </c>
      <c r="I3345" t="s">
        <v>136</v>
      </c>
      <c r="J3345" t="s">
        <v>137</v>
      </c>
      <c r="K3345" t="s">
        <v>138</v>
      </c>
      <c r="L3345" t="s">
        <v>9625</v>
      </c>
      <c r="M3345" t="s">
        <v>9626</v>
      </c>
      <c r="N3345">
        <v>1.282777777</v>
      </c>
      <c r="O3345">
        <v>0</v>
      </c>
      <c r="P3345">
        <v>0</v>
      </c>
      <c r="Q3345">
        <v>0</v>
      </c>
      <c r="R3345">
        <v>0</v>
      </c>
      <c r="S3345">
        <v>0</v>
      </c>
      <c r="T3345">
        <v>1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0.11108770189760135</v>
      </c>
      <c r="AC3345">
        <v>0</v>
      </c>
      <c r="AD3345">
        <v>0</v>
      </c>
      <c r="AE3345">
        <v>0.11108770189760135</v>
      </c>
    </row>
    <row r="3346" spans="1:31" x14ac:dyDescent="0.3">
      <c r="A3346">
        <v>2696831</v>
      </c>
      <c r="B3346">
        <v>1</v>
      </c>
      <c r="C3346" t="s">
        <v>80</v>
      </c>
      <c r="D3346" t="s">
        <v>110</v>
      </c>
      <c r="E3346" t="s">
        <v>213</v>
      </c>
      <c r="F3346" t="s">
        <v>9627</v>
      </c>
      <c r="G3346" t="s">
        <v>688</v>
      </c>
      <c r="H3346" t="s">
        <v>187</v>
      </c>
      <c r="I3346" t="s">
        <v>136</v>
      </c>
      <c r="J3346" t="s">
        <v>137</v>
      </c>
      <c r="K3346" t="s">
        <v>138</v>
      </c>
      <c r="L3346" t="s">
        <v>9628</v>
      </c>
      <c r="M3346" t="s">
        <v>9629</v>
      </c>
      <c r="N3346">
        <v>1.0866666659999999</v>
      </c>
      <c r="O3346">
        <v>0</v>
      </c>
      <c r="P3346">
        <v>3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0.48598337414545872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0.48598337414545872</v>
      </c>
    </row>
    <row r="3347" spans="1:31" x14ac:dyDescent="0.3">
      <c r="A3347">
        <v>2696846</v>
      </c>
      <c r="B3347">
        <v>1</v>
      </c>
      <c r="C3347" t="s">
        <v>81</v>
      </c>
      <c r="D3347" t="s">
        <v>118</v>
      </c>
      <c r="E3347" t="s">
        <v>213</v>
      </c>
      <c r="F3347" t="s">
        <v>9630</v>
      </c>
      <c r="G3347" t="s">
        <v>688</v>
      </c>
      <c r="H3347" t="s">
        <v>187</v>
      </c>
      <c r="I3347" t="s">
        <v>136</v>
      </c>
      <c r="J3347" t="s">
        <v>137</v>
      </c>
      <c r="K3347" t="s">
        <v>138</v>
      </c>
      <c r="L3347" t="s">
        <v>9631</v>
      </c>
      <c r="M3347" t="s">
        <v>9632</v>
      </c>
      <c r="N3347">
        <v>0.748611111</v>
      </c>
      <c r="O3347">
        <v>0</v>
      </c>
      <c r="P3347">
        <v>0</v>
      </c>
      <c r="Q3347">
        <v>0</v>
      </c>
      <c r="R3347">
        <v>2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5.8418561174726255E-2</v>
      </c>
      <c r="AA3347">
        <v>0</v>
      </c>
      <c r="AB3347">
        <v>0</v>
      </c>
      <c r="AC3347">
        <v>0</v>
      </c>
      <c r="AD3347">
        <v>0</v>
      </c>
      <c r="AE3347">
        <v>5.8418561174726255E-2</v>
      </c>
    </row>
    <row r="3348" spans="1:31" x14ac:dyDescent="0.3">
      <c r="A3348">
        <v>2694898</v>
      </c>
      <c r="B3348">
        <v>1</v>
      </c>
      <c r="C3348" t="s">
        <v>80</v>
      </c>
      <c r="D3348" t="s">
        <v>102</v>
      </c>
      <c r="E3348" t="s">
        <v>184</v>
      </c>
      <c r="F3348" t="s">
        <v>9633</v>
      </c>
      <c r="G3348" t="s">
        <v>2700</v>
      </c>
      <c r="H3348" t="s">
        <v>187</v>
      </c>
      <c r="I3348" t="s">
        <v>136</v>
      </c>
      <c r="J3348" t="s">
        <v>137</v>
      </c>
      <c r="K3348" t="s">
        <v>138</v>
      </c>
      <c r="L3348" t="s">
        <v>9634</v>
      </c>
      <c r="M3348" t="s">
        <v>9635</v>
      </c>
      <c r="N3348">
        <v>2.6780555549999998</v>
      </c>
      <c r="O3348">
        <v>0</v>
      </c>
      <c r="P3348">
        <v>5</v>
      </c>
      <c r="Q3348">
        <v>0</v>
      </c>
      <c r="R3348">
        <v>1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1.9198742986301685</v>
      </c>
      <c r="Y3348">
        <v>0</v>
      </c>
      <c r="Z3348">
        <v>0.57218922712920106</v>
      </c>
      <c r="AA3348">
        <v>0</v>
      </c>
      <c r="AB3348">
        <v>0</v>
      </c>
      <c r="AC3348">
        <v>0</v>
      </c>
      <c r="AD3348">
        <v>0</v>
      </c>
      <c r="AE3348">
        <v>2.4920635257593693</v>
      </c>
    </row>
    <row r="3349" spans="1:31" x14ac:dyDescent="0.3">
      <c r="A3349">
        <v>2695646</v>
      </c>
      <c r="B3349">
        <v>1</v>
      </c>
      <c r="C3349" t="s">
        <v>81</v>
      </c>
      <c r="D3349" t="s">
        <v>123</v>
      </c>
      <c r="E3349" t="s">
        <v>213</v>
      </c>
      <c r="F3349" t="s">
        <v>9636</v>
      </c>
      <c r="G3349" t="s">
        <v>688</v>
      </c>
      <c r="H3349" t="s">
        <v>187</v>
      </c>
      <c r="I3349" t="s">
        <v>136</v>
      </c>
      <c r="J3349" t="s">
        <v>137</v>
      </c>
      <c r="K3349" t="s">
        <v>138</v>
      </c>
      <c r="L3349" t="s">
        <v>9637</v>
      </c>
      <c r="M3349" t="s">
        <v>9638</v>
      </c>
      <c r="N3349">
        <v>1.314166666</v>
      </c>
      <c r="O3349">
        <v>0</v>
      </c>
      <c r="P3349">
        <v>1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0.25717712790155622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0.25717712790155622</v>
      </c>
    </row>
    <row r="3350" spans="1:31" x14ac:dyDescent="0.3">
      <c r="A3350">
        <v>2695663</v>
      </c>
      <c r="B3350">
        <v>1</v>
      </c>
      <c r="C3350" t="s">
        <v>80</v>
      </c>
      <c r="D3350" t="s">
        <v>82</v>
      </c>
      <c r="E3350" t="s">
        <v>145</v>
      </c>
      <c r="F3350" t="s">
        <v>9639</v>
      </c>
      <c r="G3350" t="s">
        <v>442</v>
      </c>
      <c r="H3350" t="s">
        <v>135</v>
      </c>
      <c r="I3350" t="s">
        <v>169</v>
      </c>
      <c r="J3350" t="s">
        <v>137</v>
      </c>
      <c r="K3350" t="s">
        <v>138</v>
      </c>
      <c r="L3350" t="s">
        <v>9640</v>
      </c>
      <c r="M3350" t="s">
        <v>9641</v>
      </c>
      <c r="N3350">
        <v>8.3333330000000001E-3</v>
      </c>
      <c r="O3350">
        <v>0</v>
      </c>
      <c r="P3350">
        <v>2799</v>
      </c>
      <c r="Q3350">
        <v>0</v>
      </c>
      <c r="R3350">
        <v>0</v>
      </c>
      <c r="S3350">
        <v>3</v>
      </c>
      <c r="T3350">
        <v>165</v>
      </c>
      <c r="U3350">
        <v>0</v>
      </c>
      <c r="V3350">
        <v>0</v>
      </c>
      <c r="W3350">
        <v>0</v>
      </c>
      <c r="X3350">
        <v>4.8265590782335499</v>
      </c>
      <c r="Y3350">
        <v>0</v>
      </c>
      <c r="Z3350">
        <v>0</v>
      </c>
      <c r="AA3350">
        <v>1.4591495127977068</v>
      </c>
      <c r="AB3350">
        <v>1.21682246870691</v>
      </c>
      <c r="AC3350">
        <v>0</v>
      </c>
      <c r="AD3350">
        <v>0</v>
      </c>
      <c r="AE3350">
        <v>7.5025310597381667</v>
      </c>
    </row>
    <row r="3351" spans="1:31" x14ac:dyDescent="0.3">
      <c r="A3351">
        <v>2695822</v>
      </c>
      <c r="B3351">
        <v>1</v>
      </c>
      <c r="C3351" t="s">
        <v>80</v>
      </c>
      <c r="D3351" t="s">
        <v>101</v>
      </c>
      <c r="E3351" t="s">
        <v>213</v>
      </c>
      <c r="F3351" t="s">
        <v>9642</v>
      </c>
      <c r="G3351" t="s">
        <v>688</v>
      </c>
      <c r="H3351" t="s">
        <v>187</v>
      </c>
      <c r="I3351" t="s">
        <v>136</v>
      </c>
      <c r="J3351" t="s">
        <v>137</v>
      </c>
      <c r="K3351" t="s">
        <v>138</v>
      </c>
      <c r="L3351" t="s">
        <v>9643</v>
      </c>
      <c r="M3351" t="s">
        <v>9644</v>
      </c>
      <c r="N3351">
        <v>1.271666666</v>
      </c>
      <c r="O3351">
        <v>0</v>
      </c>
      <c r="P3351">
        <v>4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0.6843505072966718</v>
      </c>
      <c r="Y3351">
        <v>0</v>
      </c>
      <c r="Z3351">
        <v>0</v>
      </c>
      <c r="AA3351">
        <v>0</v>
      </c>
      <c r="AB3351">
        <v>0</v>
      </c>
      <c r="AC3351">
        <v>0</v>
      </c>
      <c r="AD3351">
        <v>0</v>
      </c>
      <c r="AE3351">
        <v>0.6843505072966718</v>
      </c>
    </row>
    <row r="3352" spans="1:31" x14ac:dyDescent="0.3">
      <c r="A3352">
        <v>2695822</v>
      </c>
      <c r="B3352">
        <v>2</v>
      </c>
      <c r="C3352" t="s">
        <v>80</v>
      </c>
      <c r="D3352" t="s">
        <v>101</v>
      </c>
      <c r="E3352" t="s">
        <v>184</v>
      </c>
      <c r="F3352" t="s">
        <v>9645</v>
      </c>
      <c r="G3352" t="s">
        <v>688</v>
      </c>
      <c r="H3352" t="s">
        <v>187</v>
      </c>
      <c r="I3352" t="s">
        <v>136</v>
      </c>
      <c r="J3352" t="s">
        <v>137</v>
      </c>
      <c r="K3352" t="s">
        <v>138</v>
      </c>
      <c r="L3352" t="s">
        <v>9644</v>
      </c>
      <c r="M3352" t="s">
        <v>9646</v>
      </c>
      <c r="N3352">
        <v>0.62916666600000004</v>
      </c>
      <c r="O3352">
        <v>0</v>
      </c>
      <c r="P3352">
        <v>127</v>
      </c>
      <c r="Q3352">
        <v>0</v>
      </c>
      <c r="R3352">
        <v>0</v>
      </c>
      <c r="S3352">
        <v>0</v>
      </c>
      <c r="T3352">
        <v>7</v>
      </c>
      <c r="U3352">
        <v>0</v>
      </c>
      <c r="V3352">
        <v>0</v>
      </c>
      <c r="W3352">
        <v>0</v>
      </c>
      <c r="X3352">
        <v>11.591822131634151</v>
      </c>
      <c r="Y3352">
        <v>0</v>
      </c>
      <c r="Z3352">
        <v>0</v>
      </c>
      <c r="AA3352">
        <v>0</v>
      </c>
      <c r="AB3352">
        <v>9.2206784647224698</v>
      </c>
      <c r="AC3352">
        <v>0</v>
      </c>
      <c r="AD3352">
        <v>0</v>
      </c>
      <c r="AE3352">
        <v>20.812500596356621</v>
      </c>
    </row>
    <row r="3353" spans="1:31" x14ac:dyDescent="0.3">
      <c r="A3353">
        <v>2695980</v>
      </c>
      <c r="B3353">
        <v>1</v>
      </c>
      <c r="C3353" t="s">
        <v>80</v>
      </c>
      <c r="D3353" t="s">
        <v>82</v>
      </c>
      <c r="E3353" t="s">
        <v>213</v>
      </c>
      <c r="F3353" t="s">
        <v>9647</v>
      </c>
      <c r="G3353" t="s">
        <v>831</v>
      </c>
      <c r="H3353" t="s">
        <v>187</v>
      </c>
      <c r="I3353" t="s">
        <v>136</v>
      </c>
      <c r="J3353" t="s">
        <v>137</v>
      </c>
      <c r="K3353" t="s">
        <v>138</v>
      </c>
      <c r="L3353" t="s">
        <v>9648</v>
      </c>
      <c r="M3353" t="s">
        <v>9649</v>
      </c>
      <c r="N3353">
        <v>2.9963888879999998</v>
      </c>
      <c r="O3353">
        <v>0</v>
      </c>
      <c r="P3353">
        <v>0</v>
      </c>
      <c r="Q3353">
        <v>0</v>
      </c>
      <c r="R3353">
        <v>0</v>
      </c>
      <c r="S3353">
        <v>0</v>
      </c>
      <c r="T3353">
        <v>1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13.092308456665885</v>
      </c>
      <c r="AC3353">
        <v>0</v>
      </c>
      <c r="AD3353">
        <v>0</v>
      </c>
      <c r="AE3353">
        <v>13.092308456665885</v>
      </c>
    </row>
    <row r="3354" spans="1:31" x14ac:dyDescent="0.3">
      <c r="A3354">
        <v>2696421</v>
      </c>
      <c r="B3354">
        <v>1</v>
      </c>
      <c r="C3354" t="s">
        <v>80</v>
      </c>
      <c r="D3354" t="s">
        <v>82</v>
      </c>
      <c r="E3354" t="s">
        <v>213</v>
      </c>
      <c r="F3354" t="s">
        <v>9650</v>
      </c>
      <c r="G3354" t="s">
        <v>215</v>
      </c>
      <c r="H3354" t="s">
        <v>187</v>
      </c>
      <c r="I3354" t="s">
        <v>136</v>
      </c>
      <c r="J3354" t="s">
        <v>137</v>
      </c>
      <c r="K3354" t="s">
        <v>138</v>
      </c>
      <c r="L3354" t="s">
        <v>9651</v>
      </c>
      <c r="M3354" t="s">
        <v>9652</v>
      </c>
      <c r="N3354">
        <v>1.481666666</v>
      </c>
      <c r="O3354">
        <v>0</v>
      </c>
      <c r="P3354">
        <v>4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1.6908123757882576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1.6908123757882576</v>
      </c>
    </row>
    <row r="3355" spans="1:31" x14ac:dyDescent="0.3">
      <c r="A3355">
        <v>2696774</v>
      </c>
      <c r="B3355">
        <v>1</v>
      </c>
      <c r="C3355" t="s">
        <v>80</v>
      </c>
      <c r="D3355" t="s">
        <v>110</v>
      </c>
      <c r="E3355" t="s">
        <v>213</v>
      </c>
      <c r="F3355" t="s">
        <v>9653</v>
      </c>
      <c r="G3355" t="s">
        <v>215</v>
      </c>
      <c r="H3355" t="s">
        <v>187</v>
      </c>
      <c r="I3355" t="s">
        <v>136</v>
      </c>
      <c r="J3355" t="s">
        <v>137</v>
      </c>
      <c r="K3355" t="s">
        <v>138</v>
      </c>
      <c r="L3355" t="s">
        <v>9654</v>
      </c>
      <c r="M3355" t="s">
        <v>9436</v>
      </c>
      <c r="N3355">
        <v>1.089444444</v>
      </c>
      <c r="O3355">
        <v>0</v>
      </c>
      <c r="P3355">
        <v>23</v>
      </c>
      <c r="Q3355">
        <v>0</v>
      </c>
      <c r="R3355">
        <v>0</v>
      </c>
      <c r="S3355">
        <v>0</v>
      </c>
      <c r="T3355">
        <v>1</v>
      </c>
      <c r="U3355">
        <v>0</v>
      </c>
      <c r="V3355">
        <v>0</v>
      </c>
      <c r="W3355">
        <v>0</v>
      </c>
      <c r="X3355">
        <v>6.2129295013735328</v>
      </c>
      <c r="Y3355">
        <v>0</v>
      </c>
      <c r="Z3355">
        <v>0</v>
      </c>
      <c r="AA3355">
        <v>0</v>
      </c>
      <c r="AB3355">
        <v>0.29722389743890798</v>
      </c>
      <c r="AC3355">
        <v>0</v>
      </c>
      <c r="AD3355">
        <v>0</v>
      </c>
      <c r="AE3355">
        <v>6.5101533988124407</v>
      </c>
    </row>
    <row r="3356" spans="1:31" x14ac:dyDescent="0.3">
      <c r="A3356">
        <v>2696806</v>
      </c>
      <c r="B3356">
        <v>1</v>
      </c>
      <c r="C3356" t="s">
        <v>81</v>
      </c>
      <c r="D3356" t="s">
        <v>123</v>
      </c>
      <c r="E3356" t="s">
        <v>184</v>
      </c>
      <c r="F3356" t="s">
        <v>9105</v>
      </c>
      <c r="G3356" t="s">
        <v>186</v>
      </c>
      <c r="H3356" t="s">
        <v>187</v>
      </c>
      <c r="I3356" t="s">
        <v>136</v>
      </c>
      <c r="J3356" t="s">
        <v>137</v>
      </c>
      <c r="K3356" t="s">
        <v>138</v>
      </c>
      <c r="L3356" t="s">
        <v>9655</v>
      </c>
      <c r="M3356" t="s">
        <v>9656</v>
      </c>
      <c r="N3356">
        <v>2.6377777770000002</v>
      </c>
      <c r="O3356">
        <v>0</v>
      </c>
      <c r="P3356">
        <v>7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0.63392637686408249</v>
      </c>
      <c r="Y3356">
        <v>0</v>
      </c>
      <c r="Z3356">
        <v>0</v>
      </c>
      <c r="AA3356">
        <v>0</v>
      </c>
      <c r="AB3356">
        <v>0</v>
      </c>
      <c r="AC3356">
        <v>0</v>
      </c>
      <c r="AD3356">
        <v>0</v>
      </c>
      <c r="AE3356">
        <v>0.63392637686408249</v>
      </c>
    </row>
    <row r="3357" spans="1:31" x14ac:dyDescent="0.3">
      <c r="A3357">
        <v>2696842</v>
      </c>
      <c r="B3357">
        <v>1</v>
      </c>
      <c r="C3357" t="s">
        <v>80</v>
      </c>
      <c r="D3357" t="s">
        <v>82</v>
      </c>
      <c r="E3357" t="s">
        <v>428</v>
      </c>
      <c r="F3357" t="s">
        <v>9657</v>
      </c>
      <c r="G3357" t="s">
        <v>186</v>
      </c>
      <c r="H3357" t="s">
        <v>187</v>
      </c>
      <c r="I3357" t="s">
        <v>136</v>
      </c>
      <c r="J3357" t="s">
        <v>137</v>
      </c>
      <c r="K3357" t="s">
        <v>138</v>
      </c>
      <c r="L3357" t="s">
        <v>9658</v>
      </c>
      <c r="M3357" t="s">
        <v>9659</v>
      </c>
      <c r="N3357">
        <v>1.153611111</v>
      </c>
      <c r="O3357">
        <v>0</v>
      </c>
      <c r="P3357">
        <v>1</v>
      </c>
      <c r="Q3357">
        <v>0</v>
      </c>
      <c r="R3357">
        <v>0</v>
      </c>
      <c r="S3357">
        <v>0</v>
      </c>
      <c r="T3357">
        <v>72</v>
      </c>
      <c r="U3357">
        <v>0</v>
      </c>
      <c r="V3357">
        <v>0</v>
      </c>
      <c r="W3357">
        <v>0</v>
      </c>
      <c r="X3357">
        <v>0.52581712548532278</v>
      </c>
      <c r="Y3357">
        <v>0</v>
      </c>
      <c r="Z3357">
        <v>0</v>
      </c>
      <c r="AA3357">
        <v>0</v>
      </c>
      <c r="AB3357">
        <v>36.419616444672812</v>
      </c>
      <c r="AC3357">
        <v>0</v>
      </c>
      <c r="AD3357">
        <v>0</v>
      </c>
      <c r="AE3357">
        <v>36.945433570158137</v>
      </c>
    </row>
    <row r="3358" spans="1:31" x14ac:dyDescent="0.3">
      <c r="A3358">
        <v>2696845</v>
      </c>
      <c r="B3358">
        <v>1</v>
      </c>
      <c r="C3358" t="s">
        <v>80</v>
      </c>
      <c r="D3358" t="s">
        <v>84</v>
      </c>
      <c r="E3358" t="s">
        <v>244</v>
      </c>
      <c r="F3358" t="s">
        <v>9660</v>
      </c>
      <c r="G3358" t="s">
        <v>165</v>
      </c>
      <c r="H3358" t="s">
        <v>187</v>
      </c>
      <c r="I3358" t="s">
        <v>136</v>
      </c>
      <c r="J3358" t="s">
        <v>137</v>
      </c>
      <c r="K3358" t="s">
        <v>166</v>
      </c>
      <c r="L3358" t="s">
        <v>9661</v>
      </c>
      <c r="M3358" t="s">
        <v>9662</v>
      </c>
      <c r="N3358">
        <v>1.3530555550000001</v>
      </c>
      <c r="O3358">
        <v>0</v>
      </c>
      <c r="P3358">
        <v>412</v>
      </c>
      <c r="Q3358">
        <v>0</v>
      </c>
      <c r="R3358">
        <v>0</v>
      </c>
      <c r="S3358">
        <v>0</v>
      </c>
      <c r="T3358">
        <v>197</v>
      </c>
      <c r="U3358">
        <v>0</v>
      </c>
      <c r="V3358">
        <v>0</v>
      </c>
      <c r="W3358">
        <v>0</v>
      </c>
      <c r="X3358">
        <v>99.952360415377711</v>
      </c>
      <c r="Y3358">
        <v>0</v>
      </c>
      <c r="Z3358">
        <v>0</v>
      </c>
      <c r="AA3358">
        <v>0</v>
      </c>
      <c r="AB3358">
        <v>179.84159444985846</v>
      </c>
      <c r="AC3358">
        <v>0</v>
      </c>
      <c r="AD3358">
        <v>0</v>
      </c>
      <c r="AE3358">
        <v>279.79395486523617</v>
      </c>
    </row>
    <row r="3359" spans="1:31" x14ac:dyDescent="0.3">
      <c r="A3359">
        <v>2696848</v>
      </c>
      <c r="B3359">
        <v>1</v>
      </c>
      <c r="C3359" t="s">
        <v>80</v>
      </c>
      <c r="D3359" t="s">
        <v>83</v>
      </c>
      <c r="E3359" t="s">
        <v>213</v>
      </c>
      <c r="F3359" t="s">
        <v>9663</v>
      </c>
      <c r="G3359" t="s">
        <v>215</v>
      </c>
      <c r="H3359" t="s">
        <v>187</v>
      </c>
      <c r="I3359" t="s">
        <v>136</v>
      </c>
      <c r="J3359" t="s">
        <v>137</v>
      </c>
      <c r="K3359" t="s">
        <v>138</v>
      </c>
      <c r="L3359" t="s">
        <v>9664</v>
      </c>
      <c r="M3359" t="s">
        <v>9665</v>
      </c>
      <c r="N3359">
        <v>1.161944444</v>
      </c>
      <c r="O3359">
        <v>0</v>
      </c>
      <c r="P3359">
        <v>0</v>
      </c>
      <c r="Q3359">
        <v>0</v>
      </c>
      <c r="R3359">
        <v>0</v>
      </c>
      <c r="S3359">
        <v>0</v>
      </c>
      <c r="T3359">
        <v>7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4.333648589405076</v>
      </c>
      <c r="AC3359">
        <v>0</v>
      </c>
      <c r="AD3359">
        <v>0</v>
      </c>
      <c r="AE3359">
        <v>4.333648589405076</v>
      </c>
    </row>
    <row r="3360" spans="1:31" x14ac:dyDescent="0.3">
      <c r="A3360">
        <v>2696851</v>
      </c>
      <c r="B3360">
        <v>1</v>
      </c>
      <c r="C3360" t="s">
        <v>80</v>
      </c>
      <c r="D3360" t="s">
        <v>83</v>
      </c>
      <c r="E3360" t="s">
        <v>213</v>
      </c>
      <c r="F3360" t="s">
        <v>9666</v>
      </c>
      <c r="G3360" t="s">
        <v>688</v>
      </c>
      <c r="H3360" t="s">
        <v>187</v>
      </c>
      <c r="I3360" t="s">
        <v>136</v>
      </c>
      <c r="J3360" t="s">
        <v>137</v>
      </c>
      <c r="K3360" t="s">
        <v>138</v>
      </c>
      <c r="L3360" t="s">
        <v>9667</v>
      </c>
      <c r="M3360" t="s">
        <v>9668</v>
      </c>
      <c r="N3360">
        <v>1.7102777769999999</v>
      </c>
      <c r="O3360">
        <v>0</v>
      </c>
      <c r="P3360">
        <v>2</v>
      </c>
      <c r="Q3360">
        <v>0</v>
      </c>
      <c r="R3360">
        <v>0</v>
      </c>
      <c r="S3360">
        <v>0</v>
      </c>
      <c r="T3360">
        <v>2</v>
      </c>
      <c r="U3360">
        <v>0</v>
      </c>
      <c r="V3360">
        <v>0</v>
      </c>
      <c r="W3360">
        <v>0</v>
      </c>
      <c r="X3360">
        <v>0.52911059464392529</v>
      </c>
      <c r="Y3360">
        <v>0</v>
      </c>
      <c r="Z3360">
        <v>0</v>
      </c>
      <c r="AA3360">
        <v>0</v>
      </c>
      <c r="AB3360">
        <v>5.3651201442799996</v>
      </c>
      <c r="AC3360">
        <v>0</v>
      </c>
      <c r="AD3360">
        <v>0</v>
      </c>
      <c r="AE3360">
        <v>5.894230738923925</v>
      </c>
    </row>
    <row r="3361" spans="1:31" x14ac:dyDescent="0.3">
      <c r="A3361">
        <v>2696871</v>
      </c>
      <c r="B3361">
        <v>1</v>
      </c>
      <c r="C3361" t="s">
        <v>80</v>
      </c>
      <c r="D3361" t="s">
        <v>88</v>
      </c>
      <c r="E3361" t="s">
        <v>244</v>
      </c>
      <c r="F3361" t="s">
        <v>9669</v>
      </c>
      <c r="G3361" t="s">
        <v>165</v>
      </c>
      <c r="H3361" t="s">
        <v>187</v>
      </c>
      <c r="I3361" t="s">
        <v>136</v>
      </c>
      <c r="J3361" t="s">
        <v>137</v>
      </c>
      <c r="K3361" t="s">
        <v>166</v>
      </c>
      <c r="L3361" t="s">
        <v>9670</v>
      </c>
      <c r="M3361" t="s">
        <v>9671</v>
      </c>
      <c r="N3361">
        <v>0.98555555500000003</v>
      </c>
      <c r="O3361">
        <v>0</v>
      </c>
      <c r="P3361">
        <v>0</v>
      </c>
      <c r="Q3361">
        <v>0</v>
      </c>
      <c r="R3361">
        <v>0</v>
      </c>
      <c r="S3361">
        <v>0</v>
      </c>
      <c r="T3361">
        <v>4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6.480320592351438</v>
      </c>
      <c r="AC3361">
        <v>0</v>
      </c>
      <c r="AD3361">
        <v>0</v>
      </c>
      <c r="AE3361">
        <v>6.480320592351438</v>
      </c>
    </row>
    <row r="3362" spans="1:31" x14ac:dyDescent="0.3">
      <c r="A3362">
        <v>2696806</v>
      </c>
      <c r="B3362">
        <v>2</v>
      </c>
      <c r="C3362" t="s">
        <v>81</v>
      </c>
      <c r="D3362" t="s">
        <v>123</v>
      </c>
      <c r="E3362" t="s">
        <v>244</v>
      </c>
      <c r="F3362" t="s">
        <v>9672</v>
      </c>
      <c r="G3362" t="s">
        <v>186</v>
      </c>
      <c r="H3362" t="s">
        <v>187</v>
      </c>
      <c r="I3362" t="s">
        <v>136</v>
      </c>
      <c r="J3362" t="s">
        <v>137</v>
      </c>
      <c r="K3362" t="s">
        <v>138</v>
      </c>
      <c r="L3362" t="s">
        <v>9656</v>
      </c>
      <c r="M3362" t="s">
        <v>9673</v>
      </c>
      <c r="N3362">
        <v>0.43388888799999997</v>
      </c>
      <c r="O3362">
        <v>0</v>
      </c>
      <c r="P3362">
        <v>86</v>
      </c>
      <c r="Q3362">
        <v>0</v>
      </c>
      <c r="R3362">
        <v>6</v>
      </c>
      <c r="S3362">
        <v>0</v>
      </c>
      <c r="T3362">
        <v>5</v>
      </c>
      <c r="U3362">
        <v>0</v>
      </c>
      <c r="V3362">
        <v>0</v>
      </c>
      <c r="W3362">
        <v>0</v>
      </c>
      <c r="X3362">
        <v>5.8090048558159744</v>
      </c>
      <c r="Y3362">
        <v>0</v>
      </c>
      <c r="Z3362">
        <v>6.8609429206861421</v>
      </c>
      <c r="AA3362">
        <v>0</v>
      </c>
      <c r="AB3362">
        <v>1.1845432208679911</v>
      </c>
      <c r="AC3362">
        <v>0</v>
      </c>
      <c r="AD3362">
        <v>0</v>
      </c>
      <c r="AE3362">
        <v>13.854490997370107</v>
      </c>
    </row>
    <row r="3363" spans="1:31" x14ac:dyDescent="0.3">
      <c r="A3363">
        <v>2695758</v>
      </c>
      <c r="B3363">
        <v>1</v>
      </c>
      <c r="C3363" t="s">
        <v>80</v>
      </c>
      <c r="D3363" t="s">
        <v>103</v>
      </c>
      <c r="E3363" t="s">
        <v>145</v>
      </c>
      <c r="F3363" t="s">
        <v>9674</v>
      </c>
      <c r="G3363" t="s">
        <v>7372</v>
      </c>
      <c r="H3363" t="s">
        <v>135</v>
      </c>
      <c r="I3363" t="s">
        <v>136</v>
      </c>
      <c r="J3363" t="s">
        <v>137</v>
      </c>
      <c r="K3363" t="s">
        <v>138</v>
      </c>
      <c r="L3363" t="s">
        <v>9675</v>
      </c>
      <c r="M3363" t="s">
        <v>9676</v>
      </c>
      <c r="N3363">
        <v>0.78638888799999995</v>
      </c>
      <c r="O3363">
        <v>0</v>
      </c>
      <c r="P3363">
        <v>188</v>
      </c>
      <c r="Q3363">
        <v>0</v>
      </c>
      <c r="R3363">
        <v>0</v>
      </c>
      <c r="S3363">
        <v>0</v>
      </c>
      <c r="T3363">
        <v>14</v>
      </c>
      <c r="U3363">
        <v>0</v>
      </c>
      <c r="V3363">
        <v>0</v>
      </c>
      <c r="W3363">
        <v>0</v>
      </c>
      <c r="X3363">
        <v>27.768015045797842</v>
      </c>
      <c r="Y3363">
        <v>0</v>
      </c>
      <c r="Z3363">
        <v>0</v>
      </c>
      <c r="AA3363">
        <v>0</v>
      </c>
      <c r="AB3363">
        <v>8.7357943309713786</v>
      </c>
      <c r="AC3363">
        <v>0</v>
      </c>
      <c r="AD3363">
        <v>0</v>
      </c>
      <c r="AE3363">
        <v>36.503809376769219</v>
      </c>
    </row>
    <row r="3364" spans="1:31" x14ac:dyDescent="0.3">
      <c r="A3364">
        <v>2696820</v>
      </c>
      <c r="B3364">
        <v>1</v>
      </c>
      <c r="C3364" t="s">
        <v>80</v>
      </c>
      <c r="D3364" t="s">
        <v>97</v>
      </c>
      <c r="E3364" t="s">
        <v>184</v>
      </c>
      <c r="F3364" t="s">
        <v>9677</v>
      </c>
      <c r="G3364" t="s">
        <v>273</v>
      </c>
      <c r="H3364" t="s">
        <v>187</v>
      </c>
      <c r="I3364" t="s">
        <v>136</v>
      </c>
      <c r="J3364" t="s">
        <v>137</v>
      </c>
      <c r="K3364" t="s">
        <v>138</v>
      </c>
      <c r="L3364" t="s">
        <v>9678</v>
      </c>
      <c r="M3364" t="s">
        <v>9679</v>
      </c>
      <c r="N3364">
        <v>2.9277777770000002</v>
      </c>
      <c r="O3364">
        <v>0</v>
      </c>
      <c r="P3364">
        <v>34</v>
      </c>
      <c r="Q3364">
        <v>0</v>
      </c>
      <c r="R3364">
        <v>1</v>
      </c>
      <c r="S3364">
        <v>0</v>
      </c>
      <c r="T3364">
        <v>10</v>
      </c>
      <c r="U3364">
        <v>0</v>
      </c>
      <c r="V3364">
        <v>0</v>
      </c>
      <c r="W3364">
        <v>0</v>
      </c>
      <c r="X3364">
        <v>18.180944579776728</v>
      </c>
      <c r="Y3364">
        <v>0</v>
      </c>
      <c r="Z3364">
        <v>0.53094678576565135</v>
      </c>
      <c r="AA3364">
        <v>0</v>
      </c>
      <c r="AB3364">
        <v>14.921823531893637</v>
      </c>
      <c r="AC3364">
        <v>0</v>
      </c>
      <c r="AD3364">
        <v>0</v>
      </c>
      <c r="AE3364">
        <v>33.633714897436015</v>
      </c>
    </row>
    <row r="3365" spans="1:31" x14ac:dyDescent="0.3">
      <c r="A3365">
        <v>2696887</v>
      </c>
      <c r="B3365">
        <v>1</v>
      </c>
      <c r="C3365" t="s">
        <v>80</v>
      </c>
      <c r="D3365" t="s">
        <v>105</v>
      </c>
      <c r="E3365" t="s">
        <v>213</v>
      </c>
      <c r="F3365" t="s">
        <v>9680</v>
      </c>
      <c r="G3365" t="s">
        <v>147</v>
      </c>
      <c r="H3365" t="s">
        <v>187</v>
      </c>
      <c r="I3365" t="s">
        <v>136</v>
      </c>
      <c r="J3365" t="s">
        <v>3</v>
      </c>
      <c r="K3365" t="s">
        <v>138</v>
      </c>
      <c r="L3365" t="s">
        <v>9681</v>
      </c>
      <c r="M3365" t="s">
        <v>9682</v>
      </c>
      <c r="N3365">
        <v>1.694722222</v>
      </c>
      <c r="O3365">
        <v>0</v>
      </c>
      <c r="P3365">
        <v>0</v>
      </c>
      <c r="Q3365">
        <v>0</v>
      </c>
      <c r="R3365">
        <v>0</v>
      </c>
      <c r="S3365">
        <v>0</v>
      </c>
      <c r="T3365">
        <v>2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4.074372425774861</v>
      </c>
      <c r="AC3365">
        <v>0</v>
      </c>
      <c r="AD3365">
        <v>0</v>
      </c>
      <c r="AE3365">
        <v>4.074372425774861</v>
      </c>
    </row>
    <row r="3366" spans="1:31" x14ac:dyDescent="0.3">
      <c r="A3366">
        <v>2696976</v>
      </c>
      <c r="B3366">
        <v>1</v>
      </c>
      <c r="C3366" t="s">
        <v>80</v>
      </c>
      <c r="D3366" t="s">
        <v>88</v>
      </c>
      <c r="E3366" t="s">
        <v>213</v>
      </c>
      <c r="F3366" t="s">
        <v>9683</v>
      </c>
      <c r="G3366" t="s">
        <v>831</v>
      </c>
      <c r="H3366" t="s">
        <v>187</v>
      </c>
      <c r="I3366" t="s">
        <v>136</v>
      </c>
      <c r="J3366" t="s">
        <v>137</v>
      </c>
      <c r="K3366" t="s">
        <v>138</v>
      </c>
      <c r="L3366" t="s">
        <v>9684</v>
      </c>
      <c r="M3366" t="s">
        <v>9685</v>
      </c>
      <c r="N3366">
        <v>0.76972222199999996</v>
      </c>
      <c r="O3366">
        <v>0</v>
      </c>
      <c r="P3366">
        <v>2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0.29195770944166666</v>
      </c>
      <c r="Y3366">
        <v>0</v>
      </c>
      <c r="Z3366">
        <v>0</v>
      </c>
      <c r="AA3366">
        <v>0</v>
      </c>
      <c r="AB3366">
        <v>0</v>
      </c>
      <c r="AC3366">
        <v>0</v>
      </c>
      <c r="AD3366">
        <v>0</v>
      </c>
      <c r="AE3366">
        <v>0.29195770944166666</v>
      </c>
    </row>
    <row r="3367" spans="1:31" x14ac:dyDescent="0.3">
      <c r="A3367">
        <v>2696984</v>
      </c>
      <c r="B3367">
        <v>1</v>
      </c>
      <c r="C3367" t="s">
        <v>80</v>
      </c>
      <c r="D3367" t="s">
        <v>94</v>
      </c>
      <c r="E3367" t="s">
        <v>244</v>
      </c>
      <c r="F3367" t="s">
        <v>9686</v>
      </c>
      <c r="G3367" t="s">
        <v>409</v>
      </c>
      <c r="H3367" t="s">
        <v>187</v>
      </c>
      <c r="I3367" t="s">
        <v>136</v>
      </c>
      <c r="J3367" t="s">
        <v>137</v>
      </c>
      <c r="K3367" t="s">
        <v>138</v>
      </c>
      <c r="L3367" t="s">
        <v>9687</v>
      </c>
      <c r="M3367" t="s">
        <v>9688</v>
      </c>
      <c r="N3367">
        <v>0.47777777700000001</v>
      </c>
      <c r="O3367">
        <v>0</v>
      </c>
      <c r="P3367">
        <v>241</v>
      </c>
      <c r="Q3367">
        <v>0</v>
      </c>
      <c r="R3367">
        <v>0</v>
      </c>
      <c r="S3367">
        <v>0</v>
      </c>
      <c r="T3367">
        <v>3</v>
      </c>
      <c r="U3367">
        <v>0</v>
      </c>
      <c r="V3367">
        <v>0</v>
      </c>
      <c r="W3367">
        <v>0</v>
      </c>
      <c r="X3367">
        <v>20.370822128628749</v>
      </c>
      <c r="Y3367">
        <v>0</v>
      </c>
      <c r="Z3367">
        <v>0</v>
      </c>
      <c r="AA3367">
        <v>0</v>
      </c>
      <c r="AB3367">
        <v>1.8470658970156899</v>
      </c>
      <c r="AC3367">
        <v>0</v>
      </c>
      <c r="AD3367">
        <v>0</v>
      </c>
      <c r="AE3367">
        <v>22.217888025644438</v>
      </c>
    </row>
    <row r="3368" spans="1:31" x14ac:dyDescent="0.3">
      <c r="A3368">
        <v>2696986</v>
      </c>
      <c r="B3368">
        <v>1</v>
      </c>
      <c r="C3368" t="s">
        <v>80</v>
      </c>
      <c r="D3368" t="s">
        <v>88</v>
      </c>
      <c r="E3368" t="s">
        <v>244</v>
      </c>
      <c r="F3368" t="s">
        <v>9689</v>
      </c>
      <c r="G3368" t="s">
        <v>165</v>
      </c>
      <c r="H3368" t="s">
        <v>187</v>
      </c>
      <c r="I3368" t="s">
        <v>136</v>
      </c>
      <c r="J3368" t="s">
        <v>137</v>
      </c>
      <c r="K3368" t="s">
        <v>166</v>
      </c>
      <c r="L3368" t="s">
        <v>9690</v>
      </c>
      <c r="M3368" t="s">
        <v>9691</v>
      </c>
      <c r="N3368">
        <v>1.258611111</v>
      </c>
      <c r="O3368">
        <v>0</v>
      </c>
      <c r="P3368">
        <v>233</v>
      </c>
      <c r="Q3368">
        <v>0</v>
      </c>
      <c r="R3368">
        <v>0</v>
      </c>
      <c r="S3368">
        <v>0</v>
      </c>
      <c r="T3368">
        <v>28</v>
      </c>
      <c r="U3368">
        <v>0</v>
      </c>
      <c r="V3368">
        <v>0</v>
      </c>
      <c r="W3368">
        <v>0</v>
      </c>
      <c r="X3368">
        <v>49.931013061342014</v>
      </c>
      <c r="Y3368">
        <v>0</v>
      </c>
      <c r="Z3368">
        <v>0</v>
      </c>
      <c r="AA3368">
        <v>0</v>
      </c>
      <c r="AB3368">
        <v>68.266461046243521</v>
      </c>
      <c r="AC3368">
        <v>0</v>
      </c>
      <c r="AD3368">
        <v>0</v>
      </c>
      <c r="AE3368">
        <v>118.19747410758553</v>
      </c>
    </row>
    <row r="3369" spans="1:31" x14ac:dyDescent="0.3">
      <c r="A3369">
        <v>2696810</v>
      </c>
      <c r="B3369">
        <v>1</v>
      </c>
      <c r="C3369" t="s">
        <v>80</v>
      </c>
      <c r="D3369" t="s">
        <v>107</v>
      </c>
      <c r="E3369" t="s">
        <v>213</v>
      </c>
      <c r="F3369" t="s">
        <v>9692</v>
      </c>
      <c r="G3369" t="s">
        <v>831</v>
      </c>
      <c r="H3369" t="s">
        <v>187</v>
      </c>
      <c r="I3369" t="s">
        <v>136</v>
      </c>
      <c r="J3369" t="s">
        <v>137</v>
      </c>
      <c r="K3369" t="s">
        <v>138</v>
      </c>
      <c r="L3369" t="s">
        <v>9693</v>
      </c>
      <c r="M3369" t="s">
        <v>9694</v>
      </c>
      <c r="N3369">
        <v>4.5119444440000001</v>
      </c>
      <c r="O3369">
        <v>0</v>
      </c>
      <c r="P3369">
        <v>9</v>
      </c>
      <c r="Q3369">
        <v>0</v>
      </c>
      <c r="R3369">
        <v>0</v>
      </c>
      <c r="S3369">
        <v>0</v>
      </c>
      <c r="T3369">
        <v>3</v>
      </c>
      <c r="U3369">
        <v>0</v>
      </c>
      <c r="V3369">
        <v>0</v>
      </c>
      <c r="W3369">
        <v>0</v>
      </c>
      <c r="X3369">
        <v>6.0332109488883416</v>
      </c>
      <c r="Y3369">
        <v>0</v>
      </c>
      <c r="Z3369">
        <v>0</v>
      </c>
      <c r="AA3369">
        <v>0</v>
      </c>
      <c r="AB3369">
        <v>3.0543783018440931</v>
      </c>
      <c r="AC3369">
        <v>0</v>
      </c>
      <c r="AD3369">
        <v>0</v>
      </c>
      <c r="AE3369">
        <v>9.0875892507324352</v>
      </c>
    </row>
    <row r="3370" spans="1:31" x14ac:dyDescent="0.3">
      <c r="A3370">
        <v>2696830</v>
      </c>
      <c r="B3370">
        <v>1</v>
      </c>
      <c r="C3370" t="s">
        <v>81</v>
      </c>
      <c r="D3370" t="s">
        <v>128</v>
      </c>
      <c r="E3370" t="s">
        <v>213</v>
      </c>
      <c r="F3370" t="s">
        <v>8595</v>
      </c>
      <c r="G3370" t="s">
        <v>831</v>
      </c>
      <c r="H3370" t="s">
        <v>187</v>
      </c>
      <c r="I3370" t="s">
        <v>136</v>
      </c>
      <c r="J3370" t="s">
        <v>137</v>
      </c>
      <c r="K3370" t="s">
        <v>138</v>
      </c>
      <c r="L3370" t="s">
        <v>9695</v>
      </c>
      <c r="M3370" t="s">
        <v>9696</v>
      </c>
      <c r="N3370">
        <v>4.3322222220000004</v>
      </c>
      <c r="O3370">
        <v>0</v>
      </c>
      <c r="P3370">
        <v>0</v>
      </c>
      <c r="Q3370">
        <v>0</v>
      </c>
      <c r="R3370">
        <v>0</v>
      </c>
      <c r="S3370">
        <v>0</v>
      </c>
      <c r="T3370">
        <v>1</v>
      </c>
      <c r="U3370">
        <v>0</v>
      </c>
      <c r="V3370">
        <v>2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169.37465922591775</v>
      </c>
      <c r="AC3370">
        <v>0</v>
      </c>
      <c r="AD3370">
        <v>718.32597016511465</v>
      </c>
      <c r="AE3370">
        <v>887.70062939103241</v>
      </c>
    </row>
    <row r="3371" spans="1:31" x14ac:dyDescent="0.3">
      <c r="A3371">
        <v>2696853</v>
      </c>
      <c r="B3371">
        <v>1</v>
      </c>
      <c r="C3371" t="s">
        <v>81</v>
      </c>
      <c r="D3371" t="s">
        <v>125</v>
      </c>
      <c r="E3371" t="s">
        <v>145</v>
      </c>
      <c r="F3371" t="s">
        <v>9697</v>
      </c>
      <c r="G3371" t="s">
        <v>346</v>
      </c>
      <c r="H3371" t="s">
        <v>135</v>
      </c>
      <c r="I3371" t="s">
        <v>136</v>
      </c>
      <c r="J3371" t="s">
        <v>137</v>
      </c>
      <c r="K3371" t="s">
        <v>166</v>
      </c>
      <c r="L3371" t="s">
        <v>9698</v>
      </c>
      <c r="M3371" t="s">
        <v>9699</v>
      </c>
      <c r="N3371">
        <v>2.363611111</v>
      </c>
      <c r="O3371">
        <v>0</v>
      </c>
      <c r="P3371">
        <v>0</v>
      </c>
      <c r="Q3371">
        <v>0</v>
      </c>
      <c r="R3371">
        <v>22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16.895935529710787</v>
      </c>
      <c r="AA3371">
        <v>0</v>
      </c>
      <c r="AB3371">
        <v>0</v>
      </c>
      <c r="AC3371">
        <v>0</v>
      </c>
      <c r="AD3371">
        <v>0</v>
      </c>
      <c r="AE3371">
        <v>16.895935529710787</v>
      </c>
    </row>
    <row r="3372" spans="1:31" x14ac:dyDescent="0.3">
      <c r="A3372">
        <v>2696881</v>
      </c>
      <c r="B3372">
        <v>1</v>
      </c>
      <c r="C3372" t="s">
        <v>81</v>
      </c>
      <c r="D3372" t="s">
        <v>120</v>
      </c>
      <c r="E3372" t="s">
        <v>132</v>
      </c>
      <c r="F3372" t="s">
        <v>1954</v>
      </c>
      <c r="G3372" t="s">
        <v>165</v>
      </c>
      <c r="H3372" t="s">
        <v>135</v>
      </c>
      <c r="I3372" t="s">
        <v>136</v>
      </c>
      <c r="J3372" t="s">
        <v>137</v>
      </c>
      <c r="K3372" t="s">
        <v>166</v>
      </c>
      <c r="L3372" t="s">
        <v>9700</v>
      </c>
      <c r="M3372" t="s">
        <v>9701</v>
      </c>
      <c r="N3372">
        <v>0.49611111099999999</v>
      </c>
      <c r="O3372">
        <v>0</v>
      </c>
      <c r="P3372">
        <v>640</v>
      </c>
      <c r="Q3372">
        <v>9</v>
      </c>
      <c r="R3372">
        <v>15</v>
      </c>
      <c r="S3372">
        <v>4</v>
      </c>
      <c r="T3372">
        <v>77</v>
      </c>
      <c r="U3372">
        <v>2</v>
      </c>
      <c r="V3372">
        <v>0</v>
      </c>
      <c r="W3372">
        <v>0</v>
      </c>
      <c r="X3372">
        <v>49.229751327671615</v>
      </c>
      <c r="Y3372">
        <v>1.740673066478102</v>
      </c>
      <c r="Z3372">
        <v>1.2320334386092644</v>
      </c>
      <c r="AA3372">
        <v>9.410984587550848</v>
      </c>
      <c r="AB3372">
        <v>29.75306328447649</v>
      </c>
      <c r="AC3372">
        <v>148.90468761213131</v>
      </c>
      <c r="AD3372">
        <v>0</v>
      </c>
      <c r="AE3372">
        <v>240.27119331691762</v>
      </c>
    </row>
    <row r="3373" spans="1:31" x14ac:dyDescent="0.3">
      <c r="A3373">
        <v>2696893</v>
      </c>
      <c r="B3373">
        <v>1</v>
      </c>
      <c r="C3373" t="s">
        <v>81</v>
      </c>
      <c r="D3373" t="s">
        <v>112</v>
      </c>
      <c r="E3373" t="s">
        <v>160</v>
      </c>
      <c r="F3373" t="s">
        <v>5602</v>
      </c>
      <c r="G3373" t="s">
        <v>165</v>
      </c>
      <c r="H3373" t="s">
        <v>135</v>
      </c>
      <c r="I3373" t="s">
        <v>136</v>
      </c>
      <c r="J3373" t="s">
        <v>137</v>
      </c>
      <c r="K3373" t="s">
        <v>166</v>
      </c>
      <c r="L3373" t="s">
        <v>9702</v>
      </c>
      <c r="M3373" t="s">
        <v>9703</v>
      </c>
      <c r="N3373">
        <v>0.29833333299999998</v>
      </c>
      <c r="O3373">
        <v>3</v>
      </c>
      <c r="P3373">
        <v>1290</v>
      </c>
      <c r="Q3373">
        <v>5</v>
      </c>
      <c r="R3373">
        <v>38</v>
      </c>
      <c r="S3373">
        <v>7</v>
      </c>
      <c r="T3373">
        <v>69</v>
      </c>
      <c r="U3373">
        <v>0</v>
      </c>
      <c r="V3373">
        <v>0</v>
      </c>
      <c r="W3373">
        <v>0.17297043870000001</v>
      </c>
      <c r="X3373">
        <v>27.773019461608136</v>
      </c>
      <c r="Y3373">
        <v>9.0127592100571299</v>
      </c>
      <c r="Z3373">
        <v>3.4872932149202258</v>
      </c>
      <c r="AA3373">
        <v>8.8002071402703343</v>
      </c>
      <c r="AB3373">
        <v>6.2887595901532292</v>
      </c>
      <c r="AC3373">
        <v>0</v>
      </c>
      <c r="AD3373">
        <v>0</v>
      </c>
      <c r="AE3373">
        <v>55.535009055709047</v>
      </c>
    </row>
    <row r="3374" spans="1:31" x14ac:dyDescent="0.3">
      <c r="A3374">
        <v>2696896</v>
      </c>
      <c r="B3374">
        <v>1</v>
      </c>
      <c r="C3374" t="s">
        <v>81</v>
      </c>
      <c r="D3374" t="s">
        <v>124</v>
      </c>
      <c r="E3374" t="s">
        <v>160</v>
      </c>
      <c r="F3374" t="s">
        <v>5473</v>
      </c>
      <c r="G3374" t="s">
        <v>134</v>
      </c>
      <c r="H3374" t="s">
        <v>135</v>
      </c>
      <c r="I3374" t="s">
        <v>136</v>
      </c>
      <c r="J3374" t="s">
        <v>137</v>
      </c>
      <c r="K3374" t="s">
        <v>138</v>
      </c>
      <c r="L3374" t="s">
        <v>9704</v>
      </c>
      <c r="M3374" t="s">
        <v>9705</v>
      </c>
      <c r="N3374">
        <v>0.62694444400000005</v>
      </c>
      <c r="O3374">
        <v>2</v>
      </c>
      <c r="P3374">
        <v>184</v>
      </c>
      <c r="Q3374">
        <v>39</v>
      </c>
      <c r="R3374">
        <v>131</v>
      </c>
      <c r="S3374">
        <v>14</v>
      </c>
      <c r="T3374">
        <v>21</v>
      </c>
      <c r="U3374">
        <v>1</v>
      </c>
      <c r="V3374">
        <v>0</v>
      </c>
      <c r="W3374">
        <v>0.47703272725255108</v>
      </c>
      <c r="X3374">
        <v>16.885128051601249</v>
      </c>
      <c r="Y3374">
        <v>14.054297494705525</v>
      </c>
      <c r="Z3374">
        <v>38.303581697276414</v>
      </c>
      <c r="AA3374">
        <v>27.066149008395648</v>
      </c>
      <c r="AB3374">
        <v>3.1365069985104563</v>
      </c>
      <c r="AC3374">
        <v>2.2971643485273208</v>
      </c>
      <c r="AD3374">
        <v>0</v>
      </c>
      <c r="AE3374">
        <v>102.21986032626916</v>
      </c>
    </row>
    <row r="3375" spans="1:31" x14ac:dyDescent="0.3">
      <c r="A3375">
        <v>2696914</v>
      </c>
      <c r="B3375">
        <v>1</v>
      </c>
      <c r="C3375" t="s">
        <v>80</v>
      </c>
      <c r="D3375" t="s">
        <v>82</v>
      </c>
      <c r="E3375" t="s">
        <v>184</v>
      </c>
      <c r="F3375" t="s">
        <v>9706</v>
      </c>
      <c r="G3375" t="s">
        <v>165</v>
      </c>
      <c r="H3375" t="s">
        <v>187</v>
      </c>
      <c r="I3375" t="s">
        <v>136</v>
      </c>
      <c r="J3375" t="s">
        <v>137</v>
      </c>
      <c r="K3375" t="s">
        <v>166</v>
      </c>
      <c r="L3375" t="s">
        <v>9707</v>
      </c>
      <c r="M3375" t="s">
        <v>9708</v>
      </c>
      <c r="N3375">
        <v>1.384166666</v>
      </c>
      <c r="O3375">
        <v>0</v>
      </c>
      <c r="P3375">
        <v>116</v>
      </c>
      <c r="Q3375">
        <v>0</v>
      </c>
      <c r="R3375">
        <v>0</v>
      </c>
      <c r="S3375">
        <v>0</v>
      </c>
      <c r="T3375">
        <v>3</v>
      </c>
      <c r="U3375">
        <v>0</v>
      </c>
      <c r="V3375">
        <v>0</v>
      </c>
      <c r="W3375">
        <v>0</v>
      </c>
      <c r="X3375">
        <v>31.634497382687908</v>
      </c>
      <c r="Y3375">
        <v>0</v>
      </c>
      <c r="Z3375">
        <v>0</v>
      </c>
      <c r="AA3375">
        <v>0</v>
      </c>
      <c r="AB3375">
        <v>5.3577407045667709</v>
      </c>
      <c r="AC3375">
        <v>0</v>
      </c>
      <c r="AD3375">
        <v>0</v>
      </c>
      <c r="AE3375">
        <v>36.992238087254677</v>
      </c>
    </row>
    <row r="3376" spans="1:31" x14ac:dyDescent="0.3">
      <c r="A3376">
        <v>2696927</v>
      </c>
      <c r="B3376">
        <v>1</v>
      </c>
      <c r="C3376" t="s">
        <v>81</v>
      </c>
      <c r="D3376" t="s">
        <v>120</v>
      </c>
      <c r="E3376" t="s">
        <v>160</v>
      </c>
      <c r="F3376" t="s">
        <v>9709</v>
      </c>
      <c r="G3376" t="s">
        <v>134</v>
      </c>
      <c r="H3376" t="s">
        <v>135</v>
      </c>
      <c r="I3376" t="s">
        <v>169</v>
      </c>
      <c r="J3376" t="s">
        <v>137</v>
      </c>
      <c r="K3376" t="s">
        <v>138</v>
      </c>
      <c r="L3376" t="s">
        <v>9710</v>
      </c>
      <c r="M3376" t="s">
        <v>9711</v>
      </c>
      <c r="N3376">
        <v>1.0277777E-2</v>
      </c>
      <c r="O3376">
        <v>2</v>
      </c>
      <c r="P3376">
        <v>320</v>
      </c>
      <c r="Q3376">
        <v>97</v>
      </c>
      <c r="R3376">
        <v>4</v>
      </c>
      <c r="S3376">
        <v>16</v>
      </c>
      <c r="T3376">
        <v>42</v>
      </c>
      <c r="U3376">
        <v>2</v>
      </c>
      <c r="V3376">
        <v>0</v>
      </c>
      <c r="W3376">
        <v>1.6966648675655005E-2</v>
      </c>
      <c r="X3376">
        <v>0.59087222539890072</v>
      </c>
      <c r="Y3376">
        <v>2.7200194122056587</v>
      </c>
      <c r="Z3376">
        <v>5.0840440592564207E-2</v>
      </c>
      <c r="AA3376">
        <v>0.31748362293424021</v>
      </c>
      <c r="AB3376">
        <v>0.12643310298257088</v>
      </c>
      <c r="AC3376">
        <v>0.43332774433798338</v>
      </c>
      <c r="AD3376">
        <v>0</v>
      </c>
      <c r="AE3376">
        <v>4.2559431971275732</v>
      </c>
    </row>
    <row r="3377" spans="1:31" x14ac:dyDescent="0.3">
      <c r="A3377">
        <v>2696944</v>
      </c>
      <c r="B3377">
        <v>1</v>
      </c>
      <c r="C3377" t="s">
        <v>81</v>
      </c>
      <c r="D3377" t="s">
        <v>116</v>
      </c>
      <c r="E3377" t="s">
        <v>145</v>
      </c>
      <c r="F3377" t="s">
        <v>9712</v>
      </c>
      <c r="G3377" t="s">
        <v>134</v>
      </c>
      <c r="H3377" t="s">
        <v>135</v>
      </c>
      <c r="I3377" t="s">
        <v>136</v>
      </c>
      <c r="J3377" t="s">
        <v>137</v>
      </c>
      <c r="K3377" t="s">
        <v>138</v>
      </c>
      <c r="L3377" t="s">
        <v>9713</v>
      </c>
      <c r="M3377" t="s">
        <v>9714</v>
      </c>
      <c r="N3377">
        <v>0.637222222</v>
      </c>
      <c r="O3377">
        <v>0</v>
      </c>
      <c r="P3377">
        <v>0</v>
      </c>
      <c r="Q3377">
        <v>5</v>
      </c>
      <c r="R3377">
        <v>0</v>
      </c>
      <c r="S3377">
        <v>4</v>
      </c>
      <c r="T3377">
        <v>0</v>
      </c>
      <c r="U3377">
        <v>1</v>
      </c>
      <c r="V3377">
        <v>0</v>
      </c>
      <c r="W3377">
        <v>0</v>
      </c>
      <c r="X3377">
        <v>0</v>
      </c>
      <c r="Y3377">
        <v>3.6381626436798444</v>
      </c>
      <c r="Z3377">
        <v>0</v>
      </c>
      <c r="AA3377">
        <v>39.395231940984786</v>
      </c>
      <c r="AB3377">
        <v>0</v>
      </c>
      <c r="AC3377">
        <v>49.012317536197443</v>
      </c>
      <c r="AD3377">
        <v>0</v>
      </c>
      <c r="AE3377">
        <v>92.045712120862078</v>
      </c>
    </row>
    <row r="3378" spans="1:31" x14ac:dyDescent="0.3">
      <c r="A3378">
        <v>2696956</v>
      </c>
      <c r="B3378">
        <v>1</v>
      </c>
      <c r="C3378" t="s">
        <v>80</v>
      </c>
      <c r="D3378" t="s">
        <v>96</v>
      </c>
      <c r="E3378" t="s">
        <v>145</v>
      </c>
      <c r="F3378" t="s">
        <v>9715</v>
      </c>
      <c r="G3378" t="s">
        <v>134</v>
      </c>
      <c r="H3378" t="s">
        <v>135</v>
      </c>
      <c r="I3378" t="s">
        <v>136</v>
      </c>
      <c r="J3378" t="s">
        <v>137</v>
      </c>
      <c r="K3378" t="s">
        <v>138</v>
      </c>
      <c r="L3378" t="s">
        <v>9716</v>
      </c>
      <c r="M3378" t="s">
        <v>9717</v>
      </c>
      <c r="N3378">
        <v>0.896666666</v>
      </c>
      <c r="O3378">
        <v>1</v>
      </c>
      <c r="P3378">
        <v>16</v>
      </c>
      <c r="Q3378">
        <v>2</v>
      </c>
      <c r="R3378">
        <v>17</v>
      </c>
      <c r="S3378">
        <v>5</v>
      </c>
      <c r="T3378">
        <v>14</v>
      </c>
      <c r="U3378">
        <v>1</v>
      </c>
      <c r="V3378">
        <v>0</v>
      </c>
      <c r="W3378">
        <v>0.30841955948800004</v>
      </c>
      <c r="X3378">
        <v>5.0408800242125587</v>
      </c>
      <c r="Y3378">
        <v>31.807700330711956</v>
      </c>
      <c r="Z3378">
        <v>13.292720171126298</v>
      </c>
      <c r="AA3378">
        <v>11.893214220390336</v>
      </c>
      <c r="AB3378">
        <v>37.027114957977986</v>
      </c>
      <c r="AC3378">
        <v>247.774883847843</v>
      </c>
      <c r="AD3378">
        <v>0</v>
      </c>
      <c r="AE3378">
        <v>347.14493311175011</v>
      </c>
    </row>
    <row r="3379" spans="1:31" x14ac:dyDescent="0.3">
      <c r="A3379">
        <v>2696973</v>
      </c>
      <c r="B3379">
        <v>1</v>
      </c>
      <c r="C3379" t="s">
        <v>81</v>
      </c>
      <c r="D3379" t="s">
        <v>121</v>
      </c>
      <c r="E3379" t="s">
        <v>160</v>
      </c>
      <c r="F3379" t="s">
        <v>9718</v>
      </c>
      <c r="G3379" t="s">
        <v>134</v>
      </c>
      <c r="H3379" t="s">
        <v>135</v>
      </c>
      <c r="I3379" t="s">
        <v>136</v>
      </c>
      <c r="J3379" t="s">
        <v>137</v>
      </c>
      <c r="K3379" t="s">
        <v>138</v>
      </c>
      <c r="L3379" t="s">
        <v>9719</v>
      </c>
      <c r="M3379" t="s">
        <v>9720</v>
      </c>
      <c r="N3379">
        <v>0.229444444</v>
      </c>
      <c r="O3379">
        <v>7</v>
      </c>
      <c r="P3379">
        <v>1596</v>
      </c>
      <c r="Q3379">
        <v>10</v>
      </c>
      <c r="R3379">
        <v>77</v>
      </c>
      <c r="S3379">
        <v>5</v>
      </c>
      <c r="T3379">
        <v>63</v>
      </c>
      <c r="U3379">
        <v>0</v>
      </c>
      <c r="V3379">
        <v>0</v>
      </c>
      <c r="W3379">
        <v>0.32963805492333331</v>
      </c>
      <c r="X3379">
        <v>43.29181668009285</v>
      </c>
      <c r="Y3379">
        <v>5.0618403827429965</v>
      </c>
      <c r="Z3379">
        <v>7.5582638991100035</v>
      </c>
      <c r="AA3379">
        <v>1.3103795854896252</v>
      </c>
      <c r="AB3379">
        <v>8.6292647382362304</v>
      </c>
      <c r="AC3379">
        <v>0</v>
      </c>
      <c r="AD3379">
        <v>0</v>
      </c>
      <c r="AE3379">
        <v>66.181203340595047</v>
      </c>
    </row>
    <row r="3380" spans="1:31" x14ac:dyDescent="0.3">
      <c r="A3380">
        <v>2696992</v>
      </c>
      <c r="B3380">
        <v>1</v>
      </c>
      <c r="C3380" t="s">
        <v>81</v>
      </c>
      <c r="D3380" t="s">
        <v>120</v>
      </c>
      <c r="E3380" t="s">
        <v>132</v>
      </c>
      <c r="F3380" t="s">
        <v>9721</v>
      </c>
      <c r="G3380" t="s">
        <v>134</v>
      </c>
      <c r="H3380" t="s">
        <v>135</v>
      </c>
      <c r="I3380" t="s">
        <v>136</v>
      </c>
      <c r="J3380" t="s">
        <v>137</v>
      </c>
      <c r="K3380" t="s">
        <v>138</v>
      </c>
      <c r="L3380" t="s">
        <v>9722</v>
      </c>
      <c r="M3380" t="s">
        <v>9723</v>
      </c>
      <c r="N3380">
        <v>0.53972222199999997</v>
      </c>
      <c r="O3380">
        <v>2</v>
      </c>
      <c r="P3380">
        <v>1</v>
      </c>
      <c r="Q3380">
        <v>64</v>
      </c>
      <c r="R3380">
        <v>29</v>
      </c>
      <c r="S3380">
        <v>6</v>
      </c>
      <c r="T3380">
        <v>2</v>
      </c>
      <c r="U3380">
        <v>1</v>
      </c>
      <c r="V3380">
        <v>0</v>
      </c>
      <c r="W3380">
        <v>0.22154505040333333</v>
      </c>
      <c r="X3380">
        <v>0</v>
      </c>
      <c r="Y3380">
        <v>27.162204441057671</v>
      </c>
      <c r="Z3380">
        <v>12.327997508246485</v>
      </c>
      <c r="AA3380">
        <v>12.695098618036045</v>
      </c>
      <c r="AB3380">
        <v>2.9580768257799248E-2</v>
      </c>
      <c r="AC3380">
        <v>93.951743729477727</v>
      </c>
      <c r="AD3380">
        <v>0</v>
      </c>
      <c r="AE3380">
        <v>146.38817011547906</v>
      </c>
    </row>
    <row r="3381" spans="1:31" x14ac:dyDescent="0.3">
      <c r="A3381">
        <v>2696995</v>
      </c>
      <c r="B3381">
        <v>1</v>
      </c>
      <c r="C3381" t="s">
        <v>80</v>
      </c>
      <c r="D3381" t="s">
        <v>84</v>
      </c>
      <c r="E3381" t="s">
        <v>244</v>
      </c>
      <c r="F3381" t="s">
        <v>9724</v>
      </c>
      <c r="G3381" t="s">
        <v>165</v>
      </c>
      <c r="H3381" t="s">
        <v>187</v>
      </c>
      <c r="I3381" t="s">
        <v>136</v>
      </c>
      <c r="J3381" t="s">
        <v>137</v>
      </c>
      <c r="K3381" t="s">
        <v>166</v>
      </c>
      <c r="L3381" t="s">
        <v>9725</v>
      </c>
      <c r="M3381" t="s">
        <v>9726</v>
      </c>
      <c r="N3381">
        <v>3.2744444439999998</v>
      </c>
      <c r="O3381">
        <v>0</v>
      </c>
      <c r="P3381">
        <v>251</v>
      </c>
      <c r="Q3381">
        <v>0</v>
      </c>
      <c r="R3381">
        <v>0</v>
      </c>
      <c r="S3381">
        <v>0</v>
      </c>
      <c r="T3381">
        <v>10</v>
      </c>
      <c r="U3381">
        <v>0</v>
      </c>
      <c r="V3381">
        <v>0</v>
      </c>
      <c r="W3381">
        <v>0</v>
      </c>
      <c r="X3381">
        <v>147.53706641858622</v>
      </c>
      <c r="Y3381">
        <v>0</v>
      </c>
      <c r="Z3381">
        <v>0</v>
      </c>
      <c r="AA3381">
        <v>0</v>
      </c>
      <c r="AB3381">
        <v>29.182513984185672</v>
      </c>
      <c r="AC3381">
        <v>0</v>
      </c>
      <c r="AD3381">
        <v>0</v>
      </c>
      <c r="AE3381">
        <v>176.7195804027719</v>
      </c>
    </row>
    <row r="3382" spans="1:31" x14ac:dyDescent="0.3">
      <c r="A3382">
        <v>2697001</v>
      </c>
      <c r="B3382">
        <v>1</v>
      </c>
      <c r="C3382" t="s">
        <v>80</v>
      </c>
      <c r="D3382" t="s">
        <v>85</v>
      </c>
      <c r="E3382" t="s">
        <v>213</v>
      </c>
      <c r="F3382" t="s">
        <v>9727</v>
      </c>
      <c r="G3382" t="s">
        <v>215</v>
      </c>
      <c r="H3382" t="s">
        <v>187</v>
      </c>
      <c r="I3382" t="s">
        <v>136</v>
      </c>
      <c r="J3382" t="s">
        <v>137</v>
      </c>
      <c r="K3382" t="s">
        <v>138</v>
      </c>
      <c r="L3382" t="s">
        <v>9728</v>
      </c>
      <c r="M3382" t="s">
        <v>9729</v>
      </c>
      <c r="N3382">
        <v>1.3019444440000001</v>
      </c>
      <c r="O3382">
        <v>0</v>
      </c>
      <c r="P3382">
        <v>11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3.0897942422441389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3.0897942422441389</v>
      </c>
    </row>
    <row r="3383" spans="1:31" x14ac:dyDescent="0.3">
      <c r="A3383">
        <v>2697002</v>
      </c>
      <c r="B3383">
        <v>1</v>
      </c>
      <c r="C3383" t="s">
        <v>80</v>
      </c>
      <c r="D3383" t="s">
        <v>100</v>
      </c>
      <c r="E3383" t="s">
        <v>160</v>
      </c>
      <c r="F3383" t="s">
        <v>9730</v>
      </c>
      <c r="G3383" t="s">
        <v>134</v>
      </c>
      <c r="H3383" t="s">
        <v>135</v>
      </c>
      <c r="I3383" t="s">
        <v>136</v>
      </c>
      <c r="J3383" t="s">
        <v>137</v>
      </c>
      <c r="K3383" t="s">
        <v>138</v>
      </c>
      <c r="L3383" t="s">
        <v>9731</v>
      </c>
      <c r="M3383" t="s">
        <v>9732</v>
      </c>
      <c r="N3383">
        <v>0.32777777699999999</v>
      </c>
      <c r="O3383">
        <v>1</v>
      </c>
      <c r="P3383">
        <v>926</v>
      </c>
      <c r="Q3383">
        <v>2</v>
      </c>
      <c r="R3383">
        <v>74</v>
      </c>
      <c r="S3383">
        <v>2</v>
      </c>
      <c r="T3383">
        <v>102</v>
      </c>
      <c r="U3383">
        <v>0</v>
      </c>
      <c r="V3383">
        <v>0</v>
      </c>
      <c r="W3383">
        <v>6.7273072433333345E-2</v>
      </c>
      <c r="X3383">
        <v>70.623182321552022</v>
      </c>
      <c r="Y3383">
        <v>0.23081831046240001</v>
      </c>
      <c r="Z3383">
        <v>22.878153920733499</v>
      </c>
      <c r="AA3383">
        <v>2.0387908757922002</v>
      </c>
      <c r="AB3383">
        <v>26.131725121772259</v>
      </c>
      <c r="AC3383">
        <v>0</v>
      </c>
      <c r="AD3383">
        <v>0</v>
      </c>
      <c r="AE3383">
        <v>121.96994362274572</v>
      </c>
    </row>
    <row r="3384" spans="1:31" x14ac:dyDescent="0.3">
      <c r="A3384">
        <v>2697026</v>
      </c>
      <c r="B3384">
        <v>1</v>
      </c>
      <c r="C3384" t="s">
        <v>81</v>
      </c>
      <c r="D3384" t="s">
        <v>113</v>
      </c>
      <c r="E3384" t="s">
        <v>145</v>
      </c>
      <c r="F3384" t="s">
        <v>9733</v>
      </c>
      <c r="G3384" t="s">
        <v>134</v>
      </c>
      <c r="H3384" t="s">
        <v>135</v>
      </c>
      <c r="I3384" t="s">
        <v>169</v>
      </c>
      <c r="J3384" t="s">
        <v>137</v>
      </c>
      <c r="K3384" t="s">
        <v>138</v>
      </c>
      <c r="L3384" t="s">
        <v>9734</v>
      </c>
      <c r="M3384" t="s">
        <v>9735</v>
      </c>
      <c r="N3384">
        <v>6.3888879999999997E-3</v>
      </c>
      <c r="O3384">
        <v>0</v>
      </c>
      <c r="P3384">
        <v>283</v>
      </c>
      <c r="Q3384">
        <v>1</v>
      </c>
      <c r="R3384">
        <v>13</v>
      </c>
      <c r="S3384">
        <v>0</v>
      </c>
      <c r="T3384">
        <v>17</v>
      </c>
      <c r="U3384">
        <v>0</v>
      </c>
      <c r="V3384">
        <v>0</v>
      </c>
      <c r="W3384">
        <v>0</v>
      </c>
      <c r="X3384">
        <v>0.31851560756052599</v>
      </c>
      <c r="Y3384">
        <v>1.7361916482000002E-3</v>
      </c>
      <c r="Z3384">
        <v>4.3570100315803058E-2</v>
      </c>
      <c r="AA3384">
        <v>0</v>
      </c>
      <c r="AB3384">
        <v>5.2736909058712755E-2</v>
      </c>
      <c r="AC3384">
        <v>0</v>
      </c>
      <c r="AD3384">
        <v>0</v>
      </c>
      <c r="AE3384">
        <v>0.41655880858324179</v>
      </c>
    </row>
    <row r="3385" spans="1:31" x14ac:dyDescent="0.3">
      <c r="A3385">
        <v>2697031</v>
      </c>
      <c r="B3385">
        <v>1</v>
      </c>
      <c r="C3385" t="s">
        <v>81</v>
      </c>
      <c r="D3385" t="s">
        <v>120</v>
      </c>
      <c r="E3385" t="s">
        <v>160</v>
      </c>
      <c r="F3385" t="s">
        <v>9736</v>
      </c>
      <c r="G3385" t="s">
        <v>134</v>
      </c>
      <c r="H3385" t="s">
        <v>135</v>
      </c>
      <c r="I3385" t="s">
        <v>136</v>
      </c>
      <c r="J3385" t="s">
        <v>137</v>
      </c>
      <c r="K3385" t="s">
        <v>138</v>
      </c>
      <c r="L3385" t="s">
        <v>9737</v>
      </c>
      <c r="M3385" t="s">
        <v>9738</v>
      </c>
      <c r="N3385">
        <v>0.51861111100000001</v>
      </c>
      <c r="O3385">
        <v>7</v>
      </c>
      <c r="P3385">
        <v>1224</v>
      </c>
      <c r="Q3385">
        <v>116</v>
      </c>
      <c r="R3385">
        <v>68</v>
      </c>
      <c r="S3385">
        <v>21</v>
      </c>
      <c r="T3385">
        <v>69</v>
      </c>
      <c r="U3385">
        <v>2</v>
      </c>
      <c r="V3385">
        <v>0</v>
      </c>
      <c r="W3385">
        <v>0.73529189749577784</v>
      </c>
      <c r="X3385">
        <v>93.954431957778894</v>
      </c>
      <c r="Y3385">
        <v>253.08289276567828</v>
      </c>
      <c r="Z3385">
        <v>132.83201285556004</v>
      </c>
      <c r="AA3385">
        <v>63.276246610536433</v>
      </c>
      <c r="AB3385">
        <v>21.242248068862793</v>
      </c>
      <c r="AC3385">
        <v>40.624511944189699</v>
      </c>
      <c r="AD3385">
        <v>0</v>
      </c>
      <c r="AE3385">
        <v>605.74763610010189</v>
      </c>
    </row>
    <row r="3386" spans="1:31" x14ac:dyDescent="0.3">
      <c r="A3386">
        <v>2697068</v>
      </c>
      <c r="B3386">
        <v>1</v>
      </c>
      <c r="C3386" t="s">
        <v>80</v>
      </c>
      <c r="D3386" t="s">
        <v>83</v>
      </c>
      <c r="E3386" t="s">
        <v>213</v>
      </c>
      <c r="F3386" t="s">
        <v>9739</v>
      </c>
      <c r="G3386" t="s">
        <v>688</v>
      </c>
      <c r="H3386" t="s">
        <v>187</v>
      </c>
      <c r="I3386" t="s">
        <v>136</v>
      </c>
      <c r="J3386" t="s">
        <v>137</v>
      </c>
      <c r="K3386" t="s">
        <v>138</v>
      </c>
      <c r="L3386" t="s">
        <v>9740</v>
      </c>
      <c r="M3386" t="s">
        <v>9741</v>
      </c>
      <c r="N3386">
        <v>0.93277777699999997</v>
      </c>
      <c r="O3386">
        <v>0</v>
      </c>
      <c r="P3386">
        <v>0</v>
      </c>
      <c r="Q3386">
        <v>0</v>
      </c>
      <c r="R3386">
        <v>0</v>
      </c>
      <c r="S3386">
        <v>0</v>
      </c>
      <c r="T3386">
        <v>23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5.1812995014251868</v>
      </c>
      <c r="AC3386">
        <v>0</v>
      </c>
      <c r="AD3386">
        <v>0</v>
      </c>
      <c r="AE3386">
        <v>5.1812995014251868</v>
      </c>
    </row>
    <row r="3387" spans="1:31" x14ac:dyDescent="0.3">
      <c r="A3387">
        <v>2697075</v>
      </c>
      <c r="B3387">
        <v>1</v>
      </c>
      <c r="C3387" t="s">
        <v>81</v>
      </c>
      <c r="D3387" t="s">
        <v>120</v>
      </c>
      <c r="E3387" t="s">
        <v>145</v>
      </c>
      <c r="F3387" t="s">
        <v>9742</v>
      </c>
      <c r="G3387" t="s">
        <v>134</v>
      </c>
      <c r="H3387" t="s">
        <v>135</v>
      </c>
      <c r="I3387" t="s">
        <v>136</v>
      </c>
      <c r="J3387" t="s">
        <v>137</v>
      </c>
      <c r="K3387" t="s">
        <v>138</v>
      </c>
      <c r="L3387" t="s">
        <v>9743</v>
      </c>
      <c r="M3387" t="s">
        <v>9744</v>
      </c>
      <c r="N3387">
        <v>0.337777777</v>
      </c>
      <c r="O3387">
        <v>1</v>
      </c>
      <c r="P3387">
        <v>0</v>
      </c>
      <c r="Q3387">
        <v>48</v>
      </c>
      <c r="R3387">
        <v>5</v>
      </c>
      <c r="S3387">
        <v>2</v>
      </c>
      <c r="T3387">
        <v>1</v>
      </c>
      <c r="U3387">
        <v>0</v>
      </c>
      <c r="V3387">
        <v>0</v>
      </c>
      <c r="W3387">
        <v>6.883999904916667E-2</v>
      </c>
      <c r="X3387">
        <v>0</v>
      </c>
      <c r="Y3387">
        <v>7.4095796494622714</v>
      </c>
      <c r="Z3387">
        <v>0.66146415983269091</v>
      </c>
      <c r="AA3387">
        <v>9.7131016434453965</v>
      </c>
      <c r="AB3387">
        <v>0.36716224846140672</v>
      </c>
      <c r="AC3387">
        <v>0</v>
      </c>
      <c r="AD3387">
        <v>0</v>
      </c>
      <c r="AE3387">
        <v>18.220147700250934</v>
      </c>
    </row>
    <row r="3388" spans="1:31" x14ac:dyDescent="0.3">
      <c r="A3388">
        <v>2691512</v>
      </c>
      <c r="B3388">
        <v>1</v>
      </c>
      <c r="C3388" t="s">
        <v>81</v>
      </c>
      <c r="D3388" t="s">
        <v>120</v>
      </c>
      <c r="E3388" t="s">
        <v>132</v>
      </c>
      <c r="F3388" t="s">
        <v>6776</v>
      </c>
      <c r="G3388" t="s">
        <v>134</v>
      </c>
      <c r="H3388" t="s">
        <v>135</v>
      </c>
      <c r="I3388" t="s">
        <v>136</v>
      </c>
      <c r="J3388" t="s">
        <v>137</v>
      </c>
      <c r="K3388" t="s">
        <v>138</v>
      </c>
      <c r="L3388" t="s">
        <v>9745</v>
      </c>
      <c r="M3388" t="s">
        <v>9746</v>
      </c>
      <c r="N3388">
        <v>0.20138888799999999</v>
      </c>
      <c r="O3388">
        <v>4</v>
      </c>
      <c r="P3388">
        <v>4</v>
      </c>
      <c r="Q3388">
        <v>70</v>
      </c>
      <c r="R3388">
        <v>65</v>
      </c>
      <c r="S3388">
        <v>9</v>
      </c>
      <c r="T3388">
        <v>2</v>
      </c>
      <c r="U3388">
        <v>0</v>
      </c>
      <c r="V3388">
        <v>0</v>
      </c>
      <c r="W3388">
        <v>2.1588319352729308</v>
      </c>
      <c r="X3388">
        <v>0.19057993658057085</v>
      </c>
      <c r="Y3388">
        <v>9.9452345187694373</v>
      </c>
      <c r="Z3388">
        <v>5.9432550026499777</v>
      </c>
      <c r="AA3388">
        <v>6.6151488335396174</v>
      </c>
      <c r="AB3388">
        <v>0.92724054066726946</v>
      </c>
      <c r="AC3388">
        <v>0</v>
      </c>
      <c r="AD3388">
        <v>0</v>
      </c>
      <c r="AE3388">
        <v>25.780290767479805</v>
      </c>
    </row>
    <row r="3389" spans="1:31" x14ac:dyDescent="0.3">
      <c r="A3389">
        <v>2693495</v>
      </c>
      <c r="B3389">
        <v>1</v>
      </c>
      <c r="C3389" t="s">
        <v>80</v>
      </c>
      <c r="D3389" t="s">
        <v>101</v>
      </c>
      <c r="E3389" t="s">
        <v>184</v>
      </c>
      <c r="F3389" t="s">
        <v>9747</v>
      </c>
      <c r="G3389" t="s">
        <v>1143</v>
      </c>
      <c r="H3389" t="s">
        <v>187</v>
      </c>
      <c r="I3389" t="s">
        <v>136</v>
      </c>
      <c r="J3389" t="s">
        <v>137</v>
      </c>
      <c r="K3389" t="s">
        <v>138</v>
      </c>
      <c r="L3389" t="s">
        <v>9748</v>
      </c>
      <c r="M3389" t="s">
        <v>9749</v>
      </c>
      <c r="N3389">
        <v>4.1727777770000003</v>
      </c>
      <c r="O3389">
        <v>0</v>
      </c>
      <c r="P3389">
        <v>257</v>
      </c>
      <c r="Q3389">
        <v>0</v>
      </c>
      <c r="R3389">
        <v>0</v>
      </c>
      <c r="S3389">
        <v>0</v>
      </c>
      <c r="T3389">
        <v>11</v>
      </c>
      <c r="U3389">
        <v>0</v>
      </c>
      <c r="V3389">
        <v>0</v>
      </c>
      <c r="W3389">
        <v>0</v>
      </c>
      <c r="X3389">
        <v>213.52564084175907</v>
      </c>
      <c r="Y3389">
        <v>0</v>
      </c>
      <c r="Z3389">
        <v>0</v>
      </c>
      <c r="AA3389">
        <v>0</v>
      </c>
      <c r="AB3389">
        <v>88.687196163519872</v>
      </c>
      <c r="AC3389">
        <v>0</v>
      </c>
      <c r="AD3389">
        <v>0</v>
      </c>
      <c r="AE3389">
        <v>302.21283700527897</v>
      </c>
    </row>
    <row r="3390" spans="1:31" x14ac:dyDescent="0.3">
      <c r="A3390">
        <v>2695167</v>
      </c>
      <c r="B3390">
        <v>1</v>
      </c>
      <c r="C3390" t="s">
        <v>80</v>
      </c>
      <c r="D3390" t="s">
        <v>86</v>
      </c>
      <c r="E3390" t="s">
        <v>184</v>
      </c>
      <c r="F3390" t="s">
        <v>9750</v>
      </c>
      <c r="G3390" t="s">
        <v>273</v>
      </c>
      <c r="H3390" t="s">
        <v>187</v>
      </c>
      <c r="I3390" t="s">
        <v>136</v>
      </c>
      <c r="J3390" t="s">
        <v>137</v>
      </c>
      <c r="K3390" t="s">
        <v>138</v>
      </c>
      <c r="L3390" t="s">
        <v>9751</v>
      </c>
      <c r="M3390" t="s">
        <v>8269</v>
      </c>
      <c r="N3390">
        <v>0.59166666599999995</v>
      </c>
      <c r="O3390">
        <v>0</v>
      </c>
      <c r="P3390">
        <v>1</v>
      </c>
      <c r="Q3390">
        <v>0</v>
      </c>
      <c r="R3390">
        <v>2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0.24398204552450672</v>
      </c>
      <c r="Y3390">
        <v>0</v>
      </c>
      <c r="Z3390">
        <v>0.24861986027933169</v>
      </c>
      <c r="AA3390">
        <v>0</v>
      </c>
      <c r="AB3390">
        <v>0</v>
      </c>
      <c r="AC3390">
        <v>0</v>
      </c>
      <c r="AD3390">
        <v>0</v>
      </c>
      <c r="AE3390">
        <v>0.49260190580383845</v>
      </c>
    </row>
    <row r="3391" spans="1:31" x14ac:dyDescent="0.3">
      <c r="A3391">
        <v>2695985</v>
      </c>
      <c r="B3391">
        <v>1</v>
      </c>
      <c r="C3391" t="s">
        <v>80</v>
      </c>
      <c r="D3391" t="s">
        <v>94</v>
      </c>
      <c r="E3391" t="s">
        <v>160</v>
      </c>
      <c r="F3391" t="s">
        <v>9752</v>
      </c>
      <c r="G3391" t="s">
        <v>134</v>
      </c>
      <c r="H3391" t="s">
        <v>135</v>
      </c>
      <c r="I3391" t="s">
        <v>136</v>
      </c>
      <c r="J3391" t="s">
        <v>137</v>
      </c>
      <c r="K3391" t="s">
        <v>138</v>
      </c>
      <c r="L3391" t="s">
        <v>9753</v>
      </c>
      <c r="M3391" t="s">
        <v>9754</v>
      </c>
      <c r="N3391">
        <v>1.3788888880000001</v>
      </c>
      <c r="O3391">
        <v>0</v>
      </c>
      <c r="P3391">
        <v>350</v>
      </c>
      <c r="Q3391">
        <v>3</v>
      </c>
      <c r="R3391">
        <v>1</v>
      </c>
      <c r="S3391">
        <v>3</v>
      </c>
      <c r="T3391">
        <v>24</v>
      </c>
      <c r="U3391">
        <v>0</v>
      </c>
      <c r="V3391">
        <v>0</v>
      </c>
      <c r="W3391">
        <v>0</v>
      </c>
      <c r="X3391">
        <v>44.218691435788955</v>
      </c>
      <c r="Y3391">
        <v>30.452553908614156</v>
      </c>
      <c r="Z3391">
        <v>0.99363913274808646</v>
      </c>
      <c r="AA3391">
        <v>4.9456706351976747</v>
      </c>
      <c r="AB3391">
        <v>3.2364394737521116</v>
      </c>
      <c r="AC3391">
        <v>0</v>
      </c>
      <c r="AD3391">
        <v>0</v>
      </c>
      <c r="AE3391">
        <v>83.846994586100976</v>
      </c>
    </row>
    <row r="3392" spans="1:31" x14ac:dyDescent="0.3">
      <c r="A3392">
        <v>2696812</v>
      </c>
      <c r="B3392">
        <v>1</v>
      </c>
      <c r="C3392" t="s">
        <v>81</v>
      </c>
      <c r="D3392" t="s">
        <v>127</v>
      </c>
      <c r="E3392" t="s">
        <v>145</v>
      </c>
      <c r="F3392" t="s">
        <v>661</v>
      </c>
      <c r="G3392" t="s">
        <v>176</v>
      </c>
      <c r="H3392" t="s">
        <v>135</v>
      </c>
      <c r="I3392" t="s">
        <v>136</v>
      </c>
      <c r="J3392" t="s">
        <v>137</v>
      </c>
      <c r="K3392" t="s">
        <v>138</v>
      </c>
      <c r="L3392" t="s">
        <v>9755</v>
      </c>
      <c r="M3392" t="s">
        <v>256</v>
      </c>
      <c r="N3392">
        <v>2.125555555</v>
      </c>
      <c r="O3392">
        <v>0</v>
      </c>
      <c r="P3392">
        <v>253</v>
      </c>
      <c r="Q3392">
        <v>1</v>
      </c>
      <c r="R3392">
        <v>43</v>
      </c>
      <c r="S3392">
        <v>0</v>
      </c>
      <c r="T3392">
        <v>40</v>
      </c>
      <c r="U3392">
        <v>0</v>
      </c>
      <c r="V3392">
        <v>0</v>
      </c>
      <c r="W3392">
        <v>0</v>
      </c>
      <c r="X3392">
        <v>105.11634977501525</v>
      </c>
      <c r="Y3392">
        <v>2.8198675494708287</v>
      </c>
      <c r="Z3392">
        <v>27.170085564439802</v>
      </c>
      <c r="AA3392">
        <v>0</v>
      </c>
      <c r="AB3392">
        <v>31.048378065635937</v>
      </c>
      <c r="AC3392">
        <v>0</v>
      </c>
      <c r="AD3392">
        <v>0</v>
      </c>
      <c r="AE3392">
        <v>166.15468095456183</v>
      </c>
    </row>
    <row r="3393" spans="1:31" x14ac:dyDescent="0.3">
      <c r="A3393">
        <v>2696834</v>
      </c>
      <c r="B3393">
        <v>1</v>
      </c>
      <c r="C3393" t="s">
        <v>81</v>
      </c>
      <c r="D3393" t="s">
        <v>128</v>
      </c>
      <c r="E3393" t="s">
        <v>160</v>
      </c>
      <c r="F3393" t="s">
        <v>9756</v>
      </c>
      <c r="G3393" t="s">
        <v>134</v>
      </c>
      <c r="H3393" t="s">
        <v>135</v>
      </c>
      <c r="I3393" t="s">
        <v>136</v>
      </c>
      <c r="J3393" t="s">
        <v>137</v>
      </c>
      <c r="K3393" t="s">
        <v>138</v>
      </c>
      <c r="L3393" t="s">
        <v>9757</v>
      </c>
      <c r="M3393" t="s">
        <v>9758</v>
      </c>
      <c r="N3393">
        <v>3.5158333329999998</v>
      </c>
      <c r="O3393">
        <v>0</v>
      </c>
      <c r="P3393">
        <v>0</v>
      </c>
      <c r="Q3393">
        <v>0</v>
      </c>
      <c r="R3393">
        <v>0</v>
      </c>
      <c r="S3393">
        <v>2</v>
      </c>
      <c r="T3393">
        <v>1</v>
      </c>
      <c r="U3393">
        <v>2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10.817663745200001</v>
      </c>
      <c r="AB3393">
        <v>2.1022233153810732</v>
      </c>
      <c r="AC3393">
        <v>164.00010850482184</v>
      </c>
      <c r="AD3393">
        <v>0</v>
      </c>
      <c r="AE3393">
        <v>176.9199955654029</v>
      </c>
    </row>
    <row r="3394" spans="1:31" x14ac:dyDescent="0.3">
      <c r="A3394">
        <v>2696843</v>
      </c>
      <c r="B3394">
        <v>1</v>
      </c>
      <c r="C3394" t="s">
        <v>80</v>
      </c>
      <c r="D3394" t="s">
        <v>83</v>
      </c>
      <c r="E3394" t="s">
        <v>145</v>
      </c>
      <c r="F3394" t="s">
        <v>535</v>
      </c>
      <c r="G3394" t="s">
        <v>176</v>
      </c>
      <c r="H3394" t="s">
        <v>135</v>
      </c>
      <c r="I3394" t="s">
        <v>136</v>
      </c>
      <c r="J3394" t="s">
        <v>137</v>
      </c>
      <c r="K3394" t="s">
        <v>138</v>
      </c>
      <c r="L3394" t="s">
        <v>9759</v>
      </c>
      <c r="M3394" t="s">
        <v>9760</v>
      </c>
      <c r="N3394">
        <v>2.681944444</v>
      </c>
      <c r="O3394">
        <v>0</v>
      </c>
      <c r="P3394">
        <v>8</v>
      </c>
      <c r="Q3394">
        <v>0</v>
      </c>
      <c r="R3394">
        <v>21</v>
      </c>
      <c r="S3394">
        <v>0</v>
      </c>
      <c r="T3394">
        <v>10</v>
      </c>
      <c r="U3394">
        <v>1</v>
      </c>
      <c r="V3394">
        <v>0</v>
      </c>
      <c r="W3394">
        <v>0</v>
      </c>
      <c r="X3394">
        <v>5.4332306044208512</v>
      </c>
      <c r="Y3394">
        <v>0</v>
      </c>
      <c r="Z3394">
        <v>36.458546303950818</v>
      </c>
      <c r="AA3394">
        <v>0</v>
      </c>
      <c r="AB3394">
        <v>20.890804035814906</v>
      </c>
      <c r="AC3394">
        <v>27.505448189989735</v>
      </c>
      <c r="AD3394">
        <v>0</v>
      </c>
      <c r="AE3394">
        <v>90.288029134176313</v>
      </c>
    </row>
    <row r="3395" spans="1:31" x14ac:dyDescent="0.3">
      <c r="A3395">
        <v>2696856</v>
      </c>
      <c r="B3395">
        <v>1</v>
      </c>
      <c r="C3395" t="s">
        <v>81</v>
      </c>
      <c r="D3395" t="s">
        <v>118</v>
      </c>
      <c r="E3395" t="s">
        <v>145</v>
      </c>
      <c r="F3395" t="s">
        <v>9189</v>
      </c>
      <c r="G3395" t="s">
        <v>176</v>
      </c>
      <c r="H3395" t="s">
        <v>135</v>
      </c>
      <c r="I3395" t="s">
        <v>136</v>
      </c>
      <c r="J3395" t="s">
        <v>137</v>
      </c>
      <c r="K3395" t="s">
        <v>138</v>
      </c>
      <c r="L3395" t="s">
        <v>9761</v>
      </c>
      <c r="M3395" t="s">
        <v>9762</v>
      </c>
      <c r="N3395">
        <v>1.622777777</v>
      </c>
      <c r="O3395">
        <v>0</v>
      </c>
      <c r="P3395">
        <v>283</v>
      </c>
      <c r="Q3395">
        <v>1</v>
      </c>
      <c r="R3395">
        <v>9</v>
      </c>
      <c r="S3395">
        <v>1</v>
      </c>
      <c r="T3395">
        <v>23</v>
      </c>
      <c r="U3395">
        <v>0</v>
      </c>
      <c r="V3395">
        <v>0</v>
      </c>
      <c r="W3395">
        <v>0</v>
      </c>
      <c r="X3395">
        <v>69.876912621013133</v>
      </c>
      <c r="Y3395">
        <v>0.76916557099184013</v>
      </c>
      <c r="Z3395">
        <v>6.7282510014612562</v>
      </c>
      <c r="AA3395">
        <v>0</v>
      </c>
      <c r="AB3395">
        <v>18.412961695190305</v>
      </c>
      <c r="AC3395">
        <v>0</v>
      </c>
      <c r="AD3395">
        <v>0</v>
      </c>
      <c r="AE3395">
        <v>95.787290888656543</v>
      </c>
    </row>
    <row r="3396" spans="1:31" x14ac:dyDescent="0.3">
      <c r="A3396">
        <v>2696866</v>
      </c>
      <c r="B3396">
        <v>1</v>
      </c>
      <c r="C3396" t="s">
        <v>80</v>
      </c>
      <c r="D3396" t="s">
        <v>106</v>
      </c>
      <c r="E3396" t="s">
        <v>184</v>
      </c>
      <c r="F3396" t="s">
        <v>9763</v>
      </c>
      <c r="G3396" t="s">
        <v>273</v>
      </c>
      <c r="H3396" t="s">
        <v>187</v>
      </c>
      <c r="I3396" t="s">
        <v>136</v>
      </c>
      <c r="J3396" t="s">
        <v>137</v>
      </c>
      <c r="K3396" t="s">
        <v>138</v>
      </c>
      <c r="L3396" t="s">
        <v>9764</v>
      </c>
      <c r="M3396" t="s">
        <v>9765</v>
      </c>
      <c r="N3396">
        <v>1.6302777770000001</v>
      </c>
      <c r="O3396">
        <v>0</v>
      </c>
      <c r="P3396">
        <v>1</v>
      </c>
      <c r="Q3396">
        <v>0</v>
      </c>
      <c r="R3396">
        <v>0</v>
      </c>
      <c r="S3396">
        <v>0</v>
      </c>
      <c r="T3396">
        <v>1</v>
      </c>
      <c r="U3396">
        <v>0</v>
      </c>
      <c r="V3396">
        <v>0</v>
      </c>
      <c r="W3396">
        <v>0</v>
      </c>
      <c r="X3396">
        <v>0.37640033527164879</v>
      </c>
      <c r="Y3396">
        <v>0</v>
      </c>
      <c r="Z3396">
        <v>0</v>
      </c>
      <c r="AA3396">
        <v>0</v>
      </c>
      <c r="AB3396">
        <v>8.2959666943252006E-2</v>
      </c>
      <c r="AC3396">
        <v>0</v>
      </c>
      <c r="AD3396">
        <v>0</v>
      </c>
      <c r="AE3396">
        <v>0.45936000221490081</v>
      </c>
    </row>
    <row r="3397" spans="1:31" x14ac:dyDescent="0.3">
      <c r="A3397">
        <v>2697025</v>
      </c>
      <c r="B3397">
        <v>1</v>
      </c>
      <c r="C3397" t="s">
        <v>80</v>
      </c>
      <c r="D3397" t="s">
        <v>98</v>
      </c>
      <c r="E3397" t="s">
        <v>184</v>
      </c>
      <c r="F3397" t="s">
        <v>9766</v>
      </c>
      <c r="G3397" t="s">
        <v>273</v>
      </c>
      <c r="H3397" t="s">
        <v>187</v>
      </c>
      <c r="I3397" t="s">
        <v>136</v>
      </c>
      <c r="J3397" t="s">
        <v>137</v>
      </c>
      <c r="K3397" t="s">
        <v>138</v>
      </c>
      <c r="L3397" t="s">
        <v>9767</v>
      </c>
      <c r="M3397" t="s">
        <v>9768</v>
      </c>
      <c r="N3397">
        <v>1.2819444440000001</v>
      </c>
      <c r="O3397">
        <v>0</v>
      </c>
      <c r="P3397">
        <v>0</v>
      </c>
      <c r="Q3397">
        <v>0</v>
      </c>
      <c r="R3397">
        <v>0</v>
      </c>
      <c r="S3397">
        <v>0</v>
      </c>
      <c r="T3397">
        <v>12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24.465500776052032</v>
      </c>
      <c r="AC3397">
        <v>0</v>
      </c>
      <c r="AD3397">
        <v>0</v>
      </c>
      <c r="AE3397">
        <v>24.465500776052032</v>
      </c>
    </row>
    <row r="3398" spans="1:31" x14ac:dyDescent="0.3">
      <c r="A3398">
        <v>2696866</v>
      </c>
      <c r="B3398">
        <v>2</v>
      </c>
      <c r="C3398" t="s">
        <v>80</v>
      </c>
      <c r="D3398" t="s">
        <v>106</v>
      </c>
      <c r="E3398" t="s">
        <v>244</v>
      </c>
      <c r="F3398" t="s">
        <v>9769</v>
      </c>
      <c r="G3398" t="s">
        <v>273</v>
      </c>
      <c r="H3398" t="s">
        <v>187</v>
      </c>
      <c r="I3398" t="s">
        <v>136</v>
      </c>
      <c r="J3398" t="s">
        <v>137</v>
      </c>
      <c r="K3398" t="s">
        <v>138</v>
      </c>
      <c r="L3398" t="s">
        <v>9765</v>
      </c>
      <c r="M3398" t="s">
        <v>9770</v>
      </c>
      <c r="N3398">
        <v>2.4624999999999999</v>
      </c>
      <c r="O3398">
        <v>0</v>
      </c>
      <c r="P3398">
        <v>17</v>
      </c>
      <c r="Q3398">
        <v>0</v>
      </c>
      <c r="R3398">
        <v>5</v>
      </c>
      <c r="S3398">
        <v>0</v>
      </c>
      <c r="T3398">
        <v>3</v>
      </c>
      <c r="U3398">
        <v>0</v>
      </c>
      <c r="V3398">
        <v>0</v>
      </c>
      <c r="W3398">
        <v>0</v>
      </c>
      <c r="X3398">
        <v>4.7463495291480253</v>
      </c>
      <c r="Y3398">
        <v>0</v>
      </c>
      <c r="Z3398">
        <v>0.55002938368770637</v>
      </c>
      <c r="AA3398">
        <v>0</v>
      </c>
      <c r="AB3398">
        <v>0.45045313334393788</v>
      </c>
      <c r="AC3398">
        <v>0</v>
      </c>
      <c r="AD3398">
        <v>0</v>
      </c>
      <c r="AE3398">
        <v>5.7468320461796694</v>
      </c>
    </row>
    <row r="3399" spans="1:31" x14ac:dyDescent="0.3">
      <c r="A3399">
        <v>2697047</v>
      </c>
      <c r="B3399">
        <v>1</v>
      </c>
      <c r="C3399" t="s">
        <v>80</v>
      </c>
      <c r="D3399" t="s">
        <v>97</v>
      </c>
      <c r="E3399" t="s">
        <v>160</v>
      </c>
      <c r="F3399" t="s">
        <v>5949</v>
      </c>
      <c r="G3399" t="s">
        <v>134</v>
      </c>
      <c r="H3399" t="s">
        <v>135</v>
      </c>
      <c r="I3399" t="s">
        <v>169</v>
      </c>
      <c r="J3399" t="s">
        <v>137</v>
      </c>
      <c r="K3399" t="s">
        <v>138</v>
      </c>
      <c r="L3399" t="s">
        <v>9717</v>
      </c>
      <c r="M3399" t="s">
        <v>9771</v>
      </c>
      <c r="N3399">
        <v>3.6111110000000002E-3</v>
      </c>
      <c r="O3399">
        <v>2</v>
      </c>
      <c r="P3399">
        <v>997</v>
      </c>
      <c r="Q3399">
        <v>1</v>
      </c>
      <c r="R3399">
        <v>32</v>
      </c>
      <c r="S3399">
        <v>5</v>
      </c>
      <c r="T3399">
        <v>71</v>
      </c>
      <c r="U3399">
        <v>0</v>
      </c>
      <c r="V3399">
        <v>0</v>
      </c>
      <c r="W3399">
        <v>7.6121657421573119E-2</v>
      </c>
      <c r="X3399">
        <v>0.54171279661868832</v>
      </c>
      <c r="Y3399">
        <v>4.4698319623425007E-4</v>
      </c>
      <c r="Z3399">
        <v>2.5579204781823336E-2</v>
      </c>
      <c r="AA3399">
        <v>3.6216600080488749E-2</v>
      </c>
      <c r="AB3399">
        <v>0.3870857085923754</v>
      </c>
      <c r="AC3399">
        <v>0</v>
      </c>
      <c r="AD3399">
        <v>0</v>
      </c>
      <c r="AE3399">
        <v>1.0671629506911831</v>
      </c>
    </row>
    <row r="3400" spans="1:31" x14ac:dyDescent="0.3">
      <c r="A3400">
        <v>2697053</v>
      </c>
      <c r="B3400">
        <v>1</v>
      </c>
      <c r="C3400" t="s">
        <v>81</v>
      </c>
      <c r="D3400" t="s">
        <v>128</v>
      </c>
      <c r="E3400" t="s">
        <v>184</v>
      </c>
      <c r="F3400" t="s">
        <v>9772</v>
      </c>
      <c r="G3400" t="s">
        <v>949</v>
      </c>
      <c r="H3400" t="s">
        <v>187</v>
      </c>
      <c r="I3400" t="s">
        <v>136</v>
      </c>
      <c r="J3400" t="s">
        <v>137</v>
      </c>
      <c r="K3400" t="s">
        <v>138</v>
      </c>
      <c r="L3400" t="s">
        <v>9773</v>
      </c>
      <c r="M3400" t="s">
        <v>9774</v>
      </c>
      <c r="N3400">
        <v>1.724444444</v>
      </c>
      <c r="O3400">
        <v>0</v>
      </c>
      <c r="P3400">
        <v>166</v>
      </c>
      <c r="Q3400">
        <v>0</v>
      </c>
      <c r="R3400">
        <v>0</v>
      </c>
      <c r="S3400">
        <v>0</v>
      </c>
      <c r="T3400">
        <v>2</v>
      </c>
      <c r="U3400">
        <v>0</v>
      </c>
      <c r="V3400">
        <v>0</v>
      </c>
      <c r="W3400">
        <v>0</v>
      </c>
      <c r="X3400">
        <v>45.117320203929275</v>
      </c>
      <c r="Y3400">
        <v>0</v>
      </c>
      <c r="Z3400">
        <v>0</v>
      </c>
      <c r="AA3400">
        <v>0</v>
      </c>
      <c r="AB3400">
        <v>1.1994459770702952</v>
      </c>
      <c r="AC3400">
        <v>0</v>
      </c>
      <c r="AD3400">
        <v>0</v>
      </c>
      <c r="AE3400">
        <v>46.316766180999572</v>
      </c>
    </row>
    <row r="3401" spans="1:31" x14ac:dyDescent="0.3">
      <c r="A3401">
        <v>2697066</v>
      </c>
      <c r="B3401">
        <v>1</v>
      </c>
      <c r="C3401" t="s">
        <v>80</v>
      </c>
      <c r="D3401" t="s">
        <v>105</v>
      </c>
      <c r="E3401" t="s">
        <v>213</v>
      </c>
      <c r="F3401" t="s">
        <v>9775</v>
      </c>
      <c r="G3401" t="s">
        <v>215</v>
      </c>
      <c r="H3401" t="s">
        <v>187</v>
      </c>
      <c r="I3401" t="s">
        <v>136</v>
      </c>
      <c r="J3401" t="s">
        <v>137</v>
      </c>
      <c r="K3401" t="s">
        <v>138</v>
      </c>
      <c r="L3401" t="s">
        <v>9776</v>
      </c>
      <c r="M3401" t="s">
        <v>9777</v>
      </c>
      <c r="N3401">
        <v>2.0533333329999999</v>
      </c>
      <c r="O3401">
        <v>0</v>
      </c>
      <c r="P3401">
        <v>11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4.2101676016033336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4.2101676016033336</v>
      </c>
    </row>
    <row r="3402" spans="1:31" x14ac:dyDescent="0.3">
      <c r="A3402">
        <v>2696843</v>
      </c>
      <c r="B3402">
        <v>2</v>
      </c>
      <c r="C3402" t="s">
        <v>80</v>
      </c>
      <c r="D3402" t="s">
        <v>83</v>
      </c>
      <c r="E3402" t="s">
        <v>145</v>
      </c>
      <c r="F3402" t="s">
        <v>9778</v>
      </c>
      <c r="G3402" t="s">
        <v>176</v>
      </c>
      <c r="H3402" t="s">
        <v>135</v>
      </c>
      <c r="I3402" t="s">
        <v>136</v>
      </c>
      <c r="J3402" t="s">
        <v>137</v>
      </c>
      <c r="K3402" t="s">
        <v>138</v>
      </c>
      <c r="L3402" t="s">
        <v>9760</v>
      </c>
      <c r="M3402" t="s">
        <v>9779</v>
      </c>
      <c r="N3402">
        <v>0.86666666599999997</v>
      </c>
      <c r="O3402">
        <v>0</v>
      </c>
      <c r="P3402">
        <v>12</v>
      </c>
      <c r="Q3402">
        <v>0</v>
      </c>
      <c r="R3402">
        <v>23</v>
      </c>
      <c r="S3402">
        <v>4</v>
      </c>
      <c r="T3402">
        <v>44</v>
      </c>
      <c r="U3402">
        <v>4</v>
      </c>
      <c r="V3402">
        <v>4</v>
      </c>
      <c r="W3402">
        <v>0</v>
      </c>
      <c r="X3402">
        <v>2.6456528242237813</v>
      </c>
      <c r="Y3402">
        <v>0</v>
      </c>
      <c r="Z3402">
        <v>13.535359110845201</v>
      </c>
      <c r="AA3402">
        <v>45.521345121801232</v>
      </c>
      <c r="AB3402">
        <v>117.35413176947075</v>
      </c>
      <c r="AC3402">
        <v>200.56295523578564</v>
      </c>
      <c r="AD3402">
        <v>128.81203355855791</v>
      </c>
      <c r="AE3402">
        <v>508.43147762068452</v>
      </c>
    </row>
    <row r="3403" spans="1:31" x14ac:dyDescent="0.3">
      <c r="A3403">
        <v>2697025</v>
      </c>
      <c r="B3403">
        <v>2</v>
      </c>
      <c r="C3403" t="s">
        <v>80</v>
      </c>
      <c r="D3403" t="s">
        <v>98</v>
      </c>
      <c r="E3403" t="s">
        <v>244</v>
      </c>
      <c r="F3403" t="s">
        <v>9780</v>
      </c>
      <c r="G3403" t="s">
        <v>273</v>
      </c>
      <c r="H3403" t="s">
        <v>187</v>
      </c>
      <c r="I3403" t="s">
        <v>136</v>
      </c>
      <c r="J3403" t="s">
        <v>137</v>
      </c>
      <c r="K3403" t="s">
        <v>138</v>
      </c>
      <c r="L3403" t="s">
        <v>9768</v>
      </c>
      <c r="M3403" t="s">
        <v>9781</v>
      </c>
      <c r="N3403">
        <v>1.2694444439999999</v>
      </c>
      <c r="O3403">
        <v>0</v>
      </c>
      <c r="P3403">
        <v>51</v>
      </c>
      <c r="Q3403">
        <v>0</v>
      </c>
      <c r="R3403">
        <v>11</v>
      </c>
      <c r="S3403">
        <v>0</v>
      </c>
      <c r="T3403">
        <v>22</v>
      </c>
      <c r="U3403">
        <v>0</v>
      </c>
      <c r="V3403">
        <v>0</v>
      </c>
      <c r="W3403">
        <v>0</v>
      </c>
      <c r="X3403">
        <v>8.9768452435757471</v>
      </c>
      <c r="Y3403">
        <v>0</v>
      </c>
      <c r="Z3403">
        <v>9.2519193439114371</v>
      </c>
      <c r="AA3403">
        <v>0</v>
      </c>
      <c r="AB3403">
        <v>29.86733801888364</v>
      </c>
      <c r="AC3403">
        <v>0</v>
      </c>
      <c r="AD3403">
        <v>0</v>
      </c>
      <c r="AE3403">
        <v>48.09610260637082</v>
      </c>
    </row>
    <row r="3404" spans="1:31" x14ac:dyDescent="0.3">
      <c r="A3404">
        <v>2697190</v>
      </c>
      <c r="B3404">
        <v>1</v>
      </c>
      <c r="C3404" t="s">
        <v>80</v>
      </c>
      <c r="D3404" t="s">
        <v>94</v>
      </c>
      <c r="E3404" t="s">
        <v>244</v>
      </c>
      <c r="F3404" t="s">
        <v>9782</v>
      </c>
      <c r="G3404" t="s">
        <v>409</v>
      </c>
      <c r="H3404" t="s">
        <v>187</v>
      </c>
      <c r="I3404" t="s">
        <v>136</v>
      </c>
      <c r="J3404" t="s">
        <v>137</v>
      </c>
      <c r="K3404" t="s">
        <v>138</v>
      </c>
      <c r="L3404" t="s">
        <v>9783</v>
      </c>
      <c r="M3404" t="s">
        <v>9784</v>
      </c>
      <c r="N3404">
        <v>0.20277777699999999</v>
      </c>
      <c r="O3404">
        <v>0</v>
      </c>
      <c r="P3404">
        <v>226</v>
      </c>
      <c r="Q3404">
        <v>0</v>
      </c>
      <c r="R3404">
        <v>0</v>
      </c>
      <c r="S3404">
        <v>0</v>
      </c>
      <c r="T3404">
        <v>282</v>
      </c>
      <c r="U3404">
        <v>0</v>
      </c>
      <c r="V3404">
        <v>0</v>
      </c>
      <c r="W3404">
        <v>0</v>
      </c>
      <c r="X3404">
        <v>6.5963481329253248</v>
      </c>
      <c r="Y3404">
        <v>0</v>
      </c>
      <c r="Z3404">
        <v>0</v>
      </c>
      <c r="AA3404">
        <v>0</v>
      </c>
      <c r="AB3404">
        <v>42.168621311743244</v>
      </c>
      <c r="AC3404">
        <v>0</v>
      </c>
      <c r="AD3404">
        <v>0</v>
      </c>
      <c r="AE3404">
        <v>48.764969444668566</v>
      </c>
    </row>
    <row r="3405" spans="1:31" x14ac:dyDescent="0.3">
      <c r="A3405">
        <v>2697198</v>
      </c>
      <c r="B3405">
        <v>1</v>
      </c>
      <c r="C3405" t="s">
        <v>81</v>
      </c>
      <c r="D3405" t="s">
        <v>128</v>
      </c>
      <c r="E3405" t="s">
        <v>213</v>
      </c>
      <c r="F3405" t="s">
        <v>9785</v>
      </c>
      <c r="G3405" t="s">
        <v>147</v>
      </c>
      <c r="H3405" t="s">
        <v>187</v>
      </c>
      <c r="I3405" t="s">
        <v>136</v>
      </c>
      <c r="J3405" t="s">
        <v>137</v>
      </c>
      <c r="K3405" t="s">
        <v>138</v>
      </c>
      <c r="L3405" t="s">
        <v>9786</v>
      </c>
      <c r="M3405" t="s">
        <v>9787</v>
      </c>
      <c r="N3405">
        <v>0.60805555499999997</v>
      </c>
      <c r="O3405">
        <v>0</v>
      </c>
      <c r="P3405">
        <v>3</v>
      </c>
      <c r="Q3405">
        <v>0</v>
      </c>
      <c r="R3405">
        <v>0</v>
      </c>
      <c r="S3405">
        <v>0</v>
      </c>
      <c r="T3405">
        <v>1</v>
      </c>
      <c r="U3405">
        <v>0</v>
      </c>
      <c r="V3405">
        <v>0</v>
      </c>
      <c r="W3405">
        <v>0</v>
      </c>
      <c r="X3405">
        <v>0.33482625418500006</v>
      </c>
      <c r="Y3405">
        <v>0</v>
      </c>
      <c r="Z3405">
        <v>0</v>
      </c>
      <c r="AA3405">
        <v>0</v>
      </c>
      <c r="AB3405">
        <v>1.0147855562000001</v>
      </c>
      <c r="AC3405">
        <v>0</v>
      </c>
      <c r="AD3405">
        <v>0</v>
      </c>
      <c r="AE3405">
        <v>1.3496118103850001</v>
      </c>
    </row>
    <row r="3406" spans="1:31" x14ac:dyDescent="0.3">
      <c r="A3406">
        <v>2697199</v>
      </c>
      <c r="B3406">
        <v>1</v>
      </c>
      <c r="C3406" t="s">
        <v>81</v>
      </c>
      <c r="D3406" t="s">
        <v>122</v>
      </c>
      <c r="E3406" t="s">
        <v>145</v>
      </c>
      <c r="F3406" t="s">
        <v>9788</v>
      </c>
      <c r="G3406" t="s">
        <v>134</v>
      </c>
      <c r="H3406" t="s">
        <v>135</v>
      </c>
      <c r="I3406" t="s">
        <v>136</v>
      </c>
      <c r="J3406" t="s">
        <v>137</v>
      </c>
      <c r="K3406" t="s">
        <v>138</v>
      </c>
      <c r="L3406" t="s">
        <v>9789</v>
      </c>
      <c r="M3406" t="s">
        <v>9790</v>
      </c>
      <c r="N3406">
        <v>2.4750000000000001</v>
      </c>
      <c r="O3406">
        <v>0</v>
      </c>
      <c r="P3406">
        <v>120</v>
      </c>
      <c r="Q3406">
        <v>0</v>
      </c>
      <c r="R3406">
        <v>0</v>
      </c>
      <c r="S3406">
        <v>0</v>
      </c>
      <c r="T3406">
        <v>12</v>
      </c>
      <c r="U3406">
        <v>0</v>
      </c>
      <c r="V3406">
        <v>0</v>
      </c>
      <c r="W3406">
        <v>0</v>
      </c>
      <c r="X3406">
        <v>28.613506294379</v>
      </c>
      <c r="Y3406">
        <v>0</v>
      </c>
      <c r="Z3406">
        <v>0</v>
      </c>
      <c r="AA3406">
        <v>0</v>
      </c>
      <c r="AB3406">
        <v>10.619009149136074</v>
      </c>
      <c r="AC3406">
        <v>0</v>
      </c>
      <c r="AD3406">
        <v>0</v>
      </c>
      <c r="AE3406">
        <v>39.232515443515076</v>
      </c>
    </row>
    <row r="3407" spans="1:31" x14ac:dyDescent="0.3">
      <c r="A3407">
        <v>2692732</v>
      </c>
      <c r="B3407">
        <v>1</v>
      </c>
      <c r="C3407" t="s">
        <v>80</v>
      </c>
      <c r="D3407" t="s">
        <v>92</v>
      </c>
      <c r="E3407" t="s">
        <v>145</v>
      </c>
      <c r="F3407" t="s">
        <v>9791</v>
      </c>
      <c r="G3407" t="s">
        <v>1482</v>
      </c>
      <c r="H3407" t="s">
        <v>135</v>
      </c>
      <c r="I3407" t="s">
        <v>136</v>
      </c>
      <c r="J3407" t="s">
        <v>137</v>
      </c>
      <c r="K3407" t="s">
        <v>138</v>
      </c>
      <c r="L3407" t="s">
        <v>9792</v>
      </c>
      <c r="M3407" t="s">
        <v>9793</v>
      </c>
      <c r="N3407">
        <v>7.2422222219999997</v>
      </c>
      <c r="O3407">
        <v>2</v>
      </c>
      <c r="P3407">
        <v>560</v>
      </c>
      <c r="Q3407">
        <v>0</v>
      </c>
      <c r="R3407">
        <v>0</v>
      </c>
      <c r="S3407">
        <v>4</v>
      </c>
      <c r="T3407">
        <v>1</v>
      </c>
      <c r="U3407">
        <v>0</v>
      </c>
      <c r="V3407">
        <v>0</v>
      </c>
      <c r="W3407">
        <v>36.962256790887047</v>
      </c>
      <c r="X3407">
        <v>416.23843974646621</v>
      </c>
      <c r="Y3407">
        <v>0</v>
      </c>
      <c r="Z3407">
        <v>0</v>
      </c>
      <c r="AA3407">
        <v>131.43191687531112</v>
      </c>
      <c r="AB3407">
        <v>2.0996282635845658</v>
      </c>
      <c r="AC3407">
        <v>0</v>
      </c>
      <c r="AD3407">
        <v>0</v>
      </c>
      <c r="AE3407">
        <v>586.73224167624892</v>
      </c>
    </row>
    <row r="3408" spans="1:31" x14ac:dyDescent="0.3">
      <c r="A3408">
        <v>2697076</v>
      </c>
      <c r="B3408">
        <v>1</v>
      </c>
      <c r="C3408" t="s">
        <v>80</v>
      </c>
      <c r="D3408" t="s">
        <v>93</v>
      </c>
      <c r="E3408" t="s">
        <v>184</v>
      </c>
      <c r="F3408" t="s">
        <v>9794</v>
      </c>
      <c r="G3408" t="s">
        <v>273</v>
      </c>
      <c r="H3408" t="s">
        <v>187</v>
      </c>
      <c r="I3408" t="s">
        <v>136</v>
      </c>
      <c r="J3408" t="s">
        <v>137</v>
      </c>
      <c r="K3408" t="s">
        <v>138</v>
      </c>
      <c r="L3408" t="s">
        <v>9795</v>
      </c>
      <c r="M3408" t="s">
        <v>9796</v>
      </c>
      <c r="N3408">
        <v>3.153333333</v>
      </c>
      <c r="O3408">
        <v>0</v>
      </c>
      <c r="P3408">
        <v>17</v>
      </c>
      <c r="Q3408">
        <v>0</v>
      </c>
      <c r="R3408">
        <v>4</v>
      </c>
      <c r="S3408">
        <v>0</v>
      </c>
      <c r="T3408">
        <v>5</v>
      </c>
      <c r="U3408">
        <v>0</v>
      </c>
      <c r="V3408">
        <v>0</v>
      </c>
      <c r="W3408">
        <v>0</v>
      </c>
      <c r="X3408">
        <v>10.878507637356533</v>
      </c>
      <c r="Y3408">
        <v>0</v>
      </c>
      <c r="Z3408">
        <v>43.517259424551469</v>
      </c>
      <c r="AA3408">
        <v>0</v>
      </c>
      <c r="AB3408">
        <v>21.966662598933375</v>
      </c>
      <c r="AC3408">
        <v>0</v>
      </c>
      <c r="AD3408">
        <v>0</v>
      </c>
      <c r="AE3408">
        <v>76.362429660841372</v>
      </c>
    </row>
    <row r="3409" spans="1:31" x14ac:dyDescent="0.3">
      <c r="A3409">
        <v>2697088</v>
      </c>
      <c r="B3409">
        <v>1</v>
      </c>
      <c r="C3409" t="s">
        <v>81</v>
      </c>
      <c r="D3409" t="s">
        <v>114</v>
      </c>
      <c r="E3409" t="s">
        <v>184</v>
      </c>
      <c r="F3409" t="s">
        <v>9797</v>
      </c>
      <c r="G3409" t="s">
        <v>186</v>
      </c>
      <c r="H3409" t="s">
        <v>187</v>
      </c>
      <c r="I3409" t="s">
        <v>136</v>
      </c>
      <c r="J3409" t="s">
        <v>137</v>
      </c>
      <c r="K3409" t="s">
        <v>138</v>
      </c>
      <c r="L3409" t="s">
        <v>9798</v>
      </c>
      <c r="M3409" t="s">
        <v>9799</v>
      </c>
      <c r="N3409">
        <v>2.2708333330000001</v>
      </c>
      <c r="O3409">
        <v>0</v>
      </c>
      <c r="P3409">
        <v>42</v>
      </c>
      <c r="Q3409">
        <v>0</v>
      </c>
      <c r="R3409">
        <v>1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10.194814473437564</v>
      </c>
      <c r="Y3409">
        <v>0</v>
      </c>
      <c r="Z3409">
        <v>0</v>
      </c>
      <c r="AA3409">
        <v>0</v>
      </c>
      <c r="AB3409">
        <v>0</v>
      </c>
      <c r="AC3409">
        <v>0</v>
      </c>
      <c r="AD3409">
        <v>0</v>
      </c>
      <c r="AE3409">
        <v>10.194814473437564</v>
      </c>
    </row>
    <row r="3410" spans="1:31" x14ac:dyDescent="0.3">
      <c r="A3410">
        <v>2697184</v>
      </c>
      <c r="B3410">
        <v>1</v>
      </c>
      <c r="C3410" t="s">
        <v>80</v>
      </c>
      <c r="D3410" t="s">
        <v>110</v>
      </c>
      <c r="E3410" t="s">
        <v>213</v>
      </c>
      <c r="F3410" t="s">
        <v>9800</v>
      </c>
      <c r="G3410" t="s">
        <v>688</v>
      </c>
      <c r="H3410" t="s">
        <v>187</v>
      </c>
      <c r="I3410" t="s">
        <v>136</v>
      </c>
      <c r="J3410" t="s">
        <v>137</v>
      </c>
      <c r="K3410" t="s">
        <v>138</v>
      </c>
      <c r="L3410" t="s">
        <v>9801</v>
      </c>
      <c r="M3410" t="s">
        <v>9802</v>
      </c>
      <c r="N3410">
        <v>1.606944444</v>
      </c>
      <c r="O3410">
        <v>0</v>
      </c>
      <c r="P3410">
        <v>4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1.4355799840184689</v>
      </c>
      <c r="Y3410">
        <v>0</v>
      </c>
      <c r="Z3410">
        <v>0</v>
      </c>
      <c r="AA3410">
        <v>0</v>
      </c>
      <c r="AB3410">
        <v>0</v>
      </c>
      <c r="AC3410">
        <v>0</v>
      </c>
      <c r="AD3410">
        <v>0</v>
      </c>
      <c r="AE3410">
        <v>1.4355799840184689</v>
      </c>
    </row>
    <row r="3411" spans="1:31" x14ac:dyDescent="0.3">
      <c r="A3411">
        <v>2697192</v>
      </c>
      <c r="B3411">
        <v>1</v>
      </c>
      <c r="C3411" t="s">
        <v>80</v>
      </c>
      <c r="D3411" t="s">
        <v>84</v>
      </c>
      <c r="E3411" t="s">
        <v>244</v>
      </c>
      <c r="F3411" t="s">
        <v>9803</v>
      </c>
      <c r="G3411" t="s">
        <v>165</v>
      </c>
      <c r="H3411" t="s">
        <v>187</v>
      </c>
      <c r="I3411" t="s">
        <v>136</v>
      </c>
      <c r="J3411" t="s">
        <v>137</v>
      </c>
      <c r="K3411" t="s">
        <v>166</v>
      </c>
      <c r="L3411" t="s">
        <v>9804</v>
      </c>
      <c r="M3411" t="s">
        <v>9805</v>
      </c>
      <c r="N3411">
        <v>0.97333333300000002</v>
      </c>
      <c r="O3411">
        <v>0</v>
      </c>
      <c r="P3411">
        <v>1</v>
      </c>
      <c r="Q3411">
        <v>0</v>
      </c>
      <c r="R3411">
        <v>0</v>
      </c>
      <c r="S3411">
        <v>0</v>
      </c>
      <c r="T3411">
        <v>140</v>
      </c>
      <c r="U3411">
        <v>0</v>
      </c>
      <c r="V3411">
        <v>1</v>
      </c>
      <c r="W3411">
        <v>0</v>
      </c>
      <c r="X3411">
        <v>7.652710656970059E-2</v>
      </c>
      <c r="Y3411">
        <v>0</v>
      </c>
      <c r="Z3411">
        <v>0</v>
      </c>
      <c r="AA3411">
        <v>0</v>
      </c>
      <c r="AB3411">
        <v>114.10563712485829</v>
      </c>
      <c r="AC3411">
        <v>0</v>
      </c>
      <c r="AD3411">
        <v>29.918277178044505</v>
      </c>
      <c r="AE3411">
        <v>144.1004414094725</v>
      </c>
    </row>
    <row r="3412" spans="1:31" x14ac:dyDescent="0.3">
      <c r="A3412">
        <v>2685324</v>
      </c>
      <c r="B3412">
        <v>1</v>
      </c>
      <c r="C3412" t="s">
        <v>80</v>
      </c>
      <c r="D3412" t="s">
        <v>93</v>
      </c>
      <c r="E3412" t="s">
        <v>160</v>
      </c>
      <c r="F3412" t="s">
        <v>6157</v>
      </c>
      <c r="G3412" t="s">
        <v>134</v>
      </c>
      <c r="H3412" t="s">
        <v>135</v>
      </c>
      <c r="I3412" t="s">
        <v>136</v>
      </c>
      <c r="J3412" t="s">
        <v>137</v>
      </c>
      <c r="K3412" t="s">
        <v>138</v>
      </c>
      <c r="L3412" t="s">
        <v>9806</v>
      </c>
      <c r="M3412" t="s">
        <v>9807</v>
      </c>
      <c r="N3412">
        <v>0.68500000000000005</v>
      </c>
      <c r="O3412">
        <v>0</v>
      </c>
      <c r="P3412">
        <v>1881</v>
      </c>
      <c r="Q3412">
        <v>27</v>
      </c>
      <c r="R3412">
        <v>68</v>
      </c>
      <c r="S3412">
        <v>9</v>
      </c>
      <c r="T3412">
        <v>215</v>
      </c>
      <c r="U3412">
        <v>2</v>
      </c>
      <c r="V3412">
        <v>0</v>
      </c>
      <c r="W3412">
        <v>0</v>
      </c>
      <c r="X3412">
        <v>239.56743771019433</v>
      </c>
      <c r="Y3412">
        <v>69.844108632307041</v>
      </c>
      <c r="Z3412">
        <v>48.513720361376173</v>
      </c>
      <c r="AA3412">
        <v>27.455075233287214</v>
      </c>
      <c r="AB3412">
        <v>81.368447777909708</v>
      </c>
      <c r="AC3412">
        <v>48.932953010247054</v>
      </c>
      <c r="AD3412">
        <v>0</v>
      </c>
      <c r="AE3412">
        <v>515.68174272532156</v>
      </c>
    </row>
    <row r="3413" spans="1:31" x14ac:dyDescent="0.3">
      <c r="A3413">
        <v>2696840</v>
      </c>
      <c r="B3413">
        <v>1</v>
      </c>
      <c r="C3413" t="s">
        <v>80</v>
      </c>
      <c r="D3413" t="s">
        <v>96</v>
      </c>
      <c r="E3413" t="s">
        <v>213</v>
      </c>
      <c r="F3413" t="s">
        <v>9808</v>
      </c>
      <c r="G3413" t="s">
        <v>147</v>
      </c>
      <c r="H3413" t="s">
        <v>187</v>
      </c>
      <c r="I3413" t="s">
        <v>136</v>
      </c>
      <c r="J3413" t="s">
        <v>3</v>
      </c>
      <c r="K3413" t="s">
        <v>138</v>
      </c>
      <c r="L3413" t="s">
        <v>9809</v>
      </c>
      <c r="M3413" t="s">
        <v>9810</v>
      </c>
      <c r="N3413">
        <v>6.8352777769999999</v>
      </c>
      <c r="O3413">
        <v>0</v>
      </c>
      <c r="P3413">
        <v>0</v>
      </c>
      <c r="Q3413">
        <v>0</v>
      </c>
      <c r="R3413">
        <v>0</v>
      </c>
      <c r="S3413">
        <v>0</v>
      </c>
      <c r="T3413">
        <v>1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v>0</v>
      </c>
    </row>
    <row r="3414" spans="1:31" x14ac:dyDescent="0.3">
      <c r="A3414">
        <v>2696860</v>
      </c>
      <c r="B3414">
        <v>1</v>
      </c>
      <c r="C3414" t="s">
        <v>81</v>
      </c>
      <c r="D3414" t="s">
        <v>125</v>
      </c>
      <c r="E3414" t="s">
        <v>160</v>
      </c>
      <c r="F3414" t="s">
        <v>9811</v>
      </c>
      <c r="G3414" t="s">
        <v>346</v>
      </c>
      <c r="H3414" t="s">
        <v>135</v>
      </c>
      <c r="I3414" t="s">
        <v>136</v>
      </c>
      <c r="J3414" t="s">
        <v>137</v>
      </c>
      <c r="K3414" t="s">
        <v>166</v>
      </c>
      <c r="L3414" t="s">
        <v>9812</v>
      </c>
      <c r="M3414" t="s">
        <v>9813</v>
      </c>
      <c r="N3414">
        <v>6.4375</v>
      </c>
      <c r="O3414">
        <v>3</v>
      </c>
      <c r="P3414">
        <v>583</v>
      </c>
      <c r="Q3414">
        <v>31</v>
      </c>
      <c r="R3414">
        <v>181</v>
      </c>
      <c r="S3414">
        <v>4</v>
      </c>
      <c r="T3414">
        <v>30</v>
      </c>
      <c r="U3414">
        <v>0</v>
      </c>
      <c r="V3414">
        <v>0</v>
      </c>
      <c r="W3414">
        <v>3.0825895544458835</v>
      </c>
      <c r="X3414">
        <v>406.75793415442564</v>
      </c>
      <c r="Y3414">
        <v>71.327005688965556</v>
      </c>
      <c r="Z3414">
        <v>297.87158486017722</v>
      </c>
      <c r="AA3414">
        <v>5.7735376643315837</v>
      </c>
      <c r="AB3414">
        <v>64.700871291202063</v>
      </c>
      <c r="AC3414">
        <v>0</v>
      </c>
      <c r="AD3414">
        <v>0</v>
      </c>
      <c r="AE3414">
        <v>849.51352321354784</v>
      </c>
    </row>
    <row r="3415" spans="1:31" x14ac:dyDescent="0.3">
      <c r="A3415">
        <v>2696870</v>
      </c>
      <c r="B3415">
        <v>1</v>
      </c>
      <c r="C3415" t="s">
        <v>81</v>
      </c>
      <c r="D3415" t="s">
        <v>128</v>
      </c>
      <c r="E3415" t="s">
        <v>145</v>
      </c>
      <c r="F3415" t="s">
        <v>9814</v>
      </c>
      <c r="G3415" t="s">
        <v>176</v>
      </c>
      <c r="H3415" t="s">
        <v>135</v>
      </c>
      <c r="I3415" t="s">
        <v>136</v>
      </c>
      <c r="J3415" t="s">
        <v>137</v>
      </c>
      <c r="K3415" t="s">
        <v>138</v>
      </c>
      <c r="L3415" t="s">
        <v>9815</v>
      </c>
      <c r="M3415" t="s">
        <v>402</v>
      </c>
      <c r="N3415">
        <v>4.7041666659999999</v>
      </c>
      <c r="O3415">
        <v>3</v>
      </c>
      <c r="P3415">
        <v>0</v>
      </c>
      <c r="Q3415">
        <v>29</v>
      </c>
      <c r="R3415">
        <v>0</v>
      </c>
      <c r="S3415">
        <v>1</v>
      </c>
      <c r="T3415">
        <v>0</v>
      </c>
      <c r="U3415">
        <v>0</v>
      </c>
      <c r="V3415">
        <v>0</v>
      </c>
      <c r="W3415">
        <v>2.0132079803261997</v>
      </c>
      <c r="X3415">
        <v>0</v>
      </c>
      <c r="Y3415">
        <v>18.989031457888402</v>
      </c>
      <c r="Z3415">
        <v>0</v>
      </c>
      <c r="AA3415">
        <v>23.366421827097568</v>
      </c>
      <c r="AB3415">
        <v>0</v>
      </c>
      <c r="AC3415">
        <v>0</v>
      </c>
      <c r="AD3415">
        <v>0</v>
      </c>
      <c r="AE3415">
        <v>44.36866126531217</v>
      </c>
    </row>
    <row r="3416" spans="1:31" x14ac:dyDescent="0.3">
      <c r="A3416">
        <v>2696872</v>
      </c>
      <c r="B3416">
        <v>1</v>
      </c>
      <c r="C3416" t="s">
        <v>80</v>
      </c>
      <c r="D3416" t="s">
        <v>102</v>
      </c>
      <c r="E3416" t="s">
        <v>184</v>
      </c>
      <c r="F3416" t="s">
        <v>9816</v>
      </c>
      <c r="G3416" t="s">
        <v>346</v>
      </c>
      <c r="H3416" t="s">
        <v>187</v>
      </c>
      <c r="I3416" t="s">
        <v>136</v>
      </c>
      <c r="J3416" t="s">
        <v>137</v>
      </c>
      <c r="K3416" t="s">
        <v>166</v>
      </c>
      <c r="L3416" t="s">
        <v>9817</v>
      </c>
      <c r="M3416" t="s">
        <v>9818</v>
      </c>
      <c r="N3416">
        <v>5.8311111110000002</v>
      </c>
      <c r="O3416">
        <v>0</v>
      </c>
      <c r="P3416">
        <v>4</v>
      </c>
      <c r="Q3416">
        <v>0</v>
      </c>
      <c r="R3416">
        <v>9</v>
      </c>
      <c r="S3416">
        <v>0</v>
      </c>
      <c r="T3416">
        <v>1</v>
      </c>
      <c r="U3416">
        <v>0</v>
      </c>
      <c r="V3416">
        <v>0</v>
      </c>
      <c r="W3416">
        <v>0</v>
      </c>
      <c r="X3416">
        <v>5.6852436398715254</v>
      </c>
      <c r="Y3416">
        <v>0</v>
      </c>
      <c r="Z3416">
        <v>60.914673955105435</v>
      </c>
      <c r="AA3416">
        <v>0</v>
      </c>
      <c r="AB3416">
        <v>142.36207273728473</v>
      </c>
      <c r="AC3416">
        <v>0</v>
      </c>
      <c r="AD3416">
        <v>0</v>
      </c>
      <c r="AE3416">
        <v>208.96199033226168</v>
      </c>
    </row>
    <row r="3417" spans="1:31" x14ac:dyDescent="0.3">
      <c r="A3417">
        <v>2696884</v>
      </c>
      <c r="B3417">
        <v>1</v>
      </c>
      <c r="C3417" t="s">
        <v>80</v>
      </c>
      <c r="D3417" t="s">
        <v>105</v>
      </c>
      <c r="E3417" t="s">
        <v>213</v>
      </c>
      <c r="F3417" t="s">
        <v>9819</v>
      </c>
      <c r="G3417" t="s">
        <v>831</v>
      </c>
      <c r="H3417" t="s">
        <v>187</v>
      </c>
      <c r="I3417" t="s">
        <v>136</v>
      </c>
      <c r="J3417" t="s">
        <v>137</v>
      </c>
      <c r="K3417" t="s">
        <v>138</v>
      </c>
      <c r="L3417" t="s">
        <v>9820</v>
      </c>
      <c r="M3417" t="s">
        <v>9821</v>
      </c>
      <c r="N3417">
        <v>2.8369444439999998</v>
      </c>
      <c r="O3417">
        <v>0</v>
      </c>
      <c r="P3417">
        <v>0</v>
      </c>
      <c r="Q3417">
        <v>0</v>
      </c>
      <c r="R3417">
        <v>0</v>
      </c>
      <c r="S3417">
        <v>0</v>
      </c>
      <c r="T3417">
        <v>1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0</v>
      </c>
      <c r="AB3417">
        <v>4.6761097266</v>
      </c>
      <c r="AC3417">
        <v>0</v>
      </c>
      <c r="AD3417">
        <v>0</v>
      </c>
      <c r="AE3417">
        <v>4.6761097266</v>
      </c>
    </row>
    <row r="3418" spans="1:31" x14ac:dyDescent="0.3">
      <c r="A3418">
        <v>2696913</v>
      </c>
      <c r="B3418">
        <v>1</v>
      </c>
      <c r="C3418" t="s">
        <v>80</v>
      </c>
      <c r="D3418" t="s">
        <v>89</v>
      </c>
      <c r="E3418" t="s">
        <v>160</v>
      </c>
      <c r="F3418" t="s">
        <v>9822</v>
      </c>
      <c r="G3418" t="s">
        <v>165</v>
      </c>
      <c r="H3418" t="s">
        <v>135</v>
      </c>
      <c r="I3418" t="s">
        <v>136</v>
      </c>
      <c r="J3418" t="s">
        <v>137</v>
      </c>
      <c r="K3418" t="s">
        <v>166</v>
      </c>
      <c r="L3418" t="s">
        <v>9823</v>
      </c>
      <c r="M3418" t="s">
        <v>9824</v>
      </c>
      <c r="N3418">
        <v>4.7405555550000003</v>
      </c>
      <c r="O3418">
        <v>0</v>
      </c>
      <c r="P3418">
        <v>392</v>
      </c>
      <c r="Q3418">
        <v>0</v>
      </c>
      <c r="R3418">
        <v>0</v>
      </c>
      <c r="S3418">
        <v>0</v>
      </c>
      <c r="T3418">
        <v>23</v>
      </c>
      <c r="U3418">
        <v>0</v>
      </c>
      <c r="V3418">
        <v>0</v>
      </c>
      <c r="W3418">
        <v>0</v>
      </c>
      <c r="X3418">
        <v>922.07344224258236</v>
      </c>
      <c r="Y3418">
        <v>0</v>
      </c>
      <c r="Z3418">
        <v>0</v>
      </c>
      <c r="AA3418">
        <v>0</v>
      </c>
      <c r="AB3418">
        <v>713.19184270206449</v>
      </c>
      <c r="AC3418">
        <v>0</v>
      </c>
      <c r="AD3418">
        <v>0</v>
      </c>
      <c r="AE3418">
        <v>1635.2652849446467</v>
      </c>
    </row>
    <row r="3419" spans="1:31" x14ac:dyDescent="0.3">
      <c r="A3419">
        <v>2696974</v>
      </c>
      <c r="B3419">
        <v>1</v>
      </c>
      <c r="C3419" t="s">
        <v>80</v>
      </c>
      <c r="D3419" t="s">
        <v>97</v>
      </c>
      <c r="E3419" t="s">
        <v>244</v>
      </c>
      <c r="F3419" t="s">
        <v>3212</v>
      </c>
      <c r="G3419" t="s">
        <v>346</v>
      </c>
      <c r="H3419" t="s">
        <v>187</v>
      </c>
      <c r="I3419" t="s">
        <v>136</v>
      </c>
      <c r="J3419" t="s">
        <v>137</v>
      </c>
      <c r="K3419" t="s">
        <v>166</v>
      </c>
      <c r="L3419" t="s">
        <v>9825</v>
      </c>
      <c r="M3419" t="s">
        <v>9826</v>
      </c>
      <c r="N3419">
        <v>4.386666666</v>
      </c>
      <c r="O3419">
        <v>0</v>
      </c>
      <c r="P3419">
        <v>128</v>
      </c>
      <c r="Q3419">
        <v>0</v>
      </c>
      <c r="R3419">
        <v>6</v>
      </c>
      <c r="S3419">
        <v>0</v>
      </c>
      <c r="T3419">
        <v>19</v>
      </c>
      <c r="U3419">
        <v>0</v>
      </c>
      <c r="V3419">
        <v>0</v>
      </c>
      <c r="W3419">
        <v>0</v>
      </c>
      <c r="X3419">
        <v>125.08998015817662</v>
      </c>
      <c r="Y3419">
        <v>0</v>
      </c>
      <c r="Z3419">
        <v>5.6674383585022534</v>
      </c>
      <c r="AA3419">
        <v>0</v>
      </c>
      <c r="AB3419">
        <v>20.048954008377244</v>
      </c>
      <c r="AC3419">
        <v>0</v>
      </c>
      <c r="AD3419">
        <v>0</v>
      </c>
      <c r="AE3419">
        <v>150.80637252505613</v>
      </c>
    </row>
    <row r="3420" spans="1:31" x14ac:dyDescent="0.3">
      <c r="A3420">
        <v>2697067</v>
      </c>
      <c r="B3420">
        <v>1</v>
      </c>
      <c r="C3420" t="s">
        <v>81</v>
      </c>
      <c r="D3420" t="s">
        <v>128</v>
      </c>
      <c r="E3420" t="s">
        <v>213</v>
      </c>
      <c r="F3420" t="s">
        <v>9827</v>
      </c>
      <c r="G3420" t="s">
        <v>831</v>
      </c>
      <c r="H3420" t="s">
        <v>187</v>
      </c>
      <c r="I3420" t="s">
        <v>136</v>
      </c>
      <c r="J3420" t="s">
        <v>137</v>
      </c>
      <c r="K3420" t="s">
        <v>138</v>
      </c>
      <c r="L3420" t="s">
        <v>9828</v>
      </c>
      <c r="M3420" t="s">
        <v>9829</v>
      </c>
      <c r="N3420">
        <v>3.679166666</v>
      </c>
      <c r="O3420">
        <v>0</v>
      </c>
      <c r="P3420">
        <v>0</v>
      </c>
      <c r="Q3420">
        <v>0</v>
      </c>
      <c r="R3420">
        <v>1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0</v>
      </c>
    </row>
    <row r="3421" spans="1:31" x14ac:dyDescent="0.3">
      <c r="A3421">
        <v>2696884</v>
      </c>
      <c r="B3421">
        <v>2</v>
      </c>
      <c r="C3421" t="s">
        <v>80</v>
      </c>
      <c r="D3421" t="s">
        <v>105</v>
      </c>
      <c r="E3421" t="s">
        <v>184</v>
      </c>
      <c r="F3421" t="s">
        <v>2654</v>
      </c>
      <c r="G3421" t="s">
        <v>831</v>
      </c>
      <c r="H3421" t="s">
        <v>187</v>
      </c>
      <c r="I3421" t="s">
        <v>136</v>
      </c>
      <c r="J3421" t="s">
        <v>137</v>
      </c>
      <c r="K3421" t="s">
        <v>138</v>
      </c>
      <c r="L3421" t="s">
        <v>9821</v>
      </c>
      <c r="M3421" t="s">
        <v>9830</v>
      </c>
      <c r="N3421">
        <v>2.8711111109999998</v>
      </c>
      <c r="O3421">
        <v>0</v>
      </c>
      <c r="P3421">
        <v>3</v>
      </c>
      <c r="Q3421">
        <v>0</v>
      </c>
      <c r="R3421">
        <v>0</v>
      </c>
      <c r="S3421">
        <v>0</v>
      </c>
      <c r="T3421">
        <v>5</v>
      </c>
      <c r="U3421">
        <v>0</v>
      </c>
      <c r="V3421">
        <v>0</v>
      </c>
      <c r="W3421">
        <v>0</v>
      </c>
      <c r="X3421">
        <v>4.0225707357764087</v>
      </c>
      <c r="Y3421">
        <v>0</v>
      </c>
      <c r="Z3421">
        <v>0</v>
      </c>
      <c r="AA3421">
        <v>0</v>
      </c>
      <c r="AB3421">
        <v>218.6217094997983</v>
      </c>
      <c r="AC3421">
        <v>0</v>
      </c>
      <c r="AD3421">
        <v>0</v>
      </c>
      <c r="AE3421">
        <v>222.64428023557471</v>
      </c>
    </row>
    <row r="3422" spans="1:31" x14ac:dyDescent="0.3">
      <c r="A3422">
        <v>2697149</v>
      </c>
      <c r="B3422">
        <v>1</v>
      </c>
      <c r="C3422" t="s">
        <v>80</v>
      </c>
      <c r="D3422" t="s">
        <v>96</v>
      </c>
      <c r="E3422" t="s">
        <v>213</v>
      </c>
      <c r="F3422" t="s">
        <v>9831</v>
      </c>
      <c r="G3422" t="s">
        <v>831</v>
      </c>
      <c r="H3422" t="s">
        <v>187</v>
      </c>
      <c r="I3422" t="s">
        <v>136</v>
      </c>
      <c r="J3422" t="s">
        <v>137</v>
      </c>
      <c r="K3422" t="s">
        <v>138</v>
      </c>
      <c r="L3422" t="s">
        <v>9832</v>
      </c>
      <c r="M3422" t="s">
        <v>9833</v>
      </c>
      <c r="N3422">
        <v>2.9447222219999998</v>
      </c>
      <c r="O3422">
        <v>0</v>
      </c>
      <c r="P3422">
        <v>1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0.4627422488953421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0.4627422488953421</v>
      </c>
    </row>
    <row r="3423" spans="1:31" x14ac:dyDescent="0.3">
      <c r="A3423">
        <v>2697156</v>
      </c>
      <c r="B3423">
        <v>1</v>
      </c>
      <c r="C3423" t="s">
        <v>80</v>
      </c>
      <c r="D3423" t="s">
        <v>104</v>
      </c>
      <c r="E3423" t="s">
        <v>213</v>
      </c>
      <c r="F3423" t="s">
        <v>9834</v>
      </c>
      <c r="G3423" t="s">
        <v>688</v>
      </c>
      <c r="H3423" t="s">
        <v>187</v>
      </c>
      <c r="I3423" t="s">
        <v>136</v>
      </c>
      <c r="J3423" t="s">
        <v>137</v>
      </c>
      <c r="K3423" t="s">
        <v>138</v>
      </c>
      <c r="L3423" t="s">
        <v>9835</v>
      </c>
      <c r="M3423" t="s">
        <v>9836</v>
      </c>
      <c r="N3423">
        <v>3.2549999999999999</v>
      </c>
      <c r="O3423">
        <v>0</v>
      </c>
      <c r="P3423">
        <v>1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0.59872238156416668</v>
      </c>
      <c r="Y3423">
        <v>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0.59872238156416668</v>
      </c>
    </row>
    <row r="3424" spans="1:31" x14ac:dyDescent="0.3">
      <c r="A3424">
        <v>2697171</v>
      </c>
      <c r="B3424">
        <v>1</v>
      </c>
      <c r="C3424" t="s">
        <v>80</v>
      </c>
      <c r="D3424" t="s">
        <v>108</v>
      </c>
      <c r="E3424" t="s">
        <v>213</v>
      </c>
      <c r="F3424" t="s">
        <v>9837</v>
      </c>
      <c r="G3424" t="s">
        <v>688</v>
      </c>
      <c r="H3424" t="s">
        <v>187</v>
      </c>
      <c r="I3424" t="s">
        <v>136</v>
      </c>
      <c r="J3424" t="s">
        <v>137</v>
      </c>
      <c r="K3424" t="s">
        <v>138</v>
      </c>
      <c r="L3424" t="s">
        <v>9838</v>
      </c>
      <c r="M3424" t="s">
        <v>9839</v>
      </c>
      <c r="N3424">
        <v>2.6344444440000001</v>
      </c>
      <c r="O3424">
        <v>0</v>
      </c>
      <c r="P3424">
        <v>11</v>
      </c>
      <c r="Q3424">
        <v>0</v>
      </c>
      <c r="R3424">
        <v>0</v>
      </c>
      <c r="S3424">
        <v>0</v>
      </c>
      <c r="T3424">
        <v>4</v>
      </c>
      <c r="U3424">
        <v>0</v>
      </c>
      <c r="V3424">
        <v>0</v>
      </c>
      <c r="W3424">
        <v>0</v>
      </c>
      <c r="X3424">
        <v>5.6446355224289899</v>
      </c>
      <c r="Y3424">
        <v>0</v>
      </c>
      <c r="Z3424">
        <v>0</v>
      </c>
      <c r="AA3424">
        <v>0</v>
      </c>
      <c r="AB3424">
        <v>5.2309870717762958</v>
      </c>
      <c r="AC3424">
        <v>0</v>
      </c>
      <c r="AD3424">
        <v>0</v>
      </c>
      <c r="AE3424">
        <v>10.875622594205286</v>
      </c>
    </row>
    <row r="3425" spans="1:31" x14ac:dyDescent="0.3">
      <c r="A3425">
        <v>2697180</v>
      </c>
      <c r="B3425">
        <v>1</v>
      </c>
      <c r="C3425" t="s">
        <v>80</v>
      </c>
      <c r="D3425" t="s">
        <v>94</v>
      </c>
      <c r="E3425" t="s">
        <v>213</v>
      </c>
      <c r="F3425" t="s">
        <v>9840</v>
      </c>
      <c r="G3425" t="s">
        <v>831</v>
      </c>
      <c r="H3425" t="s">
        <v>187</v>
      </c>
      <c r="I3425" t="s">
        <v>136</v>
      </c>
      <c r="J3425" t="s">
        <v>137</v>
      </c>
      <c r="K3425" t="s">
        <v>138</v>
      </c>
      <c r="L3425" t="s">
        <v>9841</v>
      </c>
      <c r="M3425" t="s">
        <v>9842</v>
      </c>
      <c r="N3425">
        <v>2.616666666</v>
      </c>
      <c r="O3425">
        <v>0</v>
      </c>
      <c r="P3425">
        <v>1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0.40875931021956108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0.40875931021956108</v>
      </c>
    </row>
    <row r="3426" spans="1:31" x14ac:dyDescent="0.3">
      <c r="A3426">
        <v>2697237</v>
      </c>
      <c r="B3426">
        <v>1</v>
      </c>
      <c r="C3426" t="s">
        <v>81</v>
      </c>
      <c r="D3426" t="s">
        <v>114</v>
      </c>
      <c r="E3426" t="s">
        <v>184</v>
      </c>
      <c r="F3426" t="s">
        <v>6306</v>
      </c>
      <c r="G3426" t="s">
        <v>186</v>
      </c>
      <c r="H3426" t="s">
        <v>187</v>
      </c>
      <c r="I3426" t="s">
        <v>136</v>
      </c>
      <c r="J3426" t="s">
        <v>137</v>
      </c>
      <c r="K3426" t="s">
        <v>138</v>
      </c>
      <c r="L3426" t="s">
        <v>9843</v>
      </c>
      <c r="M3426" t="s">
        <v>9844</v>
      </c>
      <c r="N3426">
        <v>1.3266666659999999</v>
      </c>
      <c r="O3426">
        <v>0</v>
      </c>
      <c r="P3426">
        <v>88</v>
      </c>
      <c r="Q3426">
        <v>0</v>
      </c>
      <c r="R3426">
        <v>0</v>
      </c>
      <c r="S3426">
        <v>0</v>
      </c>
      <c r="T3426">
        <v>2</v>
      </c>
      <c r="U3426">
        <v>0</v>
      </c>
      <c r="V3426">
        <v>0</v>
      </c>
      <c r="W3426">
        <v>0</v>
      </c>
      <c r="X3426">
        <v>11.10616020569579</v>
      </c>
      <c r="Y3426">
        <v>0</v>
      </c>
      <c r="Z3426">
        <v>0</v>
      </c>
      <c r="AA3426">
        <v>0</v>
      </c>
      <c r="AB3426">
        <v>1.0774892934333031</v>
      </c>
      <c r="AC3426">
        <v>0</v>
      </c>
      <c r="AD3426">
        <v>0</v>
      </c>
      <c r="AE3426">
        <v>12.183649499129093</v>
      </c>
    </row>
    <row r="3427" spans="1:31" x14ac:dyDescent="0.3">
      <c r="A3427">
        <v>2697244</v>
      </c>
      <c r="B3427">
        <v>1</v>
      </c>
      <c r="C3427" t="s">
        <v>81</v>
      </c>
      <c r="D3427" t="s">
        <v>116</v>
      </c>
      <c r="E3427" t="s">
        <v>132</v>
      </c>
      <c r="F3427" t="s">
        <v>4599</v>
      </c>
      <c r="G3427" t="s">
        <v>134</v>
      </c>
      <c r="H3427" t="s">
        <v>135</v>
      </c>
      <c r="I3427" t="s">
        <v>136</v>
      </c>
      <c r="J3427" t="s">
        <v>137</v>
      </c>
      <c r="K3427" t="s">
        <v>138</v>
      </c>
      <c r="L3427" t="s">
        <v>9845</v>
      </c>
      <c r="M3427" t="s">
        <v>9846</v>
      </c>
      <c r="N3427">
        <v>1.2027777770000001</v>
      </c>
      <c r="O3427">
        <v>1</v>
      </c>
      <c r="P3427">
        <v>45</v>
      </c>
      <c r="Q3427">
        <v>145</v>
      </c>
      <c r="R3427">
        <v>39</v>
      </c>
      <c r="S3427">
        <v>2</v>
      </c>
      <c r="T3427">
        <v>0</v>
      </c>
      <c r="U3427">
        <v>0</v>
      </c>
      <c r="V3427">
        <v>0</v>
      </c>
      <c r="W3427">
        <v>3.2716833273858222E-2</v>
      </c>
      <c r="X3427">
        <v>4.3861440783077663</v>
      </c>
      <c r="Y3427">
        <v>76.765277193390148</v>
      </c>
      <c r="Z3427">
        <v>24.68167771305146</v>
      </c>
      <c r="AA3427">
        <v>1.9150079660304473</v>
      </c>
      <c r="AB3427">
        <v>0</v>
      </c>
      <c r="AC3427">
        <v>0</v>
      </c>
      <c r="AD3427">
        <v>0</v>
      </c>
      <c r="AE3427">
        <v>107.78082378405367</v>
      </c>
    </row>
    <row r="3428" spans="1:31" x14ac:dyDescent="0.3">
      <c r="A3428">
        <v>2697180</v>
      </c>
      <c r="B3428">
        <v>2</v>
      </c>
      <c r="C3428" t="s">
        <v>80</v>
      </c>
      <c r="D3428" t="s">
        <v>94</v>
      </c>
      <c r="E3428" t="s">
        <v>244</v>
      </c>
      <c r="F3428" t="s">
        <v>9847</v>
      </c>
      <c r="G3428" t="s">
        <v>831</v>
      </c>
      <c r="H3428" t="s">
        <v>187</v>
      </c>
      <c r="I3428" t="s">
        <v>136</v>
      </c>
      <c r="J3428" t="s">
        <v>137</v>
      </c>
      <c r="K3428" t="s">
        <v>138</v>
      </c>
      <c r="L3428" t="s">
        <v>9842</v>
      </c>
      <c r="M3428" t="s">
        <v>9848</v>
      </c>
      <c r="N3428">
        <v>0.75527777699999998</v>
      </c>
      <c r="O3428">
        <v>0</v>
      </c>
      <c r="P3428">
        <v>358</v>
      </c>
      <c r="Q3428">
        <v>0</v>
      </c>
      <c r="R3428">
        <v>0</v>
      </c>
      <c r="S3428">
        <v>0</v>
      </c>
      <c r="T3428">
        <v>94</v>
      </c>
      <c r="U3428">
        <v>0</v>
      </c>
      <c r="V3428">
        <v>0</v>
      </c>
      <c r="W3428">
        <v>0</v>
      </c>
      <c r="X3428">
        <v>38.500027917844726</v>
      </c>
      <c r="Y3428">
        <v>0</v>
      </c>
      <c r="Z3428">
        <v>0</v>
      </c>
      <c r="AA3428">
        <v>0</v>
      </c>
      <c r="AB3428">
        <v>34.173447673815481</v>
      </c>
      <c r="AC3428">
        <v>0</v>
      </c>
      <c r="AD3428">
        <v>0</v>
      </c>
      <c r="AE3428">
        <v>72.673475591660207</v>
      </c>
    </row>
    <row r="3429" spans="1:31" x14ac:dyDescent="0.3">
      <c r="A3429">
        <v>2697303</v>
      </c>
      <c r="B3429">
        <v>1</v>
      </c>
      <c r="C3429" t="s">
        <v>81</v>
      </c>
      <c r="D3429" t="s">
        <v>128</v>
      </c>
      <c r="E3429" t="s">
        <v>132</v>
      </c>
      <c r="F3429" t="s">
        <v>241</v>
      </c>
      <c r="G3429" t="s">
        <v>134</v>
      </c>
      <c r="H3429" t="s">
        <v>135</v>
      </c>
      <c r="I3429" t="s">
        <v>136</v>
      </c>
      <c r="J3429" t="s">
        <v>137</v>
      </c>
      <c r="K3429" t="s">
        <v>138</v>
      </c>
      <c r="L3429" t="s">
        <v>9849</v>
      </c>
      <c r="M3429" t="s">
        <v>9850</v>
      </c>
      <c r="N3429">
        <v>0.69194444399999999</v>
      </c>
      <c r="O3429">
        <v>18</v>
      </c>
      <c r="P3429">
        <v>1488</v>
      </c>
      <c r="Q3429">
        <v>28</v>
      </c>
      <c r="R3429">
        <v>21</v>
      </c>
      <c r="S3429">
        <v>13</v>
      </c>
      <c r="T3429">
        <v>126</v>
      </c>
      <c r="U3429">
        <v>1</v>
      </c>
      <c r="V3429">
        <v>0</v>
      </c>
      <c r="W3429">
        <v>2.9101011828890302</v>
      </c>
      <c r="X3429">
        <v>123.83500201242946</v>
      </c>
      <c r="Y3429">
        <v>155.98693681785153</v>
      </c>
      <c r="Z3429">
        <v>12.544310258422763</v>
      </c>
      <c r="AA3429">
        <v>61.618055615852889</v>
      </c>
      <c r="AB3429">
        <v>42.597017643897871</v>
      </c>
      <c r="AC3429">
        <v>194.41710299001608</v>
      </c>
      <c r="AD3429">
        <v>0</v>
      </c>
      <c r="AE3429">
        <v>593.90852652135959</v>
      </c>
    </row>
    <row r="3430" spans="1:31" x14ac:dyDescent="0.3">
      <c r="A3430">
        <v>2697311</v>
      </c>
      <c r="B3430">
        <v>1</v>
      </c>
      <c r="C3430" t="s">
        <v>81</v>
      </c>
      <c r="D3430" t="s">
        <v>118</v>
      </c>
      <c r="E3430" t="s">
        <v>132</v>
      </c>
      <c r="F3430" t="s">
        <v>9851</v>
      </c>
      <c r="G3430" t="s">
        <v>134</v>
      </c>
      <c r="H3430" t="s">
        <v>135</v>
      </c>
      <c r="I3430" t="s">
        <v>169</v>
      </c>
      <c r="J3430" t="s">
        <v>137</v>
      </c>
      <c r="K3430" t="s">
        <v>138</v>
      </c>
      <c r="L3430" t="s">
        <v>9852</v>
      </c>
      <c r="M3430" t="s">
        <v>9853</v>
      </c>
      <c r="N3430">
        <v>1.1111111E-2</v>
      </c>
      <c r="O3430">
        <v>1</v>
      </c>
      <c r="P3430">
        <v>318</v>
      </c>
      <c r="Q3430">
        <v>79</v>
      </c>
      <c r="R3430">
        <v>52</v>
      </c>
      <c r="S3430">
        <v>5</v>
      </c>
      <c r="T3430">
        <v>46</v>
      </c>
      <c r="U3430">
        <v>1</v>
      </c>
      <c r="V3430">
        <v>1</v>
      </c>
      <c r="W3430">
        <v>2.2376957067766668E-3</v>
      </c>
      <c r="X3430">
        <v>0.90098106983250648</v>
      </c>
      <c r="Y3430">
        <v>5.9596079122468932</v>
      </c>
      <c r="Z3430">
        <v>0.39836892978316668</v>
      </c>
      <c r="AA3430">
        <v>3.0081391679739999E-2</v>
      </c>
      <c r="AB3430">
        <v>0.25332111004542218</v>
      </c>
      <c r="AC3430">
        <v>7.7943018527233343E-2</v>
      </c>
      <c r="AD3430">
        <v>8.4906614321977793E-3</v>
      </c>
      <c r="AE3430">
        <v>7.631031789253937</v>
      </c>
    </row>
    <row r="3431" spans="1:31" x14ac:dyDescent="0.3">
      <c r="A3431">
        <v>2696864</v>
      </c>
      <c r="B3431">
        <v>1</v>
      </c>
      <c r="C3431" t="s">
        <v>80</v>
      </c>
      <c r="D3431" t="s">
        <v>91</v>
      </c>
      <c r="E3431" t="s">
        <v>184</v>
      </c>
      <c r="F3431" t="s">
        <v>9171</v>
      </c>
      <c r="G3431" t="s">
        <v>165</v>
      </c>
      <c r="H3431" t="s">
        <v>187</v>
      </c>
      <c r="I3431" t="s">
        <v>136</v>
      </c>
      <c r="J3431" t="s">
        <v>137</v>
      </c>
      <c r="K3431" t="s">
        <v>166</v>
      </c>
      <c r="L3431" t="s">
        <v>9854</v>
      </c>
      <c r="M3431" t="s">
        <v>9855</v>
      </c>
      <c r="N3431">
        <v>6.6527777769999998</v>
      </c>
      <c r="O3431">
        <v>0</v>
      </c>
      <c r="P3431">
        <v>20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31.028727415054927</v>
      </c>
      <c r="Y3431">
        <v>0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31.028727415054927</v>
      </c>
    </row>
    <row r="3432" spans="1:31" x14ac:dyDescent="0.3">
      <c r="A3432">
        <v>2696873</v>
      </c>
      <c r="B3432">
        <v>1</v>
      </c>
      <c r="C3432" t="s">
        <v>80</v>
      </c>
      <c r="D3432" t="s">
        <v>94</v>
      </c>
      <c r="E3432" t="s">
        <v>184</v>
      </c>
      <c r="F3432" t="s">
        <v>9856</v>
      </c>
      <c r="G3432" t="s">
        <v>346</v>
      </c>
      <c r="H3432" t="s">
        <v>187</v>
      </c>
      <c r="I3432" t="s">
        <v>136</v>
      </c>
      <c r="J3432" t="s">
        <v>137</v>
      </c>
      <c r="K3432" t="s">
        <v>166</v>
      </c>
      <c r="L3432" t="s">
        <v>9857</v>
      </c>
      <c r="M3432" t="s">
        <v>9858</v>
      </c>
      <c r="N3432">
        <v>6.5744444440000001</v>
      </c>
      <c r="O3432">
        <v>0</v>
      </c>
      <c r="P3432">
        <v>21</v>
      </c>
      <c r="Q3432">
        <v>0</v>
      </c>
      <c r="R3432">
        <v>8</v>
      </c>
      <c r="S3432">
        <v>0</v>
      </c>
      <c r="T3432">
        <v>6</v>
      </c>
      <c r="U3432">
        <v>0</v>
      </c>
      <c r="V3432">
        <v>0</v>
      </c>
      <c r="W3432">
        <v>0</v>
      </c>
      <c r="X3432">
        <v>19.387511589052476</v>
      </c>
      <c r="Y3432">
        <v>0</v>
      </c>
      <c r="Z3432">
        <v>6.4843648395285571</v>
      </c>
      <c r="AA3432">
        <v>0</v>
      </c>
      <c r="AB3432">
        <v>1.9457282319681233</v>
      </c>
      <c r="AC3432">
        <v>0</v>
      </c>
      <c r="AD3432">
        <v>0</v>
      </c>
      <c r="AE3432">
        <v>27.817604660549154</v>
      </c>
    </row>
    <row r="3433" spans="1:31" x14ac:dyDescent="0.3">
      <c r="A3433">
        <v>2696936</v>
      </c>
      <c r="B3433">
        <v>1</v>
      </c>
      <c r="C3433" t="s">
        <v>80</v>
      </c>
      <c r="D3433" t="s">
        <v>95</v>
      </c>
      <c r="E3433" t="s">
        <v>141</v>
      </c>
      <c r="F3433" t="s">
        <v>4911</v>
      </c>
      <c r="G3433" t="s">
        <v>165</v>
      </c>
      <c r="H3433" t="s">
        <v>135</v>
      </c>
      <c r="I3433" t="s">
        <v>136</v>
      </c>
      <c r="J3433" t="s">
        <v>137</v>
      </c>
      <c r="K3433" t="s">
        <v>166</v>
      </c>
      <c r="L3433" t="s">
        <v>9859</v>
      </c>
      <c r="M3433" t="s">
        <v>9860</v>
      </c>
      <c r="N3433">
        <v>6.0711111109999996</v>
      </c>
      <c r="O3433">
        <v>52</v>
      </c>
      <c r="P3433">
        <v>5861</v>
      </c>
      <c r="Q3433">
        <v>84</v>
      </c>
      <c r="R3433">
        <v>196</v>
      </c>
      <c r="S3433">
        <v>99</v>
      </c>
      <c r="T3433">
        <v>697</v>
      </c>
      <c r="U3433">
        <v>10</v>
      </c>
      <c r="V3433">
        <v>2</v>
      </c>
      <c r="W3433">
        <v>236.15678871047464</v>
      </c>
      <c r="X3433">
        <v>7582.7305227732832</v>
      </c>
      <c r="Y3433">
        <v>5233.0158263726589</v>
      </c>
      <c r="Z3433">
        <v>495.00740747003073</v>
      </c>
      <c r="AA3433">
        <v>4899.1062603823239</v>
      </c>
      <c r="AB3433">
        <v>4851.472674218563</v>
      </c>
      <c r="AC3433">
        <v>3915.7267126087636</v>
      </c>
      <c r="AD3433">
        <v>2.678263186488933</v>
      </c>
      <c r="AE3433">
        <v>27215.894455722588</v>
      </c>
    </row>
    <row r="3434" spans="1:31" x14ac:dyDescent="0.3">
      <c r="A3434">
        <v>2696960</v>
      </c>
      <c r="B3434">
        <v>1</v>
      </c>
      <c r="C3434" t="s">
        <v>80</v>
      </c>
      <c r="D3434" t="s">
        <v>104</v>
      </c>
      <c r="E3434" t="s">
        <v>213</v>
      </c>
      <c r="F3434" t="s">
        <v>9861</v>
      </c>
      <c r="G3434" t="s">
        <v>688</v>
      </c>
      <c r="H3434" t="s">
        <v>187</v>
      </c>
      <c r="I3434" t="s">
        <v>136</v>
      </c>
      <c r="J3434" t="s">
        <v>137</v>
      </c>
      <c r="K3434" t="s">
        <v>138</v>
      </c>
      <c r="L3434" t="s">
        <v>9862</v>
      </c>
      <c r="M3434" t="s">
        <v>9863</v>
      </c>
      <c r="N3434">
        <v>5.7774999999999999</v>
      </c>
      <c r="O3434">
        <v>0</v>
      </c>
      <c r="P3434">
        <v>1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1.0770268281698292</v>
      </c>
      <c r="Y3434">
        <v>0</v>
      </c>
      <c r="Z3434">
        <v>0</v>
      </c>
      <c r="AA3434">
        <v>0</v>
      </c>
      <c r="AB3434">
        <v>0</v>
      </c>
      <c r="AC3434">
        <v>0</v>
      </c>
      <c r="AD3434">
        <v>0</v>
      </c>
      <c r="AE3434">
        <v>1.0770268281698292</v>
      </c>
    </row>
    <row r="3435" spans="1:31" x14ac:dyDescent="0.3">
      <c r="A3435">
        <v>2696975</v>
      </c>
      <c r="B3435">
        <v>1</v>
      </c>
      <c r="C3435" t="s">
        <v>80</v>
      </c>
      <c r="D3435" t="s">
        <v>109</v>
      </c>
      <c r="E3435" t="s">
        <v>184</v>
      </c>
      <c r="F3435" t="s">
        <v>9864</v>
      </c>
      <c r="G3435" t="s">
        <v>165</v>
      </c>
      <c r="H3435" t="s">
        <v>187</v>
      </c>
      <c r="I3435" t="s">
        <v>136</v>
      </c>
      <c r="J3435" t="s">
        <v>137</v>
      </c>
      <c r="K3435" t="s">
        <v>166</v>
      </c>
      <c r="L3435" t="s">
        <v>9865</v>
      </c>
      <c r="M3435" t="s">
        <v>9866</v>
      </c>
      <c r="N3435">
        <v>5.7816666659999996</v>
      </c>
      <c r="O3435">
        <v>0</v>
      </c>
      <c r="P3435">
        <v>5</v>
      </c>
      <c r="Q3435">
        <v>0</v>
      </c>
      <c r="R3435">
        <v>7</v>
      </c>
      <c r="S3435">
        <v>0</v>
      </c>
      <c r="T3435">
        <v>6</v>
      </c>
      <c r="U3435">
        <v>0</v>
      </c>
      <c r="V3435">
        <v>0</v>
      </c>
      <c r="W3435">
        <v>0</v>
      </c>
      <c r="X3435">
        <v>0.73478871103403243</v>
      </c>
      <c r="Y3435">
        <v>0</v>
      </c>
      <c r="Z3435">
        <v>1.9234014101800494</v>
      </c>
      <c r="AA3435">
        <v>0</v>
      </c>
      <c r="AB3435">
        <v>2.4227204753809097</v>
      </c>
      <c r="AC3435">
        <v>0</v>
      </c>
      <c r="AD3435">
        <v>0</v>
      </c>
      <c r="AE3435">
        <v>5.0809105965949914</v>
      </c>
    </row>
    <row r="3436" spans="1:31" x14ac:dyDescent="0.3">
      <c r="A3436">
        <v>2696988</v>
      </c>
      <c r="B3436">
        <v>1</v>
      </c>
      <c r="C3436" t="s">
        <v>81</v>
      </c>
      <c r="D3436" t="s">
        <v>114</v>
      </c>
      <c r="E3436" t="s">
        <v>132</v>
      </c>
      <c r="F3436" t="s">
        <v>9867</v>
      </c>
      <c r="G3436" t="s">
        <v>346</v>
      </c>
      <c r="H3436" t="s">
        <v>135</v>
      </c>
      <c r="I3436" t="s">
        <v>136</v>
      </c>
      <c r="J3436" t="s">
        <v>137</v>
      </c>
      <c r="K3436" t="s">
        <v>166</v>
      </c>
      <c r="L3436" t="s">
        <v>9868</v>
      </c>
      <c r="M3436" t="s">
        <v>9869</v>
      </c>
      <c r="N3436">
        <v>5.1063888879999997</v>
      </c>
      <c r="O3436">
        <v>2</v>
      </c>
      <c r="P3436">
        <v>542</v>
      </c>
      <c r="Q3436">
        <v>2</v>
      </c>
      <c r="R3436">
        <v>2</v>
      </c>
      <c r="S3436">
        <v>4</v>
      </c>
      <c r="T3436">
        <v>40</v>
      </c>
      <c r="U3436">
        <v>0</v>
      </c>
      <c r="V3436">
        <v>0</v>
      </c>
      <c r="W3436">
        <v>1.9917403289916669</v>
      </c>
      <c r="X3436">
        <v>243.55882284506015</v>
      </c>
      <c r="Y3436">
        <v>2.5510994981239197</v>
      </c>
      <c r="Z3436">
        <v>8.7366749584082122</v>
      </c>
      <c r="AA3436">
        <v>29.867529963720809</v>
      </c>
      <c r="AB3436">
        <v>80.772943748358728</v>
      </c>
      <c r="AC3436">
        <v>0</v>
      </c>
      <c r="AD3436">
        <v>0</v>
      </c>
      <c r="AE3436">
        <v>367.47881134266351</v>
      </c>
    </row>
    <row r="3437" spans="1:31" x14ac:dyDescent="0.3">
      <c r="A3437">
        <v>2696996</v>
      </c>
      <c r="B3437">
        <v>1</v>
      </c>
      <c r="C3437" t="s">
        <v>81</v>
      </c>
      <c r="D3437" t="s">
        <v>124</v>
      </c>
      <c r="E3437" t="s">
        <v>244</v>
      </c>
      <c r="F3437" t="s">
        <v>9870</v>
      </c>
      <c r="G3437" t="s">
        <v>346</v>
      </c>
      <c r="H3437" t="s">
        <v>187</v>
      </c>
      <c r="I3437" t="s">
        <v>136</v>
      </c>
      <c r="J3437" t="s">
        <v>137</v>
      </c>
      <c r="K3437" t="s">
        <v>166</v>
      </c>
      <c r="L3437" t="s">
        <v>9871</v>
      </c>
      <c r="M3437" t="s">
        <v>9872</v>
      </c>
      <c r="N3437">
        <v>5.6055555549999996</v>
      </c>
      <c r="O3437">
        <v>0</v>
      </c>
      <c r="P3437">
        <v>183</v>
      </c>
      <c r="Q3437">
        <v>0</v>
      </c>
      <c r="R3437">
        <v>0</v>
      </c>
      <c r="S3437">
        <v>0</v>
      </c>
      <c r="T3437">
        <v>46</v>
      </c>
      <c r="U3437">
        <v>0</v>
      </c>
      <c r="V3437">
        <v>0</v>
      </c>
      <c r="W3437">
        <v>0</v>
      </c>
      <c r="X3437">
        <v>160.71888687120756</v>
      </c>
      <c r="Y3437">
        <v>0</v>
      </c>
      <c r="Z3437">
        <v>0</v>
      </c>
      <c r="AA3437">
        <v>0</v>
      </c>
      <c r="AB3437">
        <v>401.53128452482639</v>
      </c>
      <c r="AC3437">
        <v>0</v>
      </c>
      <c r="AD3437">
        <v>0</v>
      </c>
      <c r="AE3437">
        <v>562.25017139603392</v>
      </c>
    </row>
    <row r="3438" spans="1:31" x14ac:dyDescent="0.3">
      <c r="A3438">
        <v>2697210</v>
      </c>
      <c r="B3438">
        <v>1</v>
      </c>
      <c r="C3438" t="s">
        <v>80</v>
      </c>
      <c r="D3438" t="s">
        <v>103</v>
      </c>
      <c r="E3438" t="s">
        <v>244</v>
      </c>
      <c r="F3438" t="s">
        <v>9873</v>
      </c>
      <c r="G3438" t="s">
        <v>165</v>
      </c>
      <c r="H3438" t="s">
        <v>187</v>
      </c>
      <c r="I3438" t="s">
        <v>136</v>
      </c>
      <c r="J3438" t="s">
        <v>137</v>
      </c>
      <c r="K3438" t="s">
        <v>166</v>
      </c>
      <c r="L3438" t="s">
        <v>9874</v>
      </c>
      <c r="M3438" t="s">
        <v>9875</v>
      </c>
      <c r="N3438">
        <v>1.9936111110000001</v>
      </c>
      <c r="O3438">
        <v>0</v>
      </c>
      <c r="P3438">
        <v>283</v>
      </c>
      <c r="Q3438">
        <v>0</v>
      </c>
      <c r="R3438">
        <v>0</v>
      </c>
      <c r="S3438">
        <v>0</v>
      </c>
      <c r="T3438">
        <v>43</v>
      </c>
      <c r="U3438">
        <v>0</v>
      </c>
      <c r="V3438">
        <v>0</v>
      </c>
      <c r="W3438">
        <v>0</v>
      </c>
      <c r="X3438">
        <v>102.88789837893925</v>
      </c>
      <c r="Y3438">
        <v>0</v>
      </c>
      <c r="Z3438">
        <v>0</v>
      </c>
      <c r="AA3438">
        <v>0</v>
      </c>
      <c r="AB3438">
        <v>54.457840622623003</v>
      </c>
      <c r="AC3438">
        <v>0</v>
      </c>
      <c r="AD3438">
        <v>0</v>
      </c>
      <c r="AE3438">
        <v>157.34573900156227</v>
      </c>
    </row>
    <row r="3439" spans="1:31" x14ac:dyDescent="0.3">
      <c r="A3439">
        <v>2697229</v>
      </c>
      <c r="B3439">
        <v>1</v>
      </c>
      <c r="C3439" t="s">
        <v>80</v>
      </c>
      <c r="D3439" t="s">
        <v>93</v>
      </c>
      <c r="E3439" t="s">
        <v>213</v>
      </c>
      <c r="F3439" t="s">
        <v>9876</v>
      </c>
      <c r="G3439" t="s">
        <v>688</v>
      </c>
      <c r="H3439" t="s">
        <v>187</v>
      </c>
      <c r="I3439" t="s">
        <v>136</v>
      </c>
      <c r="J3439" t="s">
        <v>137</v>
      </c>
      <c r="K3439" t="s">
        <v>138</v>
      </c>
      <c r="L3439" t="s">
        <v>9877</v>
      </c>
      <c r="M3439" t="s">
        <v>9878</v>
      </c>
      <c r="N3439">
        <v>2.540277777</v>
      </c>
      <c r="O3439">
        <v>0</v>
      </c>
      <c r="P3439">
        <v>0</v>
      </c>
      <c r="Q3439">
        <v>0</v>
      </c>
      <c r="R3439">
        <v>0</v>
      </c>
      <c r="S3439">
        <v>0</v>
      </c>
      <c r="T3439">
        <v>1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3.8378347081888693</v>
      </c>
      <c r="AC3439">
        <v>0</v>
      </c>
      <c r="AD3439">
        <v>0</v>
      </c>
      <c r="AE3439">
        <v>3.8378347081888693</v>
      </c>
    </row>
    <row r="3440" spans="1:31" x14ac:dyDescent="0.3">
      <c r="A3440">
        <v>2697233</v>
      </c>
      <c r="B3440">
        <v>1</v>
      </c>
      <c r="C3440" t="s">
        <v>80</v>
      </c>
      <c r="D3440" t="s">
        <v>95</v>
      </c>
      <c r="E3440" t="s">
        <v>184</v>
      </c>
      <c r="F3440" t="s">
        <v>9879</v>
      </c>
      <c r="G3440" t="s">
        <v>186</v>
      </c>
      <c r="H3440" t="s">
        <v>187</v>
      </c>
      <c r="I3440" t="s">
        <v>136</v>
      </c>
      <c r="J3440" t="s">
        <v>137</v>
      </c>
      <c r="K3440" t="s">
        <v>138</v>
      </c>
      <c r="L3440" t="s">
        <v>9880</v>
      </c>
      <c r="M3440" t="s">
        <v>9881</v>
      </c>
      <c r="N3440">
        <v>1.4244444439999999</v>
      </c>
      <c r="O3440">
        <v>0</v>
      </c>
      <c r="P3440">
        <v>2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0.13203505877821867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0.13203505877821867</v>
      </c>
    </row>
    <row r="3441" spans="1:31" x14ac:dyDescent="0.3">
      <c r="A3441">
        <v>2697289</v>
      </c>
      <c r="B3441">
        <v>1</v>
      </c>
      <c r="C3441" t="s">
        <v>80</v>
      </c>
      <c r="D3441" t="s">
        <v>82</v>
      </c>
      <c r="E3441" t="s">
        <v>428</v>
      </c>
      <c r="F3441" t="s">
        <v>1846</v>
      </c>
      <c r="G3441" t="s">
        <v>1177</v>
      </c>
      <c r="H3441" t="s">
        <v>187</v>
      </c>
      <c r="I3441" t="s">
        <v>136</v>
      </c>
      <c r="J3441" t="s">
        <v>137</v>
      </c>
      <c r="K3441" t="s">
        <v>138</v>
      </c>
      <c r="L3441" t="s">
        <v>9882</v>
      </c>
      <c r="M3441" t="s">
        <v>9883</v>
      </c>
      <c r="N3441">
        <v>1.6116666660000001</v>
      </c>
      <c r="O3441">
        <v>0</v>
      </c>
      <c r="P3441">
        <v>0</v>
      </c>
      <c r="Q3441">
        <v>0</v>
      </c>
      <c r="R3441">
        <v>0</v>
      </c>
      <c r="S3441">
        <v>0</v>
      </c>
      <c r="T3441">
        <v>9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76.536632067686341</v>
      </c>
      <c r="AC3441">
        <v>0</v>
      </c>
      <c r="AD3441">
        <v>0</v>
      </c>
      <c r="AE3441">
        <v>76.536632067686341</v>
      </c>
    </row>
    <row r="3442" spans="1:31" x14ac:dyDescent="0.3">
      <c r="A3442">
        <v>2697304</v>
      </c>
      <c r="B3442">
        <v>1</v>
      </c>
      <c r="C3442" t="s">
        <v>81</v>
      </c>
      <c r="D3442" t="s">
        <v>122</v>
      </c>
      <c r="E3442" t="s">
        <v>145</v>
      </c>
      <c r="F3442" t="s">
        <v>9884</v>
      </c>
      <c r="G3442" t="s">
        <v>176</v>
      </c>
      <c r="H3442" t="s">
        <v>135</v>
      </c>
      <c r="I3442" t="s">
        <v>136</v>
      </c>
      <c r="J3442" t="s">
        <v>137</v>
      </c>
      <c r="K3442" t="s">
        <v>138</v>
      </c>
      <c r="L3442" t="s">
        <v>9885</v>
      </c>
      <c r="M3442" t="s">
        <v>9886</v>
      </c>
      <c r="N3442">
        <v>1</v>
      </c>
      <c r="O3442">
        <v>0</v>
      </c>
      <c r="P3442">
        <v>248</v>
      </c>
      <c r="Q3442">
        <v>0</v>
      </c>
      <c r="R3442">
        <v>18</v>
      </c>
      <c r="S3442">
        <v>0</v>
      </c>
      <c r="T3442">
        <v>27</v>
      </c>
      <c r="U3442">
        <v>0</v>
      </c>
      <c r="V3442">
        <v>0</v>
      </c>
      <c r="W3442">
        <v>0</v>
      </c>
      <c r="X3442">
        <v>32.371925500296541</v>
      </c>
      <c r="Y3442">
        <v>0</v>
      </c>
      <c r="Z3442">
        <v>33.179864218941248</v>
      </c>
      <c r="AA3442">
        <v>0</v>
      </c>
      <c r="AB3442">
        <v>12.698776680803137</v>
      </c>
      <c r="AC3442">
        <v>0</v>
      </c>
      <c r="AD3442">
        <v>0</v>
      </c>
      <c r="AE3442">
        <v>78.250566400040924</v>
      </c>
    </row>
    <row r="3443" spans="1:31" x14ac:dyDescent="0.3">
      <c r="A3443">
        <v>2697233</v>
      </c>
      <c r="B3443">
        <v>2</v>
      </c>
      <c r="C3443" t="s">
        <v>80</v>
      </c>
      <c r="D3443" t="s">
        <v>95</v>
      </c>
      <c r="E3443" t="s">
        <v>244</v>
      </c>
      <c r="F3443" t="s">
        <v>8392</v>
      </c>
      <c r="G3443" t="s">
        <v>186</v>
      </c>
      <c r="H3443" t="s">
        <v>187</v>
      </c>
      <c r="I3443" t="s">
        <v>136</v>
      </c>
      <c r="J3443" t="s">
        <v>137</v>
      </c>
      <c r="K3443" t="s">
        <v>138</v>
      </c>
      <c r="L3443" t="s">
        <v>9881</v>
      </c>
      <c r="M3443" t="s">
        <v>9887</v>
      </c>
      <c r="N3443">
        <v>0.181388888</v>
      </c>
      <c r="O3443">
        <v>0</v>
      </c>
      <c r="P3443">
        <v>14</v>
      </c>
      <c r="Q3443">
        <v>0</v>
      </c>
      <c r="R3443">
        <v>1</v>
      </c>
      <c r="S3443">
        <v>0</v>
      </c>
      <c r="T3443">
        <v>2</v>
      </c>
      <c r="U3443">
        <v>0</v>
      </c>
      <c r="V3443">
        <v>0</v>
      </c>
      <c r="W3443">
        <v>0</v>
      </c>
      <c r="X3443">
        <v>0.18668273115790465</v>
      </c>
      <c r="Y3443">
        <v>0</v>
      </c>
      <c r="Z3443">
        <v>2.6297984860654166E-2</v>
      </c>
      <c r="AA3443">
        <v>0</v>
      </c>
      <c r="AB3443">
        <v>6.0387669542576447E-2</v>
      </c>
      <c r="AC3443">
        <v>0</v>
      </c>
      <c r="AD3443">
        <v>0</v>
      </c>
      <c r="AE3443">
        <v>0.27336838556113524</v>
      </c>
    </row>
    <row r="3444" spans="1:31" x14ac:dyDescent="0.3">
      <c r="A3444">
        <v>2697316</v>
      </c>
      <c r="B3444">
        <v>1</v>
      </c>
      <c r="C3444" t="s">
        <v>80</v>
      </c>
      <c r="D3444" t="s">
        <v>84</v>
      </c>
      <c r="E3444" t="s">
        <v>244</v>
      </c>
      <c r="F3444" t="s">
        <v>9888</v>
      </c>
      <c r="G3444" t="s">
        <v>165</v>
      </c>
      <c r="H3444" t="s">
        <v>187</v>
      </c>
      <c r="I3444" t="s">
        <v>136</v>
      </c>
      <c r="J3444" t="s">
        <v>137</v>
      </c>
      <c r="K3444" t="s">
        <v>166</v>
      </c>
      <c r="L3444" t="s">
        <v>9889</v>
      </c>
      <c r="M3444" t="s">
        <v>9890</v>
      </c>
      <c r="N3444">
        <v>1.1813888880000001</v>
      </c>
      <c r="O3444">
        <v>0</v>
      </c>
      <c r="P3444">
        <v>267</v>
      </c>
      <c r="Q3444">
        <v>0</v>
      </c>
      <c r="R3444">
        <v>0</v>
      </c>
      <c r="S3444">
        <v>0</v>
      </c>
      <c r="T3444">
        <v>59</v>
      </c>
      <c r="U3444">
        <v>0</v>
      </c>
      <c r="V3444">
        <v>0</v>
      </c>
      <c r="W3444">
        <v>0</v>
      </c>
      <c r="X3444">
        <v>57.566533666319842</v>
      </c>
      <c r="Y3444">
        <v>0</v>
      </c>
      <c r="Z3444">
        <v>0</v>
      </c>
      <c r="AA3444">
        <v>0</v>
      </c>
      <c r="AB3444">
        <v>93.582224271062316</v>
      </c>
      <c r="AC3444">
        <v>0</v>
      </c>
      <c r="AD3444">
        <v>0</v>
      </c>
      <c r="AE3444">
        <v>151.14875793738216</v>
      </c>
    </row>
    <row r="3445" spans="1:31" x14ac:dyDescent="0.3">
      <c r="A3445">
        <v>2697317</v>
      </c>
      <c r="B3445">
        <v>1</v>
      </c>
      <c r="C3445" t="s">
        <v>80</v>
      </c>
      <c r="D3445" t="s">
        <v>107</v>
      </c>
      <c r="E3445" t="s">
        <v>244</v>
      </c>
      <c r="F3445" t="s">
        <v>9891</v>
      </c>
      <c r="G3445" t="s">
        <v>409</v>
      </c>
      <c r="H3445" t="s">
        <v>187</v>
      </c>
      <c r="I3445" t="s">
        <v>136</v>
      </c>
      <c r="J3445" t="s">
        <v>137</v>
      </c>
      <c r="K3445" t="s">
        <v>138</v>
      </c>
      <c r="L3445" t="s">
        <v>9892</v>
      </c>
      <c r="M3445" t="s">
        <v>9893</v>
      </c>
      <c r="N3445">
        <v>0.45833333300000001</v>
      </c>
      <c r="O3445">
        <v>0</v>
      </c>
      <c r="P3445">
        <v>186</v>
      </c>
      <c r="Q3445">
        <v>0</v>
      </c>
      <c r="R3445">
        <v>0</v>
      </c>
      <c r="S3445">
        <v>0</v>
      </c>
      <c r="T3445">
        <v>35</v>
      </c>
      <c r="U3445">
        <v>0</v>
      </c>
      <c r="V3445">
        <v>0</v>
      </c>
      <c r="W3445">
        <v>0</v>
      </c>
      <c r="X3445">
        <v>10.028575804737034</v>
      </c>
      <c r="Y3445">
        <v>0</v>
      </c>
      <c r="Z3445">
        <v>0</v>
      </c>
      <c r="AA3445">
        <v>0</v>
      </c>
      <c r="AB3445">
        <v>10.131467484879925</v>
      </c>
      <c r="AC3445">
        <v>0</v>
      </c>
      <c r="AD3445">
        <v>0</v>
      </c>
      <c r="AE3445">
        <v>20.160043289616958</v>
      </c>
    </row>
    <row r="3446" spans="1:31" x14ac:dyDescent="0.3">
      <c r="A3446">
        <v>2697318</v>
      </c>
      <c r="B3446">
        <v>1</v>
      </c>
      <c r="C3446" t="s">
        <v>80</v>
      </c>
      <c r="D3446" t="s">
        <v>103</v>
      </c>
      <c r="E3446" t="s">
        <v>184</v>
      </c>
      <c r="F3446" t="s">
        <v>9894</v>
      </c>
      <c r="G3446" t="s">
        <v>6719</v>
      </c>
      <c r="H3446" t="s">
        <v>187</v>
      </c>
      <c r="I3446" t="s">
        <v>136</v>
      </c>
      <c r="J3446" t="s">
        <v>137</v>
      </c>
      <c r="K3446" t="s">
        <v>138</v>
      </c>
      <c r="L3446" t="s">
        <v>9895</v>
      </c>
      <c r="M3446" t="s">
        <v>9896</v>
      </c>
      <c r="N3446">
        <v>0.71972222200000002</v>
      </c>
      <c r="O3446">
        <v>0</v>
      </c>
      <c r="P3446">
        <v>30</v>
      </c>
      <c r="Q3446">
        <v>0</v>
      </c>
      <c r="R3446">
        <v>0</v>
      </c>
      <c r="S3446">
        <v>0</v>
      </c>
      <c r="T3446">
        <v>17</v>
      </c>
      <c r="U3446">
        <v>0</v>
      </c>
      <c r="V3446">
        <v>0</v>
      </c>
      <c r="W3446">
        <v>0</v>
      </c>
      <c r="X3446">
        <v>3.5136512131370923</v>
      </c>
      <c r="Y3446">
        <v>0</v>
      </c>
      <c r="Z3446">
        <v>0</v>
      </c>
      <c r="AA3446">
        <v>0</v>
      </c>
      <c r="AB3446">
        <v>21.151813559632863</v>
      </c>
      <c r="AC3446">
        <v>0</v>
      </c>
      <c r="AD3446">
        <v>0</v>
      </c>
      <c r="AE3446">
        <v>24.665464772769955</v>
      </c>
    </row>
    <row r="3447" spans="1:31" x14ac:dyDescent="0.3">
      <c r="A3447">
        <v>2697319</v>
      </c>
      <c r="B3447">
        <v>1</v>
      </c>
      <c r="C3447" t="s">
        <v>80</v>
      </c>
      <c r="D3447" t="s">
        <v>103</v>
      </c>
      <c r="E3447" t="s">
        <v>184</v>
      </c>
      <c r="F3447" t="s">
        <v>9897</v>
      </c>
      <c r="G3447" t="s">
        <v>6719</v>
      </c>
      <c r="H3447" t="s">
        <v>187</v>
      </c>
      <c r="I3447" t="s">
        <v>136</v>
      </c>
      <c r="J3447" t="s">
        <v>137</v>
      </c>
      <c r="K3447" t="s">
        <v>138</v>
      </c>
      <c r="L3447" t="s">
        <v>9818</v>
      </c>
      <c r="M3447" t="s">
        <v>9898</v>
      </c>
      <c r="N3447">
        <v>1.2880555549999999</v>
      </c>
      <c r="O3447">
        <v>0</v>
      </c>
      <c r="P3447">
        <v>73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20.671034516700008</v>
      </c>
      <c r="Y3447">
        <v>0</v>
      </c>
      <c r="Z3447">
        <v>0</v>
      </c>
      <c r="AA3447">
        <v>0</v>
      </c>
      <c r="AB3447">
        <v>0</v>
      </c>
      <c r="AC3447">
        <v>0</v>
      </c>
      <c r="AD3447">
        <v>0</v>
      </c>
      <c r="AE3447">
        <v>20.671034516700008</v>
      </c>
    </row>
    <row r="3448" spans="1:31" x14ac:dyDescent="0.3">
      <c r="A3448">
        <v>2697326</v>
      </c>
      <c r="B3448">
        <v>1</v>
      </c>
      <c r="C3448" t="s">
        <v>80</v>
      </c>
      <c r="D3448" t="s">
        <v>97</v>
      </c>
      <c r="E3448" t="s">
        <v>184</v>
      </c>
      <c r="F3448" t="s">
        <v>9899</v>
      </c>
      <c r="G3448" t="s">
        <v>186</v>
      </c>
      <c r="H3448" t="s">
        <v>187</v>
      </c>
      <c r="I3448" t="s">
        <v>136</v>
      </c>
      <c r="J3448" t="s">
        <v>137</v>
      </c>
      <c r="K3448" t="s">
        <v>138</v>
      </c>
      <c r="L3448" t="s">
        <v>9900</v>
      </c>
      <c r="M3448" t="s">
        <v>9901</v>
      </c>
      <c r="N3448">
        <v>0.96555555500000001</v>
      </c>
      <c r="O3448">
        <v>0</v>
      </c>
      <c r="P3448">
        <v>160</v>
      </c>
      <c r="Q3448">
        <v>0</v>
      </c>
      <c r="R3448">
        <v>0</v>
      </c>
      <c r="S3448">
        <v>0</v>
      </c>
      <c r="T3448">
        <v>8</v>
      </c>
      <c r="U3448">
        <v>0</v>
      </c>
      <c r="V3448">
        <v>0</v>
      </c>
      <c r="W3448">
        <v>0</v>
      </c>
      <c r="X3448">
        <v>31.491823536851598</v>
      </c>
      <c r="Y3448">
        <v>0</v>
      </c>
      <c r="Z3448">
        <v>0</v>
      </c>
      <c r="AA3448">
        <v>0</v>
      </c>
      <c r="AB3448">
        <v>3.8093777517737304</v>
      </c>
      <c r="AC3448">
        <v>0</v>
      </c>
      <c r="AD3448">
        <v>0</v>
      </c>
      <c r="AE3448">
        <v>35.301201288625329</v>
      </c>
    </row>
    <row r="3449" spans="1:31" x14ac:dyDescent="0.3">
      <c r="A3449">
        <v>2697327</v>
      </c>
      <c r="B3449">
        <v>1</v>
      </c>
      <c r="C3449" t="s">
        <v>80</v>
      </c>
      <c r="D3449" t="s">
        <v>104</v>
      </c>
      <c r="E3449" t="s">
        <v>428</v>
      </c>
      <c r="F3449" t="s">
        <v>9902</v>
      </c>
      <c r="G3449" t="s">
        <v>409</v>
      </c>
      <c r="H3449" t="s">
        <v>187</v>
      </c>
      <c r="I3449" t="s">
        <v>136</v>
      </c>
      <c r="J3449" t="s">
        <v>137</v>
      </c>
      <c r="K3449" t="s">
        <v>138</v>
      </c>
      <c r="L3449" t="s">
        <v>9903</v>
      </c>
      <c r="M3449" t="s">
        <v>9904</v>
      </c>
      <c r="N3449">
        <v>0.85527777699999996</v>
      </c>
      <c r="O3449">
        <v>0</v>
      </c>
      <c r="P3449">
        <v>29</v>
      </c>
      <c r="Q3449">
        <v>0</v>
      </c>
      <c r="R3449">
        <v>0</v>
      </c>
      <c r="S3449">
        <v>0</v>
      </c>
      <c r="T3449">
        <v>9</v>
      </c>
      <c r="U3449">
        <v>0</v>
      </c>
      <c r="V3449">
        <v>0</v>
      </c>
      <c r="W3449">
        <v>0</v>
      </c>
      <c r="X3449">
        <v>3.8986578974189476</v>
      </c>
      <c r="Y3449">
        <v>0</v>
      </c>
      <c r="Z3449">
        <v>0</v>
      </c>
      <c r="AA3449">
        <v>0</v>
      </c>
      <c r="AB3449">
        <v>2.8468297951394952</v>
      </c>
      <c r="AC3449">
        <v>0</v>
      </c>
      <c r="AD3449">
        <v>0</v>
      </c>
      <c r="AE3449">
        <v>6.7454876925584433</v>
      </c>
    </row>
    <row r="3450" spans="1:31" x14ac:dyDescent="0.3">
      <c r="A3450">
        <v>2697328</v>
      </c>
      <c r="B3450">
        <v>1</v>
      </c>
      <c r="C3450" t="s">
        <v>80</v>
      </c>
      <c r="D3450" t="s">
        <v>93</v>
      </c>
      <c r="E3450" t="s">
        <v>244</v>
      </c>
      <c r="F3450" t="s">
        <v>9905</v>
      </c>
      <c r="G3450" t="s">
        <v>409</v>
      </c>
      <c r="H3450" t="s">
        <v>187</v>
      </c>
      <c r="I3450" t="s">
        <v>136</v>
      </c>
      <c r="J3450" t="s">
        <v>137</v>
      </c>
      <c r="K3450" t="s">
        <v>138</v>
      </c>
      <c r="L3450" t="s">
        <v>9906</v>
      </c>
      <c r="M3450" t="s">
        <v>9907</v>
      </c>
      <c r="N3450">
        <v>0.60083333299999997</v>
      </c>
      <c r="O3450">
        <v>0</v>
      </c>
      <c r="P3450">
        <v>25</v>
      </c>
      <c r="Q3450">
        <v>0</v>
      </c>
      <c r="R3450">
        <v>14</v>
      </c>
      <c r="S3450">
        <v>0</v>
      </c>
      <c r="T3450">
        <v>10</v>
      </c>
      <c r="U3450">
        <v>0</v>
      </c>
      <c r="V3450">
        <v>0</v>
      </c>
      <c r="W3450">
        <v>0</v>
      </c>
      <c r="X3450">
        <v>1.8211379501572023</v>
      </c>
      <c r="Y3450">
        <v>0</v>
      </c>
      <c r="Z3450">
        <v>1.4969259175926604</v>
      </c>
      <c r="AA3450">
        <v>0</v>
      </c>
      <c r="AB3450">
        <v>3.7944429170577068</v>
      </c>
      <c r="AC3450">
        <v>0</v>
      </c>
      <c r="AD3450">
        <v>0</v>
      </c>
      <c r="AE3450">
        <v>7.1125067848075698</v>
      </c>
    </row>
    <row r="3451" spans="1:31" x14ac:dyDescent="0.3">
      <c r="A3451">
        <v>2697331</v>
      </c>
      <c r="B3451">
        <v>1</v>
      </c>
      <c r="C3451" t="s">
        <v>81</v>
      </c>
      <c r="D3451" t="s">
        <v>122</v>
      </c>
      <c r="E3451" t="s">
        <v>244</v>
      </c>
      <c r="F3451" t="s">
        <v>9908</v>
      </c>
      <c r="G3451" t="s">
        <v>3824</v>
      </c>
      <c r="H3451" t="s">
        <v>187</v>
      </c>
      <c r="I3451" t="s">
        <v>136</v>
      </c>
      <c r="J3451" t="s">
        <v>137</v>
      </c>
      <c r="K3451" t="s">
        <v>138</v>
      </c>
      <c r="L3451" t="s">
        <v>9909</v>
      </c>
      <c r="M3451" t="s">
        <v>9910</v>
      </c>
      <c r="N3451">
        <v>0.28444444400000002</v>
      </c>
      <c r="O3451">
        <v>0</v>
      </c>
      <c r="P3451">
        <v>236</v>
      </c>
      <c r="Q3451">
        <v>0</v>
      </c>
      <c r="R3451">
        <v>5</v>
      </c>
      <c r="S3451">
        <v>0</v>
      </c>
      <c r="T3451">
        <v>12</v>
      </c>
      <c r="U3451">
        <v>0</v>
      </c>
      <c r="V3451">
        <v>0</v>
      </c>
      <c r="W3451">
        <v>0</v>
      </c>
      <c r="X3451">
        <v>12.066446586419534</v>
      </c>
      <c r="Y3451">
        <v>0</v>
      </c>
      <c r="Z3451">
        <v>0.31280449152750933</v>
      </c>
      <c r="AA3451">
        <v>0</v>
      </c>
      <c r="AB3451">
        <v>1.0940090900748516</v>
      </c>
      <c r="AC3451">
        <v>0</v>
      </c>
      <c r="AD3451">
        <v>0</v>
      </c>
      <c r="AE3451">
        <v>13.473260168021897</v>
      </c>
    </row>
    <row r="3452" spans="1:31" x14ac:dyDescent="0.3">
      <c r="A3452">
        <v>2697344</v>
      </c>
      <c r="B3452">
        <v>1</v>
      </c>
      <c r="C3452" t="s">
        <v>81</v>
      </c>
      <c r="D3452" t="s">
        <v>128</v>
      </c>
      <c r="E3452" t="s">
        <v>184</v>
      </c>
      <c r="F3452" t="s">
        <v>9911</v>
      </c>
      <c r="G3452" t="s">
        <v>409</v>
      </c>
      <c r="H3452" t="s">
        <v>187</v>
      </c>
      <c r="I3452" t="s">
        <v>136</v>
      </c>
      <c r="J3452" t="s">
        <v>137</v>
      </c>
      <c r="K3452" t="s">
        <v>138</v>
      </c>
      <c r="L3452" t="s">
        <v>9912</v>
      </c>
      <c r="M3452" t="s">
        <v>9913</v>
      </c>
      <c r="N3452">
        <v>0.55138888799999997</v>
      </c>
      <c r="O3452">
        <v>0</v>
      </c>
      <c r="P3452">
        <v>51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6.8470706773473022</v>
      </c>
      <c r="Y3452">
        <v>0</v>
      </c>
      <c r="Z3452">
        <v>0</v>
      </c>
      <c r="AA3452">
        <v>0</v>
      </c>
      <c r="AB3452">
        <v>0</v>
      </c>
      <c r="AC3452">
        <v>0</v>
      </c>
      <c r="AD3452">
        <v>0</v>
      </c>
      <c r="AE3452">
        <v>6.8470706773473022</v>
      </c>
    </row>
    <row r="3453" spans="1:31" x14ac:dyDescent="0.3">
      <c r="A3453">
        <v>2696874</v>
      </c>
      <c r="B3453">
        <v>1</v>
      </c>
      <c r="C3453" t="s">
        <v>81</v>
      </c>
      <c r="D3453" t="s">
        <v>112</v>
      </c>
      <c r="E3453" t="s">
        <v>184</v>
      </c>
      <c r="F3453" t="s">
        <v>9307</v>
      </c>
      <c r="G3453" t="s">
        <v>346</v>
      </c>
      <c r="H3453" t="s">
        <v>187</v>
      </c>
      <c r="I3453" t="s">
        <v>136</v>
      </c>
      <c r="J3453" t="s">
        <v>137</v>
      </c>
      <c r="K3453" t="s">
        <v>166</v>
      </c>
      <c r="L3453" t="s">
        <v>9914</v>
      </c>
      <c r="M3453" t="s">
        <v>9915</v>
      </c>
      <c r="N3453">
        <v>0.15833333299999999</v>
      </c>
      <c r="O3453">
        <v>0</v>
      </c>
      <c r="P3453">
        <v>12</v>
      </c>
      <c r="Q3453">
        <v>0</v>
      </c>
      <c r="R3453">
        <v>8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0.31466507448176673</v>
      </c>
      <c r="Y3453">
        <v>0</v>
      </c>
      <c r="Z3453">
        <v>0.11527580573672916</v>
      </c>
      <c r="AA3453">
        <v>0</v>
      </c>
      <c r="AB3453">
        <v>0</v>
      </c>
      <c r="AC3453">
        <v>0</v>
      </c>
      <c r="AD3453">
        <v>0</v>
      </c>
      <c r="AE3453">
        <v>0.42994088021849586</v>
      </c>
    </row>
    <row r="3454" spans="1:31" x14ac:dyDescent="0.3">
      <c r="A3454">
        <v>2696883</v>
      </c>
      <c r="B3454">
        <v>1</v>
      </c>
      <c r="C3454" t="s">
        <v>80</v>
      </c>
      <c r="D3454" t="s">
        <v>95</v>
      </c>
      <c r="E3454" t="s">
        <v>160</v>
      </c>
      <c r="F3454" t="s">
        <v>6393</v>
      </c>
      <c r="G3454" t="s">
        <v>346</v>
      </c>
      <c r="H3454" t="s">
        <v>135</v>
      </c>
      <c r="I3454" t="s">
        <v>136</v>
      </c>
      <c r="J3454" t="s">
        <v>137</v>
      </c>
      <c r="K3454" t="s">
        <v>166</v>
      </c>
      <c r="L3454" t="s">
        <v>9916</v>
      </c>
      <c r="M3454" t="s">
        <v>9917</v>
      </c>
      <c r="N3454">
        <v>6.7525000000000004</v>
      </c>
      <c r="O3454">
        <v>5</v>
      </c>
      <c r="P3454">
        <v>742</v>
      </c>
      <c r="Q3454">
        <v>24</v>
      </c>
      <c r="R3454">
        <v>13</v>
      </c>
      <c r="S3454">
        <v>34</v>
      </c>
      <c r="T3454">
        <v>54</v>
      </c>
      <c r="U3454">
        <v>0</v>
      </c>
      <c r="V3454">
        <v>0</v>
      </c>
      <c r="W3454">
        <v>33.30748665744516</v>
      </c>
      <c r="X3454">
        <v>970.48606097468064</v>
      </c>
      <c r="Y3454">
        <v>321.51660678950691</v>
      </c>
      <c r="Z3454">
        <v>64.148248198397752</v>
      </c>
      <c r="AA3454">
        <v>4298.5843102607514</v>
      </c>
      <c r="AB3454">
        <v>424.60245320052798</v>
      </c>
      <c r="AC3454">
        <v>0</v>
      </c>
      <c r="AD3454">
        <v>0</v>
      </c>
      <c r="AE3454">
        <v>6112.64516608131</v>
      </c>
    </row>
    <row r="3455" spans="1:31" x14ac:dyDescent="0.3">
      <c r="A3455">
        <v>2696911</v>
      </c>
      <c r="B3455">
        <v>1</v>
      </c>
      <c r="C3455" t="s">
        <v>81</v>
      </c>
      <c r="D3455" t="s">
        <v>128</v>
      </c>
      <c r="E3455" t="s">
        <v>213</v>
      </c>
      <c r="F3455" t="s">
        <v>9918</v>
      </c>
      <c r="G3455" t="s">
        <v>831</v>
      </c>
      <c r="H3455" t="s">
        <v>187</v>
      </c>
      <c r="I3455" t="s">
        <v>136</v>
      </c>
      <c r="J3455" t="s">
        <v>137</v>
      </c>
      <c r="K3455" t="s">
        <v>138</v>
      </c>
      <c r="L3455" t="s">
        <v>9919</v>
      </c>
      <c r="M3455" t="s">
        <v>9920</v>
      </c>
      <c r="N3455">
        <v>4.6447222220000004</v>
      </c>
      <c r="O3455">
        <v>0</v>
      </c>
      <c r="P3455">
        <v>5</v>
      </c>
      <c r="Q3455">
        <v>0</v>
      </c>
      <c r="R3455">
        <v>0</v>
      </c>
      <c r="S3455">
        <v>0</v>
      </c>
      <c r="T3455">
        <v>2</v>
      </c>
      <c r="U3455">
        <v>0</v>
      </c>
      <c r="V3455">
        <v>0</v>
      </c>
      <c r="W3455">
        <v>0</v>
      </c>
      <c r="X3455">
        <v>2.6052065737000007</v>
      </c>
      <c r="Y3455">
        <v>0</v>
      </c>
      <c r="Z3455">
        <v>0</v>
      </c>
      <c r="AA3455">
        <v>0</v>
      </c>
      <c r="AB3455">
        <v>15.437862073400002</v>
      </c>
      <c r="AC3455">
        <v>0</v>
      </c>
      <c r="AD3455">
        <v>0</v>
      </c>
      <c r="AE3455">
        <v>18.043068647100004</v>
      </c>
    </row>
    <row r="3456" spans="1:31" x14ac:dyDescent="0.3">
      <c r="A3456">
        <v>2696912</v>
      </c>
      <c r="B3456">
        <v>1</v>
      </c>
      <c r="C3456" t="s">
        <v>80</v>
      </c>
      <c r="D3456" t="s">
        <v>108</v>
      </c>
      <c r="E3456" t="s">
        <v>244</v>
      </c>
      <c r="F3456" t="s">
        <v>2669</v>
      </c>
      <c r="G3456" t="s">
        <v>346</v>
      </c>
      <c r="H3456" t="s">
        <v>187</v>
      </c>
      <c r="I3456" t="s">
        <v>136</v>
      </c>
      <c r="J3456" t="s">
        <v>137</v>
      </c>
      <c r="K3456" t="s">
        <v>166</v>
      </c>
      <c r="L3456" t="s">
        <v>9921</v>
      </c>
      <c r="M3456" t="s">
        <v>9922</v>
      </c>
      <c r="N3456">
        <v>7.8052777769999997</v>
      </c>
      <c r="O3456">
        <v>0</v>
      </c>
      <c r="P3456">
        <v>40</v>
      </c>
      <c r="Q3456">
        <v>0</v>
      </c>
      <c r="R3456">
        <v>3</v>
      </c>
      <c r="S3456">
        <v>0</v>
      </c>
      <c r="T3456">
        <v>6</v>
      </c>
      <c r="U3456">
        <v>0</v>
      </c>
      <c r="V3456">
        <v>0</v>
      </c>
      <c r="W3456">
        <v>0</v>
      </c>
      <c r="X3456">
        <v>29.137652602363204</v>
      </c>
      <c r="Y3456">
        <v>0</v>
      </c>
      <c r="Z3456">
        <v>26.956271603352238</v>
      </c>
      <c r="AA3456">
        <v>0</v>
      </c>
      <c r="AB3456">
        <v>15.441162383471566</v>
      </c>
      <c r="AC3456">
        <v>0</v>
      </c>
      <c r="AD3456">
        <v>0</v>
      </c>
      <c r="AE3456">
        <v>71.535086589187003</v>
      </c>
    </row>
    <row r="3457" spans="1:31" x14ac:dyDescent="0.3">
      <c r="A3457">
        <v>2696874</v>
      </c>
      <c r="B3457">
        <v>2</v>
      </c>
      <c r="C3457" t="s">
        <v>81</v>
      </c>
      <c r="D3457" t="s">
        <v>112</v>
      </c>
      <c r="E3457" t="s">
        <v>244</v>
      </c>
      <c r="F3457" t="s">
        <v>5387</v>
      </c>
      <c r="G3457" t="s">
        <v>346</v>
      </c>
      <c r="H3457" t="s">
        <v>187</v>
      </c>
      <c r="I3457" t="s">
        <v>136</v>
      </c>
      <c r="J3457" t="s">
        <v>137</v>
      </c>
      <c r="K3457" t="s">
        <v>166</v>
      </c>
      <c r="L3457" t="s">
        <v>9915</v>
      </c>
      <c r="M3457" t="s">
        <v>9923</v>
      </c>
      <c r="N3457">
        <v>1.6074999999999999</v>
      </c>
      <c r="O3457">
        <v>0</v>
      </c>
      <c r="P3457">
        <v>23</v>
      </c>
      <c r="Q3457">
        <v>0</v>
      </c>
      <c r="R3457">
        <v>39</v>
      </c>
      <c r="S3457">
        <v>0</v>
      </c>
      <c r="T3457">
        <v>2</v>
      </c>
      <c r="U3457">
        <v>0</v>
      </c>
      <c r="V3457">
        <v>0</v>
      </c>
      <c r="W3457">
        <v>0</v>
      </c>
      <c r="X3457">
        <v>6.3683622984186083</v>
      </c>
      <c r="Y3457">
        <v>0</v>
      </c>
      <c r="Z3457">
        <v>14.520822391647844</v>
      </c>
      <c r="AA3457">
        <v>0</v>
      </c>
      <c r="AB3457">
        <v>29.693757285685496</v>
      </c>
      <c r="AC3457">
        <v>0</v>
      </c>
      <c r="AD3457">
        <v>0</v>
      </c>
      <c r="AE3457">
        <v>50.58294197575195</v>
      </c>
    </row>
    <row r="3458" spans="1:31" x14ac:dyDescent="0.3">
      <c r="A3458">
        <v>2696874</v>
      </c>
      <c r="B3458">
        <v>3</v>
      </c>
      <c r="C3458" t="s">
        <v>81</v>
      </c>
      <c r="D3458" t="s">
        <v>112</v>
      </c>
      <c r="E3458" t="s">
        <v>184</v>
      </c>
      <c r="F3458" t="s">
        <v>9307</v>
      </c>
      <c r="G3458" t="s">
        <v>346</v>
      </c>
      <c r="H3458" t="s">
        <v>187</v>
      </c>
      <c r="I3458" t="s">
        <v>136</v>
      </c>
      <c r="J3458" t="s">
        <v>137</v>
      </c>
      <c r="K3458" t="s">
        <v>166</v>
      </c>
      <c r="L3458" t="s">
        <v>9923</v>
      </c>
      <c r="M3458" t="s">
        <v>9924</v>
      </c>
      <c r="N3458">
        <v>5.6963888880000004</v>
      </c>
      <c r="O3458">
        <v>0</v>
      </c>
      <c r="P3458">
        <v>12</v>
      </c>
      <c r="Q3458">
        <v>0</v>
      </c>
      <c r="R3458">
        <v>8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10.991778097098292</v>
      </c>
      <c r="Y3458">
        <v>0</v>
      </c>
      <c r="Z3458">
        <v>4.6586364698870364</v>
      </c>
      <c r="AA3458">
        <v>0</v>
      </c>
      <c r="AB3458">
        <v>0</v>
      </c>
      <c r="AC3458">
        <v>0</v>
      </c>
      <c r="AD3458">
        <v>0</v>
      </c>
      <c r="AE3458">
        <v>15.650414566985329</v>
      </c>
    </row>
    <row r="3459" spans="1:31" x14ac:dyDescent="0.3">
      <c r="A3459">
        <v>2697168</v>
      </c>
      <c r="B3459">
        <v>1</v>
      </c>
      <c r="C3459" t="s">
        <v>80</v>
      </c>
      <c r="D3459" t="s">
        <v>98</v>
      </c>
      <c r="E3459" t="s">
        <v>145</v>
      </c>
      <c r="F3459" t="s">
        <v>9925</v>
      </c>
      <c r="G3459" t="s">
        <v>176</v>
      </c>
      <c r="H3459" t="s">
        <v>135</v>
      </c>
      <c r="I3459" t="s">
        <v>136</v>
      </c>
      <c r="J3459" t="s">
        <v>137</v>
      </c>
      <c r="K3459" t="s">
        <v>138</v>
      </c>
      <c r="L3459" t="s">
        <v>9926</v>
      </c>
      <c r="M3459" t="s">
        <v>9927</v>
      </c>
      <c r="N3459">
        <v>2.0955555549999998</v>
      </c>
      <c r="O3459">
        <v>0</v>
      </c>
      <c r="P3459">
        <v>0</v>
      </c>
      <c r="Q3459">
        <v>0</v>
      </c>
      <c r="R3459">
        <v>6</v>
      </c>
      <c r="S3459">
        <v>0</v>
      </c>
      <c r="T3459">
        <v>1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46.757007110344517</v>
      </c>
      <c r="AA3459">
        <v>0</v>
      </c>
      <c r="AB3459">
        <v>0</v>
      </c>
      <c r="AC3459">
        <v>0</v>
      </c>
      <c r="AD3459">
        <v>0</v>
      </c>
      <c r="AE3459">
        <v>46.757007110344517</v>
      </c>
    </row>
    <row r="3460" spans="1:31" x14ac:dyDescent="0.3">
      <c r="A3460">
        <v>2697287</v>
      </c>
      <c r="B3460">
        <v>1</v>
      </c>
      <c r="C3460" t="s">
        <v>80</v>
      </c>
      <c r="D3460" t="s">
        <v>84</v>
      </c>
      <c r="E3460" t="s">
        <v>213</v>
      </c>
      <c r="F3460" t="s">
        <v>9928</v>
      </c>
      <c r="G3460" t="s">
        <v>215</v>
      </c>
      <c r="H3460" t="s">
        <v>187</v>
      </c>
      <c r="I3460" t="s">
        <v>136</v>
      </c>
      <c r="J3460" t="s">
        <v>137</v>
      </c>
      <c r="K3460" t="s">
        <v>138</v>
      </c>
      <c r="L3460" t="s">
        <v>9929</v>
      </c>
      <c r="M3460" t="s">
        <v>9930</v>
      </c>
      <c r="N3460">
        <v>3.0636111110000002</v>
      </c>
      <c r="O3460">
        <v>0</v>
      </c>
      <c r="P3460">
        <v>1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0.48819856699501868</v>
      </c>
      <c r="Y3460">
        <v>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0.48819856699501868</v>
      </c>
    </row>
    <row r="3461" spans="1:31" x14ac:dyDescent="0.3">
      <c r="A3461">
        <v>2697168</v>
      </c>
      <c r="B3461">
        <v>2</v>
      </c>
      <c r="C3461" t="s">
        <v>80</v>
      </c>
      <c r="D3461" t="s">
        <v>98</v>
      </c>
      <c r="E3461" t="s">
        <v>160</v>
      </c>
      <c r="F3461" t="s">
        <v>9931</v>
      </c>
      <c r="G3461" t="s">
        <v>176</v>
      </c>
      <c r="H3461" t="s">
        <v>135</v>
      </c>
      <c r="I3461" t="s">
        <v>136</v>
      </c>
      <c r="J3461" t="s">
        <v>137</v>
      </c>
      <c r="K3461" t="s">
        <v>138</v>
      </c>
      <c r="L3461" t="s">
        <v>9927</v>
      </c>
      <c r="M3461" t="s">
        <v>9932</v>
      </c>
      <c r="N3461">
        <v>1.989166666</v>
      </c>
      <c r="O3461">
        <v>0</v>
      </c>
      <c r="P3461">
        <v>0</v>
      </c>
      <c r="Q3461">
        <v>9</v>
      </c>
      <c r="R3461">
        <v>100</v>
      </c>
      <c r="S3461">
        <v>3</v>
      </c>
      <c r="T3461">
        <v>20</v>
      </c>
      <c r="U3461">
        <v>1</v>
      </c>
      <c r="V3461">
        <v>0</v>
      </c>
      <c r="W3461">
        <v>0</v>
      </c>
      <c r="X3461">
        <v>0</v>
      </c>
      <c r="Y3461">
        <v>104.17643840610796</v>
      </c>
      <c r="Z3461">
        <v>531.96171909944655</v>
      </c>
      <c r="AA3461">
        <v>21.711061959478055</v>
      </c>
      <c r="AB3461">
        <v>37.342669846790059</v>
      </c>
      <c r="AC3461">
        <v>105.29538984327404</v>
      </c>
      <c r="AD3461">
        <v>0</v>
      </c>
      <c r="AE3461">
        <v>800.48727915509664</v>
      </c>
    </row>
    <row r="3462" spans="1:31" x14ac:dyDescent="0.3">
      <c r="A3462">
        <v>2697305</v>
      </c>
      <c r="B3462">
        <v>1</v>
      </c>
      <c r="C3462" t="s">
        <v>80</v>
      </c>
      <c r="D3462" t="s">
        <v>91</v>
      </c>
      <c r="E3462" t="s">
        <v>213</v>
      </c>
      <c r="F3462" t="s">
        <v>9933</v>
      </c>
      <c r="G3462" t="s">
        <v>688</v>
      </c>
      <c r="H3462" t="s">
        <v>187</v>
      </c>
      <c r="I3462" t="s">
        <v>136</v>
      </c>
      <c r="J3462" t="s">
        <v>137</v>
      </c>
      <c r="K3462" t="s">
        <v>138</v>
      </c>
      <c r="L3462" t="s">
        <v>9934</v>
      </c>
      <c r="M3462" t="s">
        <v>9935</v>
      </c>
      <c r="N3462">
        <v>2.7233333329999998</v>
      </c>
      <c r="O3462">
        <v>0</v>
      </c>
      <c r="P3462">
        <v>1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0.31321183118453222</v>
      </c>
      <c r="Y3462">
        <v>0</v>
      </c>
      <c r="Z3462">
        <v>0</v>
      </c>
      <c r="AA3462">
        <v>0</v>
      </c>
      <c r="AB3462">
        <v>0</v>
      </c>
      <c r="AC3462">
        <v>0</v>
      </c>
      <c r="AD3462">
        <v>0</v>
      </c>
      <c r="AE3462">
        <v>0.31321183118453222</v>
      </c>
    </row>
    <row r="3463" spans="1:31" x14ac:dyDescent="0.3">
      <c r="A3463">
        <v>2697309</v>
      </c>
      <c r="B3463">
        <v>1</v>
      </c>
      <c r="C3463" t="s">
        <v>80</v>
      </c>
      <c r="D3463" t="s">
        <v>83</v>
      </c>
      <c r="E3463" t="s">
        <v>213</v>
      </c>
      <c r="F3463" t="s">
        <v>9936</v>
      </c>
      <c r="G3463" t="s">
        <v>147</v>
      </c>
      <c r="H3463" t="s">
        <v>187</v>
      </c>
      <c r="I3463" t="s">
        <v>136</v>
      </c>
      <c r="J3463" t="s">
        <v>3</v>
      </c>
      <c r="K3463" t="s">
        <v>138</v>
      </c>
      <c r="L3463" t="s">
        <v>9937</v>
      </c>
      <c r="M3463" t="s">
        <v>9938</v>
      </c>
      <c r="N3463">
        <v>2.7280555550000001</v>
      </c>
      <c r="O3463">
        <v>0</v>
      </c>
      <c r="P3463">
        <v>4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2.8662723229332117</v>
      </c>
      <c r="Y3463">
        <v>0</v>
      </c>
      <c r="Z3463">
        <v>0</v>
      </c>
      <c r="AA3463">
        <v>0</v>
      </c>
      <c r="AB3463">
        <v>0</v>
      </c>
      <c r="AC3463">
        <v>0</v>
      </c>
      <c r="AD3463">
        <v>0</v>
      </c>
      <c r="AE3463">
        <v>2.8662723229332117</v>
      </c>
    </row>
    <row r="3464" spans="1:31" x14ac:dyDescent="0.3">
      <c r="A3464">
        <v>2697325</v>
      </c>
      <c r="B3464">
        <v>1</v>
      </c>
      <c r="C3464" t="s">
        <v>80</v>
      </c>
      <c r="D3464" t="s">
        <v>84</v>
      </c>
      <c r="E3464" t="s">
        <v>213</v>
      </c>
      <c r="F3464" t="s">
        <v>9939</v>
      </c>
      <c r="G3464" t="s">
        <v>688</v>
      </c>
      <c r="H3464" t="s">
        <v>187</v>
      </c>
      <c r="I3464" t="s">
        <v>136</v>
      </c>
      <c r="J3464" t="s">
        <v>137</v>
      </c>
      <c r="K3464" t="s">
        <v>138</v>
      </c>
      <c r="L3464" t="s">
        <v>9940</v>
      </c>
      <c r="M3464" t="s">
        <v>9941</v>
      </c>
      <c r="N3464">
        <v>1.5152777770000001</v>
      </c>
      <c r="O3464">
        <v>0</v>
      </c>
      <c r="P3464">
        <v>3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0.94446359312409633</v>
      </c>
      <c r="Y3464">
        <v>0</v>
      </c>
      <c r="Z3464">
        <v>0</v>
      </c>
      <c r="AA3464">
        <v>0</v>
      </c>
      <c r="AB3464">
        <v>0</v>
      </c>
      <c r="AC3464">
        <v>0</v>
      </c>
      <c r="AD3464">
        <v>0</v>
      </c>
      <c r="AE3464">
        <v>0.94446359312409633</v>
      </c>
    </row>
    <row r="3465" spans="1:31" x14ac:dyDescent="0.3">
      <c r="A3465">
        <v>2697330</v>
      </c>
      <c r="B3465">
        <v>1</v>
      </c>
      <c r="C3465" t="s">
        <v>80</v>
      </c>
      <c r="D3465" t="s">
        <v>82</v>
      </c>
      <c r="E3465" t="s">
        <v>213</v>
      </c>
      <c r="F3465" t="s">
        <v>9942</v>
      </c>
      <c r="G3465" t="s">
        <v>688</v>
      </c>
      <c r="H3465" t="s">
        <v>187</v>
      </c>
      <c r="I3465" t="s">
        <v>136</v>
      </c>
      <c r="J3465" t="s">
        <v>137</v>
      </c>
      <c r="K3465" t="s">
        <v>138</v>
      </c>
      <c r="L3465" t="s">
        <v>9943</v>
      </c>
      <c r="M3465" t="s">
        <v>9944</v>
      </c>
      <c r="N3465">
        <v>2.2777777769999998</v>
      </c>
      <c r="O3465">
        <v>0</v>
      </c>
      <c r="P3465">
        <v>1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0.28798642798323437</v>
      </c>
      <c r="Y3465">
        <v>0</v>
      </c>
      <c r="Z3465">
        <v>0</v>
      </c>
      <c r="AA3465">
        <v>0</v>
      </c>
      <c r="AB3465">
        <v>0</v>
      </c>
      <c r="AC3465">
        <v>0</v>
      </c>
      <c r="AD3465">
        <v>0</v>
      </c>
      <c r="AE3465">
        <v>0.28798642798323437</v>
      </c>
    </row>
    <row r="3466" spans="1:31" x14ac:dyDescent="0.3">
      <c r="A3466">
        <v>2697341</v>
      </c>
      <c r="B3466">
        <v>1</v>
      </c>
      <c r="C3466" t="s">
        <v>80</v>
      </c>
      <c r="D3466" t="s">
        <v>92</v>
      </c>
      <c r="E3466" t="s">
        <v>213</v>
      </c>
      <c r="F3466" t="s">
        <v>9945</v>
      </c>
      <c r="G3466" t="s">
        <v>688</v>
      </c>
      <c r="H3466" t="s">
        <v>187</v>
      </c>
      <c r="I3466" t="s">
        <v>136</v>
      </c>
      <c r="J3466" t="s">
        <v>137</v>
      </c>
      <c r="K3466" t="s">
        <v>138</v>
      </c>
      <c r="L3466" t="s">
        <v>9946</v>
      </c>
      <c r="M3466" t="s">
        <v>9947</v>
      </c>
      <c r="N3466">
        <v>1.6102777770000001</v>
      </c>
      <c r="O3466">
        <v>0</v>
      </c>
      <c r="P3466">
        <v>0</v>
      </c>
      <c r="Q3466">
        <v>0</v>
      </c>
      <c r="R3466">
        <v>1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0.71343507001998807</v>
      </c>
      <c r="AA3466">
        <v>0</v>
      </c>
      <c r="AB3466">
        <v>0</v>
      </c>
      <c r="AC3466">
        <v>0</v>
      </c>
      <c r="AD3466">
        <v>0</v>
      </c>
      <c r="AE3466">
        <v>0.71343507001998807</v>
      </c>
    </row>
    <row r="3467" spans="1:31" x14ac:dyDescent="0.3">
      <c r="A3467">
        <v>2697373</v>
      </c>
      <c r="B3467">
        <v>1</v>
      </c>
      <c r="C3467" t="s">
        <v>81</v>
      </c>
      <c r="D3467" t="s">
        <v>118</v>
      </c>
      <c r="E3467" t="s">
        <v>141</v>
      </c>
      <c r="F3467" t="s">
        <v>8870</v>
      </c>
      <c r="G3467" t="s">
        <v>134</v>
      </c>
      <c r="H3467" t="s">
        <v>135</v>
      </c>
      <c r="I3467" t="s">
        <v>136</v>
      </c>
      <c r="J3467" t="s">
        <v>137</v>
      </c>
      <c r="K3467" t="s">
        <v>138</v>
      </c>
      <c r="L3467" t="s">
        <v>9948</v>
      </c>
      <c r="M3467" t="s">
        <v>9949</v>
      </c>
      <c r="N3467">
        <v>0.16250000000000001</v>
      </c>
      <c r="O3467">
        <v>17</v>
      </c>
      <c r="P3467">
        <v>1156</v>
      </c>
      <c r="Q3467">
        <v>202</v>
      </c>
      <c r="R3467">
        <v>88</v>
      </c>
      <c r="S3467">
        <v>32</v>
      </c>
      <c r="T3467">
        <v>90</v>
      </c>
      <c r="U3467">
        <v>0</v>
      </c>
      <c r="V3467">
        <v>0</v>
      </c>
      <c r="W3467">
        <v>0.5848531068954762</v>
      </c>
      <c r="X3467">
        <v>27.755343803875302</v>
      </c>
      <c r="Y3467">
        <v>194.14431067521585</v>
      </c>
      <c r="Z3467">
        <v>20.77823552084417</v>
      </c>
      <c r="AA3467">
        <v>16.931636239187867</v>
      </c>
      <c r="AB3467">
        <v>9.1510792073156324</v>
      </c>
      <c r="AC3467">
        <v>0</v>
      </c>
      <c r="AD3467">
        <v>0</v>
      </c>
      <c r="AE3467">
        <v>269.34545855333431</v>
      </c>
    </row>
    <row r="3468" spans="1:31" x14ac:dyDescent="0.3">
      <c r="A3468">
        <v>2696862</v>
      </c>
      <c r="B3468">
        <v>1</v>
      </c>
      <c r="C3468" t="s">
        <v>81</v>
      </c>
      <c r="D3468" t="s">
        <v>125</v>
      </c>
      <c r="E3468" t="s">
        <v>145</v>
      </c>
      <c r="F3468" t="s">
        <v>9950</v>
      </c>
      <c r="G3468" t="s">
        <v>346</v>
      </c>
      <c r="H3468" t="s">
        <v>135</v>
      </c>
      <c r="I3468" t="s">
        <v>136</v>
      </c>
      <c r="J3468" t="s">
        <v>137</v>
      </c>
      <c r="K3468" t="s">
        <v>166</v>
      </c>
      <c r="L3468" t="s">
        <v>9951</v>
      </c>
      <c r="M3468" t="s">
        <v>9952</v>
      </c>
      <c r="N3468">
        <v>7.727222222</v>
      </c>
      <c r="O3468">
        <v>0</v>
      </c>
      <c r="P3468">
        <v>0</v>
      </c>
      <c r="Q3468">
        <v>0</v>
      </c>
      <c r="R3468">
        <v>24</v>
      </c>
      <c r="S3468">
        <v>0</v>
      </c>
      <c r="T3468">
        <v>1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48.897006834104872</v>
      </c>
      <c r="AA3468">
        <v>0</v>
      </c>
      <c r="AB3468">
        <v>0</v>
      </c>
      <c r="AC3468">
        <v>0</v>
      </c>
      <c r="AD3468">
        <v>0</v>
      </c>
      <c r="AE3468">
        <v>48.897006834104872</v>
      </c>
    </row>
    <row r="3469" spans="1:31" x14ac:dyDescent="0.3">
      <c r="A3469">
        <v>2696892</v>
      </c>
      <c r="B3469">
        <v>1</v>
      </c>
      <c r="C3469" t="s">
        <v>80</v>
      </c>
      <c r="D3469" t="s">
        <v>108</v>
      </c>
      <c r="E3469" t="s">
        <v>244</v>
      </c>
      <c r="F3469" t="s">
        <v>5421</v>
      </c>
      <c r="G3469" t="s">
        <v>346</v>
      </c>
      <c r="H3469" t="s">
        <v>187</v>
      </c>
      <c r="I3469" t="s">
        <v>136</v>
      </c>
      <c r="J3469" t="s">
        <v>137</v>
      </c>
      <c r="K3469" t="s">
        <v>166</v>
      </c>
      <c r="L3469" t="s">
        <v>9953</v>
      </c>
      <c r="M3469" t="s">
        <v>9954</v>
      </c>
      <c r="N3469">
        <v>8.7647222219999996</v>
      </c>
      <c r="O3469">
        <v>0</v>
      </c>
      <c r="P3469">
        <v>16</v>
      </c>
      <c r="Q3469">
        <v>0</v>
      </c>
      <c r="R3469">
        <v>9</v>
      </c>
      <c r="S3469">
        <v>0</v>
      </c>
      <c r="T3469">
        <v>7</v>
      </c>
      <c r="U3469">
        <v>0</v>
      </c>
      <c r="V3469">
        <v>0</v>
      </c>
      <c r="W3469">
        <v>0</v>
      </c>
      <c r="X3469">
        <v>25.587603173410468</v>
      </c>
      <c r="Y3469">
        <v>0</v>
      </c>
      <c r="Z3469">
        <v>93.362242319192944</v>
      </c>
      <c r="AA3469">
        <v>0</v>
      </c>
      <c r="AB3469">
        <v>57.117277228504037</v>
      </c>
      <c r="AC3469">
        <v>0</v>
      </c>
      <c r="AD3469">
        <v>0</v>
      </c>
      <c r="AE3469">
        <v>176.06712272110747</v>
      </c>
    </row>
    <row r="3470" spans="1:31" x14ac:dyDescent="0.3">
      <c r="A3470">
        <v>2696901</v>
      </c>
      <c r="B3470">
        <v>1</v>
      </c>
      <c r="C3470" t="s">
        <v>80</v>
      </c>
      <c r="D3470" t="s">
        <v>97</v>
      </c>
      <c r="E3470" t="s">
        <v>244</v>
      </c>
      <c r="F3470" t="s">
        <v>1773</v>
      </c>
      <c r="G3470" t="s">
        <v>346</v>
      </c>
      <c r="H3470" t="s">
        <v>187</v>
      </c>
      <c r="I3470" t="s">
        <v>136</v>
      </c>
      <c r="J3470" t="s">
        <v>137</v>
      </c>
      <c r="K3470" t="s">
        <v>166</v>
      </c>
      <c r="L3470" t="s">
        <v>9955</v>
      </c>
      <c r="M3470" t="s">
        <v>9956</v>
      </c>
      <c r="N3470">
        <v>8.1258333329999992</v>
      </c>
      <c r="O3470">
        <v>0</v>
      </c>
      <c r="P3470">
        <v>280</v>
      </c>
      <c r="Q3470">
        <v>0</v>
      </c>
      <c r="R3470">
        <v>2</v>
      </c>
      <c r="S3470">
        <v>0</v>
      </c>
      <c r="T3470">
        <v>34</v>
      </c>
      <c r="U3470">
        <v>0</v>
      </c>
      <c r="V3470">
        <v>0</v>
      </c>
      <c r="W3470">
        <v>0</v>
      </c>
      <c r="X3470">
        <v>328.44724047521305</v>
      </c>
      <c r="Y3470">
        <v>0</v>
      </c>
      <c r="Z3470">
        <v>2.8864298417731313</v>
      </c>
      <c r="AA3470">
        <v>0</v>
      </c>
      <c r="AB3470">
        <v>153.69917223401399</v>
      </c>
      <c r="AC3470">
        <v>0</v>
      </c>
      <c r="AD3470">
        <v>0</v>
      </c>
      <c r="AE3470">
        <v>485.03284255100016</v>
      </c>
    </row>
    <row r="3471" spans="1:31" x14ac:dyDescent="0.3">
      <c r="A3471">
        <v>2696965</v>
      </c>
      <c r="B3471">
        <v>1</v>
      </c>
      <c r="C3471" t="s">
        <v>81</v>
      </c>
      <c r="D3471" t="s">
        <v>113</v>
      </c>
      <c r="E3471" t="s">
        <v>160</v>
      </c>
      <c r="F3471" t="s">
        <v>9957</v>
      </c>
      <c r="G3471" t="s">
        <v>346</v>
      </c>
      <c r="H3471" t="s">
        <v>135</v>
      </c>
      <c r="I3471" t="s">
        <v>136</v>
      </c>
      <c r="J3471" t="s">
        <v>137</v>
      </c>
      <c r="K3471" t="s">
        <v>166</v>
      </c>
      <c r="L3471" t="s">
        <v>9958</v>
      </c>
      <c r="M3471" t="s">
        <v>9959</v>
      </c>
      <c r="N3471">
        <v>6.9388888880000001</v>
      </c>
      <c r="O3471">
        <v>2</v>
      </c>
      <c r="P3471">
        <v>720</v>
      </c>
      <c r="Q3471">
        <v>2</v>
      </c>
      <c r="R3471">
        <v>293</v>
      </c>
      <c r="S3471">
        <v>1</v>
      </c>
      <c r="T3471">
        <v>48</v>
      </c>
      <c r="U3471">
        <v>0</v>
      </c>
      <c r="V3471">
        <v>0</v>
      </c>
      <c r="W3471">
        <v>2.679931711863333</v>
      </c>
      <c r="X3471">
        <v>660.81678023145298</v>
      </c>
      <c r="Y3471">
        <v>264.07135871334629</v>
      </c>
      <c r="Z3471">
        <v>1275.9847872325172</v>
      </c>
      <c r="AA3471">
        <v>4.5255715201696853</v>
      </c>
      <c r="AB3471">
        <v>225.49496978219545</v>
      </c>
      <c r="AC3471">
        <v>0</v>
      </c>
      <c r="AD3471">
        <v>0</v>
      </c>
      <c r="AE3471">
        <v>2433.5733991915449</v>
      </c>
    </row>
    <row r="3472" spans="1:31" x14ac:dyDescent="0.3">
      <c r="A3472">
        <v>2697206</v>
      </c>
      <c r="B3472">
        <v>1</v>
      </c>
      <c r="C3472" t="s">
        <v>80</v>
      </c>
      <c r="D3472" t="s">
        <v>96</v>
      </c>
      <c r="E3472" t="s">
        <v>160</v>
      </c>
      <c r="F3472" t="s">
        <v>9960</v>
      </c>
      <c r="G3472" t="s">
        <v>165</v>
      </c>
      <c r="H3472" t="s">
        <v>135</v>
      </c>
      <c r="I3472" t="s">
        <v>136</v>
      </c>
      <c r="J3472" t="s">
        <v>137</v>
      </c>
      <c r="K3472" t="s">
        <v>166</v>
      </c>
      <c r="L3472" t="s">
        <v>9961</v>
      </c>
      <c r="M3472" t="s">
        <v>9962</v>
      </c>
      <c r="N3472">
        <v>4.0144444439999996</v>
      </c>
      <c r="O3472">
        <v>0</v>
      </c>
      <c r="P3472">
        <v>2945</v>
      </c>
      <c r="Q3472">
        <v>0</v>
      </c>
      <c r="R3472">
        <v>6</v>
      </c>
      <c r="S3472">
        <v>5</v>
      </c>
      <c r="T3472">
        <v>264</v>
      </c>
      <c r="U3472">
        <v>0</v>
      </c>
      <c r="V3472">
        <v>0</v>
      </c>
      <c r="W3472">
        <v>0</v>
      </c>
      <c r="X3472">
        <v>1990.327268047185</v>
      </c>
      <c r="Y3472">
        <v>0</v>
      </c>
      <c r="Z3472">
        <v>6.6962819522375439</v>
      </c>
      <c r="AA3472">
        <v>347.86801776131483</v>
      </c>
      <c r="AB3472">
        <v>1391.5399134469392</v>
      </c>
      <c r="AC3472">
        <v>0</v>
      </c>
      <c r="AD3472">
        <v>0</v>
      </c>
      <c r="AE3472">
        <v>3736.4314812076764</v>
      </c>
    </row>
    <row r="3473" spans="1:31" x14ac:dyDescent="0.3">
      <c r="A3473">
        <v>2697334</v>
      </c>
      <c r="B3473">
        <v>1</v>
      </c>
      <c r="C3473" t="s">
        <v>81</v>
      </c>
      <c r="D3473" t="s">
        <v>121</v>
      </c>
      <c r="E3473" t="s">
        <v>428</v>
      </c>
      <c r="F3473" t="s">
        <v>9963</v>
      </c>
      <c r="G3473" t="s">
        <v>147</v>
      </c>
      <c r="H3473" t="s">
        <v>187</v>
      </c>
      <c r="I3473" t="s">
        <v>136</v>
      </c>
      <c r="J3473" t="s">
        <v>3</v>
      </c>
      <c r="K3473" t="s">
        <v>138</v>
      </c>
      <c r="L3473" t="s">
        <v>9964</v>
      </c>
      <c r="M3473" t="s">
        <v>9965</v>
      </c>
      <c r="N3473">
        <v>2.7613888879999999</v>
      </c>
      <c r="O3473">
        <v>0</v>
      </c>
      <c r="P3473">
        <v>6</v>
      </c>
      <c r="Q3473">
        <v>0</v>
      </c>
      <c r="R3473">
        <v>0</v>
      </c>
      <c r="S3473">
        <v>0</v>
      </c>
      <c r="T3473">
        <v>6</v>
      </c>
      <c r="U3473">
        <v>0</v>
      </c>
      <c r="V3473">
        <v>0</v>
      </c>
      <c r="W3473">
        <v>0</v>
      </c>
      <c r="X3473">
        <v>1.8591693549795625</v>
      </c>
      <c r="Y3473">
        <v>0</v>
      </c>
      <c r="Z3473">
        <v>0</v>
      </c>
      <c r="AA3473">
        <v>0</v>
      </c>
      <c r="AB3473">
        <v>14.316890143041455</v>
      </c>
      <c r="AC3473">
        <v>0</v>
      </c>
      <c r="AD3473">
        <v>0</v>
      </c>
      <c r="AE3473">
        <v>16.176059498021019</v>
      </c>
    </row>
    <row r="3474" spans="1:31" x14ac:dyDescent="0.3">
      <c r="A3474">
        <v>2697363</v>
      </c>
      <c r="B3474">
        <v>1</v>
      </c>
      <c r="C3474" t="s">
        <v>81</v>
      </c>
      <c r="D3474" t="s">
        <v>112</v>
      </c>
      <c r="E3474" t="s">
        <v>145</v>
      </c>
      <c r="F3474" t="s">
        <v>9966</v>
      </c>
      <c r="G3474" t="s">
        <v>134</v>
      </c>
      <c r="H3474" t="s">
        <v>135</v>
      </c>
      <c r="I3474" t="s">
        <v>136</v>
      </c>
      <c r="J3474" t="s">
        <v>137</v>
      </c>
      <c r="K3474" t="s">
        <v>138</v>
      </c>
      <c r="L3474" t="s">
        <v>9967</v>
      </c>
      <c r="M3474" t="s">
        <v>9968</v>
      </c>
      <c r="N3474">
        <v>2.1563888879999999</v>
      </c>
      <c r="O3474">
        <v>0</v>
      </c>
      <c r="P3474">
        <v>0</v>
      </c>
      <c r="Q3474">
        <v>7</v>
      </c>
      <c r="R3474">
        <v>0</v>
      </c>
      <c r="S3474">
        <v>1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16.778531382002278</v>
      </c>
      <c r="Z3474">
        <v>0</v>
      </c>
      <c r="AA3474">
        <v>0.44884507531182227</v>
      </c>
      <c r="AB3474">
        <v>0</v>
      </c>
      <c r="AC3474">
        <v>0</v>
      </c>
      <c r="AD3474">
        <v>0</v>
      </c>
      <c r="AE3474">
        <v>17.227376457314101</v>
      </c>
    </row>
    <row r="3475" spans="1:31" x14ac:dyDescent="0.3">
      <c r="A3475">
        <v>2697368</v>
      </c>
      <c r="B3475">
        <v>1</v>
      </c>
      <c r="C3475" t="s">
        <v>80</v>
      </c>
      <c r="D3475" t="s">
        <v>103</v>
      </c>
      <c r="E3475" t="s">
        <v>213</v>
      </c>
      <c r="F3475" t="s">
        <v>9969</v>
      </c>
      <c r="G3475" t="s">
        <v>688</v>
      </c>
      <c r="H3475" t="s">
        <v>187</v>
      </c>
      <c r="I3475" t="s">
        <v>136</v>
      </c>
      <c r="J3475" t="s">
        <v>137</v>
      </c>
      <c r="K3475" t="s">
        <v>138</v>
      </c>
      <c r="L3475" t="s">
        <v>9970</v>
      </c>
      <c r="M3475" t="s">
        <v>9971</v>
      </c>
      <c r="N3475">
        <v>1.96</v>
      </c>
      <c r="O3475">
        <v>0</v>
      </c>
      <c r="P3475">
        <v>2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1.3684069428491727</v>
      </c>
      <c r="Y3475">
        <v>0</v>
      </c>
      <c r="Z3475">
        <v>0</v>
      </c>
      <c r="AA3475">
        <v>0</v>
      </c>
      <c r="AB3475">
        <v>0</v>
      </c>
      <c r="AC3475">
        <v>0</v>
      </c>
      <c r="AD3475">
        <v>0</v>
      </c>
      <c r="AE3475">
        <v>1.3684069428491727</v>
      </c>
    </row>
    <row r="3476" spans="1:31" x14ac:dyDescent="0.3">
      <c r="A3476">
        <v>2697371</v>
      </c>
      <c r="B3476">
        <v>1</v>
      </c>
      <c r="C3476" t="s">
        <v>80</v>
      </c>
      <c r="D3476" t="s">
        <v>96</v>
      </c>
      <c r="E3476" t="s">
        <v>213</v>
      </c>
      <c r="F3476" t="s">
        <v>9831</v>
      </c>
      <c r="G3476" t="s">
        <v>688</v>
      </c>
      <c r="H3476" t="s">
        <v>187</v>
      </c>
      <c r="I3476" t="s">
        <v>136</v>
      </c>
      <c r="J3476" t="s">
        <v>137</v>
      </c>
      <c r="K3476" t="s">
        <v>138</v>
      </c>
      <c r="L3476" t="s">
        <v>9972</v>
      </c>
      <c r="M3476" t="s">
        <v>9973</v>
      </c>
      <c r="N3476">
        <v>2.0449999999999999</v>
      </c>
      <c r="O3476">
        <v>0</v>
      </c>
      <c r="P3476">
        <v>1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0.33969328166635127</v>
      </c>
      <c r="Y3476">
        <v>0</v>
      </c>
      <c r="Z3476">
        <v>0</v>
      </c>
      <c r="AA3476">
        <v>0</v>
      </c>
      <c r="AB3476">
        <v>0</v>
      </c>
      <c r="AC3476">
        <v>0</v>
      </c>
      <c r="AD3476">
        <v>0</v>
      </c>
      <c r="AE3476">
        <v>0.33969328166635127</v>
      </c>
    </row>
    <row r="3477" spans="1:31" x14ac:dyDescent="0.3">
      <c r="A3477">
        <v>2697398</v>
      </c>
      <c r="B3477">
        <v>1</v>
      </c>
      <c r="C3477" t="s">
        <v>81</v>
      </c>
      <c r="D3477" t="s">
        <v>112</v>
      </c>
      <c r="E3477" t="s">
        <v>160</v>
      </c>
      <c r="F3477" t="s">
        <v>6805</v>
      </c>
      <c r="G3477" t="s">
        <v>134</v>
      </c>
      <c r="H3477" t="s">
        <v>135</v>
      </c>
      <c r="I3477" t="s">
        <v>136</v>
      </c>
      <c r="J3477" t="s">
        <v>137</v>
      </c>
      <c r="K3477" t="s">
        <v>138</v>
      </c>
      <c r="L3477" t="s">
        <v>9974</v>
      </c>
      <c r="M3477" t="s">
        <v>9975</v>
      </c>
      <c r="N3477">
        <v>0.117222222</v>
      </c>
      <c r="O3477">
        <v>0</v>
      </c>
      <c r="P3477">
        <v>0</v>
      </c>
      <c r="Q3477">
        <v>7</v>
      </c>
      <c r="R3477">
        <v>73</v>
      </c>
      <c r="S3477">
        <v>5</v>
      </c>
      <c r="T3477">
        <v>1</v>
      </c>
      <c r="U3477">
        <v>0</v>
      </c>
      <c r="V3477">
        <v>0</v>
      </c>
      <c r="W3477">
        <v>0</v>
      </c>
      <c r="X3477">
        <v>0</v>
      </c>
      <c r="Y3477">
        <v>0.64685452766887963</v>
      </c>
      <c r="Z3477">
        <v>8.0045203760512003</v>
      </c>
      <c r="AA3477">
        <v>4.4596842545100808</v>
      </c>
      <c r="AB3477">
        <v>0</v>
      </c>
      <c r="AC3477">
        <v>0</v>
      </c>
      <c r="AD3477">
        <v>0</v>
      </c>
      <c r="AE3477">
        <v>13.111059158230162</v>
      </c>
    </row>
    <row r="3478" spans="1:31" x14ac:dyDescent="0.3">
      <c r="A3478">
        <v>2697400</v>
      </c>
      <c r="B3478">
        <v>1</v>
      </c>
      <c r="C3478" t="s">
        <v>81</v>
      </c>
      <c r="D3478" t="s">
        <v>120</v>
      </c>
      <c r="E3478" t="s">
        <v>145</v>
      </c>
      <c r="F3478" t="s">
        <v>4272</v>
      </c>
      <c r="G3478" t="s">
        <v>442</v>
      </c>
      <c r="H3478" t="s">
        <v>135</v>
      </c>
      <c r="I3478" t="s">
        <v>169</v>
      </c>
      <c r="J3478" t="s">
        <v>137</v>
      </c>
      <c r="K3478" t="s">
        <v>138</v>
      </c>
      <c r="L3478" t="s">
        <v>9976</v>
      </c>
      <c r="M3478" t="s">
        <v>9977</v>
      </c>
      <c r="N3478">
        <v>9.7222220000000008E-3</v>
      </c>
      <c r="O3478">
        <v>0</v>
      </c>
      <c r="P3478">
        <v>245</v>
      </c>
      <c r="Q3478">
        <v>0</v>
      </c>
      <c r="R3478">
        <v>3</v>
      </c>
      <c r="S3478">
        <v>0</v>
      </c>
      <c r="T3478">
        <v>29</v>
      </c>
      <c r="U3478">
        <v>0</v>
      </c>
      <c r="V3478">
        <v>0</v>
      </c>
      <c r="W3478">
        <v>0</v>
      </c>
      <c r="X3478">
        <v>0.44014527827340683</v>
      </c>
      <c r="Y3478">
        <v>0</v>
      </c>
      <c r="Z3478">
        <v>4.9179071041314866E-2</v>
      </c>
      <c r="AA3478">
        <v>0</v>
      </c>
      <c r="AB3478">
        <v>9.9143558207683891E-2</v>
      </c>
      <c r="AC3478">
        <v>0</v>
      </c>
      <c r="AD3478">
        <v>0</v>
      </c>
      <c r="AE3478">
        <v>0.58846790752240552</v>
      </c>
    </row>
    <row r="3479" spans="1:31" x14ac:dyDescent="0.3">
      <c r="A3479">
        <v>2697425</v>
      </c>
      <c r="B3479">
        <v>1</v>
      </c>
      <c r="C3479" t="s">
        <v>80</v>
      </c>
      <c r="D3479" t="s">
        <v>105</v>
      </c>
      <c r="E3479" t="s">
        <v>184</v>
      </c>
      <c r="F3479" t="s">
        <v>9978</v>
      </c>
      <c r="G3479" t="s">
        <v>409</v>
      </c>
      <c r="H3479" t="s">
        <v>187</v>
      </c>
      <c r="I3479" t="s">
        <v>136</v>
      </c>
      <c r="J3479" t="s">
        <v>137</v>
      </c>
      <c r="K3479" t="s">
        <v>138</v>
      </c>
      <c r="L3479" t="s">
        <v>9979</v>
      </c>
      <c r="M3479" t="s">
        <v>9980</v>
      </c>
      <c r="N3479">
        <v>0.74666666599999998</v>
      </c>
      <c r="O3479">
        <v>0</v>
      </c>
      <c r="P3479">
        <v>76</v>
      </c>
      <c r="Q3479">
        <v>0</v>
      </c>
      <c r="R3479">
        <v>0</v>
      </c>
      <c r="S3479">
        <v>0</v>
      </c>
      <c r="T3479">
        <v>2</v>
      </c>
      <c r="U3479">
        <v>0</v>
      </c>
      <c r="V3479">
        <v>0</v>
      </c>
      <c r="W3479">
        <v>0</v>
      </c>
      <c r="X3479">
        <v>11.855640093781043</v>
      </c>
      <c r="Y3479">
        <v>0</v>
      </c>
      <c r="Z3479">
        <v>0</v>
      </c>
      <c r="AA3479">
        <v>0</v>
      </c>
      <c r="AB3479">
        <v>8.6701325584085345E-2</v>
      </c>
      <c r="AC3479">
        <v>0</v>
      </c>
      <c r="AD3479">
        <v>0</v>
      </c>
      <c r="AE3479">
        <v>11.942341419365128</v>
      </c>
    </row>
    <row r="3480" spans="1:31" x14ac:dyDescent="0.3">
      <c r="A3480">
        <v>2697426</v>
      </c>
      <c r="B3480">
        <v>1</v>
      </c>
      <c r="C3480" t="s">
        <v>80</v>
      </c>
      <c r="D3480" t="s">
        <v>84</v>
      </c>
      <c r="E3480" t="s">
        <v>213</v>
      </c>
      <c r="F3480" t="s">
        <v>9981</v>
      </c>
      <c r="G3480" t="s">
        <v>688</v>
      </c>
      <c r="H3480" t="s">
        <v>187</v>
      </c>
      <c r="I3480" t="s">
        <v>136</v>
      </c>
      <c r="J3480" t="s">
        <v>137</v>
      </c>
      <c r="K3480" t="s">
        <v>138</v>
      </c>
      <c r="L3480" t="s">
        <v>9982</v>
      </c>
      <c r="M3480" t="s">
        <v>9983</v>
      </c>
      <c r="N3480">
        <v>1.040277777</v>
      </c>
      <c r="O3480">
        <v>0</v>
      </c>
      <c r="P3480">
        <v>3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1.3902207930436072</v>
      </c>
      <c r="Y3480">
        <v>0</v>
      </c>
      <c r="Z3480">
        <v>0</v>
      </c>
      <c r="AA3480">
        <v>0</v>
      </c>
      <c r="AB3480">
        <v>0</v>
      </c>
      <c r="AC3480">
        <v>0</v>
      </c>
      <c r="AD3480">
        <v>0</v>
      </c>
      <c r="AE3480">
        <v>1.3902207930436072</v>
      </c>
    </row>
    <row r="3481" spans="1:31" x14ac:dyDescent="0.3">
      <c r="A3481">
        <v>2697434</v>
      </c>
      <c r="B3481">
        <v>1</v>
      </c>
      <c r="C3481" t="s">
        <v>80</v>
      </c>
      <c r="D3481" t="s">
        <v>83</v>
      </c>
      <c r="E3481" t="s">
        <v>244</v>
      </c>
      <c r="F3481" t="s">
        <v>9984</v>
      </c>
      <c r="G3481" t="s">
        <v>409</v>
      </c>
      <c r="H3481" t="s">
        <v>187</v>
      </c>
      <c r="I3481" t="s">
        <v>136</v>
      </c>
      <c r="J3481" t="s">
        <v>137</v>
      </c>
      <c r="K3481" t="s">
        <v>138</v>
      </c>
      <c r="L3481" t="s">
        <v>9985</v>
      </c>
      <c r="M3481" t="s">
        <v>9986</v>
      </c>
      <c r="N3481">
        <v>0.47361111099999997</v>
      </c>
      <c r="O3481">
        <v>0</v>
      </c>
      <c r="P3481">
        <v>1381</v>
      </c>
      <c r="Q3481">
        <v>0</v>
      </c>
      <c r="R3481">
        <v>0</v>
      </c>
      <c r="S3481">
        <v>0</v>
      </c>
      <c r="T3481">
        <v>31</v>
      </c>
      <c r="U3481">
        <v>0</v>
      </c>
      <c r="V3481">
        <v>0</v>
      </c>
      <c r="W3481">
        <v>0</v>
      </c>
      <c r="X3481">
        <v>122.86088431459793</v>
      </c>
      <c r="Y3481">
        <v>0</v>
      </c>
      <c r="Z3481">
        <v>0</v>
      </c>
      <c r="AA3481">
        <v>0</v>
      </c>
      <c r="AB3481">
        <v>19.242124997697552</v>
      </c>
      <c r="AC3481">
        <v>0</v>
      </c>
      <c r="AD3481">
        <v>0</v>
      </c>
      <c r="AE3481">
        <v>142.10300931229548</v>
      </c>
    </row>
    <row r="3482" spans="1:31" x14ac:dyDescent="0.3">
      <c r="A3482">
        <v>2696665</v>
      </c>
      <c r="B3482">
        <v>1</v>
      </c>
      <c r="C3482" t="s">
        <v>81</v>
      </c>
      <c r="D3482" t="s">
        <v>118</v>
      </c>
      <c r="E3482" t="s">
        <v>141</v>
      </c>
      <c r="F3482" t="s">
        <v>142</v>
      </c>
      <c r="G3482" t="s">
        <v>134</v>
      </c>
      <c r="H3482" t="s">
        <v>135</v>
      </c>
      <c r="I3482" t="s">
        <v>136</v>
      </c>
      <c r="J3482" t="s">
        <v>137</v>
      </c>
      <c r="K3482" t="s">
        <v>138</v>
      </c>
      <c r="L3482" t="s">
        <v>9987</v>
      </c>
      <c r="M3482" t="s">
        <v>9988</v>
      </c>
      <c r="N3482">
        <v>7.8888888000000004E-2</v>
      </c>
      <c r="O3482">
        <v>17</v>
      </c>
      <c r="P3482">
        <v>1155</v>
      </c>
      <c r="Q3482">
        <v>202</v>
      </c>
      <c r="R3482">
        <v>88</v>
      </c>
      <c r="S3482">
        <v>31</v>
      </c>
      <c r="T3482">
        <v>90</v>
      </c>
      <c r="U3482">
        <v>0</v>
      </c>
      <c r="V3482">
        <v>0</v>
      </c>
      <c r="W3482">
        <v>0.26783405638554636</v>
      </c>
      <c r="X3482">
        <v>13.791181399443849</v>
      </c>
      <c r="Y3482">
        <v>82.156081461268386</v>
      </c>
      <c r="Z3482">
        <v>9.5981528358844166</v>
      </c>
      <c r="AA3482">
        <v>7.3749677451045308</v>
      </c>
      <c r="AB3482">
        <v>4.0258968572760763</v>
      </c>
      <c r="AC3482">
        <v>0</v>
      </c>
      <c r="AD3482">
        <v>0</v>
      </c>
      <c r="AE3482">
        <v>117.21411435536281</v>
      </c>
    </row>
    <row r="3483" spans="1:31" x14ac:dyDescent="0.3">
      <c r="A3483">
        <v>2696876</v>
      </c>
      <c r="B3483">
        <v>1</v>
      </c>
      <c r="C3483" t="s">
        <v>80</v>
      </c>
      <c r="D3483" t="s">
        <v>93</v>
      </c>
      <c r="E3483" t="s">
        <v>160</v>
      </c>
      <c r="F3483" t="s">
        <v>6601</v>
      </c>
      <c r="G3483" t="s">
        <v>165</v>
      </c>
      <c r="H3483" t="s">
        <v>135</v>
      </c>
      <c r="I3483" t="s">
        <v>136</v>
      </c>
      <c r="J3483" t="s">
        <v>137</v>
      </c>
      <c r="K3483" t="s">
        <v>166</v>
      </c>
      <c r="L3483" t="s">
        <v>9989</v>
      </c>
      <c r="M3483" t="s">
        <v>9990</v>
      </c>
      <c r="N3483">
        <v>7.8330555549999996</v>
      </c>
      <c r="O3483">
        <v>3</v>
      </c>
      <c r="P3483">
        <v>5</v>
      </c>
      <c r="Q3483">
        <v>39</v>
      </c>
      <c r="R3483">
        <v>2</v>
      </c>
      <c r="S3483">
        <v>10</v>
      </c>
      <c r="T3483">
        <v>12</v>
      </c>
      <c r="U3483">
        <v>1</v>
      </c>
      <c r="V3483">
        <v>0</v>
      </c>
      <c r="W3483">
        <v>27.425343368223402</v>
      </c>
      <c r="X3483">
        <v>16.902088398987285</v>
      </c>
      <c r="Y3483">
        <v>2601.3428084987977</v>
      </c>
      <c r="Z3483">
        <v>18.028860316072066</v>
      </c>
      <c r="AA3483">
        <v>368.64331470955688</v>
      </c>
      <c r="AB3483">
        <v>165.91106796583625</v>
      </c>
      <c r="AC3483">
        <v>209.26628450167377</v>
      </c>
      <c r="AD3483">
        <v>0</v>
      </c>
      <c r="AE3483">
        <v>3407.5197677591473</v>
      </c>
    </row>
    <row r="3484" spans="1:31" x14ac:dyDescent="0.3">
      <c r="A3484">
        <v>2696943</v>
      </c>
      <c r="B3484">
        <v>1</v>
      </c>
      <c r="C3484" t="s">
        <v>81</v>
      </c>
      <c r="D3484" t="s">
        <v>112</v>
      </c>
      <c r="E3484" t="s">
        <v>145</v>
      </c>
      <c r="F3484" t="s">
        <v>9991</v>
      </c>
      <c r="G3484" t="s">
        <v>346</v>
      </c>
      <c r="H3484" t="s">
        <v>135</v>
      </c>
      <c r="I3484" t="s">
        <v>136</v>
      </c>
      <c r="J3484" t="s">
        <v>137</v>
      </c>
      <c r="K3484" t="s">
        <v>166</v>
      </c>
      <c r="L3484" t="s">
        <v>9992</v>
      </c>
      <c r="M3484" t="s">
        <v>9993</v>
      </c>
      <c r="N3484">
        <v>7.6222222220000004</v>
      </c>
      <c r="O3484">
        <v>3</v>
      </c>
      <c r="P3484">
        <v>714</v>
      </c>
      <c r="Q3484">
        <v>2</v>
      </c>
      <c r="R3484">
        <v>20</v>
      </c>
      <c r="S3484">
        <v>5</v>
      </c>
      <c r="T3484">
        <v>51</v>
      </c>
      <c r="U3484">
        <v>0</v>
      </c>
      <c r="V3484">
        <v>0</v>
      </c>
      <c r="W3484">
        <v>4.4159372845624993</v>
      </c>
      <c r="X3484">
        <v>385.56262626311911</v>
      </c>
      <c r="Y3484">
        <v>117.39270251134768</v>
      </c>
      <c r="Z3484">
        <v>33.985169820819976</v>
      </c>
      <c r="AA3484">
        <v>130.15955892876718</v>
      </c>
      <c r="AB3484">
        <v>115.1811144948465</v>
      </c>
      <c r="AC3484">
        <v>0</v>
      </c>
      <c r="AD3484">
        <v>0</v>
      </c>
      <c r="AE3484">
        <v>786.69710930346298</v>
      </c>
    </row>
    <row r="3485" spans="1:31" x14ac:dyDescent="0.3">
      <c r="A3485">
        <v>2696946</v>
      </c>
      <c r="B3485">
        <v>1</v>
      </c>
      <c r="C3485" t="s">
        <v>81</v>
      </c>
      <c r="D3485" t="s">
        <v>127</v>
      </c>
      <c r="E3485" t="s">
        <v>132</v>
      </c>
      <c r="F3485" t="s">
        <v>9470</v>
      </c>
      <c r="G3485" t="s">
        <v>346</v>
      </c>
      <c r="H3485" t="s">
        <v>135</v>
      </c>
      <c r="I3485" t="s">
        <v>136</v>
      </c>
      <c r="J3485" t="s">
        <v>137</v>
      </c>
      <c r="K3485" t="s">
        <v>166</v>
      </c>
      <c r="L3485" t="s">
        <v>9994</v>
      </c>
      <c r="M3485" t="s">
        <v>9995</v>
      </c>
      <c r="N3485">
        <v>7.2716666659999998</v>
      </c>
      <c r="O3485">
        <v>3</v>
      </c>
      <c r="P3485">
        <v>4</v>
      </c>
      <c r="Q3485">
        <v>46</v>
      </c>
      <c r="R3485">
        <v>21</v>
      </c>
      <c r="S3485">
        <v>2</v>
      </c>
      <c r="T3485">
        <v>2</v>
      </c>
      <c r="U3485">
        <v>0</v>
      </c>
      <c r="V3485">
        <v>0</v>
      </c>
      <c r="W3485">
        <v>4.1080862463127792</v>
      </c>
      <c r="X3485">
        <v>11.973965545386845</v>
      </c>
      <c r="Y3485">
        <v>185.2294726870222</v>
      </c>
      <c r="Z3485">
        <v>238.33380044269592</v>
      </c>
      <c r="AA3485">
        <v>5.3779457850731855</v>
      </c>
      <c r="AB3485">
        <v>0</v>
      </c>
      <c r="AC3485">
        <v>0</v>
      </c>
      <c r="AD3485">
        <v>0</v>
      </c>
      <c r="AE3485">
        <v>445.02327070649091</v>
      </c>
    </row>
    <row r="3486" spans="1:31" x14ac:dyDescent="0.3">
      <c r="A3486">
        <v>2696953</v>
      </c>
      <c r="B3486">
        <v>1</v>
      </c>
      <c r="C3486" t="s">
        <v>81</v>
      </c>
      <c r="D3486" t="s">
        <v>127</v>
      </c>
      <c r="E3486" t="s">
        <v>132</v>
      </c>
      <c r="F3486" t="s">
        <v>9996</v>
      </c>
      <c r="G3486" t="s">
        <v>346</v>
      </c>
      <c r="H3486" t="s">
        <v>135</v>
      </c>
      <c r="I3486" t="s">
        <v>136</v>
      </c>
      <c r="J3486" t="s">
        <v>137</v>
      </c>
      <c r="K3486" t="s">
        <v>166</v>
      </c>
      <c r="L3486" t="s">
        <v>9997</v>
      </c>
      <c r="M3486" t="s">
        <v>9998</v>
      </c>
      <c r="N3486">
        <v>7.3519444439999999</v>
      </c>
      <c r="O3486">
        <v>5</v>
      </c>
      <c r="P3486">
        <v>4</v>
      </c>
      <c r="Q3486">
        <v>88</v>
      </c>
      <c r="R3486">
        <v>87</v>
      </c>
      <c r="S3486">
        <v>8</v>
      </c>
      <c r="T3486">
        <v>0</v>
      </c>
      <c r="U3486">
        <v>0</v>
      </c>
      <c r="V3486">
        <v>0</v>
      </c>
      <c r="W3486">
        <v>5.5803562782193152</v>
      </c>
      <c r="X3486">
        <v>4.6778280624506889</v>
      </c>
      <c r="Y3486">
        <v>283.4556870730292</v>
      </c>
      <c r="Z3486">
        <v>203.30991297214828</v>
      </c>
      <c r="AA3486">
        <v>6.6757574113148479</v>
      </c>
      <c r="AB3486">
        <v>0</v>
      </c>
      <c r="AC3486">
        <v>0</v>
      </c>
      <c r="AD3486">
        <v>0</v>
      </c>
      <c r="AE3486">
        <v>503.6995417971624</v>
      </c>
    </row>
    <row r="3487" spans="1:31" x14ac:dyDescent="0.3">
      <c r="A3487">
        <v>2696962</v>
      </c>
      <c r="B3487">
        <v>1</v>
      </c>
      <c r="C3487" t="s">
        <v>81</v>
      </c>
      <c r="D3487" t="s">
        <v>121</v>
      </c>
      <c r="E3487" t="s">
        <v>160</v>
      </c>
      <c r="F3487" t="s">
        <v>9999</v>
      </c>
      <c r="G3487" t="s">
        <v>165</v>
      </c>
      <c r="H3487" t="s">
        <v>135</v>
      </c>
      <c r="I3487" t="s">
        <v>136</v>
      </c>
      <c r="J3487" t="s">
        <v>137</v>
      </c>
      <c r="K3487" t="s">
        <v>166</v>
      </c>
      <c r="L3487" t="s">
        <v>10000</v>
      </c>
      <c r="M3487" t="s">
        <v>10001</v>
      </c>
      <c r="N3487">
        <v>7.2494444439999999</v>
      </c>
      <c r="O3487">
        <v>10</v>
      </c>
      <c r="P3487">
        <v>1567</v>
      </c>
      <c r="Q3487">
        <v>4</v>
      </c>
      <c r="R3487">
        <v>65</v>
      </c>
      <c r="S3487">
        <v>6</v>
      </c>
      <c r="T3487">
        <v>86</v>
      </c>
      <c r="U3487">
        <v>0</v>
      </c>
      <c r="V3487">
        <v>0</v>
      </c>
      <c r="W3487">
        <v>139.09686944658696</v>
      </c>
      <c r="X3487">
        <v>1340.7558902081598</v>
      </c>
      <c r="Y3487">
        <v>131.71391751133524</v>
      </c>
      <c r="Z3487">
        <v>233.31594442410554</v>
      </c>
      <c r="AA3487">
        <v>238.20364584858655</v>
      </c>
      <c r="AB3487">
        <v>278.41265430336068</v>
      </c>
      <c r="AC3487">
        <v>0</v>
      </c>
      <c r="AD3487">
        <v>0</v>
      </c>
      <c r="AE3487">
        <v>2361.4989217421348</v>
      </c>
    </row>
    <row r="3488" spans="1:31" x14ac:dyDescent="0.3">
      <c r="A3488">
        <v>2696970</v>
      </c>
      <c r="B3488">
        <v>1</v>
      </c>
      <c r="C3488" t="s">
        <v>81</v>
      </c>
      <c r="D3488" t="s">
        <v>118</v>
      </c>
      <c r="E3488" t="s">
        <v>145</v>
      </c>
      <c r="F3488" t="s">
        <v>1357</v>
      </c>
      <c r="G3488" t="s">
        <v>346</v>
      </c>
      <c r="H3488" t="s">
        <v>135</v>
      </c>
      <c r="I3488" t="s">
        <v>136</v>
      </c>
      <c r="J3488" t="s">
        <v>137</v>
      </c>
      <c r="K3488" t="s">
        <v>166</v>
      </c>
      <c r="L3488" t="s">
        <v>10002</v>
      </c>
      <c r="M3488" t="s">
        <v>10003</v>
      </c>
      <c r="N3488">
        <v>7.1841666660000003</v>
      </c>
      <c r="O3488">
        <v>0</v>
      </c>
      <c r="P3488">
        <v>376</v>
      </c>
      <c r="Q3488">
        <v>0</v>
      </c>
      <c r="R3488">
        <v>7</v>
      </c>
      <c r="S3488">
        <v>0</v>
      </c>
      <c r="T3488">
        <v>40</v>
      </c>
      <c r="U3488">
        <v>0</v>
      </c>
      <c r="V3488">
        <v>0</v>
      </c>
      <c r="W3488">
        <v>0</v>
      </c>
      <c r="X3488">
        <v>427.2914645787763</v>
      </c>
      <c r="Y3488">
        <v>0</v>
      </c>
      <c r="Z3488">
        <v>19.27238602641679</v>
      </c>
      <c r="AA3488">
        <v>0</v>
      </c>
      <c r="AB3488">
        <v>136.47618351346304</v>
      </c>
      <c r="AC3488">
        <v>0</v>
      </c>
      <c r="AD3488">
        <v>0</v>
      </c>
      <c r="AE3488">
        <v>583.04003411865608</v>
      </c>
    </row>
    <row r="3489" spans="1:31" x14ac:dyDescent="0.3">
      <c r="A3489">
        <v>2696972</v>
      </c>
      <c r="B3489">
        <v>1</v>
      </c>
      <c r="C3489" t="s">
        <v>80</v>
      </c>
      <c r="D3489" t="s">
        <v>93</v>
      </c>
      <c r="E3489" t="s">
        <v>160</v>
      </c>
      <c r="F3489" t="s">
        <v>1829</v>
      </c>
      <c r="G3489" t="s">
        <v>346</v>
      </c>
      <c r="H3489" t="s">
        <v>135</v>
      </c>
      <c r="I3489" t="s">
        <v>136</v>
      </c>
      <c r="J3489" t="s">
        <v>137</v>
      </c>
      <c r="K3489" t="s">
        <v>166</v>
      </c>
      <c r="L3489" t="s">
        <v>10004</v>
      </c>
      <c r="M3489" t="s">
        <v>10005</v>
      </c>
      <c r="N3489">
        <v>7.5536111110000004</v>
      </c>
      <c r="O3489">
        <v>0</v>
      </c>
      <c r="P3489">
        <v>637</v>
      </c>
      <c r="Q3489">
        <v>10</v>
      </c>
      <c r="R3489">
        <v>164</v>
      </c>
      <c r="S3489">
        <v>2</v>
      </c>
      <c r="T3489">
        <v>117</v>
      </c>
      <c r="U3489">
        <v>1</v>
      </c>
      <c r="V3489">
        <v>0</v>
      </c>
      <c r="W3489">
        <v>0</v>
      </c>
      <c r="X3489">
        <v>1038.2022367414411</v>
      </c>
      <c r="Y3489">
        <v>549.80433015952667</v>
      </c>
      <c r="Z3489">
        <v>4430.7257124807775</v>
      </c>
      <c r="AA3489">
        <v>132.7749478538754</v>
      </c>
      <c r="AB3489">
        <v>1364.2627205978583</v>
      </c>
      <c r="AC3489">
        <v>1148.1760458841811</v>
      </c>
      <c r="AD3489">
        <v>0</v>
      </c>
      <c r="AE3489">
        <v>8663.9459937176616</v>
      </c>
    </row>
    <row r="3490" spans="1:31" x14ac:dyDescent="0.3">
      <c r="A3490">
        <v>2697000</v>
      </c>
      <c r="B3490">
        <v>1</v>
      </c>
      <c r="C3490" t="s">
        <v>80</v>
      </c>
      <c r="D3490" t="s">
        <v>99</v>
      </c>
      <c r="E3490" t="s">
        <v>244</v>
      </c>
      <c r="F3490" t="s">
        <v>7720</v>
      </c>
      <c r="G3490" t="s">
        <v>346</v>
      </c>
      <c r="H3490" t="s">
        <v>187</v>
      </c>
      <c r="I3490" t="s">
        <v>136</v>
      </c>
      <c r="J3490" t="s">
        <v>137</v>
      </c>
      <c r="K3490" t="s">
        <v>166</v>
      </c>
      <c r="L3490" t="s">
        <v>10006</v>
      </c>
      <c r="M3490" t="s">
        <v>10007</v>
      </c>
      <c r="N3490">
        <v>7.6524999999999999</v>
      </c>
      <c r="O3490">
        <v>0</v>
      </c>
      <c r="P3490">
        <v>25</v>
      </c>
      <c r="Q3490">
        <v>0</v>
      </c>
      <c r="R3490">
        <v>22</v>
      </c>
      <c r="S3490">
        <v>0</v>
      </c>
      <c r="T3490">
        <v>7</v>
      </c>
      <c r="U3490">
        <v>0</v>
      </c>
      <c r="V3490">
        <v>0</v>
      </c>
      <c r="W3490">
        <v>0</v>
      </c>
      <c r="X3490">
        <v>24.605004344890947</v>
      </c>
      <c r="Y3490">
        <v>0</v>
      </c>
      <c r="Z3490">
        <v>26.546857405177597</v>
      </c>
      <c r="AA3490">
        <v>0</v>
      </c>
      <c r="AB3490">
        <v>10.090012539320069</v>
      </c>
      <c r="AC3490">
        <v>0</v>
      </c>
      <c r="AD3490">
        <v>0</v>
      </c>
      <c r="AE3490">
        <v>61.241874289388619</v>
      </c>
    </row>
    <row r="3491" spans="1:31" x14ac:dyDescent="0.3">
      <c r="A3491">
        <v>2697034</v>
      </c>
      <c r="B3491">
        <v>1</v>
      </c>
      <c r="C3491" t="s">
        <v>81</v>
      </c>
      <c r="D3491" t="s">
        <v>119</v>
      </c>
      <c r="E3491" t="s">
        <v>145</v>
      </c>
      <c r="F3491" t="s">
        <v>10008</v>
      </c>
      <c r="G3491" t="s">
        <v>176</v>
      </c>
      <c r="H3491" t="s">
        <v>135</v>
      </c>
      <c r="I3491" t="s">
        <v>136</v>
      </c>
      <c r="J3491" t="s">
        <v>137</v>
      </c>
      <c r="K3491" t="s">
        <v>138</v>
      </c>
      <c r="L3491" t="s">
        <v>10009</v>
      </c>
      <c r="M3491" t="s">
        <v>10010</v>
      </c>
      <c r="N3491">
        <v>6.0636111110000002</v>
      </c>
      <c r="O3491">
        <v>0</v>
      </c>
      <c r="P3491">
        <v>3</v>
      </c>
      <c r="Q3491">
        <v>0</v>
      </c>
      <c r="R3491">
        <v>7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9.9241143620636435E-2</v>
      </c>
      <c r="Y3491">
        <v>0</v>
      </c>
      <c r="Z3491">
        <v>54.762565879680345</v>
      </c>
      <c r="AA3491">
        <v>0</v>
      </c>
      <c r="AB3491">
        <v>0</v>
      </c>
      <c r="AC3491">
        <v>0</v>
      </c>
      <c r="AD3491">
        <v>0</v>
      </c>
      <c r="AE3491">
        <v>54.861807023300983</v>
      </c>
    </row>
    <row r="3492" spans="1:31" x14ac:dyDescent="0.3">
      <c r="A3492">
        <v>2697042</v>
      </c>
      <c r="B3492">
        <v>1</v>
      </c>
      <c r="C3492" t="s">
        <v>80</v>
      </c>
      <c r="D3492" t="s">
        <v>89</v>
      </c>
      <c r="E3492" t="s">
        <v>160</v>
      </c>
      <c r="F3492" t="s">
        <v>10011</v>
      </c>
      <c r="G3492" t="s">
        <v>165</v>
      </c>
      <c r="H3492" t="s">
        <v>135</v>
      </c>
      <c r="I3492" t="s">
        <v>136</v>
      </c>
      <c r="J3492" t="s">
        <v>137</v>
      </c>
      <c r="K3492" t="s">
        <v>166</v>
      </c>
      <c r="L3492" t="s">
        <v>10012</v>
      </c>
      <c r="M3492" t="s">
        <v>10013</v>
      </c>
      <c r="N3492">
        <v>7.0905555549999999</v>
      </c>
      <c r="O3492">
        <v>0</v>
      </c>
      <c r="P3492">
        <v>2669</v>
      </c>
      <c r="Q3492">
        <v>0</v>
      </c>
      <c r="R3492">
        <v>7</v>
      </c>
      <c r="S3492">
        <v>0</v>
      </c>
      <c r="T3492">
        <v>319</v>
      </c>
      <c r="U3492">
        <v>0</v>
      </c>
      <c r="V3492">
        <v>0</v>
      </c>
      <c r="W3492">
        <v>0</v>
      </c>
      <c r="X3492">
        <v>4412.7146420912077</v>
      </c>
      <c r="Y3492">
        <v>0</v>
      </c>
      <c r="Z3492">
        <v>43.492357782529126</v>
      </c>
      <c r="AA3492">
        <v>0</v>
      </c>
      <c r="AB3492">
        <v>3081.1391612472817</v>
      </c>
      <c r="AC3492">
        <v>0</v>
      </c>
      <c r="AD3492">
        <v>0</v>
      </c>
      <c r="AE3492">
        <v>7537.3461611210187</v>
      </c>
    </row>
    <row r="3493" spans="1:31" x14ac:dyDescent="0.3">
      <c r="A3493">
        <v>2697370</v>
      </c>
      <c r="B3493">
        <v>1</v>
      </c>
      <c r="C3493" t="s">
        <v>81</v>
      </c>
      <c r="D3493" t="s">
        <v>119</v>
      </c>
      <c r="E3493" t="s">
        <v>145</v>
      </c>
      <c r="F3493" t="s">
        <v>7207</v>
      </c>
      <c r="G3493" t="s">
        <v>409</v>
      </c>
      <c r="H3493" t="s">
        <v>135</v>
      </c>
      <c r="I3493" t="s">
        <v>136</v>
      </c>
      <c r="J3493" t="s">
        <v>137</v>
      </c>
      <c r="K3493" t="s">
        <v>138</v>
      </c>
      <c r="L3493" t="s">
        <v>10014</v>
      </c>
      <c r="M3493" t="s">
        <v>10015</v>
      </c>
      <c r="N3493">
        <v>0.23277777699999999</v>
      </c>
      <c r="O3493">
        <v>0</v>
      </c>
      <c r="P3493">
        <v>10</v>
      </c>
      <c r="Q3493">
        <v>1</v>
      </c>
      <c r="R3493">
        <v>23</v>
      </c>
      <c r="S3493">
        <v>0</v>
      </c>
      <c r="T3493">
        <v>1</v>
      </c>
      <c r="U3493">
        <v>0</v>
      </c>
      <c r="V3493">
        <v>0</v>
      </c>
      <c r="W3493">
        <v>0</v>
      </c>
      <c r="X3493">
        <v>0.37669144045478681</v>
      </c>
      <c r="Y3493">
        <v>0</v>
      </c>
      <c r="Z3493">
        <v>17.406577809425382</v>
      </c>
      <c r="AA3493">
        <v>0</v>
      </c>
      <c r="AB3493">
        <v>0.45785383584661049</v>
      </c>
      <c r="AC3493">
        <v>0</v>
      </c>
      <c r="AD3493">
        <v>0</v>
      </c>
      <c r="AE3493">
        <v>18.24112308572678</v>
      </c>
    </row>
    <row r="3494" spans="1:31" x14ac:dyDescent="0.3">
      <c r="A3494">
        <v>2697374</v>
      </c>
      <c r="B3494">
        <v>1</v>
      </c>
      <c r="C3494" t="s">
        <v>81</v>
      </c>
      <c r="D3494" t="s">
        <v>116</v>
      </c>
      <c r="E3494" t="s">
        <v>145</v>
      </c>
      <c r="F3494" t="s">
        <v>10016</v>
      </c>
      <c r="G3494" t="s">
        <v>134</v>
      </c>
      <c r="H3494" t="s">
        <v>135</v>
      </c>
      <c r="I3494" t="s">
        <v>136</v>
      </c>
      <c r="J3494" t="s">
        <v>137</v>
      </c>
      <c r="K3494" t="s">
        <v>138</v>
      </c>
      <c r="L3494" t="s">
        <v>10017</v>
      </c>
      <c r="M3494" t="s">
        <v>10018</v>
      </c>
      <c r="N3494">
        <v>0.40555555500000001</v>
      </c>
      <c r="O3494">
        <v>0</v>
      </c>
      <c r="P3494">
        <v>0</v>
      </c>
      <c r="Q3494">
        <v>5</v>
      </c>
      <c r="R3494">
        <v>0</v>
      </c>
      <c r="S3494">
        <v>4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2.5475980353055494</v>
      </c>
      <c r="Z3494">
        <v>0</v>
      </c>
      <c r="AA3494">
        <v>24.705866528225894</v>
      </c>
      <c r="AB3494">
        <v>0</v>
      </c>
      <c r="AC3494">
        <v>0</v>
      </c>
      <c r="AD3494">
        <v>0</v>
      </c>
      <c r="AE3494">
        <v>27.253464563531445</v>
      </c>
    </row>
    <row r="3495" spans="1:31" x14ac:dyDescent="0.3">
      <c r="A3495">
        <v>2697394</v>
      </c>
      <c r="B3495">
        <v>1</v>
      </c>
      <c r="C3495" t="s">
        <v>80</v>
      </c>
      <c r="D3495" t="s">
        <v>102</v>
      </c>
      <c r="E3495" t="s">
        <v>145</v>
      </c>
      <c r="F3495" t="s">
        <v>10019</v>
      </c>
      <c r="G3495" t="s">
        <v>134</v>
      </c>
      <c r="H3495" t="s">
        <v>135</v>
      </c>
      <c r="I3495" t="s">
        <v>136</v>
      </c>
      <c r="J3495" t="s">
        <v>137</v>
      </c>
      <c r="K3495" t="s">
        <v>138</v>
      </c>
      <c r="L3495" t="s">
        <v>10020</v>
      </c>
      <c r="M3495" t="s">
        <v>10021</v>
      </c>
      <c r="N3495">
        <v>0.57222222199999995</v>
      </c>
      <c r="O3495">
        <v>0</v>
      </c>
      <c r="P3495">
        <v>18</v>
      </c>
      <c r="Q3495">
        <v>2</v>
      </c>
      <c r="R3495">
        <v>160</v>
      </c>
      <c r="S3495">
        <v>0</v>
      </c>
      <c r="T3495">
        <v>47</v>
      </c>
      <c r="U3495">
        <v>0</v>
      </c>
      <c r="V3495">
        <v>0</v>
      </c>
      <c r="W3495">
        <v>0</v>
      </c>
      <c r="X3495">
        <v>16.577473333693199</v>
      </c>
      <c r="Y3495">
        <v>0.28431494180056888</v>
      </c>
      <c r="Z3495">
        <v>32.324953548585427</v>
      </c>
      <c r="AA3495">
        <v>0</v>
      </c>
      <c r="AB3495">
        <v>12.303207224208066</v>
      </c>
      <c r="AC3495">
        <v>0</v>
      </c>
      <c r="AD3495">
        <v>0</v>
      </c>
      <c r="AE3495">
        <v>61.489949048287258</v>
      </c>
    </row>
    <row r="3496" spans="1:31" x14ac:dyDescent="0.3">
      <c r="A3496">
        <v>2697399</v>
      </c>
      <c r="B3496">
        <v>1</v>
      </c>
      <c r="C3496" t="s">
        <v>81</v>
      </c>
      <c r="D3496" t="s">
        <v>118</v>
      </c>
      <c r="E3496" t="s">
        <v>132</v>
      </c>
      <c r="F3496" t="s">
        <v>10022</v>
      </c>
      <c r="G3496" t="s">
        <v>134</v>
      </c>
      <c r="H3496" t="s">
        <v>135</v>
      </c>
      <c r="I3496" t="s">
        <v>136</v>
      </c>
      <c r="J3496" t="s">
        <v>137</v>
      </c>
      <c r="K3496" t="s">
        <v>138</v>
      </c>
      <c r="L3496" t="s">
        <v>10023</v>
      </c>
      <c r="M3496" t="s">
        <v>10024</v>
      </c>
      <c r="N3496">
        <v>0.76416666600000005</v>
      </c>
      <c r="O3496">
        <v>0</v>
      </c>
      <c r="P3496">
        <v>0</v>
      </c>
      <c r="Q3496">
        <v>29</v>
      </c>
      <c r="R3496">
        <v>0</v>
      </c>
      <c r="S3496">
        <v>1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42.514258946034602</v>
      </c>
      <c r="Z3496">
        <v>0</v>
      </c>
      <c r="AA3496">
        <v>0</v>
      </c>
      <c r="AB3496">
        <v>0</v>
      </c>
      <c r="AC3496">
        <v>0</v>
      </c>
      <c r="AD3496">
        <v>0</v>
      </c>
      <c r="AE3496">
        <v>42.514258946034602</v>
      </c>
    </row>
    <row r="3497" spans="1:31" x14ac:dyDescent="0.3">
      <c r="A3497">
        <v>2697409</v>
      </c>
      <c r="B3497">
        <v>1</v>
      </c>
      <c r="C3497" t="s">
        <v>81</v>
      </c>
      <c r="D3497" t="s">
        <v>121</v>
      </c>
      <c r="E3497" t="s">
        <v>160</v>
      </c>
      <c r="F3497" t="s">
        <v>7184</v>
      </c>
      <c r="G3497" t="s">
        <v>134</v>
      </c>
      <c r="H3497" t="s">
        <v>135</v>
      </c>
      <c r="I3497" t="s">
        <v>136</v>
      </c>
      <c r="J3497" t="s">
        <v>137</v>
      </c>
      <c r="K3497" t="s">
        <v>138</v>
      </c>
      <c r="L3497" t="s">
        <v>10025</v>
      </c>
      <c r="M3497" t="s">
        <v>10026</v>
      </c>
      <c r="N3497">
        <v>0.25416666599999999</v>
      </c>
      <c r="O3497">
        <v>8</v>
      </c>
      <c r="P3497">
        <v>1316</v>
      </c>
      <c r="Q3497">
        <v>4</v>
      </c>
      <c r="R3497">
        <v>124</v>
      </c>
      <c r="S3497">
        <v>6</v>
      </c>
      <c r="T3497">
        <v>95</v>
      </c>
      <c r="U3497">
        <v>0</v>
      </c>
      <c r="V3497">
        <v>0</v>
      </c>
      <c r="W3497">
        <v>0.37744657070000004</v>
      </c>
      <c r="X3497">
        <v>37.274667449539812</v>
      </c>
      <c r="Y3497">
        <v>1.6021722003554133</v>
      </c>
      <c r="Z3497">
        <v>8.5233455677373815</v>
      </c>
      <c r="AA3497">
        <v>6.1966399477774754</v>
      </c>
      <c r="AB3497">
        <v>8.3541396812897428</v>
      </c>
      <c r="AC3497">
        <v>0</v>
      </c>
      <c r="AD3497">
        <v>0</v>
      </c>
      <c r="AE3497">
        <v>62.328411417399828</v>
      </c>
    </row>
    <row r="3498" spans="1:31" x14ac:dyDescent="0.3">
      <c r="A3498">
        <v>2697413</v>
      </c>
      <c r="B3498">
        <v>1</v>
      </c>
      <c r="C3498" t="s">
        <v>80</v>
      </c>
      <c r="D3498" t="s">
        <v>82</v>
      </c>
      <c r="E3498" t="s">
        <v>184</v>
      </c>
      <c r="F3498" t="s">
        <v>10027</v>
      </c>
      <c r="G3498" t="s">
        <v>3914</v>
      </c>
      <c r="H3498" t="s">
        <v>187</v>
      </c>
      <c r="I3498" t="s">
        <v>136</v>
      </c>
      <c r="J3498" t="s">
        <v>3</v>
      </c>
      <c r="K3498" t="s">
        <v>138</v>
      </c>
      <c r="L3498" t="s">
        <v>10028</v>
      </c>
      <c r="M3498" t="s">
        <v>10029</v>
      </c>
      <c r="N3498">
        <v>1.9866666660000001</v>
      </c>
      <c r="O3498">
        <v>0</v>
      </c>
      <c r="P3498">
        <v>189</v>
      </c>
      <c r="Q3498">
        <v>0</v>
      </c>
      <c r="R3498">
        <v>0</v>
      </c>
      <c r="S3498">
        <v>0</v>
      </c>
      <c r="T3498">
        <v>4</v>
      </c>
      <c r="U3498">
        <v>0</v>
      </c>
      <c r="V3498">
        <v>0</v>
      </c>
      <c r="W3498">
        <v>0</v>
      </c>
      <c r="X3498">
        <v>80.325851840586765</v>
      </c>
      <c r="Y3498">
        <v>0</v>
      </c>
      <c r="Z3498">
        <v>0</v>
      </c>
      <c r="AA3498">
        <v>0</v>
      </c>
      <c r="AB3498">
        <v>2.32759664011492</v>
      </c>
      <c r="AC3498">
        <v>0</v>
      </c>
      <c r="AD3498">
        <v>0</v>
      </c>
      <c r="AE3498">
        <v>82.653448480701684</v>
      </c>
    </row>
    <row r="3499" spans="1:31" x14ac:dyDescent="0.3">
      <c r="A3499">
        <v>2697428</v>
      </c>
      <c r="B3499">
        <v>1</v>
      </c>
      <c r="C3499" t="s">
        <v>81</v>
      </c>
      <c r="D3499" t="s">
        <v>121</v>
      </c>
      <c r="E3499" t="s">
        <v>160</v>
      </c>
      <c r="F3499" t="s">
        <v>7184</v>
      </c>
      <c r="G3499" t="s">
        <v>134</v>
      </c>
      <c r="H3499" t="s">
        <v>135</v>
      </c>
      <c r="I3499" t="s">
        <v>136</v>
      </c>
      <c r="J3499" t="s">
        <v>137</v>
      </c>
      <c r="K3499" t="s">
        <v>138</v>
      </c>
      <c r="L3499" t="s">
        <v>10030</v>
      </c>
      <c r="M3499" t="s">
        <v>10031</v>
      </c>
      <c r="N3499">
        <v>0.45027777699999999</v>
      </c>
      <c r="O3499">
        <v>8</v>
      </c>
      <c r="P3499">
        <v>1316</v>
      </c>
      <c r="Q3499">
        <v>4</v>
      </c>
      <c r="R3499">
        <v>124</v>
      </c>
      <c r="S3499">
        <v>6</v>
      </c>
      <c r="T3499">
        <v>95</v>
      </c>
      <c r="U3499">
        <v>0</v>
      </c>
      <c r="V3499">
        <v>0</v>
      </c>
      <c r="W3499">
        <v>0.70109055096666661</v>
      </c>
      <c r="X3499">
        <v>66.670349358876052</v>
      </c>
      <c r="Y3499">
        <v>2.692774457154322</v>
      </c>
      <c r="Z3499">
        <v>15.513946815444275</v>
      </c>
      <c r="AA3499">
        <v>10.223721580036061</v>
      </c>
      <c r="AB3499">
        <v>13.946645725580971</v>
      </c>
      <c r="AC3499">
        <v>0</v>
      </c>
      <c r="AD3499">
        <v>0</v>
      </c>
      <c r="AE3499">
        <v>109.74852848805835</v>
      </c>
    </row>
    <row r="3500" spans="1:31" x14ac:dyDescent="0.3">
      <c r="A3500">
        <v>2697431</v>
      </c>
      <c r="B3500">
        <v>1</v>
      </c>
      <c r="C3500" t="s">
        <v>81</v>
      </c>
      <c r="D3500" t="s">
        <v>127</v>
      </c>
      <c r="E3500" t="s">
        <v>132</v>
      </c>
      <c r="F3500" t="s">
        <v>3777</v>
      </c>
      <c r="G3500" t="s">
        <v>134</v>
      </c>
      <c r="H3500" t="s">
        <v>135</v>
      </c>
      <c r="I3500" t="s">
        <v>136</v>
      </c>
      <c r="J3500" t="s">
        <v>137</v>
      </c>
      <c r="K3500" t="s">
        <v>138</v>
      </c>
      <c r="L3500" t="s">
        <v>10032</v>
      </c>
      <c r="M3500" t="s">
        <v>10033</v>
      </c>
      <c r="N3500">
        <v>1.0161111110000001</v>
      </c>
      <c r="O3500">
        <v>6</v>
      </c>
      <c r="P3500">
        <v>12</v>
      </c>
      <c r="Q3500">
        <v>194</v>
      </c>
      <c r="R3500">
        <v>121</v>
      </c>
      <c r="S3500">
        <v>15</v>
      </c>
      <c r="T3500">
        <v>8</v>
      </c>
      <c r="U3500">
        <v>0</v>
      </c>
      <c r="V3500">
        <v>0</v>
      </c>
      <c r="W3500">
        <v>2.8035857802172779</v>
      </c>
      <c r="X3500">
        <v>0.36427621133930088</v>
      </c>
      <c r="Y3500">
        <v>130.28810236878334</v>
      </c>
      <c r="Z3500">
        <v>28.632519519641786</v>
      </c>
      <c r="AA3500">
        <v>52.698285638475753</v>
      </c>
      <c r="AB3500">
        <v>1.9441820987051206</v>
      </c>
      <c r="AC3500">
        <v>0</v>
      </c>
      <c r="AD3500">
        <v>0</v>
      </c>
      <c r="AE3500">
        <v>216.73095161716256</v>
      </c>
    </row>
    <row r="3501" spans="1:31" x14ac:dyDescent="0.3">
      <c r="A3501">
        <v>2697435</v>
      </c>
      <c r="B3501">
        <v>1</v>
      </c>
      <c r="C3501" t="s">
        <v>80</v>
      </c>
      <c r="D3501" t="s">
        <v>96</v>
      </c>
      <c r="E3501" t="s">
        <v>213</v>
      </c>
      <c r="F3501" t="s">
        <v>10034</v>
      </c>
      <c r="G3501" t="s">
        <v>688</v>
      </c>
      <c r="H3501" t="s">
        <v>187</v>
      </c>
      <c r="I3501" t="s">
        <v>136</v>
      </c>
      <c r="J3501" t="s">
        <v>137</v>
      </c>
      <c r="K3501" t="s">
        <v>138</v>
      </c>
      <c r="L3501" t="s">
        <v>10035</v>
      </c>
      <c r="M3501" t="s">
        <v>10036</v>
      </c>
      <c r="N3501">
        <v>1.051111111</v>
      </c>
      <c r="O3501">
        <v>0</v>
      </c>
      <c r="P3501">
        <v>0</v>
      </c>
      <c r="Q3501">
        <v>0</v>
      </c>
      <c r="R3501">
        <v>0</v>
      </c>
      <c r="S3501">
        <v>0</v>
      </c>
      <c r="T3501">
        <v>1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  <c r="AA3501">
        <v>0</v>
      </c>
      <c r="AB3501">
        <v>2.0977487954609293</v>
      </c>
      <c r="AC3501">
        <v>0</v>
      </c>
      <c r="AD3501">
        <v>0</v>
      </c>
      <c r="AE3501">
        <v>2.0977487954609293</v>
      </c>
    </row>
    <row r="3502" spans="1:31" x14ac:dyDescent="0.3">
      <c r="A3502">
        <v>2697437</v>
      </c>
      <c r="B3502">
        <v>1</v>
      </c>
      <c r="C3502" t="s">
        <v>81</v>
      </c>
      <c r="D3502" t="s">
        <v>112</v>
      </c>
      <c r="E3502" t="s">
        <v>160</v>
      </c>
      <c r="F3502" t="s">
        <v>1151</v>
      </c>
      <c r="G3502" t="s">
        <v>346</v>
      </c>
      <c r="H3502" t="s">
        <v>135</v>
      </c>
      <c r="I3502" t="s">
        <v>136</v>
      </c>
      <c r="J3502" t="s">
        <v>137</v>
      </c>
      <c r="K3502" t="s">
        <v>166</v>
      </c>
      <c r="L3502" t="s">
        <v>10037</v>
      </c>
      <c r="M3502" t="s">
        <v>10038</v>
      </c>
      <c r="N3502">
        <v>0.26888888799999999</v>
      </c>
      <c r="O3502">
        <v>3</v>
      </c>
      <c r="P3502">
        <v>1290</v>
      </c>
      <c r="Q3502">
        <v>5</v>
      </c>
      <c r="R3502">
        <v>38</v>
      </c>
      <c r="S3502">
        <v>7</v>
      </c>
      <c r="T3502">
        <v>69</v>
      </c>
      <c r="U3502">
        <v>0</v>
      </c>
      <c r="V3502">
        <v>0</v>
      </c>
      <c r="W3502">
        <v>0.1569993029</v>
      </c>
      <c r="X3502">
        <v>25.560907384582883</v>
      </c>
      <c r="Y3502">
        <v>8.4635729909798005</v>
      </c>
      <c r="Z3502">
        <v>3.3879697943270859</v>
      </c>
      <c r="AA3502">
        <v>7.2736619449143767</v>
      </c>
      <c r="AB3502">
        <v>5.5623701267844732</v>
      </c>
      <c r="AC3502">
        <v>0</v>
      </c>
      <c r="AD3502">
        <v>0</v>
      </c>
      <c r="AE3502">
        <v>50.405481544488623</v>
      </c>
    </row>
    <row r="3503" spans="1:31" x14ac:dyDescent="0.3">
      <c r="A3503">
        <v>2697450</v>
      </c>
      <c r="B3503">
        <v>1</v>
      </c>
      <c r="C3503" t="s">
        <v>81</v>
      </c>
      <c r="D3503" t="s">
        <v>127</v>
      </c>
      <c r="E3503" t="s">
        <v>244</v>
      </c>
      <c r="F3503" t="s">
        <v>1213</v>
      </c>
      <c r="G3503" t="s">
        <v>409</v>
      </c>
      <c r="H3503" t="s">
        <v>187</v>
      </c>
      <c r="I3503" t="s">
        <v>136</v>
      </c>
      <c r="J3503" t="s">
        <v>137</v>
      </c>
      <c r="K3503" t="s">
        <v>138</v>
      </c>
      <c r="L3503" t="s">
        <v>10039</v>
      </c>
      <c r="M3503" t="s">
        <v>10040</v>
      </c>
      <c r="N3503">
        <v>0.16166666599999999</v>
      </c>
      <c r="O3503">
        <v>0</v>
      </c>
      <c r="P3503">
        <v>126</v>
      </c>
      <c r="Q3503">
        <v>0</v>
      </c>
      <c r="R3503">
        <v>13</v>
      </c>
      <c r="S3503">
        <v>0</v>
      </c>
      <c r="T3503">
        <v>7</v>
      </c>
      <c r="U3503">
        <v>0</v>
      </c>
      <c r="V3503">
        <v>0</v>
      </c>
      <c r="W3503">
        <v>0</v>
      </c>
      <c r="X3503">
        <v>3.4743470207724765</v>
      </c>
      <c r="Y3503">
        <v>0</v>
      </c>
      <c r="Z3503">
        <v>1.7455965564485638</v>
      </c>
      <c r="AA3503">
        <v>0</v>
      </c>
      <c r="AB3503">
        <v>0.19991583938280927</v>
      </c>
      <c r="AC3503">
        <v>0</v>
      </c>
      <c r="AD3503">
        <v>0</v>
      </c>
      <c r="AE3503">
        <v>5.4198594166038498</v>
      </c>
    </row>
    <row r="3504" spans="1:31" x14ac:dyDescent="0.3">
      <c r="A3504">
        <v>2697465</v>
      </c>
      <c r="B3504">
        <v>1</v>
      </c>
      <c r="C3504" t="s">
        <v>80</v>
      </c>
      <c r="D3504" t="s">
        <v>102</v>
      </c>
      <c r="E3504" t="s">
        <v>184</v>
      </c>
      <c r="F3504" t="s">
        <v>10041</v>
      </c>
      <c r="G3504" t="s">
        <v>186</v>
      </c>
      <c r="H3504" t="s">
        <v>187</v>
      </c>
      <c r="I3504" t="s">
        <v>136</v>
      </c>
      <c r="J3504" t="s">
        <v>137</v>
      </c>
      <c r="K3504" t="s">
        <v>138</v>
      </c>
      <c r="L3504" t="s">
        <v>10042</v>
      </c>
      <c r="M3504" t="s">
        <v>10043</v>
      </c>
      <c r="N3504">
        <v>1.4111111110000001</v>
      </c>
      <c r="O3504">
        <v>0</v>
      </c>
      <c r="P3504">
        <v>20</v>
      </c>
      <c r="Q3504">
        <v>0</v>
      </c>
      <c r="R3504">
        <v>0</v>
      </c>
      <c r="S3504">
        <v>0</v>
      </c>
      <c r="T3504">
        <v>1</v>
      </c>
      <c r="U3504">
        <v>0</v>
      </c>
      <c r="V3504">
        <v>0</v>
      </c>
      <c r="W3504">
        <v>0</v>
      </c>
      <c r="X3504">
        <v>3.0874126745470662</v>
      </c>
      <c r="Y3504">
        <v>0</v>
      </c>
      <c r="Z3504">
        <v>0</v>
      </c>
      <c r="AA3504">
        <v>0</v>
      </c>
      <c r="AB3504">
        <v>0</v>
      </c>
      <c r="AC3504">
        <v>0</v>
      </c>
      <c r="AD3504">
        <v>0</v>
      </c>
      <c r="AE3504">
        <v>3.0874126745470662</v>
      </c>
    </row>
    <row r="3505" spans="1:31" x14ac:dyDescent="0.3">
      <c r="A3505">
        <v>2697469</v>
      </c>
      <c r="B3505">
        <v>1</v>
      </c>
      <c r="C3505" t="s">
        <v>80</v>
      </c>
      <c r="D3505" t="s">
        <v>89</v>
      </c>
      <c r="E3505" t="s">
        <v>244</v>
      </c>
      <c r="F3505" t="s">
        <v>10044</v>
      </c>
      <c r="G3505" t="s">
        <v>968</v>
      </c>
      <c r="H3505" t="s">
        <v>187</v>
      </c>
      <c r="I3505" t="s">
        <v>136</v>
      </c>
      <c r="J3505" t="s">
        <v>137</v>
      </c>
      <c r="K3505" t="s">
        <v>138</v>
      </c>
      <c r="L3505" t="s">
        <v>10045</v>
      </c>
      <c r="M3505" t="s">
        <v>10046</v>
      </c>
      <c r="N3505">
        <v>0.85833333300000003</v>
      </c>
      <c r="O3505">
        <v>0</v>
      </c>
      <c r="P3505">
        <v>164</v>
      </c>
      <c r="Q3505">
        <v>0</v>
      </c>
      <c r="R3505">
        <v>0</v>
      </c>
      <c r="S3505">
        <v>0</v>
      </c>
      <c r="T3505">
        <v>25</v>
      </c>
      <c r="U3505">
        <v>0</v>
      </c>
      <c r="V3505">
        <v>0</v>
      </c>
      <c r="W3505">
        <v>0</v>
      </c>
      <c r="X3505">
        <v>46.097477265759608</v>
      </c>
      <c r="Y3505">
        <v>0</v>
      </c>
      <c r="Z3505">
        <v>0</v>
      </c>
      <c r="AA3505">
        <v>0</v>
      </c>
      <c r="AB3505">
        <v>15.413973211977</v>
      </c>
      <c r="AC3505">
        <v>0</v>
      </c>
      <c r="AD3505">
        <v>0</v>
      </c>
      <c r="AE3505">
        <v>61.511450477736609</v>
      </c>
    </row>
    <row r="3506" spans="1:31" x14ac:dyDescent="0.3">
      <c r="A3506">
        <v>2697473</v>
      </c>
      <c r="B3506">
        <v>1</v>
      </c>
      <c r="C3506" t="s">
        <v>80</v>
      </c>
      <c r="D3506" t="s">
        <v>89</v>
      </c>
      <c r="E3506" t="s">
        <v>184</v>
      </c>
      <c r="F3506" t="s">
        <v>10047</v>
      </c>
      <c r="G3506" t="s">
        <v>186</v>
      </c>
      <c r="H3506" t="s">
        <v>187</v>
      </c>
      <c r="I3506" t="s">
        <v>136</v>
      </c>
      <c r="J3506" t="s">
        <v>137</v>
      </c>
      <c r="K3506" t="s">
        <v>138</v>
      </c>
      <c r="L3506" t="s">
        <v>10048</v>
      </c>
      <c r="M3506" t="s">
        <v>10049</v>
      </c>
      <c r="N3506">
        <v>1.2861111110000001</v>
      </c>
      <c r="O3506">
        <v>0</v>
      </c>
      <c r="P3506">
        <v>31</v>
      </c>
      <c r="Q3506">
        <v>0</v>
      </c>
      <c r="R3506">
        <v>4</v>
      </c>
      <c r="S3506">
        <v>0</v>
      </c>
      <c r="T3506">
        <v>3</v>
      </c>
      <c r="U3506">
        <v>0</v>
      </c>
      <c r="V3506">
        <v>0</v>
      </c>
      <c r="W3506">
        <v>0</v>
      </c>
      <c r="X3506">
        <v>9.7789105305334481</v>
      </c>
      <c r="Y3506">
        <v>0</v>
      </c>
      <c r="Z3506">
        <v>7.6924866328611463</v>
      </c>
      <c r="AA3506">
        <v>0</v>
      </c>
      <c r="AB3506">
        <v>3.8642069545455455</v>
      </c>
      <c r="AC3506">
        <v>0</v>
      </c>
      <c r="AD3506">
        <v>0</v>
      </c>
      <c r="AE3506">
        <v>21.335604117940139</v>
      </c>
    </row>
    <row r="3507" spans="1:31" x14ac:dyDescent="0.3">
      <c r="A3507">
        <v>2696882</v>
      </c>
      <c r="B3507">
        <v>1</v>
      </c>
      <c r="C3507" t="s">
        <v>81</v>
      </c>
      <c r="D3507" t="s">
        <v>127</v>
      </c>
      <c r="E3507" t="s">
        <v>145</v>
      </c>
      <c r="F3507" t="s">
        <v>2601</v>
      </c>
      <c r="G3507" t="s">
        <v>346</v>
      </c>
      <c r="H3507" t="s">
        <v>135</v>
      </c>
      <c r="I3507" t="s">
        <v>136</v>
      </c>
      <c r="J3507" t="s">
        <v>137</v>
      </c>
      <c r="K3507" t="s">
        <v>166</v>
      </c>
      <c r="L3507" t="s">
        <v>10050</v>
      </c>
      <c r="M3507" t="s">
        <v>10051</v>
      </c>
      <c r="N3507">
        <v>8.56</v>
      </c>
      <c r="O3507">
        <v>0</v>
      </c>
      <c r="P3507">
        <v>178</v>
      </c>
      <c r="Q3507">
        <v>28</v>
      </c>
      <c r="R3507">
        <v>29</v>
      </c>
      <c r="S3507">
        <v>1</v>
      </c>
      <c r="T3507">
        <v>16</v>
      </c>
      <c r="U3507">
        <v>0</v>
      </c>
      <c r="V3507">
        <v>0</v>
      </c>
      <c r="W3507">
        <v>0</v>
      </c>
      <c r="X3507">
        <v>259.58257094054869</v>
      </c>
      <c r="Y3507">
        <v>161.21948476005804</v>
      </c>
      <c r="Z3507">
        <v>115.10609214864994</v>
      </c>
      <c r="AA3507">
        <v>0</v>
      </c>
      <c r="AB3507">
        <v>46.84911175828789</v>
      </c>
      <c r="AC3507">
        <v>0</v>
      </c>
      <c r="AD3507">
        <v>0</v>
      </c>
      <c r="AE3507">
        <v>582.7572596075446</v>
      </c>
    </row>
    <row r="3508" spans="1:31" x14ac:dyDescent="0.3">
      <c r="A3508">
        <v>2697134</v>
      </c>
      <c r="B3508">
        <v>1</v>
      </c>
      <c r="C3508" t="s">
        <v>80</v>
      </c>
      <c r="D3508" t="s">
        <v>98</v>
      </c>
      <c r="E3508" t="s">
        <v>213</v>
      </c>
      <c r="F3508" t="s">
        <v>10052</v>
      </c>
      <c r="G3508" t="s">
        <v>688</v>
      </c>
      <c r="H3508" t="s">
        <v>187</v>
      </c>
      <c r="I3508" t="s">
        <v>136</v>
      </c>
      <c r="J3508" t="s">
        <v>137</v>
      </c>
      <c r="K3508" t="s">
        <v>138</v>
      </c>
      <c r="L3508" t="s">
        <v>10053</v>
      </c>
      <c r="M3508" t="s">
        <v>10054</v>
      </c>
      <c r="N3508">
        <v>7.4872222219999998</v>
      </c>
      <c r="O3508">
        <v>0</v>
      </c>
      <c r="P3508">
        <v>0</v>
      </c>
      <c r="Q3508">
        <v>0</v>
      </c>
      <c r="R3508">
        <v>0</v>
      </c>
      <c r="S3508">
        <v>0</v>
      </c>
      <c r="T3508">
        <v>1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  <c r="AA3508">
        <v>0</v>
      </c>
      <c r="AB3508">
        <v>10.453822550558003</v>
      </c>
      <c r="AC3508">
        <v>0</v>
      </c>
      <c r="AD3508">
        <v>0</v>
      </c>
      <c r="AE3508">
        <v>10.453822550558003</v>
      </c>
    </row>
    <row r="3509" spans="1:31" x14ac:dyDescent="0.3">
      <c r="A3509">
        <v>2697255</v>
      </c>
      <c r="B3509">
        <v>1</v>
      </c>
      <c r="C3509" t="s">
        <v>80</v>
      </c>
      <c r="D3509" t="s">
        <v>86</v>
      </c>
      <c r="E3509" t="s">
        <v>145</v>
      </c>
      <c r="F3509" t="s">
        <v>10055</v>
      </c>
      <c r="G3509" t="s">
        <v>1164</v>
      </c>
      <c r="H3509" t="s">
        <v>135</v>
      </c>
      <c r="I3509" t="s">
        <v>136</v>
      </c>
      <c r="J3509" t="s">
        <v>137</v>
      </c>
      <c r="K3509" t="s">
        <v>138</v>
      </c>
      <c r="L3509" t="s">
        <v>10056</v>
      </c>
      <c r="M3509" t="s">
        <v>10057</v>
      </c>
      <c r="N3509">
        <v>4.5180555550000001</v>
      </c>
      <c r="O3509">
        <v>0</v>
      </c>
      <c r="P3509">
        <v>314</v>
      </c>
      <c r="Q3509">
        <v>0</v>
      </c>
      <c r="R3509">
        <v>1</v>
      </c>
      <c r="S3509">
        <v>0</v>
      </c>
      <c r="T3509">
        <v>14</v>
      </c>
      <c r="U3509">
        <v>0</v>
      </c>
      <c r="V3509">
        <v>0</v>
      </c>
      <c r="W3509">
        <v>0</v>
      </c>
      <c r="X3509">
        <v>442.98153623890613</v>
      </c>
      <c r="Y3509">
        <v>0</v>
      </c>
      <c r="Z3509">
        <v>0.42785732488735473</v>
      </c>
      <c r="AA3509">
        <v>0</v>
      </c>
      <c r="AB3509">
        <v>42.494768332097976</v>
      </c>
      <c r="AC3509">
        <v>0</v>
      </c>
      <c r="AD3509">
        <v>0</v>
      </c>
      <c r="AE3509">
        <v>485.90416189589143</v>
      </c>
    </row>
    <row r="3510" spans="1:31" x14ac:dyDescent="0.3">
      <c r="A3510">
        <v>2697275</v>
      </c>
      <c r="B3510">
        <v>1</v>
      </c>
      <c r="C3510" t="s">
        <v>80</v>
      </c>
      <c r="D3510" t="s">
        <v>96</v>
      </c>
      <c r="E3510" t="s">
        <v>213</v>
      </c>
      <c r="F3510" t="s">
        <v>10058</v>
      </c>
      <c r="G3510" t="s">
        <v>688</v>
      </c>
      <c r="H3510" t="s">
        <v>187</v>
      </c>
      <c r="I3510" t="s">
        <v>136</v>
      </c>
      <c r="J3510" t="s">
        <v>137</v>
      </c>
      <c r="K3510" t="s">
        <v>138</v>
      </c>
      <c r="L3510" t="s">
        <v>10059</v>
      </c>
      <c r="M3510" t="s">
        <v>10060</v>
      </c>
      <c r="N3510">
        <v>5.7355555550000004</v>
      </c>
      <c r="O3510">
        <v>0</v>
      </c>
      <c r="P3510">
        <v>1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  <c r="AA3510">
        <v>0</v>
      </c>
      <c r="AB3510">
        <v>0</v>
      </c>
      <c r="AC3510">
        <v>0</v>
      </c>
      <c r="AD3510">
        <v>0</v>
      </c>
      <c r="AE3510">
        <v>0</v>
      </c>
    </row>
    <row r="3511" spans="1:31" x14ac:dyDescent="0.3">
      <c r="A3511">
        <v>2697290</v>
      </c>
      <c r="B3511">
        <v>1</v>
      </c>
      <c r="C3511" t="s">
        <v>81</v>
      </c>
      <c r="D3511" t="s">
        <v>128</v>
      </c>
      <c r="E3511" t="s">
        <v>244</v>
      </c>
      <c r="F3511" t="s">
        <v>10061</v>
      </c>
      <c r="G3511" t="s">
        <v>1999</v>
      </c>
      <c r="H3511" t="s">
        <v>187</v>
      </c>
      <c r="I3511" t="s">
        <v>136</v>
      </c>
      <c r="J3511" t="s">
        <v>137</v>
      </c>
      <c r="K3511" t="s">
        <v>138</v>
      </c>
      <c r="L3511" t="s">
        <v>10062</v>
      </c>
      <c r="M3511" t="s">
        <v>10063</v>
      </c>
      <c r="N3511">
        <v>3.846666666</v>
      </c>
      <c r="O3511">
        <v>0</v>
      </c>
      <c r="P3511">
        <v>0</v>
      </c>
      <c r="Q3511">
        <v>0</v>
      </c>
      <c r="R3511">
        <v>0</v>
      </c>
      <c r="S3511">
        <v>0</v>
      </c>
      <c r="T3511">
        <v>3</v>
      </c>
      <c r="U3511">
        <v>0</v>
      </c>
      <c r="V3511">
        <v>3</v>
      </c>
      <c r="W3511">
        <v>0</v>
      </c>
      <c r="X3511">
        <v>0</v>
      </c>
      <c r="Y3511">
        <v>0</v>
      </c>
      <c r="Z3511">
        <v>0</v>
      </c>
      <c r="AA3511">
        <v>0</v>
      </c>
      <c r="AB3511">
        <v>170.65048895351117</v>
      </c>
      <c r="AC3511">
        <v>0</v>
      </c>
      <c r="AD3511">
        <v>724.26772600560241</v>
      </c>
      <c r="AE3511">
        <v>894.91821495911358</v>
      </c>
    </row>
    <row r="3512" spans="1:31" x14ac:dyDescent="0.3">
      <c r="A3512">
        <v>2697350</v>
      </c>
      <c r="B3512">
        <v>1</v>
      </c>
      <c r="C3512" t="s">
        <v>81</v>
      </c>
      <c r="D3512" t="s">
        <v>116</v>
      </c>
      <c r="E3512" t="s">
        <v>145</v>
      </c>
      <c r="F3512" t="s">
        <v>10064</v>
      </c>
      <c r="G3512" t="s">
        <v>176</v>
      </c>
      <c r="H3512" t="s">
        <v>135</v>
      </c>
      <c r="I3512" t="s">
        <v>136</v>
      </c>
      <c r="J3512" t="s">
        <v>137</v>
      </c>
      <c r="K3512" t="s">
        <v>138</v>
      </c>
      <c r="L3512" t="s">
        <v>10065</v>
      </c>
      <c r="M3512" t="s">
        <v>10066</v>
      </c>
      <c r="N3512">
        <v>3.1333333329999999</v>
      </c>
      <c r="O3512">
        <v>0</v>
      </c>
      <c r="P3512">
        <v>78</v>
      </c>
      <c r="Q3512">
        <v>1</v>
      </c>
      <c r="R3512">
        <v>0</v>
      </c>
      <c r="S3512">
        <v>0</v>
      </c>
      <c r="T3512">
        <v>4</v>
      </c>
      <c r="U3512">
        <v>0</v>
      </c>
      <c r="V3512">
        <v>0</v>
      </c>
      <c r="W3512">
        <v>0</v>
      </c>
      <c r="X3512">
        <v>29.62805023611935</v>
      </c>
      <c r="Y3512">
        <v>4.2595955188944448</v>
      </c>
      <c r="Z3512">
        <v>0</v>
      </c>
      <c r="AA3512">
        <v>0</v>
      </c>
      <c r="AB3512">
        <v>8.0724331656393339E-2</v>
      </c>
      <c r="AC3512">
        <v>0</v>
      </c>
      <c r="AD3512">
        <v>0</v>
      </c>
      <c r="AE3512">
        <v>33.968370086670184</v>
      </c>
    </row>
    <row r="3513" spans="1:31" x14ac:dyDescent="0.3">
      <c r="A3513">
        <v>2697359</v>
      </c>
      <c r="B3513">
        <v>1</v>
      </c>
      <c r="C3513" t="s">
        <v>81</v>
      </c>
      <c r="D3513" t="s">
        <v>114</v>
      </c>
      <c r="E3513" t="s">
        <v>184</v>
      </c>
      <c r="F3513" t="s">
        <v>10067</v>
      </c>
      <c r="G3513" t="s">
        <v>1999</v>
      </c>
      <c r="H3513" t="s">
        <v>187</v>
      </c>
      <c r="I3513" t="s">
        <v>136</v>
      </c>
      <c r="J3513" t="s">
        <v>137</v>
      </c>
      <c r="K3513" t="s">
        <v>138</v>
      </c>
      <c r="L3513" t="s">
        <v>10068</v>
      </c>
      <c r="M3513" t="s">
        <v>10069</v>
      </c>
      <c r="N3513">
        <v>2.7169444440000001</v>
      </c>
      <c r="O3513">
        <v>0</v>
      </c>
      <c r="P3513">
        <v>4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1.7606147040228779</v>
      </c>
      <c r="Y3513">
        <v>0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1.7606147040228779</v>
      </c>
    </row>
    <row r="3514" spans="1:31" x14ac:dyDescent="0.3">
      <c r="A3514">
        <v>2697414</v>
      </c>
      <c r="B3514">
        <v>1</v>
      </c>
      <c r="C3514" t="s">
        <v>80</v>
      </c>
      <c r="D3514" t="s">
        <v>96</v>
      </c>
      <c r="E3514" t="s">
        <v>213</v>
      </c>
      <c r="F3514" t="s">
        <v>10070</v>
      </c>
      <c r="G3514" t="s">
        <v>147</v>
      </c>
      <c r="H3514" t="s">
        <v>187</v>
      </c>
      <c r="I3514" t="s">
        <v>136</v>
      </c>
      <c r="J3514" t="s">
        <v>3</v>
      </c>
      <c r="K3514" t="s">
        <v>138</v>
      </c>
      <c r="L3514" t="s">
        <v>10071</v>
      </c>
      <c r="M3514" t="s">
        <v>10072</v>
      </c>
      <c r="N3514">
        <v>1.3891666659999999</v>
      </c>
      <c r="O3514">
        <v>0</v>
      </c>
      <c r="P3514">
        <v>5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0.72557504210989143</v>
      </c>
      <c r="Y3514">
        <v>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0.72557504210989143</v>
      </c>
    </row>
    <row r="3515" spans="1:31" x14ac:dyDescent="0.3">
      <c r="A3515">
        <v>2697432</v>
      </c>
      <c r="B3515">
        <v>1</v>
      </c>
      <c r="C3515" t="s">
        <v>80</v>
      </c>
      <c r="D3515" t="s">
        <v>88</v>
      </c>
      <c r="E3515" t="s">
        <v>141</v>
      </c>
      <c r="F3515" t="s">
        <v>10073</v>
      </c>
      <c r="G3515" t="s">
        <v>134</v>
      </c>
      <c r="H3515" t="s">
        <v>135</v>
      </c>
      <c r="I3515" t="s">
        <v>136</v>
      </c>
      <c r="J3515" t="s">
        <v>137</v>
      </c>
      <c r="K3515" t="s">
        <v>138</v>
      </c>
      <c r="L3515" t="s">
        <v>10074</v>
      </c>
      <c r="M3515" t="s">
        <v>10075</v>
      </c>
      <c r="N3515">
        <v>0.66972222199999998</v>
      </c>
      <c r="O3515">
        <v>2</v>
      </c>
      <c r="P3515">
        <v>1027</v>
      </c>
      <c r="Q3515">
        <v>0</v>
      </c>
      <c r="R3515">
        <v>0</v>
      </c>
      <c r="S3515">
        <v>21</v>
      </c>
      <c r="T3515">
        <v>217</v>
      </c>
      <c r="U3515">
        <v>7</v>
      </c>
      <c r="V3515">
        <v>3</v>
      </c>
      <c r="W3515">
        <v>40.449790677315576</v>
      </c>
      <c r="X3515">
        <v>265.64060824726926</v>
      </c>
      <c r="Y3515">
        <v>0</v>
      </c>
      <c r="Z3515">
        <v>0</v>
      </c>
      <c r="AA3515">
        <v>418.50945220434994</v>
      </c>
      <c r="AB3515">
        <v>136.60705684524194</v>
      </c>
      <c r="AC3515">
        <v>380.86954743587182</v>
      </c>
      <c r="AD3515">
        <v>31.529461100260527</v>
      </c>
      <c r="AE3515">
        <v>1273.605916510309</v>
      </c>
    </row>
    <row r="3516" spans="1:31" x14ac:dyDescent="0.3">
      <c r="A3516">
        <v>2697446</v>
      </c>
      <c r="B3516">
        <v>1</v>
      </c>
      <c r="C3516" t="s">
        <v>81</v>
      </c>
      <c r="D3516" t="s">
        <v>128</v>
      </c>
      <c r="E3516" t="s">
        <v>244</v>
      </c>
      <c r="F3516" t="s">
        <v>10076</v>
      </c>
      <c r="G3516" t="s">
        <v>1999</v>
      </c>
      <c r="H3516" t="s">
        <v>187</v>
      </c>
      <c r="I3516" t="s">
        <v>136</v>
      </c>
      <c r="J3516" t="s">
        <v>137</v>
      </c>
      <c r="K3516" t="s">
        <v>138</v>
      </c>
      <c r="L3516" t="s">
        <v>10077</v>
      </c>
      <c r="M3516" t="s">
        <v>10078</v>
      </c>
      <c r="N3516">
        <v>4.6866666659999998</v>
      </c>
      <c r="O3516">
        <v>0</v>
      </c>
      <c r="P3516">
        <v>0</v>
      </c>
      <c r="Q3516">
        <v>0</v>
      </c>
      <c r="R3516">
        <v>0</v>
      </c>
      <c r="S3516">
        <v>0</v>
      </c>
      <c r="T3516">
        <v>3</v>
      </c>
      <c r="U3516">
        <v>0</v>
      </c>
      <c r="V3516">
        <v>4</v>
      </c>
      <c r="W3516">
        <v>0</v>
      </c>
      <c r="X3516">
        <v>0</v>
      </c>
      <c r="Y3516">
        <v>0</v>
      </c>
      <c r="Z3516">
        <v>0</v>
      </c>
      <c r="AA3516">
        <v>0</v>
      </c>
      <c r="AB3516">
        <v>20.651660760003143</v>
      </c>
      <c r="AC3516">
        <v>0</v>
      </c>
      <c r="AD3516">
        <v>1213.2703545413856</v>
      </c>
      <c r="AE3516">
        <v>1233.9220153013887</v>
      </c>
    </row>
    <row r="3517" spans="1:31" x14ac:dyDescent="0.3">
      <c r="A3517">
        <v>2697432</v>
      </c>
      <c r="B3517">
        <v>2</v>
      </c>
      <c r="C3517" t="s">
        <v>80</v>
      </c>
      <c r="D3517" t="s">
        <v>88</v>
      </c>
      <c r="E3517" t="s">
        <v>145</v>
      </c>
      <c r="F3517" t="s">
        <v>10079</v>
      </c>
      <c r="G3517" t="s">
        <v>134</v>
      </c>
      <c r="H3517" t="s">
        <v>135</v>
      </c>
      <c r="I3517" t="s">
        <v>136</v>
      </c>
      <c r="J3517" t="s">
        <v>137</v>
      </c>
      <c r="K3517" t="s">
        <v>138</v>
      </c>
      <c r="L3517" t="s">
        <v>10075</v>
      </c>
      <c r="M3517" t="s">
        <v>10080</v>
      </c>
      <c r="N3517">
        <v>1.070277777</v>
      </c>
      <c r="O3517">
        <v>2</v>
      </c>
      <c r="P3517">
        <v>1027</v>
      </c>
      <c r="Q3517">
        <v>0</v>
      </c>
      <c r="R3517">
        <v>0</v>
      </c>
      <c r="S3517">
        <v>17</v>
      </c>
      <c r="T3517">
        <v>217</v>
      </c>
      <c r="U3517">
        <v>7</v>
      </c>
      <c r="V3517">
        <v>3</v>
      </c>
      <c r="W3517">
        <v>68.701331213199381</v>
      </c>
      <c r="X3517">
        <v>439.58627352846679</v>
      </c>
      <c r="Y3517">
        <v>0</v>
      </c>
      <c r="Z3517">
        <v>0</v>
      </c>
      <c r="AA3517">
        <v>519.59066283293066</v>
      </c>
      <c r="AB3517">
        <v>209.16184529524281</v>
      </c>
      <c r="AC3517">
        <v>468.76005505135743</v>
      </c>
      <c r="AD3517">
        <v>40.130109793246469</v>
      </c>
      <c r="AE3517">
        <v>1745.9302777144435</v>
      </c>
    </row>
    <row r="3518" spans="1:31" x14ac:dyDescent="0.3">
      <c r="A3518">
        <v>2697451</v>
      </c>
      <c r="B3518">
        <v>1</v>
      </c>
      <c r="C3518" t="s">
        <v>80</v>
      </c>
      <c r="D3518" t="s">
        <v>98</v>
      </c>
      <c r="E3518" t="s">
        <v>160</v>
      </c>
      <c r="F3518" t="s">
        <v>1719</v>
      </c>
      <c r="G3518" t="s">
        <v>134</v>
      </c>
      <c r="H3518" t="s">
        <v>135</v>
      </c>
      <c r="I3518" t="s">
        <v>136</v>
      </c>
      <c r="J3518" t="s">
        <v>137</v>
      </c>
      <c r="K3518" t="s">
        <v>138</v>
      </c>
      <c r="L3518" t="s">
        <v>10081</v>
      </c>
      <c r="M3518" t="s">
        <v>10082</v>
      </c>
      <c r="N3518">
        <v>0.278888888</v>
      </c>
      <c r="O3518">
        <v>0</v>
      </c>
      <c r="P3518">
        <v>0</v>
      </c>
      <c r="Q3518">
        <v>9</v>
      </c>
      <c r="R3518">
        <v>100</v>
      </c>
      <c r="S3518">
        <v>3</v>
      </c>
      <c r="T3518">
        <v>20</v>
      </c>
      <c r="U3518">
        <v>1</v>
      </c>
      <c r="V3518">
        <v>0</v>
      </c>
      <c r="W3518">
        <v>0</v>
      </c>
      <c r="X3518">
        <v>0</v>
      </c>
      <c r="Y3518">
        <v>13.50865071208049</v>
      </c>
      <c r="Z3518">
        <v>76.241069947144794</v>
      </c>
      <c r="AA3518">
        <v>2.6290740493984437</v>
      </c>
      <c r="AB3518">
        <v>4.6171532245588329</v>
      </c>
      <c r="AC3518">
        <v>9.3331031825928221</v>
      </c>
      <c r="AD3518">
        <v>0</v>
      </c>
      <c r="AE3518">
        <v>106.32905111577539</v>
      </c>
    </row>
    <row r="3519" spans="1:31" x14ac:dyDescent="0.3">
      <c r="A3519">
        <v>2697454</v>
      </c>
      <c r="B3519">
        <v>1</v>
      </c>
      <c r="C3519" t="s">
        <v>81</v>
      </c>
      <c r="D3519" t="s">
        <v>121</v>
      </c>
      <c r="E3519" t="s">
        <v>244</v>
      </c>
      <c r="F3519" t="s">
        <v>10083</v>
      </c>
      <c r="G3519" t="s">
        <v>968</v>
      </c>
      <c r="H3519" t="s">
        <v>187</v>
      </c>
      <c r="I3519" t="s">
        <v>136</v>
      </c>
      <c r="J3519" t="s">
        <v>137</v>
      </c>
      <c r="K3519" t="s">
        <v>138</v>
      </c>
      <c r="L3519" t="s">
        <v>10084</v>
      </c>
      <c r="M3519" t="s">
        <v>10085</v>
      </c>
      <c r="N3519">
        <v>1.8630555550000001</v>
      </c>
      <c r="O3519">
        <v>0</v>
      </c>
      <c r="P3519">
        <v>89</v>
      </c>
      <c r="Q3519">
        <v>0</v>
      </c>
      <c r="R3519">
        <v>2</v>
      </c>
      <c r="S3519">
        <v>0</v>
      </c>
      <c r="T3519">
        <v>8</v>
      </c>
      <c r="U3519">
        <v>0</v>
      </c>
      <c r="V3519">
        <v>0</v>
      </c>
      <c r="W3519">
        <v>0</v>
      </c>
      <c r="X3519">
        <v>22.764368368122636</v>
      </c>
      <c r="Y3519">
        <v>0</v>
      </c>
      <c r="Z3519">
        <v>0.32235531996477446</v>
      </c>
      <c r="AA3519">
        <v>0</v>
      </c>
      <c r="AB3519">
        <v>3.626006979256466</v>
      </c>
      <c r="AC3519">
        <v>0</v>
      </c>
      <c r="AD3519">
        <v>0</v>
      </c>
      <c r="AE3519">
        <v>26.712730667343877</v>
      </c>
    </row>
    <row r="3520" spans="1:31" x14ac:dyDescent="0.3">
      <c r="A3520">
        <v>2697463</v>
      </c>
      <c r="B3520">
        <v>1</v>
      </c>
      <c r="C3520" t="s">
        <v>81</v>
      </c>
      <c r="D3520" t="s">
        <v>124</v>
      </c>
      <c r="E3520" t="s">
        <v>145</v>
      </c>
      <c r="F3520" t="s">
        <v>10086</v>
      </c>
      <c r="G3520" t="s">
        <v>232</v>
      </c>
      <c r="H3520" t="s">
        <v>135</v>
      </c>
      <c r="I3520" t="s">
        <v>136</v>
      </c>
      <c r="J3520" t="s">
        <v>137</v>
      </c>
      <c r="K3520" t="s">
        <v>138</v>
      </c>
      <c r="L3520" t="s">
        <v>10087</v>
      </c>
      <c r="M3520" t="s">
        <v>10088</v>
      </c>
      <c r="N3520">
        <v>2.273055555</v>
      </c>
      <c r="O3520">
        <v>0</v>
      </c>
      <c r="P3520">
        <v>0</v>
      </c>
      <c r="Q3520">
        <v>0</v>
      </c>
      <c r="R3520">
        <v>0</v>
      </c>
      <c r="S3520">
        <v>1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  <c r="AA3520">
        <v>5.5191036705188008</v>
      </c>
      <c r="AB3520">
        <v>0</v>
      </c>
      <c r="AC3520">
        <v>0</v>
      </c>
      <c r="AD3520">
        <v>0</v>
      </c>
      <c r="AE3520">
        <v>5.5191036705188008</v>
      </c>
    </row>
    <row r="3521" spans="1:31" x14ac:dyDescent="0.3">
      <c r="A3521">
        <v>2697414</v>
      </c>
      <c r="B3521">
        <v>2</v>
      </c>
      <c r="C3521" t="s">
        <v>80</v>
      </c>
      <c r="D3521" t="s">
        <v>96</v>
      </c>
      <c r="E3521" t="s">
        <v>184</v>
      </c>
      <c r="F3521" t="s">
        <v>8497</v>
      </c>
      <c r="G3521" t="s">
        <v>147</v>
      </c>
      <c r="H3521" t="s">
        <v>187</v>
      </c>
      <c r="I3521" t="s">
        <v>136</v>
      </c>
      <c r="J3521" t="s">
        <v>3</v>
      </c>
      <c r="K3521" t="s">
        <v>138</v>
      </c>
      <c r="L3521" t="s">
        <v>10072</v>
      </c>
      <c r="M3521" t="s">
        <v>10089</v>
      </c>
      <c r="N3521">
        <v>0.70805555499999995</v>
      </c>
      <c r="O3521">
        <v>0</v>
      </c>
      <c r="P3521">
        <v>71</v>
      </c>
      <c r="Q3521">
        <v>0</v>
      </c>
      <c r="R3521">
        <v>0</v>
      </c>
      <c r="S3521">
        <v>0</v>
      </c>
      <c r="T3521">
        <v>8</v>
      </c>
      <c r="U3521">
        <v>0</v>
      </c>
      <c r="V3521">
        <v>0</v>
      </c>
      <c r="W3521">
        <v>0</v>
      </c>
      <c r="X3521">
        <v>11.623452988890659</v>
      </c>
      <c r="Y3521">
        <v>0</v>
      </c>
      <c r="Z3521">
        <v>0</v>
      </c>
      <c r="AA3521">
        <v>0</v>
      </c>
      <c r="AB3521">
        <v>0.60704078588624022</v>
      </c>
      <c r="AC3521">
        <v>0</v>
      </c>
      <c r="AD3521">
        <v>0</v>
      </c>
      <c r="AE3521">
        <v>12.2304937747769</v>
      </c>
    </row>
    <row r="3522" spans="1:31" x14ac:dyDescent="0.3">
      <c r="A3522">
        <v>2697474</v>
      </c>
      <c r="B3522">
        <v>1</v>
      </c>
      <c r="C3522" t="s">
        <v>81</v>
      </c>
      <c r="D3522" t="s">
        <v>119</v>
      </c>
      <c r="E3522" t="s">
        <v>184</v>
      </c>
      <c r="F3522" t="s">
        <v>10090</v>
      </c>
      <c r="G3522" t="s">
        <v>409</v>
      </c>
      <c r="H3522" t="s">
        <v>187</v>
      </c>
      <c r="I3522" t="s">
        <v>136</v>
      </c>
      <c r="J3522" t="s">
        <v>137</v>
      </c>
      <c r="K3522" t="s">
        <v>138</v>
      </c>
      <c r="L3522" t="s">
        <v>10091</v>
      </c>
      <c r="M3522" t="s">
        <v>10092</v>
      </c>
      <c r="N3522">
        <v>0.78944444400000002</v>
      </c>
      <c r="O3522">
        <v>0</v>
      </c>
      <c r="P3522">
        <v>189</v>
      </c>
      <c r="Q3522">
        <v>0</v>
      </c>
      <c r="R3522">
        <v>0</v>
      </c>
      <c r="S3522">
        <v>0</v>
      </c>
      <c r="T3522">
        <v>9</v>
      </c>
      <c r="U3522">
        <v>0</v>
      </c>
      <c r="V3522">
        <v>0</v>
      </c>
      <c r="W3522">
        <v>0</v>
      </c>
      <c r="X3522">
        <v>27.706451895506635</v>
      </c>
      <c r="Y3522">
        <v>0</v>
      </c>
      <c r="Z3522">
        <v>0</v>
      </c>
      <c r="AA3522">
        <v>0</v>
      </c>
      <c r="AB3522">
        <v>2.2726428124164775</v>
      </c>
      <c r="AC3522">
        <v>0</v>
      </c>
      <c r="AD3522">
        <v>0</v>
      </c>
      <c r="AE3522">
        <v>29.979094707923114</v>
      </c>
    </row>
    <row r="3523" spans="1:31" x14ac:dyDescent="0.3">
      <c r="A3523">
        <v>2697483</v>
      </c>
      <c r="B3523">
        <v>1</v>
      </c>
      <c r="C3523" t="s">
        <v>80</v>
      </c>
      <c r="D3523" t="s">
        <v>96</v>
      </c>
      <c r="E3523" t="s">
        <v>213</v>
      </c>
      <c r="F3523" t="s">
        <v>10093</v>
      </c>
      <c r="G3523" t="s">
        <v>688</v>
      </c>
      <c r="H3523" t="s">
        <v>187</v>
      </c>
      <c r="I3523" t="s">
        <v>136</v>
      </c>
      <c r="J3523" t="s">
        <v>137</v>
      </c>
      <c r="K3523" t="s">
        <v>138</v>
      </c>
      <c r="L3523" t="s">
        <v>10094</v>
      </c>
      <c r="M3523" t="s">
        <v>10095</v>
      </c>
      <c r="N3523">
        <v>1.2636111109999999</v>
      </c>
      <c r="O3523">
        <v>0</v>
      </c>
      <c r="P3523">
        <v>2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1.0450596675456738</v>
      </c>
      <c r="Y3523">
        <v>0</v>
      </c>
      <c r="Z3523">
        <v>0</v>
      </c>
      <c r="AA3523">
        <v>0</v>
      </c>
      <c r="AB3523">
        <v>0</v>
      </c>
      <c r="AC3523">
        <v>0</v>
      </c>
      <c r="AD3523">
        <v>0</v>
      </c>
      <c r="AE3523">
        <v>1.0450596675456738</v>
      </c>
    </row>
    <row r="3524" spans="1:31" x14ac:dyDescent="0.3">
      <c r="A3524">
        <v>2697484</v>
      </c>
      <c r="B3524">
        <v>1</v>
      </c>
      <c r="C3524" t="s">
        <v>81</v>
      </c>
      <c r="D3524" t="s">
        <v>123</v>
      </c>
      <c r="E3524" t="s">
        <v>184</v>
      </c>
      <c r="F3524" t="s">
        <v>10096</v>
      </c>
      <c r="G3524" t="s">
        <v>1999</v>
      </c>
      <c r="H3524" t="s">
        <v>187</v>
      </c>
      <c r="I3524" t="s">
        <v>136</v>
      </c>
      <c r="J3524" t="s">
        <v>137</v>
      </c>
      <c r="K3524" t="s">
        <v>138</v>
      </c>
      <c r="L3524" t="s">
        <v>10097</v>
      </c>
      <c r="M3524" t="s">
        <v>10098</v>
      </c>
      <c r="N3524">
        <v>1.435277777</v>
      </c>
      <c r="O3524">
        <v>0</v>
      </c>
      <c r="P3524">
        <v>42</v>
      </c>
      <c r="Q3524">
        <v>0</v>
      </c>
      <c r="R3524">
        <v>2</v>
      </c>
      <c r="S3524">
        <v>0</v>
      </c>
      <c r="T3524">
        <v>7</v>
      </c>
      <c r="U3524">
        <v>0</v>
      </c>
      <c r="V3524">
        <v>0</v>
      </c>
      <c r="W3524">
        <v>0</v>
      </c>
      <c r="X3524">
        <v>11.339333119717944</v>
      </c>
      <c r="Y3524">
        <v>0</v>
      </c>
      <c r="Z3524">
        <v>0.17832428565994446</v>
      </c>
      <c r="AA3524">
        <v>0</v>
      </c>
      <c r="AB3524">
        <v>18.734795141315821</v>
      </c>
      <c r="AC3524">
        <v>0</v>
      </c>
      <c r="AD3524">
        <v>0</v>
      </c>
      <c r="AE3524">
        <v>30.252452546693711</v>
      </c>
    </row>
    <row r="3525" spans="1:31" x14ac:dyDescent="0.3">
      <c r="A3525">
        <v>2697500</v>
      </c>
      <c r="B3525">
        <v>1</v>
      </c>
      <c r="C3525" t="s">
        <v>80</v>
      </c>
      <c r="D3525" t="s">
        <v>103</v>
      </c>
      <c r="E3525" t="s">
        <v>213</v>
      </c>
      <c r="F3525" t="s">
        <v>10099</v>
      </c>
      <c r="G3525" t="s">
        <v>688</v>
      </c>
      <c r="H3525" t="s">
        <v>187</v>
      </c>
      <c r="I3525" t="s">
        <v>136</v>
      </c>
      <c r="J3525" t="s">
        <v>137</v>
      </c>
      <c r="K3525" t="s">
        <v>138</v>
      </c>
      <c r="L3525" t="s">
        <v>10100</v>
      </c>
      <c r="M3525" t="s">
        <v>10101</v>
      </c>
      <c r="N3525">
        <v>0.79583333300000003</v>
      </c>
      <c r="O3525">
        <v>0</v>
      </c>
      <c r="P3525">
        <v>5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0.68023769675486734</v>
      </c>
      <c r="Y3525">
        <v>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0.68023769675486734</v>
      </c>
    </row>
    <row r="3526" spans="1:31" x14ac:dyDescent="0.3">
      <c r="A3526">
        <v>2697517</v>
      </c>
      <c r="B3526">
        <v>1</v>
      </c>
      <c r="C3526" t="s">
        <v>80</v>
      </c>
      <c r="D3526" t="s">
        <v>106</v>
      </c>
      <c r="E3526" t="s">
        <v>244</v>
      </c>
      <c r="F3526" t="s">
        <v>10102</v>
      </c>
      <c r="G3526" t="s">
        <v>409</v>
      </c>
      <c r="H3526" t="s">
        <v>187</v>
      </c>
      <c r="I3526" t="s">
        <v>136</v>
      </c>
      <c r="J3526" t="s">
        <v>137</v>
      </c>
      <c r="K3526" t="s">
        <v>138</v>
      </c>
      <c r="L3526" t="s">
        <v>10103</v>
      </c>
      <c r="M3526" t="s">
        <v>10104</v>
      </c>
      <c r="N3526">
        <v>0.32666666599999999</v>
      </c>
      <c r="O3526">
        <v>0</v>
      </c>
      <c r="P3526">
        <v>46</v>
      </c>
      <c r="Q3526">
        <v>0</v>
      </c>
      <c r="R3526">
        <v>3</v>
      </c>
      <c r="S3526">
        <v>0</v>
      </c>
      <c r="T3526">
        <v>8</v>
      </c>
      <c r="U3526">
        <v>0</v>
      </c>
      <c r="V3526">
        <v>0</v>
      </c>
      <c r="W3526">
        <v>0</v>
      </c>
      <c r="X3526">
        <v>5.986031864954553</v>
      </c>
      <c r="Y3526">
        <v>0</v>
      </c>
      <c r="Z3526">
        <v>1.3327057841079732</v>
      </c>
      <c r="AA3526">
        <v>0</v>
      </c>
      <c r="AB3526">
        <v>3.0397591595740696</v>
      </c>
      <c r="AC3526">
        <v>0</v>
      </c>
      <c r="AD3526">
        <v>0</v>
      </c>
      <c r="AE3526">
        <v>10.358496808636595</v>
      </c>
    </row>
    <row r="3527" spans="1:31" x14ac:dyDescent="0.3">
      <c r="A3527">
        <v>2697293</v>
      </c>
      <c r="B3527">
        <v>1</v>
      </c>
      <c r="C3527" t="s">
        <v>80</v>
      </c>
      <c r="D3527" t="s">
        <v>84</v>
      </c>
      <c r="E3527" t="s">
        <v>145</v>
      </c>
      <c r="F3527" t="s">
        <v>10105</v>
      </c>
      <c r="G3527" t="s">
        <v>1482</v>
      </c>
      <c r="H3527" t="s">
        <v>135</v>
      </c>
      <c r="I3527" t="s">
        <v>136</v>
      </c>
      <c r="J3527" t="s">
        <v>137</v>
      </c>
      <c r="K3527" t="s">
        <v>138</v>
      </c>
      <c r="L3527" t="s">
        <v>10106</v>
      </c>
      <c r="M3527" t="s">
        <v>10107</v>
      </c>
      <c r="N3527">
        <v>6.4966666660000003</v>
      </c>
      <c r="O3527">
        <v>0</v>
      </c>
      <c r="P3527">
        <v>142</v>
      </c>
      <c r="Q3527">
        <v>0</v>
      </c>
      <c r="R3527">
        <v>2</v>
      </c>
      <c r="S3527">
        <v>0</v>
      </c>
      <c r="T3527">
        <v>5</v>
      </c>
      <c r="U3527">
        <v>0</v>
      </c>
      <c r="V3527">
        <v>0</v>
      </c>
      <c r="W3527">
        <v>0</v>
      </c>
      <c r="X3527">
        <v>192.31899172604602</v>
      </c>
      <c r="Y3527">
        <v>0</v>
      </c>
      <c r="Z3527">
        <v>13.366106150576673</v>
      </c>
      <c r="AA3527">
        <v>0</v>
      </c>
      <c r="AB3527">
        <v>46.671182108833598</v>
      </c>
      <c r="AC3527">
        <v>0</v>
      </c>
      <c r="AD3527">
        <v>0</v>
      </c>
      <c r="AE3527">
        <v>252.3562799854563</v>
      </c>
    </row>
    <row r="3528" spans="1:31" x14ac:dyDescent="0.3">
      <c r="A3528">
        <v>2697365</v>
      </c>
      <c r="B3528">
        <v>1</v>
      </c>
      <c r="C3528" t="s">
        <v>80</v>
      </c>
      <c r="D3528" t="s">
        <v>104</v>
      </c>
      <c r="E3528" t="s">
        <v>160</v>
      </c>
      <c r="F3528" t="s">
        <v>10108</v>
      </c>
      <c r="G3528" t="s">
        <v>147</v>
      </c>
      <c r="H3528" t="s">
        <v>135</v>
      </c>
      <c r="I3528" t="s">
        <v>136</v>
      </c>
      <c r="J3528" t="s">
        <v>3</v>
      </c>
      <c r="K3528" t="s">
        <v>138</v>
      </c>
      <c r="L3528" t="s">
        <v>10109</v>
      </c>
      <c r="M3528" t="s">
        <v>10110</v>
      </c>
      <c r="N3528">
        <v>4.125</v>
      </c>
      <c r="O3528">
        <v>1</v>
      </c>
      <c r="P3528">
        <v>450</v>
      </c>
      <c r="Q3528">
        <v>3</v>
      </c>
      <c r="R3528">
        <v>16</v>
      </c>
      <c r="S3528">
        <v>0</v>
      </c>
      <c r="T3528">
        <v>33</v>
      </c>
      <c r="U3528">
        <v>0</v>
      </c>
      <c r="V3528">
        <v>0</v>
      </c>
      <c r="W3528">
        <v>6.8093979320272355</v>
      </c>
      <c r="X3528">
        <v>430.53610242757509</v>
      </c>
      <c r="Y3528">
        <v>17.240511048815538</v>
      </c>
      <c r="Z3528">
        <v>17.251274206408219</v>
      </c>
      <c r="AA3528">
        <v>0</v>
      </c>
      <c r="AB3528">
        <v>57.82551010611143</v>
      </c>
      <c r="AC3528">
        <v>0</v>
      </c>
      <c r="AD3528">
        <v>0</v>
      </c>
      <c r="AE3528">
        <v>529.66279572093754</v>
      </c>
    </row>
    <row r="3529" spans="1:31" x14ac:dyDescent="0.3">
      <c r="A3529">
        <v>2697403</v>
      </c>
      <c r="B3529">
        <v>1</v>
      </c>
      <c r="C3529" t="s">
        <v>80</v>
      </c>
      <c r="D3529" t="s">
        <v>91</v>
      </c>
      <c r="E3529" t="s">
        <v>145</v>
      </c>
      <c r="F3529" t="s">
        <v>10111</v>
      </c>
      <c r="G3529" t="s">
        <v>1482</v>
      </c>
      <c r="H3529" t="s">
        <v>135</v>
      </c>
      <c r="I3529" t="s">
        <v>136</v>
      </c>
      <c r="J3529" t="s">
        <v>137</v>
      </c>
      <c r="K3529" t="s">
        <v>138</v>
      </c>
      <c r="L3529" t="s">
        <v>10112</v>
      </c>
      <c r="M3529" t="s">
        <v>10113</v>
      </c>
      <c r="N3529">
        <v>3.0991666659999999</v>
      </c>
      <c r="O3529">
        <v>0</v>
      </c>
      <c r="P3529">
        <v>3</v>
      </c>
      <c r="Q3529">
        <v>0</v>
      </c>
      <c r="R3529">
        <v>5</v>
      </c>
      <c r="S3529">
        <v>0</v>
      </c>
      <c r="T3529">
        <v>2</v>
      </c>
      <c r="U3529">
        <v>0</v>
      </c>
      <c r="V3529">
        <v>0</v>
      </c>
      <c r="W3529">
        <v>0</v>
      </c>
      <c r="X3529">
        <v>0.8063128213725882</v>
      </c>
      <c r="Y3529">
        <v>0</v>
      </c>
      <c r="Z3529">
        <v>12.896931864330943</v>
      </c>
      <c r="AA3529">
        <v>0</v>
      </c>
      <c r="AB3529">
        <v>0</v>
      </c>
      <c r="AC3529">
        <v>0</v>
      </c>
      <c r="AD3529">
        <v>0</v>
      </c>
      <c r="AE3529">
        <v>13.703244685703531</v>
      </c>
    </row>
    <row r="3530" spans="1:31" x14ac:dyDescent="0.3">
      <c r="A3530">
        <v>2692821</v>
      </c>
      <c r="B3530">
        <v>1</v>
      </c>
      <c r="C3530" t="s">
        <v>80</v>
      </c>
      <c r="D3530" t="s">
        <v>84</v>
      </c>
      <c r="E3530" t="s">
        <v>244</v>
      </c>
      <c r="F3530" t="s">
        <v>10114</v>
      </c>
      <c r="G3530" t="s">
        <v>165</v>
      </c>
      <c r="H3530" t="s">
        <v>187</v>
      </c>
      <c r="I3530" t="s">
        <v>136</v>
      </c>
      <c r="J3530" t="s">
        <v>137</v>
      </c>
      <c r="K3530" t="s">
        <v>166</v>
      </c>
      <c r="L3530" t="s">
        <v>10115</v>
      </c>
      <c r="M3530" t="s">
        <v>10116</v>
      </c>
      <c r="N3530">
        <v>0.55388888800000002</v>
      </c>
      <c r="O3530">
        <v>0</v>
      </c>
      <c r="P3530">
        <v>797</v>
      </c>
      <c r="Q3530">
        <v>0</v>
      </c>
      <c r="R3530">
        <v>0</v>
      </c>
      <c r="S3530">
        <v>0</v>
      </c>
      <c r="T3530">
        <v>79</v>
      </c>
      <c r="U3530">
        <v>0</v>
      </c>
      <c r="V3530">
        <v>0</v>
      </c>
      <c r="W3530">
        <v>0</v>
      </c>
      <c r="X3530">
        <v>75.330138989874541</v>
      </c>
      <c r="Y3530">
        <v>0</v>
      </c>
      <c r="Z3530">
        <v>0</v>
      </c>
      <c r="AA3530">
        <v>0</v>
      </c>
      <c r="AB3530">
        <v>27.039995339088815</v>
      </c>
      <c r="AC3530">
        <v>0</v>
      </c>
      <c r="AD3530">
        <v>0</v>
      </c>
      <c r="AE3530">
        <v>102.37013432896336</v>
      </c>
    </row>
    <row r="3531" spans="1:31" x14ac:dyDescent="0.3">
      <c r="A3531">
        <v>2692794</v>
      </c>
      <c r="B3531">
        <v>1</v>
      </c>
      <c r="C3531" t="s">
        <v>80</v>
      </c>
      <c r="D3531" t="s">
        <v>91</v>
      </c>
      <c r="E3531" t="s">
        <v>428</v>
      </c>
      <c r="F3531" t="s">
        <v>7839</v>
      </c>
      <c r="G3531" t="s">
        <v>186</v>
      </c>
      <c r="H3531" t="s">
        <v>187</v>
      </c>
      <c r="I3531" t="s">
        <v>136</v>
      </c>
      <c r="J3531" t="s">
        <v>137</v>
      </c>
      <c r="K3531" t="s">
        <v>138</v>
      </c>
      <c r="L3531" t="s">
        <v>10117</v>
      </c>
      <c r="M3531" t="s">
        <v>10118</v>
      </c>
      <c r="N3531">
        <v>1.5961111109999999</v>
      </c>
      <c r="O3531">
        <v>0</v>
      </c>
      <c r="P3531">
        <v>28</v>
      </c>
      <c r="Q3531">
        <v>0</v>
      </c>
      <c r="R3531">
        <v>0</v>
      </c>
      <c r="S3531">
        <v>0</v>
      </c>
      <c r="T3531">
        <v>1</v>
      </c>
      <c r="U3531">
        <v>0</v>
      </c>
      <c r="V3531">
        <v>0</v>
      </c>
      <c r="W3531">
        <v>0</v>
      </c>
      <c r="X3531">
        <v>8.2838660194568661</v>
      </c>
      <c r="Y3531">
        <v>0</v>
      </c>
      <c r="Z3531">
        <v>0</v>
      </c>
      <c r="AA3531">
        <v>0</v>
      </c>
      <c r="AB3531">
        <v>0.25933805675597166</v>
      </c>
      <c r="AC3531">
        <v>0</v>
      </c>
      <c r="AD3531">
        <v>0</v>
      </c>
      <c r="AE3531">
        <v>8.5432040762128381</v>
      </c>
    </row>
    <row r="3532" spans="1:31" x14ac:dyDescent="0.3">
      <c r="A3532">
        <v>2692826</v>
      </c>
      <c r="B3532">
        <v>1</v>
      </c>
      <c r="C3532" t="s">
        <v>80</v>
      </c>
      <c r="D3532" t="s">
        <v>101</v>
      </c>
      <c r="E3532" t="s">
        <v>244</v>
      </c>
      <c r="F3532" t="s">
        <v>10119</v>
      </c>
      <c r="G3532" t="s">
        <v>165</v>
      </c>
      <c r="H3532" t="s">
        <v>187</v>
      </c>
      <c r="I3532" t="s">
        <v>136</v>
      </c>
      <c r="J3532" t="s">
        <v>137</v>
      </c>
      <c r="K3532" t="s">
        <v>166</v>
      </c>
      <c r="L3532" t="s">
        <v>10120</v>
      </c>
      <c r="M3532" t="s">
        <v>10121</v>
      </c>
      <c r="N3532">
        <v>1.48</v>
      </c>
      <c r="O3532">
        <v>0</v>
      </c>
      <c r="P3532">
        <v>57</v>
      </c>
      <c r="Q3532">
        <v>0</v>
      </c>
      <c r="R3532">
        <v>0</v>
      </c>
      <c r="S3532">
        <v>0</v>
      </c>
      <c r="T3532">
        <v>24</v>
      </c>
      <c r="U3532">
        <v>0</v>
      </c>
      <c r="V3532">
        <v>0</v>
      </c>
      <c r="W3532">
        <v>0</v>
      </c>
      <c r="X3532">
        <v>10.879039795729671</v>
      </c>
      <c r="Y3532">
        <v>0</v>
      </c>
      <c r="Z3532">
        <v>0</v>
      </c>
      <c r="AA3532">
        <v>0</v>
      </c>
      <c r="AB3532">
        <v>50.313616963992764</v>
      </c>
      <c r="AC3532">
        <v>0</v>
      </c>
      <c r="AD3532">
        <v>0</v>
      </c>
      <c r="AE3532">
        <v>61.192656759722439</v>
      </c>
    </row>
    <row r="3533" spans="1:31" x14ac:dyDescent="0.3">
      <c r="A3533">
        <v>2692835</v>
      </c>
      <c r="B3533">
        <v>1</v>
      </c>
      <c r="C3533" t="s">
        <v>80</v>
      </c>
      <c r="D3533" t="s">
        <v>83</v>
      </c>
      <c r="E3533" t="s">
        <v>244</v>
      </c>
      <c r="F3533" t="s">
        <v>10122</v>
      </c>
      <c r="G3533" t="s">
        <v>346</v>
      </c>
      <c r="H3533" t="s">
        <v>187</v>
      </c>
      <c r="I3533" t="s">
        <v>136</v>
      </c>
      <c r="J3533" t="s">
        <v>137</v>
      </c>
      <c r="K3533" t="s">
        <v>166</v>
      </c>
      <c r="L3533" t="s">
        <v>10123</v>
      </c>
      <c r="M3533" t="s">
        <v>10124</v>
      </c>
      <c r="N3533">
        <v>0.47833333300000003</v>
      </c>
      <c r="O3533">
        <v>0</v>
      </c>
      <c r="P3533">
        <v>0</v>
      </c>
      <c r="Q3533">
        <v>0</v>
      </c>
      <c r="R3533">
        <v>0</v>
      </c>
      <c r="S3533">
        <v>0</v>
      </c>
      <c r="T3533">
        <v>42</v>
      </c>
      <c r="U3533">
        <v>0</v>
      </c>
      <c r="V3533">
        <v>5</v>
      </c>
      <c r="W3533">
        <v>0</v>
      </c>
      <c r="X3533">
        <v>0</v>
      </c>
      <c r="Y3533">
        <v>0</v>
      </c>
      <c r="Z3533">
        <v>0</v>
      </c>
      <c r="AA3533">
        <v>0</v>
      </c>
      <c r="AB3533">
        <v>34.109544566829378</v>
      </c>
      <c r="AC3533">
        <v>0</v>
      </c>
      <c r="AD3533">
        <v>16.406167299200824</v>
      </c>
      <c r="AE3533">
        <v>50.515711866030202</v>
      </c>
    </row>
    <row r="3534" spans="1:31" x14ac:dyDescent="0.3">
      <c r="A3534">
        <v>2692838</v>
      </c>
      <c r="B3534">
        <v>1</v>
      </c>
      <c r="C3534" t="s">
        <v>80</v>
      </c>
      <c r="D3534" t="s">
        <v>96</v>
      </c>
      <c r="E3534" t="s">
        <v>184</v>
      </c>
      <c r="F3534" t="s">
        <v>10125</v>
      </c>
      <c r="G3534" t="s">
        <v>273</v>
      </c>
      <c r="H3534" t="s">
        <v>187</v>
      </c>
      <c r="I3534" t="s">
        <v>136</v>
      </c>
      <c r="J3534" t="s">
        <v>137</v>
      </c>
      <c r="K3534" t="s">
        <v>138</v>
      </c>
      <c r="L3534" t="s">
        <v>10126</v>
      </c>
      <c r="M3534" t="s">
        <v>10127</v>
      </c>
      <c r="N3534">
        <v>1.18</v>
      </c>
      <c r="O3534">
        <v>0</v>
      </c>
      <c r="P3534">
        <v>51</v>
      </c>
      <c r="Q3534">
        <v>0</v>
      </c>
      <c r="R3534">
        <v>3</v>
      </c>
      <c r="S3534">
        <v>0</v>
      </c>
      <c r="T3534">
        <v>8</v>
      </c>
      <c r="U3534">
        <v>0</v>
      </c>
      <c r="V3534">
        <v>0</v>
      </c>
      <c r="W3534">
        <v>0</v>
      </c>
      <c r="X3534">
        <v>21.247058896999061</v>
      </c>
      <c r="Y3534">
        <v>0</v>
      </c>
      <c r="Z3534">
        <v>8.0096788138930641</v>
      </c>
      <c r="AA3534">
        <v>0</v>
      </c>
      <c r="AB3534">
        <v>7.0055870372572944</v>
      </c>
      <c r="AC3534">
        <v>0</v>
      </c>
      <c r="AD3534">
        <v>0</v>
      </c>
      <c r="AE3534">
        <v>36.262324748149418</v>
      </c>
    </row>
    <row r="3535" spans="1:31" x14ac:dyDescent="0.3">
      <c r="A3535">
        <v>2692844</v>
      </c>
      <c r="B3535">
        <v>1</v>
      </c>
      <c r="C3535" t="s">
        <v>80</v>
      </c>
      <c r="D3535" t="s">
        <v>99</v>
      </c>
      <c r="E3535" t="s">
        <v>244</v>
      </c>
      <c r="F3535" t="s">
        <v>10128</v>
      </c>
      <c r="G3535" t="s">
        <v>165</v>
      </c>
      <c r="H3535" t="s">
        <v>187</v>
      </c>
      <c r="I3535" t="s">
        <v>136</v>
      </c>
      <c r="J3535" t="s">
        <v>137</v>
      </c>
      <c r="K3535" t="s">
        <v>166</v>
      </c>
      <c r="L3535" t="s">
        <v>8577</v>
      </c>
      <c r="M3535" t="s">
        <v>10129</v>
      </c>
      <c r="N3535">
        <v>1.0277777770000001</v>
      </c>
      <c r="O3535">
        <v>0</v>
      </c>
      <c r="P3535">
        <v>31</v>
      </c>
      <c r="Q3535">
        <v>0</v>
      </c>
      <c r="R3535">
        <v>0</v>
      </c>
      <c r="S3535">
        <v>0</v>
      </c>
      <c r="T3535">
        <v>21</v>
      </c>
      <c r="U3535">
        <v>0</v>
      </c>
      <c r="V3535">
        <v>0</v>
      </c>
      <c r="W3535">
        <v>0</v>
      </c>
      <c r="X3535">
        <v>6.3322765175673839</v>
      </c>
      <c r="Y3535">
        <v>0</v>
      </c>
      <c r="Z3535">
        <v>0</v>
      </c>
      <c r="AA3535">
        <v>0</v>
      </c>
      <c r="AB3535">
        <v>5.5105074335550741</v>
      </c>
      <c r="AC3535">
        <v>0</v>
      </c>
      <c r="AD3535">
        <v>0</v>
      </c>
      <c r="AE3535">
        <v>11.842783951122458</v>
      </c>
    </row>
    <row r="3536" spans="1:31" x14ac:dyDescent="0.3">
      <c r="A3536">
        <v>2692852</v>
      </c>
      <c r="B3536">
        <v>1</v>
      </c>
      <c r="C3536" t="s">
        <v>80</v>
      </c>
      <c r="D3536" t="s">
        <v>87</v>
      </c>
      <c r="E3536" t="s">
        <v>244</v>
      </c>
      <c r="F3536" t="s">
        <v>10130</v>
      </c>
      <c r="G3536" t="s">
        <v>346</v>
      </c>
      <c r="H3536" t="s">
        <v>187</v>
      </c>
      <c r="I3536" t="s">
        <v>136</v>
      </c>
      <c r="J3536" t="s">
        <v>137</v>
      </c>
      <c r="K3536" t="s">
        <v>166</v>
      </c>
      <c r="L3536" t="s">
        <v>10131</v>
      </c>
      <c r="M3536" t="s">
        <v>10132</v>
      </c>
      <c r="N3536">
        <v>0.818333333</v>
      </c>
      <c r="O3536">
        <v>0</v>
      </c>
      <c r="P3536">
        <v>385</v>
      </c>
      <c r="Q3536">
        <v>0</v>
      </c>
      <c r="R3536">
        <v>0</v>
      </c>
      <c r="S3536">
        <v>0</v>
      </c>
      <c r="T3536">
        <v>158</v>
      </c>
      <c r="U3536">
        <v>0</v>
      </c>
      <c r="V3536">
        <v>0</v>
      </c>
      <c r="W3536">
        <v>0</v>
      </c>
      <c r="X3536">
        <v>68.830312654614531</v>
      </c>
      <c r="Y3536">
        <v>0</v>
      </c>
      <c r="Z3536">
        <v>0</v>
      </c>
      <c r="AA3536">
        <v>0</v>
      </c>
      <c r="AB3536">
        <v>103.23551873775807</v>
      </c>
      <c r="AC3536">
        <v>0</v>
      </c>
      <c r="AD3536">
        <v>0</v>
      </c>
      <c r="AE3536">
        <v>172.06583139237262</v>
      </c>
    </row>
    <row r="3537" spans="1:31" x14ac:dyDescent="0.3">
      <c r="A3537">
        <v>2692869</v>
      </c>
      <c r="B3537">
        <v>1</v>
      </c>
      <c r="C3537" t="s">
        <v>80</v>
      </c>
      <c r="D3537" t="s">
        <v>88</v>
      </c>
      <c r="E3537" t="s">
        <v>244</v>
      </c>
      <c r="F3537" t="s">
        <v>10133</v>
      </c>
      <c r="G3537" t="s">
        <v>346</v>
      </c>
      <c r="H3537" t="s">
        <v>187</v>
      </c>
      <c r="I3537" t="s">
        <v>136</v>
      </c>
      <c r="J3537" t="s">
        <v>137</v>
      </c>
      <c r="K3537" t="s">
        <v>166</v>
      </c>
      <c r="L3537" t="s">
        <v>10134</v>
      </c>
      <c r="M3537" t="s">
        <v>10135</v>
      </c>
      <c r="N3537">
        <v>0.44638888799999998</v>
      </c>
      <c r="O3537">
        <v>0</v>
      </c>
      <c r="P3537">
        <v>38</v>
      </c>
      <c r="Q3537">
        <v>0</v>
      </c>
      <c r="R3537">
        <v>0</v>
      </c>
      <c r="S3537">
        <v>0</v>
      </c>
      <c r="T3537">
        <v>3</v>
      </c>
      <c r="U3537">
        <v>0</v>
      </c>
      <c r="V3537">
        <v>0</v>
      </c>
      <c r="W3537">
        <v>0</v>
      </c>
      <c r="X3537">
        <v>6.3284270166578676</v>
      </c>
      <c r="Y3537">
        <v>0</v>
      </c>
      <c r="Z3537">
        <v>0</v>
      </c>
      <c r="AA3537">
        <v>0</v>
      </c>
      <c r="AB3537">
        <v>2.6125796120544793</v>
      </c>
      <c r="AC3537">
        <v>0</v>
      </c>
      <c r="AD3537">
        <v>0</v>
      </c>
      <c r="AE3537">
        <v>8.9410066287123477</v>
      </c>
    </row>
    <row r="3538" spans="1:31" x14ac:dyDescent="0.3">
      <c r="A3538">
        <v>2692874</v>
      </c>
      <c r="B3538">
        <v>1</v>
      </c>
      <c r="C3538" t="s">
        <v>80</v>
      </c>
      <c r="D3538" t="s">
        <v>83</v>
      </c>
      <c r="E3538" t="s">
        <v>244</v>
      </c>
      <c r="F3538" t="s">
        <v>10136</v>
      </c>
      <c r="G3538" t="s">
        <v>346</v>
      </c>
      <c r="H3538" t="s">
        <v>187</v>
      </c>
      <c r="I3538" t="s">
        <v>136</v>
      </c>
      <c r="J3538" t="s">
        <v>137</v>
      </c>
      <c r="K3538" t="s">
        <v>166</v>
      </c>
      <c r="L3538" t="s">
        <v>10137</v>
      </c>
      <c r="M3538" t="s">
        <v>10138</v>
      </c>
      <c r="N3538">
        <v>0.24944444399999999</v>
      </c>
      <c r="O3538">
        <v>0</v>
      </c>
      <c r="P3538">
        <v>0</v>
      </c>
      <c r="Q3538">
        <v>0</v>
      </c>
      <c r="R3538">
        <v>0</v>
      </c>
      <c r="S3538">
        <v>0</v>
      </c>
      <c r="T3538">
        <v>13</v>
      </c>
      <c r="U3538">
        <v>0</v>
      </c>
      <c r="V3538">
        <v>2</v>
      </c>
      <c r="W3538">
        <v>0</v>
      </c>
      <c r="X3538">
        <v>0</v>
      </c>
      <c r="Y3538">
        <v>0</v>
      </c>
      <c r="Z3538">
        <v>0</v>
      </c>
      <c r="AA3538">
        <v>0</v>
      </c>
      <c r="AB3538">
        <v>11.108854494791398</v>
      </c>
      <c r="AC3538">
        <v>0</v>
      </c>
      <c r="AD3538">
        <v>0.72331661464243013</v>
      </c>
      <c r="AE3538">
        <v>11.832171109433828</v>
      </c>
    </row>
    <row r="3539" spans="1:31" x14ac:dyDescent="0.3">
      <c r="A3539">
        <v>2692885</v>
      </c>
      <c r="B3539">
        <v>1</v>
      </c>
      <c r="C3539" t="s">
        <v>80</v>
      </c>
      <c r="D3539" t="s">
        <v>83</v>
      </c>
      <c r="E3539" t="s">
        <v>244</v>
      </c>
      <c r="F3539" t="s">
        <v>10139</v>
      </c>
      <c r="G3539" t="s">
        <v>346</v>
      </c>
      <c r="H3539" t="s">
        <v>187</v>
      </c>
      <c r="I3539" t="s">
        <v>136</v>
      </c>
      <c r="J3539" t="s">
        <v>137</v>
      </c>
      <c r="K3539" t="s">
        <v>166</v>
      </c>
      <c r="L3539" t="s">
        <v>10140</v>
      </c>
      <c r="M3539" t="s">
        <v>10141</v>
      </c>
      <c r="N3539">
        <v>0.32500000000000001</v>
      </c>
      <c r="O3539">
        <v>0</v>
      </c>
      <c r="P3539">
        <v>0</v>
      </c>
      <c r="Q3539">
        <v>0</v>
      </c>
      <c r="R3539">
        <v>0</v>
      </c>
      <c r="S3539">
        <v>0</v>
      </c>
      <c r="T3539">
        <v>21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  <c r="AA3539">
        <v>0</v>
      </c>
      <c r="AB3539">
        <v>16.744170502171198</v>
      </c>
      <c r="AC3539">
        <v>0</v>
      </c>
      <c r="AD3539">
        <v>0</v>
      </c>
      <c r="AE3539">
        <v>16.744170502171198</v>
      </c>
    </row>
    <row r="3540" spans="1:31" x14ac:dyDescent="0.3">
      <c r="A3540">
        <v>2692775</v>
      </c>
      <c r="B3540">
        <v>1</v>
      </c>
      <c r="C3540" t="s">
        <v>80</v>
      </c>
      <c r="D3540" t="s">
        <v>92</v>
      </c>
      <c r="E3540" t="s">
        <v>213</v>
      </c>
      <c r="F3540" t="s">
        <v>7703</v>
      </c>
      <c r="G3540" t="s">
        <v>688</v>
      </c>
      <c r="H3540" t="s">
        <v>187</v>
      </c>
      <c r="I3540" t="s">
        <v>136</v>
      </c>
      <c r="J3540" t="s">
        <v>137</v>
      </c>
      <c r="K3540" t="s">
        <v>138</v>
      </c>
      <c r="L3540" t="s">
        <v>10142</v>
      </c>
      <c r="M3540" t="s">
        <v>10143</v>
      </c>
      <c r="N3540">
        <v>3.0558333329999998</v>
      </c>
      <c r="O3540">
        <v>0</v>
      </c>
      <c r="P3540">
        <v>1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0.60878636756054805</v>
      </c>
      <c r="Y3540">
        <v>0</v>
      </c>
      <c r="Z3540">
        <v>0</v>
      </c>
      <c r="AA3540">
        <v>0</v>
      </c>
      <c r="AB3540">
        <v>0</v>
      </c>
      <c r="AC3540">
        <v>0</v>
      </c>
      <c r="AD3540">
        <v>0</v>
      </c>
      <c r="AE3540">
        <v>0.60878636756054805</v>
      </c>
    </row>
    <row r="3541" spans="1:31" x14ac:dyDescent="0.3">
      <c r="A3541">
        <v>2692785</v>
      </c>
      <c r="B3541">
        <v>1</v>
      </c>
      <c r="C3541" t="s">
        <v>80</v>
      </c>
      <c r="D3541" t="s">
        <v>87</v>
      </c>
      <c r="E3541" t="s">
        <v>244</v>
      </c>
      <c r="F3541" t="s">
        <v>10144</v>
      </c>
      <c r="G3541" t="s">
        <v>346</v>
      </c>
      <c r="H3541" t="s">
        <v>187</v>
      </c>
      <c r="I3541" t="s">
        <v>136</v>
      </c>
      <c r="J3541" t="s">
        <v>137</v>
      </c>
      <c r="K3541" t="s">
        <v>166</v>
      </c>
      <c r="L3541" t="s">
        <v>10145</v>
      </c>
      <c r="M3541" t="s">
        <v>10146</v>
      </c>
      <c r="N3541">
        <v>2.789722222</v>
      </c>
      <c r="O3541">
        <v>0</v>
      </c>
      <c r="P3541">
        <v>35</v>
      </c>
      <c r="Q3541">
        <v>0</v>
      </c>
      <c r="R3541">
        <v>0</v>
      </c>
      <c r="S3541">
        <v>0</v>
      </c>
      <c r="T3541">
        <v>18</v>
      </c>
      <c r="U3541">
        <v>0</v>
      </c>
      <c r="V3541">
        <v>1</v>
      </c>
      <c r="W3541">
        <v>0</v>
      </c>
      <c r="X3541">
        <v>25.580133563767632</v>
      </c>
      <c r="Y3541">
        <v>0</v>
      </c>
      <c r="Z3541">
        <v>0</v>
      </c>
      <c r="AA3541">
        <v>0</v>
      </c>
      <c r="AB3541">
        <v>161.38311818606118</v>
      </c>
      <c r="AC3541">
        <v>0</v>
      </c>
      <c r="AD3541">
        <v>64.870119743617565</v>
      </c>
      <c r="AE3541">
        <v>251.83337149344641</v>
      </c>
    </row>
    <row r="3542" spans="1:31" x14ac:dyDescent="0.3">
      <c r="A3542">
        <v>2692863</v>
      </c>
      <c r="B3542">
        <v>1</v>
      </c>
      <c r="C3542" t="s">
        <v>80</v>
      </c>
      <c r="D3542" t="s">
        <v>110</v>
      </c>
      <c r="E3542" t="s">
        <v>184</v>
      </c>
      <c r="F3542" t="s">
        <v>10147</v>
      </c>
      <c r="G3542" t="s">
        <v>273</v>
      </c>
      <c r="H3542" t="s">
        <v>187</v>
      </c>
      <c r="I3542" t="s">
        <v>136</v>
      </c>
      <c r="J3542" t="s">
        <v>137</v>
      </c>
      <c r="K3542" t="s">
        <v>138</v>
      </c>
      <c r="L3542" t="s">
        <v>10148</v>
      </c>
      <c r="M3542" t="s">
        <v>10149</v>
      </c>
      <c r="N3542">
        <v>0.92833333299999998</v>
      </c>
      <c r="O3542">
        <v>0</v>
      </c>
      <c r="P3542">
        <v>72</v>
      </c>
      <c r="Q3542">
        <v>0</v>
      </c>
      <c r="R3542">
        <v>0</v>
      </c>
      <c r="S3542">
        <v>0</v>
      </c>
      <c r="T3542">
        <v>2</v>
      </c>
      <c r="U3542">
        <v>0</v>
      </c>
      <c r="V3542">
        <v>0</v>
      </c>
      <c r="W3542">
        <v>0</v>
      </c>
      <c r="X3542">
        <v>29.320293251169836</v>
      </c>
      <c r="Y3542">
        <v>0</v>
      </c>
      <c r="Z3542">
        <v>0</v>
      </c>
      <c r="AA3542">
        <v>0</v>
      </c>
      <c r="AB3542">
        <v>1.420428489169046</v>
      </c>
      <c r="AC3542">
        <v>0</v>
      </c>
      <c r="AD3542">
        <v>0</v>
      </c>
      <c r="AE3542">
        <v>30.740721740338884</v>
      </c>
    </row>
    <row r="3543" spans="1:31" x14ac:dyDescent="0.3">
      <c r="A3543">
        <v>2692904</v>
      </c>
      <c r="B3543">
        <v>1</v>
      </c>
      <c r="C3543" t="s">
        <v>80</v>
      </c>
      <c r="D3543" t="s">
        <v>83</v>
      </c>
      <c r="E3543" t="s">
        <v>244</v>
      </c>
      <c r="F3543" t="s">
        <v>10150</v>
      </c>
      <c r="G3543" t="s">
        <v>346</v>
      </c>
      <c r="H3543" t="s">
        <v>187</v>
      </c>
      <c r="I3543" t="s">
        <v>136</v>
      </c>
      <c r="J3543" t="s">
        <v>137</v>
      </c>
      <c r="K3543" t="s">
        <v>166</v>
      </c>
      <c r="L3543" t="s">
        <v>10151</v>
      </c>
      <c r="M3543" t="s">
        <v>10152</v>
      </c>
      <c r="N3543">
        <v>0.36249999999999999</v>
      </c>
      <c r="O3543">
        <v>0</v>
      </c>
      <c r="P3543">
        <v>0</v>
      </c>
      <c r="Q3543">
        <v>0</v>
      </c>
      <c r="R3543">
        <v>0</v>
      </c>
      <c r="S3543">
        <v>0</v>
      </c>
      <c r="T3543">
        <v>16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  <c r="AA3543">
        <v>0</v>
      </c>
      <c r="AB3543">
        <v>9.7829989972021316</v>
      </c>
      <c r="AC3543">
        <v>0</v>
      </c>
      <c r="AD3543">
        <v>0</v>
      </c>
      <c r="AE3543">
        <v>9.7829989972021316</v>
      </c>
    </row>
    <row r="3544" spans="1:31" x14ac:dyDescent="0.3">
      <c r="A3544">
        <v>2692908</v>
      </c>
      <c r="B3544">
        <v>1</v>
      </c>
      <c r="C3544" t="s">
        <v>80</v>
      </c>
      <c r="D3544" t="s">
        <v>85</v>
      </c>
      <c r="E3544" t="s">
        <v>213</v>
      </c>
      <c r="F3544" t="s">
        <v>10153</v>
      </c>
      <c r="G3544" t="s">
        <v>215</v>
      </c>
      <c r="H3544" t="s">
        <v>187</v>
      </c>
      <c r="I3544" t="s">
        <v>136</v>
      </c>
      <c r="J3544" t="s">
        <v>137</v>
      </c>
      <c r="K3544" t="s">
        <v>138</v>
      </c>
      <c r="L3544" t="s">
        <v>10154</v>
      </c>
      <c r="M3544" t="s">
        <v>10155</v>
      </c>
      <c r="N3544">
        <v>0.93777777699999998</v>
      </c>
      <c r="O3544">
        <v>0</v>
      </c>
      <c r="P3544">
        <v>10</v>
      </c>
      <c r="Q3544">
        <v>0</v>
      </c>
      <c r="R3544">
        <v>0</v>
      </c>
      <c r="S3544">
        <v>0</v>
      </c>
      <c r="T3544">
        <v>1</v>
      </c>
      <c r="U3544">
        <v>0</v>
      </c>
      <c r="V3544">
        <v>0</v>
      </c>
      <c r="W3544">
        <v>0</v>
      </c>
      <c r="X3544">
        <v>1.9054912060228004</v>
      </c>
      <c r="Y3544">
        <v>0</v>
      </c>
      <c r="Z3544">
        <v>0</v>
      </c>
      <c r="AA3544">
        <v>0</v>
      </c>
      <c r="AB3544">
        <v>16.840278106354234</v>
      </c>
      <c r="AC3544">
        <v>0</v>
      </c>
      <c r="AD3544">
        <v>0</v>
      </c>
      <c r="AE3544">
        <v>18.745769312377035</v>
      </c>
    </row>
    <row r="3545" spans="1:31" x14ac:dyDescent="0.3">
      <c r="A3545">
        <v>2692921</v>
      </c>
      <c r="B3545">
        <v>1</v>
      </c>
      <c r="C3545" t="s">
        <v>80</v>
      </c>
      <c r="D3545" t="s">
        <v>88</v>
      </c>
      <c r="E3545" t="s">
        <v>244</v>
      </c>
      <c r="F3545" t="s">
        <v>10156</v>
      </c>
      <c r="G3545" t="s">
        <v>346</v>
      </c>
      <c r="H3545" t="s">
        <v>187</v>
      </c>
      <c r="I3545" t="s">
        <v>136</v>
      </c>
      <c r="J3545" t="s">
        <v>137</v>
      </c>
      <c r="K3545" t="s">
        <v>166</v>
      </c>
      <c r="L3545" t="s">
        <v>10157</v>
      </c>
      <c r="M3545" t="s">
        <v>10158</v>
      </c>
      <c r="N3545">
        <v>1.829722222</v>
      </c>
      <c r="O3545">
        <v>0</v>
      </c>
      <c r="P3545">
        <v>46</v>
      </c>
      <c r="Q3545">
        <v>0</v>
      </c>
      <c r="R3545">
        <v>0</v>
      </c>
      <c r="S3545">
        <v>0</v>
      </c>
      <c r="T3545">
        <v>31</v>
      </c>
      <c r="U3545">
        <v>0</v>
      </c>
      <c r="V3545">
        <v>0</v>
      </c>
      <c r="W3545">
        <v>0</v>
      </c>
      <c r="X3545">
        <v>15.525298228376062</v>
      </c>
      <c r="Y3545">
        <v>0</v>
      </c>
      <c r="Z3545">
        <v>0</v>
      </c>
      <c r="AA3545">
        <v>0</v>
      </c>
      <c r="AB3545">
        <v>97.757768716645359</v>
      </c>
      <c r="AC3545">
        <v>0</v>
      </c>
      <c r="AD3545">
        <v>0</v>
      </c>
      <c r="AE3545">
        <v>113.28306694502142</v>
      </c>
    </row>
    <row r="3546" spans="1:31" x14ac:dyDescent="0.3">
      <c r="A3546">
        <v>2687952</v>
      </c>
      <c r="B3546">
        <v>1</v>
      </c>
      <c r="C3546" t="s">
        <v>81</v>
      </c>
      <c r="D3546" t="s">
        <v>116</v>
      </c>
      <c r="E3546" t="s">
        <v>132</v>
      </c>
      <c r="F3546" t="s">
        <v>10159</v>
      </c>
      <c r="G3546" t="s">
        <v>134</v>
      </c>
      <c r="H3546" t="s">
        <v>135</v>
      </c>
      <c r="I3546" t="s">
        <v>136</v>
      </c>
      <c r="J3546" t="s">
        <v>137</v>
      </c>
      <c r="K3546" t="s">
        <v>138</v>
      </c>
      <c r="L3546" t="s">
        <v>10160</v>
      </c>
      <c r="M3546" t="s">
        <v>10161</v>
      </c>
      <c r="N3546">
        <v>0.74527777699999997</v>
      </c>
      <c r="O3546">
        <v>2</v>
      </c>
      <c r="P3546">
        <v>407</v>
      </c>
      <c r="Q3546">
        <v>7</v>
      </c>
      <c r="R3546">
        <v>2</v>
      </c>
      <c r="S3546">
        <v>3</v>
      </c>
      <c r="T3546">
        <v>14</v>
      </c>
      <c r="U3546">
        <v>0</v>
      </c>
      <c r="V3546">
        <v>0</v>
      </c>
      <c r="W3546">
        <v>1.2619366269041048</v>
      </c>
      <c r="X3546">
        <v>28.882012556553494</v>
      </c>
      <c r="Y3546">
        <v>44.552484287888525</v>
      </c>
      <c r="Z3546">
        <v>0.65723137906111107</v>
      </c>
      <c r="AA3546">
        <v>4.1534218607888045</v>
      </c>
      <c r="AB3546">
        <v>1.8126280510894099</v>
      </c>
      <c r="AC3546">
        <v>0</v>
      </c>
      <c r="AD3546">
        <v>0</v>
      </c>
      <c r="AE3546">
        <v>81.319714762285457</v>
      </c>
    </row>
    <row r="3547" spans="1:31" x14ac:dyDescent="0.3">
      <c r="A3547">
        <v>2688040</v>
      </c>
      <c r="B3547">
        <v>1</v>
      </c>
      <c r="C3547" t="s">
        <v>80</v>
      </c>
      <c r="D3547" t="s">
        <v>86</v>
      </c>
      <c r="E3547" t="s">
        <v>141</v>
      </c>
      <c r="F3547" t="s">
        <v>10162</v>
      </c>
      <c r="G3547" t="s">
        <v>134</v>
      </c>
      <c r="H3547" t="s">
        <v>135</v>
      </c>
      <c r="I3547" t="s">
        <v>136</v>
      </c>
      <c r="J3547" t="s">
        <v>137</v>
      </c>
      <c r="K3547" t="s">
        <v>138</v>
      </c>
      <c r="L3547" t="s">
        <v>10163</v>
      </c>
      <c r="M3547" t="s">
        <v>10164</v>
      </c>
      <c r="N3547">
        <v>1.2511111109999999</v>
      </c>
      <c r="O3547">
        <v>0</v>
      </c>
      <c r="P3547">
        <v>1750</v>
      </c>
      <c r="Q3547">
        <v>0</v>
      </c>
      <c r="R3547">
        <v>0</v>
      </c>
      <c r="S3547">
        <v>2</v>
      </c>
      <c r="T3547">
        <v>232</v>
      </c>
      <c r="U3547">
        <v>0</v>
      </c>
      <c r="V3547">
        <v>1</v>
      </c>
      <c r="W3547">
        <v>0</v>
      </c>
      <c r="X3547">
        <v>457.0504261447706</v>
      </c>
      <c r="Y3547">
        <v>0</v>
      </c>
      <c r="Z3547">
        <v>0</v>
      </c>
      <c r="AA3547">
        <v>21.019319198744594</v>
      </c>
      <c r="AB3547">
        <v>290.87614432800115</v>
      </c>
      <c r="AC3547">
        <v>0</v>
      </c>
      <c r="AD3547">
        <v>11.269653988595719</v>
      </c>
      <c r="AE3547">
        <v>780.21554366011208</v>
      </c>
    </row>
    <row r="3548" spans="1:31" x14ac:dyDescent="0.3">
      <c r="A3548">
        <v>2688081</v>
      </c>
      <c r="B3548">
        <v>1</v>
      </c>
      <c r="C3548" t="s">
        <v>80</v>
      </c>
      <c r="D3548" t="s">
        <v>105</v>
      </c>
      <c r="E3548" t="s">
        <v>145</v>
      </c>
      <c r="F3548" t="s">
        <v>10165</v>
      </c>
      <c r="G3548" t="s">
        <v>165</v>
      </c>
      <c r="H3548" t="s">
        <v>135</v>
      </c>
      <c r="I3548" t="s">
        <v>136</v>
      </c>
      <c r="J3548" t="s">
        <v>137</v>
      </c>
      <c r="K3548" t="s">
        <v>166</v>
      </c>
      <c r="L3548" t="s">
        <v>10166</v>
      </c>
      <c r="M3548" t="s">
        <v>10167</v>
      </c>
      <c r="N3548">
        <v>1.1147222219999999</v>
      </c>
      <c r="O3548">
        <v>0</v>
      </c>
      <c r="P3548">
        <v>389</v>
      </c>
      <c r="Q3548">
        <v>0</v>
      </c>
      <c r="R3548">
        <v>0</v>
      </c>
      <c r="S3548">
        <v>0</v>
      </c>
      <c r="T3548">
        <v>31</v>
      </c>
      <c r="U3548">
        <v>0</v>
      </c>
      <c r="V3548">
        <v>0</v>
      </c>
      <c r="W3548">
        <v>0</v>
      </c>
      <c r="X3548">
        <v>80.412971213402216</v>
      </c>
      <c r="Y3548">
        <v>0</v>
      </c>
      <c r="Z3548">
        <v>0</v>
      </c>
      <c r="AA3548">
        <v>0</v>
      </c>
      <c r="AB3548">
        <v>41.364654371795226</v>
      </c>
      <c r="AC3548">
        <v>0</v>
      </c>
      <c r="AD3548">
        <v>0</v>
      </c>
      <c r="AE3548">
        <v>121.77762558519744</v>
      </c>
    </row>
    <row r="3549" spans="1:31" x14ac:dyDescent="0.3">
      <c r="A3549">
        <v>2692819</v>
      </c>
      <c r="B3549">
        <v>1</v>
      </c>
      <c r="C3549" t="s">
        <v>80</v>
      </c>
      <c r="D3549" t="s">
        <v>92</v>
      </c>
      <c r="E3549" t="s">
        <v>213</v>
      </c>
      <c r="F3549" t="s">
        <v>10168</v>
      </c>
      <c r="G3549" t="s">
        <v>831</v>
      </c>
      <c r="H3549" t="s">
        <v>187</v>
      </c>
      <c r="I3549" t="s">
        <v>136</v>
      </c>
      <c r="J3549" t="s">
        <v>137</v>
      </c>
      <c r="K3549" t="s">
        <v>138</v>
      </c>
      <c r="L3549" t="s">
        <v>10169</v>
      </c>
      <c r="M3549" t="s">
        <v>10170</v>
      </c>
      <c r="N3549">
        <v>3.2086111110000002</v>
      </c>
      <c r="O3549">
        <v>0</v>
      </c>
      <c r="P3549">
        <v>1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0.54869444389404043</v>
      </c>
      <c r="Y3549">
        <v>0</v>
      </c>
      <c r="Z3549">
        <v>0</v>
      </c>
      <c r="AA3549">
        <v>0</v>
      </c>
      <c r="AB3549">
        <v>0</v>
      </c>
      <c r="AC3549">
        <v>0</v>
      </c>
      <c r="AD3549">
        <v>0</v>
      </c>
      <c r="AE3549">
        <v>0.54869444389404043</v>
      </c>
    </row>
    <row r="3550" spans="1:31" x14ac:dyDescent="0.3">
      <c r="A3550">
        <v>2692831</v>
      </c>
      <c r="B3550">
        <v>1</v>
      </c>
      <c r="C3550" t="s">
        <v>80</v>
      </c>
      <c r="D3550" t="s">
        <v>94</v>
      </c>
      <c r="E3550" t="s">
        <v>213</v>
      </c>
      <c r="F3550" t="s">
        <v>10171</v>
      </c>
      <c r="G3550" t="s">
        <v>147</v>
      </c>
      <c r="H3550" t="s">
        <v>187</v>
      </c>
      <c r="I3550" t="s">
        <v>136</v>
      </c>
      <c r="J3550" t="s">
        <v>3</v>
      </c>
      <c r="K3550" t="s">
        <v>138</v>
      </c>
      <c r="L3550" t="s">
        <v>10172</v>
      </c>
      <c r="M3550" t="s">
        <v>10173</v>
      </c>
      <c r="N3550">
        <v>3.239166666</v>
      </c>
      <c r="O3550">
        <v>0</v>
      </c>
      <c r="P3550">
        <v>4</v>
      </c>
      <c r="Q3550">
        <v>0</v>
      </c>
      <c r="R3550">
        <v>0</v>
      </c>
      <c r="S3550">
        <v>0</v>
      </c>
      <c r="T3550">
        <v>1</v>
      </c>
      <c r="U3550">
        <v>0</v>
      </c>
      <c r="V3550">
        <v>0</v>
      </c>
      <c r="W3550">
        <v>0</v>
      </c>
      <c r="X3550">
        <v>0.94131392750719201</v>
      </c>
      <c r="Y3550">
        <v>0</v>
      </c>
      <c r="Z3550">
        <v>0</v>
      </c>
      <c r="AA3550">
        <v>0</v>
      </c>
      <c r="AB3550">
        <v>4.271954386728722E-2</v>
      </c>
      <c r="AC3550">
        <v>0</v>
      </c>
      <c r="AD3550">
        <v>0</v>
      </c>
      <c r="AE3550">
        <v>0.98403347137447927</v>
      </c>
    </row>
    <row r="3551" spans="1:31" x14ac:dyDescent="0.3">
      <c r="A3551">
        <v>2692849</v>
      </c>
      <c r="B3551">
        <v>1</v>
      </c>
      <c r="C3551" t="s">
        <v>81</v>
      </c>
      <c r="D3551" t="s">
        <v>128</v>
      </c>
      <c r="E3551" t="s">
        <v>213</v>
      </c>
      <c r="F3551" t="s">
        <v>10174</v>
      </c>
      <c r="G3551" t="s">
        <v>215</v>
      </c>
      <c r="H3551" t="s">
        <v>187</v>
      </c>
      <c r="I3551" t="s">
        <v>136</v>
      </c>
      <c r="J3551" t="s">
        <v>137</v>
      </c>
      <c r="K3551" t="s">
        <v>138</v>
      </c>
      <c r="L3551" t="s">
        <v>10175</v>
      </c>
      <c r="M3551" t="s">
        <v>10176</v>
      </c>
      <c r="N3551">
        <v>0.873611111</v>
      </c>
      <c r="O3551">
        <v>0</v>
      </c>
      <c r="P3551">
        <v>10</v>
      </c>
      <c r="Q3551">
        <v>0</v>
      </c>
      <c r="R3551">
        <v>0</v>
      </c>
      <c r="S3551">
        <v>0</v>
      </c>
      <c r="T3551">
        <v>1</v>
      </c>
      <c r="U3551">
        <v>0</v>
      </c>
      <c r="V3551">
        <v>0</v>
      </c>
      <c r="W3551">
        <v>0</v>
      </c>
      <c r="X3551">
        <v>1.4656473842010533</v>
      </c>
      <c r="Y3551">
        <v>0</v>
      </c>
      <c r="Z3551">
        <v>0</v>
      </c>
      <c r="AA3551">
        <v>0</v>
      </c>
      <c r="AB3551">
        <v>0.17748749959848778</v>
      </c>
      <c r="AC3551">
        <v>0</v>
      </c>
      <c r="AD3551">
        <v>0</v>
      </c>
      <c r="AE3551">
        <v>1.6431348837995412</v>
      </c>
    </row>
    <row r="3552" spans="1:31" x14ac:dyDescent="0.3">
      <c r="A3552">
        <v>2692876</v>
      </c>
      <c r="B3552">
        <v>1</v>
      </c>
      <c r="C3552" t="s">
        <v>81</v>
      </c>
      <c r="D3552" t="s">
        <v>128</v>
      </c>
      <c r="E3552" t="s">
        <v>213</v>
      </c>
      <c r="F3552" t="s">
        <v>10177</v>
      </c>
      <c r="G3552" t="s">
        <v>147</v>
      </c>
      <c r="H3552" t="s">
        <v>187</v>
      </c>
      <c r="I3552" t="s">
        <v>136</v>
      </c>
      <c r="J3552" t="s">
        <v>137</v>
      </c>
      <c r="K3552" t="s">
        <v>138</v>
      </c>
      <c r="L3552" t="s">
        <v>10178</v>
      </c>
      <c r="M3552" t="s">
        <v>10179</v>
      </c>
      <c r="N3552">
        <v>1.5225</v>
      </c>
      <c r="O3552">
        <v>0</v>
      </c>
      <c r="P3552">
        <v>1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0.11734061476041885</v>
      </c>
      <c r="Y3552">
        <v>0</v>
      </c>
      <c r="Z3552">
        <v>0</v>
      </c>
      <c r="AA3552">
        <v>0</v>
      </c>
      <c r="AB3552">
        <v>0</v>
      </c>
      <c r="AC3552">
        <v>0</v>
      </c>
      <c r="AD3552">
        <v>0</v>
      </c>
      <c r="AE3552">
        <v>0.11734061476041885</v>
      </c>
    </row>
    <row r="3553" spans="1:31" x14ac:dyDescent="0.3">
      <c r="A3553">
        <v>2692933</v>
      </c>
      <c r="B3553">
        <v>1</v>
      </c>
      <c r="C3553" t="s">
        <v>80</v>
      </c>
      <c r="D3553" t="s">
        <v>99</v>
      </c>
      <c r="E3553" t="s">
        <v>244</v>
      </c>
      <c r="F3553" t="s">
        <v>4971</v>
      </c>
      <c r="G3553" t="s">
        <v>165</v>
      </c>
      <c r="H3553" t="s">
        <v>187</v>
      </c>
      <c r="I3553" t="s">
        <v>136</v>
      </c>
      <c r="J3553" t="s">
        <v>137</v>
      </c>
      <c r="K3553" t="s">
        <v>166</v>
      </c>
      <c r="L3553" t="s">
        <v>10180</v>
      </c>
      <c r="M3553" t="s">
        <v>10181</v>
      </c>
      <c r="N3553">
        <v>0.74</v>
      </c>
      <c r="O3553">
        <v>0</v>
      </c>
      <c r="P3553">
        <v>80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7.9293762155415983</v>
      </c>
      <c r="Y3553">
        <v>0</v>
      </c>
      <c r="Z3553">
        <v>0</v>
      </c>
      <c r="AA3553">
        <v>0</v>
      </c>
      <c r="AB3553">
        <v>0</v>
      </c>
      <c r="AC3553">
        <v>0</v>
      </c>
      <c r="AD3553">
        <v>0</v>
      </c>
      <c r="AE3553">
        <v>7.9293762155415983</v>
      </c>
    </row>
    <row r="3554" spans="1:31" x14ac:dyDescent="0.3">
      <c r="A3554">
        <v>2692938</v>
      </c>
      <c r="B3554">
        <v>1</v>
      </c>
      <c r="C3554" t="s">
        <v>80</v>
      </c>
      <c r="D3554" t="s">
        <v>88</v>
      </c>
      <c r="E3554" t="s">
        <v>244</v>
      </c>
      <c r="F3554" t="s">
        <v>10182</v>
      </c>
      <c r="G3554" t="s">
        <v>346</v>
      </c>
      <c r="H3554" t="s">
        <v>187</v>
      </c>
      <c r="I3554" t="s">
        <v>136</v>
      </c>
      <c r="J3554" t="s">
        <v>137</v>
      </c>
      <c r="K3554" t="s">
        <v>166</v>
      </c>
      <c r="L3554" t="s">
        <v>10183</v>
      </c>
      <c r="M3554" t="s">
        <v>10184</v>
      </c>
      <c r="N3554">
        <v>0.67138888799999996</v>
      </c>
      <c r="O3554">
        <v>0</v>
      </c>
      <c r="P3554">
        <v>77</v>
      </c>
      <c r="Q3554">
        <v>0</v>
      </c>
      <c r="R3554">
        <v>0</v>
      </c>
      <c r="S3554">
        <v>0</v>
      </c>
      <c r="T3554">
        <v>3</v>
      </c>
      <c r="U3554">
        <v>0</v>
      </c>
      <c r="V3554">
        <v>0</v>
      </c>
      <c r="W3554">
        <v>0</v>
      </c>
      <c r="X3554">
        <v>11.088224851306883</v>
      </c>
      <c r="Y3554">
        <v>0</v>
      </c>
      <c r="Z3554">
        <v>0</v>
      </c>
      <c r="AA3554">
        <v>0</v>
      </c>
      <c r="AB3554">
        <v>5.0174404991451649</v>
      </c>
      <c r="AC3554">
        <v>0</v>
      </c>
      <c r="AD3554">
        <v>0</v>
      </c>
      <c r="AE3554">
        <v>16.10566535045205</v>
      </c>
    </row>
    <row r="3555" spans="1:31" x14ac:dyDescent="0.3">
      <c r="A3555">
        <v>2692951</v>
      </c>
      <c r="B3555">
        <v>1</v>
      </c>
      <c r="C3555" t="s">
        <v>80</v>
      </c>
      <c r="D3555" t="s">
        <v>87</v>
      </c>
      <c r="E3555" t="s">
        <v>244</v>
      </c>
      <c r="F3555" t="s">
        <v>10185</v>
      </c>
      <c r="G3555" t="s">
        <v>346</v>
      </c>
      <c r="H3555" t="s">
        <v>187</v>
      </c>
      <c r="I3555" t="s">
        <v>136</v>
      </c>
      <c r="J3555" t="s">
        <v>137</v>
      </c>
      <c r="K3555" t="s">
        <v>166</v>
      </c>
      <c r="L3555" t="s">
        <v>10186</v>
      </c>
      <c r="M3555" t="s">
        <v>10187</v>
      </c>
      <c r="N3555">
        <v>0.48694444399999998</v>
      </c>
      <c r="O3555">
        <v>0</v>
      </c>
      <c r="P3555">
        <v>235</v>
      </c>
      <c r="Q3555">
        <v>0</v>
      </c>
      <c r="R3555">
        <v>0</v>
      </c>
      <c r="S3555">
        <v>0</v>
      </c>
      <c r="T3555">
        <v>13</v>
      </c>
      <c r="U3555">
        <v>0</v>
      </c>
      <c r="V3555">
        <v>0</v>
      </c>
      <c r="W3555">
        <v>0</v>
      </c>
      <c r="X3555">
        <v>24.421536413246756</v>
      </c>
      <c r="Y3555">
        <v>0</v>
      </c>
      <c r="Z3555">
        <v>0</v>
      </c>
      <c r="AA3555">
        <v>0</v>
      </c>
      <c r="AB3555">
        <v>12.703325673950788</v>
      </c>
      <c r="AC3555">
        <v>0</v>
      </c>
      <c r="AD3555">
        <v>0</v>
      </c>
      <c r="AE3555">
        <v>37.124862087197542</v>
      </c>
    </row>
    <row r="3556" spans="1:31" x14ac:dyDescent="0.3">
      <c r="A3556">
        <v>2692765</v>
      </c>
      <c r="B3556">
        <v>1</v>
      </c>
      <c r="C3556" t="s">
        <v>81</v>
      </c>
      <c r="D3556" t="s">
        <v>123</v>
      </c>
      <c r="E3556" t="s">
        <v>213</v>
      </c>
      <c r="F3556" t="s">
        <v>10188</v>
      </c>
      <c r="G3556" t="s">
        <v>831</v>
      </c>
      <c r="H3556" t="s">
        <v>187</v>
      </c>
      <c r="I3556" t="s">
        <v>136</v>
      </c>
      <c r="J3556" t="s">
        <v>137</v>
      </c>
      <c r="K3556" t="s">
        <v>138</v>
      </c>
      <c r="L3556" t="s">
        <v>10189</v>
      </c>
      <c r="M3556" t="s">
        <v>10190</v>
      </c>
      <c r="N3556">
        <v>2.6358333329999999</v>
      </c>
      <c r="O3556">
        <v>0</v>
      </c>
      <c r="P3556">
        <v>7</v>
      </c>
      <c r="Q3556">
        <v>0</v>
      </c>
      <c r="R3556">
        <v>0</v>
      </c>
      <c r="S3556">
        <v>0</v>
      </c>
      <c r="T3556">
        <v>1</v>
      </c>
      <c r="U3556">
        <v>0</v>
      </c>
      <c r="V3556">
        <v>0</v>
      </c>
      <c r="W3556">
        <v>0</v>
      </c>
      <c r="X3556">
        <v>2.7220695082152706</v>
      </c>
      <c r="Y3556">
        <v>0</v>
      </c>
      <c r="Z3556">
        <v>0</v>
      </c>
      <c r="AA3556">
        <v>0</v>
      </c>
      <c r="AB3556">
        <v>0.80357131859325215</v>
      </c>
      <c r="AC3556">
        <v>0</v>
      </c>
      <c r="AD3556">
        <v>0</v>
      </c>
      <c r="AE3556">
        <v>3.5256408268085226</v>
      </c>
    </row>
    <row r="3557" spans="1:31" x14ac:dyDescent="0.3">
      <c r="A3557">
        <v>2692783</v>
      </c>
      <c r="B3557">
        <v>1</v>
      </c>
      <c r="C3557" t="s">
        <v>80</v>
      </c>
      <c r="D3557" t="s">
        <v>96</v>
      </c>
      <c r="E3557" t="s">
        <v>213</v>
      </c>
      <c r="F3557" t="s">
        <v>10191</v>
      </c>
      <c r="G3557" t="s">
        <v>688</v>
      </c>
      <c r="H3557" t="s">
        <v>187</v>
      </c>
      <c r="I3557" t="s">
        <v>136</v>
      </c>
      <c r="J3557" t="s">
        <v>137</v>
      </c>
      <c r="K3557" t="s">
        <v>138</v>
      </c>
      <c r="L3557" t="s">
        <v>10192</v>
      </c>
      <c r="M3557" t="s">
        <v>10193</v>
      </c>
      <c r="N3557">
        <v>4.7980555550000004</v>
      </c>
      <c r="O3557">
        <v>0</v>
      </c>
      <c r="P3557">
        <v>1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1.7164951598835814</v>
      </c>
      <c r="Y3557">
        <v>0</v>
      </c>
      <c r="Z3557">
        <v>0</v>
      </c>
      <c r="AA3557">
        <v>0</v>
      </c>
      <c r="AB3557">
        <v>0</v>
      </c>
      <c r="AC3557">
        <v>0</v>
      </c>
      <c r="AD3557">
        <v>0</v>
      </c>
      <c r="AE3557">
        <v>1.7164951598835814</v>
      </c>
    </row>
    <row r="3558" spans="1:31" x14ac:dyDescent="0.3">
      <c r="A3558">
        <v>2692855</v>
      </c>
      <c r="B3558">
        <v>1</v>
      </c>
      <c r="C3558" t="s">
        <v>80</v>
      </c>
      <c r="D3558" t="s">
        <v>84</v>
      </c>
      <c r="E3558" t="s">
        <v>244</v>
      </c>
      <c r="F3558" t="s">
        <v>10194</v>
      </c>
      <c r="G3558" t="s">
        <v>346</v>
      </c>
      <c r="H3558" t="s">
        <v>187</v>
      </c>
      <c r="I3558" t="s">
        <v>136</v>
      </c>
      <c r="J3558" t="s">
        <v>137</v>
      </c>
      <c r="K3558" t="s">
        <v>166</v>
      </c>
      <c r="L3558" t="s">
        <v>10195</v>
      </c>
      <c r="M3558" t="s">
        <v>10196</v>
      </c>
      <c r="N3558">
        <v>3.1380555550000002</v>
      </c>
      <c r="O3558">
        <v>0</v>
      </c>
      <c r="P3558">
        <v>0</v>
      </c>
      <c r="Q3558">
        <v>0</v>
      </c>
      <c r="R3558">
        <v>0</v>
      </c>
      <c r="S3558">
        <v>0</v>
      </c>
      <c r="T3558">
        <v>9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0</v>
      </c>
      <c r="AB3558">
        <v>153.82639670304658</v>
      </c>
      <c r="AC3558">
        <v>0</v>
      </c>
      <c r="AD3558">
        <v>0</v>
      </c>
      <c r="AE3558">
        <v>153.82639670304658</v>
      </c>
    </row>
    <row r="3559" spans="1:31" x14ac:dyDescent="0.3">
      <c r="A3559">
        <v>2692861</v>
      </c>
      <c r="B3559">
        <v>1</v>
      </c>
      <c r="C3559" t="s">
        <v>81</v>
      </c>
      <c r="D3559" t="s">
        <v>112</v>
      </c>
      <c r="E3559" t="s">
        <v>184</v>
      </c>
      <c r="F3559" t="s">
        <v>10197</v>
      </c>
      <c r="G3559" t="s">
        <v>186</v>
      </c>
      <c r="H3559" t="s">
        <v>187</v>
      </c>
      <c r="I3559" t="s">
        <v>136</v>
      </c>
      <c r="J3559" t="s">
        <v>137</v>
      </c>
      <c r="K3559" t="s">
        <v>138</v>
      </c>
      <c r="L3559" t="s">
        <v>10198</v>
      </c>
      <c r="M3559" t="s">
        <v>10199</v>
      </c>
      <c r="N3559">
        <v>2.0305555549999998</v>
      </c>
      <c r="O3559">
        <v>0</v>
      </c>
      <c r="P3559">
        <v>6</v>
      </c>
      <c r="Q3559">
        <v>0</v>
      </c>
      <c r="R3559">
        <v>4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0.88914177028578045</v>
      </c>
      <c r="Y3559">
        <v>0</v>
      </c>
      <c r="Z3559">
        <v>2.5682869247822224</v>
      </c>
      <c r="AA3559">
        <v>0</v>
      </c>
      <c r="AB3559">
        <v>0</v>
      </c>
      <c r="AC3559">
        <v>0</v>
      </c>
      <c r="AD3559">
        <v>0</v>
      </c>
      <c r="AE3559">
        <v>3.4574286950680029</v>
      </c>
    </row>
    <row r="3560" spans="1:31" x14ac:dyDescent="0.3">
      <c r="A3560">
        <v>2692886</v>
      </c>
      <c r="B3560">
        <v>1</v>
      </c>
      <c r="C3560" t="s">
        <v>80</v>
      </c>
      <c r="D3560" t="s">
        <v>98</v>
      </c>
      <c r="E3560" t="s">
        <v>244</v>
      </c>
      <c r="F3560" t="s">
        <v>10200</v>
      </c>
      <c r="G3560" t="s">
        <v>409</v>
      </c>
      <c r="H3560" t="s">
        <v>187</v>
      </c>
      <c r="I3560" t="s">
        <v>136</v>
      </c>
      <c r="J3560" t="s">
        <v>137</v>
      </c>
      <c r="K3560" t="s">
        <v>138</v>
      </c>
      <c r="L3560" t="s">
        <v>10201</v>
      </c>
      <c r="M3560" t="s">
        <v>10202</v>
      </c>
      <c r="N3560">
        <v>2.9969444439999999</v>
      </c>
      <c r="O3560">
        <v>0</v>
      </c>
      <c r="P3560">
        <v>12</v>
      </c>
      <c r="Q3560">
        <v>0</v>
      </c>
      <c r="R3560">
        <v>37</v>
      </c>
      <c r="S3560">
        <v>0</v>
      </c>
      <c r="T3560">
        <v>7</v>
      </c>
      <c r="U3560">
        <v>0</v>
      </c>
      <c r="V3560">
        <v>0</v>
      </c>
      <c r="W3560">
        <v>0</v>
      </c>
      <c r="X3560">
        <v>16.979799176446736</v>
      </c>
      <c r="Y3560">
        <v>0</v>
      </c>
      <c r="Z3560">
        <v>155.95457867351888</v>
      </c>
      <c r="AA3560">
        <v>0</v>
      </c>
      <c r="AB3560">
        <v>34.445603673720143</v>
      </c>
      <c r="AC3560">
        <v>0</v>
      </c>
      <c r="AD3560">
        <v>0</v>
      </c>
      <c r="AE3560">
        <v>207.37998152368576</v>
      </c>
    </row>
    <row r="3561" spans="1:31" x14ac:dyDescent="0.3">
      <c r="A3561">
        <v>2692889</v>
      </c>
      <c r="B3561">
        <v>1</v>
      </c>
      <c r="C3561" t="s">
        <v>81</v>
      </c>
      <c r="D3561" t="s">
        <v>124</v>
      </c>
      <c r="E3561" t="s">
        <v>184</v>
      </c>
      <c r="F3561" t="s">
        <v>10203</v>
      </c>
      <c r="G3561" t="s">
        <v>186</v>
      </c>
      <c r="H3561" t="s">
        <v>187</v>
      </c>
      <c r="I3561" t="s">
        <v>136</v>
      </c>
      <c r="J3561" t="s">
        <v>137</v>
      </c>
      <c r="K3561" t="s">
        <v>138</v>
      </c>
      <c r="L3561" t="s">
        <v>10204</v>
      </c>
      <c r="M3561" t="s">
        <v>10205</v>
      </c>
      <c r="N3561">
        <v>0.86972222200000004</v>
      </c>
      <c r="O3561">
        <v>0</v>
      </c>
      <c r="P3561">
        <v>33</v>
      </c>
      <c r="Q3561">
        <v>0</v>
      </c>
      <c r="R3561">
        <v>2</v>
      </c>
      <c r="S3561">
        <v>0</v>
      </c>
      <c r="T3561">
        <v>2</v>
      </c>
      <c r="U3561">
        <v>0</v>
      </c>
      <c r="V3561">
        <v>0</v>
      </c>
      <c r="W3561">
        <v>0</v>
      </c>
      <c r="X3561">
        <v>3.1179898607221102</v>
      </c>
      <c r="Y3561">
        <v>0</v>
      </c>
      <c r="Z3561">
        <v>11.950641692224529</v>
      </c>
      <c r="AA3561">
        <v>0</v>
      </c>
      <c r="AB3561">
        <v>0.18525268346466933</v>
      </c>
      <c r="AC3561">
        <v>0</v>
      </c>
      <c r="AD3561">
        <v>0</v>
      </c>
      <c r="AE3561">
        <v>15.253884236411309</v>
      </c>
    </row>
    <row r="3562" spans="1:31" x14ac:dyDescent="0.3">
      <c r="A3562">
        <v>2692924</v>
      </c>
      <c r="B3562">
        <v>1</v>
      </c>
      <c r="C3562" t="s">
        <v>80</v>
      </c>
      <c r="D3562" t="s">
        <v>107</v>
      </c>
      <c r="E3562" t="s">
        <v>213</v>
      </c>
      <c r="F3562" t="s">
        <v>10206</v>
      </c>
      <c r="G3562" t="s">
        <v>215</v>
      </c>
      <c r="H3562" t="s">
        <v>187</v>
      </c>
      <c r="I3562" t="s">
        <v>136</v>
      </c>
      <c r="J3562" t="s">
        <v>137</v>
      </c>
      <c r="K3562" t="s">
        <v>138</v>
      </c>
      <c r="L3562" t="s">
        <v>10207</v>
      </c>
      <c r="M3562" t="s">
        <v>10208</v>
      </c>
      <c r="N3562">
        <v>2.5644444439999998</v>
      </c>
      <c r="O3562">
        <v>0</v>
      </c>
      <c r="P3562">
        <v>1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0.52584990846365098</v>
      </c>
      <c r="Y3562">
        <v>0</v>
      </c>
      <c r="Z3562">
        <v>0</v>
      </c>
      <c r="AA3562">
        <v>0</v>
      </c>
      <c r="AB3562">
        <v>0</v>
      </c>
      <c r="AC3562">
        <v>0</v>
      </c>
      <c r="AD3562">
        <v>0</v>
      </c>
      <c r="AE3562">
        <v>0.52584990846365098</v>
      </c>
    </row>
    <row r="3563" spans="1:31" x14ac:dyDescent="0.3">
      <c r="A3563">
        <v>2692976</v>
      </c>
      <c r="B3563">
        <v>1</v>
      </c>
      <c r="C3563" t="s">
        <v>80</v>
      </c>
      <c r="D3563" t="s">
        <v>87</v>
      </c>
      <c r="E3563" t="s">
        <v>244</v>
      </c>
      <c r="F3563" t="s">
        <v>10209</v>
      </c>
      <c r="G3563" t="s">
        <v>346</v>
      </c>
      <c r="H3563" t="s">
        <v>187</v>
      </c>
      <c r="I3563" t="s">
        <v>136</v>
      </c>
      <c r="J3563" t="s">
        <v>137</v>
      </c>
      <c r="K3563" t="s">
        <v>166</v>
      </c>
      <c r="L3563" t="s">
        <v>10210</v>
      </c>
      <c r="M3563" t="s">
        <v>10211</v>
      </c>
      <c r="N3563">
        <v>0.75194444400000005</v>
      </c>
      <c r="O3563">
        <v>0</v>
      </c>
      <c r="P3563">
        <v>71</v>
      </c>
      <c r="Q3563">
        <v>0</v>
      </c>
      <c r="R3563">
        <v>0</v>
      </c>
      <c r="S3563">
        <v>0</v>
      </c>
      <c r="T3563">
        <v>33</v>
      </c>
      <c r="U3563">
        <v>0</v>
      </c>
      <c r="V3563">
        <v>0</v>
      </c>
      <c r="W3563">
        <v>0</v>
      </c>
      <c r="X3563">
        <v>11.334811127114843</v>
      </c>
      <c r="Y3563">
        <v>0</v>
      </c>
      <c r="Z3563">
        <v>0</v>
      </c>
      <c r="AA3563">
        <v>0</v>
      </c>
      <c r="AB3563">
        <v>93.962073002888673</v>
      </c>
      <c r="AC3563">
        <v>0</v>
      </c>
      <c r="AD3563">
        <v>0</v>
      </c>
      <c r="AE3563">
        <v>105.29688413000352</v>
      </c>
    </row>
    <row r="3564" spans="1:31" x14ac:dyDescent="0.3">
      <c r="A3564">
        <v>2692992</v>
      </c>
      <c r="B3564">
        <v>1</v>
      </c>
      <c r="C3564" t="s">
        <v>80</v>
      </c>
      <c r="D3564" t="s">
        <v>84</v>
      </c>
      <c r="E3564" t="s">
        <v>244</v>
      </c>
      <c r="F3564" t="s">
        <v>4284</v>
      </c>
      <c r="G3564" t="s">
        <v>165</v>
      </c>
      <c r="H3564" t="s">
        <v>187</v>
      </c>
      <c r="I3564" t="s">
        <v>136</v>
      </c>
      <c r="J3564" t="s">
        <v>137</v>
      </c>
      <c r="K3564" t="s">
        <v>166</v>
      </c>
      <c r="L3564" t="s">
        <v>10212</v>
      </c>
      <c r="M3564" t="s">
        <v>10213</v>
      </c>
      <c r="N3564">
        <v>0.453055555</v>
      </c>
      <c r="O3564">
        <v>0</v>
      </c>
      <c r="P3564">
        <v>741</v>
      </c>
      <c r="Q3564">
        <v>0</v>
      </c>
      <c r="R3564">
        <v>0</v>
      </c>
      <c r="S3564">
        <v>0</v>
      </c>
      <c r="T3564">
        <v>48</v>
      </c>
      <c r="U3564">
        <v>0</v>
      </c>
      <c r="V3564">
        <v>0</v>
      </c>
      <c r="W3564">
        <v>0</v>
      </c>
      <c r="X3564">
        <v>62.144809053306176</v>
      </c>
      <c r="Y3564">
        <v>0</v>
      </c>
      <c r="Z3564">
        <v>0</v>
      </c>
      <c r="AA3564">
        <v>0</v>
      </c>
      <c r="AB3564">
        <v>18.559083535551046</v>
      </c>
      <c r="AC3564">
        <v>0</v>
      </c>
      <c r="AD3564">
        <v>0</v>
      </c>
      <c r="AE3564">
        <v>80.703892588857229</v>
      </c>
    </row>
    <row r="3565" spans="1:31" x14ac:dyDescent="0.3">
      <c r="A3565">
        <v>2692993</v>
      </c>
      <c r="B3565">
        <v>1</v>
      </c>
      <c r="C3565" t="s">
        <v>80</v>
      </c>
      <c r="D3565" t="s">
        <v>96</v>
      </c>
      <c r="E3565" t="s">
        <v>213</v>
      </c>
      <c r="F3565" t="s">
        <v>5045</v>
      </c>
      <c r="G3565" t="s">
        <v>831</v>
      </c>
      <c r="H3565" t="s">
        <v>187</v>
      </c>
      <c r="I3565" t="s">
        <v>136</v>
      </c>
      <c r="J3565" t="s">
        <v>137</v>
      </c>
      <c r="K3565" t="s">
        <v>138</v>
      </c>
      <c r="L3565" t="s">
        <v>10214</v>
      </c>
      <c r="M3565" t="s">
        <v>10215</v>
      </c>
      <c r="N3565">
        <v>0.59444444399999996</v>
      </c>
      <c r="O3565">
        <v>0</v>
      </c>
      <c r="P3565">
        <v>1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  <c r="AC3565">
        <v>0</v>
      </c>
      <c r="AD3565">
        <v>0</v>
      </c>
      <c r="AE3565">
        <v>0</v>
      </c>
    </row>
    <row r="3566" spans="1:31" x14ac:dyDescent="0.3">
      <c r="A3566">
        <v>2692436</v>
      </c>
      <c r="B3566">
        <v>1</v>
      </c>
      <c r="C3566" t="s">
        <v>80</v>
      </c>
      <c r="D3566" t="s">
        <v>84</v>
      </c>
      <c r="E3566" t="s">
        <v>184</v>
      </c>
      <c r="F3566" t="s">
        <v>7567</v>
      </c>
      <c r="G3566" t="s">
        <v>186</v>
      </c>
      <c r="H3566" t="s">
        <v>187</v>
      </c>
      <c r="I3566" t="s">
        <v>136</v>
      </c>
      <c r="J3566" t="s">
        <v>137</v>
      </c>
      <c r="K3566" t="s">
        <v>138</v>
      </c>
      <c r="L3566" t="s">
        <v>10216</v>
      </c>
      <c r="M3566" t="s">
        <v>7492</v>
      </c>
      <c r="N3566">
        <v>0.43111111099999999</v>
      </c>
      <c r="O3566">
        <v>0</v>
      </c>
      <c r="P3566">
        <v>387</v>
      </c>
      <c r="Q3566">
        <v>0</v>
      </c>
      <c r="R3566">
        <v>0</v>
      </c>
      <c r="S3566">
        <v>0</v>
      </c>
      <c r="T3566">
        <v>26</v>
      </c>
      <c r="U3566">
        <v>0</v>
      </c>
      <c r="V3566">
        <v>0</v>
      </c>
      <c r="W3566">
        <v>0</v>
      </c>
      <c r="X3566">
        <v>29.897766810876679</v>
      </c>
      <c r="Y3566">
        <v>0</v>
      </c>
      <c r="Z3566">
        <v>0</v>
      </c>
      <c r="AA3566">
        <v>0</v>
      </c>
      <c r="AB3566">
        <v>8.3217653010735582</v>
      </c>
      <c r="AC3566">
        <v>0</v>
      </c>
      <c r="AD3566">
        <v>0</v>
      </c>
      <c r="AE3566">
        <v>38.219532111950237</v>
      </c>
    </row>
    <row r="3567" spans="1:31" x14ac:dyDescent="0.3">
      <c r="A3567">
        <v>2692905</v>
      </c>
      <c r="B3567">
        <v>1</v>
      </c>
      <c r="C3567" t="s">
        <v>80</v>
      </c>
      <c r="D3567" t="s">
        <v>105</v>
      </c>
      <c r="E3567" t="s">
        <v>184</v>
      </c>
      <c r="F3567" t="s">
        <v>10217</v>
      </c>
      <c r="G3567" t="s">
        <v>409</v>
      </c>
      <c r="H3567" t="s">
        <v>187</v>
      </c>
      <c r="I3567" t="s">
        <v>136</v>
      </c>
      <c r="J3567" t="s">
        <v>137</v>
      </c>
      <c r="K3567" t="s">
        <v>138</v>
      </c>
      <c r="L3567" t="s">
        <v>10218</v>
      </c>
      <c r="M3567" t="s">
        <v>10219</v>
      </c>
      <c r="N3567">
        <v>3.9052777769999998</v>
      </c>
      <c r="O3567">
        <v>0</v>
      </c>
      <c r="P3567">
        <v>207</v>
      </c>
      <c r="Q3567">
        <v>0</v>
      </c>
      <c r="R3567">
        <v>0</v>
      </c>
      <c r="S3567">
        <v>0</v>
      </c>
      <c r="T3567">
        <v>12</v>
      </c>
      <c r="U3567">
        <v>0</v>
      </c>
      <c r="V3567">
        <v>0</v>
      </c>
      <c r="W3567">
        <v>0</v>
      </c>
      <c r="X3567">
        <v>153.76737749658417</v>
      </c>
      <c r="Y3567">
        <v>0</v>
      </c>
      <c r="Z3567">
        <v>0</v>
      </c>
      <c r="AA3567">
        <v>0</v>
      </c>
      <c r="AB3567">
        <v>32.394416560647677</v>
      </c>
      <c r="AC3567">
        <v>0</v>
      </c>
      <c r="AD3567">
        <v>0</v>
      </c>
      <c r="AE3567">
        <v>186.16179405723184</v>
      </c>
    </row>
    <row r="3568" spans="1:31" x14ac:dyDescent="0.3">
      <c r="A3568">
        <v>2692989</v>
      </c>
      <c r="B3568">
        <v>1</v>
      </c>
      <c r="C3568" t="s">
        <v>81</v>
      </c>
      <c r="D3568" t="s">
        <v>120</v>
      </c>
      <c r="E3568" t="s">
        <v>244</v>
      </c>
      <c r="F3568" t="s">
        <v>10220</v>
      </c>
      <c r="G3568" t="s">
        <v>968</v>
      </c>
      <c r="H3568" t="s">
        <v>187</v>
      </c>
      <c r="I3568" t="s">
        <v>136</v>
      </c>
      <c r="J3568" t="s">
        <v>137</v>
      </c>
      <c r="K3568" t="s">
        <v>138</v>
      </c>
      <c r="L3568" t="s">
        <v>10221</v>
      </c>
      <c r="M3568" t="s">
        <v>10222</v>
      </c>
      <c r="N3568">
        <v>1.1383333330000001</v>
      </c>
      <c r="O3568">
        <v>0</v>
      </c>
      <c r="P3568">
        <v>210</v>
      </c>
      <c r="Q3568">
        <v>0</v>
      </c>
      <c r="R3568">
        <v>0</v>
      </c>
      <c r="S3568">
        <v>0</v>
      </c>
      <c r="T3568">
        <v>25</v>
      </c>
      <c r="U3568">
        <v>0</v>
      </c>
      <c r="V3568">
        <v>0</v>
      </c>
      <c r="W3568">
        <v>0</v>
      </c>
      <c r="X3568">
        <v>49.748746546277694</v>
      </c>
      <c r="Y3568">
        <v>0</v>
      </c>
      <c r="Z3568">
        <v>0</v>
      </c>
      <c r="AA3568">
        <v>0</v>
      </c>
      <c r="AB3568">
        <v>18.385179430342589</v>
      </c>
      <c r="AC3568">
        <v>0</v>
      </c>
      <c r="AD3568">
        <v>0</v>
      </c>
      <c r="AE3568">
        <v>68.133925976620276</v>
      </c>
    </row>
    <row r="3569" spans="1:31" x14ac:dyDescent="0.3">
      <c r="A3569">
        <v>2693023</v>
      </c>
      <c r="B3569">
        <v>1</v>
      </c>
      <c r="C3569" t="s">
        <v>80</v>
      </c>
      <c r="D3569" t="s">
        <v>106</v>
      </c>
      <c r="E3569" t="s">
        <v>132</v>
      </c>
      <c r="F3569" t="s">
        <v>10223</v>
      </c>
      <c r="G3569" t="s">
        <v>409</v>
      </c>
      <c r="H3569" t="s">
        <v>135</v>
      </c>
      <c r="I3569" t="s">
        <v>136</v>
      </c>
      <c r="J3569" t="s">
        <v>137</v>
      </c>
      <c r="K3569" t="s">
        <v>138</v>
      </c>
      <c r="L3569" t="s">
        <v>10224</v>
      </c>
      <c r="M3569" t="s">
        <v>10225</v>
      </c>
      <c r="N3569">
        <v>0.55222222200000004</v>
      </c>
      <c r="O3569">
        <v>0</v>
      </c>
      <c r="P3569">
        <v>326</v>
      </c>
      <c r="Q3569">
        <v>0</v>
      </c>
      <c r="R3569">
        <v>22</v>
      </c>
      <c r="S3569">
        <v>5</v>
      </c>
      <c r="T3569">
        <v>67</v>
      </c>
      <c r="U3569">
        <v>0</v>
      </c>
      <c r="V3569">
        <v>0</v>
      </c>
      <c r="W3569">
        <v>0</v>
      </c>
      <c r="X3569">
        <v>25.337671648823321</v>
      </c>
      <c r="Y3569">
        <v>0</v>
      </c>
      <c r="Z3569">
        <v>4.9903457843576513</v>
      </c>
      <c r="AA3569">
        <v>8.2477045321298128</v>
      </c>
      <c r="AB3569">
        <v>23.10349081454304</v>
      </c>
      <c r="AC3569">
        <v>0</v>
      </c>
      <c r="AD3569">
        <v>0</v>
      </c>
      <c r="AE3569">
        <v>61.679212779853827</v>
      </c>
    </row>
    <row r="3570" spans="1:31" x14ac:dyDescent="0.3">
      <c r="A3570">
        <v>2692795</v>
      </c>
      <c r="B3570">
        <v>1</v>
      </c>
      <c r="C3570" t="s">
        <v>80</v>
      </c>
      <c r="D3570" t="s">
        <v>100</v>
      </c>
      <c r="E3570" t="s">
        <v>184</v>
      </c>
      <c r="F3570" t="s">
        <v>10226</v>
      </c>
      <c r="G3570" t="s">
        <v>165</v>
      </c>
      <c r="H3570" t="s">
        <v>187</v>
      </c>
      <c r="I3570" t="s">
        <v>136</v>
      </c>
      <c r="J3570" t="s">
        <v>137</v>
      </c>
      <c r="K3570" t="s">
        <v>166</v>
      </c>
      <c r="L3570" t="s">
        <v>10227</v>
      </c>
      <c r="M3570" t="s">
        <v>10228</v>
      </c>
      <c r="N3570">
        <v>6.7294444440000003</v>
      </c>
      <c r="O3570">
        <v>0</v>
      </c>
      <c r="P3570">
        <v>80</v>
      </c>
      <c r="Q3570">
        <v>0</v>
      </c>
      <c r="R3570">
        <v>4</v>
      </c>
      <c r="S3570">
        <v>0</v>
      </c>
      <c r="T3570">
        <v>10</v>
      </c>
      <c r="U3570">
        <v>0</v>
      </c>
      <c r="V3570">
        <v>0</v>
      </c>
      <c r="W3570">
        <v>0</v>
      </c>
      <c r="X3570">
        <v>106.66432180110824</v>
      </c>
      <c r="Y3570">
        <v>0</v>
      </c>
      <c r="Z3570">
        <v>2.6609278000626739</v>
      </c>
      <c r="AA3570">
        <v>0</v>
      </c>
      <c r="AB3570">
        <v>75.558708359384909</v>
      </c>
      <c r="AC3570">
        <v>0</v>
      </c>
      <c r="AD3570">
        <v>0</v>
      </c>
      <c r="AE3570">
        <v>184.88395796055585</v>
      </c>
    </row>
    <row r="3571" spans="1:31" x14ac:dyDescent="0.3">
      <c r="A3571">
        <v>2692807</v>
      </c>
      <c r="B3571">
        <v>1</v>
      </c>
      <c r="C3571" t="s">
        <v>80</v>
      </c>
      <c r="D3571" t="s">
        <v>85</v>
      </c>
      <c r="E3571" t="s">
        <v>428</v>
      </c>
      <c r="F3571" t="s">
        <v>10229</v>
      </c>
      <c r="G3571" t="s">
        <v>165</v>
      </c>
      <c r="H3571" t="s">
        <v>187</v>
      </c>
      <c r="I3571" t="s">
        <v>136</v>
      </c>
      <c r="J3571" t="s">
        <v>137</v>
      </c>
      <c r="K3571" t="s">
        <v>166</v>
      </c>
      <c r="L3571" t="s">
        <v>10230</v>
      </c>
      <c r="M3571" t="s">
        <v>10231</v>
      </c>
      <c r="N3571">
        <v>6.3955555549999996</v>
      </c>
      <c r="O3571">
        <v>0</v>
      </c>
      <c r="P3571">
        <v>46</v>
      </c>
      <c r="Q3571">
        <v>0</v>
      </c>
      <c r="R3571">
        <v>0</v>
      </c>
      <c r="S3571">
        <v>0</v>
      </c>
      <c r="T3571">
        <v>11</v>
      </c>
      <c r="U3571">
        <v>0</v>
      </c>
      <c r="V3571">
        <v>0</v>
      </c>
      <c r="W3571">
        <v>0</v>
      </c>
      <c r="X3571">
        <v>53.394974952139584</v>
      </c>
      <c r="Y3571">
        <v>0</v>
      </c>
      <c r="Z3571">
        <v>0</v>
      </c>
      <c r="AA3571">
        <v>0</v>
      </c>
      <c r="AB3571">
        <v>90.574509283983446</v>
      </c>
      <c r="AC3571">
        <v>0</v>
      </c>
      <c r="AD3571">
        <v>0</v>
      </c>
      <c r="AE3571">
        <v>143.96948423612304</v>
      </c>
    </row>
    <row r="3572" spans="1:31" x14ac:dyDescent="0.3">
      <c r="A3572">
        <v>2692842</v>
      </c>
      <c r="B3572">
        <v>1</v>
      </c>
      <c r="C3572" t="s">
        <v>80</v>
      </c>
      <c r="D3572" t="s">
        <v>103</v>
      </c>
      <c r="E3572" t="s">
        <v>184</v>
      </c>
      <c r="F3572" t="s">
        <v>10232</v>
      </c>
      <c r="G3572" t="s">
        <v>273</v>
      </c>
      <c r="H3572" t="s">
        <v>187</v>
      </c>
      <c r="I3572" t="s">
        <v>136</v>
      </c>
      <c r="J3572" t="s">
        <v>137</v>
      </c>
      <c r="K3572" t="s">
        <v>138</v>
      </c>
      <c r="L3572" t="s">
        <v>10233</v>
      </c>
      <c r="M3572" t="s">
        <v>10234</v>
      </c>
      <c r="N3572">
        <v>5.2466666660000003</v>
      </c>
      <c r="O3572">
        <v>0</v>
      </c>
      <c r="P3572">
        <v>32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43.786763993969274</v>
      </c>
      <c r="Y3572">
        <v>0</v>
      </c>
      <c r="Z3572">
        <v>0</v>
      </c>
      <c r="AA3572">
        <v>0</v>
      </c>
      <c r="AB3572">
        <v>0</v>
      </c>
      <c r="AC3572">
        <v>0</v>
      </c>
      <c r="AD3572">
        <v>0</v>
      </c>
      <c r="AE3572">
        <v>43.786763993969274</v>
      </c>
    </row>
    <row r="3573" spans="1:31" x14ac:dyDescent="0.3">
      <c r="A3573">
        <v>2692850</v>
      </c>
      <c r="B3573">
        <v>1</v>
      </c>
      <c r="C3573" t="s">
        <v>80</v>
      </c>
      <c r="D3573" t="s">
        <v>105</v>
      </c>
      <c r="E3573" t="s">
        <v>184</v>
      </c>
      <c r="F3573" t="s">
        <v>10235</v>
      </c>
      <c r="G3573" t="s">
        <v>346</v>
      </c>
      <c r="H3573" t="s">
        <v>187</v>
      </c>
      <c r="I3573" t="s">
        <v>136</v>
      </c>
      <c r="J3573" t="s">
        <v>137</v>
      </c>
      <c r="K3573" t="s">
        <v>166</v>
      </c>
      <c r="L3573" t="s">
        <v>10236</v>
      </c>
      <c r="M3573" t="s">
        <v>10237</v>
      </c>
      <c r="N3573">
        <v>5.744444444</v>
      </c>
      <c r="O3573">
        <v>0</v>
      </c>
      <c r="P3573">
        <v>72</v>
      </c>
      <c r="Q3573">
        <v>0</v>
      </c>
      <c r="R3573">
        <v>0</v>
      </c>
      <c r="S3573">
        <v>0</v>
      </c>
      <c r="T3573">
        <v>8</v>
      </c>
      <c r="U3573">
        <v>0</v>
      </c>
      <c r="V3573">
        <v>0</v>
      </c>
      <c r="W3573">
        <v>0</v>
      </c>
      <c r="X3573">
        <v>78.432066235214336</v>
      </c>
      <c r="Y3573">
        <v>0</v>
      </c>
      <c r="Z3573">
        <v>0</v>
      </c>
      <c r="AA3573">
        <v>0</v>
      </c>
      <c r="AB3573">
        <v>7.2286638046297051</v>
      </c>
      <c r="AC3573">
        <v>0</v>
      </c>
      <c r="AD3573">
        <v>0</v>
      </c>
      <c r="AE3573">
        <v>85.66073003984404</v>
      </c>
    </row>
    <row r="3574" spans="1:31" x14ac:dyDescent="0.3">
      <c r="A3574">
        <v>2692934</v>
      </c>
      <c r="B3574">
        <v>1</v>
      </c>
      <c r="C3574" t="s">
        <v>81</v>
      </c>
      <c r="D3574" t="s">
        <v>118</v>
      </c>
      <c r="E3574" t="s">
        <v>213</v>
      </c>
      <c r="F3574" t="s">
        <v>10238</v>
      </c>
      <c r="G3574" t="s">
        <v>831</v>
      </c>
      <c r="H3574" t="s">
        <v>187</v>
      </c>
      <c r="I3574" t="s">
        <v>136</v>
      </c>
      <c r="J3574" t="s">
        <v>137</v>
      </c>
      <c r="K3574" t="s">
        <v>138</v>
      </c>
      <c r="L3574" t="s">
        <v>10239</v>
      </c>
      <c r="M3574" t="s">
        <v>10240</v>
      </c>
      <c r="N3574">
        <v>2.8819444440000002</v>
      </c>
      <c r="O3574">
        <v>0</v>
      </c>
      <c r="P3574">
        <v>5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3.5794560523317083</v>
      </c>
      <c r="Y3574">
        <v>0</v>
      </c>
      <c r="Z3574">
        <v>0</v>
      </c>
      <c r="AA3574">
        <v>0</v>
      </c>
      <c r="AB3574">
        <v>0</v>
      </c>
      <c r="AC3574">
        <v>0</v>
      </c>
      <c r="AD3574">
        <v>0</v>
      </c>
      <c r="AE3574">
        <v>3.5794560523317083</v>
      </c>
    </row>
    <row r="3575" spans="1:31" x14ac:dyDescent="0.3">
      <c r="A3575">
        <v>2692968</v>
      </c>
      <c r="B3575">
        <v>1</v>
      </c>
      <c r="C3575" t="s">
        <v>80</v>
      </c>
      <c r="D3575" t="s">
        <v>96</v>
      </c>
      <c r="E3575" t="s">
        <v>213</v>
      </c>
      <c r="F3575" t="s">
        <v>10241</v>
      </c>
      <c r="G3575" t="s">
        <v>831</v>
      </c>
      <c r="H3575" t="s">
        <v>187</v>
      </c>
      <c r="I3575" t="s">
        <v>136</v>
      </c>
      <c r="J3575" t="s">
        <v>137</v>
      </c>
      <c r="K3575" t="s">
        <v>138</v>
      </c>
      <c r="L3575" t="s">
        <v>10242</v>
      </c>
      <c r="M3575" t="s">
        <v>10243</v>
      </c>
      <c r="N3575">
        <v>2.7675000000000001</v>
      </c>
      <c r="O3575">
        <v>0</v>
      </c>
      <c r="P3575">
        <v>1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0</v>
      </c>
      <c r="AB3575">
        <v>0</v>
      </c>
      <c r="AC3575">
        <v>0</v>
      </c>
      <c r="AD3575">
        <v>0</v>
      </c>
      <c r="AE3575">
        <v>0</v>
      </c>
    </row>
    <row r="3576" spans="1:31" x14ac:dyDescent="0.3">
      <c r="A3576">
        <v>2692999</v>
      </c>
      <c r="B3576">
        <v>1</v>
      </c>
      <c r="C3576" t="s">
        <v>80</v>
      </c>
      <c r="D3576" t="s">
        <v>83</v>
      </c>
      <c r="E3576" t="s">
        <v>213</v>
      </c>
      <c r="F3576" t="s">
        <v>10244</v>
      </c>
      <c r="G3576" t="s">
        <v>688</v>
      </c>
      <c r="H3576" t="s">
        <v>187</v>
      </c>
      <c r="I3576" t="s">
        <v>136</v>
      </c>
      <c r="J3576" t="s">
        <v>137</v>
      </c>
      <c r="K3576" t="s">
        <v>138</v>
      </c>
      <c r="L3576" t="s">
        <v>10245</v>
      </c>
      <c r="M3576" t="s">
        <v>10246</v>
      </c>
      <c r="N3576">
        <v>2.006388888</v>
      </c>
      <c r="O3576">
        <v>0</v>
      </c>
      <c r="P3576">
        <v>3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1.28812766028499</v>
      </c>
      <c r="Y3576">
        <v>0</v>
      </c>
      <c r="Z3576">
        <v>0</v>
      </c>
      <c r="AA3576">
        <v>0</v>
      </c>
      <c r="AB3576">
        <v>0</v>
      </c>
      <c r="AC3576">
        <v>0</v>
      </c>
      <c r="AD3576">
        <v>0</v>
      </c>
      <c r="AE3576">
        <v>1.28812766028499</v>
      </c>
    </row>
    <row r="3577" spans="1:31" x14ac:dyDescent="0.3">
      <c r="A3577">
        <v>2693060</v>
      </c>
      <c r="B3577">
        <v>1</v>
      </c>
      <c r="C3577" t="s">
        <v>80</v>
      </c>
      <c r="D3577" t="s">
        <v>88</v>
      </c>
      <c r="E3577" t="s">
        <v>244</v>
      </c>
      <c r="F3577" t="s">
        <v>10247</v>
      </c>
      <c r="G3577" t="s">
        <v>165</v>
      </c>
      <c r="H3577" t="s">
        <v>187</v>
      </c>
      <c r="I3577" t="s">
        <v>136</v>
      </c>
      <c r="J3577" t="s">
        <v>137</v>
      </c>
      <c r="K3577" t="s">
        <v>166</v>
      </c>
      <c r="L3577" t="s">
        <v>10248</v>
      </c>
      <c r="M3577" t="s">
        <v>10249</v>
      </c>
      <c r="N3577">
        <v>0.42166666600000002</v>
      </c>
      <c r="O3577">
        <v>0</v>
      </c>
      <c r="P3577">
        <v>0</v>
      </c>
      <c r="Q3577">
        <v>0</v>
      </c>
      <c r="R3577">
        <v>0</v>
      </c>
      <c r="S3577">
        <v>0</v>
      </c>
      <c r="T3577">
        <v>22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  <c r="AA3577">
        <v>0</v>
      </c>
      <c r="AB3577">
        <v>13.805744538425021</v>
      </c>
      <c r="AC3577">
        <v>0</v>
      </c>
      <c r="AD3577">
        <v>0</v>
      </c>
      <c r="AE3577">
        <v>13.805744538425021</v>
      </c>
    </row>
    <row r="3578" spans="1:31" x14ac:dyDescent="0.3">
      <c r="A3578">
        <v>2692786</v>
      </c>
      <c r="B3578">
        <v>1</v>
      </c>
      <c r="C3578" t="s">
        <v>80</v>
      </c>
      <c r="D3578" t="s">
        <v>100</v>
      </c>
      <c r="E3578" t="s">
        <v>244</v>
      </c>
      <c r="F3578" t="s">
        <v>7535</v>
      </c>
      <c r="G3578" t="s">
        <v>346</v>
      </c>
      <c r="H3578" t="s">
        <v>187</v>
      </c>
      <c r="I3578" t="s">
        <v>136</v>
      </c>
      <c r="J3578" t="s">
        <v>137</v>
      </c>
      <c r="K3578" t="s">
        <v>166</v>
      </c>
      <c r="L3578" t="s">
        <v>10250</v>
      </c>
      <c r="M3578" t="s">
        <v>10251</v>
      </c>
      <c r="N3578">
        <v>8.1727777770000003</v>
      </c>
      <c r="O3578">
        <v>0</v>
      </c>
      <c r="P3578">
        <v>68</v>
      </c>
      <c r="Q3578">
        <v>0</v>
      </c>
      <c r="R3578">
        <v>1</v>
      </c>
      <c r="S3578">
        <v>0</v>
      </c>
      <c r="T3578">
        <v>8</v>
      </c>
      <c r="U3578">
        <v>0</v>
      </c>
      <c r="V3578">
        <v>0</v>
      </c>
      <c r="W3578">
        <v>0</v>
      </c>
      <c r="X3578">
        <v>143.47749502581084</v>
      </c>
      <c r="Y3578">
        <v>0</v>
      </c>
      <c r="Z3578">
        <v>7.5776071840219021</v>
      </c>
      <c r="AA3578">
        <v>0</v>
      </c>
      <c r="AB3578">
        <v>59.648436879753305</v>
      </c>
      <c r="AC3578">
        <v>0</v>
      </c>
      <c r="AD3578">
        <v>0</v>
      </c>
      <c r="AE3578">
        <v>210.70353908958606</v>
      </c>
    </row>
    <row r="3579" spans="1:31" x14ac:dyDescent="0.3">
      <c r="A3579">
        <v>2692918</v>
      </c>
      <c r="B3579">
        <v>1</v>
      </c>
      <c r="C3579" t="s">
        <v>81</v>
      </c>
      <c r="D3579" t="s">
        <v>123</v>
      </c>
      <c r="E3579" t="s">
        <v>145</v>
      </c>
      <c r="F3579" t="s">
        <v>10252</v>
      </c>
      <c r="G3579" t="s">
        <v>232</v>
      </c>
      <c r="H3579" t="s">
        <v>135</v>
      </c>
      <c r="I3579" t="s">
        <v>136</v>
      </c>
      <c r="J3579" t="s">
        <v>137</v>
      </c>
      <c r="K3579" t="s">
        <v>138</v>
      </c>
      <c r="L3579" t="s">
        <v>10253</v>
      </c>
      <c r="M3579" t="s">
        <v>10254</v>
      </c>
      <c r="N3579">
        <v>1.4794444440000001</v>
      </c>
      <c r="O3579">
        <v>0</v>
      </c>
      <c r="P3579">
        <v>2</v>
      </c>
      <c r="Q3579">
        <v>0</v>
      </c>
      <c r="R3579">
        <v>27</v>
      </c>
      <c r="S3579">
        <v>0</v>
      </c>
      <c r="T3579">
        <v>2</v>
      </c>
      <c r="U3579">
        <v>0</v>
      </c>
      <c r="V3579">
        <v>0</v>
      </c>
      <c r="W3579">
        <v>0</v>
      </c>
      <c r="X3579">
        <v>0.3730397213301398</v>
      </c>
      <c r="Y3579">
        <v>0</v>
      </c>
      <c r="Z3579">
        <v>26.371956281204348</v>
      </c>
      <c r="AA3579">
        <v>0</v>
      </c>
      <c r="AB3579">
        <v>1.2739978738104349</v>
      </c>
      <c r="AC3579">
        <v>0</v>
      </c>
      <c r="AD3579">
        <v>0</v>
      </c>
      <c r="AE3579">
        <v>28.018993876344922</v>
      </c>
    </row>
    <row r="3580" spans="1:31" x14ac:dyDescent="0.3">
      <c r="A3580">
        <v>2692918</v>
      </c>
      <c r="B3580">
        <v>2</v>
      </c>
      <c r="C3580" t="s">
        <v>81</v>
      </c>
      <c r="D3580" t="s">
        <v>123</v>
      </c>
      <c r="E3580" t="s">
        <v>132</v>
      </c>
      <c r="F3580" t="s">
        <v>1488</v>
      </c>
      <c r="G3580" t="s">
        <v>232</v>
      </c>
      <c r="H3580" t="s">
        <v>135</v>
      </c>
      <c r="I3580" t="s">
        <v>136</v>
      </c>
      <c r="J3580" t="s">
        <v>137</v>
      </c>
      <c r="K3580" t="s">
        <v>138</v>
      </c>
      <c r="L3580" t="s">
        <v>10254</v>
      </c>
      <c r="M3580" t="s">
        <v>10255</v>
      </c>
      <c r="N3580">
        <v>0.74027777699999997</v>
      </c>
      <c r="O3580">
        <v>3</v>
      </c>
      <c r="P3580">
        <v>217</v>
      </c>
      <c r="Q3580">
        <v>39</v>
      </c>
      <c r="R3580">
        <v>55</v>
      </c>
      <c r="S3580">
        <v>4</v>
      </c>
      <c r="T3580">
        <v>18</v>
      </c>
      <c r="U3580">
        <v>2</v>
      </c>
      <c r="V3580">
        <v>0</v>
      </c>
      <c r="W3580">
        <v>26.056105531989175</v>
      </c>
      <c r="X3580">
        <v>45.430319626451357</v>
      </c>
      <c r="Y3580">
        <v>159.42769030457012</v>
      </c>
      <c r="Z3580">
        <v>83.570155981234308</v>
      </c>
      <c r="AA3580">
        <v>2.3959807124334418</v>
      </c>
      <c r="AB3580">
        <v>9.6024503050495635</v>
      </c>
      <c r="AC3580">
        <v>46.932624354582003</v>
      </c>
      <c r="AD3580">
        <v>0</v>
      </c>
      <c r="AE3580">
        <v>373.41532681631003</v>
      </c>
    </row>
    <row r="3581" spans="1:31" x14ac:dyDescent="0.3">
      <c r="A3581">
        <v>2693014</v>
      </c>
      <c r="B3581">
        <v>1</v>
      </c>
      <c r="C3581" t="s">
        <v>80</v>
      </c>
      <c r="D3581" t="s">
        <v>98</v>
      </c>
      <c r="E3581" t="s">
        <v>213</v>
      </c>
      <c r="F3581" t="s">
        <v>10256</v>
      </c>
      <c r="G3581" t="s">
        <v>688</v>
      </c>
      <c r="H3581" t="s">
        <v>187</v>
      </c>
      <c r="I3581" t="s">
        <v>136</v>
      </c>
      <c r="J3581" t="s">
        <v>137</v>
      </c>
      <c r="K3581" t="s">
        <v>138</v>
      </c>
      <c r="L3581" t="s">
        <v>10257</v>
      </c>
      <c r="M3581" t="s">
        <v>10258</v>
      </c>
      <c r="N3581">
        <v>3.1716666660000001</v>
      </c>
      <c r="O3581">
        <v>0</v>
      </c>
      <c r="P3581">
        <v>0</v>
      </c>
      <c r="Q3581">
        <v>0</v>
      </c>
      <c r="R3581">
        <v>2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9.7925660004334745</v>
      </c>
      <c r="AA3581">
        <v>0</v>
      </c>
      <c r="AB3581">
        <v>0</v>
      </c>
      <c r="AC3581">
        <v>0</v>
      </c>
      <c r="AD3581">
        <v>0</v>
      </c>
      <c r="AE3581">
        <v>9.7925660004334745</v>
      </c>
    </row>
    <row r="3582" spans="1:31" x14ac:dyDescent="0.3">
      <c r="A3582">
        <v>2693022</v>
      </c>
      <c r="B3582">
        <v>1</v>
      </c>
      <c r="C3582" t="s">
        <v>80</v>
      </c>
      <c r="D3582" t="s">
        <v>83</v>
      </c>
      <c r="E3582" t="s">
        <v>184</v>
      </c>
      <c r="F3582" t="s">
        <v>10259</v>
      </c>
      <c r="G3582" t="s">
        <v>186</v>
      </c>
      <c r="H3582" t="s">
        <v>187</v>
      </c>
      <c r="I3582" t="s">
        <v>136</v>
      </c>
      <c r="J3582" t="s">
        <v>137</v>
      </c>
      <c r="K3582" t="s">
        <v>138</v>
      </c>
      <c r="L3582" t="s">
        <v>10260</v>
      </c>
      <c r="M3582" t="s">
        <v>10261</v>
      </c>
      <c r="N3582">
        <v>2.8427777769999998</v>
      </c>
      <c r="O3582">
        <v>0</v>
      </c>
      <c r="P3582">
        <v>59</v>
      </c>
      <c r="Q3582">
        <v>0</v>
      </c>
      <c r="R3582">
        <v>0</v>
      </c>
      <c r="S3582">
        <v>0</v>
      </c>
      <c r="T3582">
        <v>19</v>
      </c>
      <c r="U3582">
        <v>0</v>
      </c>
      <c r="V3582">
        <v>0</v>
      </c>
      <c r="W3582">
        <v>0</v>
      </c>
      <c r="X3582">
        <v>28.867042144206863</v>
      </c>
      <c r="Y3582">
        <v>0</v>
      </c>
      <c r="Z3582">
        <v>0</v>
      </c>
      <c r="AA3582">
        <v>0</v>
      </c>
      <c r="AB3582">
        <v>43.203888369789176</v>
      </c>
      <c r="AC3582">
        <v>0</v>
      </c>
      <c r="AD3582">
        <v>0</v>
      </c>
      <c r="AE3582">
        <v>72.070930513996046</v>
      </c>
    </row>
    <row r="3583" spans="1:31" x14ac:dyDescent="0.3">
      <c r="A3583">
        <v>2693028</v>
      </c>
      <c r="B3583">
        <v>1</v>
      </c>
      <c r="C3583" t="s">
        <v>81</v>
      </c>
      <c r="D3583" t="s">
        <v>127</v>
      </c>
      <c r="E3583" t="s">
        <v>428</v>
      </c>
      <c r="F3583" t="s">
        <v>10262</v>
      </c>
      <c r="G3583" t="s">
        <v>1177</v>
      </c>
      <c r="H3583" t="s">
        <v>187</v>
      </c>
      <c r="I3583" t="s">
        <v>136</v>
      </c>
      <c r="J3583" t="s">
        <v>137</v>
      </c>
      <c r="K3583" t="s">
        <v>138</v>
      </c>
      <c r="L3583" t="s">
        <v>10263</v>
      </c>
      <c r="M3583" t="s">
        <v>10264</v>
      </c>
      <c r="N3583">
        <v>1.1955555550000001</v>
      </c>
      <c r="O3583">
        <v>0</v>
      </c>
      <c r="P3583">
        <v>77</v>
      </c>
      <c r="Q3583">
        <v>0</v>
      </c>
      <c r="R3583">
        <v>0</v>
      </c>
      <c r="S3583">
        <v>0</v>
      </c>
      <c r="T3583">
        <v>4</v>
      </c>
      <c r="U3583">
        <v>0</v>
      </c>
      <c r="V3583">
        <v>0</v>
      </c>
      <c r="W3583">
        <v>0</v>
      </c>
      <c r="X3583">
        <v>15.123135567931294</v>
      </c>
      <c r="Y3583">
        <v>0</v>
      </c>
      <c r="Z3583">
        <v>0</v>
      </c>
      <c r="AA3583">
        <v>0</v>
      </c>
      <c r="AB3583">
        <v>10.355354700849736</v>
      </c>
      <c r="AC3583">
        <v>0</v>
      </c>
      <c r="AD3583">
        <v>0</v>
      </c>
      <c r="AE3583">
        <v>25.47849026878103</v>
      </c>
    </row>
    <row r="3584" spans="1:31" x14ac:dyDescent="0.3">
      <c r="A3584">
        <v>2693039</v>
      </c>
      <c r="B3584">
        <v>1</v>
      </c>
      <c r="C3584" t="s">
        <v>81</v>
      </c>
      <c r="D3584" t="s">
        <v>113</v>
      </c>
      <c r="E3584" t="s">
        <v>213</v>
      </c>
      <c r="F3584" t="s">
        <v>10265</v>
      </c>
      <c r="G3584" t="s">
        <v>688</v>
      </c>
      <c r="H3584" t="s">
        <v>187</v>
      </c>
      <c r="I3584" t="s">
        <v>136</v>
      </c>
      <c r="J3584" t="s">
        <v>137</v>
      </c>
      <c r="K3584" t="s">
        <v>138</v>
      </c>
      <c r="L3584" t="s">
        <v>10266</v>
      </c>
      <c r="M3584" t="s">
        <v>10267</v>
      </c>
      <c r="N3584">
        <v>1.165</v>
      </c>
      <c r="O3584">
        <v>0</v>
      </c>
      <c r="P3584">
        <v>1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0.68666816759019145</v>
      </c>
      <c r="Y3584">
        <v>0</v>
      </c>
      <c r="Z3584">
        <v>0</v>
      </c>
      <c r="AA3584">
        <v>0</v>
      </c>
      <c r="AB3584">
        <v>0</v>
      </c>
      <c r="AC3584">
        <v>0</v>
      </c>
      <c r="AD3584">
        <v>0</v>
      </c>
      <c r="AE3584">
        <v>0.68666816759019145</v>
      </c>
    </row>
    <row r="3585" spans="1:31" x14ac:dyDescent="0.3">
      <c r="A3585">
        <v>2692814</v>
      </c>
      <c r="B3585">
        <v>1</v>
      </c>
      <c r="C3585" t="s">
        <v>80</v>
      </c>
      <c r="D3585" t="s">
        <v>108</v>
      </c>
      <c r="E3585" t="s">
        <v>145</v>
      </c>
      <c r="F3585" t="s">
        <v>2739</v>
      </c>
      <c r="G3585" t="s">
        <v>346</v>
      </c>
      <c r="H3585" t="s">
        <v>135</v>
      </c>
      <c r="I3585" t="s">
        <v>136</v>
      </c>
      <c r="J3585" t="s">
        <v>137</v>
      </c>
      <c r="K3585" t="s">
        <v>166</v>
      </c>
      <c r="L3585" t="s">
        <v>10268</v>
      </c>
      <c r="M3585" t="s">
        <v>10269</v>
      </c>
      <c r="N3585">
        <v>8.0419444440000003</v>
      </c>
      <c r="O3585">
        <v>0</v>
      </c>
      <c r="P3585">
        <v>29</v>
      </c>
      <c r="Q3585">
        <v>0</v>
      </c>
      <c r="R3585">
        <v>5</v>
      </c>
      <c r="S3585">
        <v>0</v>
      </c>
      <c r="T3585">
        <v>12</v>
      </c>
      <c r="U3585">
        <v>0</v>
      </c>
      <c r="V3585">
        <v>0</v>
      </c>
      <c r="W3585">
        <v>0</v>
      </c>
      <c r="X3585">
        <v>47.871417229008607</v>
      </c>
      <c r="Y3585">
        <v>0</v>
      </c>
      <c r="Z3585">
        <v>27.192043115176848</v>
      </c>
      <c r="AA3585">
        <v>0</v>
      </c>
      <c r="AB3585">
        <v>54.895692348703498</v>
      </c>
      <c r="AC3585">
        <v>0</v>
      </c>
      <c r="AD3585">
        <v>0</v>
      </c>
      <c r="AE3585">
        <v>129.95915269288895</v>
      </c>
    </row>
    <row r="3586" spans="1:31" x14ac:dyDescent="0.3">
      <c r="A3586">
        <v>2692832</v>
      </c>
      <c r="B3586">
        <v>1</v>
      </c>
      <c r="C3586" t="s">
        <v>80</v>
      </c>
      <c r="D3586" t="s">
        <v>108</v>
      </c>
      <c r="E3586" t="s">
        <v>244</v>
      </c>
      <c r="F3586" t="s">
        <v>2669</v>
      </c>
      <c r="G3586" t="s">
        <v>346</v>
      </c>
      <c r="H3586" t="s">
        <v>187</v>
      </c>
      <c r="I3586" t="s">
        <v>136</v>
      </c>
      <c r="J3586" t="s">
        <v>137</v>
      </c>
      <c r="K3586" t="s">
        <v>166</v>
      </c>
      <c r="L3586" t="s">
        <v>10270</v>
      </c>
      <c r="M3586" t="s">
        <v>10271</v>
      </c>
      <c r="N3586">
        <v>8.4149999999999991</v>
      </c>
      <c r="O3586">
        <v>0</v>
      </c>
      <c r="P3586">
        <v>39</v>
      </c>
      <c r="Q3586">
        <v>0</v>
      </c>
      <c r="R3586">
        <v>3</v>
      </c>
      <c r="S3586">
        <v>0</v>
      </c>
      <c r="T3586">
        <v>6</v>
      </c>
      <c r="U3586">
        <v>0</v>
      </c>
      <c r="V3586">
        <v>0</v>
      </c>
      <c r="W3586">
        <v>0</v>
      </c>
      <c r="X3586">
        <v>30.255347078417959</v>
      </c>
      <c r="Y3586">
        <v>0</v>
      </c>
      <c r="Z3586">
        <v>27.631002329008197</v>
      </c>
      <c r="AA3586">
        <v>0</v>
      </c>
      <c r="AB3586">
        <v>2.9763311381732231</v>
      </c>
      <c r="AC3586">
        <v>0</v>
      </c>
      <c r="AD3586">
        <v>0</v>
      </c>
      <c r="AE3586">
        <v>60.862680545599375</v>
      </c>
    </row>
    <row r="3587" spans="1:31" x14ac:dyDescent="0.3">
      <c r="A3587">
        <v>2692958</v>
      </c>
      <c r="B3587">
        <v>1</v>
      </c>
      <c r="C3587" t="s">
        <v>80</v>
      </c>
      <c r="D3587" t="s">
        <v>90</v>
      </c>
      <c r="E3587" t="s">
        <v>213</v>
      </c>
      <c r="F3587" t="s">
        <v>10272</v>
      </c>
      <c r="G3587" t="s">
        <v>688</v>
      </c>
      <c r="H3587" t="s">
        <v>187</v>
      </c>
      <c r="I3587" t="s">
        <v>136</v>
      </c>
      <c r="J3587" t="s">
        <v>137</v>
      </c>
      <c r="K3587" t="s">
        <v>138</v>
      </c>
      <c r="L3587" t="s">
        <v>10273</v>
      </c>
      <c r="M3587" t="s">
        <v>10274</v>
      </c>
      <c r="N3587">
        <v>4.8036111110000004</v>
      </c>
      <c r="O3587">
        <v>0</v>
      </c>
      <c r="P3587">
        <v>2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1.6825730986916105</v>
      </c>
      <c r="Y3587">
        <v>0</v>
      </c>
      <c r="Z3587">
        <v>0</v>
      </c>
      <c r="AA3587">
        <v>0</v>
      </c>
      <c r="AB3587">
        <v>0</v>
      </c>
      <c r="AC3587">
        <v>0</v>
      </c>
      <c r="AD3587">
        <v>0</v>
      </c>
      <c r="AE3587">
        <v>1.6825730986916105</v>
      </c>
    </row>
    <row r="3588" spans="1:31" x14ac:dyDescent="0.3">
      <c r="A3588">
        <v>2693034</v>
      </c>
      <c r="B3588">
        <v>1</v>
      </c>
      <c r="C3588" t="s">
        <v>80</v>
      </c>
      <c r="D3588" t="s">
        <v>87</v>
      </c>
      <c r="E3588" t="s">
        <v>244</v>
      </c>
      <c r="F3588" t="s">
        <v>10275</v>
      </c>
      <c r="G3588" t="s">
        <v>968</v>
      </c>
      <c r="H3588" t="s">
        <v>187</v>
      </c>
      <c r="I3588" t="s">
        <v>136</v>
      </c>
      <c r="J3588" t="s">
        <v>137</v>
      </c>
      <c r="K3588" t="s">
        <v>138</v>
      </c>
      <c r="L3588" t="s">
        <v>10276</v>
      </c>
      <c r="M3588" t="s">
        <v>10277</v>
      </c>
      <c r="N3588">
        <v>1.3463888879999999</v>
      </c>
      <c r="O3588">
        <v>0</v>
      </c>
      <c r="P3588">
        <v>214</v>
      </c>
      <c r="Q3588">
        <v>0</v>
      </c>
      <c r="R3588">
        <v>0</v>
      </c>
      <c r="S3588">
        <v>0</v>
      </c>
      <c r="T3588">
        <v>47</v>
      </c>
      <c r="U3588">
        <v>0</v>
      </c>
      <c r="V3588">
        <v>0</v>
      </c>
      <c r="W3588">
        <v>0</v>
      </c>
      <c r="X3588">
        <v>60.587997221950246</v>
      </c>
      <c r="Y3588">
        <v>0</v>
      </c>
      <c r="Z3588">
        <v>0</v>
      </c>
      <c r="AA3588">
        <v>0</v>
      </c>
      <c r="AB3588">
        <v>99.707278611879488</v>
      </c>
      <c r="AC3588">
        <v>0</v>
      </c>
      <c r="AD3588">
        <v>0</v>
      </c>
      <c r="AE3588">
        <v>160.29527583382975</v>
      </c>
    </row>
    <row r="3589" spans="1:31" x14ac:dyDescent="0.3">
      <c r="A3589">
        <v>2693037</v>
      </c>
      <c r="B3589">
        <v>1</v>
      </c>
      <c r="C3589" t="s">
        <v>80</v>
      </c>
      <c r="D3589" t="s">
        <v>82</v>
      </c>
      <c r="E3589" t="s">
        <v>428</v>
      </c>
      <c r="F3589" t="s">
        <v>1541</v>
      </c>
      <c r="G3589" t="s">
        <v>903</v>
      </c>
      <c r="H3589" t="s">
        <v>187</v>
      </c>
      <c r="I3589" t="s">
        <v>136</v>
      </c>
      <c r="J3589" t="s">
        <v>137</v>
      </c>
      <c r="K3589" t="s">
        <v>138</v>
      </c>
      <c r="L3589" t="s">
        <v>10278</v>
      </c>
      <c r="M3589" t="s">
        <v>10279</v>
      </c>
      <c r="N3589">
        <v>2.0061111110000001</v>
      </c>
      <c r="O3589">
        <v>0</v>
      </c>
      <c r="P3589">
        <v>0</v>
      </c>
      <c r="Q3589">
        <v>0</v>
      </c>
      <c r="R3589">
        <v>0</v>
      </c>
      <c r="S3589">
        <v>0</v>
      </c>
      <c r="T3589">
        <v>17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  <c r="AA3589">
        <v>0</v>
      </c>
      <c r="AB3589">
        <v>19.838233600479775</v>
      </c>
      <c r="AC3589">
        <v>0</v>
      </c>
      <c r="AD3589">
        <v>0</v>
      </c>
      <c r="AE3589">
        <v>19.838233600479775</v>
      </c>
    </row>
    <row r="3590" spans="1:31" x14ac:dyDescent="0.3">
      <c r="A3590">
        <v>2693042</v>
      </c>
      <c r="B3590">
        <v>1</v>
      </c>
      <c r="C3590" t="s">
        <v>80</v>
      </c>
      <c r="D3590" t="s">
        <v>103</v>
      </c>
      <c r="E3590" t="s">
        <v>213</v>
      </c>
      <c r="F3590" t="s">
        <v>10280</v>
      </c>
      <c r="G3590" t="s">
        <v>688</v>
      </c>
      <c r="H3590" t="s">
        <v>187</v>
      </c>
      <c r="I3590" t="s">
        <v>136</v>
      </c>
      <c r="J3590" t="s">
        <v>137</v>
      </c>
      <c r="K3590" t="s">
        <v>138</v>
      </c>
      <c r="L3590" t="s">
        <v>10281</v>
      </c>
      <c r="M3590" t="s">
        <v>10282</v>
      </c>
      <c r="N3590">
        <v>2.3391666660000001</v>
      </c>
      <c r="O3590">
        <v>0</v>
      </c>
      <c r="P3590">
        <v>2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1.27135326999398</v>
      </c>
      <c r="Y3590">
        <v>0</v>
      </c>
      <c r="Z3590">
        <v>0</v>
      </c>
      <c r="AA3590">
        <v>0</v>
      </c>
      <c r="AB3590">
        <v>0</v>
      </c>
      <c r="AC3590">
        <v>0</v>
      </c>
      <c r="AD3590">
        <v>0</v>
      </c>
      <c r="AE3590">
        <v>1.27135326999398</v>
      </c>
    </row>
    <row r="3591" spans="1:31" x14ac:dyDescent="0.3">
      <c r="A3591">
        <v>2693044</v>
      </c>
      <c r="B3591">
        <v>1</v>
      </c>
      <c r="C3591" t="s">
        <v>80</v>
      </c>
      <c r="D3591" t="s">
        <v>93</v>
      </c>
      <c r="E3591" t="s">
        <v>184</v>
      </c>
      <c r="F3591" t="s">
        <v>10283</v>
      </c>
      <c r="G3591" t="s">
        <v>186</v>
      </c>
      <c r="H3591" t="s">
        <v>187</v>
      </c>
      <c r="I3591" t="s">
        <v>136</v>
      </c>
      <c r="J3591" t="s">
        <v>137</v>
      </c>
      <c r="K3591" t="s">
        <v>138</v>
      </c>
      <c r="L3591" t="s">
        <v>10284</v>
      </c>
      <c r="M3591" t="s">
        <v>10285</v>
      </c>
      <c r="N3591">
        <v>2.3122222219999999</v>
      </c>
      <c r="O3591">
        <v>0</v>
      </c>
      <c r="P3591">
        <v>5</v>
      </c>
      <c r="Q3591">
        <v>0</v>
      </c>
      <c r="R3591">
        <v>5</v>
      </c>
      <c r="S3591">
        <v>0</v>
      </c>
      <c r="T3591">
        <v>8</v>
      </c>
      <c r="U3591">
        <v>0</v>
      </c>
      <c r="V3591">
        <v>0</v>
      </c>
      <c r="W3591">
        <v>0</v>
      </c>
      <c r="X3591">
        <v>3.3261958498009094</v>
      </c>
      <c r="Y3591">
        <v>0</v>
      </c>
      <c r="Z3591">
        <v>15.269554156659144</v>
      </c>
      <c r="AA3591">
        <v>0</v>
      </c>
      <c r="AB3591">
        <v>11.415861694321986</v>
      </c>
      <c r="AC3591">
        <v>0</v>
      </c>
      <c r="AD3591">
        <v>0</v>
      </c>
      <c r="AE3591">
        <v>30.011611700782041</v>
      </c>
    </row>
    <row r="3592" spans="1:31" x14ac:dyDescent="0.3">
      <c r="A3592">
        <v>2693063</v>
      </c>
      <c r="B3592">
        <v>1</v>
      </c>
      <c r="C3592" t="s">
        <v>80</v>
      </c>
      <c r="D3592" t="s">
        <v>97</v>
      </c>
      <c r="E3592" t="s">
        <v>184</v>
      </c>
      <c r="F3592" t="s">
        <v>10286</v>
      </c>
      <c r="G3592" t="s">
        <v>186</v>
      </c>
      <c r="H3592" t="s">
        <v>187</v>
      </c>
      <c r="I3592" t="s">
        <v>136</v>
      </c>
      <c r="J3592" t="s">
        <v>137</v>
      </c>
      <c r="K3592" t="s">
        <v>138</v>
      </c>
      <c r="L3592" t="s">
        <v>10287</v>
      </c>
      <c r="M3592" t="s">
        <v>10288</v>
      </c>
      <c r="N3592">
        <v>2.0805555550000001</v>
      </c>
      <c r="O3592">
        <v>0</v>
      </c>
      <c r="P3592">
        <v>59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15.049744294908937</v>
      </c>
      <c r="Y3592">
        <v>0</v>
      </c>
      <c r="Z3592">
        <v>0</v>
      </c>
      <c r="AA3592">
        <v>0</v>
      </c>
      <c r="AB3592">
        <v>0</v>
      </c>
      <c r="AC3592">
        <v>0</v>
      </c>
      <c r="AD3592">
        <v>0</v>
      </c>
      <c r="AE3592">
        <v>15.049744294908937</v>
      </c>
    </row>
    <row r="3593" spans="1:31" x14ac:dyDescent="0.3">
      <c r="A3593">
        <v>2693066</v>
      </c>
      <c r="B3593">
        <v>1</v>
      </c>
      <c r="C3593" t="s">
        <v>81</v>
      </c>
      <c r="D3593" t="s">
        <v>119</v>
      </c>
      <c r="E3593" t="s">
        <v>184</v>
      </c>
      <c r="F3593" t="s">
        <v>10289</v>
      </c>
      <c r="G3593" t="s">
        <v>186</v>
      </c>
      <c r="H3593" t="s">
        <v>187</v>
      </c>
      <c r="I3593" t="s">
        <v>136</v>
      </c>
      <c r="J3593" t="s">
        <v>137</v>
      </c>
      <c r="K3593" t="s">
        <v>138</v>
      </c>
      <c r="L3593" t="s">
        <v>10290</v>
      </c>
      <c r="M3593" t="s">
        <v>10291</v>
      </c>
      <c r="N3593">
        <v>2.3588888880000001</v>
      </c>
      <c r="O3593">
        <v>0</v>
      </c>
      <c r="P3593">
        <v>39</v>
      </c>
      <c r="Q3593">
        <v>0</v>
      </c>
      <c r="R3593">
        <v>0</v>
      </c>
      <c r="S3593">
        <v>0</v>
      </c>
      <c r="T3593">
        <v>2</v>
      </c>
      <c r="U3593">
        <v>0</v>
      </c>
      <c r="V3593">
        <v>0</v>
      </c>
      <c r="W3593">
        <v>0</v>
      </c>
      <c r="X3593">
        <v>9.7139510488179237</v>
      </c>
      <c r="Y3593">
        <v>0</v>
      </c>
      <c r="Z3593">
        <v>0</v>
      </c>
      <c r="AA3593">
        <v>0</v>
      </c>
      <c r="AB3593">
        <v>0</v>
      </c>
      <c r="AC3593">
        <v>0</v>
      </c>
      <c r="AD3593">
        <v>0</v>
      </c>
      <c r="AE3593">
        <v>9.7139510488179237</v>
      </c>
    </row>
    <row r="3594" spans="1:31" x14ac:dyDescent="0.3">
      <c r="A3594">
        <v>2693069</v>
      </c>
      <c r="B3594">
        <v>1</v>
      </c>
      <c r="C3594" t="s">
        <v>80</v>
      </c>
      <c r="D3594" t="s">
        <v>82</v>
      </c>
      <c r="E3594" t="s">
        <v>244</v>
      </c>
      <c r="F3594" t="s">
        <v>2923</v>
      </c>
      <c r="G3594" t="s">
        <v>409</v>
      </c>
      <c r="H3594" t="s">
        <v>187</v>
      </c>
      <c r="I3594" t="s">
        <v>136</v>
      </c>
      <c r="J3594" t="s">
        <v>137</v>
      </c>
      <c r="K3594" t="s">
        <v>138</v>
      </c>
      <c r="L3594" t="s">
        <v>10292</v>
      </c>
      <c r="M3594" t="s">
        <v>10293</v>
      </c>
      <c r="N3594">
        <v>0.43388888799999997</v>
      </c>
      <c r="O3594">
        <v>0</v>
      </c>
      <c r="P3594">
        <v>38</v>
      </c>
      <c r="Q3594">
        <v>0</v>
      </c>
      <c r="R3594">
        <v>0</v>
      </c>
      <c r="S3594">
        <v>0</v>
      </c>
      <c r="T3594">
        <v>9</v>
      </c>
      <c r="U3594">
        <v>0</v>
      </c>
      <c r="V3594">
        <v>0</v>
      </c>
      <c r="W3594">
        <v>0</v>
      </c>
      <c r="X3594">
        <v>3.7236455022422312</v>
      </c>
      <c r="Y3594">
        <v>0</v>
      </c>
      <c r="Z3594">
        <v>0</v>
      </c>
      <c r="AA3594">
        <v>0</v>
      </c>
      <c r="AB3594">
        <v>208.54236360598534</v>
      </c>
      <c r="AC3594">
        <v>0</v>
      </c>
      <c r="AD3594">
        <v>0</v>
      </c>
      <c r="AE3594">
        <v>212.26600910822756</v>
      </c>
    </row>
    <row r="3595" spans="1:31" x14ac:dyDescent="0.3">
      <c r="A3595">
        <v>2693105</v>
      </c>
      <c r="B3595">
        <v>1</v>
      </c>
      <c r="C3595" t="s">
        <v>81</v>
      </c>
      <c r="D3595" t="s">
        <v>118</v>
      </c>
      <c r="E3595" t="s">
        <v>184</v>
      </c>
      <c r="F3595" t="s">
        <v>10294</v>
      </c>
      <c r="G3595" t="s">
        <v>186</v>
      </c>
      <c r="H3595" t="s">
        <v>187</v>
      </c>
      <c r="I3595" t="s">
        <v>136</v>
      </c>
      <c r="J3595" t="s">
        <v>137</v>
      </c>
      <c r="K3595" t="s">
        <v>138</v>
      </c>
      <c r="L3595" t="s">
        <v>10295</v>
      </c>
      <c r="M3595" t="s">
        <v>10296</v>
      </c>
      <c r="N3595">
        <v>0.51055555500000005</v>
      </c>
      <c r="O3595">
        <v>0</v>
      </c>
      <c r="P3595">
        <v>0</v>
      </c>
      <c r="Q3595">
        <v>0</v>
      </c>
      <c r="R3595">
        <v>0</v>
      </c>
      <c r="S3595">
        <v>0</v>
      </c>
      <c r="T3595">
        <v>71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  <c r="AA3595">
        <v>0</v>
      </c>
      <c r="AB3595">
        <v>9.2258798865064549</v>
      </c>
      <c r="AC3595">
        <v>0</v>
      </c>
      <c r="AD3595">
        <v>0</v>
      </c>
      <c r="AE3595">
        <v>9.2258798865064549</v>
      </c>
    </row>
    <row r="3596" spans="1:31" x14ac:dyDescent="0.3">
      <c r="A3596">
        <v>2692853</v>
      </c>
      <c r="B3596">
        <v>1</v>
      </c>
      <c r="C3596" t="s">
        <v>81</v>
      </c>
      <c r="D3596" t="s">
        <v>128</v>
      </c>
      <c r="E3596" t="s">
        <v>244</v>
      </c>
      <c r="F3596" t="s">
        <v>6801</v>
      </c>
      <c r="G3596" t="s">
        <v>346</v>
      </c>
      <c r="H3596" t="s">
        <v>187</v>
      </c>
      <c r="I3596" t="s">
        <v>136</v>
      </c>
      <c r="J3596" t="s">
        <v>137</v>
      </c>
      <c r="K3596" t="s">
        <v>166</v>
      </c>
      <c r="L3596" t="s">
        <v>10297</v>
      </c>
      <c r="M3596" t="s">
        <v>10298</v>
      </c>
      <c r="N3596">
        <v>9.0386111109999998</v>
      </c>
      <c r="O3596">
        <v>0</v>
      </c>
      <c r="P3596">
        <v>27</v>
      </c>
      <c r="Q3596">
        <v>0</v>
      </c>
      <c r="R3596">
        <v>34</v>
      </c>
      <c r="S3596">
        <v>0</v>
      </c>
      <c r="T3596">
        <v>2</v>
      </c>
      <c r="U3596">
        <v>0</v>
      </c>
      <c r="V3596">
        <v>0</v>
      </c>
      <c r="W3596">
        <v>0</v>
      </c>
      <c r="X3596">
        <v>35.446544971399767</v>
      </c>
      <c r="Y3596">
        <v>0</v>
      </c>
      <c r="Z3596">
        <v>114.15842092195759</v>
      </c>
      <c r="AA3596">
        <v>0</v>
      </c>
      <c r="AB3596">
        <v>22.190498581968853</v>
      </c>
      <c r="AC3596">
        <v>0</v>
      </c>
      <c r="AD3596">
        <v>0</v>
      </c>
      <c r="AE3596">
        <v>171.79546447532621</v>
      </c>
    </row>
    <row r="3597" spans="1:31" x14ac:dyDescent="0.3">
      <c r="A3597">
        <v>2692856</v>
      </c>
      <c r="B3597">
        <v>1</v>
      </c>
      <c r="C3597" t="s">
        <v>80</v>
      </c>
      <c r="D3597" t="s">
        <v>84</v>
      </c>
      <c r="E3597" t="s">
        <v>244</v>
      </c>
      <c r="F3597" t="s">
        <v>10299</v>
      </c>
      <c r="G3597" t="s">
        <v>346</v>
      </c>
      <c r="H3597" t="s">
        <v>187</v>
      </c>
      <c r="I3597" t="s">
        <v>136</v>
      </c>
      <c r="J3597" t="s">
        <v>137</v>
      </c>
      <c r="K3597" t="s">
        <v>166</v>
      </c>
      <c r="L3597" t="s">
        <v>10300</v>
      </c>
      <c r="M3597" t="s">
        <v>10301</v>
      </c>
      <c r="N3597">
        <v>7.7952777769999999</v>
      </c>
      <c r="O3597">
        <v>0</v>
      </c>
      <c r="P3597">
        <v>263</v>
      </c>
      <c r="Q3597">
        <v>0</v>
      </c>
      <c r="R3597">
        <v>29</v>
      </c>
      <c r="S3597">
        <v>0</v>
      </c>
      <c r="T3597">
        <v>39</v>
      </c>
      <c r="U3597">
        <v>0</v>
      </c>
      <c r="V3597">
        <v>0</v>
      </c>
      <c r="W3597">
        <v>0</v>
      </c>
      <c r="X3597">
        <v>464.21845200884593</v>
      </c>
      <c r="Y3597">
        <v>0</v>
      </c>
      <c r="Z3597">
        <v>62.749148128045988</v>
      </c>
      <c r="AA3597">
        <v>0</v>
      </c>
      <c r="AB3597">
        <v>223.7232951504792</v>
      </c>
      <c r="AC3597">
        <v>0</v>
      </c>
      <c r="AD3597">
        <v>0</v>
      </c>
      <c r="AE3597">
        <v>750.69089528737106</v>
      </c>
    </row>
    <row r="3598" spans="1:31" x14ac:dyDescent="0.3">
      <c r="A3598">
        <v>2692870</v>
      </c>
      <c r="B3598">
        <v>1</v>
      </c>
      <c r="C3598" t="s">
        <v>80</v>
      </c>
      <c r="D3598" t="s">
        <v>84</v>
      </c>
      <c r="E3598" t="s">
        <v>244</v>
      </c>
      <c r="F3598" t="s">
        <v>10302</v>
      </c>
      <c r="G3598" t="s">
        <v>346</v>
      </c>
      <c r="H3598" t="s">
        <v>187</v>
      </c>
      <c r="I3598" t="s">
        <v>136</v>
      </c>
      <c r="J3598" t="s">
        <v>137</v>
      </c>
      <c r="K3598" t="s">
        <v>166</v>
      </c>
      <c r="L3598" t="s">
        <v>10303</v>
      </c>
      <c r="M3598" t="s">
        <v>10304</v>
      </c>
      <c r="N3598">
        <v>5.5686111110000001</v>
      </c>
      <c r="O3598">
        <v>0</v>
      </c>
      <c r="P3598">
        <v>938</v>
      </c>
      <c r="Q3598">
        <v>0</v>
      </c>
      <c r="R3598">
        <v>0</v>
      </c>
      <c r="S3598">
        <v>0</v>
      </c>
      <c r="T3598">
        <v>42</v>
      </c>
      <c r="U3598">
        <v>0</v>
      </c>
      <c r="V3598">
        <v>0</v>
      </c>
      <c r="W3598">
        <v>0</v>
      </c>
      <c r="X3598">
        <v>930.16357197718503</v>
      </c>
      <c r="Y3598">
        <v>0</v>
      </c>
      <c r="Z3598">
        <v>0</v>
      </c>
      <c r="AA3598">
        <v>0</v>
      </c>
      <c r="AB3598">
        <v>244.15955757972188</v>
      </c>
      <c r="AC3598">
        <v>0</v>
      </c>
      <c r="AD3598">
        <v>0</v>
      </c>
      <c r="AE3598">
        <v>1174.3231295569069</v>
      </c>
    </row>
    <row r="3599" spans="1:31" x14ac:dyDescent="0.3">
      <c r="A3599">
        <v>2692903</v>
      </c>
      <c r="B3599">
        <v>1</v>
      </c>
      <c r="C3599" t="s">
        <v>80</v>
      </c>
      <c r="D3599" t="s">
        <v>89</v>
      </c>
      <c r="E3599" t="s">
        <v>428</v>
      </c>
      <c r="F3599" t="s">
        <v>10305</v>
      </c>
      <c r="G3599" t="s">
        <v>253</v>
      </c>
      <c r="H3599" t="s">
        <v>187</v>
      </c>
      <c r="I3599" t="s">
        <v>136</v>
      </c>
      <c r="J3599" t="s">
        <v>137</v>
      </c>
      <c r="K3599" t="s">
        <v>138</v>
      </c>
      <c r="L3599" t="s">
        <v>10306</v>
      </c>
      <c r="M3599" t="s">
        <v>10307</v>
      </c>
      <c r="N3599">
        <v>7.7594444439999997</v>
      </c>
      <c r="O3599">
        <v>0</v>
      </c>
      <c r="P3599">
        <v>33</v>
      </c>
      <c r="Q3599">
        <v>0</v>
      </c>
      <c r="R3599">
        <v>0</v>
      </c>
      <c r="S3599">
        <v>0</v>
      </c>
      <c r="T3599">
        <v>3</v>
      </c>
      <c r="U3599">
        <v>0</v>
      </c>
      <c r="V3599">
        <v>0</v>
      </c>
      <c r="W3599">
        <v>0</v>
      </c>
      <c r="X3599">
        <v>264.32081824261104</v>
      </c>
      <c r="Y3599">
        <v>0</v>
      </c>
      <c r="Z3599">
        <v>0</v>
      </c>
      <c r="AA3599">
        <v>0</v>
      </c>
      <c r="AB3599">
        <v>425.16304885786207</v>
      </c>
      <c r="AC3599">
        <v>0</v>
      </c>
      <c r="AD3599">
        <v>0</v>
      </c>
      <c r="AE3599">
        <v>689.48386710047316</v>
      </c>
    </row>
    <row r="3600" spans="1:31" x14ac:dyDescent="0.3">
      <c r="A3600">
        <v>2693004</v>
      </c>
      <c r="B3600">
        <v>1</v>
      </c>
      <c r="C3600" t="s">
        <v>81</v>
      </c>
      <c r="D3600" t="s">
        <v>119</v>
      </c>
      <c r="E3600" t="s">
        <v>213</v>
      </c>
      <c r="F3600" t="s">
        <v>7564</v>
      </c>
      <c r="G3600" t="s">
        <v>147</v>
      </c>
      <c r="H3600" t="s">
        <v>187</v>
      </c>
      <c r="I3600" t="s">
        <v>136</v>
      </c>
      <c r="J3600" t="s">
        <v>3</v>
      </c>
      <c r="K3600" t="s">
        <v>138</v>
      </c>
      <c r="L3600" t="s">
        <v>10308</v>
      </c>
      <c r="M3600" t="s">
        <v>10309</v>
      </c>
      <c r="N3600">
        <v>3.0130555550000002</v>
      </c>
      <c r="O3600">
        <v>0</v>
      </c>
      <c r="P3600">
        <v>1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0.62066212059079529</v>
      </c>
      <c r="Y3600">
        <v>0</v>
      </c>
      <c r="Z3600">
        <v>0</v>
      </c>
      <c r="AA3600">
        <v>0</v>
      </c>
      <c r="AB3600">
        <v>0</v>
      </c>
      <c r="AC3600">
        <v>0</v>
      </c>
      <c r="AD3600">
        <v>0</v>
      </c>
      <c r="AE3600">
        <v>0.62066212059079529</v>
      </c>
    </row>
    <row r="3601" spans="1:31" x14ac:dyDescent="0.3">
      <c r="A3601">
        <v>2693011</v>
      </c>
      <c r="B3601">
        <v>1</v>
      </c>
      <c r="C3601" t="s">
        <v>80</v>
      </c>
      <c r="D3601" t="s">
        <v>85</v>
      </c>
      <c r="E3601" t="s">
        <v>213</v>
      </c>
      <c r="F3601" t="s">
        <v>10310</v>
      </c>
      <c r="G3601" t="s">
        <v>831</v>
      </c>
      <c r="H3601" t="s">
        <v>187</v>
      </c>
      <c r="I3601" t="s">
        <v>136</v>
      </c>
      <c r="J3601" t="s">
        <v>137</v>
      </c>
      <c r="K3601" t="s">
        <v>138</v>
      </c>
      <c r="L3601" t="s">
        <v>10311</v>
      </c>
      <c r="M3601" t="s">
        <v>10312</v>
      </c>
      <c r="N3601">
        <v>4.6372222220000001</v>
      </c>
      <c r="O3601">
        <v>0</v>
      </c>
      <c r="P3601">
        <v>37</v>
      </c>
      <c r="Q3601">
        <v>0</v>
      </c>
      <c r="R3601">
        <v>0</v>
      </c>
      <c r="S3601">
        <v>0</v>
      </c>
      <c r="T3601">
        <v>1</v>
      </c>
      <c r="U3601">
        <v>0</v>
      </c>
      <c r="V3601">
        <v>0</v>
      </c>
      <c r="W3601">
        <v>0</v>
      </c>
      <c r="X3601">
        <v>65.50066644401042</v>
      </c>
      <c r="Y3601">
        <v>0</v>
      </c>
      <c r="Z3601">
        <v>0</v>
      </c>
      <c r="AA3601">
        <v>0</v>
      </c>
      <c r="AB3601">
        <v>2.4933481509811752</v>
      </c>
      <c r="AC3601">
        <v>0</v>
      </c>
      <c r="AD3601">
        <v>0</v>
      </c>
      <c r="AE3601">
        <v>67.994014594991597</v>
      </c>
    </row>
    <row r="3602" spans="1:31" x14ac:dyDescent="0.3">
      <c r="A3602">
        <v>2693026</v>
      </c>
      <c r="B3602">
        <v>1</v>
      </c>
      <c r="C3602" t="s">
        <v>80</v>
      </c>
      <c r="D3602" t="s">
        <v>82</v>
      </c>
      <c r="E3602" t="s">
        <v>184</v>
      </c>
      <c r="F3602" t="s">
        <v>10313</v>
      </c>
      <c r="G3602" t="s">
        <v>186</v>
      </c>
      <c r="H3602" t="s">
        <v>187</v>
      </c>
      <c r="I3602" t="s">
        <v>136</v>
      </c>
      <c r="J3602" t="s">
        <v>137</v>
      </c>
      <c r="K3602" t="s">
        <v>138</v>
      </c>
      <c r="L3602" t="s">
        <v>10314</v>
      </c>
      <c r="M3602" t="s">
        <v>10315</v>
      </c>
      <c r="N3602">
        <v>1.9441666660000001</v>
      </c>
      <c r="O3602">
        <v>0</v>
      </c>
      <c r="P3602">
        <v>2</v>
      </c>
      <c r="Q3602">
        <v>0</v>
      </c>
      <c r="R3602">
        <v>0</v>
      </c>
      <c r="S3602">
        <v>0</v>
      </c>
      <c r="T3602">
        <v>6</v>
      </c>
      <c r="U3602">
        <v>0</v>
      </c>
      <c r="V3602">
        <v>0</v>
      </c>
      <c r="W3602">
        <v>0</v>
      </c>
      <c r="X3602">
        <v>0.86884515946209118</v>
      </c>
      <c r="Y3602">
        <v>0</v>
      </c>
      <c r="Z3602">
        <v>0</v>
      </c>
      <c r="AA3602">
        <v>0</v>
      </c>
      <c r="AB3602">
        <v>698.70571718090525</v>
      </c>
      <c r="AC3602">
        <v>0</v>
      </c>
      <c r="AD3602">
        <v>0</v>
      </c>
      <c r="AE3602">
        <v>699.57456234036738</v>
      </c>
    </row>
    <row r="3603" spans="1:31" x14ac:dyDescent="0.3">
      <c r="A3603">
        <v>2693117</v>
      </c>
      <c r="B3603">
        <v>1</v>
      </c>
      <c r="C3603" t="s">
        <v>80</v>
      </c>
      <c r="D3603" t="s">
        <v>93</v>
      </c>
      <c r="E3603" t="s">
        <v>184</v>
      </c>
      <c r="F3603" t="s">
        <v>10316</v>
      </c>
      <c r="G3603" t="s">
        <v>186</v>
      </c>
      <c r="H3603" t="s">
        <v>187</v>
      </c>
      <c r="I3603" t="s">
        <v>136</v>
      </c>
      <c r="J3603" t="s">
        <v>137</v>
      </c>
      <c r="K3603" t="s">
        <v>138</v>
      </c>
      <c r="L3603" t="s">
        <v>10317</v>
      </c>
      <c r="M3603" t="s">
        <v>10318</v>
      </c>
      <c r="N3603">
        <v>1.1572222219999999</v>
      </c>
      <c r="O3603">
        <v>0</v>
      </c>
      <c r="P3603">
        <v>25</v>
      </c>
      <c r="Q3603">
        <v>0</v>
      </c>
      <c r="R3603">
        <v>0</v>
      </c>
      <c r="S3603">
        <v>0</v>
      </c>
      <c r="T3603">
        <v>2</v>
      </c>
      <c r="U3603">
        <v>0</v>
      </c>
      <c r="V3603">
        <v>0</v>
      </c>
      <c r="W3603">
        <v>0</v>
      </c>
      <c r="X3603">
        <v>3.4862871748467081</v>
      </c>
      <c r="Y3603">
        <v>0</v>
      </c>
      <c r="Z3603">
        <v>0</v>
      </c>
      <c r="AA3603">
        <v>0</v>
      </c>
      <c r="AB3603">
        <v>8.4662388443438E-2</v>
      </c>
      <c r="AC3603">
        <v>0</v>
      </c>
      <c r="AD3603">
        <v>0</v>
      </c>
      <c r="AE3603">
        <v>3.5709495632901462</v>
      </c>
    </row>
    <row r="3604" spans="1:31" x14ac:dyDescent="0.3">
      <c r="A3604">
        <v>2693117</v>
      </c>
      <c r="B3604">
        <v>2</v>
      </c>
      <c r="C3604" t="s">
        <v>80</v>
      </c>
      <c r="D3604" t="s">
        <v>93</v>
      </c>
      <c r="E3604" t="s">
        <v>244</v>
      </c>
      <c r="F3604" t="s">
        <v>10319</v>
      </c>
      <c r="G3604" t="s">
        <v>186</v>
      </c>
      <c r="H3604" t="s">
        <v>187</v>
      </c>
      <c r="I3604" t="s">
        <v>136</v>
      </c>
      <c r="J3604" t="s">
        <v>137</v>
      </c>
      <c r="K3604" t="s">
        <v>138</v>
      </c>
      <c r="L3604" t="s">
        <v>10318</v>
      </c>
      <c r="M3604" t="s">
        <v>10320</v>
      </c>
      <c r="N3604">
        <v>0.42444444399999998</v>
      </c>
      <c r="O3604">
        <v>0</v>
      </c>
      <c r="P3604">
        <v>94</v>
      </c>
      <c r="Q3604">
        <v>0</v>
      </c>
      <c r="R3604">
        <v>14</v>
      </c>
      <c r="S3604">
        <v>0</v>
      </c>
      <c r="T3604">
        <v>20</v>
      </c>
      <c r="U3604">
        <v>0</v>
      </c>
      <c r="V3604">
        <v>0</v>
      </c>
      <c r="W3604">
        <v>0</v>
      </c>
      <c r="X3604">
        <v>4.9288881225822125</v>
      </c>
      <c r="Y3604">
        <v>0</v>
      </c>
      <c r="Z3604">
        <v>7.02499374123507</v>
      </c>
      <c r="AA3604">
        <v>0</v>
      </c>
      <c r="AB3604">
        <v>5.2041924736552829</v>
      </c>
      <c r="AC3604">
        <v>0</v>
      </c>
      <c r="AD3604">
        <v>0</v>
      </c>
      <c r="AE3604">
        <v>17.158074337472566</v>
      </c>
    </row>
    <row r="3605" spans="1:31" x14ac:dyDescent="0.3">
      <c r="A3605">
        <v>2692781</v>
      </c>
      <c r="B3605">
        <v>1</v>
      </c>
      <c r="C3605" t="s">
        <v>80</v>
      </c>
      <c r="D3605" t="s">
        <v>99</v>
      </c>
      <c r="E3605" t="s">
        <v>244</v>
      </c>
      <c r="F3605" t="s">
        <v>10321</v>
      </c>
      <c r="G3605" t="s">
        <v>346</v>
      </c>
      <c r="H3605" t="s">
        <v>187</v>
      </c>
      <c r="I3605" t="s">
        <v>136</v>
      </c>
      <c r="J3605" t="s">
        <v>137</v>
      </c>
      <c r="K3605" t="s">
        <v>166</v>
      </c>
      <c r="L3605" t="s">
        <v>10322</v>
      </c>
      <c r="M3605" t="s">
        <v>10323</v>
      </c>
      <c r="N3605">
        <v>8.3055555549999998</v>
      </c>
      <c r="O3605">
        <v>0</v>
      </c>
      <c r="P3605">
        <v>94</v>
      </c>
      <c r="Q3605">
        <v>0</v>
      </c>
      <c r="R3605">
        <v>1</v>
      </c>
      <c r="S3605">
        <v>0</v>
      </c>
      <c r="T3605">
        <v>7</v>
      </c>
      <c r="U3605">
        <v>0</v>
      </c>
      <c r="V3605">
        <v>0</v>
      </c>
      <c r="W3605">
        <v>0</v>
      </c>
      <c r="X3605">
        <v>88.92023727561849</v>
      </c>
      <c r="Y3605">
        <v>0</v>
      </c>
      <c r="Z3605">
        <v>0</v>
      </c>
      <c r="AA3605">
        <v>0</v>
      </c>
      <c r="AB3605">
        <v>2.5462920344748454</v>
      </c>
      <c r="AC3605">
        <v>0</v>
      </c>
      <c r="AD3605">
        <v>0</v>
      </c>
      <c r="AE3605">
        <v>91.466529310093335</v>
      </c>
    </row>
    <row r="3606" spans="1:31" x14ac:dyDescent="0.3">
      <c r="A3606">
        <v>2692815</v>
      </c>
      <c r="B3606">
        <v>1</v>
      </c>
      <c r="C3606" t="s">
        <v>80</v>
      </c>
      <c r="D3606" t="s">
        <v>91</v>
      </c>
      <c r="E3606" t="s">
        <v>244</v>
      </c>
      <c r="F3606" t="s">
        <v>10324</v>
      </c>
      <c r="G3606" t="s">
        <v>346</v>
      </c>
      <c r="H3606" t="s">
        <v>187</v>
      </c>
      <c r="I3606" t="s">
        <v>136</v>
      </c>
      <c r="J3606" t="s">
        <v>137</v>
      </c>
      <c r="K3606" t="s">
        <v>166</v>
      </c>
      <c r="L3606" t="s">
        <v>10325</v>
      </c>
      <c r="M3606" t="s">
        <v>10326</v>
      </c>
      <c r="N3606">
        <v>5.9902777770000002</v>
      </c>
      <c r="O3606">
        <v>0</v>
      </c>
      <c r="P3606">
        <v>44</v>
      </c>
      <c r="Q3606">
        <v>0</v>
      </c>
      <c r="R3606">
        <v>0</v>
      </c>
      <c r="S3606">
        <v>0</v>
      </c>
      <c r="T3606">
        <v>1</v>
      </c>
      <c r="U3606">
        <v>0</v>
      </c>
      <c r="V3606">
        <v>0</v>
      </c>
      <c r="W3606">
        <v>0</v>
      </c>
      <c r="X3606">
        <v>50.568341164195466</v>
      </c>
      <c r="Y3606">
        <v>0</v>
      </c>
      <c r="Z3606">
        <v>0</v>
      </c>
      <c r="AA3606">
        <v>0</v>
      </c>
      <c r="AB3606">
        <v>4.8976299213143006</v>
      </c>
      <c r="AC3606">
        <v>0</v>
      </c>
      <c r="AD3606">
        <v>0</v>
      </c>
      <c r="AE3606">
        <v>55.465971085509764</v>
      </c>
    </row>
    <row r="3607" spans="1:31" x14ac:dyDescent="0.3">
      <c r="A3607">
        <v>2692982</v>
      </c>
      <c r="B3607">
        <v>1</v>
      </c>
      <c r="C3607" t="s">
        <v>80</v>
      </c>
      <c r="D3607" t="s">
        <v>99</v>
      </c>
      <c r="E3607" t="s">
        <v>244</v>
      </c>
      <c r="F3607" t="s">
        <v>1107</v>
      </c>
      <c r="G3607" t="s">
        <v>165</v>
      </c>
      <c r="H3607" t="s">
        <v>187</v>
      </c>
      <c r="I3607" t="s">
        <v>136</v>
      </c>
      <c r="J3607" t="s">
        <v>137</v>
      </c>
      <c r="K3607" t="s">
        <v>166</v>
      </c>
      <c r="L3607" t="s">
        <v>10327</v>
      </c>
      <c r="M3607" t="s">
        <v>10328</v>
      </c>
      <c r="N3607">
        <v>1.3502777770000001</v>
      </c>
      <c r="O3607">
        <v>0</v>
      </c>
      <c r="P3607">
        <v>243</v>
      </c>
      <c r="Q3607">
        <v>0</v>
      </c>
      <c r="R3607">
        <v>3</v>
      </c>
      <c r="S3607">
        <v>0</v>
      </c>
      <c r="T3607">
        <v>30</v>
      </c>
      <c r="U3607">
        <v>0</v>
      </c>
      <c r="V3607">
        <v>0</v>
      </c>
      <c r="W3607">
        <v>0</v>
      </c>
      <c r="X3607">
        <v>42.453279074590732</v>
      </c>
      <c r="Y3607">
        <v>0</v>
      </c>
      <c r="Z3607">
        <v>2.0056236984845022</v>
      </c>
      <c r="AA3607">
        <v>0</v>
      </c>
      <c r="AB3607">
        <v>27.74745830597946</v>
      </c>
      <c r="AC3607">
        <v>0</v>
      </c>
      <c r="AD3607">
        <v>0</v>
      </c>
      <c r="AE3607">
        <v>72.206361079054702</v>
      </c>
    </row>
    <row r="3608" spans="1:31" x14ac:dyDescent="0.3">
      <c r="A3608">
        <v>2693082</v>
      </c>
      <c r="B3608">
        <v>1</v>
      </c>
      <c r="C3608" t="s">
        <v>80</v>
      </c>
      <c r="D3608" t="s">
        <v>96</v>
      </c>
      <c r="E3608" t="s">
        <v>213</v>
      </c>
      <c r="F3608" t="s">
        <v>1743</v>
      </c>
      <c r="G3608" t="s">
        <v>831</v>
      </c>
      <c r="H3608" t="s">
        <v>187</v>
      </c>
      <c r="I3608" t="s">
        <v>136</v>
      </c>
      <c r="J3608" t="s">
        <v>137</v>
      </c>
      <c r="K3608" t="s">
        <v>138</v>
      </c>
      <c r="L3608" t="s">
        <v>10329</v>
      </c>
      <c r="M3608" t="s">
        <v>10330</v>
      </c>
      <c r="N3608">
        <v>2.6488888880000001</v>
      </c>
      <c r="O3608">
        <v>0</v>
      </c>
      <c r="P3608">
        <v>1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  <c r="AA3608">
        <v>0</v>
      </c>
      <c r="AB3608">
        <v>0</v>
      </c>
      <c r="AC3608">
        <v>0</v>
      </c>
      <c r="AD3608">
        <v>0</v>
      </c>
      <c r="AE3608">
        <v>0</v>
      </c>
    </row>
    <row r="3609" spans="1:31" x14ac:dyDescent="0.3">
      <c r="A3609">
        <v>2693084</v>
      </c>
      <c r="B3609">
        <v>1</v>
      </c>
      <c r="C3609" t="s">
        <v>81</v>
      </c>
      <c r="D3609" t="s">
        <v>119</v>
      </c>
      <c r="E3609" t="s">
        <v>184</v>
      </c>
      <c r="F3609" t="s">
        <v>10331</v>
      </c>
      <c r="G3609" t="s">
        <v>186</v>
      </c>
      <c r="H3609" t="s">
        <v>187</v>
      </c>
      <c r="I3609" t="s">
        <v>136</v>
      </c>
      <c r="J3609" t="s">
        <v>137</v>
      </c>
      <c r="K3609" t="s">
        <v>138</v>
      </c>
      <c r="L3609" t="s">
        <v>10332</v>
      </c>
      <c r="M3609" t="s">
        <v>10333</v>
      </c>
      <c r="N3609">
        <v>3.1924999999999999</v>
      </c>
      <c r="O3609">
        <v>0</v>
      </c>
      <c r="P3609">
        <v>17</v>
      </c>
      <c r="Q3609">
        <v>0</v>
      </c>
      <c r="R3609">
        <v>3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3.0209506274368896</v>
      </c>
      <c r="Y3609">
        <v>0</v>
      </c>
      <c r="Z3609">
        <v>0.49007994398916072</v>
      </c>
      <c r="AA3609">
        <v>0</v>
      </c>
      <c r="AB3609">
        <v>0</v>
      </c>
      <c r="AC3609">
        <v>0</v>
      </c>
      <c r="AD3609">
        <v>0</v>
      </c>
      <c r="AE3609">
        <v>3.5110305714260504</v>
      </c>
    </row>
    <row r="3610" spans="1:31" x14ac:dyDescent="0.3">
      <c r="A3610">
        <v>2693113</v>
      </c>
      <c r="B3610">
        <v>1</v>
      </c>
      <c r="C3610" t="s">
        <v>80</v>
      </c>
      <c r="D3610" t="s">
        <v>92</v>
      </c>
      <c r="E3610" t="s">
        <v>213</v>
      </c>
      <c r="F3610" t="s">
        <v>10334</v>
      </c>
      <c r="G3610" t="s">
        <v>215</v>
      </c>
      <c r="H3610" t="s">
        <v>187</v>
      </c>
      <c r="I3610" t="s">
        <v>136</v>
      </c>
      <c r="J3610" t="s">
        <v>137</v>
      </c>
      <c r="K3610" t="s">
        <v>138</v>
      </c>
      <c r="L3610" t="s">
        <v>10335</v>
      </c>
      <c r="M3610" t="s">
        <v>10336</v>
      </c>
      <c r="N3610">
        <v>2.3502777770000001</v>
      </c>
      <c r="O3610">
        <v>0</v>
      </c>
      <c r="P3610">
        <v>1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0.89675127185469639</v>
      </c>
      <c r="Y3610">
        <v>0</v>
      </c>
      <c r="Z3610">
        <v>0</v>
      </c>
      <c r="AA3610">
        <v>0</v>
      </c>
      <c r="AB3610">
        <v>0</v>
      </c>
      <c r="AC3610">
        <v>0</v>
      </c>
      <c r="AD3610">
        <v>0</v>
      </c>
      <c r="AE3610">
        <v>0.89675127185469639</v>
      </c>
    </row>
    <row r="3611" spans="1:31" x14ac:dyDescent="0.3">
      <c r="A3611">
        <v>2693147</v>
      </c>
      <c r="B3611">
        <v>1</v>
      </c>
      <c r="C3611" t="s">
        <v>81</v>
      </c>
      <c r="D3611" t="s">
        <v>123</v>
      </c>
      <c r="E3611" t="s">
        <v>184</v>
      </c>
      <c r="F3611" t="s">
        <v>10337</v>
      </c>
      <c r="G3611" t="s">
        <v>186</v>
      </c>
      <c r="H3611" t="s">
        <v>187</v>
      </c>
      <c r="I3611" t="s">
        <v>136</v>
      </c>
      <c r="J3611" t="s">
        <v>137</v>
      </c>
      <c r="K3611" t="s">
        <v>138</v>
      </c>
      <c r="L3611" t="s">
        <v>10338</v>
      </c>
      <c r="M3611" t="s">
        <v>10339</v>
      </c>
      <c r="N3611">
        <v>1.7847222220000001</v>
      </c>
      <c r="O3611">
        <v>0</v>
      </c>
      <c r="P3611">
        <v>55</v>
      </c>
      <c r="Q3611">
        <v>0</v>
      </c>
      <c r="R3611">
        <v>3</v>
      </c>
      <c r="S3611">
        <v>0</v>
      </c>
      <c r="T3611">
        <v>4</v>
      </c>
      <c r="U3611">
        <v>0</v>
      </c>
      <c r="V3611">
        <v>0</v>
      </c>
      <c r="W3611">
        <v>0</v>
      </c>
      <c r="X3611">
        <v>11.348307582575277</v>
      </c>
      <c r="Y3611">
        <v>0</v>
      </c>
      <c r="Z3611">
        <v>0.35739588540368877</v>
      </c>
      <c r="AA3611">
        <v>0</v>
      </c>
      <c r="AB3611">
        <v>4.3458253108790981</v>
      </c>
      <c r="AC3611">
        <v>0</v>
      </c>
      <c r="AD3611">
        <v>0</v>
      </c>
      <c r="AE3611">
        <v>16.051528778858064</v>
      </c>
    </row>
    <row r="3612" spans="1:31" x14ac:dyDescent="0.3">
      <c r="A3612">
        <v>2693170</v>
      </c>
      <c r="B3612">
        <v>1</v>
      </c>
      <c r="C3612" t="s">
        <v>80</v>
      </c>
      <c r="D3612" t="s">
        <v>104</v>
      </c>
      <c r="E3612" t="s">
        <v>213</v>
      </c>
      <c r="F3612" t="s">
        <v>10340</v>
      </c>
      <c r="G3612" t="s">
        <v>831</v>
      </c>
      <c r="H3612" t="s">
        <v>187</v>
      </c>
      <c r="I3612" t="s">
        <v>136</v>
      </c>
      <c r="J3612" t="s">
        <v>137</v>
      </c>
      <c r="K3612" t="s">
        <v>138</v>
      </c>
      <c r="L3612" t="s">
        <v>10341</v>
      </c>
      <c r="M3612" t="s">
        <v>10342</v>
      </c>
      <c r="N3612">
        <v>1.3975</v>
      </c>
      <c r="O3612">
        <v>0</v>
      </c>
      <c r="P3612">
        <v>0</v>
      </c>
      <c r="Q3612">
        <v>0</v>
      </c>
      <c r="R3612">
        <v>0</v>
      </c>
      <c r="S3612">
        <v>0</v>
      </c>
      <c r="T3612">
        <v>1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  <c r="AA3612">
        <v>0</v>
      </c>
      <c r="AB3612">
        <v>0</v>
      </c>
      <c r="AC3612">
        <v>0</v>
      </c>
      <c r="AD3612">
        <v>0</v>
      </c>
      <c r="AE3612">
        <v>0</v>
      </c>
    </row>
    <row r="3613" spans="1:31" x14ac:dyDescent="0.3">
      <c r="A3613">
        <v>2693182</v>
      </c>
      <c r="B3613">
        <v>1</v>
      </c>
      <c r="C3613" t="s">
        <v>81</v>
      </c>
      <c r="D3613" t="s">
        <v>113</v>
      </c>
      <c r="E3613" t="s">
        <v>213</v>
      </c>
      <c r="F3613" t="s">
        <v>10343</v>
      </c>
      <c r="G3613" t="s">
        <v>688</v>
      </c>
      <c r="H3613" t="s">
        <v>187</v>
      </c>
      <c r="I3613" t="s">
        <v>136</v>
      </c>
      <c r="J3613" t="s">
        <v>137</v>
      </c>
      <c r="K3613" t="s">
        <v>138</v>
      </c>
      <c r="L3613" t="s">
        <v>10344</v>
      </c>
      <c r="M3613" t="s">
        <v>10345</v>
      </c>
      <c r="N3613">
        <v>1.1630555549999999</v>
      </c>
      <c r="O3613">
        <v>0</v>
      </c>
      <c r="P3613">
        <v>1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0.1640800272208785</v>
      </c>
      <c r="Y3613">
        <v>0</v>
      </c>
      <c r="Z3613">
        <v>0</v>
      </c>
      <c r="AA3613">
        <v>0</v>
      </c>
      <c r="AB3613">
        <v>0</v>
      </c>
      <c r="AC3613">
        <v>0</v>
      </c>
      <c r="AD3613">
        <v>0</v>
      </c>
      <c r="AE3613">
        <v>0.1640800272208785</v>
      </c>
    </row>
    <row r="3614" spans="1:31" x14ac:dyDescent="0.3">
      <c r="A3614">
        <v>2692800</v>
      </c>
      <c r="B3614">
        <v>1</v>
      </c>
      <c r="C3614" t="s">
        <v>80</v>
      </c>
      <c r="D3614" t="s">
        <v>94</v>
      </c>
      <c r="E3614" t="s">
        <v>184</v>
      </c>
      <c r="F3614" t="s">
        <v>3688</v>
      </c>
      <c r="G3614" t="s">
        <v>165</v>
      </c>
      <c r="H3614" t="s">
        <v>187</v>
      </c>
      <c r="I3614" t="s">
        <v>136</v>
      </c>
      <c r="J3614" t="s">
        <v>137</v>
      </c>
      <c r="K3614" t="s">
        <v>166</v>
      </c>
      <c r="L3614" t="s">
        <v>10346</v>
      </c>
      <c r="M3614" t="s">
        <v>10347</v>
      </c>
      <c r="N3614">
        <v>8.563055555</v>
      </c>
      <c r="O3614">
        <v>0</v>
      </c>
      <c r="P3614">
        <v>35</v>
      </c>
      <c r="Q3614">
        <v>0</v>
      </c>
      <c r="R3614">
        <v>3</v>
      </c>
      <c r="S3614">
        <v>0</v>
      </c>
      <c r="T3614">
        <v>1</v>
      </c>
      <c r="U3614">
        <v>0</v>
      </c>
      <c r="V3614">
        <v>0</v>
      </c>
      <c r="W3614">
        <v>0</v>
      </c>
      <c r="X3614">
        <v>49.419238676044451</v>
      </c>
      <c r="Y3614">
        <v>0</v>
      </c>
      <c r="Z3614">
        <v>0</v>
      </c>
      <c r="AA3614">
        <v>0</v>
      </c>
      <c r="AB3614">
        <v>22.262616221262817</v>
      </c>
      <c r="AC3614">
        <v>0</v>
      </c>
      <c r="AD3614">
        <v>0</v>
      </c>
      <c r="AE3614">
        <v>71.681854897307261</v>
      </c>
    </row>
    <row r="3615" spans="1:31" x14ac:dyDescent="0.3">
      <c r="A3615">
        <v>2692923</v>
      </c>
      <c r="B3615">
        <v>1</v>
      </c>
      <c r="C3615" t="s">
        <v>80</v>
      </c>
      <c r="D3615" t="s">
        <v>101</v>
      </c>
      <c r="E3615" t="s">
        <v>244</v>
      </c>
      <c r="F3615" t="s">
        <v>10348</v>
      </c>
      <c r="G3615" t="s">
        <v>165</v>
      </c>
      <c r="H3615" t="s">
        <v>187</v>
      </c>
      <c r="I3615" t="s">
        <v>136</v>
      </c>
      <c r="J3615" t="s">
        <v>137</v>
      </c>
      <c r="K3615" t="s">
        <v>166</v>
      </c>
      <c r="L3615" t="s">
        <v>10349</v>
      </c>
      <c r="M3615" t="s">
        <v>10350</v>
      </c>
      <c r="N3615">
        <v>6.8677777769999997</v>
      </c>
      <c r="O3615">
        <v>0</v>
      </c>
      <c r="P3615">
        <v>55</v>
      </c>
      <c r="Q3615">
        <v>0</v>
      </c>
      <c r="R3615">
        <v>16</v>
      </c>
      <c r="S3615">
        <v>0</v>
      </c>
      <c r="T3615">
        <v>15</v>
      </c>
      <c r="U3615">
        <v>0</v>
      </c>
      <c r="V3615">
        <v>0</v>
      </c>
      <c r="W3615">
        <v>0</v>
      </c>
      <c r="X3615">
        <v>72.265809616474883</v>
      </c>
      <c r="Y3615">
        <v>0</v>
      </c>
      <c r="Z3615">
        <v>23.230185075074569</v>
      </c>
      <c r="AA3615">
        <v>0</v>
      </c>
      <c r="AB3615">
        <v>74.251769702526516</v>
      </c>
      <c r="AC3615">
        <v>0</v>
      </c>
      <c r="AD3615">
        <v>0</v>
      </c>
      <c r="AE3615">
        <v>169.74776439407597</v>
      </c>
    </row>
    <row r="3616" spans="1:31" x14ac:dyDescent="0.3">
      <c r="A3616">
        <v>2693061</v>
      </c>
      <c r="B3616">
        <v>1</v>
      </c>
      <c r="C3616" t="s">
        <v>80</v>
      </c>
      <c r="D3616" t="s">
        <v>107</v>
      </c>
      <c r="E3616" t="s">
        <v>213</v>
      </c>
      <c r="F3616" t="s">
        <v>10351</v>
      </c>
      <c r="G3616" t="s">
        <v>688</v>
      </c>
      <c r="H3616" t="s">
        <v>187</v>
      </c>
      <c r="I3616" t="s">
        <v>136</v>
      </c>
      <c r="J3616" t="s">
        <v>137</v>
      </c>
      <c r="K3616" t="s">
        <v>138</v>
      </c>
      <c r="L3616" t="s">
        <v>10352</v>
      </c>
      <c r="M3616" t="s">
        <v>10323</v>
      </c>
      <c r="N3616">
        <v>1.653333333</v>
      </c>
      <c r="O3616">
        <v>0</v>
      </c>
      <c r="P3616">
        <v>1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0.30899473057310101</v>
      </c>
      <c r="Y3616">
        <v>0</v>
      </c>
      <c r="Z3616">
        <v>0</v>
      </c>
      <c r="AA3616">
        <v>0</v>
      </c>
      <c r="AB3616">
        <v>0</v>
      </c>
      <c r="AC3616">
        <v>0</v>
      </c>
      <c r="AD3616">
        <v>0</v>
      </c>
      <c r="AE3616">
        <v>0.30899473057310101</v>
      </c>
    </row>
    <row r="3617" spans="1:31" x14ac:dyDescent="0.3">
      <c r="A3617">
        <v>2693061</v>
      </c>
      <c r="B3617">
        <v>2</v>
      </c>
      <c r="C3617" t="s">
        <v>80</v>
      </c>
      <c r="D3617" t="s">
        <v>107</v>
      </c>
      <c r="E3617" t="s">
        <v>244</v>
      </c>
      <c r="F3617" t="s">
        <v>10353</v>
      </c>
      <c r="G3617" t="s">
        <v>688</v>
      </c>
      <c r="H3617" t="s">
        <v>187</v>
      </c>
      <c r="I3617" t="s">
        <v>136</v>
      </c>
      <c r="J3617" t="s">
        <v>137</v>
      </c>
      <c r="K3617" t="s">
        <v>138</v>
      </c>
      <c r="L3617" t="s">
        <v>10323</v>
      </c>
      <c r="M3617" t="s">
        <v>10354</v>
      </c>
      <c r="N3617">
        <v>0.42583333299999998</v>
      </c>
      <c r="O3617">
        <v>0</v>
      </c>
      <c r="P3617">
        <v>272</v>
      </c>
      <c r="Q3617">
        <v>0</v>
      </c>
      <c r="R3617">
        <v>0</v>
      </c>
      <c r="S3617">
        <v>0</v>
      </c>
      <c r="T3617">
        <v>6</v>
      </c>
      <c r="U3617">
        <v>0</v>
      </c>
      <c r="V3617">
        <v>0</v>
      </c>
      <c r="W3617">
        <v>0</v>
      </c>
      <c r="X3617">
        <v>13.807686006866689</v>
      </c>
      <c r="Y3617">
        <v>0</v>
      </c>
      <c r="Z3617">
        <v>0</v>
      </c>
      <c r="AA3617">
        <v>0</v>
      </c>
      <c r="AB3617">
        <v>5.6123918391103738</v>
      </c>
      <c r="AC3617">
        <v>0</v>
      </c>
      <c r="AD3617">
        <v>0</v>
      </c>
      <c r="AE3617">
        <v>19.420077845977062</v>
      </c>
    </row>
    <row r="3618" spans="1:31" x14ac:dyDescent="0.3">
      <c r="A3618">
        <v>2693130</v>
      </c>
      <c r="B3618">
        <v>1</v>
      </c>
      <c r="C3618" t="s">
        <v>80</v>
      </c>
      <c r="D3618" t="s">
        <v>96</v>
      </c>
      <c r="E3618" t="s">
        <v>213</v>
      </c>
      <c r="F3618" t="s">
        <v>10355</v>
      </c>
      <c r="G3618" t="s">
        <v>215</v>
      </c>
      <c r="H3618" t="s">
        <v>187</v>
      </c>
      <c r="I3618" t="s">
        <v>136</v>
      </c>
      <c r="J3618" t="s">
        <v>137</v>
      </c>
      <c r="K3618" t="s">
        <v>138</v>
      </c>
      <c r="L3618" t="s">
        <v>10356</v>
      </c>
      <c r="M3618" t="s">
        <v>10357</v>
      </c>
      <c r="N3618">
        <v>3.1397222220000001</v>
      </c>
      <c r="O3618">
        <v>0</v>
      </c>
      <c r="P3618">
        <v>1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2.470934165672575</v>
      </c>
      <c r="Y3618">
        <v>0</v>
      </c>
      <c r="Z3618">
        <v>0</v>
      </c>
      <c r="AA3618">
        <v>0</v>
      </c>
      <c r="AB3618">
        <v>0</v>
      </c>
      <c r="AC3618">
        <v>0</v>
      </c>
      <c r="AD3618">
        <v>0</v>
      </c>
      <c r="AE3618">
        <v>2.470934165672575</v>
      </c>
    </row>
    <row r="3619" spans="1:31" x14ac:dyDescent="0.3">
      <c r="A3619">
        <v>2693168</v>
      </c>
      <c r="B3619">
        <v>1</v>
      </c>
      <c r="C3619" t="s">
        <v>80</v>
      </c>
      <c r="D3619" t="s">
        <v>98</v>
      </c>
      <c r="E3619" t="s">
        <v>213</v>
      </c>
      <c r="F3619" t="s">
        <v>10358</v>
      </c>
      <c r="G3619" t="s">
        <v>688</v>
      </c>
      <c r="H3619" t="s">
        <v>187</v>
      </c>
      <c r="I3619" t="s">
        <v>136</v>
      </c>
      <c r="J3619" t="s">
        <v>137</v>
      </c>
      <c r="K3619" t="s">
        <v>138</v>
      </c>
      <c r="L3619" t="s">
        <v>10359</v>
      </c>
      <c r="M3619" t="s">
        <v>10360</v>
      </c>
      <c r="N3619">
        <v>2.5758333329999998</v>
      </c>
      <c r="O3619">
        <v>0</v>
      </c>
      <c r="P3619">
        <v>2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0.48873318040380131</v>
      </c>
      <c r="Y3619">
        <v>0</v>
      </c>
      <c r="Z3619">
        <v>0</v>
      </c>
      <c r="AA3619">
        <v>0</v>
      </c>
      <c r="AB3619">
        <v>0</v>
      </c>
      <c r="AC3619">
        <v>0</v>
      </c>
      <c r="AD3619">
        <v>0</v>
      </c>
      <c r="AE3619">
        <v>0.48873318040380131</v>
      </c>
    </row>
    <row r="3620" spans="1:31" x14ac:dyDescent="0.3">
      <c r="A3620">
        <v>2693183</v>
      </c>
      <c r="B3620">
        <v>1</v>
      </c>
      <c r="C3620" t="s">
        <v>81</v>
      </c>
      <c r="D3620" t="s">
        <v>122</v>
      </c>
      <c r="E3620" t="s">
        <v>244</v>
      </c>
      <c r="F3620" t="s">
        <v>10361</v>
      </c>
      <c r="G3620" t="s">
        <v>968</v>
      </c>
      <c r="H3620" t="s">
        <v>187</v>
      </c>
      <c r="I3620" t="s">
        <v>136</v>
      </c>
      <c r="J3620" t="s">
        <v>137</v>
      </c>
      <c r="K3620" t="s">
        <v>138</v>
      </c>
      <c r="L3620" t="s">
        <v>10362</v>
      </c>
      <c r="M3620" t="s">
        <v>10363</v>
      </c>
      <c r="N3620">
        <v>1.6405555549999999</v>
      </c>
      <c r="O3620">
        <v>0</v>
      </c>
      <c r="P3620">
        <v>49</v>
      </c>
      <c r="Q3620">
        <v>0</v>
      </c>
      <c r="R3620">
        <v>1</v>
      </c>
      <c r="S3620">
        <v>0</v>
      </c>
      <c r="T3620">
        <v>1</v>
      </c>
      <c r="U3620">
        <v>0</v>
      </c>
      <c r="V3620">
        <v>0</v>
      </c>
      <c r="W3620">
        <v>0</v>
      </c>
      <c r="X3620">
        <v>10.333754767732517</v>
      </c>
      <c r="Y3620">
        <v>0</v>
      </c>
      <c r="Z3620">
        <v>0</v>
      </c>
      <c r="AA3620">
        <v>0</v>
      </c>
      <c r="AB3620">
        <v>0.22952067914922133</v>
      </c>
      <c r="AC3620">
        <v>0</v>
      </c>
      <c r="AD3620">
        <v>0</v>
      </c>
      <c r="AE3620">
        <v>10.563275446881738</v>
      </c>
    </row>
    <row r="3621" spans="1:31" x14ac:dyDescent="0.3">
      <c r="A3621">
        <v>2693045</v>
      </c>
      <c r="B3621">
        <v>1</v>
      </c>
      <c r="C3621" t="s">
        <v>80</v>
      </c>
      <c r="D3621" t="s">
        <v>107</v>
      </c>
      <c r="E3621" t="s">
        <v>213</v>
      </c>
      <c r="F3621" t="s">
        <v>10364</v>
      </c>
      <c r="G3621" t="s">
        <v>831</v>
      </c>
      <c r="H3621" t="s">
        <v>187</v>
      </c>
      <c r="I3621" t="s">
        <v>136</v>
      </c>
      <c r="J3621" t="s">
        <v>137</v>
      </c>
      <c r="K3621" t="s">
        <v>138</v>
      </c>
      <c r="L3621" t="s">
        <v>10365</v>
      </c>
      <c r="M3621" t="s">
        <v>10366</v>
      </c>
      <c r="N3621">
        <v>3.5708333329999999</v>
      </c>
      <c r="O3621">
        <v>0</v>
      </c>
      <c r="P3621">
        <v>1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0.20805852652735257</v>
      </c>
      <c r="Y3621">
        <v>0</v>
      </c>
      <c r="Z3621">
        <v>0</v>
      </c>
      <c r="AA3621">
        <v>0</v>
      </c>
      <c r="AB3621">
        <v>0</v>
      </c>
      <c r="AC3621">
        <v>0</v>
      </c>
      <c r="AD3621">
        <v>0</v>
      </c>
      <c r="AE3621">
        <v>0.20805852652735257</v>
      </c>
    </row>
    <row r="3622" spans="1:31" x14ac:dyDescent="0.3">
      <c r="A3622">
        <v>2693128</v>
      </c>
      <c r="B3622">
        <v>1</v>
      </c>
      <c r="C3622" t="s">
        <v>80</v>
      </c>
      <c r="D3622" t="s">
        <v>105</v>
      </c>
      <c r="E3622" t="s">
        <v>428</v>
      </c>
      <c r="F3622" t="s">
        <v>10367</v>
      </c>
      <c r="G3622" t="s">
        <v>215</v>
      </c>
      <c r="H3622" t="s">
        <v>187</v>
      </c>
      <c r="I3622" t="s">
        <v>136</v>
      </c>
      <c r="J3622" t="s">
        <v>137</v>
      </c>
      <c r="K3622" t="s">
        <v>138</v>
      </c>
      <c r="L3622" t="s">
        <v>10368</v>
      </c>
      <c r="M3622" t="s">
        <v>10369</v>
      </c>
      <c r="N3622">
        <v>2.0188888880000002</v>
      </c>
      <c r="O3622">
        <v>0</v>
      </c>
      <c r="P3622">
        <v>162</v>
      </c>
      <c r="Q3622">
        <v>0</v>
      </c>
      <c r="R3622">
        <v>0</v>
      </c>
      <c r="S3622">
        <v>0</v>
      </c>
      <c r="T3622">
        <v>15</v>
      </c>
      <c r="U3622">
        <v>0</v>
      </c>
      <c r="V3622">
        <v>0</v>
      </c>
      <c r="W3622">
        <v>0</v>
      </c>
      <c r="X3622">
        <v>67.921540194371815</v>
      </c>
      <c r="Y3622">
        <v>0</v>
      </c>
      <c r="Z3622">
        <v>0</v>
      </c>
      <c r="AA3622">
        <v>0</v>
      </c>
      <c r="AB3622">
        <v>35.137043928440747</v>
      </c>
      <c r="AC3622">
        <v>0</v>
      </c>
      <c r="AD3622">
        <v>0</v>
      </c>
      <c r="AE3622">
        <v>103.05858412281256</v>
      </c>
    </row>
    <row r="3623" spans="1:31" x14ac:dyDescent="0.3">
      <c r="A3623">
        <v>2693195</v>
      </c>
      <c r="B3623">
        <v>1</v>
      </c>
      <c r="C3623" t="s">
        <v>80</v>
      </c>
      <c r="D3623" t="s">
        <v>100</v>
      </c>
      <c r="E3623" t="s">
        <v>213</v>
      </c>
      <c r="F3623" t="s">
        <v>10370</v>
      </c>
      <c r="G3623" t="s">
        <v>688</v>
      </c>
      <c r="H3623" t="s">
        <v>187</v>
      </c>
      <c r="I3623" t="s">
        <v>136</v>
      </c>
      <c r="J3623" t="s">
        <v>137</v>
      </c>
      <c r="K3623" t="s">
        <v>138</v>
      </c>
      <c r="L3623" t="s">
        <v>10371</v>
      </c>
      <c r="M3623" t="s">
        <v>10372</v>
      </c>
      <c r="N3623">
        <v>2.0008333330000001</v>
      </c>
      <c r="O3623">
        <v>0</v>
      </c>
      <c r="P3623">
        <v>1</v>
      </c>
      <c r="Q3623">
        <v>0</v>
      </c>
      <c r="R3623">
        <v>1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0.43869656583416666</v>
      </c>
      <c r="Y3623">
        <v>0</v>
      </c>
      <c r="Z3623">
        <v>3.9636337079998163</v>
      </c>
      <c r="AA3623">
        <v>0</v>
      </c>
      <c r="AB3623">
        <v>0</v>
      </c>
      <c r="AC3623">
        <v>0</v>
      </c>
      <c r="AD3623">
        <v>0</v>
      </c>
      <c r="AE3623">
        <v>4.4023302738339831</v>
      </c>
    </row>
    <row r="3624" spans="1:31" x14ac:dyDescent="0.3">
      <c r="A3624">
        <v>2693199</v>
      </c>
      <c r="B3624">
        <v>1</v>
      </c>
      <c r="C3624" t="s">
        <v>80</v>
      </c>
      <c r="D3624" t="s">
        <v>95</v>
      </c>
      <c r="E3624" t="s">
        <v>244</v>
      </c>
      <c r="F3624" t="s">
        <v>10373</v>
      </c>
      <c r="G3624" t="s">
        <v>968</v>
      </c>
      <c r="H3624" t="s">
        <v>187</v>
      </c>
      <c r="I3624" t="s">
        <v>136</v>
      </c>
      <c r="J3624" t="s">
        <v>137</v>
      </c>
      <c r="K3624" t="s">
        <v>138</v>
      </c>
      <c r="L3624" t="s">
        <v>10374</v>
      </c>
      <c r="M3624" t="s">
        <v>10375</v>
      </c>
      <c r="N3624">
        <v>0.84611111100000003</v>
      </c>
      <c r="O3624">
        <v>0</v>
      </c>
      <c r="P3624">
        <v>4</v>
      </c>
      <c r="Q3624">
        <v>0</v>
      </c>
      <c r="R3624">
        <v>1</v>
      </c>
      <c r="S3624">
        <v>0</v>
      </c>
      <c r="T3624">
        <v>4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  <c r="AA3624">
        <v>0</v>
      </c>
      <c r="AB3624">
        <v>1.1441790627799999</v>
      </c>
      <c r="AC3624">
        <v>0</v>
      </c>
      <c r="AD3624">
        <v>0</v>
      </c>
      <c r="AE3624">
        <v>1.1441790627799999</v>
      </c>
    </row>
    <row r="3625" spans="1:31" x14ac:dyDescent="0.3">
      <c r="A3625">
        <v>2693198</v>
      </c>
      <c r="B3625">
        <v>2</v>
      </c>
      <c r="C3625" t="s">
        <v>80</v>
      </c>
      <c r="D3625" t="s">
        <v>94</v>
      </c>
      <c r="E3625" t="s">
        <v>244</v>
      </c>
      <c r="F3625" t="s">
        <v>5991</v>
      </c>
      <c r="G3625" t="s">
        <v>688</v>
      </c>
      <c r="H3625" t="s">
        <v>187</v>
      </c>
      <c r="I3625" t="s">
        <v>136</v>
      </c>
      <c r="J3625" t="s">
        <v>137</v>
      </c>
      <c r="K3625" t="s">
        <v>138</v>
      </c>
      <c r="L3625" t="s">
        <v>10376</v>
      </c>
      <c r="M3625" t="s">
        <v>10377</v>
      </c>
      <c r="N3625">
        <v>0.216388888</v>
      </c>
      <c r="O3625">
        <v>0</v>
      </c>
      <c r="P3625">
        <v>145</v>
      </c>
      <c r="Q3625">
        <v>0</v>
      </c>
      <c r="R3625">
        <v>0</v>
      </c>
      <c r="S3625">
        <v>0</v>
      </c>
      <c r="T3625">
        <v>6</v>
      </c>
      <c r="U3625">
        <v>0</v>
      </c>
      <c r="V3625">
        <v>0</v>
      </c>
      <c r="W3625">
        <v>0</v>
      </c>
      <c r="X3625">
        <v>2.2812596516290142</v>
      </c>
      <c r="Y3625">
        <v>0</v>
      </c>
      <c r="Z3625">
        <v>0</v>
      </c>
      <c r="AA3625">
        <v>0</v>
      </c>
      <c r="AB3625">
        <v>0.54795936274990631</v>
      </c>
      <c r="AC3625">
        <v>0</v>
      </c>
      <c r="AD3625">
        <v>0</v>
      </c>
      <c r="AE3625">
        <v>2.8292190143789204</v>
      </c>
    </row>
    <row r="3626" spans="1:31" x14ac:dyDescent="0.3">
      <c r="A3626">
        <v>2692737</v>
      </c>
      <c r="B3626">
        <v>1</v>
      </c>
      <c r="C3626" t="s">
        <v>81</v>
      </c>
      <c r="D3626" t="s">
        <v>128</v>
      </c>
      <c r="E3626" t="s">
        <v>132</v>
      </c>
      <c r="F3626" t="s">
        <v>10378</v>
      </c>
      <c r="G3626" t="s">
        <v>134</v>
      </c>
      <c r="H3626" t="s">
        <v>135</v>
      </c>
      <c r="I3626" t="s">
        <v>136</v>
      </c>
      <c r="J3626" t="s">
        <v>137</v>
      </c>
      <c r="K3626" t="s">
        <v>138</v>
      </c>
      <c r="L3626" t="s">
        <v>10379</v>
      </c>
      <c r="M3626" t="s">
        <v>10380</v>
      </c>
      <c r="N3626">
        <v>0.645277777</v>
      </c>
      <c r="O3626">
        <v>0</v>
      </c>
      <c r="P3626">
        <v>192</v>
      </c>
      <c r="Q3626">
        <v>0</v>
      </c>
      <c r="R3626">
        <v>10</v>
      </c>
      <c r="S3626">
        <v>0</v>
      </c>
      <c r="T3626">
        <v>1</v>
      </c>
      <c r="U3626">
        <v>0</v>
      </c>
      <c r="V3626">
        <v>0</v>
      </c>
      <c r="W3626">
        <v>0</v>
      </c>
      <c r="X3626">
        <v>1.4365360031786794</v>
      </c>
      <c r="Y3626">
        <v>0</v>
      </c>
      <c r="Z3626">
        <v>6.4927010024107001E-2</v>
      </c>
      <c r="AA3626">
        <v>0</v>
      </c>
      <c r="AB3626">
        <v>0</v>
      </c>
      <c r="AC3626">
        <v>0</v>
      </c>
      <c r="AD3626">
        <v>0</v>
      </c>
      <c r="AE3626">
        <v>1.5014630132027864</v>
      </c>
    </row>
    <row r="3627" spans="1:31" x14ac:dyDescent="0.3">
      <c r="A3627">
        <v>2692741</v>
      </c>
      <c r="B3627">
        <v>1</v>
      </c>
      <c r="C3627" t="s">
        <v>81</v>
      </c>
      <c r="D3627" t="s">
        <v>121</v>
      </c>
      <c r="E3627" t="s">
        <v>160</v>
      </c>
      <c r="F3627" t="s">
        <v>4567</v>
      </c>
      <c r="G3627" t="s">
        <v>134</v>
      </c>
      <c r="H3627" t="s">
        <v>135</v>
      </c>
      <c r="I3627" t="s">
        <v>136</v>
      </c>
      <c r="J3627" t="s">
        <v>137</v>
      </c>
      <c r="K3627" t="s">
        <v>138</v>
      </c>
      <c r="L3627" t="s">
        <v>10381</v>
      </c>
      <c r="M3627" t="s">
        <v>10382</v>
      </c>
      <c r="N3627">
        <v>0.94166666600000004</v>
      </c>
      <c r="O3627">
        <v>3</v>
      </c>
      <c r="P3627">
        <v>1254</v>
      </c>
      <c r="Q3627">
        <v>0</v>
      </c>
      <c r="R3627">
        <v>58</v>
      </c>
      <c r="S3627">
        <v>3</v>
      </c>
      <c r="T3627">
        <v>64</v>
      </c>
      <c r="U3627">
        <v>0</v>
      </c>
      <c r="V3627">
        <v>0</v>
      </c>
      <c r="W3627">
        <v>0.43362527871999995</v>
      </c>
      <c r="X3627">
        <v>103.22039270783458</v>
      </c>
      <c r="Y3627">
        <v>0</v>
      </c>
      <c r="Z3627">
        <v>10.538100487173301</v>
      </c>
      <c r="AA3627">
        <v>5.6762695020712082</v>
      </c>
      <c r="AB3627">
        <v>12.837892175216203</v>
      </c>
      <c r="AC3627">
        <v>0</v>
      </c>
      <c r="AD3627">
        <v>0</v>
      </c>
      <c r="AE3627">
        <v>132.70628015101528</v>
      </c>
    </row>
    <row r="3628" spans="1:31" x14ac:dyDescent="0.3">
      <c r="A3628">
        <v>2692744</v>
      </c>
      <c r="B3628">
        <v>1</v>
      </c>
      <c r="C3628" t="s">
        <v>80</v>
      </c>
      <c r="D3628" t="s">
        <v>88</v>
      </c>
      <c r="E3628" t="s">
        <v>132</v>
      </c>
      <c r="F3628" t="s">
        <v>10383</v>
      </c>
      <c r="G3628" t="s">
        <v>134</v>
      </c>
      <c r="H3628" t="s">
        <v>135</v>
      </c>
      <c r="I3628" t="s">
        <v>136</v>
      </c>
      <c r="J3628" t="s">
        <v>137</v>
      </c>
      <c r="K3628" t="s">
        <v>138</v>
      </c>
      <c r="L3628" t="s">
        <v>10384</v>
      </c>
      <c r="M3628" t="s">
        <v>10385</v>
      </c>
      <c r="N3628">
        <v>1.3972222219999999</v>
      </c>
      <c r="O3628">
        <v>0</v>
      </c>
      <c r="P3628">
        <v>689</v>
      </c>
      <c r="Q3628">
        <v>0</v>
      </c>
      <c r="R3628">
        <v>0</v>
      </c>
      <c r="S3628">
        <v>1</v>
      </c>
      <c r="T3628">
        <v>110</v>
      </c>
      <c r="U3628">
        <v>0</v>
      </c>
      <c r="V3628">
        <v>0</v>
      </c>
      <c r="W3628">
        <v>0</v>
      </c>
      <c r="X3628">
        <v>239.74862219164584</v>
      </c>
      <c r="Y3628">
        <v>0</v>
      </c>
      <c r="Z3628">
        <v>0</v>
      </c>
      <c r="AA3628">
        <v>94.953942177608596</v>
      </c>
      <c r="AB3628">
        <v>101.6535071172075</v>
      </c>
      <c r="AC3628">
        <v>0</v>
      </c>
      <c r="AD3628">
        <v>0</v>
      </c>
      <c r="AE3628">
        <v>436.35607148646193</v>
      </c>
    </row>
    <row r="3629" spans="1:31" x14ac:dyDescent="0.3">
      <c r="A3629">
        <v>2692746</v>
      </c>
      <c r="B3629">
        <v>1</v>
      </c>
      <c r="C3629" t="s">
        <v>81</v>
      </c>
      <c r="D3629" t="s">
        <v>115</v>
      </c>
      <c r="E3629" t="s">
        <v>145</v>
      </c>
      <c r="F3629" t="s">
        <v>10386</v>
      </c>
      <c r="G3629" t="s">
        <v>134</v>
      </c>
      <c r="H3629" t="s">
        <v>135</v>
      </c>
      <c r="I3629" t="s">
        <v>136</v>
      </c>
      <c r="J3629" t="s">
        <v>137</v>
      </c>
      <c r="K3629" t="s">
        <v>138</v>
      </c>
      <c r="L3629" t="s">
        <v>10387</v>
      </c>
      <c r="M3629" t="s">
        <v>10388</v>
      </c>
      <c r="N3629">
        <v>1.055555555</v>
      </c>
      <c r="O3629">
        <v>0</v>
      </c>
      <c r="P3629">
        <v>367</v>
      </c>
      <c r="Q3629">
        <v>0</v>
      </c>
      <c r="R3629">
        <v>6</v>
      </c>
      <c r="S3629">
        <v>0</v>
      </c>
      <c r="T3629">
        <v>83</v>
      </c>
      <c r="U3629">
        <v>0</v>
      </c>
      <c r="V3629">
        <v>0</v>
      </c>
      <c r="W3629">
        <v>0</v>
      </c>
      <c r="X3629">
        <v>40.394645366093407</v>
      </c>
      <c r="Y3629">
        <v>0</v>
      </c>
      <c r="Z3629">
        <v>0.14180096868258749</v>
      </c>
      <c r="AA3629">
        <v>0</v>
      </c>
      <c r="AB3629">
        <v>23.858041157362841</v>
      </c>
      <c r="AC3629">
        <v>0</v>
      </c>
      <c r="AD3629">
        <v>0</v>
      </c>
      <c r="AE3629">
        <v>64.394487492138836</v>
      </c>
    </row>
    <row r="3630" spans="1:31" x14ac:dyDescent="0.3">
      <c r="A3630">
        <v>2692747</v>
      </c>
      <c r="B3630">
        <v>1</v>
      </c>
      <c r="C3630" t="s">
        <v>81</v>
      </c>
      <c r="D3630" t="s">
        <v>126</v>
      </c>
      <c r="E3630" t="s">
        <v>132</v>
      </c>
      <c r="F3630" t="s">
        <v>276</v>
      </c>
      <c r="G3630" t="s">
        <v>134</v>
      </c>
      <c r="H3630" t="s">
        <v>135</v>
      </c>
      <c r="I3630" t="s">
        <v>169</v>
      </c>
      <c r="J3630" t="s">
        <v>137</v>
      </c>
      <c r="K3630" t="s">
        <v>138</v>
      </c>
      <c r="L3630" t="s">
        <v>10389</v>
      </c>
      <c r="M3630" t="s">
        <v>10390</v>
      </c>
      <c r="N3630">
        <v>1.666666E-3</v>
      </c>
      <c r="O3630">
        <v>7</v>
      </c>
      <c r="P3630">
        <v>923</v>
      </c>
      <c r="Q3630">
        <v>51</v>
      </c>
      <c r="R3630">
        <v>131</v>
      </c>
      <c r="S3630">
        <v>3</v>
      </c>
      <c r="T3630">
        <v>55</v>
      </c>
      <c r="U3630">
        <v>0</v>
      </c>
      <c r="V3630">
        <v>0</v>
      </c>
      <c r="W3630">
        <v>1.7109677899999997E-3</v>
      </c>
      <c r="X3630">
        <v>0.13387193036945921</v>
      </c>
      <c r="Y3630">
        <v>0.19624688387963352</v>
      </c>
      <c r="Z3630">
        <v>0.11769606938407835</v>
      </c>
      <c r="AA3630">
        <v>5.1236436578940003E-3</v>
      </c>
      <c r="AB3630">
        <v>1.8963788505422002E-2</v>
      </c>
      <c r="AC3630">
        <v>0</v>
      </c>
      <c r="AD3630">
        <v>0</v>
      </c>
      <c r="AE3630">
        <v>0.47361328358648713</v>
      </c>
    </row>
    <row r="3631" spans="1:31" x14ac:dyDescent="0.3">
      <c r="A3631">
        <v>2692748</v>
      </c>
      <c r="B3631">
        <v>1</v>
      </c>
      <c r="C3631" t="s">
        <v>81</v>
      </c>
      <c r="D3631" t="s">
        <v>123</v>
      </c>
      <c r="E3631" t="s">
        <v>132</v>
      </c>
      <c r="F3631" t="s">
        <v>1734</v>
      </c>
      <c r="G3631" t="s">
        <v>134</v>
      </c>
      <c r="H3631" t="s">
        <v>135</v>
      </c>
      <c r="I3631" t="s">
        <v>136</v>
      </c>
      <c r="J3631" t="s">
        <v>137</v>
      </c>
      <c r="K3631" t="s">
        <v>138</v>
      </c>
      <c r="L3631" t="s">
        <v>10391</v>
      </c>
      <c r="M3631" t="s">
        <v>10392</v>
      </c>
      <c r="N3631">
        <v>1.173333333</v>
      </c>
      <c r="O3631">
        <v>3</v>
      </c>
      <c r="P3631">
        <v>216</v>
      </c>
      <c r="Q3631">
        <v>25</v>
      </c>
      <c r="R3631">
        <v>53</v>
      </c>
      <c r="S3631">
        <v>0</v>
      </c>
      <c r="T3631">
        <v>18</v>
      </c>
      <c r="U3631">
        <v>1</v>
      </c>
      <c r="V3631">
        <v>0</v>
      </c>
      <c r="W3631">
        <v>33.227074656820385</v>
      </c>
      <c r="X3631">
        <v>64.219270540769784</v>
      </c>
      <c r="Y3631">
        <v>116.85013586142422</v>
      </c>
      <c r="Z3631">
        <v>115.88609365760209</v>
      </c>
      <c r="AA3631">
        <v>0</v>
      </c>
      <c r="AB3631">
        <v>11.881145194119272</v>
      </c>
      <c r="AC3631">
        <v>50.255039217452214</v>
      </c>
      <c r="AD3631">
        <v>0</v>
      </c>
      <c r="AE3631">
        <v>392.31875912818799</v>
      </c>
    </row>
    <row r="3632" spans="1:31" x14ac:dyDescent="0.3">
      <c r="A3632">
        <v>2692750</v>
      </c>
      <c r="B3632">
        <v>1</v>
      </c>
      <c r="C3632" t="s">
        <v>80</v>
      </c>
      <c r="D3632" t="s">
        <v>100</v>
      </c>
      <c r="E3632" t="s">
        <v>132</v>
      </c>
      <c r="F3632" t="s">
        <v>10393</v>
      </c>
      <c r="G3632" t="s">
        <v>134</v>
      </c>
      <c r="H3632" t="s">
        <v>135</v>
      </c>
      <c r="I3632" t="s">
        <v>136</v>
      </c>
      <c r="J3632" t="s">
        <v>137</v>
      </c>
      <c r="K3632" t="s">
        <v>138</v>
      </c>
      <c r="L3632" t="s">
        <v>10394</v>
      </c>
      <c r="M3632" t="s">
        <v>10395</v>
      </c>
      <c r="N3632">
        <v>0.957777777</v>
      </c>
      <c r="O3632">
        <v>0</v>
      </c>
      <c r="P3632">
        <v>377</v>
      </c>
      <c r="Q3632">
        <v>9</v>
      </c>
      <c r="R3632">
        <v>32</v>
      </c>
      <c r="S3632">
        <v>6</v>
      </c>
      <c r="T3632">
        <v>37</v>
      </c>
      <c r="U3632">
        <v>0</v>
      </c>
      <c r="V3632">
        <v>0</v>
      </c>
      <c r="W3632">
        <v>0</v>
      </c>
      <c r="X3632">
        <v>61.80053217765289</v>
      </c>
      <c r="Y3632">
        <v>7.1598478257648219</v>
      </c>
      <c r="Z3632">
        <v>33.768586139590667</v>
      </c>
      <c r="AA3632">
        <v>8.4671133219117252</v>
      </c>
      <c r="AB3632">
        <v>17.836842869502263</v>
      </c>
      <c r="AC3632">
        <v>0</v>
      </c>
      <c r="AD3632">
        <v>0</v>
      </c>
      <c r="AE3632">
        <v>129.03292233442238</v>
      </c>
    </row>
    <row r="3633" spans="1:31" x14ac:dyDescent="0.3">
      <c r="A3633">
        <v>2692752</v>
      </c>
      <c r="B3633">
        <v>1</v>
      </c>
      <c r="C3633" t="s">
        <v>81</v>
      </c>
      <c r="D3633" t="s">
        <v>113</v>
      </c>
      <c r="E3633" t="s">
        <v>132</v>
      </c>
      <c r="F3633" t="s">
        <v>10396</v>
      </c>
      <c r="G3633" t="s">
        <v>134</v>
      </c>
      <c r="H3633" t="s">
        <v>135</v>
      </c>
      <c r="I3633" t="s">
        <v>169</v>
      </c>
      <c r="J3633" t="s">
        <v>137</v>
      </c>
      <c r="K3633" t="s">
        <v>138</v>
      </c>
      <c r="L3633" t="s">
        <v>10397</v>
      </c>
      <c r="M3633" t="s">
        <v>10398</v>
      </c>
      <c r="N3633">
        <v>0.01</v>
      </c>
      <c r="O3633">
        <v>1</v>
      </c>
      <c r="P3633">
        <v>288</v>
      </c>
      <c r="Q3633">
        <v>0</v>
      </c>
      <c r="R3633">
        <v>132</v>
      </c>
      <c r="S3633">
        <v>0</v>
      </c>
      <c r="T3633">
        <v>24</v>
      </c>
      <c r="U3633">
        <v>0</v>
      </c>
      <c r="V3633">
        <v>0</v>
      </c>
      <c r="W3633">
        <v>1.7265435899999999E-3</v>
      </c>
      <c r="X3633">
        <v>0.36599228856684668</v>
      </c>
      <c r="Y3633">
        <v>0</v>
      </c>
      <c r="Z3633">
        <v>0.44596937543004006</v>
      </c>
      <c r="AA3633">
        <v>0</v>
      </c>
      <c r="AB3633">
        <v>4.8147693376160997E-2</v>
      </c>
      <c r="AC3633">
        <v>0</v>
      </c>
      <c r="AD3633">
        <v>0</v>
      </c>
      <c r="AE3633">
        <v>0.86183590096304774</v>
      </c>
    </row>
    <row r="3634" spans="1:31" x14ac:dyDescent="0.3">
      <c r="A3634">
        <v>2692758</v>
      </c>
      <c r="B3634">
        <v>1</v>
      </c>
      <c r="C3634" t="s">
        <v>81</v>
      </c>
      <c r="D3634" t="s">
        <v>112</v>
      </c>
      <c r="E3634" t="s">
        <v>160</v>
      </c>
      <c r="F3634" t="s">
        <v>10399</v>
      </c>
      <c r="G3634" t="s">
        <v>134</v>
      </c>
      <c r="H3634" t="s">
        <v>135</v>
      </c>
      <c r="I3634" t="s">
        <v>136</v>
      </c>
      <c r="J3634" t="s">
        <v>137</v>
      </c>
      <c r="K3634" t="s">
        <v>138</v>
      </c>
      <c r="L3634" t="s">
        <v>10400</v>
      </c>
      <c r="M3634" t="s">
        <v>10401</v>
      </c>
      <c r="N3634">
        <v>0.318611111</v>
      </c>
      <c r="O3634">
        <v>2</v>
      </c>
      <c r="P3634">
        <v>51</v>
      </c>
      <c r="Q3634">
        <v>18</v>
      </c>
      <c r="R3634">
        <v>44</v>
      </c>
      <c r="S3634">
        <v>5</v>
      </c>
      <c r="T3634">
        <v>5</v>
      </c>
      <c r="U3634">
        <v>1</v>
      </c>
      <c r="V3634">
        <v>0</v>
      </c>
      <c r="W3634">
        <v>9.6430185236274002E-2</v>
      </c>
      <c r="X3634">
        <v>1.2020844326319864</v>
      </c>
      <c r="Y3634">
        <v>14.605927340856184</v>
      </c>
      <c r="Z3634">
        <v>11.916236775337797</v>
      </c>
      <c r="AA3634">
        <v>3.7152073944308333</v>
      </c>
      <c r="AB3634">
        <v>1.5545787529518365</v>
      </c>
      <c r="AC3634">
        <v>12.501542788995572</v>
      </c>
      <c r="AD3634">
        <v>0</v>
      </c>
      <c r="AE3634">
        <v>45.592007670440481</v>
      </c>
    </row>
    <row r="3635" spans="1:31" x14ac:dyDescent="0.3">
      <c r="A3635">
        <v>2692764</v>
      </c>
      <c r="B3635">
        <v>1</v>
      </c>
      <c r="C3635" t="s">
        <v>81</v>
      </c>
      <c r="D3635" t="s">
        <v>116</v>
      </c>
      <c r="E3635" t="s">
        <v>145</v>
      </c>
      <c r="F3635" t="s">
        <v>10402</v>
      </c>
      <c r="G3635" t="s">
        <v>134</v>
      </c>
      <c r="H3635" t="s">
        <v>135</v>
      </c>
      <c r="I3635" t="s">
        <v>136</v>
      </c>
      <c r="J3635" t="s">
        <v>137</v>
      </c>
      <c r="K3635" t="s">
        <v>138</v>
      </c>
      <c r="L3635" t="s">
        <v>10403</v>
      </c>
      <c r="M3635" t="s">
        <v>10404</v>
      </c>
      <c r="N3635">
        <v>0.247777777</v>
      </c>
      <c r="O3635">
        <v>1</v>
      </c>
      <c r="P3635">
        <v>396</v>
      </c>
      <c r="Q3635">
        <v>0</v>
      </c>
      <c r="R3635">
        <v>5</v>
      </c>
      <c r="S3635">
        <v>4</v>
      </c>
      <c r="T3635">
        <v>35</v>
      </c>
      <c r="U3635">
        <v>1</v>
      </c>
      <c r="V3635">
        <v>0</v>
      </c>
      <c r="W3635">
        <v>4.2779913396666668E-2</v>
      </c>
      <c r="X3635">
        <v>14.051589744299029</v>
      </c>
      <c r="Y3635">
        <v>0</v>
      </c>
      <c r="Z3635">
        <v>0.46350716458974406</v>
      </c>
      <c r="AA3635">
        <v>11.318351732082528</v>
      </c>
      <c r="AB3635">
        <v>3.9086584245329536</v>
      </c>
      <c r="AC3635">
        <v>0</v>
      </c>
      <c r="AD3635">
        <v>0</v>
      </c>
      <c r="AE3635">
        <v>29.784886978900921</v>
      </c>
    </row>
    <row r="3636" spans="1:31" x14ac:dyDescent="0.3">
      <c r="A3636">
        <v>2692767</v>
      </c>
      <c r="B3636">
        <v>1</v>
      </c>
      <c r="C3636" t="s">
        <v>80</v>
      </c>
      <c r="D3636" t="s">
        <v>103</v>
      </c>
      <c r="E3636" t="s">
        <v>141</v>
      </c>
      <c r="F3636" t="s">
        <v>10405</v>
      </c>
      <c r="G3636" t="s">
        <v>134</v>
      </c>
      <c r="H3636" t="s">
        <v>135</v>
      </c>
      <c r="I3636" t="s">
        <v>136</v>
      </c>
      <c r="J3636" t="s">
        <v>137</v>
      </c>
      <c r="K3636" t="s">
        <v>138</v>
      </c>
      <c r="L3636" t="s">
        <v>10406</v>
      </c>
      <c r="M3636" t="s">
        <v>10407</v>
      </c>
      <c r="N3636">
        <v>0.102777777</v>
      </c>
      <c r="O3636">
        <v>1</v>
      </c>
      <c r="P3636">
        <v>472</v>
      </c>
      <c r="Q3636">
        <v>123</v>
      </c>
      <c r="R3636">
        <v>21</v>
      </c>
      <c r="S3636">
        <v>34</v>
      </c>
      <c r="T3636">
        <v>37</v>
      </c>
      <c r="U3636">
        <v>1</v>
      </c>
      <c r="V3636">
        <v>0</v>
      </c>
      <c r="W3636">
        <v>5.9531698156839716E-2</v>
      </c>
      <c r="X3636">
        <v>7.4218797005636432</v>
      </c>
      <c r="Y3636">
        <v>72.55921884131908</v>
      </c>
      <c r="Z3636">
        <v>6.5548338784752636</v>
      </c>
      <c r="AA3636">
        <v>14.719041836012243</v>
      </c>
      <c r="AB3636">
        <v>2.5865094200449561</v>
      </c>
      <c r="AC3636">
        <v>33.727472146194415</v>
      </c>
      <c r="AD3636">
        <v>0</v>
      </c>
      <c r="AE3636">
        <v>137.62848752076644</v>
      </c>
    </row>
    <row r="3637" spans="1:31" x14ac:dyDescent="0.3">
      <c r="A3637">
        <v>2692776</v>
      </c>
      <c r="B3637">
        <v>1</v>
      </c>
      <c r="C3637" t="s">
        <v>81</v>
      </c>
      <c r="D3637" t="s">
        <v>115</v>
      </c>
      <c r="E3637" t="s">
        <v>145</v>
      </c>
      <c r="F3637" t="s">
        <v>10408</v>
      </c>
      <c r="G3637" t="s">
        <v>134</v>
      </c>
      <c r="H3637" t="s">
        <v>135</v>
      </c>
      <c r="I3637" t="s">
        <v>136</v>
      </c>
      <c r="J3637" t="s">
        <v>137</v>
      </c>
      <c r="K3637" t="s">
        <v>138</v>
      </c>
      <c r="L3637" t="s">
        <v>10409</v>
      </c>
      <c r="M3637" t="s">
        <v>10410</v>
      </c>
      <c r="N3637">
        <v>0.23611111100000001</v>
      </c>
      <c r="O3637">
        <v>0</v>
      </c>
      <c r="P3637">
        <v>518</v>
      </c>
      <c r="Q3637">
        <v>0</v>
      </c>
      <c r="R3637">
        <v>0</v>
      </c>
      <c r="S3637">
        <v>0</v>
      </c>
      <c r="T3637">
        <v>109</v>
      </c>
      <c r="U3637">
        <v>0</v>
      </c>
      <c r="V3637">
        <v>0</v>
      </c>
      <c r="W3637">
        <v>0</v>
      </c>
      <c r="X3637">
        <v>11.802199021444025</v>
      </c>
      <c r="Y3637">
        <v>0</v>
      </c>
      <c r="Z3637">
        <v>0</v>
      </c>
      <c r="AA3637">
        <v>0</v>
      </c>
      <c r="AB3637">
        <v>5.0112552625481834</v>
      </c>
      <c r="AC3637">
        <v>0</v>
      </c>
      <c r="AD3637">
        <v>0</v>
      </c>
      <c r="AE3637">
        <v>16.813454283992208</v>
      </c>
    </row>
    <row r="3638" spans="1:31" x14ac:dyDescent="0.3">
      <c r="A3638">
        <v>2693214</v>
      </c>
      <c r="B3638">
        <v>1</v>
      </c>
      <c r="C3638" t="s">
        <v>80</v>
      </c>
      <c r="D3638" t="s">
        <v>107</v>
      </c>
      <c r="E3638" t="s">
        <v>213</v>
      </c>
      <c r="F3638" t="s">
        <v>10411</v>
      </c>
      <c r="G3638" t="s">
        <v>831</v>
      </c>
      <c r="H3638" t="s">
        <v>187</v>
      </c>
      <c r="I3638" t="s">
        <v>136</v>
      </c>
      <c r="J3638" t="s">
        <v>137</v>
      </c>
      <c r="K3638" t="s">
        <v>138</v>
      </c>
      <c r="L3638" t="s">
        <v>10412</v>
      </c>
      <c r="M3638" t="s">
        <v>10413</v>
      </c>
      <c r="N3638">
        <v>2.0858333330000001</v>
      </c>
      <c r="O3638">
        <v>0</v>
      </c>
      <c r="P3638">
        <v>1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0.15927227655756809</v>
      </c>
      <c r="Y3638">
        <v>0</v>
      </c>
      <c r="Z3638">
        <v>0</v>
      </c>
      <c r="AA3638">
        <v>0</v>
      </c>
      <c r="AB3638">
        <v>0</v>
      </c>
      <c r="AC3638">
        <v>0</v>
      </c>
      <c r="AD3638">
        <v>0</v>
      </c>
      <c r="AE3638">
        <v>0.15927227655756809</v>
      </c>
    </row>
    <row r="3639" spans="1:31" x14ac:dyDescent="0.3">
      <c r="A3639">
        <v>2693203</v>
      </c>
      <c r="B3639">
        <v>1</v>
      </c>
      <c r="C3639" t="s">
        <v>80</v>
      </c>
      <c r="D3639" t="s">
        <v>100</v>
      </c>
      <c r="E3639" t="s">
        <v>213</v>
      </c>
      <c r="F3639" t="s">
        <v>10414</v>
      </c>
      <c r="G3639" t="s">
        <v>831</v>
      </c>
      <c r="H3639" t="s">
        <v>187</v>
      </c>
      <c r="I3639" t="s">
        <v>136</v>
      </c>
      <c r="J3639" t="s">
        <v>137</v>
      </c>
      <c r="K3639" t="s">
        <v>138</v>
      </c>
      <c r="L3639" t="s">
        <v>10415</v>
      </c>
      <c r="M3639" t="s">
        <v>10416</v>
      </c>
      <c r="N3639">
        <v>4.0847222219999999</v>
      </c>
      <c r="O3639">
        <v>0</v>
      </c>
      <c r="P3639">
        <v>1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0.86643866034613493</v>
      </c>
      <c r="Y3639">
        <v>0</v>
      </c>
      <c r="Z3639">
        <v>0</v>
      </c>
      <c r="AA3639">
        <v>0</v>
      </c>
      <c r="AB3639">
        <v>0</v>
      </c>
      <c r="AC3639">
        <v>0</v>
      </c>
      <c r="AD3639">
        <v>0</v>
      </c>
      <c r="AE3639">
        <v>0.86643866034613493</v>
      </c>
    </row>
    <row r="3640" spans="1:31" x14ac:dyDescent="0.3">
      <c r="A3640">
        <v>2685232</v>
      </c>
      <c r="B3640">
        <v>1</v>
      </c>
      <c r="C3640" t="s">
        <v>81</v>
      </c>
      <c r="D3640" t="s">
        <v>113</v>
      </c>
      <c r="E3640" t="s">
        <v>145</v>
      </c>
      <c r="F3640" t="s">
        <v>10417</v>
      </c>
      <c r="G3640" t="s">
        <v>176</v>
      </c>
      <c r="H3640" t="s">
        <v>135</v>
      </c>
      <c r="I3640" t="s">
        <v>136</v>
      </c>
      <c r="J3640" t="s">
        <v>137</v>
      </c>
      <c r="K3640" t="s">
        <v>138</v>
      </c>
      <c r="L3640" t="s">
        <v>10418</v>
      </c>
      <c r="M3640" t="s">
        <v>10419</v>
      </c>
      <c r="N3640">
        <v>0.54277777699999996</v>
      </c>
      <c r="O3640">
        <v>0</v>
      </c>
      <c r="P3640">
        <v>55</v>
      </c>
      <c r="Q3640">
        <v>0</v>
      </c>
      <c r="R3640">
        <v>2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4.3223788754096395</v>
      </c>
      <c r="Y3640">
        <v>0</v>
      </c>
      <c r="Z3640">
        <v>0.13869501478354646</v>
      </c>
      <c r="AA3640">
        <v>0</v>
      </c>
      <c r="AB3640">
        <v>0</v>
      </c>
      <c r="AC3640">
        <v>0</v>
      </c>
      <c r="AD3640">
        <v>0</v>
      </c>
      <c r="AE3640">
        <v>4.4610738901931857</v>
      </c>
    </row>
    <row r="3641" spans="1:31" x14ac:dyDescent="0.3">
      <c r="A3641">
        <v>2688044</v>
      </c>
      <c r="B3641">
        <v>1</v>
      </c>
      <c r="C3641" t="s">
        <v>81</v>
      </c>
      <c r="D3641" t="s">
        <v>113</v>
      </c>
      <c r="E3641" t="s">
        <v>132</v>
      </c>
      <c r="F3641" t="s">
        <v>1945</v>
      </c>
      <c r="G3641" t="s">
        <v>165</v>
      </c>
      <c r="H3641" t="s">
        <v>135</v>
      </c>
      <c r="I3641" t="s">
        <v>136</v>
      </c>
      <c r="J3641" t="s">
        <v>137</v>
      </c>
      <c r="K3641" t="s">
        <v>166</v>
      </c>
      <c r="L3641" t="s">
        <v>10420</v>
      </c>
      <c r="M3641" t="s">
        <v>10421</v>
      </c>
      <c r="N3641">
        <v>5.7341666660000001</v>
      </c>
      <c r="O3641">
        <v>1</v>
      </c>
      <c r="P3641">
        <v>243</v>
      </c>
      <c r="Q3641">
        <v>2</v>
      </c>
      <c r="R3641">
        <v>41</v>
      </c>
      <c r="S3641">
        <v>0</v>
      </c>
      <c r="T3641">
        <v>10</v>
      </c>
      <c r="U3641">
        <v>0</v>
      </c>
      <c r="V3641">
        <v>0</v>
      </c>
      <c r="W3641">
        <v>1.1224081717099998</v>
      </c>
      <c r="X3641">
        <v>256.64100504311693</v>
      </c>
      <c r="Y3641">
        <v>10.094614028971895</v>
      </c>
      <c r="Z3641">
        <v>123.70010076681552</v>
      </c>
      <c r="AA3641">
        <v>0</v>
      </c>
      <c r="AB3641">
        <v>23.951837661640479</v>
      </c>
      <c r="AC3641">
        <v>0</v>
      </c>
      <c r="AD3641">
        <v>0</v>
      </c>
      <c r="AE3641">
        <v>415.50996567225479</v>
      </c>
    </row>
    <row r="3642" spans="1:31" x14ac:dyDescent="0.3">
      <c r="A3642">
        <v>2688457</v>
      </c>
      <c r="B3642">
        <v>1</v>
      </c>
      <c r="C3642" t="s">
        <v>81</v>
      </c>
      <c r="D3642" t="s">
        <v>115</v>
      </c>
      <c r="E3642" t="s">
        <v>132</v>
      </c>
      <c r="F3642" t="s">
        <v>10422</v>
      </c>
      <c r="G3642" t="s">
        <v>134</v>
      </c>
      <c r="H3642" t="s">
        <v>135</v>
      </c>
      <c r="I3642" t="s">
        <v>136</v>
      </c>
      <c r="J3642" t="s">
        <v>137</v>
      </c>
      <c r="K3642" t="s">
        <v>138</v>
      </c>
      <c r="L3642" t="s">
        <v>10423</v>
      </c>
      <c r="M3642" t="s">
        <v>10424</v>
      </c>
      <c r="N3642">
        <v>0.95361111099999996</v>
      </c>
      <c r="O3642">
        <v>1</v>
      </c>
      <c r="P3642">
        <v>810</v>
      </c>
      <c r="Q3642">
        <v>0</v>
      </c>
      <c r="R3642">
        <v>10</v>
      </c>
      <c r="S3642">
        <v>0</v>
      </c>
      <c r="T3642">
        <v>42</v>
      </c>
      <c r="U3642">
        <v>0</v>
      </c>
      <c r="V3642">
        <v>0</v>
      </c>
      <c r="W3642">
        <v>0.17718069223749999</v>
      </c>
      <c r="X3642">
        <v>53.397226337047606</v>
      </c>
      <c r="Y3642">
        <v>0</v>
      </c>
      <c r="Z3642">
        <v>2.5708468200550199</v>
      </c>
      <c r="AA3642">
        <v>0</v>
      </c>
      <c r="AB3642">
        <v>10.771341400173409</v>
      </c>
      <c r="AC3642">
        <v>0</v>
      </c>
      <c r="AD3642">
        <v>0</v>
      </c>
      <c r="AE3642">
        <v>66.916595249513534</v>
      </c>
    </row>
    <row r="3643" spans="1:31" x14ac:dyDescent="0.3">
      <c r="A3643">
        <v>2688712</v>
      </c>
      <c r="B3643">
        <v>1</v>
      </c>
      <c r="C3643" t="s">
        <v>81</v>
      </c>
      <c r="D3643" t="s">
        <v>115</v>
      </c>
      <c r="E3643" t="s">
        <v>145</v>
      </c>
      <c r="F3643" t="s">
        <v>4697</v>
      </c>
      <c r="G3643" t="s">
        <v>176</v>
      </c>
      <c r="H3643" t="s">
        <v>135</v>
      </c>
      <c r="I3643" t="s">
        <v>136</v>
      </c>
      <c r="J3643" t="s">
        <v>137</v>
      </c>
      <c r="K3643" t="s">
        <v>138</v>
      </c>
      <c r="L3643" t="s">
        <v>10425</v>
      </c>
      <c r="M3643" t="s">
        <v>10426</v>
      </c>
      <c r="N3643">
        <v>2.559722222</v>
      </c>
      <c r="O3643">
        <v>0</v>
      </c>
      <c r="P3643">
        <v>74</v>
      </c>
      <c r="Q3643">
        <v>0</v>
      </c>
      <c r="R3643">
        <v>4</v>
      </c>
      <c r="S3643">
        <v>1</v>
      </c>
      <c r="T3643">
        <v>4</v>
      </c>
      <c r="U3643">
        <v>0</v>
      </c>
      <c r="V3643">
        <v>0</v>
      </c>
      <c r="W3643">
        <v>0</v>
      </c>
      <c r="X3643">
        <v>14.669813938575039</v>
      </c>
      <c r="Y3643">
        <v>0</v>
      </c>
      <c r="Z3643">
        <v>5.6652584638339487</v>
      </c>
      <c r="AA3643">
        <v>73.195551098935752</v>
      </c>
      <c r="AB3643">
        <v>3.6861055895981774</v>
      </c>
      <c r="AC3643">
        <v>0</v>
      </c>
      <c r="AD3643">
        <v>0</v>
      </c>
      <c r="AE3643">
        <v>97.216729090942906</v>
      </c>
    </row>
    <row r="3644" spans="1:31" x14ac:dyDescent="0.3">
      <c r="A3644">
        <v>2688871</v>
      </c>
      <c r="B3644">
        <v>1</v>
      </c>
      <c r="C3644" t="s">
        <v>81</v>
      </c>
      <c r="D3644" t="s">
        <v>113</v>
      </c>
      <c r="E3644" t="s">
        <v>132</v>
      </c>
      <c r="F3644" t="s">
        <v>10427</v>
      </c>
      <c r="G3644" t="s">
        <v>134</v>
      </c>
      <c r="H3644" t="s">
        <v>135</v>
      </c>
      <c r="I3644" t="s">
        <v>136</v>
      </c>
      <c r="J3644" t="s">
        <v>137</v>
      </c>
      <c r="K3644" t="s">
        <v>138</v>
      </c>
      <c r="L3644" t="s">
        <v>10428</v>
      </c>
      <c r="M3644" t="s">
        <v>10429</v>
      </c>
      <c r="N3644">
        <v>0.36777777699999997</v>
      </c>
      <c r="O3644">
        <v>2</v>
      </c>
      <c r="P3644">
        <v>98</v>
      </c>
      <c r="Q3644">
        <v>7</v>
      </c>
      <c r="R3644">
        <v>3</v>
      </c>
      <c r="S3644">
        <v>7</v>
      </c>
      <c r="T3644">
        <v>13</v>
      </c>
      <c r="U3644">
        <v>1</v>
      </c>
      <c r="V3644">
        <v>0</v>
      </c>
      <c r="W3644">
        <v>0.10290567620021233</v>
      </c>
      <c r="X3644">
        <v>7.9094043231556821</v>
      </c>
      <c r="Y3644">
        <v>3.8244630133494963</v>
      </c>
      <c r="Z3644">
        <v>0.30005603887284094</v>
      </c>
      <c r="AA3644">
        <v>12.487573903735136</v>
      </c>
      <c r="AB3644">
        <v>5.9909706329948769</v>
      </c>
      <c r="AC3644">
        <v>79.276726218162125</v>
      </c>
      <c r="AD3644">
        <v>0</v>
      </c>
      <c r="AE3644">
        <v>109.89209980647037</v>
      </c>
    </row>
    <row r="3645" spans="1:31" x14ac:dyDescent="0.3">
      <c r="A3645">
        <v>2688944</v>
      </c>
      <c r="B3645">
        <v>1</v>
      </c>
      <c r="C3645" t="s">
        <v>81</v>
      </c>
      <c r="D3645" t="s">
        <v>118</v>
      </c>
      <c r="E3645" t="s">
        <v>145</v>
      </c>
      <c r="F3645" t="s">
        <v>10430</v>
      </c>
      <c r="G3645" t="s">
        <v>176</v>
      </c>
      <c r="H3645" t="s">
        <v>135</v>
      </c>
      <c r="I3645" t="s">
        <v>136</v>
      </c>
      <c r="J3645" t="s">
        <v>137</v>
      </c>
      <c r="K3645" t="s">
        <v>138</v>
      </c>
      <c r="L3645" t="s">
        <v>10431</v>
      </c>
      <c r="M3645" t="s">
        <v>10432</v>
      </c>
      <c r="N3645">
        <v>2.668055555</v>
      </c>
      <c r="O3645">
        <v>0</v>
      </c>
      <c r="P3645">
        <v>116</v>
      </c>
      <c r="Q3645">
        <v>0</v>
      </c>
      <c r="R3645">
        <v>3</v>
      </c>
      <c r="S3645">
        <v>0</v>
      </c>
      <c r="T3645">
        <v>4</v>
      </c>
      <c r="U3645">
        <v>0</v>
      </c>
      <c r="V3645">
        <v>0</v>
      </c>
      <c r="W3645">
        <v>0</v>
      </c>
      <c r="X3645">
        <v>34.976120429727906</v>
      </c>
      <c r="Y3645">
        <v>0</v>
      </c>
      <c r="Z3645">
        <v>0</v>
      </c>
      <c r="AA3645">
        <v>0</v>
      </c>
      <c r="AB3645">
        <v>2.6545440878789446</v>
      </c>
      <c r="AC3645">
        <v>0</v>
      </c>
      <c r="AD3645">
        <v>0</v>
      </c>
      <c r="AE3645">
        <v>37.630664517606853</v>
      </c>
    </row>
    <row r="3646" spans="1:31" x14ac:dyDescent="0.3">
      <c r="A3646">
        <v>2689668</v>
      </c>
      <c r="B3646">
        <v>1</v>
      </c>
      <c r="C3646" t="s">
        <v>81</v>
      </c>
      <c r="D3646" t="s">
        <v>118</v>
      </c>
      <c r="E3646" t="s">
        <v>141</v>
      </c>
      <c r="F3646" t="s">
        <v>10433</v>
      </c>
      <c r="G3646" t="s">
        <v>134</v>
      </c>
      <c r="H3646" t="s">
        <v>135</v>
      </c>
      <c r="I3646" t="s">
        <v>136</v>
      </c>
      <c r="J3646" t="s">
        <v>137</v>
      </c>
      <c r="K3646" t="s">
        <v>138</v>
      </c>
      <c r="L3646" t="s">
        <v>10434</v>
      </c>
      <c r="M3646" t="s">
        <v>10435</v>
      </c>
      <c r="N3646">
        <v>0.18694444399999999</v>
      </c>
      <c r="O3646">
        <v>5</v>
      </c>
      <c r="P3646">
        <v>404</v>
      </c>
      <c r="Q3646">
        <v>165</v>
      </c>
      <c r="R3646">
        <v>325</v>
      </c>
      <c r="S3646">
        <v>16</v>
      </c>
      <c r="T3646">
        <v>52</v>
      </c>
      <c r="U3646">
        <v>1</v>
      </c>
      <c r="V3646">
        <v>0</v>
      </c>
      <c r="W3646">
        <v>0.14892507241594669</v>
      </c>
      <c r="X3646">
        <v>12.32340961666948</v>
      </c>
      <c r="Y3646">
        <v>120.52388424349658</v>
      </c>
      <c r="Z3646">
        <v>73.402200464497085</v>
      </c>
      <c r="AA3646">
        <v>13.885727554935299</v>
      </c>
      <c r="AB3646">
        <v>9.261644363953824</v>
      </c>
      <c r="AC3646">
        <v>44.11109094717262</v>
      </c>
      <c r="AD3646">
        <v>0</v>
      </c>
      <c r="AE3646">
        <v>273.6568822631408</v>
      </c>
    </row>
    <row r="3647" spans="1:31" x14ac:dyDescent="0.3">
      <c r="A3647">
        <v>2690709</v>
      </c>
      <c r="B3647">
        <v>1</v>
      </c>
      <c r="C3647" t="s">
        <v>81</v>
      </c>
      <c r="D3647" t="s">
        <v>113</v>
      </c>
      <c r="E3647" t="s">
        <v>145</v>
      </c>
      <c r="F3647" t="s">
        <v>10436</v>
      </c>
      <c r="G3647" t="s">
        <v>176</v>
      </c>
      <c r="H3647" t="s">
        <v>135</v>
      </c>
      <c r="I3647" t="s">
        <v>136</v>
      </c>
      <c r="J3647" t="s">
        <v>137</v>
      </c>
      <c r="K3647" t="s">
        <v>138</v>
      </c>
      <c r="L3647" t="s">
        <v>10437</v>
      </c>
      <c r="M3647" t="s">
        <v>10438</v>
      </c>
      <c r="N3647">
        <v>1.6888888879999999</v>
      </c>
      <c r="O3647">
        <v>0</v>
      </c>
      <c r="P3647">
        <v>62</v>
      </c>
      <c r="Q3647">
        <v>0</v>
      </c>
      <c r="R3647">
        <v>9</v>
      </c>
      <c r="S3647">
        <v>0</v>
      </c>
      <c r="T3647">
        <v>1</v>
      </c>
      <c r="U3647">
        <v>0</v>
      </c>
      <c r="V3647">
        <v>0</v>
      </c>
      <c r="W3647">
        <v>0</v>
      </c>
      <c r="X3647">
        <v>15.326894247623324</v>
      </c>
      <c r="Y3647">
        <v>0</v>
      </c>
      <c r="Z3647">
        <v>14.854432122182835</v>
      </c>
      <c r="AA3647">
        <v>0</v>
      </c>
      <c r="AB3647">
        <v>1.8397991916200001</v>
      </c>
      <c r="AC3647">
        <v>0</v>
      </c>
      <c r="AD3647">
        <v>0</v>
      </c>
      <c r="AE3647">
        <v>32.02112556142616</v>
      </c>
    </row>
    <row r="3648" spans="1:31" x14ac:dyDescent="0.3">
      <c r="A3648">
        <v>2690803</v>
      </c>
      <c r="B3648">
        <v>1</v>
      </c>
      <c r="C3648" t="s">
        <v>81</v>
      </c>
      <c r="D3648" t="s">
        <v>113</v>
      </c>
      <c r="E3648" t="s">
        <v>132</v>
      </c>
      <c r="F3648" t="s">
        <v>1324</v>
      </c>
      <c r="G3648" t="s">
        <v>346</v>
      </c>
      <c r="H3648" t="s">
        <v>135</v>
      </c>
      <c r="I3648" t="s">
        <v>136</v>
      </c>
      <c r="J3648" t="s">
        <v>137</v>
      </c>
      <c r="K3648" t="s">
        <v>166</v>
      </c>
      <c r="L3648" t="s">
        <v>10439</v>
      </c>
      <c r="M3648" t="s">
        <v>10440</v>
      </c>
      <c r="N3648">
        <v>7.0188888880000002</v>
      </c>
      <c r="O3648">
        <v>1</v>
      </c>
      <c r="P3648">
        <v>194</v>
      </c>
      <c r="Q3648">
        <v>1</v>
      </c>
      <c r="R3648">
        <v>9</v>
      </c>
      <c r="S3648">
        <v>0</v>
      </c>
      <c r="T3648">
        <v>9</v>
      </c>
      <c r="U3648">
        <v>0</v>
      </c>
      <c r="V3648">
        <v>0</v>
      </c>
      <c r="W3648">
        <v>1.3223278705366668</v>
      </c>
      <c r="X3648">
        <v>144.12915647061089</v>
      </c>
      <c r="Y3648">
        <v>57.802893121385551</v>
      </c>
      <c r="Z3648">
        <v>32.365575318526652</v>
      </c>
      <c r="AA3648">
        <v>0</v>
      </c>
      <c r="AB3648">
        <v>15.735066999351277</v>
      </c>
      <c r="AC3648">
        <v>0</v>
      </c>
      <c r="AD3648">
        <v>0</v>
      </c>
      <c r="AE3648">
        <v>251.35501978041106</v>
      </c>
    </row>
    <row r="3649" spans="1:31" x14ac:dyDescent="0.3">
      <c r="A3649">
        <v>2691911</v>
      </c>
      <c r="B3649">
        <v>1</v>
      </c>
      <c r="C3649" t="s">
        <v>81</v>
      </c>
      <c r="D3649" t="s">
        <v>115</v>
      </c>
      <c r="E3649" t="s">
        <v>145</v>
      </c>
      <c r="F3649" t="s">
        <v>10441</v>
      </c>
      <c r="G3649" t="s">
        <v>176</v>
      </c>
      <c r="H3649" t="s">
        <v>135</v>
      </c>
      <c r="I3649" t="s">
        <v>136</v>
      </c>
      <c r="J3649" t="s">
        <v>137</v>
      </c>
      <c r="K3649" t="s">
        <v>138</v>
      </c>
      <c r="L3649" t="s">
        <v>10442</v>
      </c>
      <c r="M3649" t="s">
        <v>10443</v>
      </c>
      <c r="N3649">
        <v>3.6127777769999998</v>
      </c>
      <c r="O3649">
        <v>0</v>
      </c>
      <c r="P3649">
        <v>271</v>
      </c>
      <c r="Q3649">
        <v>0</v>
      </c>
      <c r="R3649">
        <v>1</v>
      </c>
      <c r="S3649">
        <v>0</v>
      </c>
      <c r="T3649">
        <v>11</v>
      </c>
      <c r="U3649">
        <v>0</v>
      </c>
      <c r="V3649">
        <v>0</v>
      </c>
      <c r="W3649">
        <v>0</v>
      </c>
      <c r="X3649">
        <v>63.795230012398441</v>
      </c>
      <c r="Y3649">
        <v>0</v>
      </c>
      <c r="Z3649">
        <v>0</v>
      </c>
      <c r="AA3649">
        <v>0</v>
      </c>
      <c r="AB3649">
        <v>8.3571660886573458</v>
      </c>
      <c r="AC3649">
        <v>0</v>
      </c>
      <c r="AD3649">
        <v>0</v>
      </c>
      <c r="AE3649">
        <v>72.152396101055785</v>
      </c>
    </row>
    <row r="3650" spans="1:31" x14ac:dyDescent="0.3">
      <c r="A3650">
        <v>2692026</v>
      </c>
      <c r="B3650">
        <v>1</v>
      </c>
      <c r="C3650" t="s">
        <v>81</v>
      </c>
      <c r="D3650" t="s">
        <v>113</v>
      </c>
      <c r="E3650" t="s">
        <v>141</v>
      </c>
      <c r="F3650" t="s">
        <v>1761</v>
      </c>
      <c r="G3650" t="s">
        <v>165</v>
      </c>
      <c r="H3650" t="s">
        <v>135</v>
      </c>
      <c r="I3650" t="s">
        <v>136</v>
      </c>
      <c r="J3650" t="s">
        <v>137</v>
      </c>
      <c r="K3650" t="s">
        <v>166</v>
      </c>
      <c r="L3650" t="s">
        <v>10444</v>
      </c>
      <c r="M3650" t="s">
        <v>10445</v>
      </c>
      <c r="N3650">
        <v>0.52</v>
      </c>
      <c r="O3650">
        <v>11</v>
      </c>
      <c r="P3650">
        <v>2565</v>
      </c>
      <c r="Q3650">
        <v>117</v>
      </c>
      <c r="R3650">
        <v>335</v>
      </c>
      <c r="S3650">
        <v>18</v>
      </c>
      <c r="T3650">
        <v>372</v>
      </c>
      <c r="U3650">
        <v>3</v>
      </c>
      <c r="V3650">
        <v>1</v>
      </c>
      <c r="W3650">
        <v>1.0211807295551163</v>
      </c>
      <c r="X3650">
        <v>218.64150360683621</v>
      </c>
      <c r="Y3650">
        <v>30.350467036823122</v>
      </c>
      <c r="Z3650">
        <v>61.151122343211988</v>
      </c>
      <c r="AA3650">
        <v>63.972274579604061</v>
      </c>
      <c r="AB3650">
        <v>69.844817560156173</v>
      </c>
      <c r="AC3650">
        <v>36.295672363462103</v>
      </c>
      <c r="AD3650">
        <v>8.2987897586152007E-2</v>
      </c>
      <c r="AE3650">
        <v>481.3600261172349</v>
      </c>
    </row>
    <row r="3651" spans="1:31" x14ac:dyDescent="0.3">
      <c r="A3651">
        <v>2692107</v>
      </c>
      <c r="B3651">
        <v>1</v>
      </c>
      <c r="C3651" t="s">
        <v>81</v>
      </c>
      <c r="D3651" t="s">
        <v>113</v>
      </c>
      <c r="E3651" t="s">
        <v>141</v>
      </c>
      <c r="F3651" t="s">
        <v>10446</v>
      </c>
      <c r="G3651" t="s">
        <v>134</v>
      </c>
      <c r="H3651" t="s">
        <v>135</v>
      </c>
      <c r="I3651" t="s">
        <v>169</v>
      </c>
      <c r="J3651" t="s">
        <v>137</v>
      </c>
      <c r="K3651" t="s">
        <v>138</v>
      </c>
      <c r="L3651" t="s">
        <v>10447</v>
      </c>
      <c r="M3651" t="s">
        <v>10448</v>
      </c>
      <c r="N3651">
        <v>4.2777777000000003E-2</v>
      </c>
      <c r="O3651">
        <v>8</v>
      </c>
      <c r="P3651">
        <v>3443</v>
      </c>
      <c r="Q3651">
        <v>43</v>
      </c>
      <c r="R3651">
        <v>291</v>
      </c>
      <c r="S3651">
        <v>9</v>
      </c>
      <c r="T3651">
        <v>366</v>
      </c>
      <c r="U3651">
        <v>0</v>
      </c>
      <c r="V3651">
        <v>0</v>
      </c>
      <c r="W3651">
        <v>0.24369971350340003</v>
      </c>
      <c r="X3651">
        <v>21.45587678145877</v>
      </c>
      <c r="Y3651">
        <v>3.9175630349330461</v>
      </c>
      <c r="Z3651">
        <v>5.3217543418385134</v>
      </c>
      <c r="AA3651">
        <v>5.7503671332339792</v>
      </c>
      <c r="AB3651">
        <v>6.7585297697963966</v>
      </c>
      <c r="AC3651">
        <v>0</v>
      </c>
      <c r="AD3651">
        <v>0</v>
      </c>
      <c r="AE3651">
        <v>43.447790774764101</v>
      </c>
    </row>
    <row r="3652" spans="1:31" x14ac:dyDescent="0.3">
      <c r="A3652">
        <v>2692124</v>
      </c>
      <c r="B3652">
        <v>1</v>
      </c>
      <c r="C3652" t="s">
        <v>81</v>
      </c>
      <c r="D3652" t="s">
        <v>113</v>
      </c>
      <c r="E3652" t="s">
        <v>160</v>
      </c>
      <c r="F3652" t="s">
        <v>4677</v>
      </c>
      <c r="G3652" t="s">
        <v>165</v>
      </c>
      <c r="H3652" t="s">
        <v>135</v>
      </c>
      <c r="I3652" t="s">
        <v>136</v>
      </c>
      <c r="J3652" t="s">
        <v>137</v>
      </c>
      <c r="K3652" t="s">
        <v>166</v>
      </c>
      <c r="L3652" t="s">
        <v>10449</v>
      </c>
      <c r="M3652" t="s">
        <v>10450</v>
      </c>
      <c r="N3652">
        <v>0.3775</v>
      </c>
      <c r="O3652">
        <v>20</v>
      </c>
      <c r="P3652">
        <v>377</v>
      </c>
      <c r="Q3652">
        <v>153</v>
      </c>
      <c r="R3652">
        <v>183</v>
      </c>
      <c r="S3652">
        <v>19</v>
      </c>
      <c r="T3652">
        <v>33</v>
      </c>
      <c r="U3652">
        <v>1</v>
      </c>
      <c r="V3652">
        <v>0</v>
      </c>
      <c r="W3652">
        <v>1.0757739942265756</v>
      </c>
      <c r="X3652">
        <v>30.116406369708404</v>
      </c>
      <c r="Y3652">
        <v>86.623008094985565</v>
      </c>
      <c r="Z3652">
        <v>49.072375062294221</v>
      </c>
      <c r="AA3652">
        <v>24.149647811486645</v>
      </c>
      <c r="AB3652">
        <v>5.8149096639294333</v>
      </c>
      <c r="AC3652">
        <v>8.2834264546790646</v>
      </c>
      <c r="AD3652">
        <v>0</v>
      </c>
      <c r="AE3652">
        <v>205.13554745130992</v>
      </c>
    </row>
    <row r="3653" spans="1:31" x14ac:dyDescent="0.3">
      <c r="A3653">
        <v>2692249</v>
      </c>
      <c r="B3653">
        <v>1</v>
      </c>
      <c r="C3653" t="s">
        <v>81</v>
      </c>
      <c r="D3653" t="s">
        <v>113</v>
      </c>
      <c r="E3653" t="s">
        <v>132</v>
      </c>
      <c r="F3653" t="s">
        <v>10451</v>
      </c>
      <c r="G3653" t="s">
        <v>165</v>
      </c>
      <c r="H3653" t="s">
        <v>135</v>
      </c>
      <c r="I3653" t="s">
        <v>136</v>
      </c>
      <c r="J3653" t="s">
        <v>137</v>
      </c>
      <c r="K3653" t="s">
        <v>166</v>
      </c>
      <c r="L3653" t="s">
        <v>10452</v>
      </c>
      <c r="M3653" t="s">
        <v>10453</v>
      </c>
      <c r="N3653">
        <v>0.41249999999999998</v>
      </c>
      <c r="O3653">
        <v>5</v>
      </c>
      <c r="P3653">
        <v>780</v>
      </c>
      <c r="Q3653">
        <v>32</v>
      </c>
      <c r="R3653">
        <v>284</v>
      </c>
      <c r="S3653">
        <v>4</v>
      </c>
      <c r="T3653">
        <v>35</v>
      </c>
      <c r="U3653">
        <v>1</v>
      </c>
      <c r="V3653">
        <v>0</v>
      </c>
      <c r="W3653">
        <v>0.35860531286390251</v>
      </c>
      <c r="X3653">
        <v>50.857161793906123</v>
      </c>
      <c r="Y3653">
        <v>14.382169688914832</v>
      </c>
      <c r="Z3653">
        <v>40.086950965313996</v>
      </c>
      <c r="AA3653">
        <v>2.1562218843718162</v>
      </c>
      <c r="AB3653">
        <v>17.448830210937924</v>
      </c>
      <c r="AC3653">
        <v>147.45172592345432</v>
      </c>
      <c r="AD3653">
        <v>0</v>
      </c>
      <c r="AE3653">
        <v>272.74166577976291</v>
      </c>
    </row>
    <row r="3654" spans="1:31" x14ac:dyDescent="0.3">
      <c r="A3654">
        <v>2692523</v>
      </c>
      <c r="B3654">
        <v>1</v>
      </c>
      <c r="C3654" t="s">
        <v>81</v>
      </c>
      <c r="D3654" t="s">
        <v>113</v>
      </c>
      <c r="E3654" t="s">
        <v>160</v>
      </c>
      <c r="F3654" t="s">
        <v>4677</v>
      </c>
      <c r="G3654" t="s">
        <v>165</v>
      </c>
      <c r="H3654" t="s">
        <v>135</v>
      </c>
      <c r="I3654" t="s">
        <v>136</v>
      </c>
      <c r="J3654" t="s">
        <v>137</v>
      </c>
      <c r="K3654" t="s">
        <v>166</v>
      </c>
      <c r="L3654" t="s">
        <v>10454</v>
      </c>
      <c r="M3654" t="s">
        <v>10455</v>
      </c>
      <c r="N3654">
        <v>0.108888888</v>
      </c>
      <c r="O3654">
        <v>20</v>
      </c>
      <c r="P3654">
        <v>377</v>
      </c>
      <c r="Q3654">
        <v>153</v>
      </c>
      <c r="R3654">
        <v>183</v>
      </c>
      <c r="S3654">
        <v>19</v>
      </c>
      <c r="T3654">
        <v>33</v>
      </c>
      <c r="U3654">
        <v>1</v>
      </c>
      <c r="V3654">
        <v>0</v>
      </c>
      <c r="W3654">
        <v>0.29911507692111272</v>
      </c>
      <c r="X3654">
        <v>8.4487013284136996</v>
      </c>
      <c r="Y3654">
        <v>28.151133656452561</v>
      </c>
      <c r="Z3654">
        <v>15.741803088049016</v>
      </c>
      <c r="AA3654">
        <v>7.0235402972356038</v>
      </c>
      <c r="AB3654">
        <v>1.7959068736961461</v>
      </c>
      <c r="AC3654">
        <v>2.3244153629347095</v>
      </c>
      <c r="AD3654">
        <v>0</v>
      </c>
      <c r="AE3654">
        <v>63.784615683702853</v>
      </c>
    </row>
    <row r="3655" spans="1:31" x14ac:dyDescent="0.3">
      <c r="A3655">
        <v>2692561</v>
      </c>
      <c r="B3655">
        <v>1</v>
      </c>
      <c r="C3655" t="s">
        <v>81</v>
      </c>
      <c r="D3655" t="s">
        <v>113</v>
      </c>
      <c r="E3655" t="s">
        <v>145</v>
      </c>
      <c r="F3655" t="s">
        <v>1885</v>
      </c>
      <c r="G3655" t="s">
        <v>134</v>
      </c>
      <c r="H3655" t="s">
        <v>135</v>
      </c>
      <c r="I3655" t="s">
        <v>136</v>
      </c>
      <c r="J3655" t="s">
        <v>137</v>
      </c>
      <c r="K3655" t="s">
        <v>138</v>
      </c>
      <c r="L3655" t="s">
        <v>10456</v>
      </c>
      <c r="M3655" t="s">
        <v>10457</v>
      </c>
      <c r="N3655">
        <v>0.97194444400000002</v>
      </c>
      <c r="O3655">
        <v>5</v>
      </c>
      <c r="P3655">
        <v>126</v>
      </c>
      <c r="Q3655">
        <v>18</v>
      </c>
      <c r="R3655">
        <v>39</v>
      </c>
      <c r="S3655">
        <v>3</v>
      </c>
      <c r="T3655">
        <v>50</v>
      </c>
      <c r="U3655">
        <v>0</v>
      </c>
      <c r="V3655">
        <v>0</v>
      </c>
      <c r="W3655">
        <v>5.3933494164867248</v>
      </c>
      <c r="X3655">
        <v>21.744088801410708</v>
      </c>
      <c r="Y3655">
        <v>48.347391166989723</v>
      </c>
      <c r="Z3655">
        <v>48.446521950257967</v>
      </c>
      <c r="AA3655">
        <v>25.602207934638297</v>
      </c>
      <c r="AB3655">
        <v>23.878625416304491</v>
      </c>
      <c r="AC3655">
        <v>0</v>
      </c>
      <c r="AD3655">
        <v>0</v>
      </c>
      <c r="AE3655">
        <v>173.4121846860879</v>
      </c>
    </row>
    <row r="3656" spans="1:31" x14ac:dyDescent="0.3">
      <c r="A3656">
        <v>2692798</v>
      </c>
      <c r="B3656">
        <v>1</v>
      </c>
      <c r="C3656" t="s">
        <v>81</v>
      </c>
      <c r="D3656" t="s">
        <v>113</v>
      </c>
      <c r="E3656" t="s">
        <v>160</v>
      </c>
      <c r="F3656" t="s">
        <v>10458</v>
      </c>
      <c r="G3656" t="s">
        <v>165</v>
      </c>
      <c r="H3656" t="s">
        <v>135</v>
      </c>
      <c r="I3656" t="s">
        <v>136</v>
      </c>
      <c r="J3656" t="s">
        <v>137</v>
      </c>
      <c r="K3656" t="s">
        <v>166</v>
      </c>
      <c r="L3656" t="s">
        <v>10459</v>
      </c>
      <c r="M3656" t="s">
        <v>10460</v>
      </c>
      <c r="N3656">
        <v>6.261111111</v>
      </c>
      <c r="O3656">
        <v>10</v>
      </c>
      <c r="P3656">
        <v>2790</v>
      </c>
      <c r="Q3656">
        <v>45</v>
      </c>
      <c r="R3656">
        <v>815</v>
      </c>
      <c r="S3656">
        <v>11</v>
      </c>
      <c r="T3656">
        <v>186</v>
      </c>
      <c r="U3656">
        <v>2</v>
      </c>
      <c r="V3656">
        <v>0</v>
      </c>
      <c r="W3656">
        <v>15.497689848419039</v>
      </c>
      <c r="X3656">
        <v>2964.6090422974494</v>
      </c>
      <c r="Y3656">
        <v>218.1158856608713</v>
      </c>
      <c r="Z3656">
        <v>2781.5031739344809</v>
      </c>
      <c r="AA3656">
        <v>601.18118345541473</v>
      </c>
      <c r="AB3656">
        <v>618.45729562213808</v>
      </c>
      <c r="AC3656">
        <v>752.72367451156413</v>
      </c>
      <c r="AD3656">
        <v>0</v>
      </c>
      <c r="AE3656">
        <v>7952.0879453303378</v>
      </c>
    </row>
    <row r="3657" spans="1:31" x14ac:dyDescent="0.3">
      <c r="A3657">
        <v>2692808</v>
      </c>
      <c r="B3657">
        <v>1</v>
      </c>
      <c r="C3657" t="s">
        <v>81</v>
      </c>
      <c r="D3657" t="s">
        <v>113</v>
      </c>
      <c r="E3657" t="s">
        <v>160</v>
      </c>
      <c r="F3657" t="s">
        <v>7995</v>
      </c>
      <c r="G3657" t="s">
        <v>165</v>
      </c>
      <c r="H3657" t="s">
        <v>135</v>
      </c>
      <c r="I3657" t="s">
        <v>136</v>
      </c>
      <c r="J3657" t="s">
        <v>137</v>
      </c>
      <c r="K3657" t="s">
        <v>166</v>
      </c>
      <c r="L3657" t="s">
        <v>10461</v>
      </c>
      <c r="M3657" t="s">
        <v>10462</v>
      </c>
      <c r="N3657">
        <v>0.63027777699999998</v>
      </c>
      <c r="O3657">
        <v>3</v>
      </c>
      <c r="P3657">
        <v>693</v>
      </c>
      <c r="Q3657">
        <v>51</v>
      </c>
      <c r="R3657">
        <v>265</v>
      </c>
      <c r="S3657">
        <v>7</v>
      </c>
      <c r="T3657">
        <v>43</v>
      </c>
      <c r="U3657">
        <v>0</v>
      </c>
      <c r="V3657">
        <v>0</v>
      </c>
      <c r="W3657">
        <v>0.38716554524750008</v>
      </c>
      <c r="X3657">
        <v>85.94288931420742</v>
      </c>
      <c r="Y3657">
        <v>71.870816568805466</v>
      </c>
      <c r="Z3657">
        <v>96.811582587607774</v>
      </c>
      <c r="AA3657">
        <v>26.843595107254618</v>
      </c>
      <c r="AB3657">
        <v>12.430999191230869</v>
      </c>
      <c r="AC3657">
        <v>0</v>
      </c>
      <c r="AD3657">
        <v>0</v>
      </c>
      <c r="AE3657">
        <v>294.28704831435363</v>
      </c>
    </row>
    <row r="3658" spans="1:31" x14ac:dyDescent="0.3">
      <c r="A3658">
        <v>2692878</v>
      </c>
      <c r="B3658">
        <v>1</v>
      </c>
      <c r="C3658" t="s">
        <v>81</v>
      </c>
      <c r="D3658" t="s">
        <v>117</v>
      </c>
      <c r="E3658" t="s">
        <v>145</v>
      </c>
      <c r="F3658" t="s">
        <v>6209</v>
      </c>
      <c r="G3658" t="s">
        <v>346</v>
      </c>
      <c r="H3658" t="s">
        <v>135</v>
      </c>
      <c r="I3658" t="s">
        <v>136</v>
      </c>
      <c r="J3658" t="s">
        <v>137</v>
      </c>
      <c r="K3658" t="s">
        <v>166</v>
      </c>
      <c r="L3658" t="s">
        <v>10463</v>
      </c>
      <c r="M3658" t="s">
        <v>10464</v>
      </c>
      <c r="N3658">
        <v>6.6111111109999996</v>
      </c>
      <c r="O3658">
        <v>0</v>
      </c>
      <c r="P3658">
        <v>1306</v>
      </c>
      <c r="Q3658">
        <v>0</v>
      </c>
      <c r="R3658">
        <v>0</v>
      </c>
      <c r="S3658">
        <v>0</v>
      </c>
      <c r="T3658">
        <v>75</v>
      </c>
      <c r="U3658">
        <v>0</v>
      </c>
      <c r="V3658">
        <v>0</v>
      </c>
      <c r="W3658">
        <v>0</v>
      </c>
      <c r="X3658">
        <v>1345.5582922738972</v>
      </c>
      <c r="Y3658">
        <v>0</v>
      </c>
      <c r="Z3658">
        <v>0</v>
      </c>
      <c r="AA3658">
        <v>0</v>
      </c>
      <c r="AB3658">
        <v>154.67197550131959</v>
      </c>
      <c r="AC3658">
        <v>0</v>
      </c>
      <c r="AD3658">
        <v>0</v>
      </c>
      <c r="AE3658">
        <v>1500.2302677752168</v>
      </c>
    </row>
    <row r="3659" spans="1:31" x14ac:dyDescent="0.3">
      <c r="A3659">
        <v>2692892</v>
      </c>
      <c r="B3659">
        <v>1</v>
      </c>
      <c r="C3659" t="s">
        <v>81</v>
      </c>
      <c r="D3659" t="s">
        <v>113</v>
      </c>
      <c r="E3659" t="s">
        <v>132</v>
      </c>
      <c r="F3659" t="s">
        <v>10465</v>
      </c>
      <c r="G3659" t="s">
        <v>134</v>
      </c>
      <c r="H3659" t="s">
        <v>135</v>
      </c>
      <c r="I3659" t="s">
        <v>169</v>
      </c>
      <c r="J3659" t="s">
        <v>137</v>
      </c>
      <c r="K3659" t="s">
        <v>138</v>
      </c>
      <c r="L3659" t="s">
        <v>10466</v>
      </c>
      <c r="M3659" t="s">
        <v>10467</v>
      </c>
      <c r="N3659">
        <v>1.6944443999999999E-2</v>
      </c>
      <c r="O3659">
        <v>0</v>
      </c>
      <c r="P3659">
        <v>133</v>
      </c>
      <c r="Q3659">
        <v>4</v>
      </c>
      <c r="R3659">
        <v>42</v>
      </c>
      <c r="S3659">
        <v>0</v>
      </c>
      <c r="T3659">
        <v>6</v>
      </c>
      <c r="U3659">
        <v>0</v>
      </c>
      <c r="V3659">
        <v>0</v>
      </c>
      <c r="W3659">
        <v>0</v>
      </c>
      <c r="X3659">
        <v>0.44716697199895372</v>
      </c>
      <c r="Y3659">
        <v>6.6167964846447686E-2</v>
      </c>
      <c r="Z3659">
        <v>0.28623631374779113</v>
      </c>
      <c r="AA3659">
        <v>0</v>
      </c>
      <c r="AB3659">
        <v>7.4761290553879466E-3</v>
      </c>
      <c r="AC3659">
        <v>0</v>
      </c>
      <c r="AD3659">
        <v>0</v>
      </c>
      <c r="AE3659">
        <v>0.80704737964858053</v>
      </c>
    </row>
    <row r="3660" spans="1:31" x14ac:dyDescent="0.3">
      <c r="A3660">
        <v>2692950</v>
      </c>
      <c r="B3660">
        <v>1</v>
      </c>
      <c r="C3660" t="s">
        <v>81</v>
      </c>
      <c r="D3660" t="s">
        <v>117</v>
      </c>
      <c r="E3660" t="s">
        <v>145</v>
      </c>
      <c r="F3660" t="s">
        <v>10468</v>
      </c>
      <c r="G3660" t="s">
        <v>346</v>
      </c>
      <c r="H3660" t="s">
        <v>135</v>
      </c>
      <c r="I3660" t="s">
        <v>136</v>
      </c>
      <c r="J3660" t="s">
        <v>137</v>
      </c>
      <c r="K3660" t="s">
        <v>166</v>
      </c>
      <c r="L3660" t="s">
        <v>10469</v>
      </c>
      <c r="M3660" t="s">
        <v>10470</v>
      </c>
      <c r="N3660">
        <v>2.349722222</v>
      </c>
      <c r="O3660">
        <v>13</v>
      </c>
      <c r="P3660">
        <v>1875</v>
      </c>
      <c r="Q3660">
        <v>107</v>
      </c>
      <c r="R3660">
        <v>377</v>
      </c>
      <c r="S3660">
        <v>20</v>
      </c>
      <c r="T3660">
        <v>539</v>
      </c>
      <c r="U3660">
        <v>7</v>
      </c>
      <c r="V3660">
        <v>9</v>
      </c>
      <c r="W3660">
        <v>10.511928369829384</v>
      </c>
      <c r="X3660">
        <v>744.33771900367844</v>
      </c>
      <c r="Y3660">
        <v>493.65114388973421</v>
      </c>
      <c r="Z3660">
        <v>914.48370516134969</v>
      </c>
      <c r="AA3660">
        <v>303.94985782190895</v>
      </c>
      <c r="AB3660">
        <v>928.26384816562347</v>
      </c>
      <c r="AC3660">
        <v>540.01036978674426</v>
      </c>
      <c r="AD3660">
        <v>557.50735164342814</v>
      </c>
      <c r="AE3660">
        <v>4492.7159238422973</v>
      </c>
    </row>
    <row r="3661" spans="1:31" x14ac:dyDescent="0.3">
      <c r="A3661">
        <v>2688037</v>
      </c>
      <c r="B3661">
        <v>1</v>
      </c>
      <c r="C3661" t="s">
        <v>81</v>
      </c>
      <c r="D3661" t="s">
        <v>112</v>
      </c>
      <c r="E3661" t="s">
        <v>160</v>
      </c>
      <c r="F3661" t="s">
        <v>1151</v>
      </c>
      <c r="G3661" t="s">
        <v>346</v>
      </c>
      <c r="H3661" t="s">
        <v>135</v>
      </c>
      <c r="I3661" t="s">
        <v>136</v>
      </c>
      <c r="J3661" t="s">
        <v>137</v>
      </c>
      <c r="K3661" t="s">
        <v>166</v>
      </c>
      <c r="L3661" t="s">
        <v>10471</v>
      </c>
      <c r="M3661" t="s">
        <v>10472</v>
      </c>
      <c r="N3661">
        <v>7.915277777</v>
      </c>
      <c r="O3661">
        <v>3</v>
      </c>
      <c r="P3661">
        <v>1283</v>
      </c>
      <c r="Q3661">
        <v>5</v>
      </c>
      <c r="R3661">
        <v>37</v>
      </c>
      <c r="S3661">
        <v>7</v>
      </c>
      <c r="T3661">
        <v>69</v>
      </c>
      <c r="U3661">
        <v>0</v>
      </c>
      <c r="V3661">
        <v>0</v>
      </c>
      <c r="W3661">
        <v>4.5845688107500004</v>
      </c>
      <c r="X3661">
        <v>715.06086301623566</v>
      </c>
      <c r="Y3661">
        <v>255.27402010729421</v>
      </c>
      <c r="Z3661">
        <v>91.125004840450273</v>
      </c>
      <c r="AA3661">
        <v>232.96203101194322</v>
      </c>
      <c r="AB3661">
        <v>175.23815800654685</v>
      </c>
      <c r="AC3661">
        <v>0</v>
      </c>
      <c r="AD3661">
        <v>0</v>
      </c>
      <c r="AE3661">
        <v>1474.2446457932203</v>
      </c>
    </row>
    <row r="3662" spans="1:31" x14ac:dyDescent="0.3">
      <c r="A3662">
        <v>2688046</v>
      </c>
      <c r="B3662">
        <v>1</v>
      </c>
      <c r="C3662" t="s">
        <v>81</v>
      </c>
      <c r="D3662" t="s">
        <v>112</v>
      </c>
      <c r="E3662" t="s">
        <v>160</v>
      </c>
      <c r="F3662" t="s">
        <v>6385</v>
      </c>
      <c r="G3662" t="s">
        <v>346</v>
      </c>
      <c r="H3662" t="s">
        <v>135</v>
      </c>
      <c r="I3662" t="s">
        <v>136</v>
      </c>
      <c r="J3662" t="s">
        <v>137</v>
      </c>
      <c r="K3662" t="s">
        <v>166</v>
      </c>
      <c r="L3662" t="s">
        <v>10473</v>
      </c>
      <c r="M3662" t="s">
        <v>10474</v>
      </c>
      <c r="N3662">
        <v>7.5452777769999999</v>
      </c>
      <c r="O3662">
        <v>0</v>
      </c>
      <c r="P3662">
        <v>23</v>
      </c>
      <c r="Q3662">
        <v>0</v>
      </c>
      <c r="R3662">
        <v>40</v>
      </c>
      <c r="S3662">
        <v>0</v>
      </c>
      <c r="T3662">
        <v>2</v>
      </c>
      <c r="U3662">
        <v>0</v>
      </c>
      <c r="V3662">
        <v>0</v>
      </c>
      <c r="W3662">
        <v>0</v>
      </c>
      <c r="X3662">
        <v>29.371062994403793</v>
      </c>
      <c r="Y3662">
        <v>0</v>
      </c>
      <c r="Z3662">
        <v>72.435848584312041</v>
      </c>
      <c r="AA3662">
        <v>0</v>
      </c>
      <c r="AB3662">
        <v>143.28296097243998</v>
      </c>
      <c r="AC3662">
        <v>0</v>
      </c>
      <c r="AD3662">
        <v>0</v>
      </c>
      <c r="AE3662">
        <v>245.08987255115582</v>
      </c>
    </row>
    <row r="3663" spans="1:31" x14ac:dyDescent="0.3">
      <c r="A3663">
        <v>2688250</v>
      </c>
      <c r="B3663">
        <v>1</v>
      </c>
      <c r="C3663" t="s">
        <v>81</v>
      </c>
      <c r="D3663" t="s">
        <v>122</v>
      </c>
      <c r="E3663" t="s">
        <v>145</v>
      </c>
      <c r="F3663" t="s">
        <v>10475</v>
      </c>
      <c r="G3663" t="s">
        <v>134</v>
      </c>
      <c r="H3663" t="s">
        <v>135</v>
      </c>
      <c r="I3663" t="s">
        <v>136</v>
      </c>
      <c r="J3663" t="s">
        <v>137</v>
      </c>
      <c r="K3663" t="s">
        <v>138</v>
      </c>
      <c r="L3663" t="s">
        <v>10476</v>
      </c>
      <c r="M3663" t="s">
        <v>10477</v>
      </c>
      <c r="N3663">
        <v>1.2227777769999999</v>
      </c>
      <c r="O3663">
        <v>2</v>
      </c>
      <c r="P3663">
        <v>34</v>
      </c>
      <c r="Q3663">
        <v>0</v>
      </c>
      <c r="R3663">
        <v>8</v>
      </c>
      <c r="S3663">
        <v>8</v>
      </c>
      <c r="T3663">
        <v>27</v>
      </c>
      <c r="U3663">
        <v>3</v>
      </c>
      <c r="V3663">
        <v>0</v>
      </c>
      <c r="W3663">
        <v>0.34207857224181637</v>
      </c>
      <c r="X3663">
        <v>5.7520904432441986</v>
      </c>
      <c r="Y3663">
        <v>0</v>
      </c>
      <c r="Z3663">
        <v>1.7229048115742511</v>
      </c>
      <c r="AA3663">
        <v>506.36318981446215</v>
      </c>
      <c r="AB3663">
        <v>56.953965659907809</v>
      </c>
      <c r="AC3663">
        <v>2790.6617240439487</v>
      </c>
      <c r="AD3663">
        <v>0</v>
      </c>
      <c r="AE3663">
        <v>3361.7959533453786</v>
      </c>
    </row>
    <row r="3664" spans="1:31" x14ac:dyDescent="0.3">
      <c r="A3664">
        <v>2688747</v>
      </c>
      <c r="B3664">
        <v>1</v>
      </c>
      <c r="C3664" t="s">
        <v>81</v>
      </c>
      <c r="D3664" t="s">
        <v>122</v>
      </c>
      <c r="E3664" t="s">
        <v>145</v>
      </c>
      <c r="F3664" t="s">
        <v>10478</v>
      </c>
      <c r="G3664" t="s">
        <v>165</v>
      </c>
      <c r="H3664" t="s">
        <v>135</v>
      </c>
      <c r="I3664" t="s">
        <v>136</v>
      </c>
      <c r="J3664" t="s">
        <v>137</v>
      </c>
      <c r="K3664" t="s">
        <v>166</v>
      </c>
      <c r="L3664" t="s">
        <v>10479</v>
      </c>
      <c r="M3664" t="s">
        <v>10480</v>
      </c>
      <c r="N3664">
        <v>0.81944444400000005</v>
      </c>
      <c r="O3664">
        <v>0</v>
      </c>
      <c r="P3664">
        <v>818</v>
      </c>
      <c r="Q3664">
        <v>0</v>
      </c>
      <c r="R3664">
        <v>0</v>
      </c>
      <c r="S3664">
        <v>0</v>
      </c>
      <c r="T3664">
        <v>277</v>
      </c>
      <c r="U3664">
        <v>0</v>
      </c>
      <c r="V3664">
        <v>0</v>
      </c>
      <c r="W3664">
        <v>0</v>
      </c>
      <c r="X3664">
        <v>115.27116169456419</v>
      </c>
      <c r="Y3664">
        <v>0</v>
      </c>
      <c r="Z3664">
        <v>0</v>
      </c>
      <c r="AA3664">
        <v>0</v>
      </c>
      <c r="AB3664">
        <v>113.03002790831331</v>
      </c>
      <c r="AC3664">
        <v>0</v>
      </c>
      <c r="AD3664">
        <v>0</v>
      </c>
      <c r="AE3664">
        <v>228.30118960287751</v>
      </c>
    </row>
    <row r="3665" spans="1:31" x14ac:dyDescent="0.3">
      <c r="A3665">
        <v>2689040</v>
      </c>
      <c r="B3665">
        <v>1</v>
      </c>
      <c r="C3665" t="s">
        <v>80</v>
      </c>
      <c r="D3665" t="s">
        <v>103</v>
      </c>
      <c r="E3665" t="s">
        <v>145</v>
      </c>
      <c r="F3665" t="s">
        <v>10481</v>
      </c>
      <c r="G3665" t="s">
        <v>232</v>
      </c>
      <c r="H3665" t="s">
        <v>135</v>
      </c>
      <c r="I3665" t="s">
        <v>136</v>
      </c>
      <c r="J3665" t="s">
        <v>137</v>
      </c>
      <c r="K3665" t="s">
        <v>138</v>
      </c>
      <c r="L3665" t="s">
        <v>10482</v>
      </c>
      <c r="M3665" t="s">
        <v>10483</v>
      </c>
      <c r="N3665">
        <v>1.805833333</v>
      </c>
      <c r="O3665">
        <v>0</v>
      </c>
      <c r="P3665">
        <v>0</v>
      </c>
      <c r="Q3665">
        <v>0</v>
      </c>
      <c r="R3665">
        <v>16</v>
      </c>
      <c r="S3665">
        <v>0</v>
      </c>
      <c r="T3665">
        <v>1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4.7549496622766663</v>
      </c>
      <c r="AA3665">
        <v>0</v>
      </c>
      <c r="AB3665">
        <v>0</v>
      </c>
      <c r="AC3665">
        <v>0</v>
      </c>
      <c r="AD3665">
        <v>0</v>
      </c>
      <c r="AE3665">
        <v>4.7549496622766663</v>
      </c>
    </row>
    <row r="3666" spans="1:31" x14ac:dyDescent="0.3">
      <c r="A3666">
        <v>2689040</v>
      </c>
      <c r="B3666">
        <v>2</v>
      </c>
      <c r="C3666" t="s">
        <v>80</v>
      </c>
      <c r="D3666" t="s">
        <v>103</v>
      </c>
      <c r="E3666" t="s">
        <v>132</v>
      </c>
      <c r="F3666" t="s">
        <v>10484</v>
      </c>
      <c r="G3666" t="s">
        <v>232</v>
      </c>
      <c r="H3666" t="s">
        <v>135</v>
      </c>
      <c r="I3666" t="s">
        <v>136</v>
      </c>
      <c r="J3666" t="s">
        <v>137</v>
      </c>
      <c r="K3666" t="s">
        <v>138</v>
      </c>
      <c r="L3666" t="s">
        <v>10483</v>
      </c>
      <c r="M3666" t="s">
        <v>10485</v>
      </c>
      <c r="N3666">
        <v>0.63611111099999995</v>
      </c>
      <c r="O3666">
        <v>0</v>
      </c>
      <c r="P3666">
        <v>1</v>
      </c>
      <c r="Q3666">
        <v>36</v>
      </c>
      <c r="R3666">
        <v>77</v>
      </c>
      <c r="S3666">
        <v>12</v>
      </c>
      <c r="T3666">
        <v>7</v>
      </c>
      <c r="U3666">
        <v>3</v>
      </c>
      <c r="V3666">
        <v>0</v>
      </c>
      <c r="W3666">
        <v>0</v>
      </c>
      <c r="X3666">
        <v>0</v>
      </c>
      <c r="Y3666">
        <v>22.367427705920399</v>
      </c>
      <c r="Z3666">
        <v>88.728284460983986</v>
      </c>
      <c r="AA3666">
        <v>99.802970621802388</v>
      </c>
      <c r="AB3666">
        <v>2.9751514031931308</v>
      </c>
      <c r="AC3666">
        <v>248.22819276161965</v>
      </c>
      <c r="AD3666">
        <v>0</v>
      </c>
      <c r="AE3666">
        <v>462.10202695351956</v>
      </c>
    </row>
    <row r="3667" spans="1:31" x14ac:dyDescent="0.3">
      <c r="A3667">
        <v>2689374</v>
      </c>
      <c r="B3667">
        <v>1</v>
      </c>
      <c r="C3667" t="s">
        <v>81</v>
      </c>
      <c r="D3667" t="s">
        <v>112</v>
      </c>
      <c r="E3667" t="s">
        <v>184</v>
      </c>
      <c r="F3667" t="s">
        <v>10486</v>
      </c>
      <c r="G3667" t="s">
        <v>147</v>
      </c>
      <c r="H3667" t="s">
        <v>187</v>
      </c>
      <c r="I3667" t="s">
        <v>136</v>
      </c>
      <c r="J3667" t="s">
        <v>137</v>
      </c>
      <c r="K3667" t="s">
        <v>138</v>
      </c>
      <c r="L3667" t="s">
        <v>10487</v>
      </c>
      <c r="M3667" t="s">
        <v>10488</v>
      </c>
      <c r="N3667">
        <v>3.0438888880000001</v>
      </c>
      <c r="O3667">
        <v>0</v>
      </c>
      <c r="P3667">
        <v>83</v>
      </c>
      <c r="Q3667">
        <v>0</v>
      </c>
      <c r="R3667">
        <v>0</v>
      </c>
      <c r="S3667">
        <v>0</v>
      </c>
      <c r="T3667">
        <v>2</v>
      </c>
      <c r="U3667">
        <v>0</v>
      </c>
      <c r="V3667">
        <v>0</v>
      </c>
      <c r="W3667">
        <v>0</v>
      </c>
      <c r="X3667">
        <v>16.459973048917394</v>
      </c>
      <c r="Y3667">
        <v>0</v>
      </c>
      <c r="Z3667">
        <v>0</v>
      </c>
      <c r="AA3667">
        <v>0</v>
      </c>
      <c r="AB3667">
        <v>2.5625045663445169E-2</v>
      </c>
      <c r="AC3667">
        <v>0</v>
      </c>
      <c r="AD3667">
        <v>0</v>
      </c>
      <c r="AE3667">
        <v>16.48559809458084</v>
      </c>
    </row>
    <row r="3668" spans="1:31" x14ac:dyDescent="0.3">
      <c r="A3668">
        <v>2689648</v>
      </c>
      <c r="B3668">
        <v>1</v>
      </c>
      <c r="C3668" t="s">
        <v>81</v>
      </c>
      <c r="D3668" t="s">
        <v>112</v>
      </c>
      <c r="E3668" t="s">
        <v>132</v>
      </c>
      <c r="F3668" t="s">
        <v>10489</v>
      </c>
      <c r="G3668" t="s">
        <v>165</v>
      </c>
      <c r="H3668" t="s">
        <v>135</v>
      </c>
      <c r="I3668" t="s">
        <v>136</v>
      </c>
      <c r="J3668" t="s">
        <v>137</v>
      </c>
      <c r="K3668" t="s">
        <v>166</v>
      </c>
      <c r="L3668" t="s">
        <v>10490</v>
      </c>
      <c r="M3668" t="s">
        <v>10491</v>
      </c>
      <c r="N3668">
        <v>1.055555555</v>
      </c>
      <c r="O3668">
        <v>3</v>
      </c>
      <c r="P3668">
        <v>217</v>
      </c>
      <c r="Q3668">
        <v>7</v>
      </c>
      <c r="R3668">
        <v>95</v>
      </c>
      <c r="S3668">
        <v>1</v>
      </c>
      <c r="T3668">
        <v>12</v>
      </c>
      <c r="U3668">
        <v>0</v>
      </c>
      <c r="V3668">
        <v>0</v>
      </c>
      <c r="W3668">
        <v>1.3419618819335586</v>
      </c>
      <c r="X3668">
        <v>35.110519786615043</v>
      </c>
      <c r="Y3668">
        <v>5.8681588442481933</v>
      </c>
      <c r="Z3668">
        <v>46.964249469866836</v>
      </c>
      <c r="AA3668">
        <v>22.4324190219657</v>
      </c>
      <c r="AB3668">
        <v>18.883366218036635</v>
      </c>
      <c r="AC3668">
        <v>0</v>
      </c>
      <c r="AD3668">
        <v>0</v>
      </c>
      <c r="AE3668">
        <v>130.60067522266596</v>
      </c>
    </row>
    <row r="3669" spans="1:31" x14ac:dyDescent="0.3">
      <c r="A3669">
        <v>2690713</v>
      </c>
      <c r="B3669">
        <v>1</v>
      </c>
      <c r="C3669" t="s">
        <v>81</v>
      </c>
      <c r="D3669" t="s">
        <v>127</v>
      </c>
      <c r="E3669" t="s">
        <v>132</v>
      </c>
      <c r="F3669" t="s">
        <v>4882</v>
      </c>
      <c r="G3669" t="s">
        <v>134</v>
      </c>
      <c r="H3669" t="s">
        <v>135</v>
      </c>
      <c r="I3669" t="s">
        <v>136</v>
      </c>
      <c r="J3669" t="s">
        <v>137</v>
      </c>
      <c r="K3669" t="s">
        <v>138</v>
      </c>
      <c r="L3669" t="s">
        <v>10492</v>
      </c>
      <c r="M3669" t="s">
        <v>10493</v>
      </c>
      <c r="N3669">
        <v>0.167222222</v>
      </c>
      <c r="O3669">
        <v>3</v>
      </c>
      <c r="P3669">
        <v>35</v>
      </c>
      <c r="Q3669">
        <v>89</v>
      </c>
      <c r="R3669">
        <v>132</v>
      </c>
      <c r="S3669">
        <v>14</v>
      </c>
      <c r="T3669">
        <v>7</v>
      </c>
      <c r="U3669">
        <v>0</v>
      </c>
      <c r="V3669">
        <v>0</v>
      </c>
      <c r="W3669">
        <v>9.5954164242822881E-2</v>
      </c>
      <c r="X3669">
        <v>0.21474921300975225</v>
      </c>
      <c r="Y3669">
        <v>4.6516567980447512</v>
      </c>
      <c r="Z3669">
        <v>1.6788361289162781</v>
      </c>
      <c r="AA3669">
        <v>5.4617970035528183</v>
      </c>
      <c r="AB3669">
        <v>9.4414758912318333E-2</v>
      </c>
      <c r="AC3669">
        <v>0</v>
      </c>
      <c r="AD3669">
        <v>0</v>
      </c>
      <c r="AE3669">
        <v>12.19740806667874</v>
      </c>
    </row>
    <row r="3670" spans="1:31" x14ac:dyDescent="0.3">
      <c r="A3670">
        <v>2690721</v>
      </c>
      <c r="B3670">
        <v>1</v>
      </c>
      <c r="C3670" t="s">
        <v>81</v>
      </c>
      <c r="D3670" t="s">
        <v>122</v>
      </c>
      <c r="E3670" t="s">
        <v>132</v>
      </c>
      <c r="F3670" t="s">
        <v>6129</v>
      </c>
      <c r="G3670" t="s">
        <v>134</v>
      </c>
      <c r="H3670" t="s">
        <v>135</v>
      </c>
      <c r="I3670" t="s">
        <v>136</v>
      </c>
      <c r="J3670" t="s">
        <v>137</v>
      </c>
      <c r="K3670" t="s">
        <v>138</v>
      </c>
      <c r="L3670" t="s">
        <v>10494</v>
      </c>
      <c r="M3670" t="s">
        <v>10495</v>
      </c>
      <c r="N3670">
        <v>2.6016666659999999</v>
      </c>
      <c r="O3670">
        <v>0</v>
      </c>
      <c r="P3670">
        <v>120</v>
      </c>
      <c r="Q3670">
        <v>0</v>
      </c>
      <c r="R3670">
        <v>0</v>
      </c>
      <c r="S3670">
        <v>0</v>
      </c>
      <c r="T3670">
        <v>12</v>
      </c>
      <c r="U3670">
        <v>0</v>
      </c>
      <c r="V3670">
        <v>0</v>
      </c>
      <c r="W3670">
        <v>0</v>
      </c>
      <c r="X3670">
        <v>33.205070617217437</v>
      </c>
      <c r="Y3670">
        <v>0</v>
      </c>
      <c r="Z3670">
        <v>0</v>
      </c>
      <c r="AA3670">
        <v>0</v>
      </c>
      <c r="AB3670">
        <v>18.745435002663939</v>
      </c>
      <c r="AC3670">
        <v>0</v>
      </c>
      <c r="AD3670">
        <v>0</v>
      </c>
      <c r="AE3670">
        <v>51.950505619881376</v>
      </c>
    </row>
    <row r="3671" spans="1:31" x14ac:dyDescent="0.3">
      <c r="A3671">
        <v>2690794</v>
      </c>
      <c r="B3671">
        <v>1</v>
      </c>
      <c r="C3671" t="s">
        <v>81</v>
      </c>
      <c r="D3671" t="s">
        <v>122</v>
      </c>
      <c r="E3671" t="s">
        <v>145</v>
      </c>
      <c r="F3671" t="s">
        <v>10496</v>
      </c>
      <c r="G3671" t="s">
        <v>134</v>
      </c>
      <c r="H3671" t="s">
        <v>135</v>
      </c>
      <c r="I3671" t="s">
        <v>136</v>
      </c>
      <c r="J3671" t="s">
        <v>137</v>
      </c>
      <c r="K3671" t="s">
        <v>138</v>
      </c>
      <c r="L3671" t="s">
        <v>10497</v>
      </c>
      <c r="M3671" t="s">
        <v>10498</v>
      </c>
      <c r="N3671">
        <v>1.771111111</v>
      </c>
      <c r="O3671">
        <v>0</v>
      </c>
      <c r="P3671">
        <v>0</v>
      </c>
      <c r="Q3671">
        <v>0</v>
      </c>
      <c r="R3671">
        <v>0</v>
      </c>
      <c r="S3671">
        <v>0</v>
      </c>
      <c r="T3671">
        <v>1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  <c r="AA3671">
        <v>0</v>
      </c>
      <c r="AB3671">
        <v>8.4590472303195483</v>
      </c>
      <c r="AC3671">
        <v>0</v>
      </c>
      <c r="AD3671">
        <v>0</v>
      </c>
      <c r="AE3671">
        <v>8.4590472303195483</v>
      </c>
    </row>
    <row r="3672" spans="1:31" x14ac:dyDescent="0.3">
      <c r="A3672">
        <v>2690812</v>
      </c>
      <c r="B3672">
        <v>1</v>
      </c>
      <c r="C3672" t="s">
        <v>81</v>
      </c>
      <c r="D3672" t="s">
        <v>116</v>
      </c>
      <c r="E3672" t="s">
        <v>160</v>
      </c>
      <c r="F3672" t="s">
        <v>3833</v>
      </c>
      <c r="G3672" t="s">
        <v>134</v>
      </c>
      <c r="H3672" t="s">
        <v>135</v>
      </c>
      <c r="I3672" t="s">
        <v>136</v>
      </c>
      <c r="J3672" t="s">
        <v>137</v>
      </c>
      <c r="K3672" t="s">
        <v>138</v>
      </c>
      <c r="L3672" t="s">
        <v>10499</v>
      </c>
      <c r="M3672" t="s">
        <v>10500</v>
      </c>
      <c r="N3672">
        <v>0.12222222200000001</v>
      </c>
      <c r="O3672">
        <v>3</v>
      </c>
      <c r="P3672">
        <v>436</v>
      </c>
      <c r="Q3672">
        <v>20</v>
      </c>
      <c r="R3672">
        <v>23</v>
      </c>
      <c r="S3672">
        <v>14</v>
      </c>
      <c r="T3672">
        <v>27</v>
      </c>
      <c r="U3672">
        <v>1</v>
      </c>
      <c r="V3672">
        <v>0</v>
      </c>
      <c r="W3672">
        <v>0.11060552715483554</v>
      </c>
      <c r="X3672">
        <v>6.9951062187253896</v>
      </c>
      <c r="Y3672">
        <v>6.1095317861254559</v>
      </c>
      <c r="Z3672">
        <v>0.70367751915739407</v>
      </c>
      <c r="AA3672">
        <v>17.363722306073473</v>
      </c>
      <c r="AB3672">
        <v>0.58136326284062922</v>
      </c>
      <c r="AC3672">
        <v>0.20596472229115209</v>
      </c>
      <c r="AD3672">
        <v>0</v>
      </c>
      <c r="AE3672">
        <v>32.069971342368326</v>
      </c>
    </row>
    <row r="3673" spans="1:31" x14ac:dyDescent="0.3">
      <c r="A3673">
        <v>2691473</v>
      </c>
      <c r="B3673">
        <v>1</v>
      </c>
      <c r="C3673" t="s">
        <v>81</v>
      </c>
      <c r="D3673" t="s">
        <v>116</v>
      </c>
      <c r="E3673" t="s">
        <v>160</v>
      </c>
      <c r="F3673" t="s">
        <v>10501</v>
      </c>
      <c r="G3673" t="s">
        <v>165</v>
      </c>
      <c r="H3673" t="s">
        <v>135</v>
      </c>
      <c r="I3673" t="s">
        <v>136</v>
      </c>
      <c r="J3673" t="s">
        <v>137</v>
      </c>
      <c r="K3673" t="s">
        <v>166</v>
      </c>
      <c r="L3673" t="s">
        <v>10502</v>
      </c>
      <c r="M3673" t="s">
        <v>10503</v>
      </c>
      <c r="N3673">
        <v>3.7355555549999999</v>
      </c>
      <c r="O3673">
        <v>2</v>
      </c>
      <c r="P3673">
        <v>2310</v>
      </c>
      <c r="Q3673">
        <v>171</v>
      </c>
      <c r="R3673">
        <v>175</v>
      </c>
      <c r="S3673">
        <v>6</v>
      </c>
      <c r="T3673">
        <v>339</v>
      </c>
      <c r="U3673">
        <v>1</v>
      </c>
      <c r="V3673">
        <v>0</v>
      </c>
      <c r="W3673">
        <v>0.8183428560797954</v>
      </c>
      <c r="X3673">
        <v>1089.5019600573228</v>
      </c>
      <c r="Y3673">
        <v>284.07307763974939</v>
      </c>
      <c r="Z3673">
        <v>216.42547345573414</v>
      </c>
      <c r="AA3673">
        <v>210.51128469511153</v>
      </c>
      <c r="AB3673">
        <v>480.0375455053163</v>
      </c>
      <c r="AC3673">
        <v>56.847158642865622</v>
      </c>
      <c r="AD3673">
        <v>0</v>
      </c>
      <c r="AE3673">
        <v>2338.2148428521791</v>
      </c>
    </row>
    <row r="3674" spans="1:31" x14ac:dyDescent="0.3">
      <c r="A3674">
        <v>2691597</v>
      </c>
      <c r="B3674">
        <v>1</v>
      </c>
      <c r="C3674" t="s">
        <v>81</v>
      </c>
      <c r="D3674" t="s">
        <v>122</v>
      </c>
      <c r="E3674" t="s">
        <v>145</v>
      </c>
      <c r="F3674" t="s">
        <v>4186</v>
      </c>
      <c r="G3674" t="s">
        <v>409</v>
      </c>
      <c r="H3674" t="s">
        <v>135</v>
      </c>
      <c r="I3674" t="s">
        <v>136</v>
      </c>
      <c r="J3674" t="s">
        <v>137</v>
      </c>
      <c r="K3674" t="s">
        <v>138</v>
      </c>
      <c r="L3674" t="s">
        <v>10504</v>
      </c>
      <c r="M3674" t="s">
        <v>10505</v>
      </c>
      <c r="N3674">
        <v>0.67083333300000003</v>
      </c>
      <c r="O3674">
        <v>0</v>
      </c>
      <c r="P3674">
        <v>177</v>
      </c>
      <c r="Q3674">
        <v>0</v>
      </c>
      <c r="R3674">
        <v>0</v>
      </c>
      <c r="S3674">
        <v>1</v>
      </c>
      <c r="T3674">
        <v>9</v>
      </c>
      <c r="U3674">
        <v>0</v>
      </c>
      <c r="V3674">
        <v>0</v>
      </c>
      <c r="W3674">
        <v>0</v>
      </c>
      <c r="X3674">
        <v>12.571136874946991</v>
      </c>
      <c r="Y3674">
        <v>0</v>
      </c>
      <c r="Z3674">
        <v>0</v>
      </c>
      <c r="AA3674">
        <v>0.99733974164209005</v>
      </c>
      <c r="AB3674">
        <v>4.3183180497340352</v>
      </c>
      <c r="AC3674">
        <v>0</v>
      </c>
      <c r="AD3674">
        <v>0</v>
      </c>
      <c r="AE3674">
        <v>17.886794666323116</v>
      </c>
    </row>
    <row r="3675" spans="1:31" x14ac:dyDescent="0.3">
      <c r="A3675">
        <v>2691667</v>
      </c>
      <c r="B3675">
        <v>1</v>
      </c>
      <c r="C3675" t="s">
        <v>81</v>
      </c>
      <c r="D3675" t="s">
        <v>112</v>
      </c>
      <c r="E3675" t="s">
        <v>145</v>
      </c>
      <c r="F3675" t="s">
        <v>10506</v>
      </c>
      <c r="G3675" t="s">
        <v>134</v>
      </c>
      <c r="H3675" t="s">
        <v>135</v>
      </c>
      <c r="I3675" t="s">
        <v>136</v>
      </c>
      <c r="J3675" t="s">
        <v>137</v>
      </c>
      <c r="K3675" t="s">
        <v>138</v>
      </c>
      <c r="L3675" t="s">
        <v>10507</v>
      </c>
      <c r="M3675" t="s">
        <v>10508</v>
      </c>
      <c r="N3675">
        <v>8.7499999999999994E-2</v>
      </c>
      <c r="O3675">
        <v>1</v>
      </c>
      <c r="P3675">
        <v>71</v>
      </c>
      <c r="Q3675">
        <v>0</v>
      </c>
      <c r="R3675">
        <v>21</v>
      </c>
      <c r="S3675">
        <v>0</v>
      </c>
      <c r="T3675">
        <v>5</v>
      </c>
      <c r="U3675">
        <v>0</v>
      </c>
      <c r="V3675">
        <v>0</v>
      </c>
      <c r="W3675">
        <v>1.6445307637499997E-2</v>
      </c>
      <c r="X3675">
        <v>0.83889720090204023</v>
      </c>
      <c r="Y3675">
        <v>0</v>
      </c>
      <c r="Z3675">
        <v>0.55660276933493746</v>
      </c>
      <c r="AA3675">
        <v>0</v>
      </c>
      <c r="AB3675">
        <v>8.0829805933064991E-2</v>
      </c>
      <c r="AC3675">
        <v>0</v>
      </c>
      <c r="AD3675">
        <v>0</v>
      </c>
      <c r="AE3675">
        <v>1.4927750838075426</v>
      </c>
    </row>
    <row r="3676" spans="1:31" x14ac:dyDescent="0.3">
      <c r="A3676">
        <v>2691912</v>
      </c>
      <c r="B3676">
        <v>1</v>
      </c>
      <c r="C3676" t="s">
        <v>81</v>
      </c>
      <c r="D3676" t="s">
        <v>116</v>
      </c>
      <c r="E3676" t="s">
        <v>132</v>
      </c>
      <c r="F3676" t="s">
        <v>4599</v>
      </c>
      <c r="G3676" t="s">
        <v>134</v>
      </c>
      <c r="H3676" t="s">
        <v>135</v>
      </c>
      <c r="I3676" t="s">
        <v>136</v>
      </c>
      <c r="J3676" t="s">
        <v>137</v>
      </c>
      <c r="K3676" t="s">
        <v>138</v>
      </c>
      <c r="L3676" t="s">
        <v>10509</v>
      </c>
      <c r="M3676" t="s">
        <v>10510</v>
      </c>
      <c r="N3676">
        <v>2.9272222220000002</v>
      </c>
      <c r="O3676">
        <v>1</v>
      </c>
      <c r="P3676">
        <v>45</v>
      </c>
      <c r="Q3676">
        <v>145</v>
      </c>
      <c r="R3676">
        <v>39</v>
      </c>
      <c r="S3676">
        <v>2</v>
      </c>
      <c r="T3676">
        <v>0</v>
      </c>
      <c r="U3676">
        <v>0</v>
      </c>
      <c r="V3676">
        <v>0</v>
      </c>
      <c r="W3676">
        <v>9.4472403197236904E-2</v>
      </c>
      <c r="X3676">
        <v>12.399214167835295</v>
      </c>
      <c r="Y3676">
        <v>164.92309101476968</v>
      </c>
      <c r="Z3676">
        <v>57.297756526212773</v>
      </c>
      <c r="AA3676">
        <v>4.1072397198551869</v>
      </c>
      <c r="AB3676">
        <v>0</v>
      </c>
      <c r="AC3676">
        <v>0</v>
      </c>
      <c r="AD3676">
        <v>0</v>
      </c>
      <c r="AE3676">
        <v>238.82177383187016</v>
      </c>
    </row>
    <row r="3677" spans="1:31" x14ac:dyDescent="0.3">
      <c r="A3677">
        <v>2692064</v>
      </c>
      <c r="B3677">
        <v>1</v>
      </c>
      <c r="C3677" t="s">
        <v>81</v>
      </c>
      <c r="D3677" t="s">
        <v>112</v>
      </c>
      <c r="E3677" t="s">
        <v>160</v>
      </c>
      <c r="F3677" t="s">
        <v>360</v>
      </c>
      <c r="G3677" t="s">
        <v>134</v>
      </c>
      <c r="H3677" t="s">
        <v>135</v>
      </c>
      <c r="I3677" t="s">
        <v>136</v>
      </c>
      <c r="J3677" t="s">
        <v>137</v>
      </c>
      <c r="K3677" t="s">
        <v>138</v>
      </c>
      <c r="L3677" t="s">
        <v>10511</v>
      </c>
      <c r="M3677" t="s">
        <v>10512</v>
      </c>
      <c r="N3677">
        <v>0.61111111100000004</v>
      </c>
      <c r="O3677">
        <v>3</v>
      </c>
      <c r="P3677">
        <v>0</v>
      </c>
      <c r="Q3677">
        <v>29</v>
      </c>
      <c r="R3677">
        <v>12</v>
      </c>
      <c r="S3677">
        <v>6</v>
      </c>
      <c r="T3677">
        <v>1</v>
      </c>
      <c r="U3677">
        <v>2</v>
      </c>
      <c r="V3677">
        <v>0</v>
      </c>
      <c r="W3677">
        <v>2.0605817703957623</v>
      </c>
      <c r="X3677">
        <v>0</v>
      </c>
      <c r="Y3677">
        <v>20.986307842336132</v>
      </c>
      <c r="Z3677">
        <v>3.7720892364506984</v>
      </c>
      <c r="AA3677">
        <v>15.319184997064919</v>
      </c>
      <c r="AB3677">
        <v>0</v>
      </c>
      <c r="AC3677">
        <v>136.56709336437305</v>
      </c>
      <c r="AD3677">
        <v>0</v>
      </c>
      <c r="AE3677">
        <v>178.70525721062057</v>
      </c>
    </row>
    <row r="3678" spans="1:31" x14ac:dyDescent="0.3">
      <c r="A3678">
        <v>2692069</v>
      </c>
      <c r="B3678">
        <v>1</v>
      </c>
      <c r="C3678" t="s">
        <v>81</v>
      </c>
      <c r="D3678" t="s">
        <v>116</v>
      </c>
      <c r="E3678" t="s">
        <v>145</v>
      </c>
      <c r="F3678" t="s">
        <v>10513</v>
      </c>
      <c r="G3678" t="s">
        <v>176</v>
      </c>
      <c r="H3678" t="s">
        <v>135</v>
      </c>
      <c r="I3678" t="s">
        <v>136</v>
      </c>
      <c r="J3678" t="s">
        <v>137</v>
      </c>
      <c r="K3678" t="s">
        <v>138</v>
      </c>
      <c r="L3678" t="s">
        <v>10514</v>
      </c>
      <c r="M3678" t="s">
        <v>10515</v>
      </c>
      <c r="N3678">
        <v>2.432222222</v>
      </c>
      <c r="O3678">
        <v>2</v>
      </c>
      <c r="P3678">
        <v>98</v>
      </c>
      <c r="Q3678">
        <v>5</v>
      </c>
      <c r="R3678">
        <v>59</v>
      </c>
      <c r="S3678">
        <v>1</v>
      </c>
      <c r="T3678">
        <v>9</v>
      </c>
      <c r="U3678">
        <v>0</v>
      </c>
      <c r="V3678">
        <v>0</v>
      </c>
      <c r="W3678">
        <v>0.87317469202333342</v>
      </c>
      <c r="X3678">
        <v>61.079570801999616</v>
      </c>
      <c r="Y3678">
        <v>1.5027702692606144</v>
      </c>
      <c r="Z3678">
        <v>145.375200541407</v>
      </c>
      <c r="AA3678">
        <v>12.589994454294683</v>
      </c>
      <c r="AB3678">
        <v>22.106619504958282</v>
      </c>
      <c r="AC3678">
        <v>0</v>
      </c>
      <c r="AD3678">
        <v>0</v>
      </c>
      <c r="AE3678">
        <v>243.52733026394353</v>
      </c>
    </row>
    <row r="3679" spans="1:31" x14ac:dyDescent="0.3">
      <c r="A3679">
        <v>2692339</v>
      </c>
      <c r="B3679">
        <v>1</v>
      </c>
      <c r="C3679" t="s">
        <v>81</v>
      </c>
      <c r="D3679" t="s">
        <v>124</v>
      </c>
      <c r="E3679" t="s">
        <v>145</v>
      </c>
      <c r="F3679" t="s">
        <v>10516</v>
      </c>
      <c r="G3679" t="s">
        <v>409</v>
      </c>
      <c r="H3679" t="s">
        <v>135</v>
      </c>
      <c r="I3679" t="s">
        <v>136</v>
      </c>
      <c r="J3679" t="s">
        <v>137</v>
      </c>
      <c r="K3679" t="s">
        <v>138</v>
      </c>
      <c r="L3679" t="s">
        <v>10517</v>
      </c>
      <c r="M3679" t="s">
        <v>10518</v>
      </c>
      <c r="N3679">
        <v>0.36944444399999998</v>
      </c>
      <c r="O3679">
        <v>0</v>
      </c>
      <c r="P3679">
        <v>20</v>
      </c>
      <c r="Q3679">
        <v>0</v>
      </c>
      <c r="R3679">
        <v>8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0.91627782377399936</v>
      </c>
      <c r="Y3679">
        <v>0</v>
      </c>
      <c r="Z3679">
        <v>0.17275394116457754</v>
      </c>
      <c r="AA3679">
        <v>0</v>
      </c>
      <c r="AB3679">
        <v>0</v>
      </c>
      <c r="AC3679">
        <v>0</v>
      </c>
      <c r="AD3679">
        <v>0</v>
      </c>
      <c r="AE3679">
        <v>1.0890317649385768</v>
      </c>
    </row>
    <row r="3680" spans="1:31" x14ac:dyDescent="0.3">
      <c r="A3680">
        <v>2692412</v>
      </c>
      <c r="B3680">
        <v>1</v>
      </c>
      <c r="C3680" t="s">
        <v>81</v>
      </c>
      <c r="D3680" t="s">
        <v>122</v>
      </c>
      <c r="E3680" t="s">
        <v>145</v>
      </c>
      <c r="F3680" t="s">
        <v>10519</v>
      </c>
      <c r="G3680" t="s">
        <v>176</v>
      </c>
      <c r="H3680" t="s">
        <v>135</v>
      </c>
      <c r="I3680" t="s">
        <v>136</v>
      </c>
      <c r="J3680" t="s">
        <v>137</v>
      </c>
      <c r="K3680" t="s">
        <v>138</v>
      </c>
      <c r="L3680" t="s">
        <v>10520</v>
      </c>
      <c r="M3680" t="s">
        <v>10521</v>
      </c>
      <c r="N3680">
        <v>2.5022222219999999</v>
      </c>
      <c r="O3680">
        <v>0</v>
      </c>
      <c r="P3680">
        <v>83</v>
      </c>
      <c r="Q3680">
        <v>0</v>
      </c>
      <c r="R3680">
        <v>4</v>
      </c>
      <c r="S3680">
        <v>0</v>
      </c>
      <c r="T3680">
        <v>2</v>
      </c>
      <c r="U3680">
        <v>0</v>
      </c>
      <c r="V3680">
        <v>0</v>
      </c>
      <c r="W3680">
        <v>0</v>
      </c>
      <c r="X3680">
        <v>38.089771637988278</v>
      </c>
      <c r="Y3680">
        <v>0</v>
      </c>
      <c r="Z3680">
        <v>1.5246220863241655</v>
      </c>
      <c r="AA3680">
        <v>0</v>
      </c>
      <c r="AB3680">
        <v>4.7469464661807264</v>
      </c>
      <c r="AC3680">
        <v>0</v>
      </c>
      <c r="AD3680">
        <v>0</v>
      </c>
      <c r="AE3680">
        <v>44.361340190493166</v>
      </c>
    </row>
    <row r="3681" spans="1:31" x14ac:dyDescent="0.3">
      <c r="A3681">
        <v>2692601</v>
      </c>
      <c r="B3681">
        <v>1</v>
      </c>
      <c r="C3681" t="s">
        <v>80</v>
      </c>
      <c r="D3681" t="s">
        <v>102</v>
      </c>
      <c r="E3681" t="s">
        <v>145</v>
      </c>
      <c r="F3681" t="s">
        <v>10522</v>
      </c>
      <c r="G3681" t="s">
        <v>176</v>
      </c>
      <c r="H3681" t="s">
        <v>135</v>
      </c>
      <c r="I3681" t="s">
        <v>136</v>
      </c>
      <c r="J3681" t="s">
        <v>137</v>
      </c>
      <c r="K3681" t="s">
        <v>138</v>
      </c>
      <c r="L3681" t="s">
        <v>10523</v>
      </c>
      <c r="M3681" t="s">
        <v>10524</v>
      </c>
      <c r="N3681">
        <v>0.887222222</v>
      </c>
      <c r="O3681">
        <v>0</v>
      </c>
      <c r="P3681">
        <v>330</v>
      </c>
      <c r="Q3681">
        <v>0</v>
      </c>
      <c r="R3681">
        <v>2</v>
      </c>
      <c r="S3681">
        <v>1</v>
      </c>
      <c r="T3681">
        <v>31</v>
      </c>
      <c r="U3681">
        <v>0</v>
      </c>
      <c r="V3681">
        <v>0</v>
      </c>
      <c r="W3681">
        <v>0</v>
      </c>
      <c r="X3681">
        <v>36.276538855466953</v>
      </c>
      <c r="Y3681">
        <v>0</v>
      </c>
      <c r="Z3681">
        <v>0.11402651653122022</v>
      </c>
      <c r="AA3681">
        <v>4.1322272318681144</v>
      </c>
      <c r="AB3681">
        <v>17.530817762531715</v>
      </c>
      <c r="AC3681">
        <v>0</v>
      </c>
      <c r="AD3681">
        <v>0</v>
      </c>
      <c r="AE3681">
        <v>58.053610366398004</v>
      </c>
    </row>
    <row r="3682" spans="1:31" x14ac:dyDescent="0.3">
      <c r="A3682">
        <v>2692865</v>
      </c>
      <c r="B3682">
        <v>1</v>
      </c>
      <c r="C3682" t="s">
        <v>81</v>
      </c>
      <c r="D3682" t="s">
        <v>122</v>
      </c>
      <c r="E3682" t="s">
        <v>160</v>
      </c>
      <c r="F3682" t="s">
        <v>10525</v>
      </c>
      <c r="G3682" t="s">
        <v>134</v>
      </c>
      <c r="H3682" t="s">
        <v>135</v>
      </c>
      <c r="I3682" t="s">
        <v>136</v>
      </c>
      <c r="J3682" t="s">
        <v>137</v>
      </c>
      <c r="K3682" t="s">
        <v>138</v>
      </c>
      <c r="L3682" t="s">
        <v>10526</v>
      </c>
      <c r="M3682" t="s">
        <v>10527</v>
      </c>
      <c r="N3682">
        <v>1.4811111109999999</v>
      </c>
      <c r="O3682">
        <v>9</v>
      </c>
      <c r="P3682">
        <v>731</v>
      </c>
      <c r="Q3682">
        <v>202</v>
      </c>
      <c r="R3682">
        <v>63</v>
      </c>
      <c r="S3682">
        <v>20</v>
      </c>
      <c r="T3682">
        <v>87</v>
      </c>
      <c r="U3682">
        <v>0</v>
      </c>
      <c r="V3682">
        <v>0</v>
      </c>
      <c r="W3682">
        <v>2.7184208474171303</v>
      </c>
      <c r="X3682">
        <v>148.93853080335728</v>
      </c>
      <c r="Y3682">
        <v>162.21088868733642</v>
      </c>
      <c r="Z3682">
        <v>78.975448017305851</v>
      </c>
      <c r="AA3682">
        <v>437.39712434730563</v>
      </c>
      <c r="AB3682">
        <v>77.52048652043905</v>
      </c>
      <c r="AC3682">
        <v>0</v>
      </c>
      <c r="AD3682">
        <v>0</v>
      </c>
      <c r="AE3682">
        <v>907.76089922316135</v>
      </c>
    </row>
    <row r="3683" spans="1:31" x14ac:dyDescent="0.3">
      <c r="A3683">
        <v>2692911</v>
      </c>
      <c r="B3683">
        <v>1</v>
      </c>
      <c r="C3683" t="s">
        <v>81</v>
      </c>
      <c r="D3683" t="s">
        <v>116</v>
      </c>
      <c r="E3683" t="s">
        <v>160</v>
      </c>
      <c r="F3683" t="s">
        <v>10528</v>
      </c>
      <c r="G3683" t="s">
        <v>134</v>
      </c>
      <c r="H3683" t="s">
        <v>135</v>
      </c>
      <c r="I3683" t="s">
        <v>136</v>
      </c>
      <c r="J3683" t="s">
        <v>137</v>
      </c>
      <c r="K3683" t="s">
        <v>138</v>
      </c>
      <c r="L3683" t="s">
        <v>10529</v>
      </c>
      <c r="M3683" t="s">
        <v>10530</v>
      </c>
      <c r="N3683">
        <v>0.11861111100000001</v>
      </c>
      <c r="O3683">
        <v>22</v>
      </c>
      <c r="P3683">
        <v>4535</v>
      </c>
      <c r="Q3683">
        <v>555</v>
      </c>
      <c r="R3683">
        <v>516</v>
      </c>
      <c r="S3683">
        <v>49</v>
      </c>
      <c r="T3683">
        <v>503</v>
      </c>
      <c r="U3683">
        <v>7</v>
      </c>
      <c r="V3683">
        <v>0</v>
      </c>
      <c r="W3683">
        <v>0.73327335332606303</v>
      </c>
      <c r="X3683">
        <v>72.534341081101601</v>
      </c>
      <c r="Y3683">
        <v>59.434210385963965</v>
      </c>
      <c r="Z3683">
        <v>38.997137766235106</v>
      </c>
      <c r="AA3683">
        <v>24.144335915531627</v>
      </c>
      <c r="AB3683">
        <v>18.277468819390442</v>
      </c>
      <c r="AC3683">
        <v>6.3840791446082843</v>
      </c>
      <c r="AD3683">
        <v>0</v>
      </c>
      <c r="AE3683">
        <v>220.50484646615709</v>
      </c>
    </row>
    <row r="3684" spans="1:31" x14ac:dyDescent="0.3">
      <c r="A3684">
        <v>2692937</v>
      </c>
      <c r="B3684">
        <v>1</v>
      </c>
      <c r="C3684" t="s">
        <v>81</v>
      </c>
      <c r="D3684" t="s">
        <v>122</v>
      </c>
      <c r="E3684" t="s">
        <v>132</v>
      </c>
      <c r="F3684" t="s">
        <v>10531</v>
      </c>
      <c r="G3684" t="s">
        <v>134</v>
      </c>
      <c r="H3684" t="s">
        <v>135</v>
      </c>
      <c r="I3684" t="s">
        <v>136</v>
      </c>
      <c r="J3684" t="s">
        <v>137</v>
      </c>
      <c r="K3684" t="s">
        <v>138</v>
      </c>
      <c r="L3684" t="s">
        <v>10532</v>
      </c>
      <c r="M3684" t="s">
        <v>10533</v>
      </c>
      <c r="N3684">
        <v>0.32666666599999999</v>
      </c>
      <c r="O3684">
        <v>2</v>
      </c>
      <c r="P3684">
        <v>105</v>
      </c>
      <c r="Q3684">
        <v>17</v>
      </c>
      <c r="R3684">
        <v>7</v>
      </c>
      <c r="S3684">
        <v>9</v>
      </c>
      <c r="T3684">
        <v>8</v>
      </c>
      <c r="U3684">
        <v>0</v>
      </c>
      <c r="V3684">
        <v>0</v>
      </c>
      <c r="W3684">
        <v>0.2758744065798</v>
      </c>
      <c r="X3684">
        <v>4.7084223687075974</v>
      </c>
      <c r="Y3684">
        <v>20.08047886110203</v>
      </c>
      <c r="Z3684">
        <v>0.58125768940409328</v>
      </c>
      <c r="AA3684">
        <v>19.346961201194414</v>
      </c>
      <c r="AB3684">
        <v>0.53623774633968002</v>
      </c>
      <c r="AC3684">
        <v>0</v>
      </c>
      <c r="AD3684">
        <v>0</v>
      </c>
      <c r="AE3684">
        <v>45.529232273327615</v>
      </c>
    </row>
    <row r="3685" spans="1:31" x14ac:dyDescent="0.3">
      <c r="A3685">
        <v>2693201</v>
      </c>
      <c r="B3685">
        <v>1</v>
      </c>
      <c r="C3685" t="s">
        <v>80</v>
      </c>
      <c r="D3685" t="s">
        <v>82</v>
      </c>
      <c r="E3685" t="s">
        <v>428</v>
      </c>
      <c r="F3685" t="s">
        <v>1541</v>
      </c>
      <c r="G3685" t="s">
        <v>903</v>
      </c>
      <c r="H3685" t="s">
        <v>187</v>
      </c>
      <c r="I3685" t="s">
        <v>136</v>
      </c>
      <c r="J3685" t="s">
        <v>137</v>
      </c>
      <c r="K3685" t="s">
        <v>138</v>
      </c>
      <c r="L3685" t="s">
        <v>10534</v>
      </c>
      <c r="M3685" t="s">
        <v>10535</v>
      </c>
      <c r="N3685">
        <v>6.4797222220000004</v>
      </c>
      <c r="O3685">
        <v>0</v>
      </c>
      <c r="P3685">
        <v>0</v>
      </c>
      <c r="Q3685">
        <v>0</v>
      </c>
      <c r="R3685">
        <v>0</v>
      </c>
      <c r="S3685">
        <v>0</v>
      </c>
      <c r="T3685">
        <v>17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  <c r="AA3685">
        <v>0</v>
      </c>
      <c r="AB3685">
        <v>47.174131242350548</v>
      </c>
      <c r="AC3685">
        <v>0</v>
      </c>
      <c r="AD3685">
        <v>0</v>
      </c>
      <c r="AE3685">
        <v>47.174131242350548</v>
      </c>
    </row>
    <row r="3686" spans="1:31" x14ac:dyDescent="0.3">
      <c r="A3686">
        <v>2686001</v>
      </c>
      <c r="B3686">
        <v>1</v>
      </c>
      <c r="C3686" t="s">
        <v>80</v>
      </c>
      <c r="D3686" t="s">
        <v>93</v>
      </c>
      <c r="E3686" t="s">
        <v>160</v>
      </c>
      <c r="F3686" t="s">
        <v>10536</v>
      </c>
      <c r="G3686" t="s">
        <v>134</v>
      </c>
      <c r="H3686" t="s">
        <v>135</v>
      </c>
      <c r="I3686" t="s">
        <v>136</v>
      </c>
      <c r="J3686" t="s">
        <v>137</v>
      </c>
      <c r="K3686" t="s">
        <v>138</v>
      </c>
      <c r="L3686" t="s">
        <v>10537</v>
      </c>
      <c r="M3686" t="s">
        <v>10538</v>
      </c>
      <c r="N3686">
        <v>0.215277777</v>
      </c>
      <c r="O3686">
        <v>1</v>
      </c>
      <c r="P3686">
        <v>337</v>
      </c>
      <c r="Q3686">
        <v>39</v>
      </c>
      <c r="R3686">
        <v>201</v>
      </c>
      <c r="S3686">
        <v>7</v>
      </c>
      <c r="T3686">
        <v>94</v>
      </c>
      <c r="U3686">
        <v>0</v>
      </c>
      <c r="V3686">
        <v>0</v>
      </c>
      <c r="W3686">
        <v>0.4656509182386841</v>
      </c>
      <c r="X3686">
        <v>19.124905364730065</v>
      </c>
      <c r="Y3686">
        <v>81.141313669652789</v>
      </c>
      <c r="Z3686">
        <v>109.32488790545602</v>
      </c>
      <c r="AA3686">
        <v>17.049911748980286</v>
      </c>
      <c r="AB3686">
        <v>28.483413805046649</v>
      </c>
      <c r="AC3686">
        <v>0</v>
      </c>
      <c r="AD3686">
        <v>0</v>
      </c>
      <c r="AE3686">
        <v>255.59008341210449</v>
      </c>
    </row>
    <row r="3687" spans="1:31" x14ac:dyDescent="0.3">
      <c r="A3687">
        <v>2687001</v>
      </c>
      <c r="B3687">
        <v>1</v>
      </c>
      <c r="C3687" t="s">
        <v>80</v>
      </c>
      <c r="D3687" t="s">
        <v>84</v>
      </c>
      <c r="E3687" t="s">
        <v>145</v>
      </c>
      <c r="F3687" t="s">
        <v>4682</v>
      </c>
      <c r="G3687" t="s">
        <v>157</v>
      </c>
      <c r="H3687" t="s">
        <v>135</v>
      </c>
      <c r="I3687" t="s">
        <v>136</v>
      </c>
      <c r="J3687" t="s">
        <v>137</v>
      </c>
      <c r="K3687" t="s">
        <v>138</v>
      </c>
      <c r="L3687" t="s">
        <v>10539</v>
      </c>
      <c r="M3687" t="s">
        <v>10540</v>
      </c>
      <c r="N3687">
        <v>0.571111111</v>
      </c>
      <c r="O3687">
        <v>5</v>
      </c>
      <c r="P3687">
        <v>727</v>
      </c>
      <c r="Q3687">
        <v>1</v>
      </c>
      <c r="R3687">
        <v>71</v>
      </c>
      <c r="S3687">
        <v>5</v>
      </c>
      <c r="T3687">
        <v>84</v>
      </c>
      <c r="U3687">
        <v>0</v>
      </c>
      <c r="V3687">
        <v>0</v>
      </c>
      <c r="W3687">
        <v>0.5132223328717429</v>
      </c>
      <c r="X3687">
        <v>69.376457323657107</v>
      </c>
      <c r="Y3687">
        <v>2.9438765348720146</v>
      </c>
      <c r="Z3687">
        <v>13.180562415640349</v>
      </c>
      <c r="AA3687">
        <v>4.311557382035228</v>
      </c>
      <c r="AB3687">
        <v>35.874205597482764</v>
      </c>
      <c r="AC3687">
        <v>0</v>
      </c>
      <c r="AD3687">
        <v>0</v>
      </c>
      <c r="AE3687">
        <v>126.19988158655923</v>
      </c>
    </row>
    <row r="3688" spans="1:31" x14ac:dyDescent="0.3">
      <c r="A3688">
        <v>2691464</v>
      </c>
      <c r="B3688">
        <v>1</v>
      </c>
      <c r="C3688" t="s">
        <v>81</v>
      </c>
      <c r="D3688" t="s">
        <v>114</v>
      </c>
      <c r="E3688" t="s">
        <v>145</v>
      </c>
      <c r="F3688" t="s">
        <v>10541</v>
      </c>
      <c r="G3688" t="s">
        <v>2651</v>
      </c>
      <c r="H3688" t="s">
        <v>135</v>
      </c>
      <c r="I3688" t="s">
        <v>136</v>
      </c>
      <c r="J3688" t="s">
        <v>137</v>
      </c>
      <c r="K3688" t="s">
        <v>166</v>
      </c>
      <c r="L3688" t="s">
        <v>10542</v>
      </c>
      <c r="M3688" t="s">
        <v>10543</v>
      </c>
      <c r="N3688">
        <v>6.5505555549999999</v>
      </c>
      <c r="O3688">
        <v>0</v>
      </c>
      <c r="P3688">
        <v>74</v>
      </c>
      <c r="Q3688">
        <v>1</v>
      </c>
      <c r="R3688">
        <v>5</v>
      </c>
      <c r="S3688">
        <v>0</v>
      </c>
      <c r="T3688">
        <v>6</v>
      </c>
      <c r="U3688">
        <v>0</v>
      </c>
      <c r="V3688">
        <v>0</v>
      </c>
      <c r="W3688">
        <v>0</v>
      </c>
      <c r="X3688">
        <v>39.692683382325782</v>
      </c>
      <c r="Y3688">
        <v>7.2320678445139794</v>
      </c>
      <c r="Z3688">
        <v>1.7395149368827607</v>
      </c>
      <c r="AA3688">
        <v>0</v>
      </c>
      <c r="AB3688">
        <v>0.40143113581852879</v>
      </c>
      <c r="AC3688">
        <v>0</v>
      </c>
      <c r="AD3688">
        <v>0</v>
      </c>
      <c r="AE3688">
        <v>49.06569729954105</v>
      </c>
    </row>
    <row r="3689" spans="1:31" x14ac:dyDescent="0.3">
      <c r="A3689">
        <v>2692067</v>
      </c>
      <c r="B3689">
        <v>1</v>
      </c>
      <c r="C3689" t="s">
        <v>81</v>
      </c>
      <c r="D3689" t="s">
        <v>126</v>
      </c>
      <c r="E3689" t="s">
        <v>132</v>
      </c>
      <c r="F3689" t="s">
        <v>276</v>
      </c>
      <c r="G3689" t="s">
        <v>134</v>
      </c>
      <c r="H3689" t="s">
        <v>135</v>
      </c>
      <c r="I3689" t="s">
        <v>169</v>
      </c>
      <c r="J3689" t="s">
        <v>137</v>
      </c>
      <c r="K3689" t="s">
        <v>138</v>
      </c>
      <c r="L3689" t="s">
        <v>10544</v>
      </c>
      <c r="M3689" t="s">
        <v>10545</v>
      </c>
      <c r="N3689">
        <v>2.7777769999999999E-3</v>
      </c>
      <c r="O3689">
        <v>7</v>
      </c>
      <c r="P3689">
        <v>923</v>
      </c>
      <c r="Q3689">
        <v>51</v>
      </c>
      <c r="R3689">
        <v>131</v>
      </c>
      <c r="S3689">
        <v>3</v>
      </c>
      <c r="T3689">
        <v>55</v>
      </c>
      <c r="U3689">
        <v>0</v>
      </c>
      <c r="V3689">
        <v>0</v>
      </c>
      <c r="W3689">
        <v>3.025420941666667E-3</v>
      </c>
      <c r="X3689">
        <v>0.23819840592145114</v>
      </c>
      <c r="Y3689">
        <v>0.34405569663137664</v>
      </c>
      <c r="Z3689">
        <v>0.19827357724811773</v>
      </c>
      <c r="AA3689">
        <v>9.2563298300399992E-3</v>
      </c>
      <c r="AB3689">
        <v>3.3794986263559722E-2</v>
      </c>
      <c r="AC3689">
        <v>0</v>
      </c>
      <c r="AD3689">
        <v>0</v>
      </c>
      <c r="AE3689">
        <v>0.82660441683621189</v>
      </c>
    </row>
    <row r="3690" spans="1:31" x14ac:dyDescent="0.3">
      <c r="A3690">
        <v>2692353</v>
      </c>
      <c r="B3690">
        <v>1</v>
      </c>
      <c r="C3690" t="s">
        <v>81</v>
      </c>
      <c r="D3690" t="s">
        <v>126</v>
      </c>
      <c r="E3690" t="s">
        <v>145</v>
      </c>
      <c r="F3690" t="s">
        <v>10546</v>
      </c>
      <c r="G3690" t="s">
        <v>176</v>
      </c>
      <c r="H3690" t="s">
        <v>135</v>
      </c>
      <c r="I3690" t="s">
        <v>136</v>
      </c>
      <c r="J3690" t="s">
        <v>137</v>
      </c>
      <c r="K3690" t="s">
        <v>138</v>
      </c>
      <c r="L3690" t="s">
        <v>10547</v>
      </c>
      <c r="M3690" t="s">
        <v>10548</v>
      </c>
      <c r="N3690">
        <v>1.249166666</v>
      </c>
      <c r="O3690">
        <v>0</v>
      </c>
      <c r="P3690">
        <v>27</v>
      </c>
      <c r="Q3690">
        <v>0</v>
      </c>
      <c r="R3690">
        <v>0</v>
      </c>
      <c r="S3690">
        <v>0</v>
      </c>
      <c r="T3690">
        <v>1</v>
      </c>
      <c r="U3690">
        <v>0</v>
      </c>
      <c r="V3690">
        <v>0</v>
      </c>
      <c r="W3690">
        <v>0</v>
      </c>
      <c r="X3690">
        <v>2.9416254747019539</v>
      </c>
      <c r="Y3690">
        <v>0</v>
      </c>
      <c r="Z3690">
        <v>0</v>
      </c>
      <c r="AA3690">
        <v>0</v>
      </c>
      <c r="AB3690">
        <v>2.08548926976</v>
      </c>
      <c r="AC3690">
        <v>0</v>
      </c>
      <c r="AD3690">
        <v>0</v>
      </c>
      <c r="AE3690">
        <v>5.0271147444619544</v>
      </c>
    </row>
    <row r="3691" spans="1:31" x14ac:dyDescent="0.3">
      <c r="A3691">
        <v>2692770</v>
      </c>
      <c r="B3691">
        <v>1</v>
      </c>
      <c r="C3691" t="s">
        <v>80</v>
      </c>
      <c r="D3691" t="s">
        <v>93</v>
      </c>
      <c r="E3691" t="s">
        <v>145</v>
      </c>
      <c r="F3691" t="s">
        <v>1387</v>
      </c>
      <c r="G3691" t="s">
        <v>134</v>
      </c>
      <c r="H3691" t="s">
        <v>135</v>
      </c>
      <c r="I3691" t="s">
        <v>136</v>
      </c>
      <c r="J3691" t="s">
        <v>137</v>
      </c>
      <c r="K3691" t="s">
        <v>138</v>
      </c>
      <c r="L3691" t="s">
        <v>10549</v>
      </c>
      <c r="M3691" t="s">
        <v>10550</v>
      </c>
      <c r="N3691">
        <v>0.72777777700000001</v>
      </c>
      <c r="O3691">
        <v>0</v>
      </c>
      <c r="P3691">
        <v>267</v>
      </c>
      <c r="Q3691">
        <v>0</v>
      </c>
      <c r="R3691">
        <v>68</v>
      </c>
      <c r="S3691">
        <v>1</v>
      </c>
      <c r="T3691">
        <v>49</v>
      </c>
      <c r="U3691">
        <v>0</v>
      </c>
      <c r="V3691">
        <v>0</v>
      </c>
      <c r="W3691">
        <v>0</v>
      </c>
      <c r="X3691">
        <v>32.347850351743098</v>
      </c>
      <c r="Y3691">
        <v>0</v>
      </c>
      <c r="Z3691">
        <v>122.92939922905826</v>
      </c>
      <c r="AA3691">
        <v>52.992375523228162</v>
      </c>
      <c r="AB3691">
        <v>33.747167699092763</v>
      </c>
      <c r="AC3691">
        <v>0</v>
      </c>
      <c r="AD3691">
        <v>0</v>
      </c>
      <c r="AE3691">
        <v>242.01679280312229</v>
      </c>
    </row>
    <row r="3692" spans="1:31" x14ac:dyDescent="0.3">
      <c r="A3692">
        <v>2692910</v>
      </c>
      <c r="B3692">
        <v>1</v>
      </c>
      <c r="C3692" t="s">
        <v>81</v>
      </c>
      <c r="D3692" t="s">
        <v>112</v>
      </c>
      <c r="E3692" t="s">
        <v>141</v>
      </c>
      <c r="F3692" t="s">
        <v>10551</v>
      </c>
      <c r="G3692" t="s">
        <v>346</v>
      </c>
      <c r="H3692" t="s">
        <v>135</v>
      </c>
      <c r="I3692" t="s">
        <v>136</v>
      </c>
      <c r="J3692" t="s">
        <v>137</v>
      </c>
      <c r="K3692" t="s">
        <v>166</v>
      </c>
      <c r="L3692" t="s">
        <v>10552</v>
      </c>
      <c r="M3692" t="s">
        <v>10553</v>
      </c>
      <c r="N3692">
        <v>2.8361111110000001</v>
      </c>
      <c r="O3692">
        <v>17</v>
      </c>
      <c r="P3692">
        <v>1821</v>
      </c>
      <c r="Q3692">
        <v>97</v>
      </c>
      <c r="R3692">
        <v>375</v>
      </c>
      <c r="S3692">
        <v>30</v>
      </c>
      <c r="T3692">
        <v>119</v>
      </c>
      <c r="U3692">
        <v>8</v>
      </c>
      <c r="V3692">
        <v>1</v>
      </c>
      <c r="W3692">
        <v>23.722625669809627</v>
      </c>
      <c r="X3692">
        <v>673.00363743508501</v>
      </c>
      <c r="Y3692">
        <v>1346.4653809406534</v>
      </c>
      <c r="Z3692">
        <v>1042.5131275917015</v>
      </c>
      <c r="AA3692">
        <v>439.49969217860945</v>
      </c>
      <c r="AB3692">
        <v>135.75706580662381</v>
      </c>
      <c r="AC3692">
        <v>3531.7937972394648</v>
      </c>
      <c r="AD3692">
        <v>1.4649228887252483</v>
      </c>
      <c r="AE3692">
        <v>7194.2202497506732</v>
      </c>
    </row>
    <row r="3693" spans="1:31" x14ac:dyDescent="0.3">
      <c r="A3693">
        <v>2693015</v>
      </c>
      <c r="B3693">
        <v>1</v>
      </c>
      <c r="C3693" t="s">
        <v>81</v>
      </c>
      <c r="D3693" t="s">
        <v>125</v>
      </c>
      <c r="E3693" t="s">
        <v>160</v>
      </c>
      <c r="F3693" t="s">
        <v>8471</v>
      </c>
      <c r="G3693" t="s">
        <v>346</v>
      </c>
      <c r="H3693" t="s">
        <v>135</v>
      </c>
      <c r="I3693" t="s">
        <v>136</v>
      </c>
      <c r="J3693" t="s">
        <v>137</v>
      </c>
      <c r="K3693" t="s">
        <v>166</v>
      </c>
      <c r="L3693" t="s">
        <v>10554</v>
      </c>
      <c r="M3693" t="s">
        <v>10555</v>
      </c>
      <c r="N3693">
        <v>2.698611111</v>
      </c>
      <c r="O3693">
        <v>2</v>
      </c>
      <c r="P3693">
        <v>93</v>
      </c>
      <c r="Q3693">
        <v>36</v>
      </c>
      <c r="R3693">
        <v>150</v>
      </c>
      <c r="S3693">
        <v>1</v>
      </c>
      <c r="T3693">
        <v>12</v>
      </c>
      <c r="U3693">
        <v>1</v>
      </c>
      <c r="V3693">
        <v>0</v>
      </c>
      <c r="W3693">
        <v>1.0830135515183332</v>
      </c>
      <c r="X3693">
        <v>28.332609582725162</v>
      </c>
      <c r="Y3693">
        <v>109.60444817531375</v>
      </c>
      <c r="Z3693">
        <v>128.10411502786209</v>
      </c>
      <c r="AA3693">
        <v>25.48305871430361</v>
      </c>
      <c r="AB3693">
        <v>4.7495583030866602</v>
      </c>
      <c r="AC3693">
        <v>286.32616567008665</v>
      </c>
      <c r="AD3693">
        <v>0</v>
      </c>
      <c r="AE3693">
        <v>583.68296902489624</v>
      </c>
    </row>
    <row r="3694" spans="1:31" x14ac:dyDescent="0.3">
      <c r="A3694">
        <v>2693029</v>
      </c>
      <c r="B3694">
        <v>1</v>
      </c>
      <c r="C3694" t="s">
        <v>81</v>
      </c>
      <c r="D3694" t="s">
        <v>126</v>
      </c>
      <c r="E3694" t="s">
        <v>145</v>
      </c>
      <c r="F3694" t="s">
        <v>10556</v>
      </c>
      <c r="G3694" t="s">
        <v>134</v>
      </c>
      <c r="H3694" t="s">
        <v>135</v>
      </c>
      <c r="I3694" t="s">
        <v>136</v>
      </c>
      <c r="J3694" t="s">
        <v>137</v>
      </c>
      <c r="K3694" t="s">
        <v>138</v>
      </c>
      <c r="L3694" t="s">
        <v>10557</v>
      </c>
      <c r="M3694" t="s">
        <v>10558</v>
      </c>
      <c r="N3694">
        <v>1.000555555</v>
      </c>
      <c r="O3694">
        <v>0</v>
      </c>
      <c r="P3694">
        <v>599</v>
      </c>
      <c r="Q3694">
        <v>3</v>
      </c>
      <c r="R3694">
        <v>104</v>
      </c>
      <c r="S3694">
        <v>0</v>
      </c>
      <c r="T3694">
        <v>40</v>
      </c>
      <c r="U3694">
        <v>0</v>
      </c>
      <c r="V3694">
        <v>0</v>
      </c>
      <c r="W3694">
        <v>0</v>
      </c>
      <c r="X3694">
        <v>76.032052152151536</v>
      </c>
      <c r="Y3694">
        <v>15.090245130943957</v>
      </c>
      <c r="Z3694">
        <v>52.204579466308957</v>
      </c>
      <c r="AA3694">
        <v>0</v>
      </c>
      <c r="AB3694">
        <v>41.125641559308534</v>
      </c>
      <c r="AC3694">
        <v>0</v>
      </c>
      <c r="AD3694">
        <v>0</v>
      </c>
      <c r="AE3694">
        <v>184.45251830871297</v>
      </c>
    </row>
    <row r="3695" spans="1:31" x14ac:dyDescent="0.3">
      <c r="A3695">
        <v>2693256</v>
      </c>
      <c r="B3695">
        <v>1</v>
      </c>
      <c r="C3695" t="s">
        <v>81</v>
      </c>
      <c r="D3695" t="s">
        <v>113</v>
      </c>
      <c r="E3695" t="s">
        <v>244</v>
      </c>
      <c r="F3695" t="s">
        <v>10559</v>
      </c>
      <c r="G3695" t="s">
        <v>968</v>
      </c>
      <c r="H3695" t="s">
        <v>187</v>
      </c>
      <c r="I3695" t="s">
        <v>136</v>
      </c>
      <c r="J3695" t="s">
        <v>137</v>
      </c>
      <c r="K3695" t="s">
        <v>138</v>
      </c>
      <c r="L3695" t="s">
        <v>10560</v>
      </c>
      <c r="M3695" t="s">
        <v>10561</v>
      </c>
      <c r="N3695">
        <v>0.55972222199999999</v>
      </c>
      <c r="O3695">
        <v>0</v>
      </c>
      <c r="P3695">
        <v>11</v>
      </c>
      <c r="Q3695">
        <v>0</v>
      </c>
      <c r="R3695">
        <v>3</v>
      </c>
      <c r="S3695">
        <v>0</v>
      </c>
      <c r="T3695">
        <v>2</v>
      </c>
      <c r="U3695">
        <v>0</v>
      </c>
      <c r="V3695">
        <v>0</v>
      </c>
      <c r="W3695">
        <v>0</v>
      </c>
      <c r="X3695">
        <v>0.96511445367939708</v>
      </c>
      <c r="Y3695">
        <v>0</v>
      </c>
      <c r="Z3695">
        <v>1.1421886619599753</v>
      </c>
      <c r="AA3695">
        <v>0</v>
      </c>
      <c r="AB3695">
        <v>2.985937440314951</v>
      </c>
      <c r="AC3695">
        <v>0</v>
      </c>
      <c r="AD3695">
        <v>0</v>
      </c>
      <c r="AE3695">
        <v>5.0932405559543232</v>
      </c>
    </row>
    <row r="3696" spans="1:31" x14ac:dyDescent="0.3">
      <c r="A3696">
        <v>2688190</v>
      </c>
      <c r="B3696">
        <v>1</v>
      </c>
      <c r="C3696" t="s">
        <v>81</v>
      </c>
      <c r="D3696" t="s">
        <v>120</v>
      </c>
      <c r="E3696" t="s">
        <v>132</v>
      </c>
      <c r="F3696" t="s">
        <v>293</v>
      </c>
      <c r="G3696" t="s">
        <v>346</v>
      </c>
      <c r="H3696" t="s">
        <v>135</v>
      </c>
      <c r="I3696" t="s">
        <v>136</v>
      </c>
      <c r="J3696" t="s">
        <v>137</v>
      </c>
      <c r="K3696" t="s">
        <v>166</v>
      </c>
      <c r="L3696" t="s">
        <v>10562</v>
      </c>
      <c r="M3696" t="s">
        <v>10563</v>
      </c>
      <c r="N3696">
        <v>5.9872222219999998</v>
      </c>
      <c r="O3696">
        <v>6</v>
      </c>
      <c r="P3696">
        <v>782</v>
      </c>
      <c r="Q3696">
        <v>43</v>
      </c>
      <c r="R3696">
        <v>19</v>
      </c>
      <c r="S3696">
        <v>12</v>
      </c>
      <c r="T3696">
        <v>55</v>
      </c>
      <c r="U3696">
        <v>6</v>
      </c>
      <c r="V3696">
        <v>0</v>
      </c>
      <c r="W3696">
        <v>56.151071775168461</v>
      </c>
      <c r="X3696">
        <v>516.79505124518698</v>
      </c>
      <c r="Y3696">
        <v>1844.1299633305521</v>
      </c>
      <c r="Z3696">
        <v>64.490198722628747</v>
      </c>
      <c r="AA3696">
        <v>211.19226724249833</v>
      </c>
      <c r="AB3696">
        <v>155.76945314143066</v>
      </c>
      <c r="AC3696">
        <v>4841.3574192908909</v>
      </c>
      <c r="AD3696">
        <v>0</v>
      </c>
      <c r="AE3696">
        <v>7689.8854247483559</v>
      </c>
    </row>
    <row r="3697" spans="1:31" x14ac:dyDescent="0.3">
      <c r="A3697">
        <v>2690731</v>
      </c>
      <c r="B3697">
        <v>1</v>
      </c>
      <c r="C3697" t="s">
        <v>81</v>
      </c>
      <c r="D3697" t="s">
        <v>120</v>
      </c>
      <c r="E3697" t="s">
        <v>132</v>
      </c>
      <c r="F3697" t="s">
        <v>8834</v>
      </c>
      <c r="G3697" t="s">
        <v>134</v>
      </c>
      <c r="H3697" t="s">
        <v>135</v>
      </c>
      <c r="I3697" t="s">
        <v>136</v>
      </c>
      <c r="J3697" t="s">
        <v>137</v>
      </c>
      <c r="K3697" t="s">
        <v>138</v>
      </c>
      <c r="L3697" t="s">
        <v>10564</v>
      </c>
      <c r="M3697" t="s">
        <v>10565</v>
      </c>
      <c r="N3697">
        <v>0.65277777699999995</v>
      </c>
      <c r="O3697">
        <v>0</v>
      </c>
      <c r="P3697">
        <v>607</v>
      </c>
      <c r="Q3697">
        <v>2</v>
      </c>
      <c r="R3697">
        <v>33</v>
      </c>
      <c r="S3697">
        <v>2</v>
      </c>
      <c r="T3697">
        <v>40</v>
      </c>
      <c r="U3697">
        <v>1</v>
      </c>
      <c r="V3697">
        <v>1</v>
      </c>
      <c r="W3697">
        <v>0</v>
      </c>
      <c r="X3697">
        <v>52.851263716641569</v>
      </c>
      <c r="Y3697">
        <v>3.9894570724673546</v>
      </c>
      <c r="Z3697">
        <v>12.139588177229644</v>
      </c>
      <c r="AA3697">
        <v>2.8927345725400042</v>
      </c>
      <c r="AB3697">
        <v>9.4319111214609173</v>
      </c>
      <c r="AC3697">
        <v>14.695431522961378</v>
      </c>
      <c r="AD3697">
        <v>57.694189127890574</v>
      </c>
      <c r="AE3697">
        <v>153.69457531119144</v>
      </c>
    </row>
    <row r="3698" spans="1:31" x14ac:dyDescent="0.3">
      <c r="A3698">
        <v>2690892</v>
      </c>
      <c r="B3698">
        <v>1</v>
      </c>
      <c r="C3698" t="s">
        <v>81</v>
      </c>
      <c r="D3698" t="s">
        <v>120</v>
      </c>
      <c r="E3698" t="s">
        <v>160</v>
      </c>
      <c r="F3698" t="s">
        <v>8474</v>
      </c>
      <c r="G3698" t="s">
        <v>346</v>
      </c>
      <c r="H3698" t="s">
        <v>135</v>
      </c>
      <c r="I3698" t="s">
        <v>136</v>
      </c>
      <c r="J3698" t="s">
        <v>137</v>
      </c>
      <c r="K3698" t="s">
        <v>166</v>
      </c>
      <c r="L3698" t="s">
        <v>10566</v>
      </c>
      <c r="M3698" t="s">
        <v>10567</v>
      </c>
      <c r="N3698">
        <v>3.4330555550000001</v>
      </c>
      <c r="O3698">
        <v>0</v>
      </c>
      <c r="P3698">
        <v>0</v>
      </c>
      <c r="Q3698">
        <v>33</v>
      </c>
      <c r="R3698">
        <v>8</v>
      </c>
      <c r="S3698">
        <v>2</v>
      </c>
      <c r="T3698">
        <v>1</v>
      </c>
      <c r="U3698">
        <v>0</v>
      </c>
      <c r="V3698">
        <v>0</v>
      </c>
      <c r="W3698">
        <v>0</v>
      </c>
      <c r="X3698">
        <v>0</v>
      </c>
      <c r="Y3698">
        <v>83.151371775353695</v>
      </c>
      <c r="Z3698">
        <v>4.4879083498703904</v>
      </c>
      <c r="AA3698">
        <v>1.3513341401936134</v>
      </c>
      <c r="AB3698">
        <v>1.933056929934511E-2</v>
      </c>
      <c r="AC3698">
        <v>0</v>
      </c>
      <c r="AD3698">
        <v>0</v>
      </c>
      <c r="AE3698">
        <v>89.009944834717047</v>
      </c>
    </row>
    <row r="3699" spans="1:31" x14ac:dyDescent="0.3">
      <c r="A3699">
        <v>2692033</v>
      </c>
      <c r="B3699">
        <v>1</v>
      </c>
      <c r="C3699" t="s">
        <v>81</v>
      </c>
      <c r="D3699" t="s">
        <v>120</v>
      </c>
      <c r="E3699" t="s">
        <v>132</v>
      </c>
      <c r="F3699" t="s">
        <v>8840</v>
      </c>
      <c r="G3699" t="s">
        <v>134</v>
      </c>
      <c r="H3699" t="s">
        <v>135</v>
      </c>
      <c r="I3699" t="s">
        <v>136</v>
      </c>
      <c r="J3699" t="s">
        <v>137</v>
      </c>
      <c r="K3699" t="s">
        <v>138</v>
      </c>
      <c r="L3699" t="s">
        <v>10568</v>
      </c>
      <c r="M3699" t="s">
        <v>10569</v>
      </c>
      <c r="N3699">
        <v>0.30722222199999999</v>
      </c>
      <c r="O3699">
        <v>2</v>
      </c>
      <c r="P3699">
        <v>1</v>
      </c>
      <c r="Q3699">
        <v>64</v>
      </c>
      <c r="R3699">
        <v>29</v>
      </c>
      <c r="S3699">
        <v>6</v>
      </c>
      <c r="T3699">
        <v>2</v>
      </c>
      <c r="U3699">
        <v>1</v>
      </c>
      <c r="V3699">
        <v>0</v>
      </c>
      <c r="W3699">
        <v>0.10987097457</v>
      </c>
      <c r="X3699">
        <v>0</v>
      </c>
      <c r="Y3699">
        <v>12.057473555418504</v>
      </c>
      <c r="Z3699">
        <v>4.8601728084397049</v>
      </c>
      <c r="AA3699">
        <v>4.948223876152487</v>
      </c>
      <c r="AB3699">
        <v>9.4723778634434441E-3</v>
      </c>
      <c r="AC3699">
        <v>21.752761560527169</v>
      </c>
      <c r="AD3699">
        <v>0</v>
      </c>
      <c r="AE3699">
        <v>43.737975152971309</v>
      </c>
    </row>
    <row r="3700" spans="1:31" x14ac:dyDescent="0.3">
      <c r="A3700">
        <v>2692066</v>
      </c>
      <c r="B3700">
        <v>1</v>
      </c>
      <c r="C3700" t="s">
        <v>81</v>
      </c>
      <c r="D3700" t="s">
        <v>120</v>
      </c>
      <c r="E3700" t="s">
        <v>145</v>
      </c>
      <c r="F3700" t="s">
        <v>10570</v>
      </c>
      <c r="G3700" t="s">
        <v>134</v>
      </c>
      <c r="H3700" t="s">
        <v>135</v>
      </c>
      <c r="I3700" t="s">
        <v>136</v>
      </c>
      <c r="J3700" t="s">
        <v>137</v>
      </c>
      <c r="K3700" t="s">
        <v>138</v>
      </c>
      <c r="L3700" t="s">
        <v>10571</v>
      </c>
      <c r="M3700" t="s">
        <v>10572</v>
      </c>
      <c r="N3700">
        <v>0.76111111099999995</v>
      </c>
      <c r="O3700">
        <v>0</v>
      </c>
      <c r="P3700">
        <v>0</v>
      </c>
      <c r="Q3700">
        <v>0</v>
      </c>
      <c r="R3700">
        <v>0</v>
      </c>
      <c r="S3700">
        <v>0</v>
      </c>
      <c r="T3700">
        <v>0</v>
      </c>
      <c r="U3700">
        <v>1</v>
      </c>
      <c r="V3700">
        <v>0</v>
      </c>
      <c r="W3700">
        <v>0</v>
      </c>
      <c r="X3700">
        <v>0</v>
      </c>
      <c r="Y3700">
        <v>0</v>
      </c>
      <c r="Z3700">
        <v>0</v>
      </c>
      <c r="AA3700">
        <v>0</v>
      </c>
      <c r="AB3700">
        <v>0</v>
      </c>
      <c r="AC3700">
        <v>0</v>
      </c>
      <c r="AD3700">
        <v>0</v>
      </c>
      <c r="AE3700">
        <v>0</v>
      </c>
    </row>
    <row r="3701" spans="1:31" x14ac:dyDescent="0.3">
      <c r="A3701">
        <v>2692460</v>
      </c>
      <c r="B3701">
        <v>1</v>
      </c>
      <c r="C3701" t="s">
        <v>81</v>
      </c>
      <c r="D3701" t="s">
        <v>120</v>
      </c>
      <c r="E3701" t="s">
        <v>132</v>
      </c>
      <c r="F3701" t="s">
        <v>8456</v>
      </c>
      <c r="G3701" t="s">
        <v>346</v>
      </c>
      <c r="H3701" t="s">
        <v>135</v>
      </c>
      <c r="I3701" t="s">
        <v>136</v>
      </c>
      <c r="J3701" t="s">
        <v>137</v>
      </c>
      <c r="K3701" t="s">
        <v>166</v>
      </c>
      <c r="L3701" t="s">
        <v>10573</v>
      </c>
      <c r="M3701" t="s">
        <v>10574</v>
      </c>
      <c r="N3701">
        <v>0.83083333299999995</v>
      </c>
      <c r="O3701">
        <v>0</v>
      </c>
      <c r="P3701">
        <v>0</v>
      </c>
      <c r="Q3701">
        <v>10</v>
      </c>
      <c r="R3701">
        <v>33</v>
      </c>
      <c r="S3701">
        <v>1</v>
      </c>
      <c r="T3701">
        <v>0</v>
      </c>
      <c r="U3701">
        <v>1</v>
      </c>
      <c r="V3701">
        <v>0</v>
      </c>
      <c r="W3701">
        <v>0</v>
      </c>
      <c r="X3701">
        <v>0</v>
      </c>
      <c r="Y3701">
        <v>64.476981584593133</v>
      </c>
      <c r="Z3701">
        <v>28.839780503215302</v>
      </c>
      <c r="AA3701">
        <v>19.381967419979489</v>
      </c>
      <c r="AB3701">
        <v>0</v>
      </c>
      <c r="AC3701">
        <v>4.2230976634307629</v>
      </c>
      <c r="AD3701">
        <v>0</v>
      </c>
      <c r="AE3701">
        <v>116.92182717121868</v>
      </c>
    </row>
    <row r="3702" spans="1:31" x14ac:dyDescent="0.3">
      <c r="A3702">
        <v>2692587</v>
      </c>
      <c r="B3702">
        <v>1</v>
      </c>
      <c r="C3702" t="s">
        <v>81</v>
      </c>
      <c r="D3702" t="s">
        <v>120</v>
      </c>
      <c r="E3702" t="s">
        <v>132</v>
      </c>
      <c r="F3702" t="s">
        <v>10575</v>
      </c>
      <c r="G3702" t="s">
        <v>134</v>
      </c>
      <c r="H3702" t="s">
        <v>135</v>
      </c>
      <c r="I3702" t="s">
        <v>136</v>
      </c>
      <c r="J3702" t="s">
        <v>137</v>
      </c>
      <c r="K3702" t="s">
        <v>138</v>
      </c>
      <c r="L3702" t="s">
        <v>10576</v>
      </c>
      <c r="M3702" t="s">
        <v>10577</v>
      </c>
      <c r="N3702">
        <v>0.92500000000000004</v>
      </c>
      <c r="O3702">
        <v>4</v>
      </c>
      <c r="P3702">
        <v>4</v>
      </c>
      <c r="Q3702">
        <v>70</v>
      </c>
      <c r="R3702">
        <v>65</v>
      </c>
      <c r="S3702">
        <v>9</v>
      </c>
      <c r="T3702">
        <v>2</v>
      </c>
      <c r="U3702">
        <v>0</v>
      </c>
      <c r="V3702">
        <v>0</v>
      </c>
      <c r="W3702">
        <v>9.6686124493860284</v>
      </c>
      <c r="X3702">
        <v>0.91936183366591173</v>
      </c>
      <c r="Y3702">
        <v>51.180594760628978</v>
      </c>
      <c r="Z3702">
        <v>32.387977185793787</v>
      </c>
      <c r="AA3702">
        <v>29.491752397456281</v>
      </c>
      <c r="AB3702">
        <v>4.3848704226224688</v>
      </c>
      <c r="AC3702">
        <v>0</v>
      </c>
      <c r="AD3702">
        <v>0</v>
      </c>
      <c r="AE3702">
        <v>128.03316904955346</v>
      </c>
    </row>
    <row r="3703" spans="1:31" x14ac:dyDescent="0.3">
      <c r="A3703">
        <v>2693051</v>
      </c>
      <c r="B3703">
        <v>1</v>
      </c>
      <c r="C3703" t="s">
        <v>81</v>
      </c>
      <c r="D3703" t="s">
        <v>120</v>
      </c>
      <c r="E3703" t="s">
        <v>132</v>
      </c>
      <c r="F3703" t="s">
        <v>10578</v>
      </c>
      <c r="G3703" t="s">
        <v>134</v>
      </c>
      <c r="H3703" t="s">
        <v>135</v>
      </c>
      <c r="I3703" t="s">
        <v>169</v>
      </c>
      <c r="J3703" t="s">
        <v>137</v>
      </c>
      <c r="K3703" t="s">
        <v>138</v>
      </c>
      <c r="L3703" t="s">
        <v>10579</v>
      </c>
      <c r="M3703" t="s">
        <v>10580</v>
      </c>
      <c r="N3703">
        <v>5.5555550000000002E-3</v>
      </c>
      <c r="O3703">
        <v>6</v>
      </c>
      <c r="P3703">
        <v>783</v>
      </c>
      <c r="Q3703">
        <v>43</v>
      </c>
      <c r="R3703">
        <v>19</v>
      </c>
      <c r="S3703">
        <v>12</v>
      </c>
      <c r="T3703">
        <v>55</v>
      </c>
      <c r="U3703">
        <v>6</v>
      </c>
      <c r="V3703">
        <v>0</v>
      </c>
      <c r="W3703">
        <v>5.5353412793160008E-2</v>
      </c>
      <c r="X3703">
        <v>0.48417819778910381</v>
      </c>
      <c r="Y3703">
        <v>1.6105790980137566</v>
      </c>
      <c r="Z3703">
        <v>5.5486474004303329E-2</v>
      </c>
      <c r="AA3703">
        <v>0.16217426363738391</v>
      </c>
      <c r="AB3703">
        <v>0.12610085323172887</v>
      </c>
      <c r="AC3703">
        <v>3.2025310626943693</v>
      </c>
      <c r="AD3703">
        <v>0</v>
      </c>
      <c r="AE3703">
        <v>5.6964033621638066</v>
      </c>
    </row>
    <row r="3704" spans="1:31" x14ac:dyDescent="0.3">
      <c r="A3704">
        <v>2693065</v>
      </c>
      <c r="B3704">
        <v>1</v>
      </c>
      <c r="C3704" t="s">
        <v>81</v>
      </c>
      <c r="D3704" t="s">
        <v>120</v>
      </c>
      <c r="E3704" t="s">
        <v>160</v>
      </c>
      <c r="F3704" t="s">
        <v>1558</v>
      </c>
      <c r="G3704" t="s">
        <v>134</v>
      </c>
      <c r="H3704" t="s">
        <v>135</v>
      </c>
      <c r="I3704" t="s">
        <v>169</v>
      </c>
      <c r="J3704" t="s">
        <v>137</v>
      </c>
      <c r="K3704" t="s">
        <v>138</v>
      </c>
      <c r="L3704" t="s">
        <v>10581</v>
      </c>
      <c r="M3704" t="s">
        <v>10582</v>
      </c>
      <c r="N3704">
        <v>8.8888879999999993E-3</v>
      </c>
      <c r="O3704">
        <v>2</v>
      </c>
      <c r="P3704">
        <v>320</v>
      </c>
      <c r="Q3704">
        <v>97</v>
      </c>
      <c r="R3704">
        <v>4</v>
      </c>
      <c r="S3704">
        <v>16</v>
      </c>
      <c r="T3704">
        <v>42</v>
      </c>
      <c r="U3704">
        <v>2</v>
      </c>
      <c r="V3704">
        <v>0</v>
      </c>
      <c r="W3704">
        <v>1.5372061874064003E-2</v>
      </c>
      <c r="X3704">
        <v>0.50672223274962414</v>
      </c>
      <c r="Y3704">
        <v>2.4060749107236434</v>
      </c>
      <c r="Z3704">
        <v>4.5309540970130666E-2</v>
      </c>
      <c r="AA3704">
        <v>0.22458641217530667</v>
      </c>
      <c r="AB3704">
        <v>0.10063189345032</v>
      </c>
      <c r="AC3704">
        <v>0.24857561049014043</v>
      </c>
      <c r="AD3704">
        <v>0</v>
      </c>
      <c r="AE3704">
        <v>3.5472726624332291</v>
      </c>
    </row>
    <row r="3705" spans="1:31" x14ac:dyDescent="0.3">
      <c r="A3705">
        <v>2693093</v>
      </c>
      <c r="B3705">
        <v>1</v>
      </c>
      <c r="C3705" t="s">
        <v>81</v>
      </c>
      <c r="D3705" t="s">
        <v>128</v>
      </c>
      <c r="E3705" t="s">
        <v>132</v>
      </c>
      <c r="F3705" t="s">
        <v>10378</v>
      </c>
      <c r="G3705" t="s">
        <v>134</v>
      </c>
      <c r="H3705" t="s">
        <v>135</v>
      </c>
      <c r="I3705" t="s">
        <v>136</v>
      </c>
      <c r="J3705" t="s">
        <v>137</v>
      </c>
      <c r="K3705" t="s">
        <v>138</v>
      </c>
      <c r="L3705" t="s">
        <v>10583</v>
      </c>
      <c r="M3705" t="s">
        <v>10584</v>
      </c>
      <c r="N3705">
        <v>4.0258333329999996</v>
      </c>
      <c r="O3705">
        <v>0</v>
      </c>
      <c r="P3705">
        <v>192</v>
      </c>
      <c r="Q3705">
        <v>0</v>
      </c>
      <c r="R3705">
        <v>10</v>
      </c>
      <c r="S3705">
        <v>0</v>
      </c>
      <c r="T3705">
        <v>1</v>
      </c>
      <c r="U3705">
        <v>0</v>
      </c>
      <c r="V3705">
        <v>0</v>
      </c>
      <c r="W3705">
        <v>0</v>
      </c>
      <c r="X3705">
        <v>11.085754926698458</v>
      </c>
      <c r="Y3705">
        <v>0</v>
      </c>
      <c r="Z3705">
        <v>0.44424289505043901</v>
      </c>
      <c r="AA3705">
        <v>0</v>
      </c>
      <c r="AB3705">
        <v>0</v>
      </c>
      <c r="AC3705">
        <v>0</v>
      </c>
      <c r="AD3705">
        <v>0</v>
      </c>
      <c r="AE3705">
        <v>11.529997821748896</v>
      </c>
    </row>
    <row r="3706" spans="1:31" x14ac:dyDescent="0.3">
      <c r="A3706">
        <v>2693247</v>
      </c>
      <c r="B3706">
        <v>1</v>
      </c>
      <c r="C3706" t="s">
        <v>81</v>
      </c>
      <c r="D3706" t="s">
        <v>113</v>
      </c>
      <c r="E3706" t="s">
        <v>160</v>
      </c>
      <c r="F3706" t="s">
        <v>10585</v>
      </c>
      <c r="G3706" t="s">
        <v>134</v>
      </c>
      <c r="H3706" t="s">
        <v>135</v>
      </c>
      <c r="I3706" t="s">
        <v>136</v>
      </c>
      <c r="J3706" t="s">
        <v>137</v>
      </c>
      <c r="K3706" t="s">
        <v>138</v>
      </c>
      <c r="L3706" t="s">
        <v>10586</v>
      </c>
      <c r="M3706" t="s">
        <v>10587</v>
      </c>
      <c r="N3706">
        <v>0.78166666600000001</v>
      </c>
      <c r="O3706">
        <v>1</v>
      </c>
      <c r="P3706">
        <v>245</v>
      </c>
      <c r="Q3706">
        <v>61</v>
      </c>
      <c r="R3706">
        <v>170</v>
      </c>
      <c r="S3706">
        <v>3</v>
      </c>
      <c r="T3706">
        <v>16</v>
      </c>
      <c r="U3706">
        <v>0</v>
      </c>
      <c r="V3706">
        <v>0</v>
      </c>
      <c r="W3706">
        <v>0.12391542879499999</v>
      </c>
      <c r="X3706">
        <v>44.412816475741941</v>
      </c>
      <c r="Y3706">
        <v>13.217469285978062</v>
      </c>
      <c r="Z3706">
        <v>32.48682865141943</v>
      </c>
      <c r="AA3706">
        <v>18.541056699960677</v>
      </c>
      <c r="AB3706">
        <v>9.2773100738312184</v>
      </c>
      <c r="AC3706">
        <v>0</v>
      </c>
      <c r="AD3706">
        <v>0</v>
      </c>
      <c r="AE3706">
        <v>118.05939661572633</v>
      </c>
    </row>
    <row r="3707" spans="1:31" x14ac:dyDescent="0.3">
      <c r="A3707">
        <v>2693252</v>
      </c>
      <c r="B3707">
        <v>1</v>
      </c>
      <c r="C3707" t="s">
        <v>80</v>
      </c>
      <c r="D3707" t="s">
        <v>84</v>
      </c>
      <c r="E3707" t="s">
        <v>141</v>
      </c>
      <c r="F3707" t="s">
        <v>10588</v>
      </c>
      <c r="G3707" t="s">
        <v>442</v>
      </c>
      <c r="H3707" t="s">
        <v>135</v>
      </c>
      <c r="I3707" t="s">
        <v>169</v>
      </c>
      <c r="J3707" t="s">
        <v>137</v>
      </c>
      <c r="K3707" t="s">
        <v>166</v>
      </c>
      <c r="L3707" t="s">
        <v>10589</v>
      </c>
      <c r="M3707" t="s">
        <v>10590</v>
      </c>
      <c r="N3707">
        <v>3.8755554999999997E-2</v>
      </c>
      <c r="O3707">
        <v>0</v>
      </c>
      <c r="P3707">
        <v>3241</v>
      </c>
      <c r="Q3707">
        <v>0</v>
      </c>
      <c r="R3707">
        <v>0</v>
      </c>
      <c r="S3707">
        <v>0</v>
      </c>
      <c r="T3707">
        <v>311</v>
      </c>
      <c r="U3707">
        <v>0</v>
      </c>
      <c r="V3707">
        <v>1</v>
      </c>
      <c r="W3707">
        <v>0</v>
      </c>
      <c r="X3707">
        <v>22.532116765633155</v>
      </c>
      <c r="Y3707">
        <v>0</v>
      </c>
      <c r="Z3707">
        <v>0</v>
      </c>
      <c r="AA3707">
        <v>0</v>
      </c>
      <c r="AB3707">
        <v>6.6303468445270211</v>
      </c>
      <c r="AC3707">
        <v>0</v>
      </c>
      <c r="AD3707">
        <v>0.1886283815575911</v>
      </c>
      <c r="AE3707">
        <v>29.35109199171777</v>
      </c>
    </row>
    <row r="3708" spans="1:31" x14ac:dyDescent="0.3">
      <c r="A3708">
        <v>2693266</v>
      </c>
      <c r="B3708">
        <v>1</v>
      </c>
      <c r="C3708" t="s">
        <v>81</v>
      </c>
      <c r="D3708" t="s">
        <v>116</v>
      </c>
      <c r="E3708" t="s">
        <v>132</v>
      </c>
      <c r="F3708" t="s">
        <v>10591</v>
      </c>
      <c r="G3708" t="s">
        <v>134</v>
      </c>
      <c r="H3708" t="s">
        <v>135</v>
      </c>
      <c r="I3708" t="s">
        <v>136</v>
      </c>
      <c r="J3708" t="s">
        <v>137</v>
      </c>
      <c r="K3708" t="s">
        <v>138</v>
      </c>
      <c r="L3708" t="s">
        <v>10592</v>
      </c>
      <c r="M3708" t="s">
        <v>10593</v>
      </c>
      <c r="N3708">
        <v>0.117777777</v>
      </c>
      <c r="O3708">
        <v>2</v>
      </c>
      <c r="P3708">
        <v>308</v>
      </c>
      <c r="Q3708">
        <v>1</v>
      </c>
      <c r="R3708">
        <v>3</v>
      </c>
      <c r="S3708">
        <v>0</v>
      </c>
      <c r="T3708">
        <v>19</v>
      </c>
      <c r="U3708">
        <v>0</v>
      </c>
      <c r="V3708">
        <v>0</v>
      </c>
      <c r="W3708">
        <v>3.523230544E-2</v>
      </c>
      <c r="X3708">
        <v>3.3054251261792409</v>
      </c>
      <c r="Y3708">
        <v>1.8244245603595555E-2</v>
      </c>
      <c r="Z3708">
        <v>0.18298441445328001</v>
      </c>
      <c r="AA3708">
        <v>0</v>
      </c>
      <c r="AB3708">
        <v>0.45446062107880003</v>
      </c>
      <c r="AC3708">
        <v>0</v>
      </c>
      <c r="AD3708">
        <v>0</v>
      </c>
      <c r="AE3708">
        <v>3.9963467127549164</v>
      </c>
    </row>
    <row r="3709" spans="1:31" x14ac:dyDescent="0.3">
      <c r="A3709">
        <v>2693269</v>
      </c>
      <c r="B3709">
        <v>1</v>
      </c>
      <c r="C3709" t="s">
        <v>81</v>
      </c>
      <c r="D3709" t="s">
        <v>112</v>
      </c>
      <c r="E3709" t="s">
        <v>213</v>
      </c>
      <c r="F3709" t="s">
        <v>10594</v>
      </c>
      <c r="G3709" t="s">
        <v>688</v>
      </c>
      <c r="H3709" t="s">
        <v>187</v>
      </c>
      <c r="I3709" t="s">
        <v>136</v>
      </c>
      <c r="J3709" t="s">
        <v>137</v>
      </c>
      <c r="K3709" t="s">
        <v>138</v>
      </c>
      <c r="L3709" t="s">
        <v>10595</v>
      </c>
      <c r="M3709" t="s">
        <v>10596</v>
      </c>
      <c r="N3709">
        <v>0.57250000000000001</v>
      </c>
      <c r="O3709">
        <v>0</v>
      </c>
      <c r="P3709">
        <v>3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0.22843171969111375</v>
      </c>
      <c r="Y3709">
        <v>0</v>
      </c>
      <c r="Z3709">
        <v>0</v>
      </c>
      <c r="AA3709">
        <v>0</v>
      </c>
      <c r="AB3709">
        <v>0</v>
      </c>
      <c r="AC3709">
        <v>0</v>
      </c>
      <c r="AD3709">
        <v>0</v>
      </c>
      <c r="AE3709">
        <v>0.22843171969111375</v>
      </c>
    </row>
    <row r="3710" spans="1:31" x14ac:dyDescent="0.3">
      <c r="A3710">
        <v>2693303</v>
      </c>
      <c r="B3710">
        <v>1</v>
      </c>
      <c r="C3710" t="s">
        <v>80</v>
      </c>
      <c r="D3710" t="s">
        <v>84</v>
      </c>
      <c r="E3710" t="s">
        <v>244</v>
      </c>
      <c r="F3710" t="s">
        <v>10597</v>
      </c>
      <c r="G3710" t="s">
        <v>165</v>
      </c>
      <c r="H3710" t="s">
        <v>187</v>
      </c>
      <c r="I3710" t="s">
        <v>136</v>
      </c>
      <c r="J3710" t="s">
        <v>137</v>
      </c>
      <c r="K3710" t="s">
        <v>166</v>
      </c>
      <c r="L3710" t="s">
        <v>10598</v>
      </c>
      <c r="M3710" t="s">
        <v>10599</v>
      </c>
      <c r="N3710">
        <v>0.65222222200000002</v>
      </c>
      <c r="O3710">
        <v>0</v>
      </c>
      <c r="P3710">
        <v>26</v>
      </c>
      <c r="Q3710">
        <v>0</v>
      </c>
      <c r="R3710">
        <v>0</v>
      </c>
      <c r="S3710">
        <v>0</v>
      </c>
      <c r="T3710">
        <v>145</v>
      </c>
      <c r="U3710">
        <v>0</v>
      </c>
      <c r="V3710">
        <v>3</v>
      </c>
      <c r="W3710">
        <v>0</v>
      </c>
      <c r="X3710">
        <v>2.9278443652399853</v>
      </c>
      <c r="Y3710">
        <v>0</v>
      </c>
      <c r="Z3710">
        <v>0</v>
      </c>
      <c r="AA3710">
        <v>0</v>
      </c>
      <c r="AB3710">
        <v>67.590219373490868</v>
      </c>
      <c r="AC3710">
        <v>0</v>
      </c>
      <c r="AD3710">
        <v>8.8173020056621443</v>
      </c>
      <c r="AE3710">
        <v>79.335365744393002</v>
      </c>
    </row>
    <row r="3711" spans="1:31" x14ac:dyDescent="0.3">
      <c r="A3711">
        <v>2693035</v>
      </c>
      <c r="B3711">
        <v>1</v>
      </c>
      <c r="C3711" t="s">
        <v>80</v>
      </c>
      <c r="D3711" t="s">
        <v>83</v>
      </c>
      <c r="E3711" t="s">
        <v>145</v>
      </c>
      <c r="F3711" t="s">
        <v>10600</v>
      </c>
      <c r="G3711" t="s">
        <v>176</v>
      </c>
      <c r="H3711" t="s">
        <v>135</v>
      </c>
      <c r="I3711" t="s">
        <v>136</v>
      </c>
      <c r="J3711" t="s">
        <v>137</v>
      </c>
      <c r="K3711" t="s">
        <v>138</v>
      </c>
      <c r="L3711" t="s">
        <v>10601</v>
      </c>
      <c r="M3711" t="s">
        <v>10602</v>
      </c>
      <c r="N3711">
        <v>1.9713888879999999</v>
      </c>
      <c r="O3711">
        <v>0</v>
      </c>
      <c r="P3711">
        <v>258</v>
      </c>
      <c r="Q3711">
        <v>0</v>
      </c>
      <c r="R3711">
        <v>0</v>
      </c>
      <c r="S3711">
        <v>0</v>
      </c>
      <c r="T3711">
        <v>5</v>
      </c>
      <c r="U3711">
        <v>0</v>
      </c>
      <c r="V3711">
        <v>0</v>
      </c>
      <c r="W3711">
        <v>0</v>
      </c>
      <c r="X3711">
        <v>111.49105652096881</v>
      </c>
      <c r="Y3711">
        <v>0</v>
      </c>
      <c r="Z3711">
        <v>0</v>
      </c>
      <c r="AA3711">
        <v>0</v>
      </c>
      <c r="AB3711">
        <v>5.4436629582062057</v>
      </c>
      <c r="AC3711">
        <v>0</v>
      </c>
      <c r="AD3711">
        <v>0</v>
      </c>
      <c r="AE3711">
        <v>116.93471947917502</v>
      </c>
    </row>
    <row r="3712" spans="1:31" x14ac:dyDescent="0.3">
      <c r="A3712">
        <v>2693353</v>
      </c>
      <c r="B3712">
        <v>1</v>
      </c>
      <c r="C3712" t="s">
        <v>80</v>
      </c>
      <c r="D3712" t="s">
        <v>83</v>
      </c>
      <c r="E3712" t="s">
        <v>244</v>
      </c>
      <c r="F3712" t="s">
        <v>10603</v>
      </c>
      <c r="G3712" t="s">
        <v>346</v>
      </c>
      <c r="H3712" t="s">
        <v>187</v>
      </c>
      <c r="I3712" t="s">
        <v>136</v>
      </c>
      <c r="J3712" t="s">
        <v>137</v>
      </c>
      <c r="K3712" t="s">
        <v>166</v>
      </c>
      <c r="L3712" t="s">
        <v>10604</v>
      </c>
      <c r="M3712" t="s">
        <v>10605</v>
      </c>
      <c r="N3712">
        <v>0.41888888800000001</v>
      </c>
      <c r="O3712">
        <v>0</v>
      </c>
      <c r="P3712">
        <v>0</v>
      </c>
      <c r="Q3712">
        <v>0</v>
      </c>
      <c r="R3712">
        <v>0</v>
      </c>
      <c r="S3712">
        <v>0</v>
      </c>
      <c r="T3712">
        <v>14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  <c r="AA3712">
        <v>0</v>
      </c>
      <c r="AB3712">
        <v>2.9915011825530655</v>
      </c>
      <c r="AC3712">
        <v>0</v>
      </c>
      <c r="AD3712">
        <v>0</v>
      </c>
      <c r="AE3712">
        <v>2.9915011825530655</v>
      </c>
    </row>
    <row r="3713" spans="1:31" x14ac:dyDescent="0.3">
      <c r="A3713">
        <v>2692827</v>
      </c>
      <c r="B3713">
        <v>1</v>
      </c>
      <c r="C3713" t="s">
        <v>81</v>
      </c>
      <c r="D3713" t="s">
        <v>112</v>
      </c>
      <c r="E3713" t="s">
        <v>244</v>
      </c>
      <c r="F3713" t="s">
        <v>5387</v>
      </c>
      <c r="G3713" t="s">
        <v>346</v>
      </c>
      <c r="H3713" t="s">
        <v>187</v>
      </c>
      <c r="I3713" t="s">
        <v>136</v>
      </c>
      <c r="J3713" t="s">
        <v>137</v>
      </c>
      <c r="K3713" t="s">
        <v>166</v>
      </c>
      <c r="L3713" t="s">
        <v>10606</v>
      </c>
      <c r="M3713" t="s">
        <v>10607</v>
      </c>
      <c r="N3713">
        <v>7.0680555549999999</v>
      </c>
      <c r="O3713">
        <v>0</v>
      </c>
      <c r="P3713">
        <v>23</v>
      </c>
      <c r="Q3713">
        <v>0</v>
      </c>
      <c r="R3713">
        <v>40</v>
      </c>
      <c r="S3713">
        <v>0</v>
      </c>
      <c r="T3713">
        <v>2</v>
      </c>
      <c r="U3713">
        <v>0</v>
      </c>
      <c r="V3713">
        <v>0</v>
      </c>
      <c r="W3713">
        <v>0</v>
      </c>
      <c r="X3713">
        <v>27.983365392653244</v>
      </c>
      <c r="Y3713">
        <v>0</v>
      </c>
      <c r="Z3713">
        <v>63.892246646015437</v>
      </c>
      <c r="AA3713">
        <v>0</v>
      </c>
      <c r="AB3713">
        <v>117.42503979140007</v>
      </c>
      <c r="AC3713">
        <v>0</v>
      </c>
      <c r="AD3713">
        <v>0</v>
      </c>
      <c r="AE3713">
        <v>209.30065183006874</v>
      </c>
    </row>
    <row r="3714" spans="1:31" x14ac:dyDescent="0.3">
      <c r="A3714">
        <v>2693094</v>
      </c>
      <c r="B3714">
        <v>1</v>
      </c>
      <c r="C3714" t="s">
        <v>81</v>
      </c>
      <c r="D3714" t="s">
        <v>128</v>
      </c>
      <c r="E3714" t="s">
        <v>145</v>
      </c>
      <c r="F3714" t="s">
        <v>10608</v>
      </c>
      <c r="G3714" t="s">
        <v>134</v>
      </c>
      <c r="H3714" t="s">
        <v>135</v>
      </c>
      <c r="I3714" t="s">
        <v>136</v>
      </c>
      <c r="J3714" t="s">
        <v>137</v>
      </c>
      <c r="K3714" t="s">
        <v>138</v>
      </c>
      <c r="L3714" t="s">
        <v>10609</v>
      </c>
      <c r="M3714" t="s">
        <v>10610</v>
      </c>
      <c r="N3714">
        <v>3.4844444440000002</v>
      </c>
      <c r="O3714">
        <v>3</v>
      </c>
      <c r="P3714">
        <v>49</v>
      </c>
      <c r="Q3714">
        <v>16</v>
      </c>
      <c r="R3714">
        <v>1</v>
      </c>
      <c r="S3714">
        <v>3</v>
      </c>
      <c r="T3714">
        <v>6</v>
      </c>
      <c r="U3714">
        <v>0</v>
      </c>
      <c r="V3714">
        <v>0</v>
      </c>
      <c r="W3714">
        <v>139.98122224678369</v>
      </c>
      <c r="X3714">
        <v>3.725072217945022</v>
      </c>
      <c r="Y3714">
        <v>16.762032570806301</v>
      </c>
      <c r="Z3714">
        <v>0.61133494677645239</v>
      </c>
      <c r="AA3714">
        <v>13.635423874079024</v>
      </c>
      <c r="AB3714">
        <v>7.2911621677832885</v>
      </c>
      <c r="AC3714">
        <v>0</v>
      </c>
      <c r="AD3714">
        <v>0</v>
      </c>
      <c r="AE3714">
        <v>182.00624802417377</v>
      </c>
    </row>
    <row r="3715" spans="1:31" x14ac:dyDescent="0.3">
      <c r="A3715">
        <v>2693285</v>
      </c>
      <c r="B3715">
        <v>1</v>
      </c>
      <c r="C3715" t="s">
        <v>81</v>
      </c>
      <c r="D3715" t="s">
        <v>112</v>
      </c>
      <c r="E3715" t="s">
        <v>160</v>
      </c>
      <c r="F3715" t="s">
        <v>2327</v>
      </c>
      <c r="G3715" t="s">
        <v>134</v>
      </c>
      <c r="H3715" t="s">
        <v>135</v>
      </c>
      <c r="I3715" t="s">
        <v>136</v>
      </c>
      <c r="J3715" t="s">
        <v>137</v>
      </c>
      <c r="K3715" t="s">
        <v>138</v>
      </c>
      <c r="L3715" t="s">
        <v>10611</v>
      </c>
      <c r="M3715" t="s">
        <v>10612</v>
      </c>
      <c r="N3715">
        <v>0.18777777700000001</v>
      </c>
      <c r="O3715">
        <v>1</v>
      </c>
      <c r="P3715">
        <v>227</v>
      </c>
      <c r="Q3715">
        <v>148</v>
      </c>
      <c r="R3715">
        <v>246</v>
      </c>
      <c r="S3715">
        <v>23</v>
      </c>
      <c r="T3715">
        <v>27</v>
      </c>
      <c r="U3715">
        <v>9</v>
      </c>
      <c r="V3715">
        <v>0</v>
      </c>
      <c r="W3715">
        <v>3.2360009323333327E-2</v>
      </c>
      <c r="X3715">
        <v>4.5296156455452365</v>
      </c>
      <c r="Y3715">
        <v>59.315659819789538</v>
      </c>
      <c r="Z3715">
        <v>42.602843370560059</v>
      </c>
      <c r="AA3715">
        <v>15.533000548306628</v>
      </c>
      <c r="AB3715">
        <v>4.7739582292766762</v>
      </c>
      <c r="AC3715">
        <v>45.861043398843883</v>
      </c>
      <c r="AD3715">
        <v>0</v>
      </c>
      <c r="AE3715">
        <v>172.64848102164535</v>
      </c>
    </row>
    <row r="3716" spans="1:31" x14ac:dyDescent="0.3">
      <c r="A3716">
        <v>2693288</v>
      </c>
      <c r="B3716">
        <v>1</v>
      </c>
      <c r="C3716" t="s">
        <v>80</v>
      </c>
      <c r="D3716" t="s">
        <v>95</v>
      </c>
      <c r="E3716" t="s">
        <v>160</v>
      </c>
      <c r="F3716" t="s">
        <v>10613</v>
      </c>
      <c r="G3716" t="s">
        <v>134</v>
      </c>
      <c r="H3716" t="s">
        <v>135</v>
      </c>
      <c r="I3716" t="s">
        <v>136</v>
      </c>
      <c r="J3716" t="s">
        <v>137</v>
      </c>
      <c r="K3716" t="s">
        <v>138</v>
      </c>
      <c r="L3716" t="s">
        <v>10614</v>
      </c>
      <c r="M3716" t="s">
        <v>10615</v>
      </c>
      <c r="N3716">
        <v>0.99305555499999998</v>
      </c>
      <c r="O3716">
        <v>0</v>
      </c>
      <c r="P3716">
        <v>0</v>
      </c>
      <c r="Q3716">
        <v>0</v>
      </c>
      <c r="R3716">
        <v>0</v>
      </c>
      <c r="S3716">
        <v>0</v>
      </c>
      <c r="T3716">
        <v>0</v>
      </c>
      <c r="U3716">
        <v>3</v>
      </c>
      <c r="V3716">
        <v>0</v>
      </c>
      <c r="W3716">
        <v>0</v>
      </c>
      <c r="X3716">
        <v>0</v>
      </c>
      <c r="Y3716">
        <v>0</v>
      </c>
      <c r="Z3716">
        <v>0</v>
      </c>
      <c r="AA3716">
        <v>0</v>
      </c>
      <c r="AB3716">
        <v>0</v>
      </c>
      <c r="AC3716">
        <v>10.331328868567702</v>
      </c>
      <c r="AD3716">
        <v>0</v>
      </c>
      <c r="AE3716">
        <v>10.331328868567702</v>
      </c>
    </row>
    <row r="3717" spans="1:31" x14ac:dyDescent="0.3">
      <c r="A3717">
        <v>2693289</v>
      </c>
      <c r="B3717">
        <v>1</v>
      </c>
      <c r="C3717" t="s">
        <v>81</v>
      </c>
      <c r="D3717" t="s">
        <v>124</v>
      </c>
      <c r="E3717" t="s">
        <v>160</v>
      </c>
      <c r="F3717" t="s">
        <v>2365</v>
      </c>
      <c r="G3717" t="s">
        <v>134</v>
      </c>
      <c r="H3717" t="s">
        <v>135</v>
      </c>
      <c r="I3717" t="s">
        <v>136</v>
      </c>
      <c r="J3717" t="s">
        <v>137</v>
      </c>
      <c r="K3717" t="s">
        <v>138</v>
      </c>
      <c r="L3717" t="s">
        <v>10616</v>
      </c>
      <c r="M3717" t="s">
        <v>10617</v>
      </c>
      <c r="N3717">
        <v>0.30277777700000003</v>
      </c>
      <c r="O3717">
        <v>2</v>
      </c>
      <c r="P3717">
        <v>185</v>
      </c>
      <c r="Q3717">
        <v>39</v>
      </c>
      <c r="R3717">
        <v>131</v>
      </c>
      <c r="S3717">
        <v>14</v>
      </c>
      <c r="T3717">
        <v>21</v>
      </c>
      <c r="U3717">
        <v>1</v>
      </c>
      <c r="V3717">
        <v>0</v>
      </c>
      <c r="W3717">
        <v>0.20671191988799997</v>
      </c>
      <c r="X3717">
        <v>7.2087977575201583</v>
      </c>
      <c r="Y3717">
        <v>5.9393071335582883</v>
      </c>
      <c r="Z3717">
        <v>16.133171429660177</v>
      </c>
      <c r="AA3717">
        <v>8.4437439730326389</v>
      </c>
      <c r="AB3717">
        <v>1.0359749982438136</v>
      </c>
      <c r="AC3717">
        <v>0.33252818510873555</v>
      </c>
      <c r="AD3717">
        <v>0</v>
      </c>
      <c r="AE3717">
        <v>39.300235397011811</v>
      </c>
    </row>
    <row r="3718" spans="1:31" x14ac:dyDescent="0.3">
      <c r="A3718">
        <v>2693292</v>
      </c>
      <c r="B3718">
        <v>1</v>
      </c>
      <c r="C3718" t="s">
        <v>81</v>
      </c>
      <c r="D3718" t="s">
        <v>121</v>
      </c>
      <c r="E3718" t="s">
        <v>132</v>
      </c>
      <c r="F3718" t="s">
        <v>4868</v>
      </c>
      <c r="G3718" t="s">
        <v>134</v>
      </c>
      <c r="H3718" t="s">
        <v>135</v>
      </c>
      <c r="I3718" t="s">
        <v>136</v>
      </c>
      <c r="J3718" t="s">
        <v>137</v>
      </c>
      <c r="K3718" t="s">
        <v>138</v>
      </c>
      <c r="L3718" t="s">
        <v>10618</v>
      </c>
      <c r="M3718" t="s">
        <v>10619</v>
      </c>
      <c r="N3718">
        <v>0.28277777700000001</v>
      </c>
      <c r="O3718">
        <v>3</v>
      </c>
      <c r="P3718">
        <v>293</v>
      </c>
      <c r="Q3718">
        <v>4</v>
      </c>
      <c r="R3718">
        <v>37</v>
      </c>
      <c r="S3718">
        <v>3</v>
      </c>
      <c r="T3718">
        <v>15</v>
      </c>
      <c r="U3718">
        <v>0</v>
      </c>
      <c r="V3718">
        <v>0</v>
      </c>
      <c r="W3718">
        <v>3.0125716961890503</v>
      </c>
      <c r="X3718">
        <v>10.436582953639389</v>
      </c>
      <c r="Y3718">
        <v>4.1824928678371496</v>
      </c>
      <c r="Z3718">
        <v>4.4580384763756671</v>
      </c>
      <c r="AA3718">
        <v>4.8689306121216669</v>
      </c>
      <c r="AB3718">
        <v>2.4615441965662082</v>
      </c>
      <c r="AC3718">
        <v>0</v>
      </c>
      <c r="AD3718">
        <v>0</v>
      </c>
      <c r="AE3718">
        <v>29.420160802729132</v>
      </c>
    </row>
    <row r="3719" spans="1:31" x14ac:dyDescent="0.3">
      <c r="A3719">
        <v>2693295</v>
      </c>
      <c r="B3719">
        <v>1</v>
      </c>
      <c r="C3719" t="s">
        <v>80</v>
      </c>
      <c r="D3719" t="s">
        <v>101</v>
      </c>
      <c r="E3719" t="s">
        <v>132</v>
      </c>
      <c r="F3719" t="s">
        <v>7074</v>
      </c>
      <c r="G3719" t="s">
        <v>1946</v>
      </c>
      <c r="H3719" t="s">
        <v>135</v>
      </c>
      <c r="I3719" t="s">
        <v>136</v>
      </c>
      <c r="J3719" t="s">
        <v>137</v>
      </c>
      <c r="K3719" t="s">
        <v>138</v>
      </c>
      <c r="L3719" t="s">
        <v>10620</v>
      </c>
      <c r="M3719" t="s">
        <v>10621</v>
      </c>
      <c r="N3719">
        <v>1.5805555549999999</v>
      </c>
      <c r="O3719">
        <v>4</v>
      </c>
      <c r="P3719">
        <v>14</v>
      </c>
      <c r="Q3719">
        <v>4</v>
      </c>
      <c r="R3719">
        <v>0</v>
      </c>
      <c r="S3719">
        <v>7</v>
      </c>
      <c r="T3719">
        <v>5</v>
      </c>
      <c r="U3719">
        <v>0</v>
      </c>
      <c r="V3719">
        <v>0</v>
      </c>
      <c r="W3719">
        <v>5.1870481942889395</v>
      </c>
      <c r="X3719">
        <v>6.1386195281974913</v>
      </c>
      <c r="Y3719">
        <v>2.1051651094049473</v>
      </c>
      <c r="Z3719">
        <v>0</v>
      </c>
      <c r="AA3719">
        <v>25.975014879157431</v>
      </c>
      <c r="AB3719">
        <v>1.9807578554208667</v>
      </c>
      <c r="AC3719">
        <v>0</v>
      </c>
      <c r="AD3719">
        <v>0</v>
      </c>
      <c r="AE3719">
        <v>41.386605566469676</v>
      </c>
    </row>
    <row r="3720" spans="1:31" x14ac:dyDescent="0.3">
      <c r="A3720">
        <v>2693297</v>
      </c>
      <c r="B3720">
        <v>1</v>
      </c>
      <c r="C3720" t="s">
        <v>81</v>
      </c>
      <c r="D3720" t="s">
        <v>118</v>
      </c>
      <c r="E3720" t="s">
        <v>160</v>
      </c>
      <c r="F3720" t="s">
        <v>3895</v>
      </c>
      <c r="G3720" t="s">
        <v>134</v>
      </c>
      <c r="H3720" t="s">
        <v>135</v>
      </c>
      <c r="I3720" t="s">
        <v>136</v>
      </c>
      <c r="J3720" t="s">
        <v>137</v>
      </c>
      <c r="K3720" t="s">
        <v>138</v>
      </c>
      <c r="L3720" t="s">
        <v>10622</v>
      </c>
      <c r="M3720" t="s">
        <v>10623</v>
      </c>
      <c r="N3720">
        <v>8.9722222000000004E-2</v>
      </c>
      <c r="O3720">
        <v>5</v>
      </c>
      <c r="P3720">
        <v>1625</v>
      </c>
      <c r="Q3720">
        <v>226</v>
      </c>
      <c r="R3720">
        <v>164</v>
      </c>
      <c r="S3720">
        <v>35</v>
      </c>
      <c r="T3720">
        <v>166</v>
      </c>
      <c r="U3720">
        <v>1</v>
      </c>
      <c r="V3720">
        <v>1</v>
      </c>
      <c r="W3720">
        <v>8.889927130233749E-2</v>
      </c>
      <c r="X3720">
        <v>27.019799883659779</v>
      </c>
      <c r="Y3720">
        <v>59.009947402679202</v>
      </c>
      <c r="Z3720">
        <v>12.126710521757797</v>
      </c>
      <c r="AA3720">
        <v>13.247913117151633</v>
      </c>
      <c r="AB3720">
        <v>6.1858761854792235</v>
      </c>
      <c r="AC3720">
        <v>0.18555957878053833</v>
      </c>
      <c r="AD3720">
        <v>1.5786477952940057E-2</v>
      </c>
      <c r="AE3720">
        <v>117.88049243876347</v>
      </c>
    </row>
    <row r="3721" spans="1:31" x14ac:dyDescent="0.3">
      <c r="A3721">
        <v>2693310</v>
      </c>
      <c r="B3721">
        <v>1</v>
      </c>
      <c r="C3721" t="s">
        <v>81</v>
      </c>
      <c r="D3721" t="s">
        <v>113</v>
      </c>
      <c r="E3721" t="s">
        <v>160</v>
      </c>
      <c r="F3721" t="s">
        <v>10624</v>
      </c>
      <c r="G3721" t="s">
        <v>134</v>
      </c>
      <c r="H3721" t="s">
        <v>135</v>
      </c>
      <c r="I3721" t="s">
        <v>169</v>
      </c>
      <c r="J3721" t="s">
        <v>137</v>
      </c>
      <c r="K3721" t="s">
        <v>138</v>
      </c>
      <c r="L3721" t="s">
        <v>10625</v>
      </c>
      <c r="M3721" t="s">
        <v>10626</v>
      </c>
      <c r="N3721">
        <v>1.0277777E-2</v>
      </c>
      <c r="O3721">
        <v>1</v>
      </c>
      <c r="P3721">
        <v>526</v>
      </c>
      <c r="Q3721">
        <v>1</v>
      </c>
      <c r="R3721">
        <v>284</v>
      </c>
      <c r="S3721">
        <v>1</v>
      </c>
      <c r="T3721">
        <v>39</v>
      </c>
      <c r="U3721">
        <v>0</v>
      </c>
      <c r="V3721">
        <v>0</v>
      </c>
      <c r="W3721">
        <v>1.7822576250000001E-3</v>
      </c>
      <c r="X3721">
        <v>0.68967416579105456</v>
      </c>
      <c r="Y3721">
        <v>0.23919329241650958</v>
      </c>
      <c r="Z3721">
        <v>1.4401728161369662</v>
      </c>
      <c r="AA3721">
        <v>4.3387673084515008E-3</v>
      </c>
      <c r="AB3721">
        <v>0.20098851163128056</v>
      </c>
      <c r="AC3721">
        <v>0</v>
      </c>
      <c r="AD3721">
        <v>0</v>
      </c>
      <c r="AE3721">
        <v>2.5761498109092624</v>
      </c>
    </row>
    <row r="3722" spans="1:31" x14ac:dyDescent="0.3">
      <c r="A3722">
        <v>2693311</v>
      </c>
      <c r="B3722">
        <v>1</v>
      </c>
      <c r="C3722" t="s">
        <v>80</v>
      </c>
      <c r="D3722" t="s">
        <v>99</v>
      </c>
      <c r="E3722" t="s">
        <v>244</v>
      </c>
      <c r="F3722" t="s">
        <v>3922</v>
      </c>
      <c r="G3722" t="s">
        <v>165</v>
      </c>
      <c r="H3722" t="s">
        <v>187</v>
      </c>
      <c r="I3722" t="s">
        <v>136</v>
      </c>
      <c r="J3722" t="s">
        <v>137</v>
      </c>
      <c r="K3722" t="s">
        <v>166</v>
      </c>
      <c r="L3722" t="s">
        <v>10627</v>
      </c>
      <c r="M3722" t="s">
        <v>10628</v>
      </c>
      <c r="N3722">
        <v>1.7949999999999999</v>
      </c>
      <c r="O3722">
        <v>0</v>
      </c>
      <c r="P3722">
        <v>191</v>
      </c>
      <c r="Q3722">
        <v>0</v>
      </c>
      <c r="R3722">
        <v>2</v>
      </c>
      <c r="S3722">
        <v>0</v>
      </c>
      <c r="T3722">
        <v>26</v>
      </c>
      <c r="U3722">
        <v>0</v>
      </c>
      <c r="V3722">
        <v>1</v>
      </c>
      <c r="W3722">
        <v>0</v>
      </c>
      <c r="X3722">
        <v>51.080463442170725</v>
      </c>
      <c r="Y3722">
        <v>0</v>
      </c>
      <c r="Z3722">
        <v>0.66597518554067203</v>
      </c>
      <c r="AA3722">
        <v>0</v>
      </c>
      <c r="AB3722">
        <v>19.709874973189372</v>
      </c>
      <c r="AC3722">
        <v>0</v>
      </c>
      <c r="AD3722">
        <v>3.4194581736520169</v>
      </c>
      <c r="AE3722">
        <v>74.875771774552788</v>
      </c>
    </row>
    <row r="3723" spans="1:31" x14ac:dyDescent="0.3">
      <c r="A3723">
        <v>2693314</v>
      </c>
      <c r="B3723">
        <v>1</v>
      </c>
      <c r="C3723" t="s">
        <v>81</v>
      </c>
      <c r="D3723" t="s">
        <v>117</v>
      </c>
      <c r="E3723" t="s">
        <v>132</v>
      </c>
      <c r="F3723" t="s">
        <v>4887</v>
      </c>
      <c r="G3723" t="s">
        <v>134</v>
      </c>
      <c r="H3723" t="s">
        <v>135</v>
      </c>
      <c r="I3723" t="s">
        <v>136</v>
      </c>
      <c r="J3723" t="s">
        <v>137</v>
      </c>
      <c r="K3723" t="s">
        <v>138</v>
      </c>
      <c r="L3723" t="s">
        <v>10629</v>
      </c>
      <c r="M3723" t="s">
        <v>10630</v>
      </c>
      <c r="N3723">
        <v>0.149166666</v>
      </c>
      <c r="O3723">
        <v>1</v>
      </c>
      <c r="P3723">
        <v>1052</v>
      </c>
      <c r="Q3723">
        <v>9</v>
      </c>
      <c r="R3723">
        <v>54</v>
      </c>
      <c r="S3723">
        <v>7</v>
      </c>
      <c r="T3723">
        <v>125</v>
      </c>
      <c r="U3723">
        <v>0</v>
      </c>
      <c r="V3723">
        <v>0</v>
      </c>
      <c r="W3723">
        <v>2.6901380090833336E-2</v>
      </c>
      <c r="X3723">
        <v>15.582819686001782</v>
      </c>
      <c r="Y3723">
        <v>7.6345217155757652</v>
      </c>
      <c r="Z3723">
        <v>1.4294420661865526</v>
      </c>
      <c r="AA3723">
        <v>18.553843302637564</v>
      </c>
      <c r="AB3723">
        <v>8.8414996109072419</v>
      </c>
      <c r="AC3723">
        <v>0</v>
      </c>
      <c r="AD3723">
        <v>0</v>
      </c>
      <c r="AE3723">
        <v>52.069027761399745</v>
      </c>
    </row>
    <row r="3724" spans="1:31" x14ac:dyDescent="0.3">
      <c r="A3724">
        <v>2693328</v>
      </c>
      <c r="B3724">
        <v>1</v>
      </c>
      <c r="C3724" t="s">
        <v>80</v>
      </c>
      <c r="D3724" t="s">
        <v>87</v>
      </c>
      <c r="E3724" t="s">
        <v>244</v>
      </c>
      <c r="F3724" t="s">
        <v>10631</v>
      </c>
      <c r="G3724" t="s">
        <v>165</v>
      </c>
      <c r="H3724" t="s">
        <v>187</v>
      </c>
      <c r="I3724" t="s">
        <v>136</v>
      </c>
      <c r="J3724" t="s">
        <v>137</v>
      </c>
      <c r="K3724" t="s">
        <v>166</v>
      </c>
      <c r="L3724" t="s">
        <v>10632</v>
      </c>
      <c r="M3724" t="s">
        <v>10633</v>
      </c>
      <c r="N3724">
        <v>1.514444444</v>
      </c>
      <c r="O3724">
        <v>0</v>
      </c>
      <c r="P3724">
        <v>245</v>
      </c>
      <c r="Q3724">
        <v>0</v>
      </c>
      <c r="R3724">
        <v>0</v>
      </c>
      <c r="S3724">
        <v>0</v>
      </c>
      <c r="T3724">
        <v>35</v>
      </c>
      <c r="U3724">
        <v>0</v>
      </c>
      <c r="V3724">
        <v>0</v>
      </c>
      <c r="W3724">
        <v>0</v>
      </c>
      <c r="X3724">
        <v>74.94007575224488</v>
      </c>
      <c r="Y3724">
        <v>0</v>
      </c>
      <c r="Z3724">
        <v>0</v>
      </c>
      <c r="AA3724">
        <v>0</v>
      </c>
      <c r="AB3724">
        <v>93.929155450266748</v>
      </c>
      <c r="AC3724">
        <v>0</v>
      </c>
      <c r="AD3724">
        <v>0</v>
      </c>
      <c r="AE3724">
        <v>168.86923120251163</v>
      </c>
    </row>
    <row r="3725" spans="1:31" x14ac:dyDescent="0.3">
      <c r="A3725">
        <v>2693361</v>
      </c>
      <c r="B3725">
        <v>1</v>
      </c>
      <c r="C3725" t="s">
        <v>80</v>
      </c>
      <c r="D3725" t="s">
        <v>104</v>
      </c>
      <c r="E3725" t="s">
        <v>160</v>
      </c>
      <c r="F3725" t="s">
        <v>3515</v>
      </c>
      <c r="G3725" t="s">
        <v>134</v>
      </c>
      <c r="H3725" t="s">
        <v>135</v>
      </c>
      <c r="I3725" t="s">
        <v>169</v>
      </c>
      <c r="J3725" t="s">
        <v>137</v>
      </c>
      <c r="K3725" t="s">
        <v>138</v>
      </c>
      <c r="L3725" t="s">
        <v>10634</v>
      </c>
      <c r="M3725" t="s">
        <v>10635</v>
      </c>
      <c r="N3725">
        <v>4.1388887999999999E-2</v>
      </c>
      <c r="O3725">
        <v>8</v>
      </c>
      <c r="P3725">
        <v>4</v>
      </c>
      <c r="Q3725">
        <v>36</v>
      </c>
      <c r="R3725">
        <v>14</v>
      </c>
      <c r="S3725">
        <v>39</v>
      </c>
      <c r="T3725">
        <v>19</v>
      </c>
      <c r="U3725">
        <v>10</v>
      </c>
      <c r="V3725">
        <v>0</v>
      </c>
      <c r="W3725">
        <v>0.38384032507401156</v>
      </c>
      <c r="X3725">
        <v>0.16944188770000623</v>
      </c>
      <c r="Y3725">
        <v>1.7607704656554481</v>
      </c>
      <c r="Z3725">
        <v>0.45741666176315154</v>
      </c>
      <c r="AA3725">
        <v>4.5585770832816301</v>
      </c>
      <c r="AB3725">
        <v>0.94315847439085665</v>
      </c>
      <c r="AC3725">
        <v>23.565365079145227</v>
      </c>
      <c r="AD3725">
        <v>0</v>
      </c>
      <c r="AE3725">
        <v>31.83856997701033</v>
      </c>
    </row>
    <row r="3726" spans="1:31" x14ac:dyDescent="0.3">
      <c r="A3726">
        <v>2693366</v>
      </c>
      <c r="B3726">
        <v>1</v>
      </c>
      <c r="C3726" t="s">
        <v>80</v>
      </c>
      <c r="D3726" t="s">
        <v>93</v>
      </c>
      <c r="E3726" t="s">
        <v>132</v>
      </c>
      <c r="F3726" t="s">
        <v>10636</v>
      </c>
      <c r="G3726" t="s">
        <v>134</v>
      </c>
      <c r="H3726" t="s">
        <v>135</v>
      </c>
      <c r="I3726" t="s">
        <v>136</v>
      </c>
      <c r="J3726" t="s">
        <v>137</v>
      </c>
      <c r="K3726" t="s">
        <v>138</v>
      </c>
      <c r="L3726" t="s">
        <v>10637</v>
      </c>
      <c r="M3726" t="s">
        <v>10638</v>
      </c>
      <c r="N3726">
        <v>0.44166666599999999</v>
      </c>
      <c r="O3726">
        <v>0</v>
      </c>
      <c r="P3726">
        <v>0</v>
      </c>
      <c r="Q3726">
        <v>34</v>
      </c>
      <c r="R3726">
        <v>1</v>
      </c>
      <c r="S3726">
        <v>3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101.74234491195949</v>
      </c>
      <c r="Z3726">
        <v>0.48476298859444444</v>
      </c>
      <c r="AA3726">
        <v>10.942574179302479</v>
      </c>
      <c r="AB3726">
        <v>0</v>
      </c>
      <c r="AC3726">
        <v>0</v>
      </c>
      <c r="AD3726">
        <v>0</v>
      </c>
      <c r="AE3726">
        <v>113.16968207985641</v>
      </c>
    </row>
    <row r="3727" spans="1:31" x14ac:dyDescent="0.3">
      <c r="A3727">
        <v>2693371</v>
      </c>
      <c r="B3727">
        <v>1</v>
      </c>
      <c r="C3727" t="s">
        <v>81</v>
      </c>
      <c r="D3727" t="s">
        <v>112</v>
      </c>
      <c r="E3727" t="s">
        <v>184</v>
      </c>
      <c r="F3727" t="s">
        <v>10639</v>
      </c>
      <c r="G3727" t="s">
        <v>186</v>
      </c>
      <c r="H3727" t="s">
        <v>187</v>
      </c>
      <c r="I3727" t="s">
        <v>136</v>
      </c>
      <c r="J3727" t="s">
        <v>137</v>
      </c>
      <c r="K3727" t="s">
        <v>138</v>
      </c>
      <c r="L3727" t="s">
        <v>10640</v>
      </c>
      <c r="M3727" t="s">
        <v>10641</v>
      </c>
      <c r="N3727">
        <v>1.535555555</v>
      </c>
      <c r="O3727">
        <v>0</v>
      </c>
      <c r="P3727">
        <v>35</v>
      </c>
      <c r="Q3727">
        <v>0</v>
      </c>
      <c r="R3727">
        <v>10</v>
      </c>
      <c r="S3727">
        <v>0</v>
      </c>
      <c r="T3727">
        <v>4</v>
      </c>
      <c r="U3727">
        <v>0</v>
      </c>
      <c r="V3727">
        <v>0</v>
      </c>
      <c r="W3727">
        <v>0</v>
      </c>
      <c r="X3727">
        <v>6.1279934613872094</v>
      </c>
      <c r="Y3727">
        <v>0</v>
      </c>
      <c r="Z3727">
        <v>0.18798818161058745</v>
      </c>
      <c r="AA3727">
        <v>0</v>
      </c>
      <c r="AB3727">
        <v>0.36097748245334998</v>
      </c>
      <c r="AC3727">
        <v>0</v>
      </c>
      <c r="AD3727">
        <v>0</v>
      </c>
      <c r="AE3727">
        <v>6.6769591254511473</v>
      </c>
    </row>
    <row r="3728" spans="1:31" x14ac:dyDescent="0.3">
      <c r="A3728">
        <v>2693384</v>
      </c>
      <c r="B3728">
        <v>1</v>
      </c>
      <c r="C3728" t="s">
        <v>80</v>
      </c>
      <c r="D3728" t="s">
        <v>100</v>
      </c>
      <c r="E3728" t="s">
        <v>160</v>
      </c>
      <c r="F3728" t="s">
        <v>10642</v>
      </c>
      <c r="G3728" t="s">
        <v>134</v>
      </c>
      <c r="H3728" t="s">
        <v>135</v>
      </c>
      <c r="I3728" t="s">
        <v>136</v>
      </c>
      <c r="J3728" t="s">
        <v>137</v>
      </c>
      <c r="K3728" t="s">
        <v>138</v>
      </c>
      <c r="L3728" t="s">
        <v>10643</v>
      </c>
      <c r="M3728" t="s">
        <v>10644</v>
      </c>
      <c r="N3728">
        <v>9.1388888000000001E-2</v>
      </c>
      <c r="O3728">
        <v>0</v>
      </c>
      <c r="P3728">
        <v>4592</v>
      </c>
      <c r="Q3728">
        <v>0</v>
      </c>
      <c r="R3728">
        <v>25</v>
      </c>
      <c r="S3728">
        <v>8</v>
      </c>
      <c r="T3728">
        <v>555</v>
      </c>
      <c r="U3728">
        <v>0</v>
      </c>
      <c r="V3728">
        <v>0</v>
      </c>
      <c r="W3728">
        <v>0</v>
      </c>
      <c r="X3728">
        <v>50.64359745796763</v>
      </c>
      <c r="Y3728">
        <v>0</v>
      </c>
      <c r="Z3728">
        <v>0.55030336689769033</v>
      </c>
      <c r="AA3728">
        <v>6.7439324331595163</v>
      </c>
      <c r="AB3728">
        <v>32.731154660564542</v>
      </c>
      <c r="AC3728">
        <v>0</v>
      </c>
      <c r="AD3728">
        <v>0</v>
      </c>
      <c r="AE3728">
        <v>90.66898791858938</v>
      </c>
    </row>
    <row r="3729" spans="1:31" x14ac:dyDescent="0.3">
      <c r="A3729">
        <v>2693387</v>
      </c>
      <c r="B3729">
        <v>1</v>
      </c>
      <c r="C3729" t="s">
        <v>80</v>
      </c>
      <c r="D3729" t="s">
        <v>83</v>
      </c>
      <c r="E3729" t="s">
        <v>244</v>
      </c>
      <c r="F3729" t="s">
        <v>10645</v>
      </c>
      <c r="G3729" t="s">
        <v>346</v>
      </c>
      <c r="H3729" t="s">
        <v>187</v>
      </c>
      <c r="I3729" t="s">
        <v>136</v>
      </c>
      <c r="J3729" t="s">
        <v>137</v>
      </c>
      <c r="K3729" t="s">
        <v>166</v>
      </c>
      <c r="L3729" t="s">
        <v>10646</v>
      </c>
      <c r="M3729" t="s">
        <v>10647</v>
      </c>
      <c r="N3729">
        <v>0.20277777699999999</v>
      </c>
      <c r="O3729">
        <v>0</v>
      </c>
      <c r="P3729">
        <v>0</v>
      </c>
      <c r="Q3729">
        <v>0</v>
      </c>
      <c r="R3729">
        <v>0</v>
      </c>
      <c r="S3729">
        <v>0</v>
      </c>
      <c r="T3729">
        <v>6</v>
      </c>
      <c r="U3729">
        <v>0</v>
      </c>
      <c r="V3729">
        <v>1</v>
      </c>
      <c r="W3729">
        <v>0</v>
      </c>
      <c r="X3729">
        <v>0</v>
      </c>
      <c r="Y3729">
        <v>0</v>
      </c>
      <c r="Z3729">
        <v>0</v>
      </c>
      <c r="AA3729">
        <v>0</v>
      </c>
      <c r="AB3729">
        <v>3.0368991791384952</v>
      </c>
      <c r="AC3729">
        <v>0</v>
      </c>
      <c r="AD3729">
        <v>0.18262187129953664</v>
      </c>
      <c r="AE3729">
        <v>3.2195210504380318</v>
      </c>
    </row>
    <row r="3730" spans="1:31" x14ac:dyDescent="0.3">
      <c r="A3730">
        <v>2693402</v>
      </c>
      <c r="B3730">
        <v>1</v>
      </c>
      <c r="C3730" t="s">
        <v>80</v>
      </c>
      <c r="D3730" t="s">
        <v>83</v>
      </c>
      <c r="E3730" t="s">
        <v>244</v>
      </c>
      <c r="F3730" t="s">
        <v>10648</v>
      </c>
      <c r="G3730" t="s">
        <v>165</v>
      </c>
      <c r="H3730" t="s">
        <v>187</v>
      </c>
      <c r="I3730" t="s">
        <v>136</v>
      </c>
      <c r="J3730" t="s">
        <v>137</v>
      </c>
      <c r="K3730" t="s">
        <v>166</v>
      </c>
      <c r="L3730" t="s">
        <v>10649</v>
      </c>
      <c r="M3730" t="s">
        <v>10650</v>
      </c>
      <c r="N3730">
        <v>0.30861111099999999</v>
      </c>
      <c r="O3730">
        <v>0</v>
      </c>
      <c r="P3730">
        <v>0</v>
      </c>
      <c r="Q3730">
        <v>0</v>
      </c>
      <c r="R3730">
        <v>0</v>
      </c>
      <c r="S3730">
        <v>0</v>
      </c>
      <c r="T3730">
        <v>18</v>
      </c>
      <c r="U3730">
        <v>0</v>
      </c>
      <c r="V3730">
        <v>1</v>
      </c>
      <c r="W3730">
        <v>0</v>
      </c>
      <c r="X3730">
        <v>0</v>
      </c>
      <c r="Y3730">
        <v>0</v>
      </c>
      <c r="Z3730">
        <v>0</v>
      </c>
      <c r="AA3730">
        <v>0</v>
      </c>
      <c r="AB3730">
        <v>8.0379920922814847</v>
      </c>
      <c r="AC3730">
        <v>0</v>
      </c>
      <c r="AD3730">
        <v>2.1944812527463289</v>
      </c>
      <c r="AE3730">
        <v>10.232473345027813</v>
      </c>
    </row>
    <row r="3731" spans="1:31" x14ac:dyDescent="0.3">
      <c r="A3731">
        <v>2693339</v>
      </c>
      <c r="B3731">
        <v>1</v>
      </c>
      <c r="C3731" t="s">
        <v>81</v>
      </c>
      <c r="D3731" t="s">
        <v>128</v>
      </c>
      <c r="E3731" t="s">
        <v>244</v>
      </c>
      <c r="F3731" t="s">
        <v>10651</v>
      </c>
      <c r="G3731" t="s">
        <v>346</v>
      </c>
      <c r="H3731" t="s">
        <v>187</v>
      </c>
      <c r="I3731" t="s">
        <v>136</v>
      </c>
      <c r="J3731" t="s">
        <v>137</v>
      </c>
      <c r="K3731" t="s">
        <v>166</v>
      </c>
      <c r="L3731" t="s">
        <v>10652</v>
      </c>
      <c r="M3731" t="s">
        <v>10653</v>
      </c>
      <c r="N3731">
        <v>1.026944444</v>
      </c>
      <c r="O3731">
        <v>0</v>
      </c>
      <c r="P3731">
        <v>392</v>
      </c>
      <c r="Q3731">
        <v>0</v>
      </c>
      <c r="R3731">
        <v>4</v>
      </c>
      <c r="S3731">
        <v>0</v>
      </c>
      <c r="T3731">
        <v>17</v>
      </c>
      <c r="U3731">
        <v>0</v>
      </c>
      <c r="V3731">
        <v>0</v>
      </c>
      <c r="W3731">
        <v>0</v>
      </c>
      <c r="X3731">
        <v>65.083609819029078</v>
      </c>
      <c r="Y3731">
        <v>0</v>
      </c>
      <c r="Z3731">
        <v>0.50807300074455108</v>
      </c>
      <c r="AA3731">
        <v>0</v>
      </c>
      <c r="AB3731">
        <v>9.3487962882382405</v>
      </c>
      <c r="AC3731">
        <v>0</v>
      </c>
      <c r="AD3731">
        <v>0</v>
      </c>
      <c r="AE3731">
        <v>74.940479108011857</v>
      </c>
    </row>
    <row r="3732" spans="1:31" x14ac:dyDescent="0.3">
      <c r="A3732">
        <v>2693356</v>
      </c>
      <c r="B3732">
        <v>1</v>
      </c>
      <c r="C3732" t="s">
        <v>81</v>
      </c>
      <c r="D3732" t="s">
        <v>114</v>
      </c>
      <c r="E3732" t="s">
        <v>213</v>
      </c>
      <c r="F3732" t="s">
        <v>10654</v>
      </c>
      <c r="G3732" t="s">
        <v>688</v>
      </c>
      <c r="H3732" t="s">
        <v>187</v>
      </c>
      <c r="I3732" t="s">
        <v>136</v>
      </c>
      <c r="J3732" t="s">
        <v>137</v>
      </c>
      <c r="K3732" t="s">
        <v>138</v>
      </c>
      <c r="L3732" t="s">
        <v>10655</v>
      </c>
      <c r="M3732" t="s">
        <v>10656</v>
      </c>
      <c r="N3732">
        <v>2.6444444439999999</v>
      </c>
      <c r="O3732">
        <v>0</v>
      </c>
      <c r="P3732">
        <v>1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0.48580792751666663</v>
      </c>
      <c r="Y3732">
        <v>0</v>
      </c>
      <c r="Z3732">
        <v>0</v>
      </c>
      <c r="AA3732">
        <v>0</v>
      </c>
      <c r="AB3732">
        <v>0</v>
      </c>
      <c r="AC3732">
        <v>0</v>
      </c>
      <c r="AD3732">
        <v>0</v>
      </c>
      <c r="AE3732">
        <v>0.48580792751666663</v>
      </c>
    </row>
    <row r="3733" spans="1:31" x14ac:dyDescent="0.3">
      <c r="A3733">
        <v>2693391</v>
      </c>
      <c r="B3733">
        <v>1</v>
      </c>
      <c r="C3733" t="s">
        <v>80</v>
      </c>
      <c r="D3733" t="s">
        <v>83</v>
      </c>
      <c r="E3733" t="s">
        <v>184</v>
      </c>
      <c r="F3733" t="s">
        <v>10657</v>
      </c>
      <c r="G3733" t="s">
        <v>186</v>
      </c>
      <c r="H3733" t="s">
        <v>187</v>
      </c>
      <c r="I3733" t="s">
        <v>136</v>
      </c>
      <c r="J3733" t="s">
        <v>137</v>
      </c>
      <c r="K3733" t="s">
        <v>138</v>
      </c>
      <c r="L3733" t="s">
        <v>10658</v>
      </c>
      <c r="M3733" t="s">
        <v>10659</v>
      </c>
      <c r="N3733">
        <v>0.49805555499999998</v>
      </c>
      <c r="O3733">
        <v>0</v>
      </c>
      <c r="P3733">
        <v>0</v>
      </c>
      <c r="Q3733">
        <v>0</v>
      </c>
      <c r="R3733">
        <v>0</v>
      </c>
      <c r="S3733">
        <v>0</v>
      </c>
      <c r="T3733">
        <v>52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  <c r="AA3733">
        <v>0</v>
      </c>
      <c r="AB3733">
        <v>18.718667308654545</v>
      </c>
      <c r="AC3733">
        <v>0</v>
      </c>
      <c r="AD3733">
        <v>0</v>
      </c>
      <c r="AE3733">
        <v>18.718667308654545</v>
      </c>
    </row>
    <row r="3734" spans="1:31" x14ac:dyDescent="0.3">
      <c r="A3734">
        <v>2693391</v>
      </c>
      <c r="B3734">
        <v>2</v>
      </c>
      <c r="C3734" t="s">
        <v>80</v>
      </c>
      <c r="D3734" t="s">
        <v>83</v>
      </c>
      <c r="E3734" t="s">
        <v>244</v>
      </c>
      <c r="F3734" t="s">
        <v>10660</v>
      </c>
      <c r="G3734" t="s">
        <v>186</v>
      </c>
      <c r="H3734" t="s">
        <v>187</v>
      </c>
      <c r="I3734" t="s">
        <v>136</v>
      </c>
      <c r="J3734" t="s">
        <v>137</v>
      </c>
      <c r="K3734" t="s">
        <v>138</v>
      </c>
      <c r="L3734" t="s">
        <v>10659</v>
      </c>
      <c r="M3734" t="s">
        <v>10661</v>
      </c>
      <c r="N3734">
        <v>0.77666666600000001</v>
      </c>
      <c r="O3734">
        <v>0</v>
      </c>
      <c r="P3734">
        <v>0</v>
      </c>
      <c r="Q3734">
        <v>0</v>
      </c>
      <c r="R3734">
        <v>0</v>
      </c>
      <c r="S3734">
        <v>0</v>
      </c>
      <c r="T3734">
        <v>85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  <c r="AA3734">
        <v>0</v>
      </c>
      <c r="AB3734">
        <v>43.301121583954618</v>
      </c>
      <c r="AC3734">
        <v>0</v>
      </c>
      <c r="AD3734">
        <v>0</v>
      </c>
      <c r="AE3734">
        <v>43.301121583954618</v>
      </c>
    </row>
    <row r="3735" spans="1:31" x14ac:dyDescent="0.3">
      <c r="A3735">
        <v>2693427</v>
      </c>
      <c r="B3735">
        <v>1</v>
      </c>
      <c r="C3735" t="s">
        <v>80</v>
      </c>
      <c r="D3735" t="s">
        <v>83</v>
      </c>
      <c r="E3735" t="s">
        <v>244</v>
      </c>
      <c r="F3735" t="s">
        <v>10662</v>
      </c>
      <c r="G3735" t="s">
        <v>346</v>
      </c>
      <c r="H3735" t="s">
        <v>187</v>
      </c>
      <c r="I3735" t="s">
        <v>136</v>
      </c>
      <c r="J3735" t="s">
        <v>137</v>
      </c>
      <c r="K3735" t="s">
        <v>166</v>
      </c>
      <c r="L3735" t="s">
        <v>10663</v>
      </c>
      <c r="M3735" t="s">
        <v>10664</v>
      </c>
      <c r="N3735">
        <v>0.29361111099999998</v>
      </c>
      <c r="O3735">
        <v>0</v>
      </c>
      <c r="P3735">
        <v>0</v>
      </c>
      <c r="Q3735">
        <v>0</v>
      </c>
      <c r="R3735">
        <v>0</v>
      </c>
      <c r="S3735">
        <v>0</v>
      </c>
      <c r="T3735">
        <v>7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  <c r="AA3735">
        <v>0</v>
      </c>
      <c r="AB3735">
        <v>0.91518385851793382</v>
      </c>
      <c r="AC3735">
        <v>0</v>
      </c>
      <c r="AD3735">
        <v>0</v>
      </c>
      <c r="AE3735">
        <v>0.91518385851793382</v>
      </c>
    </row>
    <row r="3736" spans="1:31" x14ac:dyDescent="0.3">
      <c r="A3736">
        <v>2693434</v>
      </c>
      <c r="B3736">
        <v>1</v>
      </c>
      <c r="C3736" t="s">
        <v>80</v>
      </c>
      <c r="D3736" t="s">
        <v>99</v>
      </c>
      <c r="E3736" t="s">
        <v>244</v>
      </c>
      <c r="F3736" t="s">
        <v>5076</v>
      </c>
      <c r="G3736" t="s">
        <v>165</v>
      </c>
      <c r="H3736" t="s">
        <v>187</v>
      </c>
      <c r="I3736" t="s">
        <v>136</v>
      </c>
      <c r="J3736" t="s">
        <v>137</v>
      </c>
      <c r="K3736" t="s">
        <v>166</v>
      </c>
      <c r="L3736" t="s">
        <v>10665</v>
      </c>
      <c r="M3736" t="s">
        <v>10666</v>
      </c>
      <c r="N3736">
        <v>1.201944444</v>
      </c>
      <c r="O3736">
        <v>0</v>
      </c>
      <c r="P3736">
        <v>50</v>
      </c>
      <c r="Q3736">
        <v>0</v>
      </c>
      <c r="R3736">
        <v>0</v>
      </c>
      <c r="S3736">
        <v>0</v>
      </c>
      <c r="T3736">
        <v>9</v>
      </c>
      <c r="U3736">
        <v>0</v>
      </c>
      <c r="V3736">
        <v>0</v>
      </c>
      <c r="W3736">
        <v>0</v>
      </c>
      <c r="X3736">
        <v>7.2522030060489779</v>
      </c>
      <c r="Y3736">
        <v>0</v>
      </c>
      <c r="Z3736">
        <v>0</v>
      </c>
      <c r="AA3736">
        <v>0</v>
      </c>
      <c r="AB3736">
        <v>6.3875379299706587</v>
      </c>
      <c r="AC3736">
        <v>0</v>
      </c>
      <c r="AD3736">
        <v>0</v>
      </c>
      <c r="AE3736">
        <v>13.639740936019637</v>
      </c>
    </row>
    <row r="3737" spans="1:31" x14ac:dyDescent="0.3">
      <c r="A3737">
        <v>2693435</v>
      </c>
      <c r="B3737">
        <v>1</v>
      </c>
      <c r="C3737" t="s">
        <v>80</v>
      </c>
      <c r="D3737" t="s">
        <v>85</v>
      </c>
      <c r="E3737" t="s">
        <v>213</v>
      </c>
      <c r="F3737" t="s">
        <v>10667</v>
      </c>
      <c r="G3737" t="s">
        <v>215</v>
      </c>
      <c r="H3737" t="s">
        <v>187</v>
      </c>
      <c r="I3737" t="s">
        <v>136</v>
      </c>
      <c r="J3737" t="s">
        <v>137</v>
      </c>
      <c r="K3737" t="s">
        <v>138</v>
      </c>
      <c r="L3737" t="s">
        <v>10668</v>
      </c>
      <c r="M3737" t="s">
        <v>10669</v>
      </c>
      <c r="N3737">
        <v>0.62944444399999999</v>
      </c>
      <c r="O3737">
        <v>0</v>
      </c>
      <c r="P3737">
        <v>10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0.83279317685930843</v>
      </c>
      <c r="Y3737">
        <v>0</v>
      </c>
      <c r="Z3737">
        <v>0</v>
      </c>
      <c r="AA3737">
        <v>0</v>
      </c>
      <c r="AB3737">
        <v>0</v>
      </c>
      <c r="AC3737">
        <v>0</v>
      </c>
      <c r="AD3737">
        <v>0</v>
      </c>
      <c r="AE3737">
        <v>0.83279317685930843</v>
      </c>
    </row>
    <row r="3738" spans="1:31" x14ac:dyDescent="0.3">
      <c r="A3738">
        <v>2693446</v>
      </c>
      <c r="B3738">
        <v>1</v>
      </c>
      <c r="C3738" t="s">
        <v>80</v>
      </c>
      <c r="D3738" t="s">
        <v>89</v>
      </c>
      <c r="E3738" t="s">
        <v>132</v>
      </c>
      <c r="F3738" t="s">
        <v>1567</v>
      </c>
      <c r="G3738" t="s">
        <v>134</v>
      </c>
      <c r="H3738" t="s">
        <v>135</v>
      </c>
      <c r="I3738" t="s">
        <v>136</v>
      </c>
      <c r="J3738" t="s">
        <v>137</v>
      </c>
      <c r="K3738" t="s">
        <v>138</v>
      </c>
      <c r="L3738" t="s">
        <v>10670</v>
      </c>
      <c r="M3738" t="s">
        <v>10671</v>
      </c>
      <c r="N3738">
        <v>1.3174999999999999</v>
      </c>
      <c r="O3738">
        <v>1</v>
      </c>
      <c r="P3738">
        <v>338</v>
      </c>
      <c r="Q3738">
        <v>1</v>
      </c>
      <c r="R3738">
        <v>11</v>
      </c>
      <c r="S3738">
        <v>2</v>
      </c>
      <c r="T3738">
        <v>17</v>
      </c>
      <c r="U3738">
        <v>1</v>
      </c>
      <c r="V3738">
        <v>0</v>
      </c>
      <c r="W3738">
        <v>0.29888220107250002</v>
      </c>
      <c r="X3738">
        <v>211.92040211939005</v>
      </c>
      <c r="Y3738">
        <v>0.71763397508698201</v>
      </c>
      <c r="Z3738">
        <v>5.6135342174698399</v>
      </c>
      <c r="AA3738">
        <v>2.9115946827762964</v>
      </c>
      <c r="AB3738">
        <v>34.757339828409954</v>
      </c>
      <c r="AC3738">
        <v>5.6188515254768729</v>
      </c>
      <c r="AD3738">
        <v>0</v>
      </c>
      <c r="AE3738">
        <v>261.8382385496825</v>
      </c>
    </row>
    <row r="3739" spans="1:31" x14ac:dyDescent="0.3">
      <c r="A3739">
        <v>2693429</v>
      </c>
      <c r="B3739">
        <v>1</v>
      </c>
      <c r="C3739" t="s">
        <v>80</v>
      </c>
      <c r="D3739" t="s">
        <v>89</v>
      </c>
      <c r="E3739" t="s">
        <v>160</v>
      </c>
      <c r="F3739" t="s">
        <v>10672</v>
      </c>
      <c r="G3739" t="s">
        <v>134</v>
      </c>
      <c r="H3739" t="s">
        <v>135</v>
      </c>
      <c r="I3739" t="s">
        <v>136</v>
      </c>
      <c r="J3739" t="s">
        <v>137</v>
      </c>
      <c r="K3739" t="s">
        <v>138</v>
      </c>
      <c r="L3739" t="s">
        <v>10673</v>
      </c>
      <c r="M3739" t="s">
        <v>10674</v>
      </c>
      <c r="N3739">
        <v>6.2777777000000007E-2</v>
      </c>
      <c r="O3739">
        <v>1</v>
      </c>
      <c r="P3739">
        <v>4306</v>
      </c>
      <c r="Q3739">
        <v>1</v>
      </c>
      <c r="R3739">
        <v>34</v>
      </c>
      <c r="S3739">
        <v>4</v>
      </c>
      <c r="T3739">
        <v>392</v>
      </c>
      <c r="U3739">
        <v>1</v>
      </c>
      <c r="V3739">
        <v>2</v>
      </c>
      <c r="W3739">
        <v>1.2265391349081027</v>
      </c>
      <c r="X3739">
        <v>89.787350541325608</v>
      </c>
      <c r="Y3739">
        <v>5.3297080251473339E-2</v>
      </c>
      <c r="Z3739">
        <v>1.0506705107299268</v>
      </c>
      <c r="AA3739">
        <v>0.71553301855808571</v>
      </c>
      <c r="AB3739">
        <v>32.664672447594533</v>
      </c>
      <c r="AC3739">
        <v>197.44115691156961</v>
      </c>
      <c r="AD3739">
        <v>2.0107120195083135</v>
      </c>
      <c r="AE3739">
        <v>324.94993166444567</v>
      </c>
    </row>
    <row r="3740" spans="1:31" x14ac:dyDescent="0.3">
      <c r="A3740">
        <v>2693436</v>
      </c>
      <c r="B3740">
        <v>1</v>
      </c>
      <c r="C3740" t="s">
        <v>80</v>
      </c>
      <c r="D3740" t="s">
        <v>94</v>
      </c>
      <c r="E3740" t="s">
        <v>244</v>
      </c>
      <c r="F3740" t="s">
        <v>10675</v>
      </c>
      <c r="G3740" t="s">
        <v>409</v>
      </c>
      <c r="H3740" t="s">
        <v>187</v>
      </c>
      <c r="I3740" t="s">
        <v>136</v>
      </c>
      <c r="J3740" t="s">
        <v>137</v>
      </c>
      <c r="K3740" t="s">
        <v>138</v>
      </c>
      <c r="L3740" t="s">
        <v>10676</v>
      </c>
      <c r="M3740" t="s">
        <v>10677</v>
      </c>
      <c r="N3740">
        <v>2.096944444</v>
      </c>
      <c r="O3740">
        <v>0</v>
      </c>
      <c r="P3740">
        <v>42</v>
      </c>
      <c r="Q3740">
        <v>0</v>
      </c>
      <c r="R3740">
        <v>74</v>
      </c>
      <c r="S3740">
        <v>0</v>
      </c>
      <c r="T3740">
        <v>22</v>
      </c>
      <c r="U3740">
        <v>0</v>
      </c>
      <c r="V3740">
        <v>0</v>
      </c>
      <c r="W3740">
        <v>0</v>
      </c>
      <c r="X3740">
        <v>3.8677085223073089</v>
      </c>
      <c r="Y3740">
        <v>0</v>
      </c>
      <c r="Z3740">
        <v>4.9906354586688888</v>
      </c>
      <c r="AA3740">
        <v>0</v>
      </c>
      <c r="AB3740">
        <v>4.225234829046963</v>
      </c>
      <c r="AC3740">
        <v>0</v>
      </c>
      <c r="AD3740">
        <v>0</v>
      </c>
      <c r="AE3740">
        <v>13.083578810023161</v>
      </c>
    </row>
    <row r="3741" spans="1:31" x14ac:dyDescent="0.3">
      <c r="A3741">
        <v>2693462</v>
      </c>
      <c r="B3741">
        <v>1</v>
      </c>
      <c r="C3741" t="s">
        <v>80</v>
      </c>
      <c r="D3741" t="s">
        <v>87</v>
      </c>
      <c r="E3741" t="s">
        <v>244</v>
      </c>
      <c r="F3741" t="s">
        <v>10678</v>
      </c>
      <c r="G3741" t="s">
        <v>165</v>
      </c>
      <c r="H3741" t="s">
        <v>187</v>
      </c>
      <c r="I3741" t="s">
        <v>136</v>
      </c>
      <c r="J3741" t="s">
        <v>137</v>
      </c>
      <c r="K3741" t="s">
        <v>166</v>
      </c>
      <c r="L3741" t="s">
        <v>10679</v>
      </c>
      <c r="M3741" t="s">
        <v>10680</v>
      </c>
      <c r="N3741">
        <v>1.1105555549999999</v>
      </c>
      <c r="O3741">
        <v>0</v>
      </c>
      <c r="P3741">
        <v>88</v>
      </c>
      <c r="Q3741">
        <v>0</v>
      </c>
      <c r="R3741">
        <v>0</v>
      </c>
      <c r="S3741">
        <v>0</v>
      </c>
      <c r="T3741">
        <v>80</v>
      </c>
      <c r="U3741">
        <v>0</v>
      </c>
      <c r="V3741">
        <v>0</v>
      </c>
      <c r="W3741">
        <v>0</v>
      </c>
      <c r="X3741">
        <v>20.358939609968971</v>
      </c>
      <c r="Y3741">
        <v>0</v>
      </c>
      <c r="Z3741">
        <v>0</v>
      </c>
      <c r="AA3741">
        <v>0</v>
      </c>
      <c r="AB3741">
        <v>99.720661743349453</v>
      </c>
      <c r="AC3741">
        <v>0</v>
      </c>
      <c r="AD3741">
        <v>0</v>
      </c>
      <c r="AE3741">
        <v>120.07960135331842</v>
      </c>
    </row>
    <row r="3742" spans="1:31" x14ac:dyDescent="0.3">
      <c r="A3742">
        <v>2693493</v>
      </c>
      <c r="B3742">
        <v>1</v>
      </c>
      <c r="C3742" t="s">
        <v>80</v>
      </c>
      <c r="D3742" t="s">
        <v>83</v>
      </c>
      <c r="E3742" t="s">
        <v>244</v>
      </c>
      <c r="F3742" t="s">
        <v>10681</v>
      </c>
      <c r="G3742" t="s">
        <v>346</v>
      </c>
      <c r="H3742" t="s">
        <v>187</v>
      </c>
      <c r="I3742" t="s">
        <v>136</v>
      </c>
      <c r="J3742" t="s">
        <v>137</v>
      </c>
      <c r="K3742" t="s">
        <v>166</v>
      </c>
      <c r="L3742" t="s">
        <v>10682</v>
      </c>
      <c r="M3742" t="s">
        <v>10683</v>
      </c>
      <c r="N3742">
        <v>0.39722222200000001</v>
      </c>
      <c r="O3742">
        <v>0</v>
      </c>
      <c r="P3742">
        <v>0</v>
      </c>
      <c r="Q3742">
        <v>0</v>
      </c>
      <c r="R3742">
        <v>0</v>
      </c>
      <c r="S3742">
        <v>0</v>
      </c>
      <c r="T3742">
        <v>25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  <c r="AA3742">
        <v>0</v>
      </c>
      <c r="AB3742">
        <v>7.7994423367183234</v>
      </c>
      <c r="AC3742">
        <v>0</v>
      </c>
      <c r="AD3742">
        <v>0</v>
      </c>
      <c r="AE3742">
        <v>7.7994423367183234</v>
      </c>
    </row>
    <row r="3743" spans="1:31" x14ac:dyDescent="0.3">
      <c r="A3743">
        <v>2693502</v>
      </c>
      <c r="B3743">
        <v>1</v>
      </c>
      <c r="C3743" t="s">
        <v>80</v>
      </c>
      <c r="D3743" t="s">
        <v>87</v>
      </c>
      <c r="E3743" t="s">
        <v>244</v>
      </c>
      <c r="F3743" t="s">
        <v>10684</v>
      </c>
      <c r="G3743" t="s">
        <v>165</v>
      </c>
      <c r="H3743" t="s">
        <v>187</v>
      </c>
      <c r="I3743" t="s">
        <v>136</v>
      </c>
      <c r="J3743" t="s">
        <v>137</v>
      </c>
      <c r="K3743" t="s">
        <v>166</v>
      </c>
      <c r="L3743" t="s">
        <v>10685</v>
      </c>
      <c r="M3743" t="s">
        <v>10686</v>
      </c>
      <c r="N3743">
        <v>0.20944444400000001</v>
      </c>
      <c r="O3743">
        <v>0</v>
      </c>
      <c r="P3743">
        <v>9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0.38141766871123006</v>
      </c>
      <c r="Y3743">
        <v>0</v>
      </c>
      <c r="Z3743">
        <v>0</v>
      </c>
      <c r="AA3743">
        <v>0</v>
      </c>
      <c r="AB3743">
        <v>0</v>
      </c>
      <c r="AC3743">
        <v>0</v>
      </c>
      <c r="AD3743">
        <v>0</v>
      </c>
      <c r="AE3743">
        <v>0.38141766871123006</v>
      </c>
    </row>
    <row r="3744" spans="1:31" x14ac:dyDescent="0.3">
      <c r="A3744">
        <v>2693312</v>
      </c>
      <c r="B3744">
        <v>1</v>
      </c>
      <c r="C3744" t="s">
        <v>80</v>
      </c>
      <c r="D3744" t="s">
        <v>87</v>
      </c>
      <c r="E3744" t="s">
        <v>213</v>
      </c>
      <c r="F3744" t="s">
        <v>10687</v>
      </c>
      <c r="G3744" t="s">
        <v>831</v>
      </c>
      <c r="H3744" t="s">
        <v>187</v>
      </c>
      <c r="I3744" t="s">
        <v>136</v>
      </c>
      <c r="J3744" t="s">
        <v>137</v>
      </c>
      <c r="K3744" t="s">
        <v>138</v>
      </c>
      <c r="L3744" t="s">
        <v>10688</v>
      </c>
      <c r="M3744" t="s">
        <v>10689</v>
      </c>
      <c r="N3744">
        <v>5.028888888</v>
      </c>
      <c r="O3744">
        <v>0</v>
      </c>
      <c r="P3744">
        <v>3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1.9493037340457937</v>
      </c>
      <c r="Y3744">
        <v>0</v>
      </c>
      <c r="Z3744">
        <v>0</v>
      </c>
      <c r="AA3744">
        <v>0</v>
      </c>
      <c r="AB3744">
        <v>0</v>
      </c>
      <c r="AC3744">
        <v>0</v>
      </c>
      <c r="AD3744">
        <v>0</v>
      </c>
      <c r="AE3744">
        <v>1.9493037340457937</v>
      </c>
    </row>
    <row r="3745" spans="1:31" x14ac:dyDescent="0.3">
      <c r="A3745">
        <v>2693343</v>
      </c>
      <c r="B3745">
        <v>1</v>
      </c>
      <c r="C3745" t="s">
        <v>80</v>
      </c>
      <c r="D3745" t="s">
        <v>93</v>
      </c>
      <c r="E3745" t="s">
        <v>160</v>
      </c>
      <c r="F3745" t="s">
        <v>10690</v>
      </c>
      <c r="G3745" t="s">
        <v>346</v>
      </c>
      <c r="H3745" t="s">
        <v>135</v>
      </c>
      <c r="I3745" t="s">
        <v>136</v>
      </c>
      <c r="J3745" t="s">
        <v>137</v>
      </c>
      <c r="K3745" t="s">
        <v>166</v>
      </c>
      <c r="L3745" t="s">
        <v>10691</v>
      </c>
      <c r="M3745" t="s">
        <v>10692</v>
      </c>
      <c r="N3745">
        <v>1.9994444440000001</v>
      </c>
      <c r="O3745">
        <v>0</v>
      </c>
      <c r="P3745">
        <v>4161</v>
      </c>
      <c r="Q3745">
        <v>0</v>
      </c>
      <c r="R3745">
        <v>2</v>
      </c>
      <c r="S3745">
        <v>2</v>
      </c>
      <c r="T3745">
        <v>1176</v>
      </c>
      <c r="U3745">
        <v>0</v>
      </c>
      <c r="V3745">
        <v>1</v>
      </c>
      <c r="W3745">
        <v>0</v>
      </c>
      <c r="X3745">
        <v>1264.7750799954599</v>
      </c>
      <c r="Y3745">
        <v>0</v>
      </c>
      <c r="Z3745">
        <v>12.152490867769393</v>
      </c>
      <c r="AA3745">
        <v>14.395081542515861</v>
      </c>
      <c r="AB3745">
        <v>1160.501954493109</v>
      </c>
      <c r="AC3745">
        <v>0</v>
      </c>
      <c r="AD3745">
        <v>0.31068006615148314</v>
      </c>
      <c r="AE3745">
        <v>2452.1352869650054</v>
      </c>
    </row>
    <row r="3746" spans="1:31" x14ac:dyDescent="0.3">
      <c r="A3746">
        <v>2693373</v>
      </c>
      <c r="B3746">
        <v>1</v>
      </c>
      <c r="C3746" t="s">
        <v>80</v>
      </c>
      <c r="D3746" t="s">
        <v>96</v>
      </c>
      <c r="E3746" t="s">
        <v>145</v>
      </c>
      <c r="F3746" t="s">
        <v>10693</v>
      </c>
      <c r="G3746" t="s">
        <v>176</v>
      </c>
      <c r="H3746" t="s">
        <v>135</v>
      </c>
      <c r="I3746" t="s">
        <v>136</v>
      </c>
      <c r="J3746" t="s">
        <v>137</v>
      </c>
      <c r="K3746" t="s">
        <v>138</v>
      </c>
      <c r="L3746" t="s">
        <v>10694</v>
      </c>
      <c r="M3746" t="s">
        <v>10695</v>
      </c>
      <c r="N3746">
        <v>1.190833333</v>
      </c>
      <c r="O3746">
        <v>0</v>
      </c>
      <c r="P3746">
        <v>98</v>
      </c>
      <c r="Q3746">
        <v>0</v>
      </c>
      <c r="R3746">
        <v>0</v>
      </c>
      <c r="S3746">
        <v>0</v>
      </c>
      <c r="T3746">
        <v>1</v>
      </c>
      <c r="U3746">
        <v>0</v>
      </c>
      <c r="V3746">
        <v>0</v>
      </c>
      <c r="W3746">
        <v>0</v>
      </c>
      <c r="X3746">
        <v>8.4845091075834489</v>
      </c>
      <c r="Y3746">
        <v>0</v>
      </c>
      <c r="Z3746">
        <v>0</v>
      </c>
      <c r="AA3746">
        <v>0</v>
      </c>
      <c r="AB3746">
        <v>0</v>
      </c>
      <c r="AC3746">
        <v>0</v>
      </c>
      <c r="AD3746">
        <v>0</v>
      </c>
      <c r="AE3746">
        <v>8.4845091075834489</v>
      </c>
    </row>
    <row r="3747" spans="1:31" x14ac:dyDescent="0.3">
      <c r="A3747">
        <v>2693466</v>
      </c>
      <c r="B3747">
        <v>1</v>
      </c>
      <c r="C3747" t="s">
        <v>81</v>
      </c>
      <c r="D3747" t="s">
        <v>112</v>
      </c>
      <c r="E3747" t="s">
        <v>145</v>
      </c>
      <c r="F3747" t="s">
        <v>10696</v>
      </c>
      <c r="G3747" t="s">
        <v>409</v>
      </c>
      <c r="H3747" t="s">
        <v>135</v>
      </c>
      <c r="I3747" t="s">
        <v>136</v>
      </c>
      <c r="J3747" t="s">
        <v>137</v>
      </c>
      <c r="K3747" t="s">
        <v>138</v>
      </c>
      <c r="L3747" t="s">
        <v>10697</v>
      </c>
      <c r="M3747" t="s">
        <v>10698</v>
      </c>
      <c r="N3747">
        <v>0.96750000000000003</v>
      </c>
      <c r="O3747">
        <v>0</v>
      </c>
      <c r="P3747">
        <v>59</v>
      </c>
      <c r="Q3747">
        <v>0</v>
      </c>
      <c r="R3747">
        <v>2</v>
      </c>
      <c r="S3747">
        <v>0</v>
      </c>
      <c r="T3747">
        <v>3</v>
      </c>
      <c r="U3747">
        <v>0</v>
      </c>
      <c r="V3747">
        <v>0</v>
      </c>
      <c r="W3747">
        <v>0</v>
      </c>
      <c r="X3747">
        <v>4.6982547935565515</v>
      </c>
      <c r="Y3747">
        <v>0</v>
      </c>
      <c r="Z3747">
        <v>0.17309602464663665</v>
      </c>
      <c r="AA3747">
        <v>0</v>
      </c>
      <c r="AB3747">
        <v>0.61837443015843019</v>
      </c>
      <c r="AC3747">
        <v>0</v>
      </c>
      <c r="AD3747">
        <v>0</v>
      </c>
      <c r="AE3747">
        <v>5.4897252483616183</v>
      </c>
    </row>
    <row r="3748" spans="1:31" x14ac:dyDescent="0.3">
      <c r="A3748">
        <v>2693468</v>
      </c>
      <c r="B3748">
        <v>1</v>
      </c>
      <c r="C3748" t="s">
        <v>81</v>
      </c>
      <c r="D3748" t="s">
        <v>118</v>
      </c>
      <c r="E3748" t="s">
        <v>213</v>
      </c>
      <c r="F3748" t="s">
        <v>10699</v>
      </c>
      <c r="G3748" t="s">
        <v>147</v>
      </c>
      <c r="H3748" t="s">
        <v>187</v>
      </c>
      <c r="I3748" t="s">
        <v>136</v>
      </c>
      <c r="J3748" t="s">
        <v>3</v>
      </c>
      <c r="K3748" t="s">
        <v>138</v>
      </c>
      <c r="L3748" t="s">
        <v>10700</v>
      </c>
      <c r="M3748" t="s">
        <v>10701</v>
      </c>
      <c r="N3748">
        <v>1.483333333</v>
      </c>
      <c r="O3748">
        <v>0</v>
      </c>
      <c r="P3748">
        <v>2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0.59553051873831608</v>
      </c>
      <c r="Y3748">
        <v>0</v>
      </c>
      <c r="Z3748">
        <v>0</v>
      </c>
      <c r="AA3748">
        <v>0</v>
      </c>
      <c r="AB3748">
        <v>0</v>
      </c>
      <c r="AC3748">
        <v>0</v>
      </c>
      <c r="AD3748">
        <v>0</v>
      </c>
      <c r="AE3748">
        <v>0.59553051873831608</v>
      </c>
    </row>
    <row r="3749" spans="1:31" x14ac:dyDescent="0.3">
      <c r="A3749">
        <v>2693475</v>
      </c>
      <c r="B3749">
        <v>1</v>
      </c>
      <c r="C3749" t="s">
        <v>80</v>
      </c>
      <c r="D3749" t="s">
        <v>92</v>
      </c>
      <c r="E3749" t="s">
        <v>184</v>
      </c>
      <c r="F3749" t="s">
        <v>10702</v>
      </c>
      <c r="G3749" t="s">
        <v>186</v>
      </c>
      <c r="H3749" t="s">
        <v>187</v>
      </c>
      <c r="I3749" t="s">
        <v>136</v>
      </c>
      <c r="J3749" t="s">
        <v>137</v>
      </c>
      <c r="K3749" t="s">
        <v>138</v>
      </c>
      <c r="L3749" t="s">
        <v>10703</v>
      </c>
      <c r="M3749" t="s">
        <v>10704</v>
      </c>
      <c r="N3749">
        <v>1.925</v>
      </c>
      <c r="O3749">
        <v>0</v>
      </c>
      <c r="P3749">
        <v>11</v>
      </c>
      <c r="Q3749">
        <v>0</v>
      </c>
      <c r="R3749">
        <v>0</v>
      </c>
      <c r="S3749">
        <v>0</v>
      </c>
      <c r="T3749">
        <v>1</v>
      </c>
      <c r="U3749">
        <v>0</v>
      </c>
      <c r="V3749">
        <v>0</v>
      </c>
      <c r="W3749">
        <v>0</v>
      </c>
      <c r="X3749">
        <v>3.9420964828424241</v>
      </c>
      <c r="Y3749">
        <v>0</v>
      </c>
      <c r="Z3749">
        <v>0</v>
      </c>
      <c r="AA3749">
        <v>0</v>
      </c>
      <c r="AB3749">
        <v>2.5560575331199997</v>
      </c>
      <c r="AC3749">
        <v>0</v>
      </c>
      <c r="AD3749">
        <v>0</v>
      </c>
      <c r="AE3749">
        <v>6.4981540159624238</v>
      </c>
    </row>
    <row r="3750" spans="1:31" x14ac:dyDescent="0.3">
      <c r="A3750">
        <v>2693503</v>
      </c>
      <c r="B3750">
        <v>1</v>
      </c>
      <c r="C3750" t="s">
        <v>80</v>
      </c>
      <c r="D3750" t="s">
        <v>84</v>
      </c>
      <c r="E3750" t="s">
        <v>213</v>
      </c>
      <c r="F3750" t="s">
        <v>10705</v>
      </c>
      <c r="G3750" t="s">
        <v>147</v>
      </c>
      <c r="H3750" t="s">
        <v>187</v>
      </c>
      <c r="I3750" t="s">
        <v>136</v>
      </c>
      <c r="J3750" t="s">
        <v>3</v>
      </c>
      <c r="K3750" t="s">
        <v>138</v>
      </c>
      <c r="L3750" t="s">
        <v>10706</v>
      </c>
      <c r="M3750" t="s">
        <v>10707</v>
      </c>
      <c r="N3750">
        <v>0.44555555499999999</v>
      </c>
      <c r="O3750">
        <v>0</v>
      </c>
      <c r="P3750">
        <v>0</v>
      </c>
      <c r="Q3750">
        <v>0</v>
      </c>
      <c r="R3750">
        <v>0</v>
      </c>
      <c r="S3750">
        <v>0</v>
      </c>
      <c r="T3750">
        <v>1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  <c r="AA3750">
        <v>0</v>
      </c>
      <c r="AB3750">
        <v>0.10209210819912498</v>
      </c>
      <c r="AC3750">
        <v>0</v>
      </c>
      <c r="AD3750">
        <v>0</v>
      </c>
      <c r="AE3750">
        <v>0.10209210819912498</v>
      </c>
    </row>
    <row r="3751" spans="1:31" x14ac:dyDescent="0.3">
      <c r="A3751">
        <v>2693513</v>
      </c>
      <c r="B3751">
        <v>1</v>
      </c>
      <c r="C3751" t="s">
        <v>80</v>
      </c>
      <c r="D3751" t="s">
        <v>87</v>
      </c>
      <c r="E3751" t="s">
        <v>244</v>
      </c>
      <c r="F3751" t="s">
        <v>10708</v>
      </c>
      <c r="G3751" t="s">
        <v>165</v>
      </c>
      <c r="H3751" t="s">
        <v>187</v>
      </c>
      <c r="I3751" t="s">
        <v>136</v>
      </c>
      <c r="J3751" t="s">
        <v>137</v>
      </c>
      <c r="K3751" t="s">
        <v>166</v>
      </c>
      <c r="L3751" t="s">
        <v>10709</v>
      </c>
      <c r="M3751" t="s">
        <v>10710</v>
      </c>
      <c r="N3751">
        <v>0.78388888800000001</v>
      </c>
      <c r="O3751">
        <v>0</v>
      </c>
      <c r="P3751">
        <v>17</v>
      </c>
      <c r="Q3751">
        <v>0</v>
      </c>
      <c r="R3751">
        <v>0</v>
      </c>
      <c r="S3751">
        <v>0</v>
      </c>
      <c r="T3751">
        <v>8</v>
      </c>
      <c r="U3751">
        <v>0</v>
      </c>
      <c r="V3751">
        <v>3</v>
      </c>
      <c r="W3751">
        <v>0</v>
      </c>
      <c r="X3751">
        <v>3.0567174722361043</v>
      </c>
      <c r="Y3751">
        <v>0</v>
      </c>
      <c r="Z3751">
        <v>0</v>
      </c>
      <c r="AA3751">
        <v>0</v>
      </c>
      <c r="AB3751">
        <v>29.974139989230142</v>
      </c>
      <c r="AC3751">
        <v>0</v>
      </c>
      <c r="AD3751">
        <v>14.47216501839887</v>
      </c>
      <c r="AE3751">
        <v>47.503022479865116</v>
      </c>
    </row>
    <row r="3752" spans="1:31" x14ac:dyDescent="0.3">
      <c r="A3752">
        <v>2693503</v>
      </c>
      <c r="B3752">
        <v>2</v>
      </c>
      <c r="C3752" t="s">
        <v>80</v>
      </c>
      <c r="D3752" t="s">
        <v>84</v>
      </c>
      <c r="E3752" t="s">
        <v>244</v>
      </c>
      <c r="F3752" t="s">
        <v>10114</v>
      </c>
      <c r="G3752" t="s">
        <v>147</v>
      </c>
      <c r="H3752" t="s">
        <v>187</v>
      </c>
      <c r="I3752" t="s">
        <v>136</v>
      </c>
      <c r="J3752" t="s">
        <v>3</v>
      </c>
      <c r="K3752" t="s">
        <v>138</v>
      </c>
      <c r="L3752" t="s">
        <v>10707</v>
      </c>
      <c r="M3752" t="s">
        <v>10711</v>
      </c>
      <c r="N3752">
        <v>0.68527777700000003</v>
      </c>
      <c r="O3752">
        <v>0</v>
      </c>
      <c r="P3752">
        <v>797</v>
      </c>
      <c r="Q3752">
        <v>0</v>
      </c>
      <c r="R3752">
        <v>0</v>
      </c>
      <c r="S3752">
        <v>0</v>
      </c>
      <c r="T3752">
        <v>79</v>
      </c>
      <c r="U3752">
        <v>0</v>
      </c>
      <c r="V3752">
        <v>0</v>
      </c>
      <c r="W3752">
        <v>0</v>
      </c>
      <c r="X3752">
        <v>92.858921119372809</v>
      </c>
      <c r="Y3752">
        <v>0</v>
      </c>
      <c r="Z3752">
        <v>0</v>
      </c>
      <c r="AA3752">
        <v>0</v>
      </c>
      <c r="AB3752">
        <v>32.084960238908607</v>
      </c>
      <c r="AC3752">
        <v>0</v>
      </c>
      <c r="AD3752">
        <v>0</v>
      </c>
      <c r="AE3752">
        <v>124.94388135828142</v>
      </c>
    </row>
    <row r="3753" spans="1:31" x14ac:dyDescent="0.3">
      <c r="A3753">
        <v>2693523</v>
      </c>
      <c r="B3753">
        <v>1</v>
      </c>
      <c r="C3753" t="s">
        <v>81</v>
      </c>
      <c r="D3753" t="s">
        <v>117</v>
      </c>
      <c r="E3753" t="s">
        <v>244</v>
      </c>
      <c r="F3753" t="s">
        <v>10712</v>
      </c>
      <c r="G3753" t="s">
        <v>3824</v>
      </c>
      <c r="H3753" t="s">
        <v>187</v>
      </c>
      <c r="I3753" t="s">
        <v>136</v>
      </c>
      <c r="J3753" t="s">
        <v>137</v>
      </c>
      <c r="K3753" t="s">
        <v>138</v>
      </c>
      <c r="L3753" t="s">
        <v>10713</v>
      </c>
      <c r="M3753" t="s">
        <v>10714</v>
      </c>
      <c r="N3753">
        <v>0.26833333300000001</v>
      </c>
      <c r="O3753">
        <v>0</v>
      </c>
      <c r="P3753">
        <v>52</v>
      </c>
      <c r="Q3753">
        <v>0</v>
      </c>
      <c r="R3753">
        <v>7</v>
      </c>
      <c r="S3753">
        <v>0</v>
      </c>
      <c r="T3753">
        <v>8</v>
      </c>
      <c r="U3753">
        <v>0</v>
      </c>
      <c r="V3753">
        <v>0</v>
      </c>
      <c r="W3753">
        <v>0</v>
      </c>
      <c r="X3753">
        <v>1.6160853285957568</v>
      </c>
      <c r="Y3753">
        <v>0</v>
      </c>
      <c r="Z3753">
        <v>0.20996640313148496</v>
      </c>
      <c r="AA3753">
        <v>0</v>
      </c>
      <c r="AB3753">
        <v>1.0609711281507985</v>
      </c>
      <c r="AC3753">
        <v>0</v>
      </c>
      <c r="AD3753">
        <v>0</v>
      </c>
      <c r="AE3753">
        <v>2.8870228598780403</v>
      </c>
    </row>
    <row r="3754" spans="1:31" x14ac:dyDescent="0.3">
      <c r="A3754">
        <v>2693286</v>
      </c>
      <c r="B3754">
        <v>1</v>
      </c>
      <c r="C3754" t="s">
        <v>81</v>
      </c>
      <c r="D3754" t="s">
        <v>112</v>
      </c>
      <c r="E3754" t="s">
        <v>184</v>
      </c>
      <c r="F3754" t="s">
        <v>10715</v>
      </c>
      <c r="G3754" t="s">
        <v>246</v>
      </c>
      <c r="H3754" t="s">
        <v>187</v>
      </c>
      <c r="I3754" t="s">
        <v>136</v>
      </c>
      <c r="J3754" t="s">
        <v>137</v>
      </c>
      <c r="K3754" t="s">
        <v>138</v>
      </c>
      <c r="L3754" t="s">
        <v>10716</v>
      </c>
      <c r="M3754" t="s">
        <v>247</v>
      </c>
      <c r="N3754">
        <v>1.671944444</v>
      </c>
      <c r="O3754">
        <v>0</v>
      </c>
      <c r="P3754">
        <v>168</v>
      </c>
      <c r="Q3754">
        <v>0</v>
      </c>
      <c r="R3754">
        <v>2</v>
      </c>
      <c r="S3754">
        <v>0</v>
      </c>
      <c r="T3754">
        <v>4</v>
      </c>
      <c r="U3754">
        <v>0</v>
      </c>
      <c r="V3754">
        <v>0</v>
      </c>
      <c r="W3754">
        <v>0</v>
      </c>
      <c r="X3754">
        <v>42.92875208529302</v>
      </c>
      <c r="Y3754">
        <v>0</v>
      </c>
      <c r="Z3754">
        <v>0</v>
      </c>
      <c r="AA3754">
        <v>0</v>
      </c>
      <c r="AB3754">
        <v>7.7622383783887781</v>
      </c>
      <c r="AC3754">
        <v>0</v>
      </c>
      <c r="AD3754">
        <v>0</v>
      </c>
      <c r="AE3754">
        <v>50.6909904636818</v>
      </c>
    </row>
    <row r="3755" spans="1:31" x14ac:dyDescent="0.3">
      <c r="A3755">
        <v>2693354</v>
      </c>
      <c r="B3755">
        <v>1</v>
      </c>
      <c r="C3755" t="s">
        <v>80</v>
      </c>
      <c r="D3755" t="s">
        <v>83</v>
      </c>
      <c r="E3755" t="s">
        <v>145</v>
      </c>
      <c r="F3755" t="s">
        <v>10717</v>
      </c>
      <c r="G3755" t="s">
        <v>165</v>
      </c>
      <c r="H3755" t="s">
        <v>135</v>
      </c>
      <c r="I3755" t="s">
        <v>136</v>
      </c>
      <c r="J3755" t="s">
        <v>137</v>
      </c>
      <c r="K3755" t="s">
        <v>166</v>
      </c>
      <c r="L3755" t="s">
        <v>10718</v>
      </c>
      <c r="M3755" t="s">
        <v>10719</v>
      </c>
      <c r="N3755">
        <v>2.4819444439999998</v>
      </c>
      <c r="O3755">
        <v>0</v>
      </c>
      <c r="P3755">
        <v>32</v>
      </c>
      <c r="Q3755">
        <v>0</v>
      </c>
      <c r="R3755">
        <v>0</v>
      </c>
      <c r="S3755">
        <v>3</v>
      </c>
      <c r="T3755">
        <v>24</v>
      </c>
      <c r="U3755">
        <v>3</v>
      </c>
      <c r="V3755">
        <v>7</v>
      </c>
      <c r="W3755">
        <v>0</v>
      </c>
      <c r="X3755">
        <v>11.825143689548243</v>
      </c>
      <c r="Y3755">
        <v>0</v>
      </c>
      <c r="Z3755">
        <v>0</v>
      </c>
      <c r="AA3755">
        <v>40.548147856241229</v>
      </c>
      <c r="AB3755">
        <v>278.05751804843112</v>
      </c>
      <c r="AC3755">
        <v>1598.0117702900461</v>
      </c>
      <c r="AD3755">
        <v>85.856293703840421</v>
      </c>
      <c r="AE3755">
        <v>2014.2988735881072</v>
      </c>
    </row>
    <row r="3756" spans="1:31" x14ac:dyDescent="0.3">
      <c r="A3756">
        <v>2693377</v>
      </c>
      <c r="B3756">
        <v>1</v>
      </c>
      <c r="C3756" t="s">
        <v>80</v>
      </c>
      <c r="D3756" t="s">
        <v>82</v>
      </c>
      <c r="E3756" t="s">
        <v>145</v>
      </c>
      <c r="F3756" t="s">
        <v>10720</v>
      </c>
      <c r="G3756" t="s">
        <v>2651</v>
      </c>
      <c r="H3756" t="s">
        <v>135</v>
      </c>
      <c r="I3756" t="s">
        <v>136</v>
      </c>
      <c r="J3756" t="s">
        <v>137</v>
      </c>
      <c r="K3756" t="s">
        <v>166</v>
      </c>
      <c r="L3756" t="s">
        <v>10721</v>
      </c>
      <c r="M3756" t="s">
        <v>10722</v>
      </c>
      <c r="N3756">
        <v>3.1894444439999998</v>
      </c>
      <c r="O3756">
        <v>0</v>
      </c>
      <c r="P3756">
        <v>1</v>
      </c>
      <c r="Q3756">
        <v>0</v>
      </c>
      <c r="R3756">
        <v>0</v>
      </c>
      <c r="S3756">
        <v>1</v>
      </c>
      <c r="T3756">
        <v>708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  <c r="AA3756">
        <v>3.5512397595999996</v>
      </c>
      <c r="AB3756">
        <v>1310.0375465127463</v>
      </c>
      <c r="AC3756">
        <v>0</v>
      </c>
      <c r="AD3756">
        <v>0</v>
      </c>
      <c r="AE3756">
        <v>1313.5887862723464</v>
      </c>
    </row>
    <row r="3757" spans="1:31" x14ac:dyDescent="0.3">
      <c r="A3757">
        <v>2693396</v>
      </c>
      <c r="B3757">
        <v>1</v>
      </c>
      <c r="C3757" t="s">
        <v>80</v>
      </c>
      <c r="D3757" t="s">
        <v>91</v>
      </c>
      <c r="E3757" t="s">
        <v>244</v>
      </c>
      <c r="F3757" t="s">
        <v>10723</v>
      </c>
      <c r="G3757" t="s">
        <v>165</v>
      </c>
      <c r="H3757" t="s">
        <v>187</v>
      </c>
      <c r="I3757" t="s">
        <v>136</v>
      </c>
      <c r="J3757" t="s">
        <v>137</v>
      </c>
      <c r="K3757" t="s">
        <v>166</v>
      </c>
      <c r="L3757" t="s">
        <v>10724</v>
      </c>
      <c r="M3757" t="s">
        <v>10725</v>
      </c>
      <c r="N3757">
        <v>4.3180555549999999</v>
      </c>
      <c r="O3757">
        <v>0</v>
      </c>
      <c r="P3757">
        <v>0</v>
      </c>
      <c r="Q3757">
        <v>0</v>
      </c>
      <c r="R3757">
        <v>5</v>
      </c>
      <c r="S3757">
        <v>0</v>
      </c>
      <c r="T3757">
        <v>1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7.807485340453737</v>
      </c>
      <c r="AA3757">
        <v>0</v>
      </c>
      <c r="AB3757">
        <v>1.5406029429342543</v>
      </c>
      <c r="AC3757">
        <v>0</v>
      </c>
      <c r="AD3757">
        <v>0</v>
      </c>
      <c r="AE3757">
        <v>9.348088283387991</v>
      </c>
    </row>
    <row r="3758" spans="1:31" x14ac:dyDescent="0.3">
      <c r="A3758">
        <v>2693485</v>
      </c>
      <c r="B3758">
        <v>1</v>
      </c>
      <c r="C3758" t="s">
        <v>80</v>
      </c>
      <c r="D3758" t="s">
        <v>83</v>
      </c>
      <c r="E3758" t="s">
        <v>145</v>
      </c>
      <c r="F3758" t="s">
        <v>10726</v>
      </c>
      <c r="G3758" t="s">
        <v>165</v>
      </c>
      <c r="H3758" t="s">
        <v>135</v>
      </c>
      <c r="I3758" t="s">
        <v>136</v>
      </c>
      <c r="J3758" t="s">
        <v>137</v>
      </c>
      <c r="K3758" t="s">
        <v>166</v>
      </c>
      <c r="L3758" t="s">
        <v>10727</v>
      </c>
      <c r="M3758" t="s">
        <v>10728</v>
      </c>
      <c r="N3758">
        <v>2.7974999999999999</v>
      </c>
      <c r="O3758">
        <v>1</v>
      </c>
      <c r="P3758">
        <v>135</v>
      </c>
      <c r="Q3758">
        <v>0</v>
      </c>
      <c r="R3758">
        <v>0</v>
      </c>
      <c r="S3758">
        <v>1</v>
      </c>
      <c r="T3758">
        <v>26</v>
      </c>
      <c r="U3758">
        <v>0</v>
      </c>
      <c r="V3758">
        <v>1</v>
      </c>
      <c r="W3758">
        <v>0.59834749981166668</v>
      </c>
      <c r="X3758">
        <v>67.445720087560943</v>
      </c>
      <c r="Y3758">
        <v>0</v>
      </c>
      <c r="Z3758">
        <v>0</v>
      </c>
      <c r="AA3758">
        <v>72.664399573322271</v>
      </c>
      <c r="AB3758">
        <v>218.13347304462783</v>
      </c>
      <c r="AC3758">
        <v>0</v>
      </c>
      <c r="AD3758">
        <v>0.982812375911984</v>
      </c>
      <c r="AE3758">
        <v>359.82475258123469</v>
      </c>
    </row>
    <row r="3759" spans="1:31" x14ac:dyDescent="0.3">
      <c r="A3759">
        <v>2693505</v>
      </c>
      <c r="B3759">
        <v>1</v>
      </c>
      <c r="C3759" t="s">
        <v>80</v>
      </c>
      <c r="D3759" t="s">
        <v>85</v>
      </c>
      <c r="E3759" t="s">
        <v>213</v>
      </c>
      <c r="F3759" t="s">
        <v>10729</v>
      </c>
      <c r="G3759" t="s">
        <v>215</v>
      </c>
      <c r="H3759" t="s">
        <v>187</v>
      </c>
      <c r="I3759" t="s">
        <v>136</v>
      </c>
      <c r="J3759" t="s">
        <v>137</v>
      </c>
      <c r="K3759" t="s">
        <v>138</v>
      </c>
      <c r="L3759" t="s">
        <v>10730</v>
      </c>
      <c r="M3759" t="s">
        <v>10731</v>
      </c>
      <c r="N3759">
        <v>1.2338888880000001</v>
      </c>
      <c r="O3759">
        <v>0</v>
      </c>
      <c r="P3759">
        <v>0</v>
      </c>
      <c r="Q3759">
        <v>0</v>
      </c>
      <c r="R3759">
        <v>0</v>
      </c>
      <c r="S3759">
        <v>0</v>
      </c>
      <c r="T3759">
        <v>1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  <c r="AA3759">
        <v>0</v>
      </c>
      <c r="AB3759">
        <v>1.64270612376</v>
      </c>
      <c r="AC3759">
        <v>0</v>
      </c>
      <c r="AD3759">
        <v>0</v>
      </c>
      <c r="AE3759">
        <v>1.64270612376</v>
      </c>
    </row>
    <row r="3760" spans="1:31" x14ac:dyDescent="0.3">
      <c r="A3760">
        <v>2693519</v>
      </c>
      <c r="B3760">
        <v>1</v>
      </c>
      <c r="C3760" t="s">
        <v>80</v>
      </c>
      <c r="D3760" t="s">
        <v>99</v>
      </c>
      <c r="E3760" t="s">
        <v>244</v>
      </c>
      <c r="F3760" t="s">
        <v>10732</v>
      </c>
      <c r="G3760" t="s">
        <v>165</v>
      </c>
      <c r="H3760" t="s">
        <v>187</v>
      </c>
      <c r="I3760" t="s">
        <v>136</v>
      </c>
      <c r="J3760" t="s">
        <v>137</v>
      </c>
      <c r="K3760" t="s">
        <v>166</v>
      </c>
      <c r="L3760" t="s">
        <v>10733</v>
      </c>
      <c r="M3760" t="s">
        <v>10734</v>
      </c>
      <c r="N3760">
        <v>1.190833333</v>
      </c>
      <c r="O3760">
        <v>0</v>
      </c>
      <c r="P3760">
        <v>54</v>
      </c>
      <c r="Q3760">
        <v>0</v>
      </c>
      <c r="R3760">
        <v>0</v>
      </c>
      <c r="S3760">
        <v>0</v>
      </c>
      <c r="T3760">
        <v>2</v>
      </c>
      <c r="U3760">
        <v>0</v>
      </c>
      <c r="V3760">
        <v>0</v>
      </c>
      <c r="W3760">
        <v>0</v>
      </c>
      <c r="X3760">
        <v>11.004114493104002</v>
      </c>
      <c r="Y3760">
        <v>0</v>
      </c>
      <c r="Z3760">
        <v>0</v>
      </c>
      <c r="AA3760">
        <v>0</v>
      </c>
      <c r="AB3760">
        <v>1.5886559868400001</v>
      </c>
      <c r="AC3760">
        <v>0</v>
      </c>
      <c r="AD3760">
        <v>0</v>
      </c>
      <c r="AE3760">
        <v>12.592770479944001</v>
      </c>
    </row>
    <row r="3761" spans="1:31" x14ac:dyDescent="0.3">
      <c r="A3761">
        <v>2693439</v>
      </c>
      <c r="B3761">
        <v>1</v>
      </c>
      <c r="C3761" t="s">
        <v>80</v>
      </c>
      <c r="D3761" t="s">
        <v>84</v>
      </c>
      <c r="E3761" t="s">
        <v>244</v>
      </c>
      <c r="F3761" t="s">
        <v>10735</v>
      </c>
      <c r="G3761" t="s">
        <v>165</v>
      </c>
      <c r="H3761" t="s">
        <v>187</v>
      </c>
      <c r="I3761" t="s">
        <v>136</v>
      </c>
      <c r="J3761" t="s">
        <v>137</v>
      </c>
      <c r="K3761" t="s">
        <v>166</v>
      </c>
      <c r="L3761" t="s">
        <v>10736</v>
      </c>
      <c r="M3761" t="s">
        <v>10737</v>
      </c>
      <c r="N3761">
        <v>0.63055555500000005</v>
      </c>
      <c r="O3761">
        <v>0</v>
      </c>
      <c r="P3761">
        <v>267</v>
      </c>
      <c r="Q3761">
        <v>0</v>
      </c>
      <c r="R3761">
        <v>0</v>
      </c>
      <c r="S3761">
        <v>0</v>
      </c>
      <c r="T3761">
        <v>95</v>
      </c>
      <c r="U3761">
        <v>0</v>
      </c>
      <c r="V3761">
        <v>1</v>
      </c>
      <c r="W3761">
        <v>0</v>
      </c>
      <c r="X3761">
        <v>35.477836544163097</v>
      </c>
      <c r="Y3761">
        <v>0</v>
      </c>
      <c r="Z3761">
        <v>0</v>
      </c>
      <c r="AA3761">
        <v>0</v>
      </c>
      <c r="AB3761">
        <v>43.146464722472686</v>
      </c>
      <c r="AC3761">
        <v>0</v>
      </c>
      <c r="AD3761">
        <v>5.5795527553136148</v>
      </c>
      <c r="AE3761">
        <v>84.203854021949397</v>
      </c>
    </row>
    <row r="3762" spans="1:31" x14ac:dyDescent="0.3">
      <c r="A3762">
        <v>2693491</v>
      </c>
      <c r="B3762">
        <v>1</v>
      </c>
      <c r="C3762" t="s">
        <v>80</v>
      </c>
      <c r="D3762" t="s">
        <v>92</v>
      </c>
      <c r="E3762" t="s">
        <v>213</v>
      </c>
      <c r="F3762" t="s">
        <v>10738</v>
      </c>
      <c r="G3762" t="s">
        <v>688</v>
      </c>
      <c r="H3762" t="s">
        <v>187</v>
      </c>
      <c r="I3762" t="s">
        <v>136</v>
      </c>
      <c r="J3762" t="s">
        <v>137</v>
      </c>
      <c r="K3762" t="s">
        <v>138</v>
      </c>
      <c r="L3762" t="s">
        <v>10739</v>
      </c>
      <c r="M3762" t="s">
        <v>10740</v>
      </c>
      <c r="N3762">
        <v>2.4075000000000002</v>
      </c>
      <c r="O3762">
        <v>0</v>
      </c>
      <c r="P3762">
        <v>1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0.44884264973671739</v>
      </c>
      <c r="Y3762">
        <v>0</v>
      </c>
      <c r="Z3762">
        <v>0</v>
      </c>
      <c r="AA3762">
        <v>0</v>
      </c>
      <c r="AB3762">
        <v>0</v>
      </c>
      <c r="AC3762">
        <v>0</v>
      </c>
      <c r="AD3762">
        <v>0</v>
      </c>
      <c r="AE3762">
        <v>0.44884264973671739</v>
      </c>
    </row>
    <row r="3763" spans="1:31" x14ac:dyDescent="0.3">
      <c r="A3763">
        <v>2693494</v>
      </c>
      <c r="B3763">
        <v>1</v>
      </c>
      <c r="C3763" t="s">
        <v>80</v>
      </c>
      <c r="D3763" t="s">
        <v>93</v>
      </c>
      <c r="E3763" t="s">
        <v>184</v>
      </c>
      <c r="F3763" t="s">
        <v>10741</v>
      </c>
      <c r="G3763" t="s">
        <v>186</v>
      </c>
      <c r="H3763" t="s">
        <v>187</v>
      </c>
      <c r="I3763" t="s">
        <v>136</v>
      </c>
      <c r="J3763" t="s">
        <v>137</v>
      </c>
      <c r="K3763" t="s">
        <v>138</v>
      </c>
      <c r="L3763" t="s">
        <v>10742</v>
      </c>
      <c r="M3763" t="s">
        <v>10743</v>
      </c>
      <c r="N3763">
        <v>2.4155555550000001</v>
      </c>
      <c r="O3763">
        <v>0</v>
      </c>
      <c r="P3763">
        <v>94</v>
      </c>
      <c r="Q3763">
        <v>0</v>
      </c>
      <c r="R3763">
        <v>0</v>
      </c>
      <c r="S3763">
        <v>0</v>
      </c>
      <c r="T3763">
        <v>5</v>
      </c>
      <c r="U3763">
        <v>0</v>
      </c>
      <c r="V3763">
        <v>0</v>
      </c>
      <c r="W3763">
        <v>0</v>
      </c>
      <c r="X3763">
        <v>30.656792087279403</v>
      </c>
      <c r="Y3763">
        <v>0</v>
      </c>
      <c r="Z3763">
        <v>0</v>
      </c>
      <c r="AA3763">
        <v>0</v>
      </c>
      <c r="AB3763">
        <v>5.4792516420936312</v>
      </c>
      <c r="AC3763">
        <v>0</v>
      </c>
      <c r="AD3763">
        <v>0</v>
      </c>
      <c r="AE3763">
        <v>36.136043729373036</v>
      </c>
    </row>
    <row r="3764" spans="1:31" x14ac:dyDescent="0.3">
      <c r="A3764">
        <v>2693543</v>
      </c>
      <c r="B3764">
        <v>1</v>
      </c>
      <c r="C3764" t="s">
        <v>81</v>
      </c>
      <c r="D3764" t="s">
        <v>117</v>
      </c>
      <c r="E3764" t="s">
        <v>244</v>
      </c>
      <c r="F3764" t="s">
        <v>10744</v>
      </c>
      <c r="G3764" t="s">
        <v>968</v>
      </c>
      <c r="H3764" t="s">
        <v>187</v>
      </c>
      <c r="I3764" t="s">
        <v>136</v>
      </c>
      <c r="J3764" t="s">
        <v>137</v>
      </c>
      <c r="K3764" t="s">
        <v>138</v>
      </c>
      <c r="L3764" t="s">
        <v>10745</v>
      </c>
      <c r="M3764" t="s">
        <v>10746</v>
      </c>
      <c r="N3764">
        <v>1.4350000000000001</v>
      </c>
      <c r="O3764">
        <v>0</v>
      </c>
      <c r="P3764">
        <v>31</v>
      </c>
      <c r="Q3764">
        <v>0</v>
      </c>
      <c r="R3764">
        <v>1</v>
      </c>
      <c r="S3764">
        <v>0</v>
      </c>
      <c r="T3764">
        <v>3</v>
      </c>
      <c r="U3764">
        <v>0</v>
      </c>
      <c r="V3764">
        <v>0</v>
      </c>
      <c r="W3764">
        <v>0</v>
      </c>
      <c r="X3764">
        <v>6.0677280607328461</v>
      </c>
      <c r="Y3764">
        <v>0</v>
      </c>
      <c r="Z3764">
        <v>6.2745523167130224E-2</v>
      </c>
      <c r="AA3764">
        <v>0</v>
      </c>
      <c r="AB3764">
        <v>1.333750282913444</v>
      </c>
      <c r="AC3764">
        <v>0</v>
      </c>
      <c r="AD3764">
        <v>0</v>
      </c>
      <c r="AE3764">
        <v>7.4642238668134206</v>
      </c>
    </row>
    <row r="3765" spans="1:31" x14ac:dyDescent="0.3">
      <c r="A3765">
        <v>2693591</v>
      </c>
      <c r="B3765">
        <v>1</v>
      </c>
      <c r="C3765" t="s">
        <v>80</v>
      </c>
      <c r="D3765" t="s">
        <v>84</v>
      </c>
      <c r="E3765" t="s">
        <v>132</v>
      </c>
      <c r="F3765" t="s">
        <v>6707</v>
      </c>
      <c r="G3765" t="s">
        <v>134</v>
      </c>
      <c r="H3765" t="s">
        <v>135</v>
      </c>
      <c r="I3765" t="s">
        <v>169</v>
      </c>
      <c r="J3765" t="s">
        <v>137</v>
      </c>
      <c r="K3765" t="s">
        <v>138</v>
      </c>
      <c r="L3765" t="s">
        <v>10747</v>
      </c>
      <c r="M3765" t="s">
        <v>10748</v>
      </c>
      <c r="N3765">
        <v>3.1111111E-2</v>
      </c>
      <c r="O3765">
        <v>8</v>
      </c>
      <c r="P3765">
        <v>1666</v>
      </c>
      <c r="Q3765">
        <v>13</v>
      </c>
      <c r="R3765">
        <v>298</v>
      </c>
      <c r="S3765">
        <v>33</v>
      </c>
      <c r="T3765">
        <v>301</v>
      </c>
      <c r="U3765">
        <v>1</v>
      </c>
      <c r="V3765">
        <v>0</v>
      </c>
      <c r="W3765">
        <v>0.12183526471150845</v>
      </c>
      <c r="X3765">
        <v>12.162888651390579</v>
      </c>
      <c r="Y3765">
        <v>0.79163147265117995</v>
      </c>
      <c r="Z3765">
        <v>3.8833745013271437</v>
      </c>
      <c r="AA3765">
        <v>5.3632403745040005</v>
      </c>
      <c r="AB3765">
        <v>9.7526239906864003</v>
      </c>
      <c r="AC3765">
        <v>0.22686719961225912</v>
      </c>
      <c r="AD3765">
        <v>0</v>
      </c>
      <c r="AE3765">
        <v>32.302461454883073</v>
      </c>
    </row>
    <row r="3766" spans="1:31" x14ac:dyDescent="0.3">
      <c r="A3766">
        <v>2693602</v>
      </c>
      <c r="B3766">
        <v>1</v>
      </c>
      <c r="C3766" t="s">
        <v>80</v>
      </c>
      <c r="D3766" t="s">
        <v>88</v>
      </c>
      <c r="E3766" t="s">
        <v>145</v>
      </c>
      <c r="F3766" t="s">
        <v>10749</v>
      </c>
      <c r="G3766" t="s">
        <v>134</v>
      </c>
      <c r="H3766" t="s">
        <v>135</v>
      </c>
      <c r="I3766" t="s">
        <v>136</v>
      </c>
      <c r="J3766" t="s">
        <v>137</v>
      </c>
      <c r="K3766" t="s">
        <v>138</v>
      </c>
      <c r="L3766" t="s">
        <v>10750</v>
      </c>
      <c r="M3766" t="s">
        <v>10751</v>
      </c>
      <c r="N3766">
        <v>0.22805555499999999</v>
      </c>
      <c r="O3766">
        <v>0</v>
      </c>
      <c r="P3766">
        <v>0</v>
      </c>
      <c r="Q3766">
        <v>0</v>
      </c>
      <c r="R3766">
        <v>0</v>
      </c>
      <c r="S3766">
        <v>2</v>
      </c>
      <c r="T3766">
        <v>3</v>
      </c>
      <c r="U3766">
        <v>1</v>
      </c>
      <c r="V3766">
        <v>1</v>
      </c>
      <c r="W3766">
        <v>0</v>
      </c>
      <c r="X3766">
        <v>0</v>
      </c>
      <c r="Y3766">
        <v>0</v>
      </c>
      <c r="Z3766">
        <v>0</v>
      </c>
      <c r="AA3766">
        <v>34.453340184157398</v>
      </c>
      <c r="AB3766">
        <v>0.61014498843999998</v>
      </c>
      <c r="AC3766">
        <v>6.3736304342371088</v>
      </c>
      <c r="AD3766">
        <v>0.95591574394457268</v>
      </c>
      <c r="AE3766">
        <v>42.393031350779076</v>
      </c>
    </row>
    <row r="3767" spans="1:31" x14ac:dyDescent="0.3">
      <c r="A3767">
        <v>2693603</v>
      </c>
      <c r="B3767">
        <v>1</v>
      </c>
      <c r="C3767" t="s">
        <v>80</v>
      </c>
      <c r="D3767" t="s">
        <v>88</v>
      </c>
      <c r="E3767" t="s">
        <v>132</v>
      </c>
      <c r="F3767" t="s">
        <v>10752</v>
      </c>
      <c r="G3767" t="s">
        <v>134</v>
      </c>
      <c r="H3767" t="s">
        <v>135</v>
      </c>
      <c r="I3767" t="s">
        <v>136</v>
      </c>
      <c r="J3767" t="s">
        <v>137</v>
      </c>
      <c r="K3767" t="s">
        <v>138</v>
      </c>
      <c r="L3767" t="s">
        <v>10750</v>
      </c>
      <c r="M3767" t="s">
        <v>10753</v>
      </c>
      <c r="N3767">
        <v>0.20972222200000001</v>
      </c>
      <c r="O3767">
        <v>0</v>
      </c>
      <c r="P3767">
        <v>0</v>
      </c>
      <c r="Q3767">
        <v>0</v>
      </c>
      <c r="R3767">
        <v>0</v>
      </c>
      <c r="S3767">
        <v>7</v>
      </c>
      <c r="T3767">
        <v>5</v>
      </c>
      <c r="U3767">
        <v>5</v>
      </c>
      <c r="V3767">
        <v>2</v>
      </c>
      <c r="W3767">
        <v>0</v>
      </c>
      <c r="X3767">
        <v>0</v>
      </c>
      <c r="Y3767">
        <v>0</v>
      </c>
      <c r="Z3767">
        <v>0</v>
      </c>
      <c r="AA3767">
        <v>25.351062960357055</v>
      </c>
      <c r="AB3767">
        <v>5.3122568669291859</v>
      </c>
      <c r="AC3767">
        <v>39.280984930266357</v>
      </c>
      <c r="AD3767">
        <v>1.482008260637325</v>
      </c>
      <c r="AE3767">
        <v>71.42631301818993</v>
      </c>
    </row>
    <row r="3768" spans="1:31" x14ac:dyDescent="0.3">
      <c r="A3768">
        <v>2693576</v>
      </c>
      <c r="B3768">
        <v>1</v>
      </c>
      <c r="C3768" t="s">
        <v>81</v>
      </c>
      <c r="D3768" t="s">
        <v>118</v>
      </c>
      <c r="E3768" t="s">
        <v>213</v>
      </c>
      <c r="F3768" t="s">
        <v>10754</v>
      </c>
      <c r="G3768" t="s">
        <v>688</v>
      </c>
      <c r="H3768" t="s">
        <v>187</v>
      </c>
      <c r="I3768" t="s">
        <v>136</v>
      </c>
      <c r="J3768" t="s">
        <v>137</v>
      </c>
      <c r="K3768" t="s">
        <v>138</v>
      </c>
      <c r="L3768" t="s">
        <v>10755</v>
      </c>
      <c r="M3768" t="s">
        <v>10756</v>
      </c>
      <c r="N3768">
        <v>1.7380555550000001</v>
      </c>
      <c r="O3768">
        <v>0</v>
      </c>
      <c r="P3768">
        <v>1</v>
      </c>
      <c r="Q3768">
        <v>0</v>
      </c>
      <c r="R3768">
        <v>0</v>
      </c>
      <c r="S3768">
        <v>0</v>
      </c>
      <c r="T3768">
        <v>1</v>
      </c>
      <c r="U3768">
        <v>0</v>
      </c>
      <c r="V3768">
        <v>0</v>
      </c>
      <c r="W3768">
        <v>0</v>
      </c>
      <c r="X3768">
        <v>0.4262775447214982</v>
      </c>
      <c r="Y3768">
        <v>0</v>
      </c>
      <c r="Z3768">
        <v>0</v>
      </c>
      <c r="AA3768">
        <v>0</v>
      </c>
      <c r="AB3768">
        <v>2.32524615076</v>
      </c>
      <c r="AC3768">
        <v>0</v>
      </c>
      <c r="AD3768">
        <v>0</v>
      </c>
      <c r="AE3768">
        <v>2.7515236954814983</v>
      </c>
    </row>
    <row r="3769" spans="1:31" x14ac:dyDescent="0.3">
      <c r="A3769">
        <v>2693594</v>
      </c>
      <c r="B3769">
        <v>1</v>
      </c>
      <c r="C3769" t="s">
        <v>80</v>
      </c>
      <c r="D3769" t="s">
        <v>83</v>
      </c>
      <c r="E3769" t="s">
        <v>145</v>
      </c>
      <c r="F3769" t="s">
        <v>10757</v>
      </c>
      <c r="G3769" t="s">
        <v>165</v>
      </c>
      <c r="H3769" t="s">
        <v>135</v>
      </c>
      <c r="I3769" t="s">
        <v>136</v>
      </c>
      <c r="J3769" t="s">
        <v>137</v>
      </c>
      <c r="K3769" t="s">
        <v>166</v>
      </c>
      <c r="L3769" t="s">
        <v>10758</v>
      </c>
      <c r="M3769" t="s">
        <v>10759</v>
      </c>
      <c r="N3769">
        <v>0.94277777699999998</v>
      </c>
      <c r="O3769">
        <v>0</v>
      </c>
      <c r="P3769">
        <v>0</v>
      </c>
      <c r="Q3769">
        <v>0</v>
      </c>
      <c r="R3769">
        <v>0</v>
      </c>
      <c r="S3769">
        <v>4</v>
      </c>
      <c r="T3769">
        <v>16</v>
      </c>
      <c r="U3769">
        <v>0</v>
      </c>
      <c r="V3769">
        <v>3</v>
      </c>
      <c r="W3769">
        <v>0</v>
      </c>
      <c r="X3769">
        <v>0</v>
      </c>
      <c r="Y3769">
        <v>0</v>
      </c>
      <c r="Z3769">
        <v>0</v>
      </c>
      <c r="AA3769">
        <v>59.983660953960353</v>
      </c>
      <c r="AB3769">
        <v>22.125920857578109</v>
      </c>
      <c r="AC3769">
        <v>0</v>
      </c>
      <c r="AD3769">
        <v>13.944982819165327</v>
      </c>
      <c r="AE3769">
        <v>96.054564630703794</v>
      </c>
    </row>
    <row r="3770" spans="1:31" x14ac:dyDescent="0.3">
      <c r="A3770">
        <v>2693614</v>
      </c>
      <c r="B3770">
        <v>1</v>
      </c>
      <c r="C3770" t="s">
        <v>80</v>
      </c>
      <c r="D3770" t="s">
        <v>82</v>
      </c>
      <c r="E3770" t="s">
        <v>244</v>
      </c>
      <c r="F3770" t="s">
        <v>10760</v>
      </c>
      <c r="G3770" t="s">
        <v>1143</v>
      </c>
      <c r="H3770" t="s">
        <v>187</v>
      </c>
      <c r="I3770" t="s">
        <v>136</v>
      </c>
      <c r="J3770" t="s">
        <v>137</v>
      </c>
      <c r="K3770" t="s">
        <v>138</v>
      </c>
      <c r="L3770" t="s">
        <v>10761</v>
      </c>
      <c r="M3770" t="s">
        <v>10762</v>
      </c>
      <c r="N3770">
        <v>0.646666666</v>
      </c>
      <c r="O3770">
        <v>0</v>
      </c>
      <c r="P3770">
        <v>264</v>
      </c>
      <c r="Q3770">
        <v>0</v>
      </c>
      <c r="R3770">
        <v>0</v>
      </c>
      <c r="S3770">
        <v>0</v>
      </c>
      <c r="T3770">
        <v>10</v>
      </c>
      <c r="U3770">
        <v>0</v>
      </c>
      <c r="V3770">
        <v>0</v>
      </c>
      <c r="W3770">
        <v>0</v>
      </c>
      <c r="X3770">
        <v>30.067725225251799</v>
      </c>
      <c r="Y3770">
        <v>0</v>
      </c>
      <c r="Z3770">
        <v>0</v>
      </c>
      <c r="AA3770">
        <v>0</v>
      </c>
      <c r="AB3770">
        <v>28.920604415921289</v>
      </c>
      <c r="AC3770">
        <v>0</v>
      </c>
      <c r="AD3770">
        <v>0</v>
      </c>
      <c r="AE3770">
        <v>58.988329641173088</v>
      </c>
    </row>
    <row r="3771" spans="1:31" x14ac:dyDescent="0.3">
      <c r="A3771">
        <v>2693608</v>
      </c>
      <c r="B3771">
        <v>1</v>
      </c>
      <c r="C3771" t="s">
        <v>81</v>
      </c>
      <c r="D3771" t="s">
        <v>121</v>
      </c>
      <c r="E3771" t="s">
        <v>184</v>
      </c>
      <c r="F3771" t="s">
        <v>10763</v>
      </c>
      <c r="G3771" t="s">
        <v>147</v>
      </c>
      <c r="H3771" t="s">
        <v>187</v>
      </c>
      <c r="I3771" t="s">
        <v>136</v>
      </c>
      <c r="J3771" t="s">
        <v>3</v>
      </c>
      <c r="K3771" t="s">
        <v>138</v>
      </c>
      <c r="L3771" t="s">
        <v>10764</v>
      </c>
      <c r="M3771" t="s">
        <v>10765</v>
      </c>
      <c r="N3771">
        <v>2.1891666660000002</v>
      </c>
      <c r="O3771">
        <v>0</v>
      </c>
      <c r="P3771">
        <v>5</v>
      </c>
      <c r="Q3771">
        <v>0</v>
      </c>
      <c r="R3771">
        <v>4</v>
      </c>
      <c r="S3771">
        <v>0</v>
      </c>
      <c r="T3771">
        <v>5</v>
      </c>
      <c r="U3771">
        <v>0</v>
      </c>
      <c r="V3771">
        <v>0</v>
      </c>
      <c r="W3771">
        <v>0</v>
      </c>
      <c r="X3771">
        <v>1.6148118475567548</v>
      </c>
      <c r="Y3771">
        <v>0</v>
      </c>
      <c r="Z3771">
        <v>3.061956400730633</v>
      </c>
      <c r="AA3771">
        <v>0</v>
      </c>
      <c r="AB3771">
        <v>19.716986258687065</v>
      </c>
      <c r="AC3771">
        <v>0</v>
      </c>
      <c r="AD3771">
        <v>0</v>
      </c>
      <c r="AE3771">
        <v>24.393754506974453</v>
      </c>
    </row>
    <row r="3772" spans="1:31" x14ac:dyDescent="0.3">
      <c r="A3772">
        <v>2693664</v>
      </c>
      <c r="B3772">
        <v>1</v>
      </c>
      <c r="C3772" t="s">
        <v>80</v>
      </c>
      <c r="D3772" t="s">
        <v>82</v>
      </c>
      <c r="E3772" t="s">
        <v>184</v>
      </c>
      <c r="F3772" t="s">
        <v>10766</v>
      </c>
      <c r="G3772" t="s">
        <v>1143</v>
      </c>
      <c r="H3772" t="s">
        <v>187</v>
      </c>
      <c r="I3772" t="s">
        <v>136</v>
      </c>
      <c r="J3772" t="s">
        <v>137</v>
      </c>
      <c r="K3772" t="s">
        <v>138</v>
      </c>
      <c r="L3772" t="s">
        <v>10767</v>
      </c>
      <c r="M3772" t="s">
        <v>10768</v>
      </c>
      <c r="N3772">
        <v>0.74055555500000003</v>
      </c>
      <c r="O3772">
        <v>0</v>
      </c>
      <c r="P3772">
        <v>76</v>
      </c>
      <c r="Q3772">
        <v>0</v>
      </c>
      <c r="R3772">
        <v>0</v>
      </c>
      <c r="S3772">
        <v>0</v>
      </c>
      <c r="T3772">
        <v>8</v>
      </c>
      <c r="U3772">
        <v>0</v>
      </c>
      <c r="V3772">
        <v>0</v>
      </c>
      <c r="W3772">
        <v>0</v>
      </c>
      <c r="X3772">
        <v>12.912396498648558</v>
      </c>
      <c r="Y3772">
        <v>0</v>
      </c>
      <c r="Z3772">
        <v>0</v>
      </c>
      <c r="AA3772">
        <v>0</v>
      </c>
      <c r="AB3772">
        <v>1.4977546666121313</v>
      </c>
      <c r="AC3772">
        <v>0</v>
      </c>
      <c r="AD3772">
        <v>0</v>
      </c>
      <c r="AE3772">
        <v>14.41015116526069</v>
      </c>
    </row>
    <row r="3773" spans="1:31" x14ac:dyDescent="0.3">
      <c r="A3773">
        <v>2693530</v>
      </c>
      <c r="B3773">
        <v>1</v>
      </c>
      <c r="C3773" t="s">
        <v>80</v>
      </c>
      <c r="D3773" t="s">
        <v>84</v>
      </c>
      <c r="E3773" t="s">
        <v>184</v>
      </c>
      <c r="F3773" t="s">
        <v>10769</v>
      </c>
      <c r="G3773" t="s">
        <v>147</v>
      </c>
      <c r="H3773" t="s">
        <v>187</v>
      </c>
      <c r="I3773" t="s">
        <v>136</v>
      </c>
      <c r="J3773" t="s">
        <v>3</v>
      </c>
      <c r="K3773" t="s">
        <v>138</v>
      </c>
      <c r="L3773" t="s">
        <v>10770</v>
      </c>
      <c r="M3773" t="s">
        <v>10771</v>
      </c>
      <c r="N3773">
        <v>3.7116666660000002</v>
      </c>
      <c r="O3773">
        <v>0</v>
      </c>
      <c r="P3773">
        <v>145</v>
      </c>
      <c r="Q3773">
        <v>0</v>
      </c>
      <c r="R3773">
        <v>0</v>
      </c>
      <c r="S3773">
        <v>0</v>
      </c>
      <c r="T3773">
        <v>16</v>
      </c>
      <c r="U3773">
        <v>0</v>
      </c>
      <c r="V3773">
        <v>0</v>
      </c>
      <c r="W3773">
        <v>0</v>
      </c>
      <c r="X3773">
        <v>92.980384525426771</v>
      </c>
      <c r="Y3773">
        <v>0</v>
      </c>
      <c r="Z3773">
        <v>0</v>
      </c>
      <c r="AA3773">
        <v>0</v>
      </c>
      <c r="AB3773">
        <v>45.619386834161496</v>
      </c>
      <c r="AC3773">
        <v>0</v>
      </c>
      <c r="AD3773">
        <v>0</v>
      </c>
      <c r="AE3773">
        <v>138.59977135958826</v>
      </c>
    </row>
    <row r="3774" spans="1:31" x14ac:dyDescent="0.3">
      <c r="A3774">
        <v>2693544</v>
      </c>
      <c r="B3774">
        <v>1</v>
      </c>
      <c r="C3774" t="s">
        <v>80</v>
      </c>
      <c r="D3774" t="s">
        <v>97</v>
      </c>
      <c r="E3774" t="s">
        <v>184</v>
      </c>
      <c r="F3774" t="s">
        <v>10772</v>
      </c>
      <c r="G3774" t="s">
        <v>186</v>
      </c>
      <c r="H3774" t="s">
        <v>187</v>
      </c>
      <c r="I3774" t="s">
        <v>136</v>
      </c>
      <c r="J3774" t="s">
        <v>137</v>
      </c>
      <c r="K3774" t="s">
        <v>138</v>
      </c>
      <c r="L3774" t="s">
        <v>10773</v>
      </c>
      <c r="M3774" t="s">
        <v>10774</v>
      </c>
      <c r="N3774">
        <v>4.6505555550000004</v>
      </c>
      <c r="O3774">
        <v>0</v>
      </c>
      <c r="P3774">
        <v>11</v>
      </c>
      <c r="Q3774">
        <v>0</v>
      </c>
      <c r="R3774">
        <v>3</v>
      </c>
      <c r="S3774">
        <v>0</v>
      </c>
      <c r="T3774">
        <v>1</v>
      </c>
      <c r="U3774">
        <v>0</v>
      </c>
      <c r="V3774">
        <v>0</v>
      </c>
      <c r="W3774">
        <v>0</v>
      </c>
      <c r="X3774">
        <v>9.314699220460458</v>
      </c>
      <c r="Y3774">
        <v>0</v>
      </c>
      <c r="Z3774">
        <v>6.6509663291050307</v>
      </c>
      <c r="AA3774">
        <v>0</v>
      </c>
      <c r="AB3774">
        <v>0.34011149033620897</v>
      </c>
      <c r="AC3774">
        <v>0</v>
      </c>
      <c r="AD3774">
        <v>0</v>
      </c>
      <c r="AE3774">
        <v>16.305777039901699</v>
      </c>
    </row>
    <row r="3775" spans="1:31" x14ac:dyDescent="0.3">
      <c r="A3775">
        <v>2693630</v>
      </c>
      <c r="B3775">
        <v>1</v>
      </c>
      <c r="C3775" t="s">
        <v>80</v>
      </c>
      <c r="D3775" t="s">
        <v>97</v>
      </c>
      <c r="E3775" t="s">
        <v>244</v>
      </c>
      <c r="F3775" t="s">
        <v>3212</v>
      </c>
      <c r="G3775" t="s">
        <v>968</v>
      </c>
      <c r="H3775" t="s">
        <v>187</v>
      </c>
      <c r="I3775" t="s">
        <v>136</v>
      </c>
      <c r="J3775" t="s">
        <v>137</v>
      </c>
      <c r="K3775" t="s">
        <v>138</v>
      </c>
      <c r="L3775" t="s">
        <v>10775</v>
      </c>
      <c r="M3775" t="s">
        <v>10776</v>
      </c>
      <c r="N3775">
        <v>0.82</v>
      </c>
      <c r="O3775">
        <v>0</v>
      </c>
      <c r="P3775">
        <v>128</v>
      </c>
      <c r="Q3775">
        <v>0</v>
      </c>
      <c r="R3775">
        <v>6</v>
      </c>
      <c r="S3775">
        <v>0</v>
      </c>
      <c r="T3775">
        <v>19</v>
      </c>
      <c r="U3775">
        <v>0</v>
      </c>
      <c r="V3775">
        <v>0</v>
      </c>
      <c r="W3775">
        <v>0</v>
      </c>
      <c r="X3775">
        <v>24.528439146323752</v>
      </c>
      <c r="Y3775">
        <v>0</v>
      </c>
      <c r="Z3775">
        <v>0.92609047790770438</v>
      </c>
      <c r="AA3775">
        <v>0</v>
      </c>
      <c r="AB3775">
        <v>2.9876228433748984</v>
      </c>
      <c r="AC3775">
        <v>0</v>
      </c>
      <c r="AD3775">
        <v>0</v>
      </c>
      <c r="AE3775">
        <v>28.442152467606352</v>
      </c>
    </row>
    <row r="3776" spans="1:31" x14ac:dyDescent="0.3">
      <c r="A3776">
        <v>2693642</v>
      </c>
      <c r="B3776">
        <v>1</v>
      </c>
      <c r="C3776" t="s">
        <v>80</v>
      </c>
      <c r="D3776" t="s">
        <v>98</v>
      </c>
      <c r="E3776" t="s">
        <v>184</v>
      </c>
      <c r="F3776" t="s">
        <v>10777</v>
      </c>
      <c r="G3776" t="s">
        <v>273</v>
      </c>
      <c r="H3776" t="s">
        <v>187</v>
      </c>
      <c r="I3776" t="s">
        <v>136</v>
      </c>
      <c r="J3776" t="s">
        <v>137</v>
      </c>
      <c r="K3776" t="s">
        <v>138</v>
      </c>
      <c r="L3776" t="s">
        <v>10778</v>
      </c>
      <c r="M3776" t="s">
        <v>10779</v>
      </c>
      <c r="N3776">
        <v>2.1916666660000002</v>
      </c>
      <c r="O3776">
        <v>0</v>
      </c>
      <c r="P3776">
        <v>0</v>
      </c>
      <c r="Q3776">
        <v>0</v>
      </c>
      <c r="R3776">
        <v>4</v>
      </c>
      <c r="S3776">
        <v>0</v>
      </c>
      <c r="T3776">
        <v>2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9.9552363026300128</v>
      </c>
      <c r="AA3776">
        <v>0</v>
      </c>
      <c r="AB3776">
        <v>5.6965764080409702</v>
      </c>
      <c r="AC3776">
        <v>0</v>
      </c>
      <c r="AD3776">
        <v>0</v>
      </c>
      <c r="AE3776">
        <v>15.651812710670983</v>
      </c>
    </row>
    <row r="3777" spans="1:31" x14ac:dyDescent="0.3">
      <c r="A3777">
        <v>2693461</v>
      </c>
      <c r="B3777">
        <v>1</v>
      </c>
      <c r="C3777" t="s">
        <v>80</v>
      </c>
      <c r="D3777" t="s">
        <v>96</v>
      </c>
      <c r="E3777" t="s">
        <v>213</v>
      </c>
      <c r="F3777" t="s">
        <v>10780</v>
      </c>
      <c r="G3777" t="s">
        <v>831</v>
      </c>
      <c r="H3777" t="s">
        <v>187</v>
      </c>
      <c r="I3777" t="s">
        <v>136</v>
      </c>
      <c r="J3777" t="s">
        <v>137</v>
      </c>
      <c r="K3777" t="s">
        <v>138</v>
      </c>
      <c r="L3777" t="s">
        <v>10781</v>
      </c>
      <c r="M3777" t="s">
        <v>10782</v>
      </c>
      <c r="N3777">
        <v>8.9052777770000002</v>
      </c>
      <c r="O3777">
        <v>0</v>
      </c>
      <c r="P3777">
        <v>2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12.2448196135516</v>
      </c>
      <c r="Y3777">
        <v>0</v>
      </c>
      <c r="Z3777">
        <v>0</v>
      </c>
      <c r="AA3777">
        <v>0</v>
      </c>
      <c r="AB3777">
        <v>0</v>
      </c>
      <c r="AC3777">
        <v>0</v>
      </c>
      <c r="AD3777">
        <v>0</v>
      </c>
      <c r="AE3777">
        <v>12.2448196135516</v>
      </c>
    </row>
    <row r="3778" spans="1:31" x14ac:dyDescent="0.3">
      <c r="A3778">
        <v>2693512</v>
      </c>
      <c r="B3778">
        <v>1</v>
      </c>
      <c r="C3778" t="s">
        <v>80</v>
      </c>
      <c r="D3778" t="s">
        <v>93</v>
      </c>
      <c r="E3778" t="s">
        <v>213</v>
      </c>
      <c r="F3778" t="s">
        <v>10783</v>
      </c>
      <c r="G3778" t="s">
        <v>831</v>
      </c>
      <c r="H3778" t="s">
        <v>187</v>
      </c>
      <c r="I3778" t="s">
        <v>136</v>
      </c>
      <c r="J3778" t="s">
        <v>137</v>
      </c>
      <c r="K3778" t="s">
        <v>138</v>
      </c>
      <c r="L3778" t="s">
        <v>10784</v>
      </c>
      <c r="M3778" t="s">
        <v>10785</v>
      </c>
      <c r="N3778">
        <v>6.8511111109999998</v>
      </c>
      <c r="O3778">
        <v>0</v>
      </c>
      <c r="P3778">
        <v>2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  <c r="AA3778">
        <v>0</v>
      </c>
      <c r="AB3778">
        <v>0</v>
      </c>
      <c r="AC3778">
        <v>0</v>
      </c>
      <c r="AD3778">
        <v>0</v>
      </c>
      <c r="AE3778">
        <v>0</v>
      </c>
    </row>
    <row r="3779" spans="1:31" x14ac:dyDescent="0.3">
      <c r="A3779">
        <v>2693674</v>
      </c>
      <c r="B3779">
        <v>1</v>
      </c>
      <c r="C3779" t="s">
        <v>80</v>
      </c>
      <c r="D3779" t="s">
        <v>98</v>
      </c>
      <c r="E3779" t="s">
        <v>244</v>
      </c>
      <c r="F3779" t="s">
        <v>10786</v>
      </c>
      <c r="G3779" t="s">
        <v>409</v>
      </c>
      <c r="H3779" t="s">
        <v>187</v>
      </c>
      <c r="I3779" t="s">
        <v>136</v>
      </c>
      <c r="J3779" t="s">
        <v>137</v>
      </c>
      <c r="K3779" t="s">
        <v>138</v>
      </c>
      <c r="L3779" t="s">
        <v>10787</v>
      </c>
      <c r="M3779" t="s">
        <v>10788</v>
      </c>
      <c r="N3779">
        <v>9.3611110999999997E-2</v>
      </c>
      <c r="O3779">
        <v>0</v>
      </c>
      <c r="P3779">
        <v>13</v>
      </c>
      <c r="Q3779">
        <v>0</v>
      </c>
      <c r="R3779">
        <v>32</v>
      </c>
      <c r="S3779">
        <v>0</v>
      </c>
      <c r="T3779">
        <v>16</v>
      </c>
      <c r="U3779">
        <v>0</v>
      </c>
      <c r="V3779">
        <v>0</v>
      </c>
      <c r="W3779">
        <v>0</v>
      </c>
      <c r="X3779">
        <v>0.35761632031012053</v>
      </c>
      <c r="Y3779">
        <v>0</v>
      </c>
      <c r="Z3779">
        <v>2.6805457994732604</v>
      </c>
      <c r="AA3779">
        <v>0</v>
      </c>
      <c r="AB3779">
        <v>0.89775641387816052</v>
      </c>
      <c r="AC3779">
        <v>0</v>
      </c>
      <c r="AD3779">
        <v>0</v>
      </c>
      <c r="AE3779">
        <v>3.9359185336615412</v>
      </c>
    </row>
    <row r="3780" spans="1:31" x14ac:dyDescent="0.3">
      <c r="A3780">
        <v>2693547</v>
      </c>
      <c r="B3780">
        <v>1</v>
      </c>
      <c r="C3780" t="s">
        <v>80</v>
      </c>
      <c r="D3780" t="s">
        <v>107</v>
      </c>
      <c r="E3780" t="s">
        <v>184</v>
      </c>
      <c r="F3780" t="s">
        <v>10789</v>
      </c>
      <c r="G3780" t="s">
        <v>409</v>
      </c>
      <c r="H3780" t="s">
        <v>187</v>
      </c>
      <c r="I3780" t="s">
        <v>136</v>
      </c>
      <c r="J3780" t="s">
        <v>137</v>
      </c>
      <c r="K3780" t="s">
        <v>138</v>
      </c>
      <c r="L3780" t="s">
        <v>10790</v>
      </c>
      <c r="M3780" t="s">
        <v>10791</v>
      </c>
      <c r="N3780">
        <v>1.116666666</v>
      </c>
      <c r="O3780">
        <v>0</v>
      </c>
      <c r="P3780">
        <v>48</v>
      </c>
      <c r="Q3780">
        <v>0</v>
      </c>
      <c r="R3780">
        <v>0</v>
      </c>
      <c r="S3780">
        <v>0</v>
      </c>
      <c r="T3780">
        <v>6</v>
      </c>
      <c r="U3780">
        <v>0</v>
      </c>
      <c r="V3780">
        <v>0</v>
      </c>
      <c r="W3780">
        <v>0</v>
      </c>
      <c r="X3780">
        <v>8.0297882558260039</v>
      </c>
      <c r="Y3780">
        <v>0</v>
      </c>
      <c r="Z3780">
        <v>0</v>
      </c>
      <c r="AA3780">
        <v>0</v>
      </c>
      <c r="AB3780">
        <v>2.3320663464404867</v>
      </c>
      <c r="AC3780">
        <v>0</v>
      </c>
      <c r="AD3780">
        <v>0</v>
      </c>
      <c r="AE3780">
        <v>10.36185460226649</v>
      </c>
    </row>
    <row r="3781" spans="1:31" x14ac:dyDescent="0.3">
      <c r="A3781">
        <v>2693551</v>
      </c>
      <c r="B3781">
        <v>1</v>
      </c>
      <c r="C3781" t="s">
        <v>80</v>
      </c>
      <c r="D3781" t="s">
        <v>107</v>
      </c>
      <c r="E3781" t="s">
        <v>184</v>
      </c>
      <c r="F3781" t="s">
        <v>10792</v>
      </c>
      <c r="G3781" t="s">
        <v>409</v>
      </c>
      <c r="H3781" t="s">
        <v>187</v>
      </c>
      <c r="I3781" t="s">
        <v>136</v>
      </c>
      <c r="J3781" t="s">
        <v>137</v>
      </c>
      <c r="K3781" t="s">
        <v>138</v>
      </c>
      <c r="L3781" t="s">
        <v>10793</v>
      </c>
      <c r="M3781" t="s">
        <v>10794</v>
      </c>
      <c r="N3781">
        <v>0.89361111100000001</v>
      </c>
      <c r="O3781">
        <v>0</v>
      </c>
      <c r="P3781">
        <v>54</v>
      </c>
      <c r="Q3781">
        <v>0</v>
      </c>
      <c r="R3781">
        <v>0</v>
      </c>
      <c r="S3781">
        <v>0</v>
      </c>
      <c r="T3781">
        <v>10</v>
      </c>
      <c r="U3781">
        <v>0</v>
      </c>
      <c r="V3781">
        <v>0</v>
      </c>
      <c r="W3781">
        <v>0</v>
      </c>
      <c r="X3781">
        <v>5.4249939261278772</v>
      </c>
      <c r="Y3781">
        <v>0</v>
      </c>
      <c r="Z3781">
        <v>0</v>
      </c>
      <c r="AA3781">
        <v>0</v>
      </c>
      <c r="AB3781">
        <v>7.5105621508813005</v>
      </c>
      <c r="AC3781">
        <v>0</v>
      </c>
      <c r="AD3781">
        <v>0</v>
      </c>
      <c r="AE3781">
        <v>12.935556077009178</v>
      </c>
    </row>
    <row r="3782" spans="1:31" x14ac:dyDescent="0.3">
      <c r="A3782">
        <v>2693675</v>
      </c>
      <c r="B3782">
        <v>1</v>
      </c>
      <c r="C3782" t="s">
        <v>80</v>
      </c>
      <c r="D3782" t="s">
        <v>92</v>
      </c>
      <c r="E3782" t="s">
        <v>213</v>
      </c>
      <c r="F3782" t="s">
        <v>10795</v>
      </c>
      <c r="G3782" t="s">
        <v>215</v>
      </c>
      <c r="H3782" t="s">
        <v>187</v>
      </c>
      <c r="I3782" t="s">
        <v>136</v>
      </c>
      <c r="J3782" t="s">
        <v>137</v>
      </c>
      <c r="K3782" t="s">
        <v>138</v>
      </c>
      <c r="L3782" t="s">
        <v>10796</v>
      </c>
      <c r="M3782" t="s">
        <v>10797</v>
      </c>
      <c r="N3782">
        <v>1.7749999999999999</v>
      </c>
      <c r="O3782">
        <v>0</v>
      </c>
      <c r="P3782">
        <v>1</v>
      </c>
      <c r="Q3782">
        <v>0</v>
      </c>
      <c r="R3782">
        <v>1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0.16678714792019328</v>
      </c>
      <c r="Y3782">
        <v>0</v>
      </c>
      <c r="Z3782">
        <v>0.32827092892064164</v>
      </c>
      <c r="AA3782">
        <v>0</v>
      </c>
      <c r="AB3782">
        <v>0</v>
      </c>
      <c r="AC3782">
        <v>0</v>
      </c>
      <c r="AD3782">
        <v>0</v>
      </c>
      <c r="AE3782">
        <v>0.49505807684083492</v>
      </c>
    </row>
    <row r="3783" spans="1:31" x14ac:dyDescent="0.3">
      <c r="A3783">
        <v>2693683</v>
      </c>
      <c r="B3783">
        <v>1</v>
      </c>
      <c r="C3783" t="s">
        <v>80</v>
      </c>
      <c r="D3783" t="s">
        <v>88</v>
      </c>
      <c r="E3783" t="s">
        <v>184</v>
      </c>
      <c r="F3783" t="s">
        <v>10798</v>
      </c>
      <c r="G3783" t="s">
        <v>409</v>
      </c>
      <c r="H3783" t="s">
        <v>187</v>
      </c>
      <c r="I3783" t="s">
        <v>136</v>
      </c>
      <c r="J3783" t="s">
        <v>137</v>
      </c>
      <c r="K3783" t="s">
        <v>138</v>
      </c>
      <c r="L3783" t="s">
        <v>10799</v>
      </c>
      <c r="M3783" t="s">
        <v>10800</v>
      </c>
      <c r="N3783">
        <v>1.988888888</v>
      </c>
      <c r="O3783">
        <v>0</v>
      </c>
      <c r="P3783">
        <v>154</v>
      </c>
      <c r="Q3783">
        <v>0</v>
      </c>
      <c r="R3783">
        <v>0</v>
      </c>
      <c r="S3783">
        <v>0</v>
      </c>
      <c r="T3783">
        <v>3</v>
      </c>
      <c r="U3783">
        <v>0</v>
      </c>
      <c r="V3783">
        <v>0</v>
      </c>
      <c r="W3783">
        <v>0</v>
      </c>
      <c r="X3783">
        <v>73.409309704987962</v>
      </c>
      <c r="Y3783">
        <v>0</v>
      </c>
      <c r="Z3783">
        <v>0</v>
      </c>
      <c r="AA3783">
        <v>0</v>
      </c>
      <c r="AB3783">
        <v>0.85110683159201339</v>
      </c>
      <c r="AC3783">
        <v>0</v>
      </c>
      <c r="AD3783">
        <v>0</v>
      </c>
      <c r="AE3783">
        <v>74.260416536579982</v>
      </c>
    </row>
    <row r="3784" spans="1:31" x14ac:dyDescent="0.3">
      <c r="A3784">
        <v>2693691</v>
      </c>
      <c r="B3784">
        <v>1</v>
      </c>
      <c r="C3784" t="s">
        <v>81</v>
      </c>
      <c r="D3784" t="s">
        <v>118</v>
      </c>
      <c r="E3784" t="s">
        <v>184</v>
      </c>
      <c r="F3784" t="s">
        <v>10801</v>
      </c>
      <c r="G3784" t="s">
        <v>273</v>
      </c>
      <c r="H3784" t="s">
        <v>187</v>
      </c>
      <c r="I3784" t="s">
        <v>136</v>
      </c>
      <c r="J3784" t="s">
        <v>137</v>
      </c>
      <c r="K3784" t="s">
        <v>138</v>
      </c>
      <c r="L3784" t="s">
        <v>10802</v>
      </c>
      <c r="M3784" t="s">
        <v>10803</v>
      </c>
      <c r="N3784">
        <v>1.7030555549999999</v>
      </c>
      <c r="O3784">
        <v>0</v>
      </c>
      <c r="P3784">
        <v>116</v>
      </c>
      <c r="Q3784">
        <v>0</v>
      </c>
      <c r="R3784">
        <v>1</v>
      </c>
      <c r="S3784">
        <v>0</v>
      </c>
      <c r="T3784">
        <v>5</v>
      </c>
      <c r="U3784">
        <v>0</v>
      </c>
      <c r="V3784">
        <v>0</v>
      </c>
      <c r="W3784">
        <v>0</v>
      </c>
      <c r="X3784">
        <v>33.398721006508673</v>
      </c>
      <c r="Y3784">
        <v>0</v>
      </c>
      <c r="Z3784">
        <v>0</v>
      </c>
      <c r="AA3784">
        <v>0</v>
      </c>
      <c r="AB3784">
        <v>5.073221853404779</v>
      </c>
      <c r="AC3784">
        <v>0</v>
      </c>
      <c r="AD3784">
        <v>0</v>
      </c>
      <c r="AE3784">
        <v>38.471942859913455</v>
      </c>
    </row>
    <row r="3785" spans="1:31" x14ac:dyDescent="0.3">
      <c r="A3785">
        <v>2693566</v>
      </c>
      <c r="B3785">
        <v>1</v>
      </c>
      <c r="C3785" t="s">
        <v>80</v>
      </c>
      <c r="D3785" t="s">
        <v>91</v>
      </c>
      <c r="E3785" t="s">
        <v>244</v>
      </c>
      <c r="F3785" t="s">
        <v>10804</v>
      </c>
      <c r="G3785" t="s">
        <v>165</v>
      </c>
      <c r="H3785" t="s">
        <v>187</v>
      </c>
      <c r="I3785" t="s">
        <v>136</v>
      </c>
      <c r="J3785" t="s">
        <v>137</v>
      </c>
      <c r="K3785" t="s">
        <v>166</v>
      </c>
      <c r="L3785" t="s">
        <v>10805</v>
      </c>
      <c r="M3785" t="s">
        <v>10806</v>
      </c>
      <c r="N3785">
        <v>1.3602777770000001</v>
      </c>
      <c r="O3785">
        <v>0</v>
      </c>
      <c r="P3785">
        <v>0</v>
      </c>
      <c r="Q3785">
        <v>0</v>
      </c>
      <c r="R3785">
        <v>8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2.986155113958612</v>
      </c>
      <c r="AA3785">
        <v>0</v>
      </c>
      <c r="AB3785">
        <v>0</v>
      </c>
      <c r="AC3785">
        <v>0</v>
      </c>
      <c r="AD3785">
        <v>0</v>
      </c>
      <c r="AE3785">
        <v>2.986155113958612</v>
      </c>
    </row>
    <row r="3786" spans="1:31" x14ac:dyDescent="0.3">
      <c r="A3786">
        <v>2693620</v>
      </c>
      <c r="B3786">
        <v>1</v>
      </c>
      <c r="C3786" t="s">
        <v>80</v>
      </c>
      <c r="D3786" t="s">
        <v>96</v>
      </c>
      <c r="E3786" t="s">
        <v>244</v>
      </c>
      <c r="F3786" t="s">
        <v>10807</v>
      </c>
      <c r="G3786" t="s">
        <v>273</v>
      </c>
      <c r="H3786" t="s">
        <v>187</v>
      </c>
      <c r="I3786" t="s">
        <v>136</v>
      </c>
      <c r="J3786" t="s">
        <v>137</v>
      </c>
      <c r="K3786" t="s">
        <v>138</v>
      </c>
      <c r="L3786" t="s">
        <v>10808</v>
      </c>
      <c r="M3786" t="s">
        <v>10809</v>
      </c>
      <c r="N3786">
        <v>7.5872222220000003</v>
      </c>
      <c r="O3786">
        <v>0</v>
      </c>
      <c r="P3786">
        <v>13</v>
      </c>
      <c r="Q3786">
        <v>0</v>
      </c>
      <c r="R3786">
        <v>17</v>
      </c>
      <c r="S3786">
        <v>0</v>
      </c>
      <c r="T3786">
        <v>14</v>
      </c>
      <c r="U3786">
        <v>0</v>
      </c>
      <c r="V3786">
        <v>0</v>
      </c>
      <c r="W3786">
        <v>0</v>
      </c>
      <c r="X3786">
        <v>41.611149136605832</v>
      </c>
      <c r="Y3786">
        <v>0</v>
      </c>
      <c r="Z3786">
        <v>104.58687602136318</v>
      </c>
      <c r="AA3786">
        <v>0</v>
      </c>
      <c r="AB3786">
        <v>249.86023700703691</v>
      </c>
      <c r="AC3786">
        <v>0</v>
      </c>
      <c r="AD3786">
        <v>0</v>
      </c>
      <c r="AE3786">
        <v>396.05826216500594</v>
      </c>
    </row>
    <row r="3787" spans="1:31" x14ac:dyDescent="0.3">
      <c r="A3787">
        <v>2693650</v>
      </c>
      <c r="B3787">
        <v>1</v>
      </c>
      <c r="C3787" t="s">
        <v>80</v>
      </c>
      <c r="D3787" t="s">
        <v>105</v>
      </c>
      <c r="E3787" t="s">
        <v>184</v>
      </c>
      <c r="F3787" t="s">
        <v>10810</v>
      </c>
      <c r="G3787" t="s">
        <v>273</v>
      </c>
      <c r="H3787" t="s">
        <v>187</v>
      </c>
      <c r="I3787" t="s">
        <v>136</v>
      </c>
      <c r="J3787" t="s">
        <v>137</v>
      </c>
      <c r="K3787" t="s">
        <v>138</v>
      </c>
      <c r="L3787" t="s">
        <v>10811</v>
      </c>
      <c r="M3787" t="s">
        <v>10812</v>
      </c>
      <c r="N3787">
        <v>1.9413888880000001</v>
      </c>
      <c r="O3787">
        <v>0</v>
      </c>
      <c r="P3787">
        <v>9</v>
      </c>
      <c r="Q3787">
        <v>0</v>
      </c>
      <c r="R3787">
        <v>6</v>
      </c>
      <c r="S3787">
        <v>0</v>
      </c>
      <c r="T3787">
        <v>7</v>
      </c>
      <c r="U3787">
        <v>0</v>
      </c>
      <c r="V3787">
        <v>0</v>
      </c>
      <c r="W3787">
        <v>0</v>
      </c>
      <c r="X3787">
        <v>3.9376216666983872</v>
      </c>
      <c r="Y3787">
        <v>0</v>
      </c>
      <c r="Z3787">
        <v>3.6386820374158972</v>
      </c>
      <c r="AA3787">
        <v>0</v>
      </c>
      <c r="AB3787">
        <v>15.983073289162741</v>
      </c>
      <c r="AC3787">
        <v>0</v>
      </c>
      <c r="AD3787">
        <v>0</v>
      </c>
      <c r="AE3787">
        <v>23.559376993277027</v>
      </c>
    </row>
    <row r="3788" spans="1:31" x14ac:dyDescent="0.3">
      <c r="A3788">
        <v>2693685</v>
      </c>
      <c r="B3788">
        <v>1</v>
      </c>
      <c r="C3788" t="s">
        <v>80</v>
      </c>
      <c r="D3788" t="s">
        <v>103</v>
      </c>
      <c r="E3788" t="s">
        <v>213</v>
      </c>
      <c r="F3788" t="s">
        <v>10813</v>
      </c>
      <c r="G3788" t="s">
        <v>688</v>
      </c>
      <c r="H3788" t="s">
        <v>187</v>
      </c>
      <c r="I3788" t="s">
        <v>136</v>
      </c>
      <c r="J3788" t="s">
        <v>137</v>
      </c>
      <c r="K3788" t="s">
        <v>138</v>
      </c>
      <c r="L3788" t="s">
        <v>10814</v>
      </c>
      <c r="M3788" t="s">
        <v>10815</v>
      </c>
      <c r="N3788">
        <v>2.7311111110000001</v>
      </c>
      <c r="O3788">
        <v>0</v>
      </c>
      <c r="P3788">
        <v>1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0.52683083625345006</v>
      </c>
      <c r="Y3788">
        <v>0</v>
      </c>
      <c r="Z3788">
        <v>0</v>
      </c>
      <c r="AA3788">
        <v>0</v>
      </c>
      <c r="AB3788">
        <v>0</v>
      </c>
      <c r="AC3788">
        <v>0</v>
      </c>
      <c r="AD3788">
        <v>0</v>
      </c>
      <c r="AE3788">
        <v>0.52683083625345006</v>
      </c>
    </row>
    <row r="3789" spans="1:31" x14ac:dyDescent="0.3">
      <c r="A3789">
        <v>2693719</v>
      </c>
      <c r="B3789">
        <v>1</v>
      </c>
      <c r="C3789" t="s">
        <v>80</v>
      </c>
      <c r="D3789" t="s">
        <v>85</v>
      </c>
      <c r="E3789" t="s">
        <v>428</v>
      </c>
      <c r="F3789" t="s">
        <v>10816</v>
      </c>
      <c r="G3789" t="s">
        <v>409</v>
      </c>
      <c r="H3789" t="s">
        <v>187</v>
      </c>
      <c r="I3789" t="s">
        <v>136</v>
      </c>
      <c r="J3789" t="s">
        <v>137</v>
      </c>
      <c r="K3789" t="s">
        <v>138</v>
      </c>
      <c r="L3789" t="s">
        <v>10817</v>
      </c>
      <c r="M3789" t="s">
        <v>10818</v>
      </c>
      <c r="N3789">
        <v>0.59222222199999996</v>
      </c>
      <c r="O3789">
        <v>0</v>
      </c>
      <c r="P3789">
        <v>84</v>
      </c>
      <c r="Q3789">
        <v>0</v>
      </c>
      <c r="R3789">
        <v>0</v>
      </c>
      <c r="S3789">
        <v>0</v>
      </c>
      <c r="T3789">
        <v>27</v>
      </c>
      <c r="U3789">
        <v>0</v>
      </c>
      <c r="V3789">
        <v>0</v>
      </c>
      <c r="W3789">
        <v>0</v>
      </c>
      <c r="X3789">
        <v>10.429404757090676</v>
      </c>
      <c r="Y3789">
        <v>0</v>
      </c>
      <c r="Z3789">
        <v>0</v>
      </c>
      <c r="AA3789">
        <v>0</v>
      </c>
      <c r="AB3789">
        <v>10.383760170318775</v>
      </c>
      <c r="AC3789">
        <v>0</v>
      </c>
      <c r="AD3789">
        <v>0</v>
      </c>
      <c r="AE3789">
        <v>20.813164927409453</v>
      </c>
    </row>
    <row r="3790" spans="1:31" x14ac:dyDescent="0.3">
      <c r="A3790">
        <v>2693717</v>
      </c>
      <c r="B3790">
        <v>1</v>
      </c>
      <c r="C3790" t="s">
        <v>80</v>
      </c>
      <c r="D3790" t="s">
        <v>83</v>
      </c>
      <c r="E3790" t="s">
        <v>213</v>
      </c>
      <c r="F3790" t="s">
        <v>10819</v>
      </c>
      <c r="G3790" t="s">
        <v>688</v>
      </c>
      <c r="H3790" t="s">
        <v>187</v>
      </c>
      <c r="I3790" t="s">
        <v>136</v>
      </c>
      <c r="J3790" t="s">
        <v>137</v>
      </c>
      <c r="K3790" t="s">
        <v>138</v>
      </c>
      <c r="L3790" t="s">
        <v>10820</v>
      </c>
      <c r="M3790" t="s">
        <v>10821</v>
      </c>
      <c r="N3790">
        <v>1.8025</v>
      </c>
      <c r="O3790">
        <v>0</v>
      </c>
      <c r="P3790">
        <v>4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2.0443786814091829</v>
      </c>
      <c r="Y3790">
        <v>0</v>
      </c>
      <c r="Z3790">
        <v>0</v>
      </c>
      <c r="AA3790">
        <v>0</v>
      </c>
      <c r="AB3790">
        <v>0</v>
      </c>
      <c r="AC3790">
        <v>0</v>
      </c>
      <c r="AD3790">
        <v>0</v>
      </c>
      <c r="AE3790">
        <v>2.0443786814091829</v>
      </c>
    </row>
    <row r="3791" spans="1:31" x14ac:dyDescent="0.3">
      <c r="A3791">
        <v>2692141</v>
      </c>
      <c r="B3791">
        <v>1</v>
      </c>
      <c r="C3791" t="s">
        <v>80</v>
      </c>
      <c r="D3791" t="s">
        <v>99</v>
      </c>
      <c r="E3791" t="s">
        <v>244</v>
      </c>
      <c r="F3791" t="s">
        <v>3909</v>
      </c>
      <c r="G3791" t="s">
        <v>346</v>
      </c>
      <c r="H3791" t="s">
        <v>187</v>
      </c>
      <c r="I3791" t="s">
        <v>136</v>
      </c>
      <c r="J3791" t="s">
        <v>137</v>
      </c>
      <c r="K3791" t="s">
        <v>166</v>
      </c>
      <c r="L3791" t="s">
        <v>10822</v>
      </c>
      <c r="M3791" t="s">
        <v>10823</v>
      </c>
      <c r="N3791">
        <v>8.5775000000000006</v>
      </c>
      <c r="O3791">
        <v>0</v>
      </c>
      <c r="P3791">
        <v>117</v>
      </c>
      <c r="Q3791">
        <v>0</v>
      </c>
      <c r="R3791">
        <v>2</v>
      </c>
      <c r="S3791">
        <v>0</v>
      </c>
      <c r="T3791">
        <v>9</v>
      </c>
      <c r="U3791">
        <v>0</v>
      </c>
      <c r="V3791">
        <v>1</v>
      </c>
      <c r="W3791">
        <v>0</v>
      </c>
      <c r="X3791">
        <v>123.64262761430885</v>
      </c>
      <c r="Y3791">
        <v>0</v>
      </c>
      <c r="Z3791">
        <v>0.10592747292718223</v>
      </c>
      <c r="AA3791">
        <v>0</v>
      </c>
      <c r="AB3791">
        <v>47.006615841189543</v>
      </c>
      <c r="AC3791">
        <v>0</v>
      </c>
      <c r="AD3791">
        <v>1386.1445888104586</v>
      </c>
      <c r="AE3791">
        <v>1556.8997597388841</v>
      </c>
    </row>
    <row r="3792" spans="1:31" x14ac:dyDescent="0.3">
      <c r="A3792">
        <v>2693000</v>
      </c>
      <c r="B3792">
        <v>1</v>
      </c>
      <c r="C3792" t="s">
        <v>80</v>
      </c>
      <c r="D3792" t="s">
        <v>90</v>
      </c>
      <c r="E3792" t="s">
        <v>184</v>
      </c>
      <c r="F3792" t="s">
        <v>10824</v>
      </c>
      <c r="G3792" t="s">
        <v>409</v>
      </c>
      <c r="H3792" t="s">
        <v>187</v>
      </c>
      <c r="I3792" t="s">
        <v>136</v>
      </c>
      <c r="J3792" t="s">
        <v>137</v>
      </c>
      <c r="K3792" t="s">
        <v>138</v>
      </c>
      <c r="L3792" t="s">
        <v>10825</v>
      </c>
      <c r="M3792" t="s">
        <v>10826</v>
      </c>
      <c r="N3792">
        <v>4.301388888</v>
      </c>
      <c r="O3792">
        <v>0</v>
      </c>
      <c r="P3792">
        <v>158</v>
      </c>
      <c r="Q3792">
        <v>0</v>
      </c>
      <c r="R3792">
        <v>0</v>
      </c>
      <c r="S3792">
        <v>0</v>
      </c>
      <c r="T3792">
        <v>14</v>
      </c>
      <c r="U3792">
        <v>0</v>
      </c>
      <c r="V3792">
        <v>0</v>
      </c>
      <c r="W3792">
        <v>0</v>
      </c>
      <c r="X3792">
        <v>134.28258332030319</v>
      </c>
      <c r="Y3792">
        <v>0</v>
      </c>
      <c r="Z3792">
        <v>0</v>
      </c>
      <c r="AA3792">
        <v>0</v>
      </c>
      <c r="AB3792">
        <v>17.213101939527839</v>
      </c>
      <c r="AC3792">
        <v>0</v>
      </c>
      <c r="AD3792">
        <v>0</v>
      </c>
      <c r="AE3792">
        <v>151.49568525983102</v>
      </c>
    </row>
    <row r="3793" spans="1:31" x14ac:dyDescent="0.3">
      <c r="A3793">
        <v>2693725</v>
      </c>
      <c r="B3793">
        <v>1</v>
      </c>
      <c r="C3793" t="s">
        <v>80</v>
      </c>
      <c r="D3793" t="s">
        <v>96</v>
      </c>
      <c r="E3793" t="s">
        <v>184</v>
      </c>
      <c r="F3793" t="s">
        <v>10827</v>
      </c>
      <c r="G3793" t="s">
        <v>186</v>
      </c>
      <c r="H3793" t="s">
        <v>187</v>
      </c>
      <c r="I3793" t="s">
        <v>136</v>
      </c>
      <c r="J3793" t="s">
        <v>137</v>
      </c>
      <c r="K3793" t="s">
        <v>138</v>
      </c>
      <c r="L3793" t="s">
        <v>10828</v>
      </c>
      <c r="M3793" t="s">
        <v>10829</v>
      </c>
      <c r="N3793">
        <v>1.322777777</v>
      </c>
      <c r="O3793">
        <v>0</v>
      </c>
      <c r="P3793">
        <v>45</v>
      </c>
      <c r="Q3793">
        <v>0</v>
      </c>
      <c r="R3793">
        <v>0</v>
      </c>
      <c r="S3793">
        <v>0</v>
      </c>
      <c r="T3793">
        <v>8</v>
      </c>
      <c r="U3793">
        <v>0</v>
      </c>
      <c r="V3793">
        <v>0</v>
      </c>
      <c r="W3793">
        <v>0</v>
      </c>
      <c r="X3793">
        <v>8.8946600326315473</v>
      </c>
      <c r="Y3793">
        <v>0</v>
      </c>
      <c r="Z3793">
        <v>0</v>
      </c>
      <c r="AA3793">
        <v>0</v>
      </c>
      <c r="AB3793">
        <v>15.246808957115464</v>
      </c>
      <c r="AC3793">
        <v>0</v>
      </c>
      <c r="AD3793">
        <v>0</v>
      </c>
      <c r="AE3793">
        <v>24.141468989747011</v>
      </c>
    </row>
    <row r="3794" spans="1:31" x14ac:dyDescent="0.3">
      <c r="A3794">
        <v>2693726</v>
      </c>
      <c r="B3794">
        <v>1</v>
      </c>
      <c r="C3794" t="s">
        <v>81</v>
      </c>
      <c r="D3794" t="s">
        <v>128</v>
      </c>
      <c r="E3794" t="s">
        <v>213</v>
      </c>
      <c r="F3794" t="s">
        <v>10830</v>
      </c>
      <c r="G3794" t="s">
        <v>831</v>
      </c>
      <c r="H3794" t="s">
        <v>187</v>
      </c>
      <c r="I3794" t="s">
        <v>136</v>
      </c>
      <c r="J3794" t="s">
        <v>137</v>
      </c>
      <c r="K3794" t="s">
        <v>138</v>
      </c>
      <c r="L3794" t="s">
        <v>10831</v>
      </c>
      <c r="M3794" t="s">
        <v>10832</v>
      </c>
      <c r="N3794">
        <v>2.2908333330000001</v>
      </c>
      <c r="O3794">
        <v>0</v>
      </c>
      <c r="P3794">
        <v>2</v>
      </c>
      <c r="Q3794">
        <v>0</v>
      </c>
      <c r="R3794">
        <v>0</v>
      </c>
      <c r="S3794">
        <v>0</v>
      </c>
      <c r="T3794">
        <v>1</v>
      </c>
      <c r="U3794">
        <v>0</v>
      </c>
      <c r="V3794">
        <v>0</v>
      </c>
      <c r="W3794">
        <v>0</v>
      </c>
      <c r="X3794">
        <v>0.88109378924884663</v>
      </c>
      <c r="Y3794">
        <v>0</v>
      </c>
      <c r="Z3794">
        <v>0</v>
      </c>
      <c r="AA3794">
        <v>0</v>
      </c>
      <c r="AB3794">
        <v>2.2873939672999999</v>
      </c>
      <c r="AC3794">
        <v>0</v>
      </c>
      <c r="AD3794">
        <v>0</v>
      </c>
      <c r="AE3794">
        <v>3.1684877565488465</v>
      </c>
    </row>
    <row r="3795" spans="1:31" x14ac:dyDescent="0.3">
      <c r="A3795">
        <v>2693735</v>
      </c>
      <c r="B3795">
        <v>1</v>
      </c>
      <c r="C3795" t="s">
        <v>80</v>
      </c>
      <c r="D3795" t="s">
        <v>83</v>
      </c>
      <c r="E3795" t="s">
        <v>213</v>
      </c>
      <c r="F3795" t="s">
        <v>10833</v>
      </c>
      <c r="G3795" t="s">
        <v>688</v>
      </c>
      <c r="H3795" t="s">
        <v>187</v>
      </c>
      <c r="I3795" t="s">
        <v>136</v>
      </c>
      <c r="J3795" t="s">
        <v>137</v>
      </c>
      <c r="K3795" t="s">
        <v>138</v>
      </c>
      <c r="L3795" t="s">
        <v>10834</v>
      </c>
      <c r="M3795" t="s">
        <v>10835</v>
      </c>
      <c r="N3795">
        <v>1.1950000000000001</v>
      </c>
      <c r="O3795">
        <v>0</v>
      </c>
      <c r="P3795">
        <v>3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0.94855672581185368</v>
      </c>
      <c r="Y3795">
        <v>0</v>
      </c>
      <c r="Z3795">
        <v>0</v>
      </c>
      <c r="AA3795">
        <v>0</v>
      </c>
      <c r="AB3795">
        <v>0</v>
      </c>
      <c r="AC3795">
        <v>0</v>
      </c>
      <c r="AD3795">
        <v>0</v>
      </c>
      <c r="AE3795">
        <v>0.94855672581185368</v>
      </c>
    </row>
    <row r="3796" spans="1:31" x14ac:dyDescent="0.3">
      <c r="A3796">
        <v>2693742</v>
      </c>
      <c r="B3796">
        <v>1</v>
      </c>
      <c r="C3796" t="s">
        <v>80</v>
      </c>
      <c r="D3796" t="s">
        <v>90</v>
      </c>
      <c r="E3796" t="s">
        <v>244</v>
      </c>
      <c r="F3796" t="s">
        <v>1698</v>
      </c>
      <c r="G3796" t="s">
        <v>165</v>
      </c>
      <c r="H3796" t="s">
        <v>187</v>
      </c>
      <c r="I3796" t="s">
        <v>136</v>
      </c>
      <c r="J3796" t="s">
        <v>137</v>
      </c>
      <c r="K3796" t="s">
        <v>166</v>
      </c>
      <c r="L3796" t="s">
        <v>10836</v>
      </c>
      <c r="M3796" t="s">
        <v>10837</v>
      </c>
      <c r="N3796">
        <v>0.507222222</v>
      </c>
      <c r="O3796">
        <v>0</v>
      </c>
      <c r="P3796">
        <v>809</v>
      </c>
      <c r="Q3796">
        <v>0</v>
      </c>
      <c r="R3796">
        <v>0</v>
      </c>
      <c r="S3796">
        <v>0</v>
      </c>
      <c r="T3796">
        <v>87</v>
      </c>
      <c r="U3796">
        <v>0</v>
      </c>
      <c r="V3796">
        <v>0</v>
      </c>
      <c r="W3796">
        <v>0</v>
      </c>
      <c r="X3796">
        <v>72.423532987578469</v>
      </c>
      <c r="Y3796">
        <v>0</v>
      </c>
      <c r="Z3796">
        <v>0</v>
      </c>
      <c r="AA3796">
        <v>0</v>
      </c>
      <c r="AB3796">
        <v>14.93413189294275</v>
      </c>
      <c r="AC3796">
        <v>0</v>
      </c>
      <c r="AD3796">
        <v>0</v>
      </c>
      <c r="AE3796">
        <v>87.357664880521213</v>
      </c>
    </row>
    <row r="3797" spans="1:31" x14ac:dyDescent="0.3">
      <c r="A3797">
        <v>2693733</v>
      </c>
      <c r="B3797">
        <v>1</v>
      </c>
      <c r="C3797" t="s">
        <v>80</v>
      </c>
      <c r="D3797" t="s">
        <v>82</v>
      </c>
      <c r="E3797" t="s">
        <v>213</v>
      </c>
      <c r="F3797" t="s">
        <v>10838</v>
      </c>
      <c r="G3797" t="s">
        <v>688</v>
      </c>
      <c r="H3797" t="s">
        <v>187</v>
      </c>
      <c r="I3797" t="s">
        <v>136</v>
      </c>
      <c r="J3797" t="s">
        <v>137</v>
      </c>
      <c r="K3797" t="s">
        <v>138</v>
      </c>
      <c r="L3797" t="s">
        <v>10839</v>
      </c>
      <c r="M3797" t="s">
        <v>10840</v>
      </c>
      <c r="N3797">
        <v>2.536944444</v>
      </c>
      <c r="O3797">
        <v>0</v>
      </c>
      <c r="P3797">
        <v>5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2.7062860448304664</v>
      </c>
      <c r="Y3797">
        <v>0</v>
      </c>
      <c r="Z3797">
        <v>0</v>
      </c>
      <c r="AA3797">
        <v>0</v>
      </c>
      <c r="AB3797">
        <v>0</v>
      </c>
      <c r="AC3797">
        <v>0</v>
      </c>
      <c r="AD3797">
        <v>0</v>
      </c>
      <c r="AE3797">
        <v>2.7062860448304664</v>
      </c>
    </row>
    <row r="3798" spans="1:31" x14ac:dyDescent="0.3">
      <c r="A3798">
        <v>2693740</v>
      </c>
      <c r="B3798">
        <v>1</v>
      </c>
      <c r="C3798" t="s">
        <v>80</v>
      </c>
      <c r="D3798" t="s">
        <v>98</v>
      </c>
      <c r="E3798" t="s">
        <v>244</v>
      </c>
      <c r="F3798" t="s">
        <v>10841</v>
      </c>
      <c r="G3798" t="s">
        <v>409</v>
      </c>
      <c r="H3798" t="s">
        <v>187</v>
      </c>
      <c r="I3798" t="s">
        <v>136</v>
      </c>
      <c r="J3798" t="s">
        <v>137</v>
      </c>
      <c r="K3798" t="s">
        <v>138</v>
      </c>
      <c r="L3798" t="s">
        <v>10842</v>
      </c>
      <c r="M3798" t="s">
        <v>10843</v>
      </c>
      <c r="N3798">
        <v>0.520277777</v>
      </c>
      <c r="O3798">
        <v>0</v>
      </c>
      <c r="P3798">
        <v>477</v>
      </c>
      <c r="Q3798">
        <v>0</v>
      </c>
      <c r="R3798">
        <v>0</v>
      </c>
      <c r="S3798">
        <v>0</v>
      </c>
      <c r="T3798">
        <v>80</v>
      </c>
      <c r="U3798">
        <v>0</v>
      </c>
      <c r="V3798">
        <v>0</v>
      </c>
      <c r="W3798">
        <v>0</v>
      </c>
      <c r="X3798">
        <v>41.65115731881189</v>
      </c>
      <c r="Y3798">
        <v>0</v>
      </c>
      <c r="Z3798">
        <v>0</v>
      </c>
      <c r="AA3798">
        <v>0</v>
      </c>
      <c r="AB3798">
        <v>31.520181128791791</v>
      </c>
      <c r="AC3798">
        <v>0</v>
      </c>
      <c r="AD3798">
        <v>0</v>
      </c>
      <c r="AE3798">
        <v>73.171338447603688</v>
      </c>
    </row>
    <row r="3799" spans="1:31" x14ac:dyDescent="0.3">
      <c r="A3799">
        <v>2693747</v>
      </c>
      <c r="B3799">
        <v>1</v>
      </c>
      <c r="C3799" t="s">
        <v>81</v>
      </c>
      <c r="D3799" t="s">
        <v>114</v>
      </c>
      <c r="E3799" t="s">
        <v>184</v>
      </c>
      <c r="F3799" t="s">
        <v>10844</v>
      </c>
      <c r="G3799" t="s">
        <v>186</v>
      </c>
      <c r="H3799" t="s">
        <v>187</v>
      </c>
      <c r="I3799" t="s">
        <v>136</v>
      </c>
      <c r="J3799" t="s">
        <v>137</v>
      </c>
      <c r="K3799" t="s">
        <v>138</v>
      </c>
      <c r="L3799" t="s">
        <v>10845</v>
      </c>
      <c r="M3799" t="s">
        <v>10846</v>
      </c>
      <c r="N3799">
        <v>0.93694444399999999</v>
      </c>
      <c r="O3799">
        <v>0</v>
      </c>
      <c r="P3799">
        <v>37</v>
      </c>
      <c r="Q3799">
        <v>0</v>
      </c>
      <c r="R3799">
        <v>4</v>
      </c>
      <c r="S3799">
        <v>0</v>
      </c>
      <c r="T3799">
        <v>3</v>
      </c>
      <c r="U3799">
        <v>0</v>
      </c>
      <c r="V3799">
        <v>0</v>
      </c>
      <c r="W3799">
        <v>0</v>
      </c>
      <c r="X3799">
        <v>4.4334796322119567</v>
      </c>
      <c r="Y3799">
        <v>0</v>
      </c>
      <c r="Z3799">
        <v>0.6537727891614703</v>
      </c>
      <c r="AA3799">
        <v>0</v>
      </c>
      <c r="AB3799">
        <v>0.69818717950229503</v>
      </c>
      <c r="AC3799">
        <v>0</v>
      </c>
      <c r="AD3799">
        <v>0</v>
      </c>
      <c r="AE3799">
        <v>5.7854396008757218</v>
      </c>
    </row>
    <row r="3800" spans="1:31" x14ac:dyDescent="0.3">
      <c r="A3800">
        <v>2693750</v>
      </c>
      <c r="B3800">
        <v>1</v>
      </c>
      <c r="C3800" t="s">
        <v>80</v>
      </c>
      <c r="D3800" t="s">
        <v>83</v>
      </c>
      <c r="E3800" t="s">
        <v>244</v>
      </c>
      <c r="F3800" t="s">
        <v>10847</v>
      </c>
      <c r="G3800" t="s">
        <v>409</v>
      </c>
      <c r="H3800" t="s">
        <v>187</v>
      </c>
      <c r="I3800" t="s">
        <v>136</v>
      </c>
      <c r="J3800" t="s">
        <v>137</v>
      </c>
      <c r="K3800" t="s">
        <v>138</v>
      </c>
      <c r="L3800" t="s">
        <v>10848</v>
      </c>
      <c r="M3800" t="s">
        <v>10849</v>
      </c>
      <c r="N3800">
        <v>0.97833333300000003</v>
      </c>
      <c r="O3800">
        <v>0</v>
      </c>
      <c r="P3800">
        <v>287</v>
      </c>
      <c r="Q3800">
        <v>0</v>
      </c>
      <c r="R3800">
        <v>0</v>
      </c>
      <c r="S3800">
        <v>0</v>
      </c>
      <c r="T3800">
        <v>83</v>
      </c>
      <c r="U3800">
        <v>0</v>
      </c>
      <c r="V3800">
        <v>0</v>
      </c>
      <c r="W3800">
        <v>0</v>
      </c>
      <c r="X3800">
        <v>47.722402570843705</v>
      </c>
      <c r="Y3800">
        <v>0</v>
      </c>
      <c r="Z3800">
        <v>0</v>
      </c>
      <c r="AA3800">
        <v>0</v>
      </c>
      <c r="AB3800">
        <v>36.428684084227712</v>
      </c>
      <c r="AC3800">
        <v>0</v>
      </c>
      <c r="AD3800">
        <v>0</v>
      </c>
      <c r="AE3800">
        <v>84.151086655071424</v>
      </c>
    </row>
    <row r="3801" spans="1:31" x14ac:dyDescent="0.3">
      <c r="A3801">
        <v>2693751</v>
      </c>
      <c r="B3801">
        <v>1</v>
      </c>
      <c r="C3801" t="s">
        <v>80</v>
      </c>
      <c r="D3801" t="s">
        <v>83</v>
      </c>
      <c r="E3801" t="s">
        <v>244</v>
      </c>
      <c r="F3801" t="s">
        <v>10850</v>
      </c>
      <c r="G3801" t="s">
        <v>409</v>
      </c>
      <c r="H3801" t="s">
        <v>187</v>
      </c>
      <c r="I3801" t="s">
        <v>136</v>
      </c>
      <c r="J3801" t="s">
        <v>137</v>
      </c>
      <c r="K3801" t="s">
        <v>138</v>
      </c>
      <c r="L3801" t="s">
        <v>10851</v>
      </c>
      <c r="M3801" t="s">
        <v>10852</v>
      </c>
      <c r="N3801">
        <v>1.05</v>
      </c>
      <c r="O3801">
        <v>0</v>
      </c>
      <c r="P3801">
        <v>152</v>
      </c>
      <c r="Q3801">
        <v>0</v>
      </c>
      <c r="R3801">
        <v>0</v>
      </c>
      <c r="S3801">
        <v>0</v>
      </c>
      <c r="T3801">
        <v>104</v>
      </c>
      <c r="U3801">
        <v>0</v>
      </c>
      <c r="V3801">
        <v>0</v>
      </c>
      <c r="W3801">
        <v>0</v>
      </c>
      <c r="X3801">
        <v>30.856246140620389</v>
      </c>
      <c r="Y3801">
        <v>0</v>
      </c>
      <c r="Z3801">
        <v>0</v>
      </c>
      <c r="AA3801">
        <v>0</v>
      </c>
      <c r="AB3801">
        <v>70.621787994094461</v>
      </c>
      <c r="AC3801">
        <v>0</v>
      </c>
      <c r="AD3801">
        <v>0</v>
      </c>
      <c r="AE3801">
        <v>101.47803413471485</v>
      </c>
    </row>
    <row r="3802" spans="1:31" x14ac:dyDescent="0.3">
      <c r="A3802">
        <v>2693768</v>
      </c>
      <c r="B3802">
        <v>1</v>
      </c>
      <c r="C3802" t="s">
        <v>80</v>
      </c>
      <c r="D3802" t="s">
        <v>103</v>
      </c>
      <c r="E3802" t="s">
        <v>244</v>
      </c>
      <c r="F3802" t="s">
        <v>10853</v>
      </c>
      <c r="G3802" t="s">
        <v>968</v>
      </c>
      <c r="H3802" t="s">
        <v>187</v>
      </c>
      <c r="I3802" t="s">
        <v>136</v>
      </c>
      <c r="J3802" t="s">
        <v>137</v>
      </c>
      <c r="K3802" t="s">
        <v>138</v>
      </c>
      <c r="L3802" t="s">
        <v>10854</v>
      </c>
      <c r="M3802" t="s">
        <v>10855</v>
      </c>
      <c r="N3802">
        <v>0.72888888799999996</v>
      </c>
      <c r="O3802">
        <v>0</v>
      </c>
      <c r="P3802">
        <v>11</v>
      </c>
      <c r="Q3802">
        <v>0</v>
      </c>
      <c r="R3802">
        <v>9</v>
      </c>
      <c r="S3802">
        <v>0</v>
      </c>
      <c r="T3802">
        <v>3</v>
      </c>
      <c r="U3802">
        <v>0</v>
      </c>
      <c r="V3802">
        <v>0</v>
      </c>
      <c r="W3802">
        <v>0</v>
      </c>
      <c r="X3802">
        <v>2.7053150441909017</v>
      </c>
      <c r="Y3802">
        <v>0</v>
      </c>
      <c r="Z3802">
        <v>19.527841480225053</v>
      </c>
      <c r="AA3802">
        <v>0</v>
      </c>
      <c r="AB3802">
        <v>0.89944342219336737</v>
      </c>
      <c r="AC3802">
        <v>0</v>
      </c>
      <c r="AD3802">
        <v>0</v>
      </c>
      <c r="AE3802">
        <v>23.132599946609322</v>
      </c>
    </row>
    <row r="3803" spans="1:31" x14ac:dyDescent="0.3">
      <c r="A3803">
        <v>2692722</v>
      </c>
      <c r="B3803">
        <v>1</v>
      </c>
      <c r="C3803" t="s">
        <v>80</v>
      </c>
      <c r="D3803" t="s">
        <v>83</v>
      </c>
      <c r="E3803" t="s">
        <v>141</v>
      </c>
      <c r="F3803" t="s">
        <v>10856</v>
      </c>
      <c r="G3803" t="s">
        <v>442</v>
      </c>
      <c r="H3803" t="s">
        <v>135</v>
      </c>
      <c r="I3803" t="s">
        <v>136</v>
      </c>
      <c r="J3803" t="s">
        <v>137</v>
      </c>
      <c r="K3803" t="s">
        <v>166</v>
      </c>
      <c r="L3803" t="s">
        <v>10857</v>
      </c>
      <c r="M3803" t="s">
        <v>10858</v>
      </c>
      <c r="N3803">
        <v>0.35666666600000002</v>
      </c>
      <c r="O3803">
        <v>0</v>
      </c>
      <c r="P3803">
        <v>2226</v>
      </c>
      <c r="Q3803">
        <v>0</v>
      </c>
      <c r="R3803">
        <v>1</v>
      </c>
      <c r="S3803">
        <v>0</v>
      </c>
      <c r="T3803">
        <v>70</v>
      </c>
      <c r="U3803">
        <v>0</v>
      </c>
      <c r="V3803">
        <v>0</v>
      </c>
      <c r="W3803">
        <v>0</v>
      </c>
      <c r="X3803">
        <v>187.26597643872216</v>
      </c>
      <c r="Y3803">
        <v>0</v>
      </c>
      <c r="Z3803">
        <v>3.0593039506133335E-3</v>
      </c>
      <c r="AA3803">
        <v>0</v>
      </c>
      <c r="AB3803">
        <v>26.929984624133294</v>
      </c>
      <c r="AC3803">
        <v>0</v>
      </c>
      <c r="AD3803">
        <v>0</v>
      </c>
      <c r="AE3803">
        <v>214.19902036680605</v>
      </c>
    </row>
    <row r="3804" spans="1:31" x14ac:dyDescent="0.3">
      <c r="A3804">
        <v>2692806</v>
      </c>
      <c r="B3804">
        <v>1</v>
      </c>
      <c r="C3804" t="s">
        <v>80</v>
      </c>
      <c r="D3804" t="s">
        <v>90</v>
      </c>
      <c r="E3804" t="s">
        <v>141</v>
      </c>
      <c r="F3804" t="s">
        <v>10859</v>
      </c>
      <c r="G3804" t="s">
        <v>165</v>
      </c>
      <c r="H3804" t="s">
        <v>135</v>
      </c>
      <c r="I3804" t="s">
        <v>136</v>
      </c>
      <c r="J3804" t="s">
        <v>137</v>
      </c>
      <c r="K3804" t="s">
        <v>166</v>
      </c>
      <c r="L3804" t="s">
        <v>10860</v>
      </c>
      <c r="M3804" t="s">
        <v>10861</v>
      </c>
      <c r="N3804">
        <v>3.875277777</v>
      </c>
      <c r="O3804">
        <v>0</v>
      </c>
      <c r="P3804">
        <v>2827</v>
      </c>
      <c r="Q3804">
        <v>0</v>
      </c>
      <c r="R3804">
        <v>0</v>
      </c>
      <c r="S3804">
        <v>1</v>
      </c>
      <c r="T3804">
        <v>482</v>
      </c>
      <c r="U3804">
        <v>0</v>
      </c>
      <c r="V3804">
        <v>0</v>
      </c>
      <c r="W3804">
        <v>0</v>
      </c>
      <c r="X3804">
        <v>1954.4988314149375</v>
      </c>
      <c r="Y3804">
        <v>0</v>
      </c>
      <c r="Z3804">
        <v>0</v>
      </c>
      <c r="AA3804">
        <v>500.06221501029938</v>
      </c>
      <c r="AB3804">
        <v>1612.9270381141898</v>
      </c>
      <c r="AC3804">
        <v>0</v>
      </c>
      <c r="AD3804">
        <v>0</v>
      </c>
      <c r="AE3804">
        <v>4067.4880845394264</v>
      </c>
    </row>
    <row r="3805" spans="1:31" x14ac:dyDescent="0.3">
      <c r="A3805">
        <v>2692833</v>
      </c>
      <c r="B3805">
        <v>1</v>
      </c>
      <c r="C3805" t="s">
        <v>80</v>
      </c>
      <c r="D3805" t="s">
        <v>89</v>
      </c>
      <c r="E3805" t="s">
        <v>145</v>
      </c>
      <c r="F3805" t="s">
        <v>10862</v>
      </c>
      <c r="G3805" t="s">
        <v>165</v>
      </c>
      <c r="H3805" t="s">
        <v>135</v>
      </c>
      <c r="I3805" t="s">
        <v>136</v>
      </c>
      <c r="J3805" t="s">
        <v>137</v>
      </c>
      <c r="K3805" t="s">
        <v>166</v>
      </c>
      <c r="L3805" t="s">
        <v>10863</v>
      </c>
      <c r="M3805" t="s">
        <v>10864</v>
      </c>
      <c r="N3805">
        <v>4.4391666660000002</v>
      </c>
      <c r="O3805">
        <v>0</v>
      </c>
      <c r="P3805">
        <v>778</v>
      </c>
      <c r="Q3805">
        <v>0</v>
      </c>
      <c r="R3805">
        <v>7</v>
      </c>
      <c r="S3805">
        <v>0</v>
      </c>
      <c r="T3805">
        <v>25</v>
      </c>
      <c r="U3805">
        <v>0</v>
      </c>
      <c r="V3805">
        <v>0</v>
      </c>
      <c r="W3805">
        <v>0</v>
      </c>
      <c r="X3805">
        <v>972.67050112403933</v>
      </c>
      <c r="Y3805">
        <v>0</v>
      </c>
      <c r="Z3805">
        <v>16.475901954114335</v>
      </c>
      <c r="AA3805">
        <v>0</v>
      </c>
      <c r="AB3805">
        <v>117.07597799056524</v>
      </c>
      <c r="AC3805">
        <v>0</v>
      </c>
      <c r="AD3805">
        <v>0</v>
      </c>
      <c r="AE3805">
        <v>1106.222381068719</v>
      </c>
    </row>
    <row r="3806" spans="1:31" x14ac:dyDescent="0.3">
      <c r="A3806">
        <v>2692884</v>
      </c>
      <c r="B3806">
        <v>1</v>
      </c>
      <c r="C3806" t="s">
        <v>80</v>
      </c>
      <c r="D3806" t="s">
        <v>83</v>
      </c>
      <c r="E3806" t="s">
        <v>145</v>
      </c>
      <c r="F3806" t="s">
        <v>10865</v>
      </c>
      <c r="G3806" t="s">
        <v>176</v>
      </c>
      <c r="H3806" t="s">
        <v>135</v>
      </c>
      <c r="I3806" t="s">
        <v>136</v>
      </c>
      <c r="J3806" t="s">
        <v>137</v>
      </c>
      <c r="K3806" t="s">
        <v>138</v>
      </c>
      <c r="L3806" t="s">
        <v>10866</v>
      </c>
      <c r="M3806" t="s">
        <v>10867</v>
      </c>
      <c r="N3806">
        <v>1.7713888879999999</v>
      </c>
      <c r="O3806">
        <v>0</v>
      </c>
      <c r="P3806">
        <v>0</v>
      </c>
      <c r="Q3806">
        <v>0</v>
      </c>
      <c r="R3806">
        <v>0</v>
      </c>
      <c r="S3806">
        <v>1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  <c r="AA3806">
        <v>35.599451842819605</v>
      </c>
      <c r="AB3806">
        <v>0</v>
      </c>
      <c r="AC3806">
        <v>0</v>
      </c>
      <c r="AD3806">
        <v>0</v>
      </c>
      <c r="AE3806">
        <v>35.599451842819605</v>
      </c>
    </row>
    <row r="3807" spans="1:31" x14ac:dyDescent="0.3">
      <c r="A3807">
        <v>2693036</v>
      </c>
      <c r="B3807">
        <v>1</v>
      </c>
      <c r="C3807" t="s">
        <v>80</v>
      </c>
      <c r="D3807" t="s">
        <v>82</v>
      </c>
      <c r="E3807" t="s">
        <v>145</v>
      </c>
      <c r="F3807" t="s">
        <v>10868</v>
      </c>
      <c r="G3807" t="s">
        <v>346</v>
      </c>
      <c r="H3807" t="s">
        <v>135</v>
      </c>
      <c r="I3807" t="s">
        <v>136</v>
      </c>
      <c r="J3807" t="s">
        <v>137</v>
      </c>
      <c r="K3807" t="s">
        <v>166</v>
      </c>
      <c r="L3807" t="s">
        <v>10869</v>
      </c>
      <c r="M3807" t="s">
        <v>10269</v>
      </c>
      <c r="N3807">
        <v>2.4488888879999999</v>
      </c>
      <c r="O3807">
        <v>0</v>
      </c>
      <c r="P3807">
        <v>2457</v>
      </c>
      <c r="Q3807">
        <v>0</v>
      </c>
      <c r="R3807">
        <v>0</v>
      </c>
      <c r="S3807">
        <v>1</v>
      </c>
      <c r="T3807">
        <v>193</v>
      </c>
      <c r="U3807">
        <v>0</v>
      </c>
      <c r="V3807">
        <v>0</v>
      </c>
      <c r="W3807">
        <v>0</v>
      </c>
      <c r="X3807">
        <v>1114.1266406157788</v>
      </c>
      <c r="Y3807">
        <v>0</v>
      </c>
      <c r="Z3807">
        <v>0</v>
      </c>
      <c r="AA3807">
        <v>135.79929198313349</v>
      </c>
      <c r="AB3807">
        <v>385.16440857941842</v>
      </c>
      <c r="AC3807">
        <v>0</v>
      </c>
      <c r="AD3807">
        <v>0</v>
      </c>
      <c r="AE3807">
        <v>1635.0903411783308</v>
      </c>
    </row>
    <row r="3808" spans="1:31" x14ac:dyDescent="0.3">
      <c r="A3808">
        <v>2693092</v>
      </c>
      <c r="B3808">
        <v>1</v>
      </c>
      <c r="C3808" t="s">
        <v>80</v>
      </c>
      <c r="D3808" t="s">
        <v>83</v>
      </c>
      <c r="E3808" t="s">
        <v>145</v>
      </c>
      <c r="F3808" t="s">
        <v>9613</v>
      </c>
      <c r="G3808" t="s">
        <v>176</v>
      </c>
      <c r="H3808" t="s">
        <v>135</v>
      </c>
      <c r="I3808" t="s">
        <v>136</v>
      </c>
      <c r="J3808" t="s">
        <v>137</v>
      </c>
      <c r="K3808" t="s">
        <v>138</v>
      </c>
      <c r="L3808" t="s">
        <v>10870</v>
      </c>
      <c r="M3808" t="s">
        <v>10871</v>
      </c>
      <c r="N3808">
        <v>5.6741666659999996</v>
      </c>
      <c r="O3808">
        <v>0</v>
      </c>
      <c r="P3808">
        <v>0</v>
      </c>
      <c r="Q3808">
        <v>0</v>
      </c>
      <c r="R3808">
        <v>0</v>
      </c>
      <c r="S3808">
        <v>2</v>
      </c>
      <c r="T3808">
        <v>0</v>
      </c>
      <c r="U3808">
        <v>2</v>
      </c>
      <c r="V3808">
        <v>0</v>
      </c>
      <c r="W3808">
        <v>0</v>
      </c>
      <c r="X3808">
        <v>0</v>
      </c>
      <c r="Y3808">
        <v>0</v>
      </c>
      <c r="Z3808">
        <v>0</v>
      </c>
      <c r="AA3808">
        <v>61.683225518920878</v>
      </c>
      <c r="AB3808">
        <v>0</v>
      </c>
      <c r="AC3808">
        <v>1747.3212569212196</v>
      </c>
      <c r="AD3808">
        <v>0</v>
      </c>
      <c r="AE3808">
        <v>1809.0044824401405</v>
      </c>
    </row>
    <row r="3809" spans="1:31" x14ac:dyDescent="0.3">
      <c r="A3809">
        <v>2693124</v>
      </c>
      <c r="B3809">
        <v>1</v>
      </c>
      <c r="C3809" t="s">
        <v>80</v>
      </c>
      <c r="D3809" t="s">
        <v>88</v>
      </c>
      <c r="E3809" t="s">
        <v>145</v>
      </c>
      <c r="F3809" t="s">
        <v>10872</v>
      </c>
      <c r="G3809" t="s">
        <v>134</v>
      </c>
      <c r="H3809" t="s">
        <v>135</v>
      </c>
      <c r="I3809" t="s">
        <v>136</v>
      </c>
      <c r="J3809" t="s">
        <v>137</v>
      </c>
      <c r="K3809" t="s">
        <v>138</v>
      </c>
      <c r="L3809" t="s">
        <v>10873</v>
      </c>
      <c r="M3809" t="s">
        <v>10874</v>
      </c>
      <c r="N3809">
        <v>0.102777777</v>
      </c>
      <c r="O3809">
        <v>0</v>
      </c>
      <c r="P3809">
        <v>0</v>
      </c>
      <c r="Q3809">
        <v>0</v>
      </c>
      <c r="R3809">
        <v>0</v>
      </c>
      <c r="S3809">
        <v>1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  <c r="AA3809">
        <v>1.1502623403576988</v>
      </c>
      <c r="AB3809">
        <v>0</v>
      </c>
      <c r="AC3809">
        <v>0</v>
      </c>
      <c r="AD3809">
        <v>0</v>
      </c>
      <c r="AE3809">
        <v>1.1502623403576988</v>
      </c>
    </row>
    <row r="3810" spans="1:31" x14ac:dyDescent="0.3">
      <c r="A3810">
        <v>2693299</v>
      </c>
      <c r="B3810">
        <v>1</v>
      </c>
      <c r="C3810" t="s">
        <v>80</v>
      </c>
      <c r="D3810" t="s">
        <v>105</v>
      </c>
      <c r="E3810" t="s">
        <v>184</v>
      </c>
      <c r="F3810" t="s">
        <v>10875</v>
      </c>
      <c r="G3810" t="s">
        <v>186</v>
      </c>
      <c r="H3810" t="s">
        <v>187</v>
      </c>
      <c r="I3810" t="s">
        <v>136</v>
      </c>
      <c r="J3810" t="s">
        <v>137</v>
      </c>
      <c r="K3810" t="s">
        <v>138</v>
      </c>
      <c r="L3810" t="s">
        <v>10876</v>
      </c>
      <c r="M3810" t="s">
        <v>10877</v>
      </c>
      <c r="N3810">
        <v>5.0955555549999998</v>
      </c>
      <c r="O3810">
        <v>0</v>
      </c>
      <c r="P3810">
        <v>38</v>
      </c>
      <c r="Q3810">
        <v>0</v>
      </c>
      <c r="R3810">
        <v>6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36.357721372351776</v>
      </c>
      <c r="Y3810">
        <v>0</v>
      </c>
      <c r="Z3810">
        <v>15.312707726378394</v>
      </c>
      <c r="AA3810">
        <v>0</v>
      </c>
      <c r="AB3810">
        <v>0</v>
      </c>
      <c r="AC3810">
        <v>0</v>
      </c>
      <c r="AD3810">
        <v>0</v>
      </c>
      <c r="AE3810">
        <v>51.670429098730168</v>
      </c>
    </row>
    <row r="3811" spans="1:31" x14ac:dyDescent="0.3">
      <c r="A3811">
        <v>2693737</v>
      </c>
      <c r="B3811">
        <v>1</v>
      </c>
      <c r="C3811" t="s">
        <v>80</v>
      </c>
      <c r="D3811" t="s">
        <v>82</v>
      </c>
      <c r="E3811" t="s">
        <v>145</v>
      </c>
      <c r="F3811" t="s">
        <v>10878</v>
      </c>
      <c r="G3811" t="s">
        <v>442</v>
      </c>
      <c r="H3811" t="s">
        <v>135</v>
      </c>
      <c r="I3811" t="s">
        <v>136</v>
      </c>
      <c r="J3811" t="s">
        <v>137</v>
      </c>
      <c r="K3811" t="s">
        <v>166</v>
      </c>
      <c r="L3811" t="s">
        <v>10879</v>
      </c>
      <c r="M3811" t="s">
        <v>10880</v>
      </c>
      <c r="N3811">
        <v>0.21083333300000001</v>
      </c>
      <c r="O3811">
        <v>0</v>
      </c>
      <c r="P3811">
        <v>5</v>
      </c>
      <c r="Q3811">
        <v>0</v>
      </c>
      <c r="R3811">
        <v>0</v>
      </c>
      <c r="S3811">
        <v>1</v>
      </c>
      <c r="T3811">
        <v>229</v>
      </c>
      <c r="U3811">
        <v>0</v>
      </c>
      <c r="V3811">
        <v>0</v>
      </c>
      <c r="W3811">
        <v>0</v>
      </c>
      <c r="X3811">
        <v>1.1610948525494955</v>
      </c>
      <c r="Y3811">
        <v>0</v>
      </c>
      <c r="Z3811">
        <v>0</v>
      </c>
      <c r="AA3811">
        <v>4.2571994149145809</v>
      </c>
      <c r="AB3811">
        <v>23.403610717595654</v>
      </c>
      <c r="AC3811">
        <v>0</v>
      </c>
      <c r="AD3811">
        <v>0</v>
      </c>
      <c r="AE3811">
        <v>28.821904985059732</v>
      </c>
    </row>
    <row r="3812" spans="1:31" x14ac:dyDescent="0.3">
      <c r="A3812">
        <v>2693745</v>
      </c>
      <c r="B3812">
        <v>1</v>
      </c>
      <c r="C3812" t="s">
        <v>80</v>
      </c>
      <c r="D3812" t="s">
        <v>90</v>
      </c>
      <c r="E3812" t="s">
        <v>141</v>
      </c>
      <c r="F3812" t="s">
        <v>10881</v>
      </c>
      <c r="G3812" t="s">
        <v>442</v>
      </c>
      <c r="H3812" t="s">
        <v>135</v>
      </c>
      <c r="I3812" t="s">
        <v>136</v>
      </c>
      <c r="J3812" t="s">
        <v>137</v>
      </c>
      <c r="K3812" t="s">
        <v>166</v>
      </c>
      <c r="L3812" t="s">
        <v>10882</v>
      </c>
      <c r="M3812" t="s">
        <v>10883</v>
      </c>
      <c r="N3812">
        <v>0.87638888800000003</v>
      </c>
      <c r="O3812">
        <v>0</v>
      </c>
      <c r="P3812">
        <v>3241</v>
      </c>
      <c r="Q3812">
        <v>0</v>
      </c>
      <c r="R3812">
        <v>0</v>
      </c>
      <c r="S3812">
        <v>1</v>
      </c>
      <c r="T3812">
        <v>615</v>
      </c>
      <c r="U3812">
        <v>0</v>
      </c>
      <c r="V3812">
        <v>4</v>
      </c>
      <c r="W3812">
        <v>0</v>
      </c>
      <c r="X3812">
        <v>484.68000998162341</v>
      </c>
      <c r="Y3812">
        <v>0</v>
      </c>
      <c r="Z3812">
        <v>0</v>
      </c>
      <c r="AA3812">
        <v>6.562336693099267</v>
      </c>
      <c r="AB3812">
        <v>329.49295244638557</v>
      </c>
      <c r="AC3812">
        <v>0</v>
      </c>
      <c r="AD3812">
        <v>9.0611063586888037</v>
      </c>
      <c r="AE3812">
        <v>829.79640547979704</v>
      </c>
    </row>
    <row r="3813" spans="1:31" x14ac:dyDescent="0.3">
      <c r="A3813">
        <v>2693754</v>
      </c>
      <c r="B3813">
        <v>1</v>
      </c>
      <c r="C3813" t="s">
        <v>80</v>
      </c>
      <c r="D3813" t="s">
        <v>82</v>
      </c>
      <c r="E3813" t="s">
        <v>160</v>
      </c>
      <c r="F3813" t="s">
        <v>10884</v>
      </c>
      <c r="G3813" t="s">
        <v>442</v>
      </c>
      <c r="H3813" t="s">
        <v>135</v>
      </c>
      <c r="I3813" t="s">
        <v>136</v>
      </c>
      <c r="J3813" t="s">
        <v>137</v>
      </c>
      <c r="K3813" t="s">
        <v>166</v>
      </c>
      <c r="L3813" t="s">
        <v>10885</v>
      </c>
      <c r="M3813" t="s">
        <v>10886</v>
      </c>
      <c r="N3813">
        <v>0.73666666599999997</v>
      </c>
      <c r="O3813">
        <v>0</v>
      </c>
      <c r="P3813">
        <v>612</v>
      </c>
      <c r="Q3813">
        <v>0</v>
      </c>
      <c r="R3813">
        <v>0</v>
      </c>
      <c r="S3813">
        <v>6</v>
      </c>
      <c r="T3813">
        <v>1058</v>
      </c>
      <c r="U3813">
        <v>1</v>
      </c>
      <c r="V3813">
        <v>7</v>
      </c>
      <c r="W3813">
        <v>0</v>
      </c>
      <c r="X3813">
        <v>87.988628287123831</v>
      </c>
      <c r="Y3813">
        <v>0</v>
      </c>
      <c r="Z3813">
        <v>0</v>
      </c>
      <c r="AA3813">
        <v>1733.5999203088707</v>
      </c>
      <c r="AB3813">
        <v>689.55934549420544</v>
      </c>
      <c r="AC3813">
        <v>0</v>
      </c>
      <c r="AD3813">
        <v>9.1316987306494948</v>
      </c>
      <c r="AE3813">
        <v>2520.2795928208493</v>
      </c>
    </row>
    <row r="3814" spans="1:31" x14ac:dyDescent="0.3">
      <c r="A3814">
        <v>2685481</v>
      </c>
      <c r="B3814">
        <v>1</v>
      </c>
      <c r="C3814" t="s">
        <v>80</v>
      </c>
      <c r="D3814" t="s">
        <v>83</v>
      </c>
      <c r="E3814" t="s">
        <v>145</v>
      </c>
      <c r="F3814" t="s">
        <v>10887</v>
      </c>
      <c r="G3814" t="s">
        <v>7372</v>
      </c>
      <c r="H3814" t="s">
        <v>135</v>
      </c>
      <c r="I3814" t="s">
        <v>136</v>
      </c>
      <c r="J3814" t="s">
        <v>137</v>
      </c>
      <c r="K3814" t="s">
        <v>138</v>
      </c>
      <c r="L3814" t="s">
        <v>10888</v>
      </c>
      <c r="M3814" t="s">
        <v>10889</v>
      </c>
      <c r="N3814">
        <v>15.75</v>
      </c>
      <c r="O3814">
        <v>0</v>
      </c>
      <c r="P3814">
        <v>0</v>
      </c>
      <c r="Q3814">
        <v>0</v>
      </c>
      <c r="R3814">
        <v>0</v>
      </c>
      <c r="S3814">
        <v>1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  <c r="AA3814">
        <v>105.08874523584096</v>
      </c>
      <c r="AB3814">
        <v>0</v>
      </c>
      <c r="AC3814">
        <v>0</v>
      </c>
      <c r="AD3814">
        <v>0</v>
      </c>
      <c r="AE3814">
        <v>105.08874523584096</v>
      </c>
    </row>
    <row r="3815" spans="1:31" x14ac:dyDescent="0.3">
      <c r="A3815">
        <v>2691243</v>
      </c>
      <c r="B3815">
        <v>1</v>
      </c>
      <c r="C3815" t="s">
        <v>81</v>
      </c>
      <c r="D3815" t="s">
        <v>115</v>
      </c>
      <c r="E3815" t="s">
        <v>184</v>
      </c>
      <c r="F3815" t="s">
        <v>10890</v>
      </c>
      <c r="G3815" t="s">
        <v>409</v>
      </c>
      <c r="H3815" t="s">
        <v>187</v>
      </c>
      <c r="I3815" t="s">
        <v>136</v>
      </c>
      <c r="J3815" t="s">
        <v>137</v>
      </c>
      <c r="K3815" t="s">
        <v>138</v>
      </c>
      <c r="L3815" t="s">
        <v>10891</v>
      </c>
      <c r="M3815" t="s">
        <v>10892</v>
      </c>
      <c r="N3815">
        <v>0.61250000000000004</v>
      </c>
      <c r="O3815">
        <v>0</v>
      </c>
      <c r="P3815">
        <v>20</v>
      </c>
      <c r="Q3815">
        <v>0</v>
      </c>
      <c r="R3815">
        <v>3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0.12936176094750002</v>
      </c>
      <c r="Y3815">
        <v>0</v>
      </c>
      <c r="Z3815">
        <v>0</v>
      </c>
      <c r="AA3815">
        <v>0</v>
      </c>
      <c r="AB3815">
        <v>0</v>
      </c>
      <c r="AC3815">
        <v>0</v>
      </c>
      <c r="AD3815">
        <v>0</v>
      </c>
      <c r="AE3815">
        <v>0.12936176094750002</v>
      </c>
    </row>
    <row r="3816" spans="1:31" x14ac:dyDescent="0.3">
      <c r="A3816">
        <v>2693743</v>
      </c>
      <c r="B3816">
        <v>1</v>
      </c>
      <c r="C3816" t="s">
        <v>80</v>
      </c>
      <c r="D3816" t="s">
        <v>94</v>
      </c>
      <c r="E3816" t="s">
        <v>160</v>
      </c>
      <c r="F3816" t="s">
        <v>10893</v>
      </c>
      <c r="G3816" t="s">
        <v>9551</v>
      </c>
      <c r="H3816" t="s">
        <v>135</v>
      </c>
      <c r="I3816" t="s">
        <v>136</v>
      </c>
      <c r="J3816" t="s">
        <v>137</v>
      </c>
      <c r="K3816" t="s">
        <v>138</v>
      </c>
      <c r="L3816" t="s">
        <v>10894</v>
      </c>
      <c r="M3816" t="s">
        <v>10895</v>
      </c>
      <c r="N3816">
        <v>1.118333333</v>
      </c>
      <c r="O3816">
        <v>0</v>
      </c>
      <c r="P3816">
        <v>203</v>
      </c>
      <c r="Q3816">
        <v>1</v>
      </c>
      <c r="R3816">
        <v>5</v>
      </c>
      <c r="S3816">
        <v>0</v>
      </c>
      <c r="T3816">
        <v>7</v>
      </c>
      <c r="U3816">
        <v>0</v>
      </c>
      <c r="V3816">
        <v>0</v>
      </c>
      <c r="W3816">
        <v>0</v>
      </c>
      <c r="X3816">
        <v>15.682661018709382</v>
      </c>
      <c r="Y3816">
        <v>0.25620757145587175</v>
      </c>
      <c r="Z3816">
        <v>1.0561657056176883</v>
      </c>
      <c r="AA3816">
        <v>0</v>
      </c>
      <c r="AB3816">
        <v>1.2364948274256611</v>
      </c>
      <c r="AC3816">
        <v>0</v>
      </c>
      <c r="AD3816">
        <v>0</v>
      </c>
      <c r="AE3816">
        <v>18.231529123208603</v>
      </c>
    </row>
    <row r="3817" spans="1:31" x14ac:dyDescent="0.3">
      <c r="A3817">
        <v>2693767</v>
      </c>
      <c r="B3817">
        <v>1</v>
      </c>
      <c r="C3817" t="s">
        <v>81</v>
      </c>
      <c r="D3817" t="s">
        <v>118</v>
      </c>
      <c r="E3817" t="s">
        <v>145</v>
      </c>
      <c r="F3817" t="s">
        <v>7972</v>
      </c>
      <c r="G3817" t="s">
        <v>134</v>
      </c>
      <c r="H3817" t="s">
        <v>135</v>
      </c>
      <c r="I3817" t="s">
        <v>136</v>
      </c>
      <c r="J3817" t="s">
        <v>137</v>
      </c>
      <c r="K3817" t="s">
        <v>138</v>
      </c>
      <c r="L3817" t="s">
        <v>10896</v>
      </c>
      <c r="M3817" t="s">
        <v>10897</v>
      </c>
      <c r="N3817">
        <v>0.64444444400000001</v>
      </c>
      <c r="O3817">
        <v>15</v>
      </c>
      <c r="P3817">
        <v>1406</v>
      </c>
      <c r="Q3817">
        <v>195</v>
      </c>
      <c r="R3817">
        <v>177</v>
      </c>
      <c r="S3817">
        <v>17</v>
      </c>
      <c r="T3817">
        <v>113</v>
      </c>
      <c r="U3817">
        <v>0</v>
      </c>
      <c r="V3817">
        <v>0</v>
      </c>
      <c r="W3817">
        <v>7.7226139945416614</v>
      </c>
      <c r="X3817">
        <v>103.46679394574308</v>
      </c>
      <c r="Y3817">
        <v>226.03442738089845</v>
      </c>
      <c r="Z3817">
        <v>24.971930259675897</v>
      </c>
      <c r="AA3817">
        <v>15.108504694888408</v>
      </c>
      <c r="AB3817">
        <v>17.608196206279779</v>
      </c>
      <c r="AC3817">
        <v>0</v>
      </c>
      <c r="AD3817">
        <v>0</v>
      </c>
      <c r="AE3817">
        <v>394.91246648202724</v>
      </c>
    </row>
    <row r="3818" spans="1:31" x14ac:dyDescent="0.3">
      <c r="A3818">
        <v>2693769</v>
      </c>
      <c r="B3818">
        <v>1</v>
      </c>
      <c r="C3818" t="s">
        <v>81</v>
      </c>
      <c r="D3818" t="s">
        <v>123</v>
      </c>
      <c r="E3818" t="s">
        <v>145</v>
      </c>
      <c r="F3818" t="s">
        <v>10898</v>
      </c>
      <c r="G3818" t="s">
        <v>134</v>
      </c>
      <c r="H3818" t="s">
        <v>135</v>
      </c>
      <c r="I3818" t="s">
        <v>136</v>
      </c>
      <c r="J3818" t="s">
        <v>137</v>
      </c>
      <c r="K3818" t="s">
        <v>138</v>
      </c>
      <c r="L3818" t="s">
        <v>10899</v>
      </c>
      <c r="M3818" t="s">
        <v>10900</v>
      </c>
      <c r="N3818">
        <v>0.625</v>
      </c>
      <c r="O3818">
        <v>0</v>
      </c>
      <c r="P3818">
        <v>1072</v>
      </c>
      <c r="Q3818">
        <v>2</v>
      </c>
      <c r="R3818">
        <v>30</v>
      </c>
      <c r="S3818">
        <v>7</v>
      </c>
      <c r="T3818">
        <v>105</v>
      </c>
      <c r="U3818">
        <v>2</v>
      </c>
      <c r="V3818">
        <v>0</v>
      </c>
      <c r="W3818">
        <v>0</v>
      </c>
      <c r="X3818">
        <v>102.00264095825079</v>
      </c>
      <c r="Y3818">
        <v>7.3494886866630633</v>
      </c>
      <c r="Z3818">
        <v>8.1142219263961248</v>
      </c>
      <c r="AA3818">
        <v>35.870576369074492</v>
      </c>
      <c r="AB3818">
        <v>27.324284542511386</v>
      </c>
      <c r="AC3818">
        <v>12.161897217179687</v>
      </c>
      <c r="AD3818">
        <v>0</v>
      </c>
      <c r="AE3818">
        <v>192.82310970007555</v>
      </c>
    </row>
    <row r="3819" spans="1:31" x14ac:dyDescent="0.3">
      <c r="A3819">
        <v>2693772</v>
      </c>
      <c r="B3819">
        <v>1</v>
      </c>
      <c r="C3819" t="s">
        <v>80</v>
      </c>
      <c r="D3819" t="s">
        <v>100</v>
      </c>
      <c r="E3819" t="s">
        <v>160</v>
      </c>
      <c r="F3819" t="s">
        <v>9458</v>
      </c>
      <c r="G3819" t="s">
        <v>134</v>
      </c>
      <c r="H3819" t="s">
        <v>135</v>
      </c>
      <c r="I3819" t="s">
        <v>136</v>
      </c>
      <c r="J3819" t="s">
        <v>137</v>
      </c>
      <c r="K3819" t="s">
        <v>138</v>
      </c>
      <c r="L3819" t="s">
        <v>10901</v>
      </c>
      <c r="M3819" t="s">
        <v>10902</v>
      </c>
      <c r="N3819">
        <v>0.26138888799999999</v>
      </c>
      <c r="O3819">
        <v>6</v>
      </c>
      <c r="P3819">
        <v>445</v>
      </c>
      <c r="Q3819">
        <v>4</v>
      </c>
      <c r="R3819">
        <v>64</v>
      </c>
      <c r="S3819">
        <v>18</v>
      </c>
      <c r="T3819">
        <v>113</v>
      </c>
      <c r="U3819">
        <v>4</v>
      </c>
      <c r="V3819">
        <v>1</v>
      </c>
      <c r="W3819">
        <v>0.64457775445884613</v>
      </c>
      <c r="X3819">
        <v>40.973275693211846</v>
      </c>
      <c r="Y3819">
        <v>0.67510820037553598</v>
      </c>
      <c r="Z3819">
        <v>15.726401189624651</v>
      </c>
      <c r="AA3819">
        <v>14.149674033107477</v>
      </c>
      <c r="AB3819">
        <v>15.769534748659384</v>
      </c>
      <c r="AC3819">
        <v>35.949273408635264</v>
      </c>
      <c r="AD3819">
        <v>2.5895571885056031E-2</v>
      </c>
      <c r="AE3819">
        <v>123.91374059995806</v>
      </c>
    </row>
    <row r="3820" spans="1:31" x14ac:dyDescent="0.3">
      <c r="A3820">
        <v>2693791</v>
      </c>
      <c r="B3820">
        <v>1</v>
      </c>
      <c r="C3820" t="s">
        <v>80</v>
      </c>
      <c r="D3820" t="s">
        <v>89</v>
      </c>
      <c r="E3820" t="s">
        <v>244</v>
      </c>
      <c r="F3820" t="s">
        <v>10903</v>
      </c>
      <c r="G3820" t="s">
        <v>165</v>
      </c>
      <c r="H3820" t="s">
        <v>187</v>
      </c>
      <c r="I3820" t="s">
        <v>136</v>
      </c>
      <c r="J3820" t="s">
        <v>137</v>
      </c>
      <c r="K3820" t="s">
        <v>166</v>
      </c>
      <c r="L3820" t="s">
        <v>10904</v>
      </c>
      <c r="M3820" t="s">
        <v>10905</v>
      </c>
      <c r="N3820">
        <v>0.39444444400000001</v>
      </c>
      <c r="O3820">
        <v>0</v>
      </c>
      <c r="P3820">
        <v>101</v>
      </c>
      <c r="Q3820">
        <v>0</v>
      </c>
      <c r="R3820">
        <v>0</v>
      </c>
      <c r="S3820">
        <v>0</v>
      </c>
      <c r="T3820">
        <v>9</v>
      </c>
      <c r="U3820">
        <v>0</v>
      </c>
      <c r="V3820">
        <v>0</v>
      </c>
      <c r="W3820">
        <v>0</v>
      </c>
      <c r="X3820">
        <v>7.2159108279937563</v>
      </c>
      <c r="Y3820">
        <v>0</v>
      </c>
      <c r="Z3820">
        <v>0</v>
      </c>
      <c r="AA3820">
        <v>0</v>
      </c>
      <c r="AB3820">
        <v>63.319744969789213</v>
      </c>
      <c r="AC3820">
        <v>0</v>
      </c>
      <c r="AD3820">
        <v>0</v>
      </c>
      <c r="AE3820">
        <v>70.535655797782965</v>
      </c>
    </row>
    <row r="3821" spans="1:31" x14ac:dyDescent="0.3">
      <c r="A3821">
        <v>2693831</v>
      </c>
      <c r="B3821">
        <v>1</v>
      </c>
      <c r="C3821" t="s">
        <v>81</v>
      </c>
      <c r="D3821" t="s">
        <v>126</v>
      </c>
      <c r="E3821" t="s">
        <v>132</v>
      </c>
      <c r="F3821" t="s">
        <v>10906</v>
      </c>
      <c r="G3821" t="s">
        <v>134</v>
      </c>
      <c r="H3821" t="s">
        <v>135</v>
      </c>
      <c r="I3821" t="s">
        <v>136</v>
      </c>
      <c r="J3821" t="s">
        <v>137</v>
      </c>
      <c r="K3821" t="s">
        <v>138</v>
      </c>
      <c r="L3821" t="s">
        <v>10907</v>
      </c>
      <c r="M3821" t="s">
        <v>10908</v>
      </c>
      <c r="N3821">
        <v>0.32972222200000001</v>
      </c>
      <c r="O3821">
        <v>3</v>
      </c>
      <c r="P3821">
        <v>364</v>
      </c>
      <c r="Q3821">
        <v>5</v>
      </c>
      <c r="R3821">
        <v>112</v>
      </c>
      <c r="S3821">
        <v>1</v>
      </c>
      <c r="T3821">
        <v>12</v>
      </c>
      <c r="U3821">
        <v>0</v>
      </c>
      <c r="V3821">
        <v>0</v>
      </c>
      <c r="W3821">
        <v>0.191607599445</v>
      </c>
      <c r="X3821">
        <v>7.5055717013782228</v>
      </c>
      <c r="Y3821">
        <v>9.8011526435217124</v>
      </c>
      <c r="Z3821">
        <v>2.7151311341404378</v>
      </c>
      <c r="AA3821">
        <v>3.5556753758295891</v>
      </c>
      <c r="AB3821">
        <v>1.5887500317749999E-2</v>
      </c>
      <c r="AC3821">
        <v>0</v>
      </c>
      <c r="AD3821">
        <v>0</v>
      </c>
      <c r="AE3821">
        <v>23.785025954632712</v>
      </c>
    </row>
    <row r="3822" spans="1:31" x14ac:dyDescent="0.3">
      <c r="A3822">
        <v>2693799</v>
      </c>
      <c r="B3822">
        <v>1</v>
      </c>
      <c r="C3822" t="s">
        <v>81</v>
      </c>
      <c r="D3822" t="s">
        <v>112</v>
      </c>
      <c r="E3822" t="s">
        <v>184</v>
      </c>
      <c r="F3822" t="s">
        <v>2377</v>
      </c>
      <c r="G3822" t="s">
        <v>186</v>
      </c>
      <c r="H3822" t="s">
        <v>187</v>
      </c>
      <c r="I3822" t="s">
        <v>136</v>
      </c>
      <c r="J3822" t="s">
        <v>137</v>
      </c>
      <c r="K3822" t="s">
        <v>138</v>
      </c>
      <c r="L3822" t="s">
        <v>10909</v>
      </c>
      <c r="M3822" t="s">
        <v>10910</v>
      </c>
      <c r="N3822">
        <v>1.379444444</v>
      </c>
      <c r="O3822">
        <v>0</v>
      </c>
      <c r="P3822">
        <v>45</v>
      </c>
      <c r="Q3822">
        <v>0</v>
      </c>
      <c r="R3822">
        <v>3</v>
      </c>
      <c r="S3822">
        <v>0</v>
      </c>
      <c r="T3822">
        <v>1</v>
      </c>
      <c r="U3822">
        <v>0</v>
      </c>
      <c r="V3822">
        <v>0</v>
      </c>
      <c r="W3822">
        <v>0</v>
      </c>
      <c r="X3822">
        <v>8.077811267881696</v>
      </c>
      <c r="Y3822">
        <v>0</v>
      </c>
      <c r="Z3822">
        <v>0.63029267552766499</v>
      </c>
      <c r="AA3822">
        <v>0</v>
      </c>
      <c r="AB3822">
        <v>5.7889109208202781E-3</v>
      </c>
      <c r="AC3822">
        <v>0</v>
      </c>
      <c r="AD3822">
        <v>0</v>
      </c>
      <c r="AE3822">
        <v>8.7138928543301812</v>
      </c>
    </row>
    <row r="3823" spans="1:31" x14ac:dyDescent="0.3">
      <c r="A3823">
        <v>2693819</v>
      </c>
      <c r="B3823">
        <v>1</v>
      </c>
      <c r="C3823" t="s">
        <v>80</v>
      </c>
      <c r="D3823" t="s">
        <v>82</v>
      </c>
      <c r="E3823" t="s">
        <v>184</v>
      </c>
      <c r="F3823" t="s">
        <v>10911</v>
      </c>
      <c r="G3823" t="s">
        <v>165</v>
      </c>
      <c r="H3823" t="s">
        <v>187</v>
      </c>
      <c r="I3823" t="s">
        <v>136</v>
      </c>
      <c r="J3823" t="s">
        <v>137</v>
      </c>
      <c r="K3823" t="s">
        <v>166</v>
      </c>
      <c r="L3823" t="s">
        <v>10912</v>
      </c>
      <c r="M3823" t="s">
        <v>10913</v>
      </c>
      <c r="N3823">
        <v>1.5291666660000001</v>
      </c>
      <c r="O3823">
        <v>0</v>
      </c>
      <c r="P3823">
        <v>100</v>
      </c>
      <c r="Q3823">
        <v>0</v>
      </c>
      <c r="R3823">
        <v>0</v>
      </c>
      <c r="S3823">
        <v>0</v>
      </c>
      <c r="T3823">
        <v>2</v>
      </c>
      <c r="U3823">
        <v>0</v>
      </c>
      <c r="V3823">
        <v>0</v>
      </c>
      <c r="W3823">
        <v>0</v>
      </c>
      <c r="X3823">
        <v>31.4846403299466</v>
      </c>
      <c r="Y3823">
        <v>0</v>
      </c>
      <c r="Z3823">
        <v>0</v>
      </c>
      <c r="AA3823">
        <v>0</v>
      </c>
      <c r="AB3823">
        <v>0.73164877022246277</v>
      </c>
      <c r="AC3823">
        <v>0</v>
      </c>
      <c r="AD3823">
        <v>0</v>
      </c>
      <c r="AE3823">
        <v>32.216289100169064</v>
      </c>
    </row>
    <row r="3824" spans="1:31" x14ac:dyDescent="0.3">
      <c r="A3824">
        <v>2693824</v>
      </c>
      <c r="B3824">
        <v>1</v>
      </c>
      <c r="C3824" t="s">
        <v>80</v>
      </c>
      <c r="D3824" t="s">
        <v>88</v>
      </c>
      <c r="E3824" t="s">
        <v>213</v>
      </c>
      <c r="F3824" t="s">
        <v>10914</v>
      </c>
      <c r="G3824" t="s">
        <v>688</v>
      </c>
      <c r="H3824" t="s">
        <v>187</v>
      </c>
      <c r="I3824" t="s">
        <v>136</v>
      </c>
      <c r="J3824" t="s">
        <v>137</v>
      </c>
      <c r="K3824" t="s">
        <v>138</v>
      </c>
      <c r="L3824" t="s">
        <v>10915</v>
      </c>
      <c r="M3824" t="s">
        <v>10916</v>
      </c>
      <c r="N3824">
        <v>1.666388888</v>
      </c>
      <c r="O3824">
        <v>0</v>
      </c>
      <c r="P3824">
        <v>1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0.29035899420394418</v>
      </c>
      <c r="Y3824">
        <v>0</v>
      </c>
      <c r="Z3824">
        <v>0</v>
      </c>
      <c r="AA3824">
        <v>0</v>
      </c>
      <c r="AB3824">
        <v>0</v>
      </c>
      <c r="AC3824">
        <v>0</v>
      </c>
      <c r="AD3824">
        <v>0</v>
      </c>
      <c r="AE3824">
        <v>0.29035899420394418</v>
      </c>
    </row>
    <row r="3825" spans="1:31" x14ac:dyDescent="0.3">
      <c r="A3825">
        <v>2693871</v>
      </c>
      <c r="B3825">
        <v>1</v>
      </c>
      <c r="C3825" t="s">
        <v>80</v>
      </c>
      <c r="D3825" t="s">
        <v>86</v>
      </c>
      <c r="E3825" t="s">
        <v>244</v>
      </c>
      <c r="F3825" t="s">
        <v>10917</v>
      </c>
      <c r="G3825" t="s">
        <v>165</v>
      </c>
      <c r="H3825" t="s">
        <v>187</v>
      </c>
      <c r="I3825" t="s">
        <v>136</v>
      </c>
      <c r="J3825" t="s">
        <v>137</v>
      </c>
      <c r="K3825" t="s">
        <v>166</v>
      </c>
      <c r="L3825" t="s">
        <v>10918</v>
      </c>
      <c r="M3825" t="s">
        <v>10919</v>
      </c>
      <c r="N3825">
        <v>1.0991666659999999</v>
      </c>
      <c r="O3825">
        <v>0</v>
      </c>
      <c r="P3825">
        <v>83</v>
      </c>
      <c r="Q3825">
        <v>0</v>
      </c>
      <c r="R3825">
        <v>0</v>
      </c>
      <c r="S3825">
        <v>0</v>
      </c>
      <c r="T3825">
        <v>2</v>
      </c>
      <c r="U3825">
        <v>0</v>
      </c>
      <c r="V3825">
        <v>0</v>
      </c>
      <c r="W3825">
        <v>0</v>
      </c>
      <c r="X3825">
        <v>20.397366896233596</v>
      </c>
      <c r="Y3825">
        <v>0</v>
      </c>
      <c r="Z3825">
        <v>0</v>
      </c>
      <c r="AA3825">
        <v>0</v>
      </c>
      <c r="AB3825">
        <v>0.70970220490431235</v>
      </c>
      <c r="AC3825">
        <v>0</v>
      </c>
      <c r="AD3825">
        <v>0</v>
      </c>
      <c r="AE3825">
        <v>21.10706910113791</v>
      </c>
    </row>
    <row r="3826" spans="1:31" x14ac:dyDescent="0.3">
      <c r="A3826">
        <v>2693779</v>
      </c>
      <c r="B3826">
        <v>1</v>
      </c>
      <c r="C3826" t="s">
        <v>80</v>
      </c>
      <c r="D3826" t="s">
        <v>96</v>
      </c>
      <c r="E3826" t="s">
        <v>213</v>
      </c>
      <c r="F3826" t="s">
        <v>10920</v>
      </c>
      <c r="G3826" t="s">
        <v>831</v>
      </c>
      <c r="H3826" t="s">
        <v>187</v>
      </c>
      <c r="I3826" t="s">
        <v>136</v>
      </c>
      <c r="J3826" t="s">
        <v>137</v>
      </c>
      <c r="K3826" t="s">
        <v>138</v>
      </c>
      <c r="L3826" t="s">
        <v>10921</v>
      </c>
      <c r="M3826" t="s">
        <v>10922</v>
      </c>
      <c r="N3826">
        <v>3.395</v>
      </c>
      <c r="O3826">
        <v>0</v>
      </c>
      <c r="P3826">
        <v>8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2.5505010929592933</v>
      </c>
      <c r="Y3826">
        <v>0</v>
      </c>
      <c r="Z3826">
        <v>0</v>
      </c>
      <c r="AA3826">
        <v>0</v>
      </c>
      <c r="AB3826">
        <v>0</v>
      </c>
      <c r="AC3826">
        <v>0</v>
      </c>
      <c r="AD3826">
        <v>0</v>
      </c>
      <c r="AE3826">
        <v>2.5505010929592933</v>
      </c>
    </row>
    <row r="3827" spans="1:31" x14ac:dyDescent="0.3">
      <c r="A3827">
        <v>2693911</v>
      </c>
      <c r="B3827">
        <v>1</v>
      </c>
      <c r="C3827" t="s">
        <v>80</v>
      </c>
      <c r="D3827" t="s">
        <v>104</v>
      </c>
      <c r="E3827" t="s">
        <v>132</v>
      </c>
      <c r="F3827" t="s">
        <v>7162</v>
      </c>
      <c r="G3827" t="s">
        <v>134</v>
      </c>
      <c r="H3827" t="s">
        <v>135</v>
      </c>
      <c r="I3827" t="s">
        <v>136</v>
      </c>
      <c r="J3827" t="s">
        <v>137</v>
      </c>
      <c r="K3827" t="s">
        <v>138</v>
      </c>
      <c r="L3827" t="s">
        <v>10923</v>
      </c>
      <c r="M3827" t="s">
        <v>10924</v>
      </c>
      <c r="N3827">
        <v>0.98472222200000004</v>
      </c>
      <c r="O3827">
        <v>0</v>
      </c>
      <c r="P3827">
        <v>3</v>
      </c>
      <c r="Q3827">
        <v>3</v>
      </c>
      <c r="R3827">
        <v>40</v>
      </c>
      <c r="S3827">
        <v>11</v>
      </c>
      <c r="T3827">
        <v>15</v>
      </c>
      <c r="U3827">
        <v>1</v>
      </c>
      <c r="V3827">
        <v>0</v>
      </c>
      <c r="W3827">
        <v>0</v>
      </c>
      <c r="X3827">
        <v>0.89003667429405064</v>
      </c>
      <c r="Y3827">
        <v>4.0196901602026669</v>
      </c>
      <c r="Z3827">
        <v>37.108709188798279</v>
      </c>
      <c r="AA3827">
        <v>54.321968940931086</v>
      </c>
      <c r="AB3827">
        <v>16.243109597996774</v>
      </c>
      <c r="AC3827">
        <v>0</v>
      </c>
      <c r="AD3827">
        <v>0</v>
      </c>
      <c r="AE3827">
        <v>112.58351456222286</v>
      </c>
    </row>
    <row r="3828" spans="1:31" x14ac:dyDescent="0.3">
      <c r="A3828">
        <v>2691718</v>
      </c>
      <c r="B3828">
        <v>1</v>
      </c>
      <c r="C3828" t="s">
        <v>81</v>
      </c>
      <c r="D3828" t="s">
        <v>127</v>
      </c>
      <c r="E3828" t="s">
        <v>145</v>
      </c>
      <c r="F3828" t="s">
        <v>10925</v>
      </c>
      <c r="G3828" t="s">
        <v>1946</v>
      </c>
      <c r="H3828" t="s">
        <v>135</v>
      </c>
      <c r="I3828" t="s">
        <v>136</v>
      </c>
      <c r="J3828" t="s">
        <v>137</v>
      </c>
      <c r="K3828" t="s">
        <v>138</v>
      </c>
      <c r="L3828" t="s">
        <v>10926</v>
      </c>
      <c r="M3828" t="s">
        <v>10927</v>
      </c>
      <c r="N3828">
        <v>9.8591666660000001</v>
      </c>
      <c r="O3828">
        <v>0</v>
      </c>
      <c r="P3828">
        <v>1</v>
      </c>
      <c r="Q3828">
        <v>0</v>
      </c>
      <c r="R3828">
        <v>1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  <c r="AA3828">
        <v>0</v>
      </c>
      <c r="AB3828">
        <v>0</v>
      </c>
      <c r="AC3828">
        <v>0</v>
      </c>
      <c r="AD3828">
        <v>0</v>
      </c>
      <c r="AE3828">
        <v>0</v>
      </c>
    </row>
    <row r="3829" spans="1:31" x14ac:dyDescent="0.3">
      <c r="A3829">
        <v>2693813</v>
      </c>
      <c r="B3829">
        <v>1</v>
      </c>
      <c r="C3829" t="s">
        <v>80</v>
      </c>
      <c r="D3829" t="s">
        <v>90</v>
      </c>
      <c r="E3829" t="s">
        <v>244</v>
      </c>
      <c r="F3829" t="s">
        <v>10928</v>
      </c>
      <c r="G3829" t="s">
        <v>165</v>
      </c>
      <c r="H3829" t="s">
        <v>187</v>
      </c>
      <c r="I3829" t="s">
        <v>136</v>
      </c>
      <c r="J3829" t="s">
        <v>137</v>
      </c>
      <c r="K3829" t="s">
        <v>166</v>
      </c>
      <c r="L3829" t="s">
        <v>10929</v>
      </c>
      <c r="M3829" t="s">
        <v>9502</v>
      </c>
      <c r="N3829">
        <v>2.5408333330000001</v>
      </c>
      <c r="O3829">
        <v>0</v>
      </c>
      <c r="P3829">
        <v>896</v>
      </c>
      <c r="Q3829">
        <v>0</v>
      </c>
      <c r="R3829">
        <v>0</v>
      </c>
      <c r="S3829">
        <v>0</v>
      </c>
      <c r="T3829">
        <v>39</v>
      </c>
      <c r="U3829">
        <v>0</v>
      </c>
      <c r="V3829">
        <v>0</v>
      </c>
      <c r="W3829">
        <v>0</v>
      </c>
      <c r="X3829">
        <v>402.22663857863705</v>
      </c>
      <c r="Y3829">
        <v>0</v>
      </c>
      <c r="Z3829">
        <v>0</v>
      </c>
      <c r="AA3829">
        <v>0</v>
      </c>
      <c r="AB3829">
        <v>46.46778885647727</v>
      </c>
      <c r="AC3829">
        <v>0</v>
      </c>
      <c r="AD3829">
        <v>0</v>
      </c>
      <c r="AE3829">
        <v>448.69442743511433</v>
      </c>
    </row>
    <row r="3830" spans="1:31" x14ac:dyDescent="0.3">
      <c r="A3830">
        <v>2693825</v>
      </c>
      <c r="B3830">
        <v>1</v>
      </c>
      <c r="C3830" t="s">
        <v>81</v>
      </c>
      <c r="D3830" t="s">
        <v>118</v>
      </c>
      <c r="E3830" t="s">
        <v>244</v>
      </c>
      <c r="F3830" t="s">
        <v>10930</v>
      </c>
      <c r="G3830" t="s">
        <v>165</v>
      </c>
      <c r="H3830" t="s">
        <v>187</v>
      </c>
      <c r="I3830" t="s">
        <v>136</v>
      </c>
      <c r="J3830" t="s">
        <v>137</v>
      </c>
      <c r="K3830" t="s">
        <v>166</v>
      </c>
      <c r="L3830" t="s">
        <v>10931</v>
      </c>
      <c r="M3830" t="s">
        <v>10932</v>
      </c>
      <c r="N3830">
        <v>2.9855555549999999</v>
      </c>
      <c r="O3830">
        <v>0</v>
      </c>
      <c r="P3830">
        <v>73</v>
      </c>
      <c r="Q3830">
        <v>0</v>
      </c>
      <c r="R3830">
        <v>3</v>
      </c>
      <c r="S3830">
        <v>0</v>
      </c>
      <c r="T3830">
        <v>4</v>
      </c>
      <c r="U3830">
        <v>0</v>
      </c>
      <c r="V3830">
        <v>0</v>
      </c>
      <c r="W3830">
        <v>0</v>
      </c>
      <c r="X3830">
        <v>28.750908778114685</v>
      </c>
      <c r="Y3830">
        <v>0</v>
      </c>
      <c r="Z3830">
        <v>10.744727102632158</v>
      </c>
      <c r="AA3830">
        <v>0</v>
      </c>
      <c r="AB3830">
        <v>7.6472250165808653</v>
      </c>
      <c r="AC3830">
        <v>0</v>
      </c>
      <c r="AD3830">
        <v>0</v>
      </c>
      <c r="AE3830">
        <v>47.142860897327708</v>
      </c>
    </row>
    <row r="3831" spans="1:31" x14ac:dyDescent="0.3">
      <c r="A3831">
        <v>2693953</v>
      </c>
      <c r="B3831">
        <v>1</v>
      </c>
      <c r="C3831" t="s">
        <v>80</v>
      </c>
      <c r="D3831" t="s">
        <v>100</v>
      </c>
      <c r="E3831" t="s">
        <v>184</v>
      </c>
      <c r="F3831" t="s">
        <v>10933</v>
      </c>
      <c r="G3831" t="s">
        <v>186</v>
      </c>
      <c r="H3831" t="s">
        <v>187</v>
      </c>
      <c r="I3831" t="s">
        <v>136</v>
      </c>
      <c r="J3831" t="s">
        <v>137</v>
      </c>
      <c r="K3831" t="s">
        <v>138</v>
      </c>
      <c r="L3831" t="s">
        <v>10934</v>
      </c>
      <c r="M3831" t="s">
        <v>10935</v>
      </c>
      <c r="N3831">
        <v>2.6319444440000002</v>
      </c>
      <c r="O3831">
        <v>0</v>
      </c>
      <c r="P3831">
        <v>1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0.52749669009664202</v>
      </c>
      <c r="Y3831">
        <v>0</v>
      </c>
      <c r="Z3831">
        <v>0</v>
      </c>
      <c r="AA3831">
        <v>0</v>
      </c>
      <c r="AB3831">
        <v>0</v>
      </c>
      <c r="AC3831">
        <v>0</v>
      </c>
      <c r="AD3831">
        <v>0</v>
      </c>
      <c r="AE3831">
        <v>0.52749669009664202</v>
      </c>
    </row>
    <row r="3832" spans="1:31" x14ac:dyDescent="0.3">
      <c r="A3832">
        <v>2693975</v>
      </c>
      <c r="B3832">
        <v>1</v>
      </c>
      <c r="C3832" t="s">
        <v>80</v>
      </c>
      <c r="D3832" t="s">
        <v>85</v>
      </c>
      <c r="E3832" t="s">
        <v>213</v>
      </c>
      <c r="F3832" t="s">
        <v>10936</v>
      </c>
      <c r="G3832" t="s">
        <v>215</v>
      </c>
      <c r="H3832" t="s">
        <v>187</v>
      </c>
      <c r="I3832" t="s">
        <v>136</v>
      </c>
      <c r="J3832" t="s">
        <v>137</v>
      </c>
      <c r="K3832" t="s">
        <v>138</v>
      </c>
      <c r="L3832" t="s">
        <v>10937</v>
      </c>
      <c r="M3832" t="s">
        <v>10938</v>
      </c>
      <c r="N3832">
        <v>1.67</v>
      </c>
      <c r="O3832">
        <v>0</v>
      </c>
      <c r="P3832">
        <v>6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1.5434335174509624</v>
      </c>
      <c r="Y3832">
        <v>0</v>
      </c>
      <c r="Z3832">
        <v>0</v>
      </c>
      <c r="AA3832">
        <v>0</v>
      </c>
      <c r="AB3832">
        <v>0</v>
      </c>
      <c r="AC3832">
        <v>0</v>
      </c>
      <c r="AD3832">
        <v>0</v>
      </c>
      <c r="AE3832">
        <v>1.5434335174509624</v>
      </c>
    </row>
    <row r="3833" spans="1:31" x14ac:dyDescent="0.3">
      <c r="A3833">
        <v>2693993</v>
      </c>
      <c r="B3833">
        <v>1</v>
      </c>
      <c r="C3833" t="s">
        <v>80</v>
      </c>
      <c r="D3833" t="s">
        <v>101</v>
      </c>
      <c r="E3833" t="s">
        <v>184</v>
      </c>
      <c r="F3833" t="s">
        <v>10939</v>
      </c>
      <c r="G3833" t="s">
        <v>409</v>
      </c>
      <c r="H3833" t="s">
        <v>187</v>
      </c>
      <c r="I3833" t="s">
        <v>136</v>
      </c>
      <c r="J3833" t="s">
        <v>137</v>
      </c>
      <c r="K3833" t="s">
        <v>138</v>
      </c>
      <c r="L3833" t="s">
        <v>10940</v>
      </c>
      <c r="M3833" t="s">
        <v>10941</v>
      </c>
      <c r="N3833">
        <v>0.81361111100000005</v>
      </c>
      <c r="O3833">
        <v>0</v>
      </c>
      <c r="P3833">
        <v>33</v>
      </c>
      <c r="Q3833">
        <v>0</v>
      </c>
      <c r="R3833">
        <v>0</v>
      </c>
      <c r="S3833">
        <v>0</v>
      </c>
      <c r="T3833">
        <v>2</v>
      </c>
      <c r="U3833">
        <v>0</v>
      </c>
      <c r="V3833">
        <v>0</v>
      </c>
      <c r="W3833">
        <v>0</v>
      </c>
      <c r="X3833">
        <v>1.0392166078029494</v>
      </c>
      <c r="Y3833">
        <v>0</v>
      </c>
      <c r="Z3833">
        <v>0</v>
      </c>
      <c r="AA3833">
        <v>0</v>
      </c>
      <c r="AB3833">
        <v>0.44062097342333656</v>
      </c>
      <c r="AC3833">
        <v>0</v>
      </c>
      <c r="AD3833">
        <v>0</v>
      </c>
      <c r="AE3833">
        <v>1.4798375812262861</v>
      </c>
    </row>
    <row r="3834" spans="1:31" x14ac:dyDescent="0.3">
      <c r="A3834">
        <v>2694014</v>
      </c>
      <c r="B3834">
        <v>2</v>
      </c>
      <c r="C3834" t="s">
        <v>80</v>
      </c>
      <c r="D3834" t="s">
        <v>93</v>
      </c>
      <c r="E3834" t="s">
        <v>160</v>
      </c>
      <c r="F3834" t="s">
        <v>10942</v>
      </c>
      <c r="G3834" t="s">
        <v>232</v>
      </c>
      <c r="H3834" t="s">
        <v>135</v>
      </c>
      <c r="I3834" t="s">
        <v>136</v>
      </c>
      <c r="J3834" t="s">
        <v>137</v>
      </c>
      <c r="K3834" t="s">
        <v>138</v>
      </c>
      <c r="L3834" t="s">
        <v>10943</v>
      </c>
      <c r="M3834" t="s">
        <v>10944</v>
      </c>
      <c r="N3834">
        <v>0.44444444399999999</v>
      </c>
      <c r="O3834">
        <v>2</v>
      </c>
      <c r="P3834">
        <v>316</v>
      </c>
      <c r="Q3834">
        <v>36</v>
      </c>
      <c r="R3834">
        <v>85</v>
      </c>
      <c r="S3834">
        <v>5</v>
      </c>
      <c r="T3834">
        <v>75</v>
      </c>
      <c r="U3834">
        <v>0</v>
      </c>
      <c r="V3834">
        <v>0</v>
      </c>
      <c r="W3834">
        <v>0.67864159948413227</v>
      </c>
      <c r="X3834">
        <v>22.466682562128568</v>
      </c>
      <c r="Y3834">
        <v>134.86136559981605</v>
      </c>
      <c r="Z3834">
        <v>157.97235195546133</v>
      </c>
      <c r="AA3834">
        <v>14.239832102040836</v>
      </c>
      <c r="AB3834">
        <v>36.686041918929064</v>
      </c>
      <c r="AC3834">
        <v>0</v>
      </c>
      <c r="AD3834">
        <v>0</v>
      </c>
      <c r="AE3834">
        <v>366.90491573785999</v>
      </c>
    </row>
    <row r="3835" spans="1:31" x14ac:dyDescent="0.3">
      <c r="A3835">
        <v>2693598</v>
      </c>
      <c r="B3835">
        <v>1</v>
      </c>
      <c r="C3835" t="s">
        <v>81</v>
      </c>
      <c r="D3835" t="s">
        <v>128</v>
      </c>
      <c r="E3835" t="s">
        <v>428</v>
      </c>
      <c r="F3835" t="s">
        <v>10945</v>
      </c>
      <c r="G3835" t="s">
        <v>1177</v>
      </c>
      <c r="H3835" t="s">
        <v>187</v>
      </c>
      <c r="I3835" t="s">
        <v>136</v>
      </c>
      <c r="J3835" t="s">
        <v>137</v>
      </c>
      <c r="K3835" t="s">
        <v>138</v>
      </c>
      <c r="L3835" t="s">
        <v>10946</v>
      </c>
      <c r="M3835" t="s">
        <v>10947</v>
      </c>
      <c r="N3835">
        <v>1.336944444</v>
      </c>
      <c r="O3835">
        <v>0</v>
      </c>
      <c r="P3835">
        <v>13</v>
      </c>
      <c r="Q3835">
        <v>0</v>
      </c>
      <c r="R3835">
        <v>0</v>
      </c>
      <c r="S3835">
        <v>0</v>
      </c>
      <c r="T3835">
        <v>3</v>
      </c>
      <c r="U3835">
        <v>0</v>
      </c>
      <c r="V3835">
        <v>0</v>
      </c>
      <c r="W3835">
        <v>0</v>
      </c>
      <c r="X3835">
        <v>3.082414593893267</v>
      </c>
      <c r="Y3835">
        <v>0</v>
      </c>
      <c r="Z3835">
        <v>0</v>
      </c>
      <c r="AA3835">
        <v>0</v>
      </c>
      <c r="AB3835">
        <v>2.9106983581884918</v>
      </c>
      <c r="AC3835">
        <v>0</v>
      </c>
      <c r="AD3835">
        <v>0</v>
      </c>
      <c r="AE3835">
        <v>5.9931129520817592</v>
      </c>
    </row>
    <row r="3836" spans="1:31" x14ac:dyDescent="0.3">
      <c r="A3836">
        <v>2693834</v>
      </c>
      <c r="B3836">
        <v>1</v>
      </c>
      <c r="C3836" t="s">
        <v>80</v>
      </c>
      <c r="D3836" t="s">
        <v>91</v>
      </c>
      <c r="E3836" t="s">
        <v>244</v>
      </c>
      <c r="F3836" t="s">
        <v>10324</v>
      </c>
      <c r="G3836" t="s">
        <v>165</v>
      </c>
      <c r="H3836" t="s">
        <v>187</v>
      </c>
      <c r="I3836" t="s">
        <v>136</v>
      </c>
      <c r="J3836" t="s">
        <v>137</v>
      </c>
      <c r="K3836" t="s">
        <v>166</v>
      </c>
      <c r="L3836" t="s">
        <v>10948</v>
      </c>
      <c r="M3836" t="s">
        <v>10949</v>
      </c>
      <c r="N3836">
        <v>4.449166666</v>
      </c>
      <c r="O3836">
        <v>0</v>
      </c>
      <c r="P3836">
        <v>44</v>
      </c>
      <c r="Q3836">
        <v>0</v>
      </c>
      <c r="R3836">
        <v>0</v>
      </c>
      <c r="S3836">
        <v>0</v>
      </c>
      <c r="T3836">
        <v>1</v>
      </c>
      <c r="U3836">
        <v>0</v>
      </c>
      <c r="V3836">
        <v>0</v>
      </c>
      <c r="W3836">
        <v>0</v>
      </c>
      <c r="X3836">
        <v>36.7192571941521</v>
      </c>
      <c r="Y3836">
        <v>0</v>
      </c>
      <c r="Z3836">
        <v>0</v>
      </c>
      <c r="AA3836">
        <v>0</v>
      </c>
      <c r="AB3836">
        <v>4.1041583726204003</v>
      </c>
      <c r="AC3836">
        <v>0</v>
      </c>
      <c r="AD3836">
        <v>0</v>
      </c>
      <c r="AE3836">
        <v>40.823415566772496</v>
      </c>
    </row>
    <row r="3837" spans="1:31" x14ac:dyDescent="0.3">
      <c r="A3837">
        <v>2693844</v>
      </c>
      <c r="B3837">
        <v>1</v>
      </c>
      <c r="C3837" t="s">
        <v>80</v>
      </c>
      <c r="D3837" t="s">
        <v>96</v>
      </c>
      <c r="E3837" t="s">
        <v>213</v>
      </c>
      <c r="F3837" t="s">
        <v>2754</v>
      </c>
      <c r="G3837" t="s">
        <v>215</v>
      </c>
      <c r="H3837" t="s">
        <v>187</v>
      </c>
      <c r="I3837" t="s">
        <v>136</v>
      </c>
      <c r="J3837" t="s">
        <v>137</v>
      </c>
      <c r="K3837" t="s">
        <v>138</v>
      </c>
      <c r="L3837" t="s">
        <v>10950</v>
      </c>
      <c r="M3837" t="s">
        <v>10951</v>
      </c>
      <c r="N3837">
        <v>4.5625</v>
      </c>
      <c r="O3837">
        <v>0</v>
      </c>
      <c r="P3837">
        <v>2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2.1943879504008854</v>
      </c>
      <c r="Y3837">
        <v>0</v>
      </c>
      <c r="Z3837">
        <v>0</v>
      </c>
      <c r="AA3837">
        <v>0</v>
      </c>
      <c r="AB3837">
        <v>0</v>
      </c>
      <c r="AC3837">
        <v>0</v>
      </c>
      <c r="AD3837">
        <v>0</v>
      </c>
      <c r="AE3837">
        <v>2.1943879504008854</v>
      </c>
    </row>
    <row r="3838" spans="1:31" x14ac:dyDescent="0.3">
      <c r="A3838">
        <v>2693863</v>
      </c>
      <c r="B3838">
        <v>1</v>
      </c>
      <c r="C3838" t="s">
        <v>80</v>
      </c>
      <c r="D3838" t="s">
        <v>99</v>
      </c>
      <c r="E3838" t="s">
        <v>244</v>
      </c>
      <c r="F3838" t="s">
        <v>10952</v>
      </c>
      <c r="G3838" t="s">
        <v>165</v>
      </c>
      <c r="H3838" t="s">
        <v>187</v>
      </c>
      <c r="I3838" t="s">
        <v>136</v>
      </c>
      <c r="J3838" t="s">
        <v>137</v>
      </c>
      <c r="K3838" t="s">
        <v>166</v>
      </c>
      <c r="L3838" t="s">
        <v>10953</v>
      </c>
      <c r="M3838" t="s">
        <v>10954</v>
      </c>
      <c r="N3838">
        <v>4.5436111109999997</v>
      </c>
      <c r="O3838">
        <v>0</v>
      </c>
      <c r="P3838">
        <v>274</v>
      </c>
      <c r="Q3838">
        <v>0</v>
      </c>
      <c r="R3838">
        <v>16</v>
      </c>
      <c r="S3838">
        <v>0</v>
      </c>
      <c r="T3838">
        <v>86</v>
      </c>
      <c r="U3838">
        <v>0</v>
      </c>
      <c r="V3838">
        <v>0</v>
      </c>
      <c r="W3838">
        <v>0</v>
      </c>
      <c r="X3838">
        <v>278.39112835935447</v>
      </c>
      <c r="Y3838">
        <v>0</v>
      </c>
      <c r="Z3838">
        <v>24.697750470835093</v>
      </c>
      <c r="AA3838">
        <v>0</v>
      </c>
      <c r="AB3838">
        <v>408.44304131632168</v>
      </c>
      <c r="AC3838">
        <v>0</v>
      </c>
      <c r="AD3838">
        <v>0</v>
      </c>
      <c r="AE3838">
        <v>711.53192014651131</v>
      </c>
    </row>
    <row r="3839" spans="1:31" x14ac:dyDescent="0.3">
      <c r="A3839">
        <v>2693937</v>
      </c>
      <c r="B3839">
        <v>1</v>
      </c>
      <c r="C3839" t="s">
        <v>80</v>
      </c>
      <c r="D3839" t="s">
        <v>84</v>
      </c>
      <c r="E3839" t="s">
        <v>213</v>
      </c>
      <c r="F3839" t="s">
        <v>10955</v>
      </c>
      <c r="G3839" t="s">
        <v>831</v>
      </c>
      <c r="H3839" t="s">
        <v>187</v>
      </c>
      <c r="I3839" t="s">
        <v>136</v>
      </c>
      <c r="J3839" t="s">
        <v>137</v>
      </c>
      <c r="K3839" t="s">
        <v>138</v>
      </c>
      <c r="L3839" t="s">
        <v>10956</v>
      </c>
      <c r="M3839" t="s">
        <v>10957</v>
      </c>
      <c r="N3839">
        <v>2.8663888879999999</v>
      </c>
      <c r="O3839">
        <v>0</v>
      </c>
      <c r="P3839">
        <v>1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0.71726464884591001</v>
      </c>
      <c r="Y3839">
        <v>0</v>
      </c>
      <c r="Z3839">
        <v>0</v>
      </c>
      <c r="AA3839">
        <v>0</v>
      </c>
      <c r="AB3839">
        <v>0</v>
      </c>
      <c r="AC3839">
        <v>0</v>
      </c>
      <c r="AD3839">
        <v>0</v>
      </c>
      <c r="AE3839">
        <v>0.71726464884591001</v>
      </c>
    </row>
    <row r="3840" spans="1:31" x14ac:dyDescent="0.3">
      <c r="A3840">
        <v>2693977</v>
      </c>
      <c r="B3840">
        <v>1</v>
      </c>
      <c r="C3840" t="s">
        <v>80</v>
      </c>
      <c r="D3840" t="s">
        <v>103</v>
      </c>
      <c r="E3840" t="s">
        <v>184</v>
      </c>
      <c r="F3840" t="s">
        <v>10958</v>
      </c>
      <c r="G3840" t="s">
        <v>186</v>
      </c>
      <c r="H3840" t="s">
        <v>187</v>
      </c>
      <c r="I3840" t="s">
        <v>136</v>
      </c>
      <c r="J3840" t="s">
        <v>137</v>
      </c>
      <c r="K3840" t="s">
        <v>138</v>
      </c>
      <c r="L3840" t="s">
        <v>10959</v>
      </c>
      <c r="M3840" t="s">
        <v>10960</v>
      </c>
      <c r="N3840">
        <v>2.4252777769999998</v>
      </c>
      <c r="O3840">
        <v>0</v>
      </c>
      <c r="P3840">
        <v>21</v>
      </c>
      <c r="Q3840">
        <v>0</v>
      </c>
      <c r="R3840">
        <v>3</v>
      </c>
      <c r="S3840">
        <v>0</v>
      </c>
      <c r="T3840">
        <v>11</v>
      </c>
      <c r="U3840">
        <v>0</v>
      </c>
      <c r="V3840">
        <v>0</v>
      </c>
      <c r="W3840">
        <v>0</v>
      </c>
      <c r="X3840">
        <v>6.6391459214400879</v>
      </c>
      <c r="Y3840">
        <v>0</v>
      </c>
      <c r="Z3840">
        <v>7.4715863384160555</v>
      </c>
      <c r="AA3840">
        <v>0</v>
      </c>
      <c r="AB3840">
        <v>65.469921112634196</v>
      </c>
      <c r="AC3840">
        <v>0</v>
      </c>
      <c r="AD3840">
        <v>0</v>
      </c>
      <c r="AE3840">
        <v>79.580653372490332</v>
      </c>
    </row>
    <row r="3841" spans="1:31" x14ac:dyDescent="0.3">
      <c r="A3841">
        <v>2694005</v>
      </c>
      <c r="B3841">
        <v>1</v>
      </c>
      <c r="C3841" t="s">
        <v>80</v>
      </c>
      <c r="D3841" t="s">
        <v>97</v>
      </c>
      <c r="E3841" t="s">
        <v>244</v>
      </c>
      <c r="F3841" t="s">
        <v>10961</v>
      </c>
      <c r="G3841" t="s">
        <v>968</v>
      </c>
      <c r="H3841" t="s">
        <v>187</v>
      </c>
      <c r="I3841" t="s">
        <v>136</v>
      </c>
      <c r="J3841" t="s">
        <v>137</v>
      </c>
      <c r="K3841" t="s">
        <v>138</v>
      </c>
      <c r="L3841" t="s">
        <v>10962</v>
      </c>
      <c r="M3841" t="s">
        <v>10963</v>
      </c>
      <c r="N3841">
        <v>1.5719444440000001</v>
      </c>
      <c r="O3841">
        <v>0</v>
      </c>
      <c r="P3841">
        <v>132</v>
      </c>
      <c r="Q3841">
        <v>0</v>
      </c>
      <c r="R3841">
        <v>0</v>
      </c>
      <c r="S3841">
        <v>0</v>
      </c>
      <c r="T3841">
        <v>24</v>
      </c>
      <c r="U3841">
        <v>0</v>
      </c>
      <c r="V3841">
        <v>0</v>
      </c>
      <c r="W3841">
        <v>0</v>
      </c>
      <c r="X3841">
        <v>39.08580664970831</v>
      </c>
      <c r="Y3841">
        <v>0</v>
      </c>
      <c r="Z3841">
        <v>0</v>
      </c>
      <c r="AA3841">
        <v>0</v>
      </c>
      <c r="AB3841">
        <v>76.880871553644312</v>
      </c>
      <c r="AC3841">
        <v>0</v>
      </c>
      <c r="AD3841">
        <v>0</v>
      </c>
      <c r="AE3841">
        <v>115.96667820335261</v>
      </c>
    </row>
    <row r="3842" spans="1:31" x14ac:dyDescent="0.3">
      <c r="A3842">
        <v>2694008</v>
      </c>
      <c r="B3842">
        <v>1</v>
      </c>
      <c r="C3842" t="s">
        <v>80</v>
      </c>
      <c r="D3842" t="s">
        <v>106</v>
      </c>
      <c r="E3842" t="s">
        <v>132</v>
      </c>
      <c r="F3842" t="s">
        <v>7532</v>
      </c>
      <c r="G3842" t="s">
        <v>165</v>
      </c>
      <c r="H3842" t="s">
        <v>135</v>
      </c>
      <c r="I3842" t="s">
        <v>136</v>
      </c>
      <c r="J3842" t="s">
        <v>137</v>
      </c>
      <c r="K3842" t="s">
        <v>166</v>
      </c>
      <c r="L3842" t="s">
        <v>10964</v>
      </c>
      <c r="M3842" t="s">
        <v>10965</v>
      </c>
      <c r="N3842">
        <v>1.899444444</v>
      </c>
      <c r="O3842">
        <v>0</v>
      </c>
      <c r="P3842">
        <v>270</v>
      </c>
      <c r="Q3842">
        <v>7</v>
      </c>
      <c r="R3842">
        <v>106</v>
      </c>
      <c r="S3842">
        <v>2</v>
      </c>
      <c r="T3842">
        <v>43</v>
      </c>
      <c r="U3842">
        <v>0</v>
      </c>
      <c r="V3842">
        <v>0</v>
      </c>
      <c r="W3842">
        <v>0</v>
      </c>
      <c r="X3842">
        <v>69.665217987868957</v>
      </c>
      <c r="Y3842">
        <v>47.287412254856399</v>
      </c>
      <c r="Z3842">
        <v>577.86448031677514</v>
      </c>
      <c r="AA3842">
        <v>28.714387777657691</v>
      </c>
      <c r="AB3842">
        <v>58.969157525721116</v>
      </c>
      <c r="AC3842">
        <v>0</v>
      </c>
      <c r="AD3842">
        <v>0</v>
      </c>
      <c r="AE3842">
        <v>782.50065586287928</v>
      </c>
    </row>
    <row r="3843" spans="1:31" x14ac:dyDescent="0.3">
      <c r="A3843">
        <v>2694011</v>
      </c>
      <c r="B3843">
        <v>1</v>
      </c>
      <c r="C3843" t="s">
        <v>80</v>
      </c>
      <c r="D3843" t="s">
        <v>98</v>
      </c>
      <c r="E3843" t="s">
        <v>184</v>
      </c>
      <c r="F3843" t="s">
        <v>10966</v>
      </c>
      <c r="G3843" t="s">
        <v>186</v>
      </c>
      <c r="H3843" t="s">
        <v>187</v>
      </c>
      <c r="I3843" t="s">
        <v>136</v>
      </c>
      <c r="J3843" t="s">
        <v>137</v>
      </c>
      <c r="K3843" t="s">
        <v>138</v>
      </c>
      <c r="L3843" t="s">
        <v>10967</v>
      </c>
      <c r="M3843" t="s">
        <v>10968</v>
      </c>
      <c r="N3843">
        <v>1.978611111</v>
      </c>
      <c r="O3843">
        <v>0</v>
      </c>
      <c r="P3843">
        <v>10</v>
      </c>
      <c r="Q3843">
        <v>0</v>
      </c>
      <c r="R3843">
        <v>2</v>
      </c>
      <c r="S3843">
        <v>0</v>
      </c>
      <c r="T3843">
        <v>7</v>
      </c>
      <c r="U3843">
        <v>0</v>
      </c>
      <c r="V3843">
        <v>0</v>
      </c>
      <c r="W3843">
        <v>0</v>
      </c>
      <c r="X3843">
        <v>3.564882311811703</v>
      </c>
      <c r="Y3843">
        <v>0</v>
      </c>
      <c r="Z3843">
        <v>5.1275579185291509</v>
      </c>
      <c r="AA3843">
        <v>0</v>
      </c>
      <c r="AB3843">
        <v>31.704529738711706</v>
      </c>
      <c r="AC3843">
        <v>0</v>
      </c>
      <c r="AD3843">
        <v>0</v>
      </c>
      <c r="AE3843">
        <v>40.396969969052563</v>
      </c>
    </row>
    <row r="3844" spans="1:31" x14ac:dyDescent="0.3">
      <c r="A3844">
        <v>2694020</v>
      </c>
      <c r="B3844">
        <v>1</v>
      </c>
      <c r="C3844" t="s">
        <v>80</v>
      </c>
      <c r="D3844" t="s">
        <v>107</v>
      </c>
      <c r="E3844" t="s">
        <v>244</v>
      </c>
      <c r="F3844" t="s">
        <v>10969</v>
      </c>
      <c r="G3844" t="s">
        <v>409</v>
      </c>
      <c r="H3844" t="s">
        <v>187</v>
      </c>
      <c r="I3844" t="s">
        <v>136</v>
      </c>
      <c r="J3844" t="s">
        <v>137</v>
      </c>
      <c r="K3844" t="s">
        <v>138</v>
      </c>
      <c r="L3844" t="s">
        <v>10970</v>
      </c>
      <c r="M3844" t="s">
        <v>10971</v>
      </c>
      <c r="N3844">
        <v>0.80083333300000004</v>
      </c>
      <c r="O3844">
        <v>0</v>
      </c>
      <c r="P3844">
        <v>92</v>
      </c>
      <c r="Q3844">
        <v>0</v>
      </c>
      <c r="R3844">
        <v>6</v>
      </c>
      <c r="S3844">
        <v>0</v>
      </c>
      <c r="T3844">
        <v>5</v>
      </c>
      <c r="U3844">
        <v>0</v>
      </c>
      <c r="V3844">
        <v>0</v>
      </c>
      <c r="W3844">
        <v>0</v>
      </c>
      <c r="X3844">
        <v>11.689443200571111</v>
      </c>
      <c r="Y3844">
        <v>0</v>
      </c>
      <c r="Z3844">
        <v>3.8064689910379284</v>
      </c>
      <c r="AA3844">
        <v>0</v>
      </c>
      <c r="AB3844">
        <v>0.36602750616890956</v>
      </c>
      <c r="AC3844">
        <v>0</v>
      </c>
      <c r="AD3844">
        <v>0</v>
      </c>
      <c r="AE3844">
        <v>15.861939697777949</v>
      </c>
    </row>
    <row r="3845" spans="1:31" x14ac:dyDescent="0.3">
      <c r="A3845">
        <v>2694045</v>
      </c>
      <c r="B3845">
        <v>1</v>
      </c>
      <c r="C3845" t="s">
        <v>81</v>
      </c>
      <c r="D3845" t="s">
        <v>115</v>
      </c>
      <c r="E3845" t="s">
        <v>244</v>
      </c>
      <c r="F3845" t="s">
        <v>10972</v>
      </c>
      <c r="G3845" t="s">
        <v>409</v>
      </c>
      <c r="H3845" t="s">
        <v>187</v>
      </c>
      <c r="I3845" t="s">
        <v>136</v>
      </c>
      <c r="J3845" t="s">
        <v>137</v>
      </c>
      <c r="K3845" t="s">
        <v>138</v>
      </c>
      <c r="L3845" t="s">
        <v>10973</v>
      </c>
      <c r="M3845" t="s">
        <v>10974</v>
      </c>
      <c r="N3845">
        <v>0.61305555499999997</v>
      </c>
      <c r="O3845">
        <v>0</v>
      </c>
      <c r="P3845">
        <v>103</v>
      </c>
      <c r="Q3845">
        <v>0</v>
      </c>
      <c r="R3845">
        <v>3</v>
      </c>
      <c r="S3845">
        <v>0</v>
      </c>
      <c r="T3845">
        <v>6</v>
      </c>
      <c r="U3845">
        <v>0</v>
      </c>
      <c r="V3845">
        <v>0</v>
      </c>
      <c r="W3845">
        <v>0</v>
      </c>
      <c r="X3845">
        <v>5.9303592480897915</v>
      </c>
      <c r="Y3845">
        <v>0</v>
      </c>
      <c r="Z3845">
        <v>0.14747902727498749</v>
      </c>
      <c r="AA3845">
        <v>0</v>
      </c>
      <c r="AB3845">
        <v>0.1086326302742795</v>
      </c>
      <c r="AC3845">
        <v>0</v>
      </c>
      <c r="AD3845">
        <v>0</v>
      </c>
      <c r="AE3845">
        <v>6.1864709056390588</v>
      </c>
    </row>
    <row r="3846" spans="1:31" x14ac:dyDescent="0.3">
      <c r="A3846">
        <v>2694049</v>
      </c>
      <c r="B3846">
        <v>1</v>
      </c>
      <c r="C3846" t="s">
        <v>80</v>
      </c>
      <c r="D3846" t="s">
        <v>82</v>
      </c>
      <c r="E3846" t="s">
        <v>184</v>
      </c>
      <c r="F3846" t="s">
        <v>10975</v>
      </c>
      <c r="G3846" t="s">
        <v>165</v>
      </c>
      <c r="H3846" t="s">
        <v>187</v>
      </c>
      <c r="I3846" t="s">
        <v>136</v>
      </c>
      <c r="J3846" t="s">
        <v>137</v>
      </c>
      <c r="K3846" t="s">
        <v>166</v>
      </c>
      <c r="L3846" t="s">
        <v>10976</v>
      </c>
      <c r="M3846" t="s">
        <v>10977</v>
      </c>
      <c r="N3846">
        <v>0.765833333</v>
      </c>
      <c r="O3846">
        <v>0</v>
      </c>
      <c r="P3846">
        <v>99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17.725589110145037</v>
      </c>
      <c r="Y3846">
        <v>0</v>
      </c>
      <c r="Z3846">
        <v>0</v>
      </c>
      <c r="AA3846">
        <v>0</v>
      </c>
      <c r="AB3846">
        <v>0</v>
      </c>
      <c r="AC3846">
        <v>0</v>
      </c>
      <c r="AD3846">
        <v>0</v>
      </c>
      <c r="AE3846">
        <v>17.725589110145037</v>
      </c>
    </row>
    <row r="3847" spans="1:31" x14ac:dyDescent="0.3">
      <c r="A3847">
        <v>2694084</v>
      </c>
      <c r="B3847">
        <v>1</v>
      </c>
      <c r="C3847" t="s">
        <v>81</v>
      </c>
      <c r="D3847" t="s">
        <v>117</v>
      </c>
      <c r="E3847" t="s">
        <v>184</v>
      </c>
      <c r="F3847" t="s">
        <v>10978</v>
      </c>
      <c r="G3847" t="s">
        <v>186</v>
      </c>
      <c r="H3847" t="s">
        <v>187</v>
      </c>
      <c r="I3847" t="s">
        <v>136</v>
      </c>
      <c r="J3847" t="s">
        <v>137</v>
      </c>
      <c r="K3847" t="s">
        <v>138</v>
      </c>
      <c r="L3847" t="s">
        <v>10979</v>
      </c>
      <c r="M3847" t="s">
        <v>10980</v>
      </c>
      <c r="N3847">
        <v>1.0419444440000001</v>
      </c>
      <c r="O3847">
        <v>0</v>
      </c>
      <c r="P3847">
        <v>23</v>
      </c>
      <c r="Q3847">
        <v>0</v>
      </c>
      <c r="R3847">
        <v>0</v>
      </c>
      <c r="S3847">
        <v>0</v>
      </c>
      <c r="T3847">
        <v>1</v>
      </c>
      <c r="U3847">
        <v>0</v>
      </c>
      <c r="V3847">
        <v>0</v>
      </c>
      <c r="W3847">
        <v>0</v>
      </c>
      <c r="X3847">
        <v>2.8973704497313695</v>
      </c>
      <c r="Y3847">
        <v>0</v>
      </c>
      <c r="Z3847">
        <v>0</v>
      </c>
      <c r="AA3847">
        <v>0</v>
      </c>
      <c r="AB3847">
        <v>2.7308343839959723E-3</v>
      </c>
      <c r="AC3847">
        <v>0</v>
      </c>
      <c r="AD3847">
        <v>0</v>
      </c>
      <c r="AE3847">
        <v>2.9001012841153653</v>
      </c>
    </row>
    <row r="3848" spans="1:31" x14ac:dyDescent="0.3">
      <c r="A3848">
        <v>2694091</v>
      </c>
      <c r="B3848">
        <v>1</v>
      </c>
      <c r="C3848" t="s">
        <v>80</v>
      </c>
      <c r="D3848" t="s">
        <v>83</v>
      </c>
      <c r="E3848" t="s">
        <v>213</v>
      </c>
      <c r="F3848" t="s">
        <v>10981</v>
      </c>
      <c r="G3848" t="s">
        <v>831</v>
      </c>
      <c r="H3848" t="s">
        <v>187</v>
      </c>
      <c r="I3848" t="s">
        <v>136</v>
      </c>
      <c r="J3848" t="s">
        <v>137</v>
      </c>
      <c r="K3848" t="s">
        <v>138</v>
      </c>
      <c r="L3848" t="s">
        <v>10982</v>
      </c>
      <c r="M3848" t="s">
        <v>10983</v>
      </c>
      <c r="N3848">
        <v>0.74888888799999997</v>
      </c>
      <c r="O3848">
        <v>0</v>
      </c>
      <c r="P3848">
        <v>1</v>
      </c>
      <c r="Q3848">
        <v>0</v>
      </c>
      <c r="R3848">
        <v>0</v>
      </c>
      <c r="S3848">
        <v>0</v>
      </c>
      <c r="T3848">
        <v>31</v>
      </c>
      <c r="U3848">
        <v>0</v>
      </c>
      <c r="V3848">
        <v>0</v>
      </c>
      <c r="W3848">
        <v>0</v>
      </c>
      <c r="X3848">
        <v>7.4490580771780862E-2</v>
      </c>
      <c r="Y3848">
        <v>0</v>
      </c>
      <c r="Z3848">
        <v>0</v>
      </c>
      <c r="AA3848">
        <v>0</v>
      </c>
      <c r="AB3848">
        <v>10.766358314951715</v>
      </c>
      <c r="AC3848">
        <v>0</v>
      </c>
      <c r="AD3848">
        <v>0</v>
      </c>
      <c r="AE3848">
        <v>10.840848895723497</v>
      </c>
    </row>
    <row r="3849" spans="1:31" x14ac:dyDescent="0.3">
      <c r="A3849">
        <v>2693812</v>
      </c>
      <c r="B3849">
        <v>1</v>
      </c>
      <c r="C3849" t="s">
        <v>81</v>
      </c>
      <c r="D3849" t="s">
        <v>118</v>
      </c>
      <c r="E3849" t="s">
        <v>244</v>
      </c>
      <c r="F3849" t="s">
        <v>1695</v>
      </c>
      <c r="G3849" t="s">
        <v>346</v>
      </c>
      <c r="H3849" t="s">
        <v>187</v>
      </c>
      <c r="I3849" t="s">
        <v>136</v>
      </c>
      <c r="J3849" t="s">
        <v>137</v>
      </c>
      <c r="K3849" t="s">
        <v>166</v>
      </c>
      <c r="L3849" t="s">
        <v>10984</v>
      </c>
      <c r="M3849" t="s">
        <v>10985</v>
      </c>
      <c r="N3849">
        <v>6.4788888880000002</v>
      </c>
      <c r="O3849">
        <v>0</v>
      </c>
      <c r="P3849">
        <v>104</v>
      </c>
      <c r="Q3849">
        <v>0</v>
      </c>
      <c r="R3849">
        <v>0</v>
      </c>
      <c r="S3849">
        <v>0</v>
      </c>
      <c r="T3849">
        <v>38</v>
      </c>
      <c r="U3849">
        <v>0</v>
      </c>
      <c r="V3849">
        <v>0</v>
      </c>
      <c r="W3849">
        <v>0</v>
      </c>
      <c r="X3849">
        <v>101.57875282942693</v>
      </c>
      <c r="Y3849">
        <v>0</v>
      </c>
      <c r="Z3849">
        <v>0</v>
      </c>
      <c r="AA3849">
        <v>0</v>
      </c>
      <c r="AB3849">
        <v>249.33516542781214</v>
      </c>
      <c r="AC3849">
        <v>0</v>
      </c>
      <c r="AD3849">
        <v>0</v>
      </c>
      <c r="AE3849">
        <v>350.91391825723906</v>
      </c>
    </row>
    <row r="3850" spans="1:31" x14ac:dyDescent="0.3">
      <c r="A3850">
        <v>2693820</v>
      </c>
      <c r="B3850">
        <v>1</v>
      </c>
      <c r="C3850" t="s">
        <v>81</v>
      </c>
      <c r="D3850" t="s">
        <v>127</v>
      </c>
      <c r="E3850" t="s">
        <v>244</v>
      </c>
      <c r="F3850" t="s">
        <v>10986</v>
      </c>
      <c r="G3850" t="s">
        <v>346</v>
      </c>
      <c r="H3850" t="s">
        <v>187</v>
      </c>
      <c r="I3850" t="s">
        <v>136</v>
      </c>
      <c r="J3850" t="s">
        <v>137</v>
      </c>
      <c r="K3850" t="s">
        <v>166</v>
      </c>
      <c r="L3850" t="s">
        <v>10987</v>
      </c>
      <c r="M3850" t="s">
        <v>10988</v>
      </c>
      <c r="N3850">
        <v>6.1605555550000002</v>
      </c>
      <c r="O3850">
        <v>0</v>
      </c>
      <c r="P3850">
        <v>839</v>
      </c>
      <c r="Q3850">
        <v>0</v>
      </c>
      <c r="R3850">
        <v>0</v>
      </c>
      <c r="S3850">
        <v>0</v>
      </c>
      <c r="T3850">
        <v>155</v>
      </c>
      <c r="U3850">
        <v>0</v>
      </c>
      <c r="V3850">
        <v>0</v>
      </c>
      <c r="W3850">
        <v>0</v>
      </c>
      <c r="X3850">
        <v>865.86252389188121</v>
      </c>
      <c r="Y3850">
        <v>0</v>
      </c>
      <c r="Z3850">
        <v>0</v>
      </c>
      <c r="AA3850">
        <v>0</v>
      </c>
      <c r="AB3850">
        <v>362.63476440727771</v>
      </c>
      <c r="AC3850">
        <v>0</v>
      </c>
      <c r="AD3850">
        <v>0</v>
      </c>
      <c r="AE3850">
        <v>1228.497288299159</v>
      </c>
    </row>
    <row r="3851" spans="1:31" x14ac:dyDescent="0.3">
      <c r="A3851">
        <v>2693858</v>
      </c>
      <c r="B3851">
        <v>1</v>
      </c>
      <c r="C3851" t="s">
        <v>81</v>
      </c>
      <c r="D3851" t="s">
        <v>128</v>
      </c>
      <c r="E3851" t="s">
        <v>213</v>
      </c>
      <c r="F3851" t="s">
        <v>6949</v>
      </c>
      <c r="G3851" t="s">
        <v>831</v>
      </c>
      <c r="H3851" t="s">
        <v>187</v>
      </c>
      <c r="I3851" t="s">
        <v>136</v>
      </c>
      <c r="J3851" t="s">
        <v>137</v>
      </c>
      <c r="K3851" t="s">
        <v>138</v>
      </c>
      <c r="L3851" t="s">
        <v>10989</v>
      </c>
      <c r="M3851" t="s">
        <v>10990</v>
      </c>
      <c r="N3851">
        <v>4.8650000000000002</v>
      </c>
      <c r="O3851">
        <v>0</v>
      </c>
      <c r="P3851">
        <v>9</v>
      </c>
      <c r="Q3851">
        <v>0</v>
      </c>
      <c r="R3851">
        <v>0</v>
      </c>
      <c r="S3851">
        <v>0</v>
      </c>
      <c r="T3851">
        <v>2</v>
      </c>
      <c r="U3851">
        <v>0</v>
      </c>
      <c r="V3851">
        <v>0</v>
      </c>
      <c r="W3851">
        <v>0</v>
      </c>
      <c r="X3851">
        <v>7.6058661753288401</v>
      </c>
      <c r="Y3851">
        <v>0</v>
      </c>
      <c r="Z3851">
        <v>0</v>
      </c>
      <c r="AA3851">
        <v>0</v>
      </c>
      <c r="AB3851">
        <v>8.1292923783649371</v>
      </c>
      <c r="AC3851">
        <v>0</v>
      </c>
      <c r="AD3851">
        <v>0</v>
      </c>
      <c r="AE3851">
        <v>15.735158553693777</v>
      </c>
    </row>
    <row r="3852" spans="1:31" x14ac:dyDescent="0.3">
      <c r="A3852">
        <v>2694067</v>
      </c>
      <c r="B3852">
        <v>1</v>
      </c>
      <c r="C3852" t="s">
        <v>81</v>
      </c>
      <c r="D3852" t="s">
        <v>112</v>
      </c>
      <c r="E3852" t="s">
        <v>244</v>
      </c>
      <c r="F3852" t="s">
        <v>5387</v>
      </c>
      <c r="G3852" t="s">
        <v>346</v>
      </c>
      <c r="H3852" t="s">
        <v>187</v>
      </c>
      <c r="I3852" t="s">
        <v>136</v>
      </c>
      <c r="J3852" t="s">
        <v>137</v>
      </c>
      <c r="K3852" t="s">
        <v>166</v>
      </c>
      <c r="L3852" t="s">
        <v>10991</v>
      </c>
      <c r="M3852" t="s">
        <v>10992</v>
      </c>
      <c r="N3852">
        <v>4.7747222220000003</v>
      </c>
      <c r="O3852">
        <v>0</v>
      </c>
      <c r="P3852">
        <v>23</v>
      </c>
      <c r="Q3852">
        <v>0</v>
      </c>
      <c r="R3852">
        <v>40</v>
      </c>
      <c r="S3852">
        <v>0</v>
      </c>
      <c r="T3852">
        <v>2</v>
      </c>
      <c r="U3852">
        <v>0</v>
      </c>
      <c r="V3852">
        <v>0</v>
      </c>
      <c r="W3852">
        <v>0</v>
      </c>
      <c r="X3852">
        <v>18.381066543198852</v>
      </c>
      <c r="Y3852">
        <v>0</v>
      </c>
      <c r="Z3852">
        <v>44.61283540701789</v>
      </c>
      <c r="AA3852">
        <v>0</v>
      </c>
      <c r="AB3852">
        <v>91.359454176690775</v>
      </c>
      <c r="AC3852">
        <v>0</v>
      </c>
      <c r="AD3852">
        <v>0</v>
      </c>
      <c r="AE3852">
        <v>154.3533561269075</v>
      </c>
    </row>
    <row r="3853" spans="1:31" x14ac:dyDescent="0.3">
      <c r="A3853">
        <v>2686134</v>
      </c>
      <c r="B3853">
        <v>1</v>
      </c>
      <c r="C3853" t="s">
        <v>81</v>
      </c>
      <c r="D3853" t="s">
        <v>127</v>
      </c>
      <c r="E3853" t="s">
        <v>213</v>
      </c>
      <c r="F3853" t="s">
        <v>10993</v>
      </c>
      <c r="G3853" t="s">
        <v>688</v>
      </c>
      <c r="H3853" t="s">
        <v>187</v>
      </c>
      <c r="I3853" t="s">
        <v>136</v>
      </c>
      <c r="J3853" t="s">
        <v>137</v>
      </c>
      <c r="K3853" t="s">
        <v>138</v>
      </c>
      <c r="L3853" t="s">
        <v>10994</v>
      </c>
      <c r="M3853" t="s">
        <v>10995</v>
      </c>
      <c r="N3853">
        <v>7.6036111110000002</v>
      </c>
      <c r="O3853">
        <v>0</v>
      </c>
      <c r="P3853">
        <v>1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1.0246847767650884</v>
      </c>
      <c r="Y3853">
        <v>0</v>
      </c>
      <c r="Z3853">
        <v>0</v>
      </c>
      <c r="AA3853">
        <v>0</v>
      </c>
      <c r="AB3853">
        <v>0</v>
      </c>
      <c r="AC3853">
        <v>0</v>
      </c>
      <c r="AD3853">
        <v>0</v>
      </c>
      <c r="AE3853">
        <v>1.0246847767650884</v>
      </c>
    </row>
    <row r="3854" spans="1:31" x14ac:dyDescent="0.3">
      <c r="A3854">
        <v>2691718</v>
      </c>
      <c r="B3854">
        <v>2</v>
      </c>
      <c r="C3854" t="s">
        <v>81</v>
      </c>
      <c r="D3854" t="s">
        <v>127</v>
      </c>
      <c r="E3854" t="s">
        <v>132</v>
      </c>
      <c r="F3854" t="s">
        <v>3777</v>
      </c>
      <c r="G3854" t="s">
        <v>1946</v>
      </c>
      <c r="H3854" t="s">
        <v>135</v>
      </c>
      <c r="I3854" t="s">
        <v>136</v>
      </c>
      <c r="J3854" t="s">
        <v>137</v>
      </c>
      <c r="K3854" t="s">
        <v>138</v>
      </c>
      <c r="L3854" t="s">
        <v>10927</v>
      </c>
      <c r="M3854" t="s">
        <v>10996</v>
      </c>
      <c r="N3854">
        <v>1.3149999999999999</v>
      </c>
      <c r="O3854">
        <v>6</v>
      </c>
      <c r="P3854">
        <v>12</v>
      </c>
      <c r="Q3854">
        <v>194</v>
      </c>
      <c r="R3854">
        <v>121</v>
      </c>
      <c r="S3854">
        <v>15</v>
      </c>
      <c r="T3854">
        <v>8</v>
      </c>
      <c r="U3854">
        <v>0</v>
      </c>
      <c r="V3854">
        <v>0</v>
      </c>
      <c r="W3854">
        <v>4.1259927940824479</v>
      </c>
      <c r="X3854">
        <v>0.44769312747592604</v>
      </c>
      <c r="Y3854">
        <v>122.02896736193345</v>
      </c>
      <c r="Z3854">
        <v>24.588916888977874</v>
      </c>
      <c r="AA3854">
        <v>53.337466744143931</v>
      </c>
      <c r="AB3854">
        <v>1.5642545052418497</v>
      </c>
      <c r="AC3854">
        <v>0</v>
      </c>
      <c r="AD3854">
        <v>0</v>
      </c>
      <c r="AE3854">
        <v>206.0932914218555</v>
      </c>
    </row>
    <row r="3855" spans="1:31" x14ac:dyDescent="0.3">
      <c r="A3855">
        <v>2692847</v>
      </c>
      <c r="B3855">
        <v>1</v>
      </c>
      <c r="C3855" t="s">
        <v>81</v>
      </c>
      <c r="D3855" t="s">
        <v>115</v>
      </c>
      <c r="E3855" t="s">
        <v>145</v>
      </c>
      <c r="F3855" t="s">
        <v>10997</v>
      </c>
      <c r="G3855" t="s">
        <v>165</v>
      </c>
      <c r="H3855" t="s">
        <v>135</v>
      </c>
      <c r="I3855" t="s">
        <v>136</v>
      </c>
      <c r="J3855" t="s">
        <v>137</v>
      </c>
      <c r="K3855" t="s">
        <v>166</v>
      </c>
      <c r="L3855" t="s">
        <v>10998</v>
      </c>
      <c r="M3855" t="s">
        <v>10999</v>
      </c>
      <c r="N3855">
        <v>5.9519444439999996</v>
      </c>
      <c r="O3855">
        <v>1</v>
      </c>
      <c r="P3855">
        <v>72</v>
      </c>
      <c r="Q3855">
        <v>0</v>
      </c>
      <c r="R3855">
        <v>4</v>
      </c>
      <c r="S3855">
        <v>0</v>
      </c>
      <c r="T3855">
        <v>5</v>
      </c>
      <c r="U3855">
        <v>0</v>
      </c>
      <c r="V3855">
        <v>0</v>
      </c>
      <c r="W3855">
        <v>1.2462060462591666</v>
      </c>
      <c r="X3855">
        <v>72.184202754575935</v>
      </c>
      <c r="Y3855">
        <v>0</v>
      </c>
      <c r="Z3855">
        <v>19.024711559407837</v>
      </c>
      <c r="AA3855">
        <v>0</v>
      </c>
      <c r="AB3855">
        <v>21.370786725149948</v>
      </c>
      <c r="AC3855">
        <v>0</v>
      </c>
      <c r="AD3855">
        <v>0</v>
      </c>
      <c r="AE3855">
        <v>113.82590708539288</v>
      </c>
    </row>
    <row r="3856" spans="1:31" x14ac:dyDescent="0.3">
      <c r="A3856">
        <v>2692986</v>
      </c>
      <c r="B3856">
        <v>1</v>
      </c>
      <c r="C3856" t="s">
        <v>80</v>
      </c>
      <c r="D3856" t="s">
        <v>82</v>
      </c>
      <c r="E3856" t="s">
        <v>145</v>
      </c>
      <c r="F3856" t="s">
        <v>11000</v>
      </c>
      <c r="G3856" t="s">
        <v>165</v>
      </c>
      <c r="H3856" t="s">
        <v>135</v>
      </c>
      <c r="I3856" t="s">
        <v>136</v>
      </c>
      <c r="J3856" t="s">
        <v>137</v>
      </c>
      <c r="K3856" t="s">
        <v>166</v>
      </c>
      <c r="L3856" t="s">
        <v>11001</v>
      </c>
      <c r="M3856" t="s">
        <v>11002</v>
      </c>
      <c r="N3856">
        <v>1.1305555549999999</v>
      </c>
      <c r="O3856">
        <v>0</v>
      </c>
      <c r="P3856">
        <v>464</v>
      </c>
      <c r="Q3856">
        <v>0</v>
      </c>
      <c r="R3856">
        <v>0</v>
      </c>
      <c r="S3856">
        <v>0</v>
      </c>
      <c r="T3856">
        <v>119</v>
      </c>
      <c r="U3856">
        <v>0</v>
      </c>
      <c r="V3856">
        <v>0</v>
      </c>
      <c r="W3856">
        <v>0</v>
      </c>
      <c r="X3856">
        <v>87.799915865230176</v>
      </c>
      <c r="Y3856">
        <v>0</v>
      </c>
      <c r="Z3856">
        <v>0</v>
      </c>
      <c r="AA3856">
        <v>0</v>
      </c>
      <c r="AB3856">
        <v>89.265196002049933</v>
      </c>
      <c r="AC3856">
        <v>0</v>
      </c>
      <c r="AD3856">
        <v>0</v>
      </c>
      <c r="AE3856">
        <v>177.06511186728011</v>
      </c>
    </row>
    <row r="3857" spans="1:31" x14ac:dyDescent="0.3">
      <c r="A3857">
        <v>2693324</v>
      </c>
      <c r="B3857">
        <v>1</v>
      </c>
      <c r="C3857" t="s">
        <v>80</v>
      </c>
      <c r="D3857" t="s">
        <v>83</v>
      </c>
      <c r="E3857" t="s">
        <v>244</v>
      </c>
      <c r="F3857" t="s">
        <v>11003</v>
      </c>
      <c r="G3857" t="s">
        <v>346</v>
      </c>
      <c r="H3857" t="s">
        <v>187</v>
      </c>
      <c r="I3857" t="s">
        <v>136</v>
      </c>
      <c r="J3857" t="s">
        <v>137</v>
      </c>
      <c r="K3857" t="s">
        <v>166</v>
      </c>
      <c r="L3857" t="s">
        <v>11004</v>
      </c>
      <c r="M3857" t="s">
        <v>11005</v>
      </c>
      <c r="N3857">
        <v>0.83111111100000001</v>
      </c>
      <c r="O3857">
        <v>0</v>
      </c>
      <c r="P3857">
        <v>192</v>
      </c>
      <c r="Q3857">
        <v>0</v>
      </c>
      <c r="R3857">
        <v>0</v>
      </c>
      <c r="S3857">
        <v>0</v>
      </c>
      <c r="T3857">
        <v>117</v>
      </c>
      <c r="U3857">
        <v>0</v>
      </c>
      <c r="V3857">
        <v>2</v>
      </c>
      <c r="W3857">
        <v>0</v>
      </c>
      <c r="X3857">
        <v>24.258481525910227</v>
      </c>
      <c r="Y3857">
        <v>0</v>
      </c>
      <c r="Z3857">
        <v>0</v>
      </c>
      <c r="AA3857">
        <v>0</v>
      </c>
      <c r="AB3857">
        <v>92.404244340500696</v>
      </c>
      <c r="AC3857">
        <v>0</v>
      </c>
      <c r="AD3857">
        <v>13.925899009603901</v>
      </c>
      <c r="AE3857">
        <v>130.58862487601482</v>
      </c>
    </row>
    <row r="3858" spans="1:31" x14ac:dyDescent="0.3">
      <c r="A3858">
        <v>2693845</v>
      </c>
      <c r="B3858">
        <v>1</v>
      </c>
      <c r="C3858" t="s">
        <v>80</v>
      </c>
      <c r="D3858" t="s">
        <v>83</v>
      </c>
      <c r="E3858" t="s">
        <v>213</v>
      </c>
      <c r="F3858" t="s">
        <v>11006</v>
      </c>
      <c r="G3858" t="s">
        <v>147</v>
      </c>
      <c r="H3858" t="s">
        <v>187</v>
      </c>
      <c r="I3858" t="s">
        <v>136</v>
      </c>
      <c r="J3858" t="s">
        <v>3</v>
      </c>
      <c r="K3858" t="s">
        <v>138</v>
      </c>
      <c r="L3858" t="s">
        <v>11007</v>
      </c>
      <c r="M3858" t="s">
        <v>11008</v>
      </c>
      <c r="N3858">
        <v>5.1677777770000004</v>
      </c>
      <c r="O3858">
        <v>0</v>
      </c>
      <c r="P3858">
        <v>0</v>
      </c>
      <c r="Q3858">
        <v>0</v>
      </c>
      <c r="R3858">
        <v>0</v>
      </c>
      <c r="S3858">
        <v>0</v>
      </c>
      <c r="T3858">
        <v>8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  <c r="AA3858">
        <v>0</v>
      </c>
      <c r="AB3858">
        <v>68.849680637920017</v>
      </c>
      <c r="AC3858">
        <v>0</v>
      </c>
      <c r="AD3858">
        <v>0</v>
      </c>
      <c r="AE3858">
        <v>68.849680637920017</v>
      </c>
    </row>
    <row r="3859" spans="1:31" x14ac:dyDescent="0.3">
      <c r="A3859">
        <v>2693848</v>
      </c>
      <c r="B3859">
        <v>1</v>
      </c>
      <c r="C3859" t="s">
        <v>80</v>
      </c>
      <c r="D3859" t="s">
        <v>109</v>
      </c>
      <c r="E3859" t="s">
        <v>184</v>
      </c>
      <c r="F3859" t="s">
        <v>1170</v>
      </c>
      <c r="G3859" t="s">
        <v>165</v>
      </c>
      <c r="H3859" t="s">
        <v>187</v>
      </c>
      <c r="I3859" t="s">
        <v>136</v>
      </c>
      <c r="J3859" t="s">
        <v>137</v>
      </c>
      <c r="K3859" t="s">
        <v>166</v>
      </c>
      <c r="L3859" t="s">
        <v>11009</v>
      </c>
      <c r="M3859" t="s">
        <v>11010</v>
      </c>
      <c r="N3859">
        <v>6.2130555550000004</v>
      </c>
      <c r="O3859">
        <v>0</v>
      </c>
      <c r="P3859">
        <v>24</v>
      </c>
      <c r="Q3859">
        <v>0</v>
      </c>
      <c r="R3859">
        <v>7</v>
      </c>
      <c r="S3859">
        <v>0</v>
      </c>
      <c r="T3859">
        <v>12</v>
      </c>
      <c r="U3859">
        <v>0</v>
      </c>
      <c r="V3859">
        <v>0</v>
      </c>
      <c r="W3859">
        <v>0</v>
      </c>
      <c r="X3859">
        <v>18.142745918462573</v>
      </c>
      <c r="Y3859">
        <v>0</v>
      </c>
      <c r="Z3859">
        <v>2.5733540320095085</v>
      </c>
      <c r="AA3859">
        <v>0</v>
      </c>
      <c r="AB3859">
        <v>40.904081127745158</v>
      </c>
      <c r="AC3859">
        <v>0</v>
      </c>
      <c r="AD3859">
        <v>0</v>
      </c>
      <c r="AE3859">
        <v>61.620181078217243</v>
      </c>
    </row>
    <row r="3860" spans="1:31" x14ac:dyDescent="0.3">
      <c r="A3860">
        <v>2693849</v>
      </c>
      <c r="B3860">
        <v>1</v>
      </c>
      <c r="C3860" t="s">
        <v>80</v>
      </c>
      <c r="D3860" t="s">
        <v>89</v>
      </c>
      <c r="E3860" t="s">
        <v>145</v>
      </c>
      <c r="F3860" t="s">
        <v>11011</v>
      </c>
      <c r="G3860" t="s">
        <v>165</v>
      </c>
      <c r="H3860" t="s">
        <v>135</v>
      </c>
      <c r="I3860" t="s">
        <v>136</v>
      </c>
      <c r="J3860" t="s">
        <v>137</v>
      </c>
      <c r="K3860" t="s">
        <v>166</v>
      </c>
      <c r="L3860" t="s">
        <v>11012</v>
      </c>
      <c r="M3860" t="s">
        <v>11013</v>
      </c>
      <c r="N3860">
        <v>4.665277777</v>
      </c>
      <c r="O3860">
        <v>0</v>
      </c>
      <c r="P3860">
        <v>718</v>
      </c>
      <c r="Q3860">
        <v>0</v>
      </c>
      <c r="R3860">
        <v>26</v>
      </c>
      <c r="S3860">
        <v>0</v>
      </c>
      <c r="T3860">
        <v>91</v>
      </c>
      <c r="U3860">
        <v>0</v>
      </c>
      <c r="V3860">
        <v>0</v>
      </c>
      <c r="W3860">
        <v>0</v>
      </c>
      <c r="X3860">
        <v>982.07081166526143</v>
      </c>
      <c r="Y3860">
        <v>0</v>
      </c>
      <c r="Z3860">
        <v>92.803226022436462</v>
      </c>
      <c r="AA3860">
        <v>0</v>
      </c>
      <c r="AB3860">
        <v>581.75035335448956</v>
      </c>
      <c r="AC3860">
        <v>0</v>
      </c>
      <c r="AD3860">
        <v>0</v>
      </c>
      <c r="AE3860">
        <v>1656.6243910421874</v>
      </c>
    </row>
    <row r="3861" spans="1:31" x14ac:dyDescent="0.3">
      <c r="A3861">
        <v>2694015</v>
      </c>
      <c r="B3861">
        <v>1</v>
      </c>
      <c r="C3861" t="s">
        <v>80</v>
      </c>
      <c r="D3861" t="s">
        <v>91</v>
      </c>
      <c r="E3861" t="s">
        <v>213</v>
      </c>
      <c r="F3861" t="s">
        <v>11014</v>
      </c>
      <c r="G3861" t="s">
        <v>688</v>
      </c>
      <c r="H3861" t="s">
        <v>187</v>
      </c>
      <c r="I3861" t="s">
        <v>136</v>
      </c>
      <c r="J3861" t="s">
        <v>137</v>
      </c>
      <c r="K3861" t="s">
        <v>138</v>
      </c>
      <c r="L3861" t="s">
        <v>11015</v>
      </c>
      <c r="M3861" t="s">
        <v>11016</v>
      </c>
      <c r="N3861">
        <v>3.1405555550000002</v>
      </c>
      <c r="O3861">
        <v>0</v>
      </c>
      <c r="P3861">
        <v>1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0.12710325293401881</v>
      </c>
      <c r="Y3861">
        <v>0</v>
      </c>
      <c r="Z3861">
        <v>0</v>
      </c>
      <c r="AA3861">
        <v>0</v>
      </c>
      <c r="AB3861">
        <v>0</v>
      </c>
      <c r="AC3861">
        <v>0</v>
      </c>
      <c r="AD3861">
        <v>0</v>
      </c>
      <c r="AE3861">
        <v>0.12710325293401881</v>
      </c>
    </row>
    <row r="3862" spans="1:31" x14ac:dyDescent="0.3">
      <c r="A3862">
        <v>2694017</v>
      </c>
      <c r="B3862">
        <v>1</v>
      </c>
      <c r="C3862" t="s">
        <v>80</v>
      </c>
      <c r="D3862" t="s">
        <v>82</v>
      </c>
      <c r="E3862" t="s">
        <v>213</v>
      </c>
      <c r="F3862" t="s">
        <v>11017</v>
      </c>
      <c r="G3862" t="s">
        <v>688</v>
      </c>
      <c r="H3862" t="s">
        <v>187</v>
      </c>
      <c r="I3862" t="s">
        <v>136</v>
      </c>
      <c r="J3862" t="s">
        <v>137</v>
      </c>
      <c r="K3862" t="s">
        <v>138</v>
      </c>
      <c r="L3862" t="s">
        <v>11018</v>
      </c>
      <c r="M3862" t="s">
        <v>11019</v>
      </c>
      <c r="N3862">
        <v>3.6916666660000002</v>
      </c>
      <c r="O3862">
        <v>0</v>
      </c>
      <c r="P3862">
        <v>2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3.482595307082792</v>
      </c>
      <c r="Y3862">
        <v>0</v>
      </c>
      <c r="Z3862">
        <v>0</v>
      </c>
      <c r="AA3862">
        <v>0</v>
      </c>
      <c r="AB3862">
        <v>0</v>
      </c>
      <c r="AC3862">
        <v>0</v>
      </c>
      <c r="AD3862">
        <v>0</v>
      </c>
      <c r="AE3862">
        <v>3.482595307082792</v>
      </c>
    </row>
    <row r="3863" spans="1:31" x14ac:dyDescent="0.3">
      <c r="A3863">
        <v>2694024</v>
      </c>
      <c r="B3863">
        <v>1</v>
      </c>
      <c r="C3863" t="s">
        <v>80</v>
      </c>
      <c r="D3863" t="s">
        <v>86</v>
      </c>
      <c r="E3863" t="s">
        <v>244</v>
      </c>
      <c r="F3863" t="s">
        <v>11020</v>
      </c>
      <c r="G3863" t="s">
        <v>165</v>
      </c>
      <c r="H3863" t="s">
        <v>187</v>
      </c>
      <c r="I3863" t="s">
        <v>136</v>
      </c>
      <c r="J3863" t="s">
        <v>137</v>
      </c>
      <c r="K3863" t="s">
        <v>166</v>
      </c>
      <c r="L3863" t="s">
        <v>11021</v>
      </c>
      <c r="M3863" t="s">
        <v>11022</v>
      </c>
      <c r="N3863">
        <v>1.970277777</v>
      </c>
      <c r="O3863">
        <v>0</v>
      </c>
      <c r="P3863">
        <v>16</v>
      </c>
      <c r="Q3863">
        <v>0</v>
      </c>
      <c r="R3863">
        <v>4</v>
      </c>
      <c r="S3863">
        <v>0</v>
      </c>
      <c r="T3863">
        <v>3</v>
      </c>
      <c r="U3863">
        <v>0</v>
      </c>
      <c r="V3863">
        <v>0</v>
      </c>
      <c r="W3863">
        <v>0</v>
      </c>
      <c r="X3863">
        <v>57.153690679626905</v>
      </c>
      <c r="Y3863">
        <v>0</v>
      </c>
      <c r="Z3863">
        <v>2.5530765325513736</v>
      </c>
      <c r="AA3863">
        <v>0</v>
      </c>
      <c r="AB3863">
        <v>1.1870379164294387</v>
      </c>
      <c r="AC3863">
        <v>0</v>
      </c>
      <c r="AD3863">
        <v>0</v>
      </c>
      <c r="AE3863">
        <v>60.893805128607717</v>
      </c>
    </row>
    <row r="3864" spans="1:31" x14ac:dyDescent="0.3">
      <c r="A3864">
        <v>2694176</v>
      </c>
      <c r="B3864">
        <v>1</v>
      </c>
      <c r="C3864" t="s">
        <v>80</v>
      </c>
      <c r="D3864" t="s">
        <v>83</v>
      </c>
      <c r="E3864" t="s">
        <v>213</v>
      </c>
      <c r="F3864" t="s">
        <v>11023</v>
      </c>
      <c r="G3864" t="s">
        <v>215</v>
      </c>
      <c r="H3864" t="s">
        <v>187</v>
      </c>
      <c r="I3864" t="s">
        <v>136</v>
      </c>
      <c r="J3864" t="s">
        <v>137</v>
      </c>
      <c r="K3864" t="s">
        <v>138</v>
      </c>
      <c r="L3864" t="s">
        <v>11024</v>
      </c>
      <c r="M3864" t="s">
        <v>11025</v>
      </c>
      <c r="N3864">
        <v>1.51</v>
      </c>
      <c r="O3864">
        <v>0</v>
      </c>
      <c r="P3864">
        <v>0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1</v>
      </c>
      <c r="W3864">
        <v>0</v>
      </c>
      <c r="X3864">
        <v>0</v>
      </c>
      <c r="Y3864">
        <v>0</v>
      </c>
      <c r="Z3864">
        <v>0</v>
      </c>
      <c r="AA3864">
        <v>0</v>
      </c>
      <c r="AB3864">
        <v>0</v>
      </c>
      <c r="AC3864">
        <v>0</v>
      </c>
      <c r="AD3864">
        <v>247.87716640558668</v>
      </c>
      <c r="AE3864">
        <v>247.87716640558668</v>
      </c>
    </row>
    <row r="3865" spans="1:31" x14ac:dyDescent="0.3">
      <c r="A3865">
        <v>2694239</v>
      </c>
      <c r="B3865">
        <v>1</v>
      </c>
      <c r="C3865" t="s">
        <v>81</v>
      </c>
      <c r="D3865" t="s">
        <v>127</v>
      </c>
      <c r="E3865" t="s">
        <v>145</v>
      </c>
      <c r="F3865" t="s">
        <v>11026</v>
      </c>
      <c r="G3865" t="s">
        <v>409</v>
      </c>
      <c r="H3865" t="s">
        <v>135</v>
      </c>
      <c r="I3865" t="s">
        <v>136</v>
      </c>
      <c r="J3865" t="s">
        <v>137</v>
      </c>
      <c r="K3865" t="s">
        <v>138</v>
      </c>
      <c r="L3865" t="s">
        <v>11027</v>
      </c>
      <c r="M3865" t="s">
        <v>10995</v>
      </c>
      <c r="N3865">
        <v>0.67666666600000003</v>
      </c>
      <c r="O3865">
        <v>0</v>
      </c>
      <c r="P3865">
        <v>679</v>
      </c>
      <c r="Q3865">
        <v>0</v>
      </c>
      <c r="R3865">
        <v>14</v>
      </c>
      <c r="S3865">
        <v>0</v>
      </c>
      <c r="T3865">
        <v>88</v>
      </c>
      <c r="U3865">
        <v>0</v>
      </c>
      <c r="V3865">
        <v>0</v>
      </c>
      <c r="W3865">
        <v>0</v>
      </c>
      <c r="X3865">
        <v>58.537043169031904</v>
      </c>
      <c r="Y3865">
        <v>0</v>
      </c>
      <c r="Z3865">
        <v>9.3514122459470865</v>
      </c>
      <c r="AA3865">
        <v>0</v>
      </c>
      <c r="AB3865">
        <v>36.047404795429678</v>
      </c>
      <c r="AC3865">
        <v>0</v>
      </c>
      <c r="AD3865">
        <v>0</v>
      </c>
      <c r="AE3865">
        <v>103.93586021040866</v>
      </c>
    </row>
    <row r="3866" spans="1:31" x14ac:dyDescent="0.3">
      <c r="A3866">
        <v>2693808</v>
      </c>
      <c r="B3866">
        <v>1</v>
      </c>
      <c r="C3866" t="s">
        <v>80</v>
      </c>
      <c r="D3866" t="s">
        <v>90</v>
      </c>
      <c r="E3866" t="s">
        <v>145</v>
      </c>
      <c r="F3866" t="s">
        <v>11028</v>
      </c>
      <c r="G3866" t="s">
        <v>165</v>
      </c>
      <c r="H3866" t="s">
        <v>135</v>
      </c>
      <c r="I3866" t="s">
        <v>136</v>
      </c>
      <c r="J3866" t="s">
        <v>137</v>
      </c>
      <c r="K3866" t="s">
        <v>166</v>
      </c>
      <c r="L3866" t="s">
        <v>11029</v>
      </c>
      <c r="M3866" t="s">
        <v>11030</v>
      </c>
      <c r="N3866">
        <v>3.6094444440000002</v>
      </c>
      <c r="O3866">
        <v>0</v>
      </c>
      <c r="P3866">
        <v>411</v>
      </c>
      <c r="Q3866">
        <v>0</v>
      </c>
      <c r="R3866">
        <v>0</v>
      </c>
      <c r="S3866">
        <v>0</v>
      </c>
      <c r="T3866">
        <v>35</v>
      </c>
      <c r="U3866">
        <v>0</v>
      </c>
      <c r="V3866">
        <v>0</v>
      </c>
      <c r="W3866">
        <v>0</v>
      </c>
      <c r="X3866">
        <v>280.67404794703219</v>
      </c>
      <c r="Y3866">
        <v>0</v>
      </c>
      <c r="Z3866">
        <v>0</v>
      </c>
      <c r="AA3866">
        <v>0</v>
      </c>
      <c r="AB3866">
        <v>89.2944859259064</v>
      </c>
      <c r="AC3866">
        <v>0</v>
      </c>
      <c r="AD3866">
        <v>0</v>
      </c>
      <c r="AE3866">
        <v>369.96853387293856</v>
      </c>
    </row>
    <row r="3867" spans="1:31" x14ac:dyDescent="0.3">
      <c r="A3867">
        <v>2693877</v>
      </c>
      <c r="B3867">
        <v>1</v>
      </c>
      <c r="C3867" t="s">
        <v>80</v>
      </c>
      <c r="D3867" t="s">
        <v>84</v>
      </c>
      <c r="E3867" t="s">
        <v>244</v>
      </c>
      <c r="F3867" t="s">
        <v>10299</v>
      </c>
      <c r="G3867" t="s">
        <v>346</v>
      </c>
      <c r="H3867" t="s">
        <v>187</v>
      </c>
      <c r="I3867" t="s">
        <v>136</v>
      </c>
      <c r="J3867" t="s">
        <v>137</v>
      </c>
      <c r="K3867" t="s">
        <v>166</v>
      </c>
      <c r="L3867" t="s">
        <v>11031</v>
      </c>
      <c r="M3867" t="s">
        <v>11032</v>
      </c>
      <c r="N3867">
        <v>7.4636111109999996</v>
      </c>
      <c r="O3867">
        <v>0</v>
      </c>
      <c r="P3867">
        <v>263</v>
      </c>
      <c r="Q3867">
        <v>0</v>
      </c>
      <c r="R3867">
        <v>29</v>
      </c>
      <c r="S3867">
        <v>0</v>
      </c>
      <c r="T3867">
        <v>39</v>
      </c>
      <c r="U3867">
        <v>0</v>
      </c>
      <c r="V3867">
        <v>0</v>
      </c>
      <c r="W3867">
        <v>0</v>
      </c>
      <c r="X3867">
        <v>434.45429990618152</v>
      </c>
      <c r="Y3867">
        <v>0</v>
      </c>
      <c r="Z3867">
        <v>60.354566154006193</v>
      </c>
      <c r="AA3867">
        <v>0</v>
      </c>
      <c r="AB3867">
        <v>243.86961114742499</v>
      </c>
      <c r="AC3867">
        <v>0</v>
      </c>
      <c r="AD3867">
        <v>0</v>
      </c>
      <c r="AE3867">
        <v>738.67847720761267</v>
      </c>
    </row>
    <row r="3868" spans="1:31" x14ac:dyDescent="0.3">
      <c r="A3868">
        <v>2694151</v>
      </c>
      <c r="B3868">
        <v>1</v>
      </c>
      <c r="C3868" t="s">
        <v>80</v>
      </c>
      <c r="D3868" t="s">
        <v>106</v>
      </c>
      <c r="E3868" t="s">
        <v>244</v>
      </c>
      <c r="F3868" t="s">
        <v>11033</v>
      </c>
      <c r="G3868" t="s">
        <v>968</v>
      </c>
      <c r="H3868" t="s">
        <v>187</v>
      </c>
      <c r="I3868" t="s">
        <v>136</v>
      </c>
      <c r="J3868" t="s">
        <v>137</v>
      </c>
      <c r="K3868" t="s">
        <v>138</v>
      </c>
      <c r="L3868" t="s">
        <v>11034</v>
      </c>
      <c r="M3868" t="s">
        <v>11035</v>
      </c>
      <c r="N3868">
        <v>2.8986111110000001</v>
      </c>
      <c r="O3868">
        <v>0</v>
      </c>
      <c r="P3868">
        <v>0</v>
      </c>
      <c r="Q3868">
        <v>0</v>
      </c>
      <c r="R3868">
        <v>4</v>
      </c>
      <c r="S3868">
        <v>0</v>
      </c>
      <c r="T3868">
        <v>1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21.453680150962882</v>
      </c>
      <c r="AA3868">
        <v>0</v>
      </c>
      <c r="AB3868">
        <v>0.46820425501531254</v>
      </c>
      <c r="AC3868">
        <v>0</v>
      </c>
      <c r="AD3868">
        <v>0</v>
      </c>
      <c r="AE3868">
        <v>21.921884405978194</v>
      </c>
    </row>
    <row r="3869" spans="1:31" x14ac:dyDescent="0.3">
      <c r="A3869">
        <v>2694160</v>
      </c>
      <c r="B3869">
        <v>1</v>
      </c>
      <c r="C3869" t="s">
        <v>80</v>
      </c>
      <c r="D3869" t="s">
        <v>104</v>
      </c>
      <c r="E3869" t="s">
        <v>184</v>
      </c>
      <c r="F3869" t="s">
        <v>11036</v>
      </c>
      <c r="G3869" t="s">
        <v>186</v>
      </c>
      <c r="H3869" t="s">
        <v>187</v>
      </c>
      <c r="I3869" t="s">
        <v>136</v>
      </c>
      <c r="J3869" t="s">
        <v>137</v>
      </c>
      <c r="K3869" t="s">
        <v>138</v>
      </c>
      <c r="L3869" t="s">
        <v>11037</v>
      </c>
      <c r="M3869" t="s">
        <v>11038</v>
      </c>
      <c r="N3869">
        <v>2.517222222</v>
      </c>
      <c r="O3869">
        <v>0</v>
      </c>
      <c r="P3869">
        <v>22</v>
      </c>
      <c r="Q3869">
        <v>0</v>
      </c>
      <c r="R3869">
        <v>8</v>
      </c>
      <c r="S3869">
        <v>0</v>
      </c>
      <c r="T3869">
        <v>2</v>
      </c>
      <c r="U3869">
        <v>0</v>
      </c>
      <c r="V3869">
        <v>0</v>
      </c>
      <c r="W3869">
        <v>0</v>
      </c>
      <c r="X3869">
        <v>10.99645201497788</v>
      </c>
      <c r="Y3869">
        <v>0</v>
      </c>
      <c r="Z3869">
        <v>5.3165818126763282</v>
      </c>
      <c r="AA3869">
        <v>0</v>
      </c>
      <c r="AB3869">
        <v>5.1963746185952164</v>
      </c>
      <c r="AC3869">
        <v>0</v>
      </c>
      <c r="AD3869">
        <v>0</v>
      </c>
      <c r="AE3869">
        <v>21.509408446249424</v>
      </c>
    </row>
    <row r="3870" spans="1:31" x14ac:dyDescent="0.3">
      <c r="A3870">
        <v>2694186</v>
      </c>
      <c r="B3870">
        <v>1</v>
      </c>
      <c r="C3870" t="s">
        <v>81</v>
      </c>
      <c r="D3870" t="s">
        <v>112</v>
      </c>
      <c r="E3870" t="s">
        <v>213</v>
      </c>
      <c r="F3870" t="s">
        <v>11039</v>
      </c>
      <c r="G3870" t="s">
        <v>688</v>
      </c>
      <c r="H3870" t="s">
        <v>187</v>
      </c>
      <c r="I3870" t="s">
        <v>136</v>
      </c>
      <c r="J3870" t="s">
        <v>137</v>
      </c>
      <c r="K3870" t="s">
        <v>138</v>
      </c>
      <c r="L3870" t="s">
        <v>11040</v>
      </c>
      <c r="M3870" t="s">
        <v>11041</v>
      </c>
      <c r="N3870">
        <v>2.4511111109999999</v>
      </c>
      <c r="O3870">
        <v>0</v>
      </c>
      <c r="P3870">
        <v>1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0.47890318835384488</v>
      </c>
      <c r="Y3870">
        <v>0</v>
      </c>
      <c r="Z3870">
        <v>0</v>
      </c>
      <c r="AA3870">
        <v>0</v>
      </c>
      <c r="AB3870">
        <v>0</v>
      </c>
      <c r="AC3870">
        <v>0</v>
      </c>
      <c r="AD3870">
        <v>0</v>
      </c>
      <c r="AE3870">
        <v>0.47890318835384488</v>
      </c>
    </row>
    <row r="3871" spans="1:31" x14ac:dyDescent="0.3">
      <c r="A3871">
        <v>2694188</v>
      </c>
      <c r="B3871">
        <v>1</v>
      </c>
      <c r="C3871" t="s">
        <v>80</v>
      </c>
      <c r="D3871" t="s">
        <v>86</v>
      </c>
      <c r="E3871" t="s">
        <v>244</v>
      </c>
      <c r="F3871" t="s">
        <v>11042</v>
      </c>
      <c r="G3871" t="s">
        <v>165</v>
      </c>
      <c r="H3871" t="s">
        <v>187</v>
      </c>
      <c r="I3871" t="s">
        <v>136</v>
      </c>
      <c r="J3871" t="s">
        <v>137</v>
      </c>
      <c r="K3871" t="s">
        <v>166</v>
      </c>
      <c r="L3871" t="s">
        <v>11043</v>
      </c>
      <c r="M3871" t="s">
        <v>11044</v>
      </c>
      <c r="N3871">
        <v>1.656111111</v>
      </c>
      <c r="O3871">
        <v>0</v>
      </c>
      <c r="P3871">
        <v>30</v>
      </c>
      <c r="Q3871">
        <v>0</v>
      </c>
      <c r="R3871">
        <v>13</v>
      </c>
      <c r="S3871">
        <v>0</v>
      </c>
      <c r="T3871">
        <v>5</v>
      </c>
      <c r="U3871">
        <v>0</v>
      </c>
      <c r="V3871">
        <v>0</v>
      </c>
      <c r="W3871">
        <v>0</v>
      </c>
      <c r="X3871">
        <v>91.210493921218529</v>
      </c>
      <c r="Y3871">
        <v>0</v>
      </c>
      <c r="Z3871">
        <v>15.122319487098741</v>
      </c>
      <c r="AA3871">
        <v>0</v>
      </c>
      <c r="AB3871">
        <v>8.5456498172521602</v>
      </c>
      <c r="AC3871">
        <v>0</v>
      </c>
      <c r="AD3871">
        <v>0</v>
      </c>
      <c r="AE3871">
        <v>114.87846322556942</v>
      </c>
    </row>
    <row r="3872" spans="1:31" x14ac:dyDescent="0.3">
      <c r="A3872">
        <v>2694229</v>
      </c>
      <c r="B3872">
        <v>1</v>
      </c>
      <c r="C3872" t="s">
        <v>80</v>
      </c>
      <c r="D3872" t="s">
        <v>85</v>
      </c>
      <c r="E3872" t="s">
        <v>428</v>
      </c>
      <c r="F3872" t="s">
        <v>4234</v>
      </c>
      <c r="G3872" t="s">
        <v>186</v>
      </c>
      <c r="H3872" t="s">
        <v>187</v>
      </c>
      <c r="I3872" t="s">
        <v>136</v>
      </c>
      <c r="J3872" t="s">
        <v>137</v>
      </c>
      <c r="K3872" t="s">
        <v>138</v>
      </c>
      <c r="L3872" t="s">
        <v>11045</v>
      </c>
      <c r="M3872" t="s">
        <v>11046</v>
      </c>
      <c r="N3872">
        <v>0.97333333300000002</v>
      </c>
      <c r="O3872">
        <v>0</v>
      </c>
      <c r="P3872">
        <v>48</v>
      </c>
      <c r="Q3872">
        <v>0</v>
      </c>
      <c r="R3872">
        <v>0</v>
      </c>
      <c r="S3872">
        <v>0</v>
      </c>
      <c r="T3872">
        <v>21</v>
      </c>
      <c r="U3872">
        <v>0</v>
      </c>
      <c r="V3872">
        <v>0</v>
      </c>
      <c r="W3872">
        <v>0</v>
      </c>
      <c r="X3872">
        <v>6.4706425021858811</v>
      </c>
      <c r="Y3872">
        <v>0</v>
      </c>
      <c r="Z3872">
        <v>0</v>
      </c>
      <c r="AA3872">
        <v>0</v>
      </c>
      <c r="AB3872">
        <v>8.1625691774793161</v>
      </c>
      <c r="AC3872">
        <v>0</v>
      </c>
      <c r="AD3872">
        <v>0</v>
      </c>
      <c r="AE3872">
        <v>14.633211679665198</v>
      </c>
    </row>
    <row r="3873" spans="1:31" x14ac:dyDescent="0.3">
      <c r="A3873">
        <v>2694248</v>
      </c>
      <c r="B3873">
        <v>1</v>
      </c>
      <c r="C3873" t="s">
        <v>81</v>
      </c>
      <c r="D3873" t="s">
        <v>128</v>
      </c>
      <c r="E3873" t="s">
        <v>184</v>
      </c>
      <c r="F3873" t="s">
        <v>5244</v>
      </c>
      <c r="G3873" t="s">
        <v>409</v>
      </c>
      <c r="H3873" t="s">
        <v>187</v>
      </c>
      <c r="I3873" t="s">
        <v>136</v>
      </c>
      <c r="J3873" t="s">
        <v>137</v>
      </c>
      <c r="K3873" t="s">
        <v>138</v>
      </c>
      <c r="L3873" t="s">
        <v>11047</v>
      </c>
      <c r="M3873" t="s">
        <v>11048</v>
      </c>
      <c r="N3873">
        <v>1.5024999999999999</v>
      </c>
      <c r="O3873">
        <v>0</v>
      </c>
      <c r="P3873">
        <v>270</v>
      </c>
      <c r="Q3873">
        <v>0</v>
      </c>
      <c r="R3873">
        <v>4</v>
      </c>
      <c r="S3873">
        <v>0</v>
      </c>
      <c r="T3873">
        <v>14</v>
      </c>
      <c r="U3873">
        <v>0</v>
      </c>
      <c r="V3873">
        <v>0</v>
      </c>
      <c r="W3873">
        <v>0</v>
      </c>
      <c r="X3873">
        <v>82.314363448013566</v>
      </c>
      <c r="Y3873">
        <v>0</v>
      </c>
      <c r="Z3873">
        <v>0.70367199194899888</v>
      </c>
      <c r="AA3873">
        <v>0</v>
      </c>
      <c r="AB3873">
        <v>12.506671484120536</v>
      </c>
      <c r="AC3873">
        <v>0</v>
      </c>
      <c r="AD3873">
        <v>0</v>
      </c>
      <c r="AE3873">
        <v>95.524706924083091</v>
      </c>
    </row>
    <row r="3874" spans="1:31" x14ac:dyDescent="0.3">
      <c r="A3874">
        <v>2694251</v>
      </c>
      <c r="B3874">
        <v>1</v>
      </c>
      <c r="C3874" t="s">
        <v>80</v>
      </c>
      <c r="D3874" t="s">
        <v>82</v>
      </c>
      <c r="E3874" t="s">
        <v>428</v>
      </c>
      <c r="F3874" t="s">
        <v>11049</v>
      </c>
      <c r="G3874" t="s">
        <v>1177</v>
      </c>
      <c r="H3874" t="s">
        <v>187</v>
      </c>
      <c r="I3874" t="s">
        <v>136</v>
      </c>
      <c r="J3874" t="s">
        <v>137</v>
      </c>
      <c r="K3874" t="s">
        <v>138</v>
      </c>
      <c r="L3874" t="s">
        <v>11050</v>
      </c>
      <c r="M3874" t="s">
        <v>11051</v>
      </c>
      <c r="N3874">
        <v>0.54500000000000004</v>
      </c>
      <c r="O3874">
        <v>0</v>
      </c>
      <c r="P3874">
        <v>0</v>
      </c>
      <c r="Q3874">
        <v>0</v>
      </c>
      <c r="R3874">
        <v>0</v>
      </c>
      <c r="S3874">
        <v>0</v>
      </c>
      <c r="T3874">
        <v>27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  <c r="AA3874">
        <v>0</v>
      </c>
      <c r="AB3874">
        <v>3.8554409460821284</v>
      </c>
      <c r="AC3874">
        <v>0</v>
      </c>
      <c r="AD3874">
        <v>0</v>
      </c>
      <c r="AE3874">
        <v>3.8554409460821284</v>
      </c>
    </row>
    <row r="3875" spans="1:31" x14ac:dyDescent="0.3">
      <c r="A3875">
        <v>2694221</v>
      </c>
      <c r="B3875">
        <v>1</v>
      </c>
      <c r="C3875" t="s">
        <v>80</v>
      </c>
      <c r="D3875" t="s">
        <v>83</v>
      </c>
      <c r="E3875" t="s">
        <v>145</v>
      </c>
      <c r="F3875" t="s">
        <v>11052</v>
      </c>
      <c r="G3875" t="s">
        <v>165</v>
      </c>
      <c r="H3875" t="s">
        <v>135</v>
      </c>
      <c r="I3875" t="s">
        <v>136</v>
      </c>
      <c r="J3875" t="s">
        <v>137</v>
      </c>
      <c r="K3875" t="s">
        <v>166</v>
      </c>
      <c r="L3875" t="s">
        <v>11053</v>
      </c>
      <c r="M3875" t="s">
        <v>11054</v>
      </c>
      <c r="N3875">
        <v>2.6511111110000001</v>
      </c>
      <c r="O3875">
        <v>0</v>
      </c>
      <c r="P3875">
        <v>1</v>
      </c>
      <c r="Q3875">
        <v>0</v>
      </c>
      <c r="R3875">
        <v>0</v>
      </c>
      <c r="S3875">
        <v>2</v>
      </c>
      <c r="T3875">
        <v>137</v>
      </c>
      <c r="U3875">
        <v>0</v>
      </c>
      <c r="V3875">
        <v>11</v>
      </c>
      <c r="W3875">
        <v>0</v>
      </c>
      <c r="X3875">
        <v>0.50063508128</v>
      </c>
      <c r="Y3875">
        <v>0</v>
      </c>
      <c r="Z3875">
        <v>0</v>
      </c>
      <c r="AA3875">
        <v>43.937950149495563</v>
      </c>
      <c r="AB3875">
        <v>678.47540006543045</v>
      </c>
      <c r="AC3875">
        <v>0</v>
      </c>
      <c r="AD3875">
        <v>817.56123618489721</v>
      </c>
      <c r="AE3875">
        <v>1540.4752214811033</v>
      </c>
    </row>
    <row r="3876" spans="1:31" x14ac:dyDescent="0.3">
      <c r="A3876">
        <v>2694249</v>
      </c>
      <c r="B3876">
        <v>1</v>
      </c>
      <c r="C3876" t="s">
        <v>81</v>
      </c>
      <c r="D3876" t="s">
        <v>114</v>
      </c>
      <c r="E3876" t="s">
        <v>244</v>
      </c>
      <c r="F3876" t="s">
        <v>11055</v>
      </c>
      <c r="G3876" t="s">
        <v>968</v>
      </c>
      <c r="H3876" t="s">
        <v>187</v>
      </c>
      <c r="I3876" t="s">
        <v>136</v>
      </c>
      <c r="J3876" t="s">
        <v>137</v>
      </c>
      <c r="K3876" t="s">
        <v>138</v>
      </c>
      <c r="L3876" t="s">
        <v>11056</v>
      </c>
      <c r="M3876" t="s">
        <v>11057</v>
      </c>
      <c r="N3876">
        <v>1.3333333329999999</v>
      </c>
      <c r="O3876">
        <v>0</v>
      </c>
      <c r="P3876">
        <v>143</v>
      </c>
      <c r="Q3876">
        <v>0</v>
      </c>
      <c r="R3876">
        <v>0</v>
      </c>
      <c r="S3876">
        <v>0</v>
      </c>
      <c r="T3876">
        <v>11</v>
      </c>
      <c r="U3876">
        <v>0</v>
      </c>
      <c r="V3876">
        <v>0</v>
      </c>
      <c r="W3876">
        <v>0</v>
      </c>
      <c r="X3876">
        <v>16.095590956185188</v>
      </c>
      <c r="Y3876">
        <v>0</v>
      </c>
      <c r="Z3876">
        <v>0</v>
      </c>
      <c r="AA3876">
        <v>0</v>
      </c>
      <c r="AB3876">
        <v>1.8475410503039689</v>
      </c>
      <c r="AC3876">
        <v>0</v>
      </c>
      <c r="AD3876">
        <v>0</v>
      </c>
      <c r="AE3876">
        <v>17.943132006489158</v>
      </c>
    </row>
    <row r="3877" spans="1:31" x14ac:dyDescent="0.3">
      <c r="A3877">
        <v>2694282</v>
      </c>
      <c r="B3877">
        <v>1</v>
      </c>
      <c r="C3877" t="s">
        <v>81</v>
      </c>
      <c r="D3877" t="s">
        <v>121</v>
      </c>
      <c r="E3877" t="s">
        <v>184</v>
      </c>
      <c r="F3877" t="s">
        <v>11058</v>
      </c>
      <c r="G3877" t="s">
        <v>186</v>
      </c>
      <c r="H3877" t="s">
        <v>187</v>
      </c>
      <c r="I3877" t="s">
        <v>136</v>
      </c>
      <c r="J3877" t="s">
        <v>137</v>
      </c>
      <c r="K3877" t="s">
        <v>138</v>
      </c>
      <c r="L3877" t="s">
        <v>11059</v>
      </c>
      <c r="M3877" t="s">
        <v>11060</v>
      </c>
      <c r="N3877">
        <v>0.70638888799999999</v>
      </c>
      <c r="O3877">
        <v>0</v>
      </c>
      <c r="P3877">
        <v>7</v>
      </c>
      <c r="Q3877">
        <v>0</v>
      </c>
      <c r="R3877">
        <v>11</v>
      </c>
      <c r="S3877">
        <v>0</v>
      </c>
      <c r="T3877">
        <v>1</v>
      </c>
      <c r="U3877">
        <v>0</v>
      </c>
      <c r="V3877">
        <v>0</v>
      </c>
      <c r="W3877">
        <v>0</v>
      </c>
      <c r="X3877">
        <v>1.0926177531044201</v>
      </c>
      <c r="Y3877">
        <v>0</v>
      </c>
      <c r="Z3877">
        <v>2.2616408709153002</v>
      </c>
      <c r="AA3877">
        <v>0</v>
      </c>
      <c r="AB3877">
        <v>4.0546122574383327E-4</v>
      </c>
      <c r="AC3877">
        <v>0</v>
      </c>
      <c r="AD3877">
        <v>0</v>
      </c>
      <c r="AE3877">
        <v>3.3546640852454641</v>
      </c>
    </row>
    <row r="3878" spans="1:31" x14ac:dyDescent="0.3">
      <c r="A3878">
        <v>2688911</v>
      </c>
      <c r="B3878">
        <v>1</v>
      </c>
      <c r="C3878" t="s">
        <v>81</v>
      </c>
      <c r="D3878" t="s">
        <v>115</v>
      </c>
      <c r="E3878" t="s">
        <v>184</v>
      </c>
      <c r="F3878" t="s">
        <v>11061</v>
      </c>
      <c r="G3878" t="s">
        <v>273</v>
      </c>
      <c r="H3878" t="s">
        <v>187</v>
      </c>
      <c r="I3878" t="s">
        <v>136</v>
      </c>
      <c r="J3878" t="s">
        <v>137</v>
      </c>
      <c r="K3878" t="s">
        <v>138</v>
      </c>
      <c r="L3878" t="s">
        <v>11062</v>
      </c>
      <c r="M3878" t="s">
        <v>274</v>
      </c>
      <c r="N3878">
        <v>2.5474999999999999</v>
      </c>
      <c r="O3878">
        <v>0</v>
      </c>
      <c r="P3878">
        <v>138</v>
      </c>
      <c r="Q3878">
        <v>0</v>
      </c>
      <c r="R3878">
        <v>1</v>
      </c>
      <c r="S3878">
        <v>0</v>
      </c>
      <c r="T3878">
        <v>14</v>
      </c>
      <c r="U3878">
        <v>0</v>
      </c>
      <c r="V3878">
        <v>0</v>
      </c>
      <c r="W3878">
        <v>0</v>
      </c>
      <c r="X3878">
        <v>29.643496393062424</v>
      </c>
      <c r="Y3878">
        <v>0</v>
      </c>
      <c r="Z3878">
        <v>0</v>
      </c>
      <c r="AA3878">
        <v>0</v>
      </c>
      <c r="AB3878">
        <v>4.7363478081790351</v>
      </c>
      <c r="AC3878">
        <v>0</v>
      </c>
      <c r="AD3878">
        <v>0</v>
      </c>
      <c r="AE3878">
        <v>34.379844201241461</v>
      </c>
    </row>
    <row r="3879" spans="1:31" x14ac:dyDescent="0.3">
      <c r="A3879">
        <v>2694265</v>
      </c>
      <c r="B3879">
        <v>1</v>
      </c>
      <c r="C3879" t="s">
        <v>80</v>
      </c>
      <c r="D3879" t="s">
        <v>83</v>
      </c>
      <c r="E3879" t="s">
        <v>213</v>
      </c>
      <c r="F3879" t="s">
        <v>11063</v>
      </c>
      <c r="G3879" t="s">
        <v>688</v>
      </c>
      <c r="H3879" t="s">
        <v>187</v>
      </c>
      <c r="I3879" t="s">
        <v>136</v>
      </c>
      <c r="J3879" t="s">
        <v>137</v>
      </c>
      <c r="K3879" t="s">
        <v>138</v>
      </c>
      <c r="L3879" t="s">
        <v>11064</v>
      </c>
      <c r="M3879" t="s">
        <v>11065</v>
      </c>
      <c r="N3879">
        <v>2.2536111110000001</v>
      </c>
      <c r="O3879">
        <v>0</v>
      </c>
      <c r="P3879">
        <v>1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0.76909389730303768</v>
      </c>
      <c r="Y3879">
        <v>0</v>
      </c>
      <c r="Z3879">
        <v>0</v>
      </c>
      <c r="AA3879">
        <v>0</v>
      </c>
      <c r="AB3879">
        <v>0</v>
      </c>
      <c r="AC3879">
        <v>0</v>
      </c>
      <c r="AD3879">
        <v>0</v>
      </c>
      <c r="AE3879">
        <v>0.76909389730303768</v>
      </c>
    </row>
    <row r="3880" spans="1:31" x14ac:dyDescent="0.3">
      <c r="A3880">
        <v>2694269</v>
      </c>
      <c r="B3880">
        <v>1</v>
      </c>
      <c r="C3880" t="s">
        <v>80</v>
      </c>
      <c r="D3880" t="s">
        <v>83</v>
      </c>
      <c r="E3880" t="s">
        <v>213</v>
      </c>
      <c r="F3880" t="s">
        <v>11066</v>
      </c>
      <c r="G3880" t="s">
        <v>215</v>
      </c>
      <c r="H3880" t="s">
        <v>187</v>
      </c>
      <c r="I3880" t="s">
        <v>136</v>
      </c>
      <c r="J3880" t="s">
        <v>137</v>
      </c>
      <c r="K3880" t="s">
        <v>138</v>
      </c>
      <c r="L3880" t="s">
        <v>11067</v>
      </c>
      <c r="M3880" t="s">
        <v>11068</v>
      </c>
      <c r="N3880">
        <v>1.634166666</v>
      </c>
      <c r="O3880">
        <v>0</v>
      </c>
      <c r="P3880">
        <v>0</v>
      </c>
      <c r="Q3880">
        <v>0</v>
      </c>
      <c r="R3880">
        <v>0</v>
      </c>
      <c r="S3880">
        <v>0</v>
      </c>
      <c r="T3880">
        <v>1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  <c r="AA3880">
        <v>0</v>
      </c>
      <c r="AB3880">
        <v>2.4804575569800003</v>
      </c>
      <c r="AC3880">
        <v>0</v>
      </c>
      <c r="AD3880">
        <v>0</v>
      </c>
      <c r="AE3880">
        <v>2.4804575569800003</v>
      </c>
    </row>
    <row r="3881" spans="1:31" x14ac:dyDescent="0.3">
      <c r="A3881">
        <v>2694272</v>
      </c>
      <c r="B3881">
        <v>1</v>
      </c>
      <c r="C3881" t="s">
        <v>80</v>
      </c>
      <c r="D3881" t="s">
        <v>83</v>
      </c>
      <c r="E3881" t="s">
        <v>213</v>
      </c>
      <c r="F3881" t="s">
        <v>11069</v>
      </c>
      <c r="G3881" t="s">
        <v>688</v>
      </c>
      <c r="H3881" t="s">
        <v>187</v>
      </c>
      <c r="I3881" t="s">
        <v>136</v>
      </c>
      <c r="J3881" t="s">
        <v>137</v>
      </c>
      <c r="K3881" t="s">
        <v>138</v>
      </c>
      <c r="L3881" t="s">
        <v>11070</v>
      </c>
      <c r="M3881" t="s">
        <v>11071</v>
      </c>
      <c r="N3881">
        <v>1.6358333329999999</v>
      </c>
      <c r="O3881">
        <v>0</v>
      </c>
      <c r="P3881">
        <v>0</v>
      </c>
      <c r="Q3881">
        <v>0</v>
      </c>
      <c r="R3881">
        <v>0</v>
      </c>
      <c r="S3881">
        <v>0</v>
      </c>
      <c r="T3881">
        <v>1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  <c r="AA3881">
        <v>0</v>
      </c>
      <c r="AB3881">
        <v>4.4070496343389731</v>
      </c>
      <c r="AC3881">
        <v>0</v>
      </c>
      <c r="AD3881">
        <v>0</v>
      </c>
      <c r="AE3881">
        <v>4.4070496343389731</v>
      </c>
    </row>
    <row r="3882" spans="1:31" x14ac:dyDescent="0.3">
      <c r="A3882">
        <v>2694304</v>
      </c>
      <c r="B3882">
        <v>1</v>
      </c>
      <c r="C3882" t="s">
        <v>80</v>
      </c>
      <c r="D3882" t="s">
        <v>100</v>
      </c>
      <c r="E3882" t="s">
        <v>244</v>
      </c>
      <c r="F3882" t="s">
        <v>11072</v>
      </c>
      <c r="G3882" t="s">
        <v>968</v>
      </c>
      <c r="H3882" t="s">
        <v>187</v>
      </c>
      <c r="I3882" t="s">
        <v>136</v>
      </c>
      <c r="J3882" t="s">
        <v>137</v>
      </c>
      <c r="K3882" t="s">
        <v>138</v>
      </c>
      <c r="L3882" t="s">
        <v>11073</v>
      </c>
      <c r="M3882" t="s">
        <v>11074</v>
      </c>
      <c r="N3882">
        <v>0.48361111099999998</v>
      </c>
      <c r="O3882">
        <v>0</v>
      </c>
      <c r="P3882">
        <v>290</v>
      </c>
      <c r="Q3882">
        <v>0</v>
      </c>
      <c r="R3882">
        <v>17</v>
      </c>
      <c r="S3882">
        <v>0</v>
      </c>
      <c r="T3882">
        <v>33</v>
      </c>
      <c r="U3882">
        <v>0</v>
      </c>
      <c r="V3882">
        <v>0</v>
      </c>
      <c r="W3882">
        <v>0</v>
      </c>
      <c r="X3882">
        <v>27.30842967444535</v>
      </c>
      <c r="Y3882">
        <v>0</v>
      </c>
      <c r="Z3882">
        <v>1.392766257012197</v>
      </c>
      <c r="AA3882">
        <v>0</v>
      </c>
      <c r="AB3882">
        <v>7.4256820618760857</v>
      </c>
      <c r="AC3882">
        <v>0</v>
      </c>
      <c r="AD3882">
        <v>0</v>
      </c>
      <c r="AE3882">
        <v>36.126877993333636</v>
      </c>
    </row>
    <row r="3883" spans="1:31" x14ac:dyDescent="0.3">
      <c r="A3883">
        <v>2694351</v>
      </c>
      <c r="B3883">
        <v>1</v>
      </c>
      <c r="C3883" t="s">
        <v>80</v>
      </c>
      <c r="D3883" t="s">
        <v>104</v>
      </c>
      <c r="E3883" t="s">
        <v>244</v>
      </c>
      <c r="F3883" t="s">
        <v>11075</v>
      </c>
      <c r="G3883" t="s">
        <v>409</v>
      </c>
      <c r="H3883" t="s">
        <v>187</v>
      </c>
      <c r="I3883" t="s">
        <v>169</v>
      </c>
      <c r="J3883" t="s">
        <v>137</v>
      </c>
      <c r="K3883" t="s">
        <v>138</v>
      </c>
      <c r="L3883" t="s">
        <v>11076</v>
      </c>
      <c r="M3883" t="s">
        <v>11077</v>
      </c>
      <c r="N3883">
        <v>0.05</v>
      </c>
      <c r="O3883">
        <v>0</v>
      </c>
      <c r="P3883">
        <v>110</v>
      </c>
      <c r="Q3883">
        <v>0</v>
      </c>
      <c r="R3883">
        <v>5</v>
      </c>
      <c r="S3883">
        <v>0</v>
      </c>
      <c r="T3883">
        <v>22</v>
      </c>
      <c r="U3883">
        <v>0</v>
      </c>
      <c r="V3883">
        <v>0</v>
      </c>
      <c r="W3883">
        <v>0</v>
      </c>
      <c r="X3883">
        <v>1.5499092102346252</v>
      </c>
      <c r="Y3883">
        <v>0</v>
      </c>
      <c r="Z3883">
        <v>2.0202320311380001E-2</v>
      </c>
      <c r="AA3883">
        <v>0</v>
      </c>
      <c r="AB3883">
        <v>0.80103446366570985</v>
      </c>
      <c r="AC3883">
        <v>0</v>
      </c>
      <c r="AD3883">
        <v>0</v>
      </c>
      <c r="AE3883">
        <v>2.371145994211715</v>
      </c>
    </row>
    <row r="3884" spans="1:31" x14ac:dyDescent="0.3">
      <c r="A3884">
        <v>2694245</v>
      </c>
      <c r="B3884">
        <v>1</v>
      </c>
      <c r="C3884" t="s">
        <v>81</v>
      </c>
      <c r="D3884" t="s">
        <v>119</v>
      </c>
      <c r="E3884" t="s">
        <v>213</v>
      </c>
      <c r="F3884" t="s">
        <v>11078</v>
      </c>
      <c r="G3884" t="s">
        <v>688</v>
      </c>
      <c r="H3884" t="s">
        <v>187</v>
      </c>
      <c r="I3884" t="s">
        <v>136</v>
      </c>
      <c r="J3884" t="s">
        <v>137</v>
      </c>
      <c r="K3884" t="s">
        <v>138</v>
      </c>
      <c r="L3884" t="s">
        <v>11079</v>
      </c>
      <c r="M3884" t="s">
        <v>11080</v>
      </c>
      <c r="N3884">
        <v>2.5594444439999999</v>
      </c>
      <c r="O3884">
        <v>0</v>
      </c>
      <c r="P3884">
        <v>1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0.34166857031832543</v>
      </c>
      <c r="Y3884">
        <v>0</v>
      </c>
      <c r="Z3884">
        <v>0</v>
      </c>
      <c r="AA3884">
        <v>0</v>
      </c>
      <c r="AB3884">
        <v>0</v>
      </c>
      <c r="AC3884">
        <v>0</v>
      </c>
      <c r="AD3884">
        <v>0</v>
      </c>
      <c r="AE3884">
        <v>0.34166857031832543</v>
      </c>
    </row>
    <row r="3885" spans="1:31" x14ac:dyDescent="0.3">
      <c r="A3885">
        <v>2694271</v>
      </c>
      <c r="B3885">
        <v>1</v>
      </c>
      <c r="C3885" t="s">
        <v>80</v>
      </c>
      <c r="D3885" t="s">
        <v>97</v>
      </c>
      <c r="E3885" t="s">
        <v>184</v>
      </c>
      <c r="F3885" t="s">
        <v>11081</v>
      </c>
      <c r="G3885" t="s">
        <v>409</v>
      </c>
      <c r="H3885" t="s">
        <v>187</v>
      </c>
      <c r="I3885" t="s">
        <v>136</v>
      </c>
      <c r="J3885" t="s">
        <v>137</v>
      </c>
      <c r="K3885" t="s">
        <v>138</v>
      </c>
      <c r="L3885" t="s">
        <v>11082</v>
      </c>
      <c r="M3885" t="s">
        <v>11083</v>
      </c>
      <c r="N3885">
        <v>0.62749999999999995</v>
      </c>
      <c r="O3885">
        <v>0</v>
      </c>
      <c r="P3885">
        <v>54</v>
      </c>
      <c r="Q3885">
        <v>0</v>
      </c>
      <c r="R3885">
        <v>1</v>
      </c>
      <c r="S3885">
        <v>0</v>
      </c>
      <c r="T3885">
        <v>3</v>
      </c>
      <c r="U3885">
        <v>0</v>
      </c>
      <c r="V3885">
        <v>0</v>
      </c>
      <c r="W3885">
        <v>0</v>
      </c>
      <c r="X3885">
        <v>15.282739078928834</v>
      </c>
      <c r="Y3885">
        <v>0</v>
      </c>
      <c r="Z3885">
        <v>0.168559582128534</v>
      </c>
      <c r="AA3885">
        <v>0</v>
      </c>
      <c r="AB3885">
        <v>2.810523421050398</v>
      </c>
      <c r="AC3885">
        <v>0</v>
      </c>
      <c r="AD3885">
        <v>0</v>
      </c>
      <c r="AE3885">
        <v>18.261822082107766</v>
      </c>
    </row>
    <row r="3886" spans="1:31" x14ac:dyDescent="0.3">
      <c r="A3886">
        <v>2694273</v>
      </c>
      <c r="B3886">
        <v>1</v>
      </c>
      <c r="C3886" t="s">
        <v>81</v>
      </c>
      <c r="D3886" t="s">
        <v>112</v>
      </c>
      <c r="E3886" t="s">
        <v>213</v>
      </c>
      <c r="F3886" t="s">
        <v>10594</v>
      </c>
      <c r="G3886" t="s">
        <v>688</v>
      </c>
      <c r="H3886" t="s">
        <v>187</v>
      </c>
      <c r="I3886" t="s">
        <v>136</v>
      </c>
      <c r="J3886" t="s">
        <v>137</v>
      </c>
      <c r="K3886" t="s">
        <v>138</v>
      </c>
      <c r="L3886" t="s">
        <v>11084</v>
      </c>
      <c r="M3886" t="s">
        <v>11085</v>
      </c>
      <c r="N3886">
        <v>2.3374999999999999</v>
      </c>
      <c r="O3886">
        <v>0</v>
      </c>
      <c r="P3886">
        <v>3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1.1628612653220167</v>
      </c>
      <c r="Y3886">
        <v>0</v>
      </c>
      <c r="Z3886">
        <v>0</v>
      </c>
      <c r="AA3886">
        <v>0</v>
      </c>
      <c r="AB3886">
        <v>0</v>
      </c>
      <c r="AC3886">
        <v>0</v>
      </c>
      <c r="AD3886">
        <v>0</v>
      </c>
      <c r="AE3886">
        <v>1.1628612653220167</v>
      </c>
    </row>
    <row r="3887" spans="1:31" x14ac:dyDescent="0.3">
      <c r="A3887">
        <v>2694292</v>
      </c>
      <c r="B3887">
        <v>1</v>
      </c>
      <c r="C3887" t="s">
        <v>80</v>
      </c>
      <c r="D3887" t="s">
        <v>108</v>
      </c>
      <c r="E3887" t="s">
        <v>213</v>
      </c>
      <c r="F3887" t="s">
        <v>11086</v>
      </c>
      <c r="G3887" t="s">
        <v>688</v>
      </c>
      <c r="H3887" t="s">
        <v>187</v>
      </c>
      <c r="I3887" t="s">
        <v>136</v>
      </c>
      <c r="J3887" t="s">
        <v>137</v>
      </c>
      <c r="K3887" t="s">
        <v>138</v>
      </c>
      <c r="L3887" t="s">
        <v>11087</v>
      </c>
      <c r="M3887" t="s">
        <v>11088</v>
      </c>
      <c r="N3887">
        <v>1.73</v>
      </c>
      <c r="O3887">
        <v>0</v>
      </c>
      <c r="P3887">
        <v>0</v>
      </c>
      <c r="Q3887">
        <v>0</v>
      </c>
      <c r="R3887">
        <v>1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  <c r="AA3887">
        <v>0</v>
      </c>
      <c r="AB3887">
        <v>0</v>
      </c>
      <c r="AC3887">
        <v>0</v>
      </c>
      <c r="AD3887">
        <v>0</v>
      </c>
      <c r="AE3887">
        <v>0</v>
      </c>
    </row>
    <row r="3888" spans="1:31" x14ac:dyDescent="0.3">
      <c r="A3888">
        <v>2694293</v>
      </c>
      <c r="B3888">
        <v>1</v>
      </c>
      <c r="C3888" t="s">
        <v>81</v>
      </c>
      <c r="D3888" t="s">
        <v>120</v>
      </c>
      <c r="E3888" t="s">
        <v>244</v>
      </c>
      <c r="F3888" t="s">
        <v>11089</v>
      </c>
      <c r="G3888" t="s">
        <v>968</v>
      </c>
      <c r="H3888" t="s">
        <v>187</v>
      </c>
      <c r="I3888" t="s">
        <v>136</v>
      </c>
      <c r="J3888" t="s">
        <v>137</v>
      </c>
      <c r="K3888" t="s">
        <v>138</v>
      </c>
      <c r="L3888" t="s">
        <v>11090</v>
      </c>
      <c r="M3888" t="s">
        <v>11091</v>
      </c>
      <c r="N3888">
        <v>2.7166666660000001</v>
      </c>
      <c r="O3888">
        <v>0</v>
      </c>
      <c r="P3888">
        <v>219</v>
      </c>
      <c r="Q3888">
        <v>0</v>
      </c>
      <c r="R3888">
        <v>1</v>
      </c>
      <c r="S3888">
        <v>0</v>
      </c>
      <c r="T3888">
        <v>15</v>
      </c>
      <c r="U3888">
        <v>0</v>
      </c>
      <c r="V3888">
        <v>0</v>
      </c>
      <c r="W3888">
        <v>0</v>
      </c>
      <c r="X3888">
        <v>80.548729953741599</v>
      </c>
      <c r="Y3888">
        <v>0</v>
      </c>
      <c r="Z3888">
        <v>0.50197075024472404</v>
      </c>
      <c r="AA3888">
        <v>0</v>
      </c>
      <c r="AB3888">
        <v>22.121673531643232</v>
      </c>
      <c r="AC3888">
        <v>0</v>
      </c>
      <c r="AD3888">
        <v>0</v>
      </c>
      <c r="AE3888">
        <v>103.17237423562955</v>
      </c>
    </row>
    <row r="3889" spans="1:31" x14ac:dyDescent="0.3">
      <c r="A3889">
        <v>2694298</v>
      </c>
      <c r="B3889">
        <v>1</v>
      </c>
      <c r="C3889" t="s">
        <v>80</v>
      </c>
      <c r="D3889" t="s">
        <v>90</v>
      </c>
      <c r="E3889" t="s">
        <v>184</v>
      </c>
      <c r="F3889" t="s">
        <v>11092</v>
      </c>
      <c r="G3889" t="s">
        <v>186</v>
      </c>
      <c r="H3889" t="s">
        <v>187</v>
      </c>
      <c r="I3889" t="s">
        <v>136</v>
      </c>
      <c r="J3889" t="s">
        <v>137</v>
      </c>
      <c r="K3889" t="s">
        <v>138</v>
      </c>
      <c r="L3889" t="s">
        <v>11093</v>
      </c>
      <c r="M3889" t="s">
        <v>11094</v>
      </c>
      <c r="N3889">
        <v>2.352777777</v>
      </c>
      <c r="O3889">
        <v>0</v>
      </c>
      <c r="P3889">
        <v>136</v>
      </c>
      <c r="Q3889">
        <v>0</v>
      </c>
      <c r="R3889">
        <v>0</v>
      </c>
      <c r="S3889">
        <v>0</v>
      </c>
      <c r="T3889">
        <v>15</v>
      </c>
      <c r="U3889">
        <v>0</v>
      </c>
      <c r="V3889">
        <v>0</v>
      </c>
      <c r="W3889">
        <v>0</v>
      </c>
      <c r="X3889">
        <v>74.84217240403143</v>
      </c>
      <c r="Y3889">
        <v>0</v>
      </c>
      <c r="Z3889">
        <v>0</v>
      </c>
      <c r="AA3889">
        <v>0</v>
      </c>
      <c r="AB3889">
        <v>15.95043266344387</v>
      </c>
      <c r="AC3889">
        <v>0</v>
      </c>
      <c r="AD3889">
        <v>0</v>
      </c>
      <c r="AE3889">
        <v>90.792605067475307</v>
      </c>
    </row>
    <row r="3890" spans="1:31" x14ac:dyDescent="0.3">
      <c r="A3890">
        <v>2693372</v>
      </c>
      <c r="B3890">
        <v>1</v>
      </c>
      <c r="C3890" t="s">
        <v>80</v>
      </c>
      <c r="D3890" t="s">
        <v>94</v>
      </c>
      <c r="E3890" t="s">
        <v>184</v>
      </c>
      <c r="F3890" t="s">
        <v>11095</v>
      </c>
      <c r="G3890" t="s">
        <v>273</v>
      </c>
      <c r="H3890" t="s">
        <v>187</v>
      </c>
      <c r="I3890" t="s">
        <v>136</v>
      </c>
      <c r="J3890" t="s">
        <v>137</v>
      </c>
      <c r="K3890" t="s">
        <v>138</v>
      </c>
      <c r="L3890" t="s">
        <v>11096</v>
      </c>
      <c r="M3890" t="s">
        <v>11097</v>
      </c>
      <c r="N3890">
        <v>1.6675</v>
      </c>
      <c r="O3890">
        <v>0</v>
      </c>
      <c r="P3890">
        <v>2</v>
      </c>
      <c r="Q3890">
        <v>0</v>
      </c>
      <c r="R3890">
        <v>0</v>
      </c>
      <c r="S3890">
        <v>0</v>
      </c>
      <c r="T3890">
        <v>9</v>
      </c>
      <c r="U3890">
        <v>0</v>
      </c>
      <c r="V3890">
        <v>0</v>
      </c>
      <c r="W3890">
        <v>0</v>
      </c>
      <c r="X3890">
        <v>0.17770297559709936</v>
      </c>
      <c r="Y3890">
        <v>0</v>
      </c>
      <c r="Z3890">
        <v>0</v>
      </c>
      <c r="AA3890">
        <v>0</v>
      </c>
      <c r="AB3890">
        <v>8.2190010844899017</v>
      </c>
      <c r="AC3890">
        <v>0</v>
      </c>
      <c r="AD3890">
        <v>0</v>
      </c>
      <c r="AE3890">
        <v>8.3967040600870018</v>
      </c>
    </row>
    <row r="3891" spans="1:31" x14ac:dyDescent="0.3">
      <c r="A3891">
        <v>2693372</v>
      </c>
      <c r="B3891">
        <v>2</v>
      </c>
      <c r="C3891" t="s">
        <v>80</v>
      </c>
      <c r="D3891" t="s">
        <v>94</v>
      </c>
      <c r="E3891" t="s">
        <v>244</v>
      </c>
      <c r="F3891" t="s">
        <v>11098</v>
      </c>
      <c r="G3891" t="s">
        <v>273</v>
      </c>
      <c r="H3891" t="s">
        <v>187</v>
      </c>
      <c r="I3891" t="s">
        <v>136</v>
      </c>
      <c r="J3891" t="s">
        <v>137</v>
      </c>
      <c r="K3891" t="s">
        <v>138</v>
      </c>
      <c r="L3891" t="s">
        <v>11097</v>
      </c>
      <c r="M3891" t="s">
        <v>11099</v>
      </c>
      <c r="N3891">
        <v>0.30249999999999999</v>
      </c>
      <c r="O3891">
        <v>0</v>
      </c>
      <c r="P3891">
        <v>31</v>
      </c>
      <c r="Q3891">
        <v>0</v>
      </c>
      <c r="R3891">
        <v>1</v>
      </c>
      <c r="S3891">
        <v>0</v>
      </c>
      <c r="T3891">
        <v>101</v>
      </c>
      <c r="U3891">
        <v>0</v>
      </c>
      <c r="V3891">
        <v>0</v>
      </c>
      <c r="W3891">
        <v>0</v>
      </c>
      <c r="X3891">
        <v>0.95194829649060075</v>
      </c>
      <c r="Y3891">
        <v>0</v>
      </c>
      <c r="Z3891">
        <v>0</v>
      </c>
      <c r="AA3891">
        <v>0</v>
      </c>
      <c r="AB3891">
        <v>13.787448237921764</v>
      </c>
      <c r="AC3891">
        <v>0</v>
      </c>
      <c r="AD3891">
        <v>0</v>
      </c>
      <c r="AE3891">
        <v>14.739396534412364</v>
      </c>
    </row>
    <row r="3892" spans="1:31" x14ac:dyDescent="0.3">
      <c r="A3892">
        <v>2694104</v>
      </c>
      <c r="B3892">
        <v>1</v>
      </c>
      <c r="C3892" t="s">
        <v>80</v>
      </c>
      <c r="D3892" t="s">
        <v>91</v>
      </c>
      <c r="E3892" t="s">
        <v>244</v>
      </c>
      <c r="F3892" t="s">
        <v>11100</v>
      </c>
      <c r="G3892" t="s">
        <v>346</v>
      </c>
      <c r="H3892" t="s">
        <v>187</v>
      </c>
      <c r="I3892" t="s">
        <v>136</v>
      </c>
      <c r="J3892" t="s">
        <v>137</v>
      </c>
      <c r="K3892" t="s">
        <v>166</v>
      </c>
      <c r="L3892" t="s">
        <v>11101</v>
      </c>
      <c r="M3892" t="s">
        <v>11102</v>
      </c>
      <c r="N3892">
        <v>3.5775000000000001</v>
      </c>
      <c r="O3892">
        <v>0</v>
      </c>
      <c r="P3892">
        <v>83</v>
      </c>
      <c r="Q3892">
        <v>0</v>
      </c>
      <c r="R3892">
        <v>0</v>
      </c>
      <c r="S3892">
        <v>0</v>
      </c>
      <c r="T3892">
        <v>22</v>
      </c>
      <c r="U3892">
        <v>0</v>
      </c>
      <c r="V3892">
        <v>0</v>
      </c>
      <c r="W3892">
        <v>0</v>
      </c>
      <c r="X3892">
        <v>46.379398461805266</v>
      </c>
      <c r="Y3892">
        <v>0</v>
      </c>
      <c r="Z3892">
        <v>0</v>
      </c>
      <c r="AA3892">
        <v>0</v>
      </c>
      <c r="AB3892">
        <v>38.15915293235539</v>
      </c>
      <c r="AC3892">
        <v>0</v>
      </c>
      <c r="AD3892">
        <v>0</v>
      </c>
      <c r="AE3892">
        <v>84.538551394160663</v>
      </c>
    </row>
    <row r="3893" spans="1:31" x14ac:dyDescent="0.3">
      <c r="A3893">
        <v>2694183</v>
      </c>
      <c r="B3893">
        <v>1</v>
      </c>
      <c r="C3893" t="s">
        <v>81</v>
      </c>
      <c r="D3893" t="s">
        <v>117</v>
      </c>
      <c r="E3893" t="s">
        <v>141</v>
      </c>
      <c r="F3893" t="s">
        <v>11103</v>
      </c>
      <c r="G3893" t="s">
        <v>147</v>
      </c>
      <c r="H3893" t="s">
        <v>135</v>
      </c>
      <c r="I3893" t="s">
        <v>136</v>
      </c>
      <c r="J3893" t="s">
        <v>3</v>
      </c>
      <c r="K3893" t="s">
        <v>138</v>
      </c>
      <c r="L3893" t="s">
        <v>11104</v>
      </c>
      <c r="M3893" t="s">
        <v>11105</v>
      </c>
      <c r="N3893">
        <v>5.4974999999999996</v>
      </c>
      <c r="O3893">
        <v>0</v>
      </c>
      <c r="P3893">
        <v>0</v>
      </c>
      <c r="Q3893">
        <v>0</v>
      </c>
      <c r="R3893">
        <v>0</v>
      </c>
      <c r="S3893">
        <v>0</v>
      </c>
      <c r="T3893">
        <v>0</v>
      </c>
      <c r="U3893">
        <v>1</v>
      </c>
      <c r="V3893">
        <v>0</v>
      </c>
      <c r="W3893">
        <v>0</v>
      </c>
      <c r="X3893">
        <v>0</v>
      </c>
      <c r="Y3893">
        <v>0</v>
      </c>
      <c r="Z3893">
        <v>0</v>
      </c>
      <c r="AA3893">
        <v>0</v>
      </c>
      <c r="AB3893">
        <v>0</v>
      </c>
      <c r="AC3893">
        <v>3543.1427616853148</v>
      </c>
      <c r="AD3893">
        <v>0</v>
      </c>
      <c r="AE3893">
        <v>3543.1427616853148</v>
      </c>
    </row>
    <row r="3894" spans="1:31" x14ac:dyDescent="0.3">
      <c r="A3894">
        <v>2694206</v>
      </c>
      <c r="B3894">
        <v>1</v>
      </c>
      <c r="C3894" t="s">
        <v>80</v>
      </c>
      <c r="D3894" t="s">
        <v>103</v>
      </c>
      <c r="E3894" t="s">
        <v>184</v>
      </c>
      <c r="F3894" t="s">
        <v>11106</v>
      </c>
      <c r="G3894" t="s">
        <v>273</v>
      </c>
      <c r="H3894" t="s">
        <v>187</v>
      </c>
      <c r="I3894" t="s">
        <v>136</v>
      </c>
      <c r="J3894" t="s">
        <v>137</v>
      </c>
      <c r="K3894" t="s">
        <v>138</v>
      </c>
      <c r="L3894" t="s">
        <v>11107</v>
      </c>
      <c r="M3894" t="s">
        <v>11108</v>
      </c>
      <c r="N3894">
        <v>4.1325000000000003</v>
      </c>
      <c r="O3894">
        <v>0</v>
      </c>
      <c r="P3894">
        <v>124</v>
      </c>
      <c r="Q3894">
        <v>0</v>
      </c>
      <c r="R3894">
        <v>1</v>
      </c>
      <c r="S3894">
        <v>0</v>
      </c>
      <c r="T3894">
        <v>11</v>
      </c>
      <c r="U3894">
        <v>0</v>
      </c>
      <c r="V3894">
        <v>0</v>
      </c>
      <c r="W3894">
        <v>0</v>
      </c>
      <c r="X3894">
        <v>100.06718169313281</v>
      </c>
      <c r="Y3894">
        <v>0</v>
      </c>
      <c r="Z3894">
        <v>0</v>
      </c>
      <c r="AA3894">
        <v>0</v>
      </c>
      <c r="AB3894">
        <v>30.065896762646172</v>
      </c>
      <c r="AC3894">
        <v>0</v>
      </c>
      <c r="AD3894">
        <v>0</v>
      </c>
      <c r="AE3894">
        <v>130.13307845577899</v>
      </c>
    </row>
    <row r="3895" spans="1:31" x14ac:dyDescent="0.3">
      <c r="A3895">
        <v>2694291</v>
      </c>
      <c r="B3895">
        <v>1</v>
      </c>
      <c r="C3895" t="s">
        <v>80</v>
      </c>
      <c r="D3895" t="s">
        <v>101</v>
      </c>
      <c r="E3895" t="s">
        <v>244</v>
      </c>
      <c r="F3895" t="s">
        <v>11109</v>
      </c>
      <c r="G3895" t="s">
        <v>409</v>
      </c>
      <c r="H3895" t="s">
        <v>187</v>
      </c>
      <c r="I3895" t="s">
        <v>136</v>
      </c>
      <c r="J3895" t="s">
        <v>137</v>
      </c>
      <c r="K3895" t="s">
        <v>138</v>
      </c>
      <c r="L3895" t="s">
        <v>11110</v>
      </c>
      <c r="M3895" t="s">
        <v>11111</v>
      </c>
      <c r="N3895">
        <v>0.53888888800000001</v>
      </c>
      <c r="O3895">
        <v>0</v>
      </c>
      <c r="P3895">
        <v>312</v>
      </c>
      <c r="Q3895">
        <v>0</v>
      </c>
      <c r="R3895">
        <v>0</v>
      </c>
      <c r="S3895">
        <v>0</v>
      </c>
      <c r="T3895">
        <v>4</v>
      </c>
      <c r="U3895">
        <v>0</v>
      </c>
      <c r="V3895">
        <v>0</v>
      </c>
      <c r="W3895">
        <v>0</v>
      </c>
      <c r="X3895">
        <v>34.446390859509059</v>
      </c>
      <c r="Y3895">
        <v>0</v>
      </c>
      <c r="Z3895">
        <v>0</v>
      </c>
      <c r="AA3895">
        <v>0</v>
      </c>
      <c r="AB3895">
        <v>1.794699371231278</v>
      </c>
      <c r="AC3895">
        <v>0</v>
      </c>
      <c r="AD3895">
        <v>0</v>
      </c>
      <c r="AE3895">
        <v>36.241090230740333</v>
      </c>
    </row>
    <row r="3896" spans="1:31" x14ac:dyDescent="0.3">
      <c r="A3896">
        <v>2694297</v>
      </c>
      <c r="B3896">
        <v>1</v>
      </c>
      <c r="C3896" t="s">
        <v>80</v>
      </c>
      <c r="D3896" t="s">
        <v>102</v>
      </c>
      <c r="E3896" t="s">
        <v>184</v>
      </c>
      <c r="F3896" t="s">
        <v>11112</v>
      </c>
      <c r="G3896" t="s">
        <v>409</v>
      </c>
      <c r="H3896" t="s">
        <v>187</v>
      </c>
      <c r="I3896" t="s">
        <v>136</v>
      </c>
      <c r="J3896" t="s">
        <v>137</v>
      </c>
      <c r="K3896" t="s">
        <v>138</v>
      </c>
      <c r="L3896" t="s">
        <v>11113</v>
      </c>
      <c r="M3896" t="s">
        <v>11114</v>
      </c>
      <c r="N3896">
        <v>0.32777777699999999</v>
      </c>
      <c r="O3896">
        <v>0</v>
      </c>
      <c r="P3896">
        <v>2</v>
      </c>
      <c r="Q3896">
        <v>0</v>
      </c>
      <c r="R3896">
        <v>4</v>
      </c>
      <c r="S3896">
        <v>0</v>
      </c>
      <c r="T3896">
        <v>2</v>
      </c>
      <c r="U3896">
        <v>0</v>
      </c>
      <c r="V3896">
        <v>0</v>
      </c>
      <c r="W3896">
        <v>0</v>
      </c>
      <c r="X3896">
        <v>0.13580407109093778</v>
      </c>
      <c r="Y3896">
        <v>0</v>
      </c>
      <c r="Z3896">
        <v>0.78730654089604513</v>
      </c>
      <c r="AA3896">
        <v>0</v>
      </c>
      <c r="AB3896">
        <v>9.6778175687893334E-2</v>
      </c>
      <c r="AC3896">
        <v>0</v>
      </c>
      <c r="AD3896">
        <v>0</v>
      </c>
      <c r="AE3896">
        <v>1.0198887876748763</v>
      </c>
    </row>
    <row r="3897" spans="1:31" x14ac:dyDescent="0.3">
      <c r="A3897">
        <v>2694321</v>
      </c>
      <c r="B3897">
        <v>1</v>
      </c>
      <c r="C3897" t="s">
        <v>81</v>
      </c>
      <c r="D3897" t="s">
        <v>113</v>
      </c>
      <c r="E3897" t="s">
        <v>244</v>
      </c>
      <c r="F3897" t="s">
        <v>11115</v>
      </c>
      <c r="G3897" t="s">
        <v>968</v>
      </c>
      <c r="H3897" t="s">
        <v>187</v>
      </c>
      <c r="I3897" t="s">
        <v>136</v>
      </c>
      <c r="J3897" t="s">
        <v>137</v>
      </c>
      <c r="K3897" t="s">
        <v>138</v>
      </c>
      <c r="L3897" t="s">
        <v>11116</v>
      </c>
      <c r="M3897" t="s">
        <v>11117</v>
      </c>
      <c r="N3897">
        <v>2.0702777769999998</v>
      </c>
      <c r="O3897">
        <v>0</v>
      </c>
      <c r="P3897">
        <v>4</v>
      </c>
      <c r="Q3897">
        <v>0</v>
      </c>
      <c r="R3897">
        <v>3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1.7356676330583238</v>
      </c>
      <c r="Y3897">
        <v>0</v>
      </c>
      <c r="Z3897">
        <v>3.4921829120751191</v>
      </c>
      <c r="AA3897">
        <v>0</v>
      </c>
      <c r="AB3897">
        <v>0</v>
      </c>
      <c r="AC3897">
        <v>0</v>
      </c>
      <c r="AD3897">
        <v>0</v>
      </c>
      <c r="AE3897">
        <v>5.2278505451334425</v>
      </c>
    </row>
    <row r="3898" spans="1:31" x14ac:dyDescent="0.3">
      <c r="A3898">
        <v>2694333</v>
      </c>
      <c r="B3898">
        <v>1</v>
      </c>
      <c r="C3898" t="s">
        <v>80</v>
      </c>
      <c r="D3898" t="s">
        <v>82</v>
      </c>
      <c r="E3898" t="s">
        <v>213</v>
      </c>
      <c r="F3898" t="s">
        <v>11118</v>
      </c>
      <c r="G3898" t="s">
        <v>688</v>
      </c>
      <c r="H3898" t="s">
        <v>187</v>
      </c>
      <c r="I3898" t="s">
        <v>136</v>
      </c>
      <c r="J3898" t="s">
        <v>137</v>
      </c>
      <c r="K3898" t="s">
        <v>138</v>
      </c>
      <c r="L3898" t="s">
        <v>11119</v>
      </c>
      <c r="M3898" t="s">
        <v>11120</v>
      </c>
      <c r="N3898">
        <v>1.6955555550000001</v>
      </c>
      <c r="O3898">
        <v>0</v>
      </c>
      <c r="P3898">
        <v>1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0.47733304579346941</v>
      </c>
      <c r="Y3898">
        <v>0</v>
      </c>
      <c r="Z3898">
        <v>0</v>
      </c>
      <c r="AA3898">
        <v>0</v>
      </c>
      <c r="AB3898">
        <v>0</v>
      </c>
      <c r="AC3898">
        <v>0</v>
      </c>
      <c r="AD3898">
        <v>0</v>
      </c>
      <c r="AE3898">
        <v>0.47733304579346941</v>
      </c>
    </row>
    <row r="3899" spans="1:31" x14ac:dyDescent="0.3">
      <c r="A3899">
        <v>2694359</v>
      </c>
      <c r="B3899">
        <v>1</v>
      </c>
      <c r="C3899" t="s">
        <v>80</v>
      </c>
      <c r="D3899" t="s">
        <v>103</v>
      </c>
      <c r="E3899" t="s">
        <v>184</v>
      </c>
      <c r="F3899" t="s">
        <v>11121</v>
      </c>
      <c r="G3899" t="s">
        <v>186</v>
      </c>
      <c r="H3899" t="s">
        <v>187</v>
      </c>
      <c r="I3899" t="s">
        <v>136</v>
      </c>
      <c r="J3899" t="s">
        <v>137</v>
      </c>
      <c r="K3899" t="s">
        <v>138</v>
      </c>
      <c r="L3899" t="s">
        <v>11122</v>
      </c>
      <c r="M3899" t="s">
        <v>11123</v>
      </c>
      <c r="N3899">
        <v>1.571666666</v>
      </c>
      <c r="O3899">
        <v>0</v>
      </c>
      <c r="P3899">
        <v>33</v>
      </c>
      <c r="Q3899">
        <v>0</v>
      </c>
      <c r="R3899">
        <v>0</v>
      </c>
      <c r="S3899">
        <v>0</v>
      </c>
      <c r="T3899">
        <v>4</v>
      </c>
      <c r="U3899">
        <v>0</v>
      </c>
      <c r="V3899">
        <v>0</v>
      </c>
      <c r="W3899">
        <v>0</v>
      </c>
      <c r="X3899">
        <v>10.537433739343848</v>
      </c>
      <c r="Y3899">
        <v>0</v>
      </c>
      <c r="Z3899">
        <v>0</v>
      </c>
      <c r="AA3899">
        <v>0</v>
      </c>
      <c r="AB3899">
        <v>0.74078847693853833</v>
      </c>
      <c r="AC3899">
        <v>0</v>
      </c>
      <c r="AD3899">
        <v>0</v>
      </c>
      <c r="AE3899">
        <v>11.278222216282387</v>
      </c>
    </row>
    <row r="3900" spans="1:31" x14ac:dyDescent="0.3">
      <c r="A3900">
        <v>2694364</v>
      </c>
      <c r="B3900">
        <v>1</v>
      </c>
      <c r="C3900" t="s">
        <v>81</v>
      </c>
      <c r="D3900" t="s">
        <v>118</v>
      </c>
      <c r="E3900" t="s">
        <v>428</v>
      </c>
      <c r="F3900" t="s">
        <v>9257</v>
      </c>
      <c r="G3900" t="s">
        <v>6413</v>
      </c>
      <c r="H3900" t="s">
        <v>187</v>
      </c>
      <c r="I3900" t="s">
        <v>136</v>
      </c>
      <c r="J3900" t="s">
        <v>137</v>
      </c>
      <c r="K3900" t="s">
        <v>138</v>
      </c>
      <c r="L3900" t="s">
        <v>11124</v>
      </c>
      <c r="M3900" t="s">
        <v>11125</v>
      </c>
      <c r="N3900">
        <v>0.35861111099999998</v>
      </c>
      <c r="O3900">
        <v>0</v>
      </c>
      <c r="P3900">
        <v>14</v>
      </c>
      <c r="Q3900">
        <v>0</v>
      </c>
      <c r="R3900">
        <v>0</v>
      </c>
      <c r="S3900">
        <v>0</v>
      </c>
      <c r="T3900">
        <v>3</v>
      </c>
      <c r="U3900">
        <v>0</v>
      </c>
      <c r="V3900">
        <v>0</v>
      </c>
      <c r="W3900">
        <v>0</v>
      </c>
      <c r="X3900">
        <v>0.87618486389961792</v>
      </c>
      <c r="Y3900">
        <v>0</v>
      </c>
      <c r="Z3900">
        <v>0</v>
      </c>
      <c r="AA3900">
        <v>0</v>
      </c>
      <c r="AB3900">
        <v>0.53827043779511419</v>
      </c>
      <c r="AC3900">
        <v>0</v>
      </c>
      <c r="AD3900">
        <v>0</v>
      </c>
      <c r="AE3900">
        <v>1.4144553016947321</v>
      </c>
    </row>
    <row r="3901" spans="1:31" x14ac:dyDescent="0.3">
      <c r="A3901">
        <v>2694373</v>
      </c>
      <c r="B3901">
        <v>1</v>
      </c>
      <c r="C3901" t="s">
        <v>80</v>
      </c>
      <c r="D3901" t="s">
        <v>97</v>
      </c>
      <c r="E3901" t="s">
        <v>213</v>
      </c>
      <c r="F3901" t="s">
        <v>11126</v>
      </c>
      <c r="G3901" t="s">
        <v>831</v>
      </c>
      <c r="H3901" t="s">
        <v>187</v>
      </c>
      <c r="I3901" t="s">
        <v>136</v>
      </c>
      <c r="J3901" t="s">
        <v>137</v>
      </c>
      <c r="K3901" t="s">
        <v>138</v>
      </c>
      <c r="L3901" t="s">
        <v>11127</v>
      </c>
      <c r="M3901" t="s">
        <v>11128</v>
      </c>
      <c r="N3901">
        <v>1.320277777</v>
      </c>
      <c r="O3901">
        <v>0</v>
      </c>
      <c r="P3901">
        <v>0</v>
      </c>
      <c r="Q3901">
        <v>0</v>
      </c>
      <c r="R3901">
        <v>1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0</v>
      </c>
      <c r="AA3901">
        <v>0</v>
      </c>
      <c r="AB3901">
        <v>0</v>
      </c>
      <c r="AC3901">
        <v>0</v>
      </c>
      <c r="AD3901">
        <v>0</v>
      </c>
      <c r="AE3901">
        <v>0</v>
      </c>
    </row>
    <row r="3902" spans="1:31" x14ac:dyDescent="0.3">
      <c r="A3902">
        <v>2694381</v>
      </c>
      <c r="B3902">
        <v>1</v>
      </c>
      <c r="C3902" t="s">
        <v>80</v>
      </c>
      <c r="D3902" t="s">
        <v>95</v>
      </c>
      <c r="E3902" t="s">
        <v>184</v>
      </c>
      <c r="F3902" t="s">
        <v>11129</v>
      </c>
      <c r="G3902" t="s">
        <v>409</v>
      </c>
      <c r="H3902" t="s">
        <v>187</v>
      </c>
      <c r="I3902" t="s">
        <v>136</v>
      </c>
      <c r="J3902" t="s">
        <v>137</v>
      </c>
      <c r="K3902" t="s">
        <v>138</v>
      </c>
      <c r="L3902" t="s">
        <v>11130</v>
      </c>
      <c r="M3902" t="s">
        <v>11131</v>
      </c>
      <c r="N3902">
        <v>0.19805555499999999</v>
      </c>
      <c r="O3902">
        <v>0</v>
      </c>
      <c r="P3902">
        <v>81</v>
      </c>
      <c r="Q3902">
        <v>0</v>
      </c>
      <c r="R3902">
        <v>0</v>
      </c>
      <c r="S3902">
        <v>0</v>
      </c>
      <c r="T3902">
        <v>7</v>
      </c>
      <c r="U3902">
        <v>0</v>
      </c>
      <c r="V3902">
        <v>0</v>
      </c>
      <c r="W3902">
        <v>0</v>
      </c>
      <c r="X3902">
        <v>3.6889761851726122</v>
      </c>
      <c r="Y3902">
        <v>0</v>
      </c>
      <c r="Z3902">
        <v>0</v>
      </c>
      <c r="AA3902">
        <v>0</v>
      </c>
      <c r="AB3902">
        <v>0.81317011767889413</v>
      </c>
      <c r="AC3902">
        <v>0</v>
      </c>
      <c r="AD3902">
        <v>0</v>
      </c>
      <c r="AE3902">
        <v>4.5021463028515063</v>
      </c>
    </row>
    <row r="3903" spans="1:31" x14ac:dyDescent="0.3">
      <c r="A3903">
        <v>2693906</v>
      </c>
      <c r="B3903">
        <v>1</v>
      </c>
      <c r="C3903" t="s">
        <v>80</v>
      </c>
      <c r="D3903" t="s">
        <v>101</v>
      </c>
      <c r="E3903" t="s">
        <v>184</v>
      </c>
      <c r="F3903" t="s">
        <v>11132</v>
      </c>
      <c r="G3903" t="s">
        <v>346</v>
      </c>
      <c r="H3903" t="s">
        <v>187</v>
      </c>
      <c r="I3903" t="s">
        <v>136</v>
      </c>
      <c r="J3903" t="s">
        <v>137</v>
      </c>
      <c r="K3903" t="s">
        <v>166</v>
      </c>
      <c r="L3903" t="s">
        <v>11133</v>
      </c>
      <c r="M3903" t="s">
        <v>11134</v>
      </c>
      <c r="N3903">
        <v>8.386111111</v>
      </c>
      <c r="O3903">
        <v>0</v>
      </c>
      <c r="P3903">
        <v>17</v>
      </c>
      <c r="Q3903">
        <v>0</v>
      </c>
      <c r="R3903">
        <v>7</v>
      </c>
      <c r="S3903">
        <v>0</v>
      </c>
      <c r="T3903">
        <v>9</v>
      </c>
      <c r="U3903">
        <v>0</v>
      </c>
      <c r="V3903">
        <v>0</v>
      </c>
      <c r="W3903">
        <v>0</v>
      </c>
      <c r="X3903">
        <v>19.336539203635528</v>
      </c>
      <c r="Y3903">
        <v>0</v>
      </c>
      <c r="Z3903">
        <v>14.576964226289748</v>
      </c>
      <c r="AA3903">
        <v>0</v>
      </c>
      <c r="AB3903">
        <v>65.440437425557548</v>
      </c>
      <c r="AC3903">
        <v>0</v>
      </c>
      <c r="AD3903">
        <v>0</v>
      </c>
      <c r="AE3903">
        <v>99.353940855482819</v>
      </c>
    </row>
    <row r="3904" spans="1:31" x14ac:dyDescent="0.3">
      <c r="A3904">
        <v>2694305</v>
      </c>
      <c r="B3904">
        <v>1</v>
      </c>
      <c r="C3904" t="s">
        <v>80</v>
      </c>
      <c r="D3904" t="s">
        <v>109</v>
      </c>
      <c r="E3904" t="s">
        <v>184</v>
      </c>
      <c r="F3904" t="s">
        <v>11135</v>
      </c>
      <c r="G3904" t="s">
        <v>186</v>
      </c>
      <c r="H3904" t="s">
        <v>187</v>
      </c>
      <c r="I3904" t="s">
        <v>136</v>
      </c>
      <c r="J3904" t="s">
        <v>137</v>
      </c>
      <c r="K3904" t="s">
        <v>138</v>
      </c>
      <c r="L3904" t="s">
        <v>11136</v>
      </c>
      <c r="M3904" t="s">
        <v>11137</v>
      </c>
      <c r="N3904">
        <v>4.1950000000000003</v>
      </c>
      <c r="O3904">
        <v>0</v>
      </c>
      <c r="P3904">
        <v>13</v>
      </c>
      <c r="Q3904">
        <v>0</v>
      </c>
      <c r="R3904">
        <v>7</v>
      </c>
      <c r="S3904">
        <v>0</v>
      </c>
      <c r="T3904">
        <v>7</v>
      </c>
      <c r="U3904">
        <v>0</v>
      </c>
      <c r="V3904">
        <v>0</v>
      </c>
      <c r="W3904">
        <v>0</v>
      </c>
      <c r="X3904">
        <v>8.4159283280199464</v>
      </c>
      <c r="Y3904">
        <v>0</v>
      </c>
      <c r="Z3904">
        <v>37.027992535151327</v>
      </c>
      <c r="AA3904">
        <v>0</v>
      </c>
      <c r="AB3904">
        <v>6.0131795730837334</v>
      </c>
      <c r="AC3904">
        <v>0</v>
      </c>
      <c r="AD3904">
        <v>0</v>
      </c>
      <c r="AE3904">
        <v>51.457100436255004</v>
      </c>
    </row>
    <row r="3905" spans="1:31" x14ac:dyDescent="0.3">
      <c r="A3905">
        <v>2694367</v>
      </c>
      <c r="B3905">
        <v>1</v>
      </c>
      <c r="C3905" t="s">
        <v>80</v>
      </c>
      <c r="D3905" t="s">
        <v>83</v>
      </c>
      <c r="E3905" t="s">
        <v>213</v>
      </c>
      <c r="F3905" t="s">
        <v>11138</v>
      </c>
      <c r="G3905" t="s">
        <v>688</v>
      </c>
      <c r="H3905" t="s">
        <v>187</v>
      </c>
      <c r="I3905" t="s">
        <v>136</v>
      </c>
      <c r="J3905" t="s">
        <v>137</v>
      </c>
      <c r="K3905" t="s">
        <v>138</v>
      </c>
      <c r="L3905" t="s">
        <v>11139</v>
      </c>
      <c r="M3905" t="s">
        <v>11140</v>
      </c>
      <c r="N3905">
        <v>1.8491666659999999</v>
      </c>
      <c r="O3905">
        <v>0</v>
      </c>
      <c r="P3905">
        <v>4</v>
      </c>
      <c r="Q3905">
        <v>0</v>
      </c>
      <c r="R3905">
        <v>0</v>
      </c>
      <c r="S3905">
        <v>0</v>
      </c>
      <c r="T3905">
        <v>1</v>
      </c>
      <c r="U3905">
        <v>0</v>
      </c>
      <c r="V3905">
        <v>0</v>
      </c>
      <c r="W3905">
        <v>0</v>
      </c>
      <c r="X3905">
        <v>2.8402050216140378</v>
      </c>
      <c r="Y3905">
        <v>0</v>
      </c>
      <c r="Z3905">
        <v>0</v>
      </c>
      <c r="AA3905">
        <v>0</v>
      </c>
      <c r="AB3905">
        <v>2.4241640209800002</v>
      </c>
      <c r="AC3905">
        <v>0</v>
      </c>
      <c r="AD3905">
        <v>0</v>
      </c>
      <c r="AE3905">
        <v>5.2643690425940379</v>
      </c>
    </row>
    <row r="3906" spans="1:31" x14ac:dyDescent="0.3">
      <c r="A3906">
        <v>2694385</v>
      </c>
      <c r="B3906">
        <v>1</v>
      </c>
      <c r="C3906" t="s">
        <v>80</v>
      </c>
      <c r="D3906" t="s">
        <v>102</v>
      </c>
      <c r="E3906" t="s">
        <v>184</v>
      </c>
      <c r="F3906" t="s">
        <v>11141</v>
      </c>
      <c r="G3906" t="s">
        <v>186</v>
      </c>
      <c r="H3906" t="s">
        <v>187</v>
      </c>
      <c r="I3906" t="s">
        <v>136</v>
      </c>
      <c r="J3906" t="s">
        <v>137</v>
      </c>
      <c r="K3906" t="s">
        <v>138</v>
      </c>
      <c r="L3906" t="s">
        <v>11142</v>
      </c>
      <c r="M3906" t="s">
        <v>11143</v>
      </c>
      <c r="N3906">
        <v>1.713333333</v>
      </c>
      <c r="O3906">
        <v>0</v>
      </c>
      <c r="P3906">
        <v>46</v>
      </c>
      <c r="Q3906">
        <v>0</v>
      </c>
      <c r="R3906">
        <v>3</v>
      </c>
      <c r="S3906">
        <v>0</v>
      </c>
      <c r="T3906">
        <v>5</v>
      </c>
      <c r="U3906">
        <v>0</v>
      </c>
      <c r="V3906">
        <v>0</v>
      </c>
      <c r="W3906">
        <v>0</v>
      </c>
      <c r="X3906">
        <v>12.083527866226504</v>
      </c>
      <c r="Y3906">
        <v>0</v>
      </c>
      <c r="Z3906">
        <v>1.0550860218422637</v>
      </c>
      <c r="AA3906">
        <v>0</v>
      </c>
      <c r="AB3906">
        <v>10.02860485917347</v>
      </c>
      <c r="AC3906">
        <v>0</v>
      </c>
      <c r="AD3906">
        <v>0</v>
      </c>
      <c r="AE3906">
        <v>23.167218747242238</v>
      </c>
    </row>
    <row r="3907" spans="1:31" x14ac:dyDescent="0.3">
      <c r="A3907">
        <v>2694398</v>
      </c>
      <c r="B3907">
        <v>1</v>
      </c>
      <c r="C3907" t="s">
        <v>80</v>
      </c>
      <c r="D3907" t="s">
        <v>94</v>
      </c>
      <c r="E3907" t="s">
        <v>428</v>
      </c>
      <c r="F3907" t="s">
        <v>11144</v>
      </c>
      <c r="G3907" t="s">
        <v>409</v>
      </c>
      <c r="H3907" t="s">
        <v>187</v>
      </c>
      <c r="I3907" t="s">
        <v>136</v>
      </c>
      <c r="J3907" t="s">
        <v>137</v>
      </c>
      <c r="K3907" t="s">
        <v>138</v>
      </c>
      <c r="L3907" t="s">
        <v>11145</v>
      </c>
      <c r="M3907" t="s">
        <v>11146</v>
      </c>
      <c r="N3907">
        <v>0.28055555500000001</v>
      </c>
      <c r="O3907">
        <v>0</v>
      </c>
      <c r="P3907">
        <v>26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1.6983483420939645</v>
      </c>
      <c r="Y3907">
        <v>0</v>
      </c>
      <c r="Z3907">
        <v>0</v>
      </c>
      <c r="AA3907">
        <v>0</v>
      </c>
      <c r="AB3907">
        <v>0</v>
      </c>
      <c r="AC3907">
        <v>0</v>
      </c>
      <c r="AD3907">
        <v>0</v>
      </c>
      <c r="AE3907">
        <v>1.6983483420939645</v>
      </c>
    </row>
    <row r="3908" spans="1:31" x14ac:dyDescent="0.3">
      <c r="A3908">
        <v>2694310</v>
      </c>
      <c r="B3908">
        <v>1</v>
      </c>
      <c r="C3908" t="s">
        <v>80</v>
      </c>
      <c r="D3908" t="s">
        <v>102</v>
      </c>
      <c r="E3908" t="s">
        <v>213</v>
      </c>
      <c r="F3908" t="s">
        <v>11147</v>
      </c>
      <c r="G3908" t="s">
        <v>688</v>
      </c>
      <c r="H3908" t="s">
        <v>187</v>
      </c>
      <c r="I3908" t="s">
        <v>136</v>
      </c>
      <c r="J3908" t="s">
        <v>137</v>
      </c>
      <c r="K3908" t="s">
        <v>138</v>
      </c>
      <c r="L3908" t="s">
        <v>11148</v>
      </c>
      <c r="M3908" t="s">
        <v>11149</v>
      </c>
      <c r="N3908">
        <v>0.83444444399999995</v>
      </c>
      <c r="O3908">
        <v>0</v>
      </c>
      <c r="P3908">
        <v>1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0.25540959305191008</v>
      </c>
      <c r="Y3908">
        <v>0</v>
      </c>
      <c r="Z3908">
        <v>0</v>
      </c>
      <c r="AA3908">
        <v>0</v>
      </c>
      <c r="AB3908">
        <v>0</v>
      </c>
      <c r="AC3908">
        <v>0</v>
      </c>
      <c r="AD3908">
        <v>0</v>
      </c>
      <c r="AE3908">
        <v>0.25540959305191008</v>
      </c>
    </row>
    <row r="3909" spans="1:31" x14ac:dyDescent="0.3">
      <c r="A3909">
        <v>2694310</v>
      </c>
      <c r="B3909">
        <v>2</v>
      </c>
      <c r="C3909" t="s">
        <v>80</v>
      </c>
      <c r="D3909" t="s">
        <v>102</v>
      </c>
      <c r="E3909" t="s">
        <v>244</v>
      </c>
      <c r="F3909" t="s">
        <v>11150</v>
      </c>
      <c r="G3909" t="s">
        <v>688</v>
      </c>
      <c r="H3909" t="s">
        <v>187</v>
      </c>
      <c r="I3909" t="s">
        <v>136</v>
      </c>
      <c r="J3909" t="s">
        <v>137</v>
      </c>
      <c r="K3909" t="s">
        <v>138</v>
      </c>
      <c r="L3909" t="s">
        <v>11149</v>
      </c>
      <c r="M3909" t="s">
        <v>11151</v>
      </c>
      <c r="N3909">
        <v>0.56555555499999999</v>
      </c>
      <c r="O3909">
        <v>0</v>
      </c>
      <c r="P3909">
        <v>104</v>
      </c>
      <c r="Q3909">
        <v>0</v>
      </c>
      <c r="R3909">
        <v>0</v>
      </c>
      <c r="S3909">
        <v>0</v>
      </c>
      <c r="T3909">
        <v>2</v>
      </c>
      <c r="U3909">
        <v>0</v>
      </c>
      <c r="V3909">
        <v>0</v>
      </c>
      <c r="W3909">
        <v>0</v>
      </c>
      <c r="X3909">
        <v>16.051701730814649</v>
      </c>
      <c r="Y3909">
        <v>0</v>
      </c>
      <c r="Z3909">
        <v>0</v>
      </c>
      <c r="AA3909">
        <v>0</v>
      </c>
      <c r="AB3909">
        <v>0.16852814507262981</v>
      </c>
      <c r="AC3909">
        <v>0</v>
      </c>
      <c r="AD3909">
        <v>0</v>
      </c>
      <c r="AE3909">
        <v>16.220229875887281</v>
      </c>
    </row>
    <row r="3910" spans="1:31" x14ac:dyDescent="0.3">
      <c r="A3910">
        <v>2694345</v>
      </c>
      <c r="B3910">
        <v>1</v>
      </c>
      <c r="C3910" t="s">
        <v>80</v>
      </c>
      <c r="D3910" t="s">
        <v>105</v>
      </c>
      <c r="E3910" t="s">
        <v>184</v>
      </c>
      <c r="F3910" t="s">
        <v>11152</v>
      </c>
      <c r="G3910" t="s">
        <v>186</v>
      </c>
      <c r="H3910" t="s">
        <v>187</v>
      </c>
      <c r="I3910" t="s">
        <v>136</v>
      </c>
      <c r="J3910" t="s">
        <v>137</v>
      </c>
      <c r="K3910" t="s">
        <v>138</v>
      </c>
      <c r="L3910" t="s">
        <v>11153</v>
      </c>
      <c r="M3910" t="s">
        <v>11154</v>
      </c>
      <c r="N3910">
        <v>3.5605555550000001</v>
      </c>
      <c r="O3910">
        <v>0</v>
      </c>
      <c r="P3910">
        <v>33</v>
      </c>
      <c r="Q3910">
        <v>0</v>
      </c>
      <c r="R3910">
        <v>0</v>
      </c>
      <c r="S3910">
        <v>0</v>
      </c>
      <c r="T3910">
        <v>1</v>
      </c>
      <c r="U3910">
        <v>0</v>
      </c>
      <c r="V3910">
        <v>0</v>
      </c>
      <c r="W3910">
        <v>0</v>
      </c>
      <c r="X3910">
        <v>26.597650924632262</v>
      </c>
      <c r="Y3910">
        <v>0</v>
      </c>
      <c r="Z3910">
        <v>0</v>
      </c>
      <c r="AA3910">
        <v>0</v>
      </c>
      <c r="AB3910">
        <v>1.4658705306849147</v>
      </c>
      <c r="AC3910">
        <v>0</v>
      </c>
      <c r="AD3910">
        <v>0</v>
      </c>
      <c r="AE3910">
        <v>28.063521455317176</v>
      </c>
    </row>
    <row r="3911" spans="1:31" x14ac:dyDescent="0.3">
      <c r="A3911">
        <v>2694378</v>
      </c>
      <c r="B3911">
        <v>1</v>
      </c>
      <c r="C3911" t="s">
        <v>80</v>
      </c>
      <c r="D3911" t="s">
        <v>95</v>
      </c>
      <c r="E3911" t="s">
        <v>184</v>
      </c>
      <c r="F3911" t="s">
        <v>11155</v>
      </c>
      <c r="G3911" t="s">
        <v>186</v>
      </c>
      <c r="H3911" t="s">
        <v>187</v>
      </c>
      <c r="I3911" t="s">
        <v>136</v>
      </c>
      <c r="J3911" t="s">
        <v>137</v>
      </c>
      <c r="K3911" t="s">
        <v>138</v>
      </c>
      <c r="L3911" t="s">
        <v>11156</v>
      </c>
      <c r="M3911" t="s">
        <v>11157</v>
      </c>
      <c r="N3911">
        <v>2.5877777769999999</v>
      </c>
      <c r="O3911">
        <v>0</v>
      </c>
      <c r="P3911">
        <v>22</v>
      </c>
      <c r="Q3911">
        <v>0</v>
      </c>
      <c r="R3911">
        <v>0</v>
      </c>
      <c r="S3911">
        <v>0</v>
      </c>
      <c r="T3911">
        <v>1</v>
      </c>
      <c r="U3911">
        <v>0</v>
      </c>
      <c r="V3911">
        <v>0</v>
      </c>
      <c r="W3911">
        <v>0</v>
      </c>
      <c r="X3911">
        <v>6.1885352562178877</v>
      </c>
      <c r="Y3911">
        <v>0</v>
      </c>
      <c r="Z3911">
        <v>0</v>
      </c>
      <c r="AA3911">
        <v>0</v>
      </c>
      <c r="AB3911">
        <v>0</v>
      </c>
      <c r="AC3911">
        <v>0</v>
      </c>
      <c r="AD3911">
        <v>0</v>
      </c>
      <c r="AE3911">
        <v>6.1885352562178877</v>
      </c>
    </row>
    <row r="3912" spans="1:31" x14ac:dyDescent="0.3">
      <c r="A3912">
        <v>2694392</v>
      </c>
      <c r="B3912">
        <v>1</v>
      </c>
      <c r="C3912" t="s">
        <v>80</v>
      </c>
      <c r="D3912" t="s">
        <v>95</v>
      </c>
      <c r="E3912" t="s">
        <v>184</v>
      </c>
      <c r="F3912" t="s">
        <v>11158</v>
      </c>
      <c r="G3912" t="s">
        <v>186</v>
      </c>
      <c r="H3912" t="s">
        <v>187</v>
      </c>
      <c r="I3912" t="s">
        <v>136</v>
      </c>
      <c r="J3912" t="s">
        <v>137</v>
      </c>
      <c r="K3912" t="s">
        <v>138</v>
      </c>
      <c r="L3912" t="s">
        <v>11159</v>
      </c>
      <c r="M3912" t="s">
        <v>11160</v>
      </c>
      <c r="N3912">
        <v>0.98472222200000004</v>
      </c>
      <c r="O3912">
        <v>0</v>
      </c>
      <c r="P3912">
        <v>41</v>
      </c>
      <c r="Q3912">
        <v>0</v>
      </c>
      <c r="R3912">
        <v>0</v>
      </c>
      <c r="S3912">
        <v>0</v>
      </c>
      <c r="T3912">
        <v>3</v>
      </c>
      <c r="U3912">
        <v>0</v>
      </c>
      <c r="V3912">
        <v>0</v>
      </c>
      <c r="W3912">
        <v>0</v>
      </c>
      <c r="X3912">
        <v>1.6504755248362457</v>
      </c>
      <c r="Y3912">
        <v>0</v>
      </c>
      <c r="Z3912">
        <v>0</v>
      </c>
      <c r="AA3912">
        <v>0</v>
      </c>
      <c r="AB3912">
        <v>1.13869789566</v>
      </c>
      <c r="AC3912">
        <v>0</v>
      </c>
      <c r="AD3912">
        <v>0</v>
      </c>
      <c r="AE3912">
        <v>2.7891734204962457</v>
      </c>
    </row>
    <row r="3913" spans="1:31" x14ac:dyDescent="0.3">
      <c r="A3913">
        <v>2694357</v>
      </c>
      <c r="B3913">
        <v>1</v>
      </c>
      <c r="C3913" t="s">
        <v>80</v>
      </c>
      <c r="D3913" t="s">
        <v>107</v>
      </c>
      <c r="E3913" t="s">
        <v>184</v>
      </c>
      <c r="F3913" t="s">
        <v>11161</v>
      </c>
      <c r="G3913" t="s">
        <v>253</v>
      </c>
      <c r="H3913" t="s">
        <v>187</v>
      </c>
      <c r="I3913" t="s">
        <v>136</v>
      </c>
      <c r="J3913" t="s">
        <v>137</v>
      </c>
      <c r="K3913" t="s">
        <v>138</v>
      </c>
      <c r="L3913" t="s">
        <v>11162</v>
      </c>
      <c r="M3913" t="s">
        <v>11163</v>
      </c>
      <c r="N3913">
        <v>0.625</v>
      </c>
      <c r="O3913">
        <v>0</v>
      </c>
      <c r="P3913">
        <v>333</v>
      </c>
      <c r="Q3913">
        <v>0</v>
      </c>
      <c r="R3913">
        <v>8</v>
      </c>
      <c r="S3913">
        <v>0</v>
      </c>
      <c r="T3913">
        <v>36</v>
      </c>
      <c r="U3913">
        <v>0</v>
      </c>
      <c r="V3913">
        <v>0</v>
      </c>
      <c r="W3913">
        <v>0</v>
      </c>
      <c r="X3913">
        <v>43.212795142756633</v>
      </c>
      <c r="Y3913">
        <v>0</v>
      </c>
      <c r="Z3913">
        <v>1.7862775898915624</v>
      </c>
      <c r="AA3913">
        <v>0</v>
      </c>
      <c r="AB3913">
        <v>20.291073578111309</v>
      </c>
      <c r="AC3913">
        <v>0</v>
      </c>
      <c r="AD3913">
        <v>0</v>
      </c>
      <c r="AE3913">
        <v>65.290146310759496</v>
      </c>
    </row>
    <row r="3914" spans="1:31" x14ac:dyDescent="0.3">
      <c r="A3914">
        <v>2694335</v>
      </c>
      <c r="B3914">
        <v>1</v>
      </c>
      <c r="C3914" t="s">
        <v>80</v>
      </c>
      <c r="D3914" t="s">
        <v>87</v>
      </c>
      <c r="E3914" t="s">
        <v>244</v>
      </c>
      <c r="F3914" t="s">
        <v>11164</v>
      </c>
      <c r="G3914" t="s">
        <v>831</v>
      </c>
      <c r="H3914" t="s">
        <v>187</v>
      </c>
      <c r="I3914" t="s">
        <v>136</v>
      </c>
      <c r="J3914" t="s">
        <v>137</v>
      </c>
      <c r="K3914" t="s">
        <v>138</v>
      </c>
      <c r="L3914" t="s">
        <v>11165</v>
      </c>
      <c r="M3914" t="s">
        <v>11166</v>
      </c>
      <c r="N3914">
        <v>6.2249999999999996</v>
      </c>
      <c r="O3914">
        <v>0</v>
      </c>
      <c r="P3914">
        <v>222</v>
      </c>
      <c r="Q3914">
        <v>0</v>
      </c>
      <c r="R3914">
        <v>0</v>
      </c>
      <c r="S3914">
        <v>0</v>
      </c>
      <c r="T3914">
        <v>11</v>
      </c>
      <c r="U3914">
        <v>0</v>
      </c>
      <c r="V3914">
        <v>0</v>
      </c>
      <c r="W3914">
        <v>0</v>
      </c>
      <c r="X3914">
        <v>358.56369801000136</v>
      </c>
      <c r="Y3914">
        <v>0</v>
      </c>
      <c r="Z3914">
        <v>0</v>
      </c>
      <c r="AA3914">
        <v>0</v>
      </c>
      <c r="AB3914">
        <v>47.175446989443998</v>
      </c>
      <c r="AC3914">
        <v>0</v>
      </c>
      <c r="AD3914">
        <v>0</v>
      </c>
      <c r="AE3914">
        <v>405.73914499944533</v>
      </c>
    </row>
    <row r="3915" spans="1:31" x14ac:dyDescent="0.3">
      <c r="A3915">
        <v>2694388</v>
      </c>
      <c r="B3915">
        <v>1</v>
      </c>
      <c r="C3915" t="s">
        <v>80</v>
      </c>
      <c r="D3915" t="s">
        <v>83</v>
      </c>
      <c r="E3915" t="s">
        <v>213</v>
      </c>
      <c r="F3915" t="s">
        <v>11167</v>
      </c>
      <c r="G3915" t="s">
        <v>688</v>
      </c>
      <c r="H3915" t="s">
        <v>187</v>
      </c>
      <c r="I3915" t="s">
        <v>136</v>
      </c>
      <c r="J3915" t="s">
        <v>137</v>
      </c>
      <c r="K3915" t="s">
        <v>138</v>
      </c>
      <c r="L3915" t="s">
        <v>11168</v>
      </c>
      <c r="M3915" t="s">
        <v>11169</v>
      </c>
      <c r="N3915">
        <v>3.644722222</v>
      </c>
      <c r="O3915">
        <v>0</v>
      </c>
      <c r="P3915">
        <v>1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0.83240585818796886</v>
      </c>
      <c r="Y3915">
        <v>0</v>
      </c>
      <c r="Z3915">
        <v>0</v>
      </c>
      <c r="AA3915">
        <v>0</v>
      </c>
      <c r="AB3915">
        <v>0</v>
      </c>
      <c r="AC3915">
        <v>0</v>
      </c>
      <c r="AD3915">
        <v>0</v>
      </c>
      <c r="AE3915">
        <v>0.83240585818796886</v>
      </c>
    </row>
    <row r="3916" spans="1:31" x14ac:dyDescent="0.3">
      <c r="A3916">
        <v>2694406</v>
      </c>
      <c r="B3916">
        <v>1</v>
      </c>
      <c r="C3916" t="s">
        <v>80</v>
      </c>
      <c r="D3916" t="s">
        <v>102</v>
      </c>
      <c r="E3916" t="s">
        <v>184</v>
      </c>
      <c r="F3916" t="s">
        <v>11170</v>
      </c>
      <c r="G3916" t="s">
        <v>186</v>
      </c>
      <c r="H3916" t="s">
        <v>187</v>
      </c>
      <c r="I3916" t="s">
        <v>136</v>
      </c>
      <c r="J3916" t="s">
        <v>137</v>
      </c>
      <c r="K3916" t="s">
        <v>138</v>
      </c>
      <c r="L3916" t="s">
        <v>11171</v>
      </c>
      <c r="M3916" t="s">
        <v>11172</v>
      </c>
      <c r="N3916">
        <v>2.286944444</v>
      </c>
      <c r="O3916">
        <v>0</v>
      </c>
      <c r="P3916">
        <v>1</v>
      </c>
      <c r="Q3916">
        <v>0</v>
      </c>
      <c r="R3916">
        <v>9</v>
      </c>
      <c r="S3916">
        <v>0</v>
      </c>
      <c r="T3916">
        <v>1</v>
      </c>
      <c r="U3916">
        <v>0</v>
      </c>
      <c r="V3916">
        <v>0</v>
      </c>
      <c r="W3916">
        <v>0</v>
      </c>
      <c r="X3916">
        <v>0</v>
      </c>
      <c r="Y3916">
        <v>0</v>
      </c>
      <c r="Z3916">
        <v>20.982941085813586</v>
      </c>
      <c r="AA3916">
        <v>0</v>
      </c>
      <c r="AB3916">
        <v>0</v>
      </c>
      <c r="AC3916">
        <v>0</v>
      </c>
      <c r="AD3916">
        <v>0</v>
      </c>
      <c r="AE3916">
        <v>20.982941085813586</v>
      </c>
    </row>
    <row r="3917" spans="1:31" x14ac:dyDescent="0.3">
      <c r="A3917">
        <v>2694414</v>
      </c>
      <c r="B3917">
        <v>1</v>
      </c>
      <c r="C3917" t="s">
        <v>80</v>
      </c>
      <c r="D3917" t="s">
        <v>95</v>
      </c>
      <c r="E3917" t="s">
        <v>244</v>
      </c>
      <c r="F3917" t="s">
        <v>11173</v>
      </c>
      <c r="G3917" t="s">
        <v>409</v>
      </c>
      <c r="H3917" t="s">
        <v>187</v>
      </c>
      <c r="I3917" t="s">
        <v>136</v>
      </c>
      <c r="J3917" t="s">
        <v>137</v>
      </c>
      <c r="K3917" t="s">
        <v>138</v>
      </c>
      <c r="L3917" t="s">
        <v>11174</v>
      </c>
      <c r="M3917" t="s">
        <v>11175</v>
      </c>
      <c r="N3917">
        <v>2.6233333330000002</v>
      </c>
      <c r="O3917">
        <v>0</v>
      </c>
      <c r="P3917">
        <v>120</v>
      </c>
      <c r="Q3917">
        <v>0</v>
      </c>
      <c r="R3917">
        <v>3</v>
      </c>
      <c r="S3917">
        <v>0</v>
      </c>
      <c r="T3917">
        <v>7</v>
      </c>
      <c r="U3917">
        <v>0</v>
      </c>
      <c r="V3917">
        <v>0</v>
      </c>
      <c r="W3917">
        <v>0</v>
      </c>
      <c r="X3917">
        <v>16.677330678647028</v>
      </c>
      <c r="Y3917">
        <v>0</v>
      </c>
      <c r="Z3917">
        <v>0</v>
      </c>
      <c r="AA3917">
        <v>0</v>
      </c>
      <c r="AB3917">
        <v>1.0397214020887335</v>
      </c>
      <c r="AC3917">
        <v>0</v>
      </c>
      <c r="AD3917">
        <v>0</v>
      </c>
      <c r="AE3917">
        <v>17.717052080735762</v>
      </c>
    </row>
    <row r="3918" spans="1:31" x14ac:dyDescent="0.3">
      <c r="A3918">
        <v>2694429</v>
      </c>
      <c r="B3918">
        <v>1</v>
      </c>
      <c r="C3918" t="s">
        <v>80</v>
      </c>
      <c r="D3918" t="s">
        <v>101</v>
      </c>
      <c r="E3918" t="s">
        <v>244</v>
      </c>
      <c r="F3918" t="s">
        <v>11176</v>
      </c>
      <c r="G3918" t="s">
        <v>409</v>
      </c>
      <c r="H3918" t="s">
        <v>187</v>
      </c>
      <c r="I3918" t="s">
        <v>136</v>
      </c>
      <c r="J3918" t="s">
        <v>137</v>
      </c>
      <c r="K3918" t="s">
        <v>138</v>
      </c>
      <c r="L3918" t="s">
        <v>11177</v>
      </c>
      <c r="M3918" t="s">
        <v>11178</v>
      </c>
      <c r="N3918">
        <v>0.834166666</v>
      </c>
      <c r="O3918">
        <v>0</v>
      </c>
      <c r="P3918">
        <v>76</v>
      </c>
      <c r="Q3918">
        <v>0</v>
      </c>
      <c r="R3918">
        <v>23</v>
      </c>
      <c r="S3918">
        <v>0</v>
      </c>
      <c r="T3918">
        <v>15</v>
      </c>
      <c r="U3918">
        <v>0</v>
      </c>
      <c r="V3918">
        <v>0</v>
      </c>
      <c r="W3918">
        <v>0</v>
      </c>
      <c r="X3918">
        <v>17.442238931263507</v>
      </c>
      <c r="Y3918">
        <v>0</v>
      </c>
      <c r="Z3918">
        <v>3.1525606144751577</v>
      </c>
      <c r="AA3918">
        <v>0</v>
      </c>
      <c r="AB3918">
        <v>0.76898682813300456</v>
      </c>
      <c r="AC3918">
        <v>0</v>
      </c>
      <c r="AD3918">
        <v>0</v>
      </c>
      <c r="AE3918">
        <v>21.363786373871669</v>
      </c>
    </row>
    <row r="3919" spans="1:31" x14ac:dyDescent="0.3">
      <c r="A3919">
        <v>2694417</v>
      </c>
      <c r="B3919">
        <v>1</v>
      </c>
      <c r="C3919" t="s">
        <v>80</v>
      </c>
      <c r="D3919" t="s">
        <v>98</v>
      </c>
      <c r="E3919" t="s">
        <v>213</v>
      </c>
      <c r="F3919" t="s">
        <v>11179</v>
      </c>
      <c r="G3919" t="s">
        <v>688</v>
      </c>
      <c r="H3919" t="s">
        <v>187</v>
      </c>
      <c r="I3919" t="s">
        <v>136</v>
      </c>
      <c r="J3919" t="s">
        <v>137</v>
      </c>
      <c r="K3919" t="s">
        <v>138</v>
      </c>
      <c r="L3919" t="s">
        <v>11180</v>
      </c>
      <c r="M3919" t="s">
        <v>11181</v>
      </c>
      <c r="N3919">
        <v>1.396666666</v>
      </c>
      <c r="O3919">
        <v>0</v>
      </c>
      <c r="P3919">
        <v>1</v>
      </c>
      <c r="Q3919">
        <v>0</v>
      </c>
      <c r="R3919">
        <v>1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0.24419178518557499</v>
      </c>
      <c r="Y3919">
        <v>0</v>
      </c>
      <c r="Z3919">
        <v>1.9894717711187926</v>
      </c>
      <c r="AA3919">
        <v>0</v>
      </c>
      <c r="AB3919">
        <v>0</v>
      </c>
      <c r="AC3919">
        <v>0</v>
      </c>
      <c r="AD3919">
        <v>0</v>
      </c>
      <c r="AE3919">
        <v>2.2336635563043674</v>
      </c>
    </row>
    <row r="3920" spans="1:31" x14ac:dyDescent="0.3">
      <c r="A3920">
        <v>2693969</v>
      </c>
      <c r="B3920">
        <v>1</v>
      </c>
      <c r="C3920" t="s">
        <v>80</v>
      </c>
      <c r="D3920" t="s">
        <v>83</v>
      </c>
      <c r="E3920" t="s">
        <v>145</v>
      </c>
      <c r="F3920" t="s">
        <v>8818</v>
      </c>
      <c r="G3920" t="s">
        <v>134</v>
      </c>
      <c r="H3920" t="s">
        <v>135</v>
      </c>
      <c r="I3920" t="s">
        <v>136</v>
      </c>
      <c r="J3920" t="s">
        <v>137</v>
      </c>
      <c r="K3920" t="s">
        <v>138</v>
      </c>
      <c r="L3920" t="s">
        <v>11182</v>
      </c>
      <c r="M3920" t="s">
        <v>11183</v>
      </c>
      <c r="N3920">
        <v>7.6666665999999994E-2</v>
      </c>
      <c r="O3920">
        <v>0</v>
      </c>
      <c r="P3920">
        <v>0</v>
      </c>
      <c r="Q3920">
        <v>0</v>
      </c>
      <c r="R3920">
        <v>0</v>
      </c>
      <c r="S3920">
        <v>14</v>
      </c>
      <c r="T3920">
        <v>0</v>
      </c>
      <c r="U3920">
        <v>2</v>
      </c>
      <c r="V3920">
        <v>0</v>
      </c>
      <c r="W3920">
        <v>0</v>
      </c>
      <c r="X3920">
        <v>0</v>
      </c>
      <c r="Y3920">
        <v>0</v>
      </c>
      <c r="Z3920">
        <v>0</v>
      </c>
      <c r="AA3920">
        <v>9.7092988929373227</v>
      </c>
      <c r="AB3920">
        <v>0</v>
      </c>
      <c r="AC3920">
        <v>3.3641245888771136</v>
      </c>
      <c r="AD3920">
        <v>0</v>
      </c>
      <c r="AE3920">
        <v>13.073423481814437</v>
      </c>
    </row>
    <row r="3921" spans="1:31" x14ac:dyDescent="0.3">
      <c r="A3921">
        <v>2693989</v>
      </c>
      <c r="B3921">
        <v>1</v>
      </c>
      <c r="C3921" t="s">
        <v>80</v>
      </c>
      <c r="D3921" t="s">
        <v>83</v>
      </c>
      <c r="E3921" t="s">
        <v>145</v>
      </c>
      <c r="F3921" t="s">
        <v>11184</v>
      </c>
      <c r="G3921" t="s">
        <v>2403</v>
      </c>
      <c r="H3921" t="s">
        <v>135</v>
      </c>
      <c r="I3921" t="s">
        <v>136</v>
      </c>
      <c r="J3921" t="s">
        <v>137</v>
      </c>
      <c r="K3921" t="s">
        <v>138</v>
      </c>
      <c r="L3921" t="s">
        <v>11185</v>
      </c>
      <c r="M3921" t="s">
        <v>11186</v>
      </c>
      <c r="N3921">
        <v>2.8152777769999999</v>
      </c>
      <c r="O3921">
        <v>0</v>
      </c>
      <c r="P3921">
        <v>483</v>
      </c>
      <c r="Q3921">
        <v>0</v>
      </c>
      <c r="R3921">
        <v>0</v>
      </c>
      <c r="S3921">
        <v>0</v>
      </c>
      <c r="T3921">
        <v>19</v>
      </c>
      <c r="U3921">
        <v>0</v>
      </c>
      <c r="V3921">
        <v>0</v>
      </c>
      <c r="W3921">
        <v>0</v>
      </c>
      <c r="X3921">
        <v>235.10255731545348</v>
      </c>
      <c r="Y3921">
        <v>0</v>
      </c>
      <c r="Z3921">
        <v>0</v>
      </c>
      <c r="AA3921">
        <v>0</v>
      </c>
      <c r="AB3921">
        <v>48.987123579751724</v>
      </c>
      <c r="AC3921">
        <v>0</v>
      </c>
      <c r="AD3921">
        <v>0</v>
      </c>
      <c r="AE3921">
        <v>284.08968089520522</v>
      </c>
    </row>
    <row r="3922" spans="1:31" x14ac:dyDescent="0.3">
      <c r="A3922">
        <v>2693994</v>
      </c>
      <c r="B3922">
        <v>1</v>
      </c>
      <c r="C3922" t="s">
        <v>80</v>
      </c>
      <c r="D3922" t="s">
        <v>83</v>
      </c>
      <c r="E3922" t="s">
        <v>145</v>
      </c>
      <c r="F3922" t="s">
        <v>11187</v>
      </c>
      <c r="G3922" t="s">
        <v>165</v>
      </c>
      <c r="H3922" t="s">
        <v>135</v>
      </c>
      <c r="I3922" t="s">
        <v>136</v>
      </c>
      <c r="J3922" t="s">
        <v>137</v>
      </c>
      <c r="K3922" t="s">
        <v>166</v>
      </c>
      <c r="L3922" t="s">
        <v>11188</v>
      </c>
      <c r="M3922" t="s">
        <v>11189</v>
      </c>
      <c r="N3922">
        <v>2.5463888880000001</v>
      </c>
      <c r="O3922">
        <v>0</v>
      </c>
      <c r="P3922">
        <v>1356</v>
      </c>
      <c r="Q3922">
        <v>0</v>
      </c>
      <c r="R3922">
        <v>0</v>
      </c>
      <c r="S3922">
        <v>1</v>
      </c>
      <c r="T3922">
        <v>76</v>
      </c>
      <c r="U3922">
        <v>0</v>
      </c>
      <c r="V3922">
        <v>0</v>
      </c>
      <c r="W3922">
        <v>0</v>
      </c>
      <c r="X3922">
        <v>596.36387109898726</v>
      </c>
      <c r="Y3922">
        <v>0</v>
      </c>
      <c r="Z3922">
        <v>0</v>
      </c>
      <c r="AA3922">
        <v>496.3142158914502</v>
      </c>
      <c r="AB3922">
        <v>262.14184639416237</v>
      </c>
      <c r="AC3922">
        <v>0</v>
      </c>
      <c r="AD3922">
        <v>0</v>
      </c>
      <c r="AE3922">
        <v>1354.8199333845996</v>
      </c>
    </row>
    <row r="3923" spans="1:31" x14ac:dyDescent="0.3">
      <c r="A3923">
        <v>2694071</v>
      </c>
      <c r="B3923">
        <v>1</v>
      </c>
      <c r="C3923" t="s">
        <v>80</v>
      </c>
      <c r="D3923" t="s">
        <v>83</v>
      </c>
      <c r="E3923" t="s">
        <v>145</v>
      </c>
      <c r="F3923" t="s">
        <v>11190</v>
      </c>
      <c r="G3923" t="s">
        <v>134</v>
      </c>
      <c r="H3923" t="s">
        <v>135</v>
      </c>
      <c r="I3923" t="s">
        <v>136</v>
      </c>
      <c r="J3923" t="s">
        <v>137</v>
      </c>
      <c r="K3923" t="s">
        <v>138</v>
      </c>
      <c r="L3923" t="s">
        <v>11191</v>
      </c>
      <c r="M3923" t="s">
        <v>11192</v>
      </c>
      <c r="N3923">
        <v>0.401388888</v>
      </c>
      <c r="O3923">
        <v>0</v>
      </c>
      <c r="P3923">
        <v>0</v>
      </c>
      <c r="Q3923">
        <v>0</v>
      </c>
      <c r="R3923">
        <v>0</v>
      </c>
      <c r="S3923">
        <v>3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  <c r="AA3923">
        <v>31.973738017388751</v>
      </c>
      <c r="AB3923">
        <v>0</v>
      </c>
      <c r="AC3923">
        <v>0</v>
      </c>
      <c r="AD3923">
        <v>0</v>
      </c>
      <c r="AE3923">
        <v>31.973738017388751</v>
      </c>
    </row>
    <row r="3924" spans="1:31" x14ac:dyDescent="0.3">
      <c r="A3924">
        <v>2694397</v>
      </c>
      <c r="B3924">
        <v>1</v>
      </c>
      <c r="C3924" t="s">
        <v>80</v>
      </c>
      <c r="D3924" t="s">
        <v>84</v>
      </c>
      <c r="E3924" t="s">
        <v>184</v>
      </c>
      <c r="F3924" t="s">
        <v>7882</v>
      </c>
      <c r="G3924" t="s">
        <v>186</v>
      </c>
      <c r="H3924" t="s">
        <v>187</v>
      </c>
      <c r="I3924" t="s">
        <v>136</v>
      </c>
      <c r="J3924" t="s">
        <v>137</v>
      </c>
      <c r="K3924" t="s">
        <v>138</v>
      </c>
      <c r="L3924" t="s">
        <v>11193</v>
      </c>
      <c r="M3924" t="s">
        <v>11194</v>
      </c>
      <c r="N3924">
        <v>2.7666666659999999</v>
      </c>
      <c r="O3924">
        <v>0</v>
      </c>
      <c r="P3924">
        <v>134</v>
      </c>
      <c r="Q3924">
        <v>0</v>
      </c>
      <c r="R3924">
        <v>0</v>
      </c>
      <c r="S3924">
        <v>0</v>
      </c>
      <c r="T3924">
        <v>8</v>
      </c>
      <c r="U3924">
        <v>0</v>
      </c>
      <c r="V3924">
        <v>0</v>
      </c>
      <c r="W3924">
        <v>0</v>
      </c>
      <c r="X3924">
        <v>67.405255747328113</v>
      </c>
      <c r="Y3924">
        <v>0</v>
      </c>
      <c r="Z3924">
        <v>0</v>
      </c>
      <c r="AA3924">
        <v>0</v>
      </c>
      <c r="AB3924">
        <v>5.8591198951975789</v>
      </c>
      <c r="AC3924">
        <v>0</v>
      </c>
      <c r="AD3924">
        <v>0</v>
      </c>
      <c r="AE3924">
        <v>73.264375642525692</v>
      </c>
    </row>
    <row r="3925" spans="1:31" x14ac:dyDescent="0.3">
      <c r="A3925">
        <v>2694404</v>
      </c>
      <c r="B3925">
        <v>1</v>
      </c>
      <c r="C3925" t="s">
        <v>80</v>
      </c>
      <c r="D3925" t="s">
        <v>90</v>
      </c>
      <c r="E3925" t="s">
        <v>213</v>
      </c>
      <c r="F3925" t="s">
        <v>11195</v>
      </c>
      <c r="G3925" t="s">
        <v>688</v>
      </c>
      <c r="H3925" t="s">
        <v>187</v>
      </c>
      <c r="I3925" t="s">
        <v>136</v>
      </c>
      <c r="J3925" t="s">
        <v>137</v>
      </c>
      <c r="K3925" t="s">
        <v>138</v>
      </c>
      <c r="L3925" t="s">
        <v>11196</v>
      </c>
      <c r="M3925" t="s">
        <v>11197</v>
      </c>
      <c r="N3925">
        <v>1.191944444</v>
      </c>
      <c r="O3925">
        <v>0</v>
      </c>
      <c r="P3925">
        <v>2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0.89226441841646653</v>
      </c>
      <c r="Y3925">
        <v>0</v>
      </c>
      <c r="Z3925">
        <v>0</v>
      </c>
      <c r="AA3925">
        <v>0</v>
      </c>
      <c r="AB3925">
        <v>0</v>
      </c>
      <c r="AC3925">
        <v>0</v>
      </c>
      <c r="AD3925">
        <v>0</v>
      </c>
      <c r="AE3925">
        <v>0.89226441841646653</v>
      </c>
    </row>
    <row r="3926" spans="1:31" x14ac:dyDescent="0.3">
      <c r="A3926">
        <v>2694447</v>
      </c>
      <c r="B3926">
        <v>1</v>
      </c>
      <c r="C3926" t="s">
        <v>81</v>
      </c>
      <c r="D3926" t="s">
        <v>128</v>
      </c>
      <c r="E3926" t="s">
        <v>132</v>
      </c>
      <c r="F3926" t="s">
        <v>11198</v>
      </c>
      <c r="G3926" t="s">
        <v>134</v>
      </c>
      <c r="H3926" t="s">
        <v>135</v>
      </c>
      <c r="I3926" t="s">
        <v>136</v>
      </c>
      <c r="J3926" t="s">
        <v>137</v>
      </c>
      <c r="K3926" t="s">
        <v>138</v>
      </c>
      <c r="L3926" t="s">
        <v>11199</v>
      </c>
      <c r="M3926" t="s">
        <v>11200</v>
      </c>
      <c r="N3926">
        <v>0.96472222200000002</v>
      </c>
      <c r="O3926">
        <v>0</v>
      </c>
      <c r="P3926">
        <v>157</v>
      </c>
      <c r="Q3926">
        <v>0</v>
      </c>
      <c r="R3926">
        <v>1</v>
      </c>
      <c r="S3926">
        <v>0</v>
      </c>
      <c r="T3926">
        <v>28</v>
      </c>
      <c r="U3926">
        <v>0</v>
      </c>
      <c r="V3926">
        <v>0</v>
      </c>
      <c r="W3926">
        <v>0</v>
      </c>
      <c r="X3926">
        <v>31.707580101647938</v>
      </c>
      <c r="Y3926">
        <v>0</v>
      </c>
      <c r="Z3926">
        <v>7.8183884248287844E-2</v>
      </c>
      <c r="AA3926">
        <v>0</v>
      </c>
      <c r="AB3926">
        <v>34.823853155760141</v>
      </c>
      <c r="AC3926">
        <v>0</v>
      </c>
      <c r="AD3926">
        <v>0</v>
      </c>
      <c r="AE3926">
        <v>66.609617141656372</v>
      </c>
    </row>
    <row r="3927" spans="1:31" x14ac:dyDescent="0.3">
      <c r="A3927">
        <v>2694456</v>
      </c>
      <c r="B3927">
        <v>1</v>
      </c>
      <c r="C3927" t="s">
        <v>81</v>
      </c>
      <c r="D3927" t="s">
        <v>121</v>
      </c>
      <c r="E3927" t="s">
        <v>132</v>
      </c>
      <c r="F3927" t="s">
        <v>1657</v>
      </c>
      <c r="G3927" t="s">
        <v>134</v>
      </c>
      <c r="H3927" t="s">
        <v>135</v>
      </c>
      <c r="I3927" t="s">
        <v>136</v>
      </c>
      <c r="J3927" t="s">
        <v>137</v>
      </c>
      <c r="K3927" t="s">
        <v>138</v>
      </c>
      <c r="L3927" t="s">
        <v>11201</v>
      </c>
      <c r="M3927" t="s">
        <v>11202</v>
      </c>
      <c r="N3927">
        <v>0.13888888799999999</v>
      </c>
      <c r="O3927">
        <v>2</v>
      </c>
      <c r="P3927">
        <v>523</v>
      </c>
      <c r="Q3927">
        <v>1</v>
      </c>
      <c r="R3927">
        <v>45</v>
      </c>
      <c r="S3927">
        <v>1</v>
      </c>
      <c r="T3927">
        <v>13</v>
      </c>
      <c r="U3927">
        <v>0</v>
      </c>
      <c r="V3927">
        <v>0</v>
      </c>
      <c r="W3927">
        <v>4.816097833333334E-2</v>
      </c>
      <c r="X3927">
        <v>8.1588337749387225</v>
      </c>
      <c r="Y3927">
        <v>0.54518644679399997</v>
      </c>
      <c r="Z3927">
        <v>1.3200233674439725</v>
      </c>
      <c r="AA3927">
        <v>0.11737681975347221</v>
      </c>
      <c r="AB3927">
        <v>0.83694218917283325</v>
      </c>
      <c r="AC3927">
        <v>0</v>
      </c>
      <c r="AD3927">
        <v>0</v>
      </c>
      <c r="AE3927">
        <v>11.026523576436334</v>
      </c>
    </row>
    <row r="3928" spans="1:31" x14ac:dyDescent="0.3">
      <c r="A3928">
        <v>2694475</v>
      </c>
      <c r="B3928">
        <v>1</v>
      </c>
      <c r="C3928" t="s">
        <v>80</v>
      </c>
      <c r="D3928" t="s">
        <v>95</v>
      </c>
      <c r="E3928" t="s">
        <v>132</v>
      </c>
      <c r="F3928" t="s">
        <v>11203</v>
      </c>
      <c r="G3928" t="s">
        <v>134</v>
      </c>
      <c r="H3928" t="s">
        <v>135</v>
      </c>
      <c r="I3928" t="s">
        <v>136</v>
      </c>
      <c r="J3928" t="s">
        <v>137</v>
      </c>
      <c r="K3928" t="s">
        <v>138</v>
      </c>
      <c r="L3928" t="s">
        <v>11204</v>
      </c>
      <c r="M3928" t="s">
        <v>11205</v>
      </c>
      <c r="N3928">
        <v>6.7222221999999998E-2</v>
      </c>
      <c r="O3928">
        <v>0</v>
      </c>
      <c r="P3928">
        <v>260</v>
      </c>
      <c r="Q3928">
        <v>0</v>
      </c>
      <c r="R3928">
        <v>0</v>
      </c>
      <c r="S3928">
        <v>0</v>
      </c>
      <c r="T3928">
        <v>22</v>
      </c>
      <c r="U3928">
        <v>0</v>
      </c>
      <c r="V3928">
        <v>0</v>
      </c>
      <c r="W3928">
        <v>0</v>
      </c>
      <c r="X3928">
        <v>3.0314845387095071</v>
      </c>
      <c r="Y3928">
        <v>0</v>
      </c>
      <c r="Z3928">
        <v>0</v>
      </c>
      <c r="AA3928">
        <v>0</v>
      </c>
      <c r="AB3928">
        <v>1.4358644031316501</v>
      </c>
      <c r="AC3928">
        <v>0</v>
      </c>
      <c r="AD3928">
        <v>0</v>
      </c>
      <c r="AE3928">
        <v>4.4673489418411574</v>
      </c>
    </row>
    <row r="3929" spans="1:31" x14ac:dyDescent="0.3">
      <c r="A3929">
        <v>2694092</v>
      </c>
      <c r="B3929">
        <v>1</v>
      </c>
      <c r="C3929" t="s">
        <v>80</v>
      </c>
      <c r="D3929" t="s">
        <v>111</v>
      </c>
      <c r="E3929" t="s">
        <v>160</v>
      </c>
      <c r="F3929" t="s">
        <v>11206</v>
      </c>
      <c r="G3929" t="s">
        <v>134</v>
      </c>
      <c r="H3929" t="s">
        <v>135</v>
      </c>
      <c r="I3929" t="s">
        <v>136</v>
      </c>
      <c r="J3929" t="s">
        <v>137</v>
      </c>
      <c r="K3929" t="s">
        <v>138</v>
      </c>
      <c r="L3929" t="s">
        <v>11207</v>
      </c>
      <c r="M3929" t="s">
        <v>11208</v>
      </c>
      <c r="N3929">
        <v>1.4386111109999999</v>
      </c>
      <c r="O3929">
        <v>0</v>
      </c>
      <c r="P3929">
        <v>0</v>
      </c>
      <c r="Q3929">
        <v>0</v>
      </c>
      <c r="R3929">
        <v>0</v>
      </c>
      <c r="S3929">
        <v>4</v>
      </c>
      <c r="T3929">
        <v>33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  <c r="AA3929">
        <v>2323.644471905227</v>
      </c>
      <c r="AB3929">
        <v>79.612744612727511</v>
      </c>
      <c r="AC3929">
        <v>0</v>
      </c>
      <c r="AD3929">
        <v>0</v>
      </c>
      <c r="AE3929">
        <v>2403.2572165179545</v>
      </c>
    </row>
    <row r="3930" spans="1:31" x14ac:dyDescent="0.3">
      <c r="A3930">
        <v>2694396</v>
      </c>
      <c r="B3930">
        <v>1</v>
      </c>
      <c r="C3930" t="s">
        <v>80</v>
      </c>
      <c r="D3930" t="s">
        <v>101</v>
      </c>
      <c r="E3930" t="s">
        <v>184</v>
      </c>
      <c r="F3930" t="s">
        <v>11209</v>
      </c>
      <c r="G3930" t="s">
        <v>186</v>
      </c>
      <c r="H3930" t="s">
        <v>187</v>
      </c>
      <c r="I3930" t="s">
        <v>136</v>
      </c>
      <c r="J3930" t="s">
        <v>137</v>
      </c>
      <c r="K3930" t="s">
        <v>138</v>
      </c>
      <c r="L3930" t="s">
        <v>11210</v>
      </c>
      <c r="M3930" t="s">
        <v>11211</v>
      </c>
      <c r="N3930">
        <v>4.034166666</v>
      </c>
      <c r="O3930">
        <v>0</v>
      </c>
      <c r="P3930">
        <v>118</v>
      </c>
      <c r="Q3930">
        <v>0</v>
      </c>
      <c r="R3930">
        <v>1</v>
      </c>
      <c r="S3930">
        <v>0</v>
      </c>
      <c r="T3930">
        <v>1</v>
      </c>
      <c r="U3930">
        <v>0</v>
      </c>
      <c r="V3930">
        <v>0</v>
      </c>
      <c r="W3930">
        <v>0</v>
      </c>
      <c r="X3930">
        <v>97.594161172646224</v>
      </c>
      <c r="Y3930">
        <v>0</v>
      </c>
      <c r="Z3930">
        <v>1.2374568305950713</v>
      </c>
      <c r="AA3930">
        <v>0</v>
      </c>
      <c r="AB3930">
        <v>0</v>
      </c>
      <c r="AC3930">
        <v>0</v>
      </c>
      <c r="AD3930">
        <v>0</v>
      </c>
      <c r="AE3930">
        <v>98.831618003241289</v>
      </c>
    </row>
    <row r="3931" spans="1:31" x14ac:dyDescent="0.3">
      <c r="A3931">
        <v>2694444</v>
      </c>
      <c r="B3931">
        <v>1</v>
      </c>
      <c r="C3931" t="s">
        <v>80</v>
      </c>
      <c r="D3931" t="s">
        <v>100</v>
      </c>
      <c r="E3931" t="s">
        <v>244</v>
      </c>
      <c r="F3931" t="s">
        <v>11212</v>
      </c>
      <c r="G3931" t="s">
        <v>968</v>
      </c>
      <c r="H3931" t="s">
        <v>187</v>
      </c>
      <c r="I3931" t="s">
        <v>136</v>
      </c>
      <c r="J3931" t="s">
        <v>137</v>
      </c>
      <c r="K3931" t="s">
        <v>138</v>
      </c>
      <c r="L3931" t="s">
        <v>11213</v>
      </c>
      <c r="M3931" t="s">
        <v>11214</v>
      </c>
      <c r="N3931">
        <v>2.259166666</v>
      </c>
      <c r="O3931">
        <v>0</v>
      </c>
      <c r="P3931">
        <v>5</v>
      </c>
      <c r="Q3931">
        <v>0</v>
      </c>
      <c r="R3931">
        <v>14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12.181225296998765</v>
      </c>
      <c r="Y3931">
        <v>0</v>
      </c>
      <c r="Z3931">
        <v>47.043314795181111</v>
      </c>
      <c r="AA3931">
        <v>0</v>
      </c>
      <c r="AB3931">
        <v>0</v>
      </c>
      <c r="AC3931">
        <v>0</v>
      </c>
      <c r="AD3931">
        <v>0</v>
      </c>
      <c r="AE3931">
        <v>59.224540092179879</v>
      </c>
    </row>
    <row r="3932" spans="1:31" x14ac:dyDescent="0.3">
      <c r="A3932">
        <v>2694446</v>
      </c>
      <c r="B3932">
        <v>1</v>
      </c>
      <c r="C3932" t="s">
        <v>81</v>
      </c>
      <c r="D3932" t="s">
        <v>118</v>
      </c>
      <c r="E3932" t="s">
        <v>145</v>
      </c>
      <c r="F3932" t="s">
        <v>11215</v>
      </c>
      <c r="G3932" t="s">
        <v>134</v>
      </c>
      <c r="H3932" t="s">
        <v>135</v>
      </c>
      <c r="I3932" t="s">
        <v>136</v>
      </c>
      <c r="J3932" t="s">
        <v>137</v>
      </c>
      <c r="K3932" t="s">
        <v>138</v>
      </c>
      <c r="L3932" t="s">
        <v>11216</v>
      </c>
      <c r="M3932" t="s">
        <v>11217</v>
      </c>
      <c r="N3932">
        <v>0.836388888</v>
      </c>
      <c r="O3932">
        <v>5</v>
      </c>
      <c r="P3932">
        <v>0</v>
      </c>
      <c r="Q3932">
        <v>0</v>
      </c>
      <c r="R3932">
        <v>0</v>
      </c>
      <c r="S3932">
        <v>6</v>
      </c>
      <c r="T3932">
        <v>0</v>
      </c>
      <c r="U3932">
        <v>0</v>
      </c>
      <c r="V3932">
        <v>0</v>
      </c>
      <c r="W3932">
        <v>0.70450281872499987</v>
      </c>
      <c r="X3932">
        <v>0</v>
      </c>
      <c r="Y3932">
        <v>0</v>
      </c>
      <c r="Z3932">
        <v>0</v>
      </c>
      <c r="AA3932">
        <v>21.110749593184568</v>
      </c>
      <c r="AB3932">
        <v>0</v>
      </c>
      <c r="AC3932">
        <v>0</v>
      </c>
      <c r="AD3932">
        <v>0</v>
      </c>
      <c r="AE3932">
        <v>21.815252411909569</v>
      </c>
    </row>
    <row r="3933" spans="1:31" x14ac:dyDescent="0.3">
      <c r="A3933">
        <v>2694449</v>
      </c>
      <c r="B3933">
        <v>1</v>
      </c>
      <c r="C3933" t="s">
        <v>80</v>
      </c>
      <c r="D3933" t="s">
        <v>107</v>
      </c>
      <c r="E3933" t="s">
        <v>184</v>
      </c>
      <c r="F3933" t="s">
        <v>11218</v>
      </c>
      <c r="G3933" t="s">
        <v>273</v>
      </c>
      <c r="H3933" t="s">
        <v>187</v>
      </c>
      <c r="I3933" t="s">
        <v>136</v>
      </c>
      <c r="J3933" t="s">
        <v>137</v>
      </c>
      <c r="K3933" t="s">
        <v>138</v>
      </c>
      <c r="L3933" t="s">
        <v>11219</v>
      </c>
      <c r="M3933" t="s">
        <v>11220</v>
      </c>
      <c r="N3933">
        <v>2.5130555550000002</v>
      </c>
      <c r="O3933">
        <v>0</v>
      </c>
      <c r="P3933">
        <v>40</v>
      </c>
      <c r="Q3933">
        <v>0</v>
      </c>
      <c r="R3933">
        <v>0</v>
      </c>
      <c r="S3933">
        <v>0</v>
      </c>
      <c r="T3933">
        <v>19</v>
      </c>
      <c r="U3933">
        <v>0</v>
      </c>
      <c r="V3933">
        <v>0</v>
      </c>
      <c r="W3933">
        <v>0</v>
      </c>
      <c r="X3933">
        <v>16.476047489007108</v>
      </c>
      <c r="Y3933">
        <v>0</v>
      </c>
      <c r="Z3933">
        <v>0</v>
      </c>
      <c r="AA3933">
        <v>0</v>
      </c>
      <c r="AB3933">
        <v>51.107716323975076</v>
      </c>
      <c r="AC3933">
        <v>0</v>
      </c>
      <c r="AD3933">
        <v>0</v>
      </c>
      <c r="AE3933">
        <v>67.583763812982184</v>
      </c>
    </row>
    <row r="3934" spans="1:31" x14ac:dyDescent="0.3">
      <c r="A3934">
        <v>2694471</v>
      </c>
      <c r="B3934">
        <v>1</v>
      </c>
      <c r="C3934" t="s">
        <v>81</v>
      </c>
      <c r="D3934" t="s">
        <v>118</v>
      </c>
      <c r="E3934" t="s">
        <v>184</v>
      </c>
      <c r="F3934" t="s">
        <v>11221</v>
      </c>
      <c r="G3934" t="s">
        <v>253</v>
      </c>
      <c r="H3934" t="s">
        <v>187</v>
      </c>
      <c r="I3934" t="s">
        <v>136</v>
      </c>
      <c r="J3934" t="s">
        <v>137</v>
      </c>
      <c r="K3934" t="s">
        <v>138</v>
      </c>
      <c r="L3934" t="s">
        <v>11222</v>
      </c>
      <c r="M3934" t="s">
        <v>254</v>
      </c>
      <c r="N3934">
        <v>0.45833333300000001</v>
      </c>
      <c r="O3934">
        <v>0</v>
      </c>
      <c r="P3934">
        <v>125</v>
      </c>
      <c r="Q3934">
        <v>0</v>
      </c>
      <c r="R3934">
        <v>0</v>
      </c>
      <c r="S3934">
        <v>0</v>
      </c>
      <c r="T3934">
        <v>6</v>
      </c>
      <c r="U3934">
        <v>0</v>
      </c>
      <c r="V3934">
        <v>0</v>
      </c>
      <c r="W3934">
        <v>0</v>
      </c>
      <c r="X3934">
        <v>10.518175655663432</v>
      </c>
      <c r="Y3934">
        <v>0</v>
      </c>
      <c r="Z3934">
        <v>0</v>
      </c>
      <c r="AA3934">
        <v>0</v>
      </c>
      <c r="AB3934">
        <v>1.3290155182633561</v>
      </c>
      <c r="AC3934">
        <v>0</v>
      </c>
      <c r="AD3934">
        <v>0</v>
      </c>
      <c r="AE3934">
        <v>11.847191173926788</v>
      </c>
    </row>
    <row r="3935" spans="1:31" x14ac:dyDescent="0.3">
      <c r="A3935">
        <v>2694535</v>
      </c>
      <c r="B3935">
        <v>1</v>
      </c>
      <c r="C3935" t="s">
        <v>81</v>
      </c>
      <c r="D3935" t="s">
        <v>126</v>
      </c>
      <c r="E3935" t="s">
        <v>213</v>
      </c>
      <c r="F3935" t="s">
        <v>11223</v>
      </c>
      <c r="G3935" t="s">
        <v>215</v>
      </c>
      <c r="H3935" t="s">
        <v>187</v>
      </c>
      <c r="I3935" t="s">
        <v>136</v>
      </c>
      <c r="J3935" t="s">
        <v>137</v>
      </c>
      <c r="K3935" t="s">
        <v>138</v>
      </c>
      <c r="L3935" t="s">
        <v>11224</v>
      </c>
      <c r="M3935" t="s">
        <v>11225</v>
      </c>
      <c r="N3935">
        <v>0.79194444399999997</v>
      </c>
      <c r="O3935">
        <v>0</v>
      </c>
      <c r="P3935">
        <v>3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0.39758598924570704</v>
      </c>
      <c r="Y3935">
        <v>0</v>
      </c>
      <c r="Z3935">
        <v>0</v>
      </c>
      <c r="AA3935">
        <v>0</v>
      </c>
      <c r="AB3935">
        <v>0</v>
      </c>
      <c r="AC3935">
        <v>0</v>
      </c>
      <c r="AD3935">
        <v>0</v>
      </c>
      <c r="AE3935">
        <v>0.39758598924570704</v>
      </c>
    </row>
    <row r="3936" spans="1:31" x14ac:dyDescent="0.3">
      <c r="A3936">
        <v>2694454</v>
      </c>
      <c r="B3936">
        <v>1</v>
      </c>
      <c r="C3936" t="s">
        <v>80</v>
      </c>
      <c r="D3936" t="s">
        <v>84</v>
      </c>
      <c r="E3936" t="s">
        <v>213</v>
      </c>
      <c r="F3936" t="s">
        <v>11226</v>
      </c>
      <c r="G3936" t="s">
        <v>688</v>
      </c>
      <c r="H3936" t="s">
        <v>187</v>
      </c>
      <c r="I3936" t="s">
        <v>136</v>
      </c>
      <c r="J3936" t="s">
        <v>137</v>
      </c>
      <c r="K3936" t="s">
        <v>138</v>
      </c>
      <c r="L3936" t="s">
        <v>11227</v>
      </c>
      <c r="M3936" t="s">
        <v>11228</v>
      </c>
      <c r="N3936">
        <v>1.679166666</v>
      </c>
      <c r="O3936">
        <v>0</v>
      </c>
      <c r="P3936">
        <v>0</v>
      </c>
      <c r="Q3936">
        <v>0</v>
      </c>
      <c r="R3936">
        <v>0</v>
      </c>
      <c r="S3936">
        <v>0</v>
      </c>
      <c r="T3936">
        <v>1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  <c r="AA3936">
        <v>0</v>
      </c>
      <c r="AB3936">
        <v>17.127433268613547</v>
      </c>
      <c r="AC3936">
        <v>0</v>
      </c>
      <c r="AD3936">
        <v>0</v>
      </c>
      <c r="AE3936">
        <v>17.127433268613547</v>
      </c>
    </row>
    <row r="3937" spans="1:31" x14ac:dyDescent="0.3">
      <c r="A3937">
        <v>2694461</v>
      </c>
      <c r="B3937">
        <v>1</v>
      </c>
      <c r="C3937" t="s">
        <v>80</v>
      </c>
      <c r="D3937" t="s">
        <v>82</v>
      </c>
      <c r="E3937" t="s">
        <v>428</v>
      </c>
      <c r="F3937" t="s">
        <v>11229</v>
      </c>
      <c r="G3937" t="s">
        <v>186</v>
      </c>
      <c r="H3937" t="s">
        <v>187</v>
      </c>
      <c r="I3937" t="s">
        <v>136</v>
      </c>
      <c r="J3937" t="s">
        <v>137</v>
      </c>
      <c r="K3937" t="s">
        <v>138</v>
      </c>
      <c r="L3937" t="s">
        <v>11230</v>
      </c>
      <c r="M3937" t="s">
        <v>11231</v>
      </c>
      <c r="N3937">
        <v>0.75638888800000004</v>
      </c>
      <c r="O3937">
        <v>0</v>
      </c>
      <c r="P3937">
        <v>0</v>
      </c>
      <c r="Q3937">
        <v>0</v>
      </c>
      <c r="R3937">
        <v>0</v>
      </c>
      <c r="S3937">
        <v>0</v>
      </c>
      <c r="T3937">
        <v>1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0</v>
      </c>
      <c r="AA3937">
        <v>0</v>
      </c>
      <c r="AB3937">
        <v>0</v>
      </c>
      <c r="AC3937">
        <v>0</v>
      </c>
      <c r="AD3937">
        <v>0</v>
      </c>
      <c r="AE3937">
        <v>0</v>
      </c>
    </row>
    <row r="3938" spans="1:31" x14ac:dyDescent="0.3">
      <c r="A3938">
        <v>2694481</v>
      </c>
      <c r="B3938">
        <v>1</v>
      </c>
      <c r="C3938" t="s">
        <v>80</v>
      </c>
      <c r="D3938" t="s">
        <v>83</v>
      </c>
      <c r="E3938" t="s">
        <v>213</v>
      </c>
      <c r="F3938" t="s">
        <v>11232</v>
      </c>
      <c r="G3938" t="s">
        <v>215</v>
      </c>
      <c r="H3938" t="s">
        <v>187</v>
      </c>
      <c r="I3938" t="s">
        <v>136</v>
      </c>
      <c r="J3938" t="s">
        <v>137</v>
      </c>
      <c r="K3938" t="s">
        <v>138</v>
      </c>
      <c r="L3938" t="s">
        <v>11233</v>
      </c>
      <c r="M3938" t="s">
        <v>11234</v>
      </c>
      <c r="N3938">
        <v>2.2597222220000002</v>
      </c>
      <c r="O3938">
        <v>0</v>
      </c>
      <c r="P3938">
        <v>1</v>
      </c>
      <c r="Q3938">
        <v>0</v>
      </c>
      <c r="R3938">
        <v>0</v>
      </c>
      <c r="S3938">
        <v>0</v>
      </c>
      <c r="T3938">
        <v>24</v>
      </c>
      <c r="U3938">
        <v>0</v>
      </c>
      <c r="V3938">
        <v>0</v>
      </c>
      <c r="W3938">
        <v>0</v>
      </c>
      <c r="X3938">
        <v>0.70063044897826532</v>
      </c>
      <c r="Y3938">
        <v>0</v>
      </c>
      <c r="Z3938">
        <v>0</v>
      </c>
      <c r="AA3938">
        <v>0</v>
      </c>
      <c r="AB3938">
        <v>56.686693823009634</v>
      </c>
      <c r="AC3938">
        <v>0</v>
      </c>
      <c r="AD3938">
        <v>0</v>
      </c>
      <c r="AE3938">
        <v>57.3873242719879</v>
      </c>
    </row>
    <row r="3939" spans="1:31" x14ac:dyDescent="0.3">
      <c r="A3939">
        <v>2694461</v>
      </c>
      <c r="B3939">
        <v>2</v>
      </c>
      <c r="C3939" t="s">
        <v>80</v>
      </c>
      <c r="D3939" t="s">
        <v>82</v>
      </c>
      <c r="E3939" t="s">
        <v>244</v>
      </c>
      <c r="F3939" t="s">
        <v>11235</v>
      </c>
      <c r="G3939" t="s">
        <v>186</v>
      </c>
      <c r="H3939" t="s">
        <v>187</v>
      </c>
      <c r="I3939" t="s">
        <v>136</v>
      </c>
      <c r="J3939" t="s">
        <v>137</v>
      </c>
      <c r="K3939" t="s">
        <v>138</v>
      </c>
      <c r="L3939" t="s">
        <v>11231</v>
      </c>
      <c r="M3939" t="s">
        <v>11236</v>
      </c>
      <c r="N3939">
        <v>0.18361111099999999</v>
      </c>
      <c r="O3939">
        <v>0</v>
      </c>
      <c r="P3939">
        <v>2</v>
      </c>
      <c r="Q3939">
        <v>0</v>
      </c>
      <c r="R3939">
        <v>0</v>
      </c>
      <c r="S3939">
        <v>0</v>
      </c>
      <c r="T3939">
        <v>85</v>
      </c>
      <c r="U3939">
        <v>0</v>
      </c>
      <c r="V3939">
        <v>0</v>
      </c>
      <c r="W3939">
        <v>0</v>
      </c>
      <c r="X3939">
        <v>4.4362692266750004E-4</v>
      </c>
      <c r="Y3939">
        <v>0</v>
      </c>
      <c r="Z3939">
        <v>0</v>
      </c>
      <c r="AA3939">
        <v>0</v>
      </c>
      <c r="AB3939">
        <v>22.596281950015896</v>
      </c>
      <c r="AC3939">
        <v>0</v>
      </c>
      <c r="AD3939">
        <v>0</v>
      </c>
      <c r="AE3939">
        <v>22.596725576938564</v>
      </c>
    </row>
    <row r="3940" spans="1:31" x14ac:dyDescent="0.3">
      <c r="A3940">
        <v>2694509</v>
      </c>
      <c r="B3940">
        <v>1</v>
      </c>
      <c r="C3940" t="s">
        <v>80</v>
      </c>
      <c r="D3940" t="s">
        <v>86</v>
      </c>
      <c r="E3940" t="s">
        <v>244</v>
      </c>
      <c r="F3940" t="s">
        <v>11237</v>
      </c>
      <c r="G3940" t="s">
        <v>1143</v>
      </c>
      <c r="H3940" t="s">
        <v>187</v>
      </c>
      <c r="I3940" t="s">
        <v>136</v>
      </c>
      <c r="J3940" t="s">
        <v>137</v>
      </c>
      <c r="K3940" t="s">
        <v>138</v>
      </c>
      <c r="L3940" t="s">
        <v>11238</v>
      </c>
      <c r="M3940" t="s">
        <v>11239</v>
      </c>
      <c r="N3940">
        <v>1.0247222220000001</v>
      </c>
      <c r="O3940">
        <v>0</v>
      </c>
      <c r="P3940">
        <v>283</v>
      </c>
      <c r="Q3940">
        <v>0</v>
      </c>
      <c r="R3940">
        <v>0</v>
      </c>
      <c r="S3940">
        <v>0</v>
      </c>
      <c r="T3940">
        <v>25</v>
      </c>
      <c r="U3940">
        <v>0</v>
      </c>
      <c r="V3940">
        <v>0</v>
      </c>
      <c r="W3940">
        <v>0</v>
      </c>
      <c r="X3940">
        <v>64.425556460580481</v>
      </c>
      <c r="Y3940">
        <v>0</v>
      </c>
      <c r="Z3940">
        <v>0</v>
      </c>
      <c r="AA3940">
        <v>0</v>
      </c>
      <c r="AB3940">
        <v>54.414948911794063</v>
      </c>
      <c r="AC3940">
        <v>0</v>
      </c>
      <c r="AD3940">
        <v>0</v>
      </c>
      <c r="AE3940">
        <v>118.84050537237454</v>
      </c>
    </row>
    <row r="3941" spans="1:31" x14ac:dyDescent="0.3">
      <c r="A3941">
        <v>2694524</v>
      </c>
      <c r="B3941">
        <v>1</v>
      </c>
      <c r="C3941" t="s">
        <v>80</v>
      </c>
      <c r="D3941" t="s">
        <v>86</v>
      </c>
      <c r="E3941" t="s">
        <v>145</v>
      </c>
      <c r="F3941" t="s">
        <v>1497</v>
      </c>
      <c r="G3941" t="s">
        <v>346</v>
      </c>
      <c r="H3941" t="s">
        <v>135</v>
      </c>
      <c r="I3941" t="s">
        <v>136</v>
      </c>
      <c r="J3941" t="s">
        <v>137</v>
      </c>
      <c r="K3941" t="s">
        <v>166</v>
      </c>
      <c r="L3941" t="s">
        <v>11240</v>
      </c>
      <c r="M3941" t="s">
        <v>11241</v>
      </c>
      <c r="N3941">
        <v>0.66416666599999996</v>
      </c>
      <c r="O3941">
        <v>1</v>
      </c>
      <c r="P3941">
        <v>155</v>
      </c>
      <c r="Q3941">
        <v>0</v>
      </c>
      <c r="R3941">
        <v>74</v>
      </c>
      <c r="S3941">
        <v>0</v>
      </c>
      <c r="T3941">
        <v>64</v>
      </c>
      <c r="U3941">
        <v>0</v>
      </c>
      <c r="V3941">
        <v>0</v>
      </c>
      <c r="W3941">
        <v>5.6158755783706615</v>
      </c>
      <c r="X3941">
        <v>134.11902347747346</v>
      </c>
      <c r="Y3941">
        <v>0</v>
      </c>
      <c r="Z3941">
        <v>29.001495654262186</v>
      </c>
      <c r="AA3941">
        <v>0</v>
      </c>
      <c r="AB3941">
        <v>50.060039382306137</v>
      </c>
      <c r="AC3941">
        <v>0</v>
      </c>
      <c r="AD3941">
        <v>0</v>
      </c>
      <c r="AE3941">
        <v>218.79643409241245</v>
      </c>
    </row>
    <row r="3942" spans="1:31" x14ac:dyDescent="0.3">
      <c r="A3942">
        <v>2694540</v>
      </c>
      <c r="B3942">
        <v>1</v>
      </c>
      <c r="C3942" t="s">
        <v>80</v>
      </c>
      <c r="D3942" t="s">
        <v>82</v>
      </c>
      <c r="E3942" t="s">
        <v>213</v>
      </c>
      <c r="F3942" t="s">
        <v>11242</v>
      </c>
      <c r="G3942" t="s">
        <v>215</v>
      </c>
      <c r="H3942" t="s">
        <v>187</v>
      </c>
      <c r="I3942" t="s">
        <v>136</v>
      </c>
      <c r="J3942" t="s">
        <v>137</v>
      </c>
      <c r="K3942" t="s">
        <v>138</v>
      </c>
      <c r="L3942" t="s">
        <v>11243</v>
      </c>
      <c r="M3942" t="s">
        <v>11244</v>
      </c>
      <c r="N3942">
        <v>1.045833333</v>
      </c>
      <c r="O3942">
        <v>0</v>
      </c>
      <c r="P3942">
        <v>17</v>
      </c>
      <c r="Q3942">
        <v>0</v>
      </c>
      <c r="R3942">
        <v>0</v>
      </c>
      <c r="S3942">
        <v>0</v>
      </c>
      <c r="T3942">
        <v>5</v>
      </c>
      <c r="U3942">
        <v>0</v>
      </c>
      <c r="V3942">
        <v>0</v>
      </c>
      <c r="W3942">
        <v>0</v>
      </c>
      <c r="X3942">
        <v>4.9428888832801068</v>
      </c>
      <c r="Y3942">
        <v>0</v>
      </c>
      <c r="Z3942">
        <v>0</v>
      </c>
      <c r="AA3942">
        <v>0</v>
      </c>
      <c r="AB3942">
        <v>2.8060660314693053</v>
      </c>
      <c r="AC3942">
        <v>0</v>
      </c>
      <c r="AD3942">
        <v>0</v>
      </c>
      <c r="AE3942">
        <v>7.7489549147494117</v>
      </c>
    </row>
    <row r="3943" spans="1:31" x14ac:dyDescent="0.3">
      <c r="A3943">
        <v>2694490</v>
      </c>
      <c r="B3943">
        <v>1</v>
      </c>
      <c r="C3943" t="s">
        <v>80</v>
      </c>
      <c r="D3943" t="s">
        <v>85</v>
      </c>
      <c r="E3943" t="s">
        <v>141</v>
      </c>
      <c r="F3943" t="s">
        <v>11245</v>
      </c>
      <c r="G3943" t="s">
        <v>346</v>
      </c>
      <c r="H3943" t="s">
        <v>135</v>
      </c>
      <c r="I3943" t="s">
        <v>136</v>
      </c>
      <c r="J3943" t="s">
        <v>137</v>
      </c>
      <c r="K3943" t="s">
        <v>166</v>
      </c>
      <c r="L3943" t="s">
        <v>11246</v>
      </c>
      <c r="M3943" t="s">
        <v>11247</v>
      </c>
      <c r="N3943">
        <v>2.3991666660000002</v>
      </c>
      <c r="O3943">
        <v>0</v>
      </c>
      <c r="P3943">
        <v>1364</v>
      </c>
      <c r="Q3943">
        <v>0</v>
      </c>
      <c r="R3943">
        <v>0</v>
      </c>
      <c r="S3943">
        <v>0</v>
      </c>
      <c r="T3943">
        <v>16</v>
      </c>
      <c r="U3943">
        <v>0</v>
      </c>
      <c r="V3943">
        <v>0</v>
      </c>
      <c r="W3943">
        <v>0</v>
      </c>
      <c r="X3943">
        <v>907.2408602408658</v>
      </c>
      <c r="Y3943">
        <v>0</v>
      </c>
      <c r="Z3943">
        <v>0</v>
      </c>
      <c r="AA3943">
        <v>0</v>
      </c>
      <c r="AB3943">
        <v>31.290722152992611</v>
      </c>
      <c r="AC3943">
        <v>0</v>
      </c>
      <c r="AD3943">
        <v>0</v>
      </c>
      <c r="AE3943">
        <v>938.53158239385846</v>
      </c>
    </row>
    <row r="3944" spans="1:31" x14ac:dyDescent="0.3">
      <c r="A3944">
        <v>2694503</v>
      </c>
      <c r="B3944">
        <v>1</v>
      </c>
      <c r="C3944" t="s">
        <v>80</v>
      </c>
      <c r="D3944" t="s">
        <v>104</v>
      </c>
      <c r="E3944" t="s">
        <v>184</v>
      </c>
      <c r="F3944" t="s">
        <v>11248</v>
      </c>
      <c r="G3944" t="s">
        <v>253</v>
      </c>
      <c r="H3944" t="s">
        <v>187</v>
      </c>
      <c r="I3944" t="s">
        <v>136</v>
      </c>
      <c r="J3944" t="s">
        <v>137</v>
      </c>
      <c r="K3944" t="s">
        <v>138</v>
      </c>
      <c r="L3944" t="s">
        <v>608</v>
      </c>
      <c r="M3944" t="s">
        <v>11249</v>
      </c>
      <c r="N3944">
        <v>2.4222222219999998</v>
      </c>
      <c r="O3944">
        <v>0</v>
      </c>
      <c r="P3944">
        <v>0</v>
      </c>
      <c r="Q3944">
        <v>0</v>
      </c>
      <c r="R3944">
        <v>3</v>
      </c>
      <c r="S3944">
        <v>0</v>
      </c>
      <c r="T3944">
        <v>1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0</v>
      </c>
      <c r="AA3944">
        <v>0</v>
      </c>
      <c r="AB3944">
        <v>0</v>
      </c>
      <c r="AC3944">
        <v>0</v>
      </c>
      <c r="AD3944">
        <v>0</v>
      </c>
      <c r="AE3944">
        <v>0</v>
      </c>
    </row>
    <row r="3945" spans="1:31" x14ac:dyDescent="0.3">
      <c r="A3945">
        <v>2694519</v>
      </c>
      <c r="B3945">
        <v>1</v>
      </c>
      <c r="C3945" t="s">
        <v>80</v>
      </c>
      <c r="D3945" t="s">
        <v>111</v>
      </c>
      <c r="E3945" t="s">
        <v>184</v>
      </c>
      <c r="F3945" t="s">
        <v>11250</v>
      </c>
      <c r="G3945" t="s">
        <v>4960</v>
      </c>
      <c r="H3945" t="s">
        <v>187</v>
      </c>
      <c r="I3945" t="s">
        <v>136</v>
      </c>
      <c r="J3945" t="s">
        <v>137</v>
      </c>
      <c r="K3945" t="s">
        <v>138</v>
      </c>
      <c r="L3945" t="s">
        <v>11251</v>
      </c>
      <c r="M3945" t="s">
        <v>11252</v>
      </c>
      <c r="N3945">
        <v>2.9911111109999999</v>
      </c>
      <c r="O3945">
        <v>0</v>
      </c>
      <c r="P3945">
        <v>297</v>
      </c>
      <c r="Q3945">
        <v>0</v>
      </c>
      <c r="R3945">
        <v>0</v>
      </c>
      <c r="S3945">
        <v>0</v>
      </c>
      <c r="T3945">
        <v>23</v>
      </c>
      <c r="U3945">
        <v>0</v>
      </c>
      <c r="V3945">
        <v>0</v>
      </c>
      <c r="W3945">
        <v>0</v>
      </c>
      <c r="X3945">
        <v>178.06418641103636</v>
      </c>
      <c r="Y3945">
        <v>0</v>
      </c>
      <c r="Z3945">
        <v>0</v>
      </c>
      <c r="AA3945">
        <v>0</v>
      </c>
      <c r="AB3945">
        <v>23.785061730762472</v>
      </c>
      <c r="AC3945">
        <v>0</v>
      </c>
      <c r="AD3945">
        <v>0</v>
      </c>
      <c r="AE3945">
        <v>201.84924814179882</v>
      </c>
    </row>
    <row r="3946" spans="1:31" x14ac:dyDescent="0.3">
      <c r="A3946">
        <v>2694528</v>
      </c>
      <c r="B3946">
        <v>1</v>
      </c>
      <c r="C3946" t="s">
        <v>80</v>
      </c>
      <c r="D3946" t="s">
        <v>90</v>
      </c>
      <c r="E3946" t="s">
        <v>244</v>
      </c>
      <c r="F3946" t="s">
        <v>11253</v>
      </c>
      <c r="G3946" t="s">
        <v>165</v>
      </c>
      <c r="H3946" t="s">
        <v>187</v>
      </c>
      <c r="I3946" t="s">
        <v>136</v>
      </c>
      <c r="J3946" t="s">
        <v>137</v>
      </c>
      <c r="K3946" t="s">
        <v>166</v>
      </c>
      <c r="L3946" t="s">
        <v>11254</v>
      </c>
      <c r="M3946" t="s">
        <v>11255</v>
      </c>
      <c r="N3946">
        <v>2.2638888879999999</v>
      </c>
      <c r="O3946">
        <v>0</v>
      </c>
      <c r="P3946">
        <v>359</v>
      </c>
      <c r="Q3946">
        <v>0</v>
      </c>
      <c r="R3946">
        <v>0</v>
      </c>
      <c r="S3946">
        <v>0</v>
      </c>
      <c r="T3946">
        <v>123</v>
      </c>
      <c r="U3946">
        <v>0</v>
      </c>
      <c r="V3946">
        <v>0</v>
      </c>
      <c r="W3946">
        <v>0</v>
      </c>
      <c r="X3946">
        <v>153.78980072190834</v>
      </c>
      <c r="Y3946">
        <v>0</v>
      </c>
      <c r="Z3946">
        <v>0</v>
      </c>
      <c r="AA3946">
        <v>0</v>
      </c>
      <c r="AB3946">
        <v>135.53205471799023</v>
      </c>
      <c r="AC3946">
        <v>0</v>
      </c>
      <c r="AD3946">
        <v>0</v>
      </c>
      <c r="AE3946">
        <v>289.32185543989857</v>
      </c>
    </row>
    <row r="3947" spans="1:31" x14ac:dyDescent="0.3">
      <c r="A3947">
        <v>2694574</v>
      </c>
      <c r="B3947">
        <v>1</v>
      </c>
      <c r="C3947" t="s">
        <v>81</v>
      </c>
      <c r="D3947" t="s">
        <v>113</v>
      </c>
      <c r="E3947" t="s">
        <v>132</v>
      </c>
      <c r="F3947" t="s">
        <v>4953</v>
      </c>
      <c r="G3947" t="s">
        <v>134</v>
      </c>
      <c r="H3947" t="s">
        <v>135</v>
      </c>
      <c r="I3947" t="s">
        <v>169</v>
      </c>
      <c r="J3947" t="s">
        <v>137</v>
      </c>
      <c r="K3947" t="s">
        <v>138</v>
      </c>
      <c r="L3947" t="s">
        <v>11256</v>
      </c>
      <c r="M3947" t="s">
        <v>11257</v>
      </c>
      <c r="N3947">
        <v>0.01</v>
      </c>
      <c r="O3947">
        <v>7</v>
      </c>
      <c r="P3947">
        <v>1620</v>
      </c>
      <c r="Q3947">
        <v>16</v>
      </c>
      <c r="R3947">
        <v>410</v>
      </c>
      <c r="S3947">
        <v>6</v>
      </c>
      <c r="T3947">
        <v>128</v>
      </c>
      <c r="U3947">
        <v>0</v>
      </c>
      <c r="V3947">
        <v>0</v>
      </c>
      <c r="W3947">
        <v>1.6414065342087995E-2</v>
      </c>
      <c r="X3947">
        <v>2.8133865526934936</v>
      </c>
      <c r="Y3947">
        <v>0.15243387564670499</v>
      </c>
      <c r="Z3947">
        <v>2.7208939910644867</v>
      </c>
      <c r="AA3947">
        <v>0.34142799153059999</v>
      </c>
      <c r="AB3947">
        <v>0.84650080953917417</v>
      </c>
      <c r="AC3947">
        <v>0</v>
      </c>
      <c r="AD3947">
        <v>0</v>
      </c>
      <c r="AE3947">
        <v>6.8910572858165482</v>
      </c>
    </row>
    <row r="3948" spans="1:31" x14ac:dyDescent="0.3">
      <c r="A3948">
        <v>2694580</v>
      </c>
      <c r="B3948">
        <v>1</v>
      </c>
      <c r="C3948" t="s">
        <v>81</v>
      </c>
      <c r="D3948" t="s">
        <v>122</v>
      </c>
      <c r="E3948" t="s">
        <v>145</v>
      </c>
      <c r="F3948" t="s">
        <v>11258</v>
      </c>
      <c r="G3948" t="s">
        <v>134</v>
      </c>
      <c r="H3948" t="s">
        <v>135</v>
      </c>
      <c r="I3948" t="s">
        <v>136</v>
      </c>
      <c r="J3948" t="s">
        <v>137</v>
      </c>
      <c r="K3948" t="s">
        <v>138</v>
      </c>
      <c r="L3948" t="s">
        <v>11259</v>
      </c>
      <c r="M3948" t="s">
        <v>11260</v>
      </c>
      <c r="N3948">
        <v>0.51194444400000005</v>
      </c>
      <c r="O3948">
        <v>0</v>
      </c>
      <c r="P3948">
        <v>920</v>
      </c>
      <c r="Q3948">
        <v>0</v>
      </c>
      <c r="R3948">
        <v>0</v>
      </c>
      <c r="S3948">
        <v>0</v>
      </c>
      <c r="T3948">
        <v>75</v>
      </c>
      <c r="U3948">
        <v>0</v>
      </c>
      <c r="V3948">
        <v>0</v>
      </c>
      <c r="W3948">
        <v>0</v>
      </c>
      <c r="X3948">
        <v>89.805681198527367</v>
      </c>
      <c r="Y3948">
        <v>0</v>
      </c>
      <c r="Z3948">
        <v>0</v>
      </c>
      <c r="AA3948">
        <v>0</v>
      </c>
      <c r="AB3948">
        <v>37.831046621765537</v>
      </c>
      <c r="AC3948">
        <v>0</v>
      </c>
      <c r="AD3948">
        <v>0</v>
      </c>
      <c r="AE3948">
        <v>127.6367278202929</v>
      </c>
    </row>
    <row r="3949" spans="1:31" x14ac:dyDescent="0.3">
      <c r="A3949">
        <v>2694586</v>
      </c>
      <c r="B3949">
        <v>1</v>
      </c>
      <c r="C3949" t="s">
        <v>81</v>
      </c>
      <c r="D3949" t="s">
        <v>123</v>
      </c>
      <c r="E3949" t="s">
        <v>132</v>
      </c>
      <c r="F3949" t="s">
        <v>11261</v>
      </c>
      <c r="G3949" t="s">
        <v>134</v>
      </c>
      <c r="H3949" t="s">
        <v>135</v>
      </c>
      <c r="I3949" t="s">
        <v>136</v>
      </c>
      <c r="J3949" t="s">
        <v>137</v>
      </c>
      <c r="K3949" t="s">
        <v>138</v>
      </c>
      <c r="L3949" t="s">
        <v>11262</v>
      </c>
      <c r="M3949" t="s">
        <v>11263</v>
      </c>
      <c r="N3949">
        <v>0.59611111100000003</v>
      </c>
      <c r="O3949">
        <v>2</v>
      </c>
      <c r="P3949">
        <v>381</v>
      </c>
      <c r="Q3949">
        <v>148</v>
      </c>
      <c r="R3949">
        <v>59</v>
      </c>
      <c r="S3949">
        <v>12</v>
      </c>
      <c r="T3949">
        <v>35</v>
      </c>
      <c r="U3949">
        <v>0</v>
      </c>
      <c r="V3949">
        <v>0</v>
      </c>
      <c r="W3949">
        <v>0.23307625083333333</v>
      </c>
      <c r="X3949">
        <v>32.459727820879252</v>
      </c>
      <c r="Y3949">
        <v>104.3572231411583</v>
      </c>
      <c r="Z3949">
        <v>46.946305289195593</v>
      </c>
      <c r="AA3949">
        <v>7.4303459268159759</v>
      </c>
      <c r="AB3949">
        <v>11.483400639455931</v>
      </c>
      <c r="AC3949">
        <v>0</v>
      </c>
      <c r="AD3949">
        <v>0</v>
      </c>
      <c r="AE3949">
        <v>202.9100790683384</v>
      </c>
    </row>
    <row r="3950" spans="1:31" x14ac:dyDescent="0.3">
      <c r="A3950">
        <v>2700666</v>
      </c>
      <c r="B3950">
        <v>1</v>
      </c>
      <c r="C3950" t="s">
        <v>80</v>
      </c>
      <c r="D3950" t="s">
        <v>94</v>
      </c>
      <c r="E3950" t="s">
        <v>184</v>
      </c>
      <c r="F3950" t="s">
        <v>9157</v>
      </c>
      <c r="G3950" t="s">
        <v>165</v>
      </c>
      <c r="H3950" t="s">
        <v>187</v>
      </c>
      <c r="I3950" t="s">
        <v>136</v>
      </c>
      <c r="J3950" t="s">
        <v>137</v>
      </c>
      <c r="K3950" t="s">
        <v>166</v>
      </c>
      <c r="L3950" t="s">
        <v>11264</v>
      </c>
      <c r="M3950" t="s">
        <v>11265</v>
      </c>
      <c r="N3950">
        <v>7.7883333329999997</v>
      </c>
      <c r="O3950">
        <v>0</v>
      </c>
      <c r="P3950">
        <v>21</v>
      </c>
      <c r="Q3950">
        <v>0</v>
      </c>
      <c r="R3950">
        <v>8</v>
      </c>
      <c r="S3950">
        <v>0</v>
      </c>
      <c r="T3950">
        <v>6</v>
      </c>
      <c r="U3950">
        <v>0</v>
      </c>
      <c r="V3950">
        <v>0</v>
      </c>
      <c r="W3950">
        <v>0</v>
      </c>
      <c r="X3950">
        <v>22.513494610732337</v>
      </c>
      <c r="Y3950">
        <v>0</v>
      </c>
      <c r="Z3950">
        <v>7.1564474913083247</v>
      </c>
      <c r="AA3950">
        <v>0</v>
      </c>
      <c r="AB3950">
        <v>2.271224183557397</v>
      </c>
      <c r="AC3950">
        <v>0</v>
      </c>
      <c r="AD3950">
        <v>0</v>
      </c>
      <c r="AE3950">
        <v>31.941166285598058</v>
      </c>
    </row>
    <row r="3951" spans="1:31" x14ac:dyDescent="0.3">
      <c r="A3951">
        <v>2700694</v>
      </c>
      <c r="B3951">
        <v>1</v>
      </c>
      <c r="C3951" t="s">
        <v>80</v>
      </c>
      <c r="D3951" t="s">
        <v>91</v>
      </c>
      <c r="E3951" t="s">
        <v>184</v>
      </c>
      <c r="F3951" t="s">
        <v>11266</v>
      </c>
      <c r="G3951" t="s">
        <v>346</v>
      </c>
      <c r="H3951" t="s">
        <v>187</v>
      </c>
      <c r="I3951" t="s">
        <v>136</v>
      </c>
      <c r="J3951" t="s">
        <v>137</v>
      </c>
      <c r="K3951" t="s">
        <v>166</v>
      </c>
      <c r="L3951" t="s">
        <v>11267</v>
      </c>
      <c r="M3951" t="s">
        <v>11268</v>
      </c>
      <c r="N3951">
        <v>5.4022222219999998</v>
      </c>
      <c r="O3951">
        <v>0</v>
      </c>
      <c r="P3951">
        <v>27</v>
      </c>
      <c r="Q3951">
        <v>0</v>
      </c>
      <c r="R3951">
        <v>0</v>
      </c>
      <c r="S3951">
        <v>0</v>
      </c>
      <c r="T3951">
        <v>16</v>
      </c>
      <c r="U3951">
        <v>0</v>
      </c>
      <c r="V3951">
        <v>0</v>
      </c>
      <c r="W3951">
        <v>0</v>
      </c>
      <c r="X3951">
        <v>20.526409504146823</v>
      </c>
      <c r="Y3951">
        <v>0</v>
      </c>
      <c r="Z3951">
        <v>0</v>
      </c>
      <c r="AA3951">
        <v>0</v>
      </c>
      <c r="AB3951">
        <v>39.136454063115742</v>
      </c>
      <c r="AC3951">
        <v>0</v>
      </c>
      <c r="AD3951">
        <v>0</v>
      </c>
      <c r="AE3951">
        <v>59.662863567262562</v>
      </c>
    </row>
    <row r="3952" spans="1:31" x14ac:dyDescent="0.3">
      <c r="A3952">
        <v>2700777</v>
      </c>
      <c r="B3952">
        <v>1</v>
      </c>
      <c r="C3952" t="s">
        <v>80</v>
      </c>
      <c r="D3952" t="s">
        <v>105</v>
      </c>
      <c r="E3952" t="s">
        <v>428</v>
      </c>
      <c r="F3952" t="s">
        <v>11269</v>
      </c>
      <c r="G3952" t="s">
        <v>903</v>
      </c>
      <c r="H3952" t="s">
        <v>187</v>
      </c>
      <c r="I3952" t="s">
        <v>136</v>
      </c>
      <c r="J3952" t="s">
        <v>137</v>
      </c>
      <c r="K3952" t="s">
        <v>138</v>
      </c>
      <c r="L3952" t="s">
        <v>11270</v>
      </c>
      <c r="M3952" t="s">
        <v>11271</v>
      </c>
      <c r="N3952">
        <v>6.727222222</v>
      </c>
      <c r="O3952">
        <v>0</v>
      </c>
      <c r="P3952">
        <v>0</v>
      </c>
      <c r="Q3952">
        <v>0</v>
      </c>
      <c r="R3952">
        <v>0</v>
      </c>
      <c r="S3952">
        <v>0</v>
      </c>
      <c r="T3952">
        <v>10</v>
      </c>
      <c r="U3952">
        <v>0</v>
      </c>
      <c r="V3952">
        <v>3</v>
      </c>
      <c r="W3952">
        <v>0</v>
      </c>
      <c r="X3952">
        <v>0</v>
      </c>
      <c r="Y3952">
        <v>0</v>
      </c>
      <c r="Z3952">
        <v>0</v>
      </c>
      <c r="AA3952">
        <v>0</v>
      </c>
      <c r="AB3952">
        <v>195.27781783638659</v>
      </c>
      <c r="AC3952">
        <v>0</v>
      </c>
      <c r="AD3952">
        <v>52.77436598773874</v>
      </c>
      <c r="AE3952">
        <v>248.05218382412534</v>
      </c>
    </row>
    <row r="3953" spans="1:31" x14ac:dyDescent="0.3">
      <c r="A3953">
        <v>2700936</v>
      </c>
      <c r="B3953">
        <v>1</v>
      </c>
      <c r="C3953" t="s">
        <v>81</v>
      </c>
      <c r="D3953" t="s">
        <v>114</v>
      </c>
      <c r="E3953" t="s">
        <v>132</v>
      </c>
      <c r="F3953" t="s">
        <v>11272</v>
      </c>
      <c r="G3953" t="s">
        <v>134</v>
      </c>
      <c r="H3953" t="s">
        <v>135</v>
      </c>
      <c r="I3953" t="s">
        <v>136</v>
      </c>
      <c r="J3953" t="s">
        <v>137</v>
      </c>
      <c r="K3953" t="s">
        <v>138</v>
      </c>
      <c r="L3953" t="s">
        <v>11273</v>
      </c>
      <c r="M3953" t="s">
        <v>11274</v>
      </c>
      <c r="N3953">
        <v>0.66666666600000002</v>
      </c>
      <c r="O3953">
        <v>2</v>
      </c>
      <c r="P3953">
        <v>199</v>
      </c>
      <c r="Q3953">
        <v>1</v>
      </c>
      <c r="R3953">
        <v>7</v>
      </c>
      <c r="S3953">
        <v>1</v>
      </c>
      <c r="T3953">
        <v>9</v>
      </c>
      <c r="U3953">
        <v>0</v>
      </c>
      <c r="V3953">
        <v>0</v>
      </c>
      <c r="W3953">
        <v>0.18797962285006667</v>
      </c>
      <c r="X3953">
        <v>13.616527558216536</v>
      </c>
      <c r="Y3953">
        <v>0.31066995839100003</v>
      </c>
      <c r="Z3953">
        <v>0.12449060200720001</v>
      </c>
      <c r="AA3953">
        <v>1.1652675806016</v>
      </c>
      <c r="AB3953">
        <v>2.3349114292140003</v>
      </c>
      <c r="AC3953">
        <v>0</v>
      </c>
      <c r="AD3953">
        <v>0</v>
      </c>
      <c r="AE3953">
        <v>17.739846751280403</v>
      </c>
    </row>
    <row r="3954" spans="1:31" x14ac:dyDescent="0.3">
      <c r="A3954">
        <v>2701044</v>
      </c>
      <c r="B3954">
        <v>1</v>
      </c>
      <c r="C3954" t="s">
        <v>81</v>
      </c>
      <c r="D3954" t="s">
        <v>120</v>
      </c>
      <c r="E3954" t="s">
        <v>145</v>
      </c>
      <c r="F3954" t="s">
        <v>11275</v>
      </c>
      <c r="G3954" t="s">
        <v>134</v>
      </c>
      <c r="H3954" t="s">
        <v>135</v>
      </c>
      <c r="I3954" t="s">
        <v>136</v>
      </c>
      <c r="J3954" t="s">
        <v>137</v>
      </c>
      <c r="K3954" t="s">
        <v>138</v>
      </c>
      <c r="L3954" t="s">
        <v>11276</v>
      </c>
      <c r="M3954" t="s">
        <v>11277</v>
      </c>
      <c r="N3954">
        <v>0.56333333299999999</v>
      </c>
      <c r="O3954">
        <v>0</v>
      </c>
      <c r="P3954">
        <v>1146</v>
      </c>
      <c r="Q3954">
        <v>0</v>
      </c>
      <c r="R3954">
        <v>12</v>
      </c>
      <c r="S3954">
        <v>0</v>
      </c>
      <c r="T3954">
        <v>189</v>
      </c>
      <c r="U3954">
        <v>0</v>
      </c>
      <c r="V3954">
        <v>0</v>
      </c>
      <c r="W3954">
        <v>0</v>
      </c>
      <c r="X3954">
        <v>102.36969299997384</v>
      </c>
      <c r="Y3954">
        <v>0</v>
      </c>
      <c r="Z3954">
        <v>3.7316412130837051</v>
      </c>
      <c r="AA3954">
        <v>0</v>
      </c>
      <c r="AB3954">
        <v>71.426428853432824</v>
      </c>
      <c r="AC3954">
        <v>0</v>
      </c>
      <c r="AD3954">
        <v>0</v>
      </c>
      <c r="AE3954">
        <v>177.52776306649037</v>
      </c>
    </row>
    <row r="3955" spans="1:31" x14ac:dyDescent="0.3">
      <c r="A3955">
        <v>2701129</v>
      </c>
      <c r="B3955">
        <v>1</v>
      </c>
      <c r="C3955" t="s">
        <v>80</v>
      </c>
      <c r="D3955" t="s">
        <v>105</v>
      </c>
      <c r="E3955" t="s">
        <v>184</v>
      </c>
      <c r="F3955" t="s">
        <v>11278</v>
      </c>
      <c r="G3955" t="s">
        <v>186</v>
      </c>
      <c r="H3955" t="s">
        <v>187</v>
      </c>
      <c r="I3955" t="s">
        <v>136</v>
      </c>
      <c r="J3955" t="s">
        <v>137</v>
      </c>
      <c r="K3955" t="s">
        <v>138</v>
      </c>
      <c r="L3955" t="s">
        <v>11279</v>
      </c>
      <c r="M3955" t="s">
        <v>11280</v>
      </c>
      <c r="N3955">
        <v>1.0830555550000001</v>
      </c>
      <c r="O3955">
        <v>0</v>
      </c>
      <c r="P3955">
        <v>149</v>
      </c>
      <c r="Q3955">
        <v>0</v>
      </c>
      <c r="R3955">
        <v>0</v>
      </c>
      <c r="S3955">
        <v>0</v>
      </c>
      <c r="T3955">
        <v>19</v>
      </c>
      <c r="U3955">
        <v>0</v>
      </c>
      <c r="V3955">
        <v>0</v>
      </c>
      <c r="W3955">
        <v>0</v>
      </c>
      <c r="X3955">
        <v>28.684969410870831</v>
      </c>
      <c r="Y3955">
        <v>0</v>
      </c>
      <c r="Z3955">
        <v>0</v>
      </c>
      <c r="AA3955">
        <v>0</v>
      </c>
      <c r="AB3955">
        <v>14.481115410722222</v>
      </c>
      <c r="AC3955">
        <v>0</v>
      </c>
      <c r="AD3955">
        <v>0</v>
      </c>
      <c r="AE3955">
        <v>43.166084821593053</v>
      </c>
    </row>
    <row r="3956" spans="1:31" x14ac:dyDescent="0.3">
      <c r="A3956">
        <v>2692782</v>
      </c>
      <c r="B3956">
        <v>1</v>
      </c>
      <c r="C3956" t="s">
        <v>81</v>
      </c>
      <c r="D3956" t="s">
        <v>118</v>
      </c>
      <c r="E3956" t="s">
        <v>132</v>
      </c>
      <c r="F3956" t="s">
        <v>1544</v>
      </c>
      <c r="G3956" t="s">
        <v>346</v>
      </c>
      <c r="H3956" t="s">
        <v>135</v>
      </c>
      <c r="I3956" t="s">
        <v>136</v>
      </c>
      <c r="J3956" t="s">
        <v>137</v>
      </c>
      <c r="K3956" t="s">
        <v>166</v>
      </c>
      <c r="L3956" t="s">
        <v>11281</v>
      </c>
      <c r="M3956" t="s">
        <v>11282</v>
      </c>
      <c r="N3956">
        <v>7.5013888880000001</v>
      </c>
      <c r="O3956">
        <v>4</v>
      </c>
      <c r="P3956">
        <v>980</v>
      </c>
      <c r="Q3956">
        <v>53</v>
      </c>
      <c r="R3956">
        <v>152</v>
      </c>
      <c r="S3956">
        <v>7</v>
      </c>
      <c r="T3956">
        <v>80</v>
      </c>
      <c r="U3956">
        <v>0</v>
      </c>
      <c r="V3956">
        <v>0</v>
      </c>
      <c r="W3956">
        <v>109.11439484300367</v>
      </c>
      <c r="X3956">
        <v>787.40234362387093</v>
      </c>
      <c r="Y3956">
        <v>726.16225179995388</v>
      </c>
      <c r="Z3956">
        <v>789.95775192296946</v>
      </c>
      <c r="AA3956">
        <v>49.16192169174095</v>
      </c>
      <c r="AB3956">
        <v>316.03174928503097</v>
      </c>
      <c r="AC3956">
        <v>0</v>
      </c>
      <c r="AD3956">
        <v>0</v>
      </c>
      <c r="AE3956">
        <v>2777.8304131665695</v>
      </c>
    </row>
    <row r="3957" spans="1:31" x14ac:dyDescent="0.3">
      <c r="A3957">
        <v>2699773</v>
      </c>
      <c r="B3957">
        <v>1</v>
      </c>
      <c r="C3957" t="s">
        <v>80</v>
      </c>
      <c r="D3957" t="s">
        <v>95</v>
      </c>
      <c r="E3957" t="s">
        <v>145</v>
      </c>
      <c r="F3957" t="s">
        <v>11283</v>
      </c>
      <c r="G3957" t="s">
        <v>134</v>
      </c>
      <c r="H3957" t="s">
        <v>135</v>
      </c>
      <c r="I3957" t="s">
        <v>169</v>
      </c>
      <c r="J3957" t="s">
        <v>137</v>
      </c>
      <c r="K3957" t="s">
        <v>138</v>
      </c>
      <c r="L3957" t="s">
        <v>11284</v>
      </c>
      <c r="M3957" t="s">
        <v>11285</v>
      </c>
      <c r="N3957">
        <v>4.1666665999999998E-2</v>
      </c>
      <c r="O3957">
        <v>1</v>
      </c>
      <c r="P3957">
        <v>742</v>
      </c>
      <c r="Q3957">
        <v>5</v>
      </c>
      <c r="R3957">
        <v>13</v>
      </c>
      <c r="S3957">
        <v>18</v>
      </c>
      <c r="T3957">
        <v>54</v>
      </c>
      <c r="U3957">
        <v>0</v>
      </c>
      <c r="V3957">
        <v>0</v>
      </c>
      <c r="W3957">
        <v>7.3966426250000007E-3</v>
      </c>
      <c r="X3957">
        <v>5.8500364924548363</v>
      </c>
      <c r="Y3957">
        <v>0.174966081261725</v>
      </c>
      <c r="Z3957">
        <v>0.34098614288762491</v>
      </c>
      <c r="AA3957">
        <v>17.907436226151148</v>
      </c>
      <c r="AB3957">
        <v>2.5537656986464881</v>
      </c>
      <c r="AC3957">
        <v>0</v>
      </c>
      <c r="AD3957">
        <v>0</v>
      </c>
      <c r="AE3957">
        <v>26.834587284026821</v>
      </c>
    </row>
    <row r="3958" spans="1:31" x14ac:dyDescent="0.3">
      <c r="A3958">
        <v>2700394</v>
      </c>
      <c r="B3958">
        <v>1</v>
      </c>
      <c r="C3958" t="s">
        <v>80</v>
      </c>
      <c r="D3958" t="s">
        <v>105</v>
      </c>
      <c r="E3958" t="s">
        <v>145</v>
      </c>
      <c r="F3958" t="s">
        <v>4316</v>
      </c>
      <c r="G3958" t="s">
        <v>176</v>
      </c>
      <c r="H3958" t="s">
        <v>135</v>
      </c>
      <c r="I3958" t="s">
        <v>136</v>
      </c>
      <c r="J3958" t="s">
        <v>137</v>
      </c>
      <c r="K3958" t="s">
        <v>138</v>
      </c>
      <c r="L3958" t="s">
        <v>11286</v>
      </c>
      <c r="M3958" t="s">
        <v>11287</v>
      </c>
      <c r="N3958">
        <v>6.0019444440000003</v>
      </c>
      <c r="O3958">
        <v>0</v>
      </c>
      <c r="P3958">
        <v>0</v>
      </c>
      <c r="Q3958">
        <v>0</v>
      </c>
      <c r="R3958">
        <v>0</v>
      </c>
      <c r="S3958">
        <v>3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0</v>
      </c>
      <c r="AA3958">
        <v>35.80047132713679</v>
      </c>
      <c r="AB3958">
        <v>0</v>
      </c>
      <c r="AC3958">
        <v>0</v>
      </c>
      <c r="AD3958">
        <v>0</v>
      </c>
      <c r="AE3958">
        <v>35.80047132713679</v>
      </c>
    </row>
    <row r="3959" spans="1:31" x14ac:dyDescent="0.3">
      <c r="A3959">
        <v>2700667</v>
      </c>
      <c r="B3959">
        <v>1</v>
      </c>
      <c r="C3959" t="s">
        <v>80</v>
      </c>
      <c r="D3959" t="s">
        <v>83</v>
      </c>
      <c r="E3959" t="s">
        <v>145</v>
      </c>
      <c r="F3959" t="s">
        <v>11288</v>
      </c>
      <c r="G3959" t="s">
        <v>346</v>
      </c>
      <c r="H3959" t="s">
        <v>135</v>
      </c>
      <c r="I3959" t="s">
        <v>136</v>
      </c>
      <c r="J3959" t="s">
        <v>137</v>
      </c>
      <c r="K3959" t="s">
        <v>166</v>
      </c>
      <c r="L3959" t="s">
        <v>11289</v>
      </c>
      <c r="M3959" t="s">
        <v>11290</v>
      </c>
      <c r="N3959">
        <v>7.8213888880000004</v>
      </c>
      <c r="O3959">
        <v>0</v>
      </c>
      <c r="P3959">
        <v>792</v>
      </c>
      <c r="Q3959">
        <v>0</v>
      </c>
      <c r="R3959">
        <v>0</v>
      </c>
      <c r="S3959">
        <v>0</v>
      </c>
      <c r="T3959">
        <v>94</v>
      </c>
      <c r="U3959">
        <v>0</v>
      </c>
      <c r="V3959">
        <v>0</v>
      </c>
      <c r="W3959">
        <v>0</v>
      </c>
      <c r="X3959">
        <v>1163.7648988707106</v>
      </c>
      <c r="Y3959">
        <v>0</v>
      </c>
      <c r="Z3959">
        <v>0</v>
      </c>
      <c r="AA3959">
        <v>0</v>
      </c>
      <c r="AB3959">
        <v>577.02347927522271</v>
      </c>
      <c r="AC3959">
        <v>0</v>
      </c>
      <c r="AD3959">
        <v>0</v>
      </c>
      <c r="AE3959">
        <v>1740.7883781459332</v>
      </c>
    </row>
    <row r="3960" spans="1:31" x14ac:dyDescent="0.3">
      <c r="A3960">
        <v>2700670</v>
      </c>
      <c r="B3960">
        <v>1</v>
      </c>
      <c r="C3960" t="s">
        <v>81</v>
      </c>
      <c r="D3960" t="s">
        <v>113</v>
      </c>
      <c r="E3960" t="s">
        <v>160</v>
      </c>
      <c r="F3960" t="s">
        <v>4677</v>
      </c>
      <c r="G3960" t="s">
        <v>165</v>
      </c>
      <c r="H3960" t="s">
        <v>135</v>
      </c>
      <c r="I3960" t="s">
        <v>136</v>
      </c>
      <c r="J3960" t="s">
        <v>137</v>
      </c>
      <c r="K3960" t="s">
        <v>166</v>
      </c>
      <c r="L3960" t="s">
        <v>11291</v>
      </c>
      <c r="M3960" t="s">
        <v>11292</v>
      </c>
      <c r="N3960">
        <v>6.148055555</v>
      </c>
      <c r="O3960">
        <v>2</v>
      </c>
      <c r="P3960">
        <v>113</v>
      </c>
      <c r="Q3960">
        <v>53</v>
      </c>
      <c r="R3960">
        <v>155</v>
      </c>
      <c r="S3960">
        <v>8</v>
      </c>
      <c r="T3960">
        <v>14</v>
      </c>
      <c r="U3960">
        <v>1</v>
      </c>
      <c r="V3960">
        <v>0</v>
      </c>
      <c r="W3960">
        <v>4.0535397401478894</v>
      </c>
      <c r="X3960">
        <v>200.21250996310934</v>
      </c>
      <c r="Y3960">
        <v>400.63207728602032</v>
      </c>
      <c r="Z3960">
        <v>675.60960443119961</v>
      </c>
      <c r="AA3960">
        <v>102.73514883129511</v>
      </c>
      <c r="AB3960">
        <v>41.156567804680883</v>
      </c>
      <c r="AC3960">
        <v>129.51085217982759</v>
      </c>
      <c r="AD3960">
        <v>0</v>
      </c>
      <c r="AE3960">
        <v>1553.910300236281</v>
      </c>
    </row>
    <row r="3961" spans="1:31" x14ac:dyDescent="0.3">
      <c r="A3961">
        <v>2700784</v>
      </c>
      <c r="B3961">
        <v>1</v>
      </c>
      <c r="C3961" t="s">
        <v>80</v>
      </c>
      <c r="D3961" t="s">
        <v>84</v>
      </c>
      <c r="E3961" t="s">
        <v>244</v>
      </c>
      <c r="F3961" t="s">
        <v>10299</v>
      </c>
      <c r="G3961" t="s">
        <v>346</v>
      </c>
      <c r="H3961" t="s">
        <v>187</v>
      </c>
      <c r="I3961" t="s">
        <v>136</v>
      </c>
      <c r="J3961" t="s">
        <v>137</v>
      </c>
      <c r="K3961" t="s">
        <v>166</v>
      </c>
      <c r="L3961" t="s">
        <v>11293</v>
      </c>
      <c r="M3961" t="s">
        <v>11294</v>
      </c>
      <c r="N3961">
        <v>8.0091666660000005</v>
      </c>
      <c r="O3961">
        <v>0</v>
      </c>
      <c r="P3961">
        <v>263</v>
      </c>
      <c r="Q3961">
        <v>0</v>
      </c>
      <c r="R3961">
        <v>29</v>
      </c>
      <c r="S3961">
        <v>0</v>
      </c>
      <c r="T3961">
        <v>39</v>
      </c>
      <c r="U3961">
        <v>0</v>
      </c>
      <c r="V3961">
        <v>0</v>
      </c>
      <c r="W3961">
        <v>0</v>
      </c>
      <c r="X3961">
        <v>462.95235262433141</v>
      </c>
      <c r="Y3961">
        <v>0</v>
      </c>
      <c r="Z3961">
        <v>64.941620290737376</v>
      </c>
      <c r="AA3961">
        <v>0</v>
      </c>
      <c r="AB3961">
        <v>256.17601111554171</v>
      </c>
      <c r="AC3961">
        <v>0</v>
      </c>
      <c r="AD3961">
        <v>0</v>
      </c>
      <c r="AE3961">
        <v>784.06998403061061</v>
      </c>
    </row>
    <row r="3962" spans="1:31" x14ac:dyDescent="0.3">
      <c r="A3962">
        <v>2700854</v>
      </c>
      <c r="B3962">
        <v>1</v>
      </c>
      <c r="C3962" t="s">
        <v>80</v>
      </c>
      <c r="D3962" t="s">
        <v>83</v>
      </c>
      <c r="E3962" t="s">
        <v>184</v>
      </c>
      <c r="F3962" t="s">
        <v>11295</v>
      </c>
      <c r="G3962" t="s">
        <v>3974</v>
      </c>
      <c r="H3962" t="s">
        <v>187</v>
      </c>
      <c r="I3962" t="s">
        <v>136</v>
      </c>
      <c r="J3962" t="s">
        <v>137</v>
      </c>
      <c r="K3962" t="s">
        <v>138</v>
      </c>
      <c r="L3962" t="s">
        <v>11296</v>
      </c>
      <c r="M3962" t="s">
        <v>11297</v>
      </c>
      <c r="N3962">
        <v>5.562777777</v>
      </c>
      <c r="O3962">
        <v>0</v>
      </c>
      <c r="P3962">
        <v>83</v>
      </c>
      <c r="Q3962">
        <v>0</v>
      </c>
      <c r="R3962">
        <v>0</v>
      </c>
      <c r="S3962">
        <v>0</v>
      </c>
      <c r="T3962">
        <v>3</v>
      </c>
      <c r="U3962">
        <v>0</v>
      </c>
      <c r="V3962">
        <v>0</v>
      </c>
      <c r="W3962">
        <v>0</v>
      </c>
      <c r="X3962">
        <v>88.100153683002759</v>
      </c>
      <c r="Y3962">
        <v>0</v>
      </c>
      <c r="Z3962">
        <v>0</v>
      </c>
      <c r="AA3962">
        <v>0</v>
      </c>
      <c r="AB3962">
        <v>2.2359252409697761</v>
      </c>
      <c r="AC3962">
        <v>0</v>
      </c>
      <c r="AD3962">
        <v>0</v>
      </c>
      <c r="AE3962">
        <v>90.336078923972536</v>
      </c>
    </row>
    <row r="3963" spans="1:31" x14ac:dyDescent="0.3">
      <c r="A3963">
        <v>2701063</v>
      </c>
      <c r="B3963">
        <v>1</v>
      </c>
      <c r="C3963" t="s">
        <v>80</v>
      </c>
      <c r="D3963" t="s">
        <v>83</v>
      </c>
      <c r="E3963" t="s">
        <v>213</v>
      </c>
      <c r="F3963" t="s">
        <v>11298</v>
      </c>
      <c r="G3963" t="s">
        <v>688</v>
      </c>
      <c r="H3963" t="s">
        <v>187</v>
      </c>
      <c r="I3963" t="s">
        <v>136</v>
      </c>
      <c r="J3963" t="s">
        <v>137</v>
      </c>
      <c r="K3963" t="s">
        <v>138</v>
      </c>
      <c r="L3963" t="s">
        <v>11299</v>
      </c>
      <c r="M3963" t="s">
        <v>11300</v>
      </c>
      <c r="N3963">
        <v>1.533055555</v>
      </c>
      <c r="O3963">
        <v>0</v>
      </c>
      <c r="P3963">
        <v>4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1.5643641435697573</v>
      </c>
      <c r="Y3963">
        <v>0</v>
      </c>
      <c r="Z3963">
        <v>0</v>
      </c>
      <c r="AA3963">
        <v>0</v>
      </c>
      <c r="AB3963">
        <v>0</v>
      </c>
      <c r="AC3963">
        <v>0</v>
      </c>
      <c r="AD3963">
        <v>0</v>
      </c>
      <c r="AE3963">
        <v>1.5643641435697573</v>
      </c>
    </row>
    <row r="3964" spans="1:31" x14ac:dyDescent="0.3">
      <c r="A3964">
        <v>2701166</v>
      </c>
      <c r="B3964">
        <v>1</v>
      </c>
      <c r="C3964" t="s">
        <v>81</v>
      </c>
      <c r="D3964" t="s">
        <v>118</v>
      </c>
      <c r="E3964" t="s">
        <v>184</v>
      </c>
      <c r="F3964" t="s">
        <v>11301</v>
      </c>
      <c r="G3964" t="s">
        <v>409</v>
      </c>
      <c r="H3964" t="s">
        <v>187</v>
      </c>
      <c r="I3964" t="s">
        <v>136</v>
      </c>
      <c r="J3964" t="s">
        <v>137</v>
      </c>
      <c r="K3964" t="s">
        <v>138</v>
      </c>
      <c r="L3964" t="s">
        <v>11302</v>
      </c>
      <c r="M3964" t="s">
        <v>11303</v>
      </c>
      <c r="N3964">
        <v>0.79972222199999998</v>
      </c>
      <c r="O3964">
        <v>0</v>
      </c>
      <c r="P3964">
        <v>6</v>
      </c>
      <c r="Q3964">
        <v>0</v>
      </c>
      <c r="R3964">
        <v>2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2.5745967506567844</v>
      </c>
      <c r="Y3964">
        <v>0</v>
      </c>
      <c r="Z3964">
        <v>0.42776430246786368</v>
      </c>
      <c r="AA3964">
        <v>0</v>
      </c>
      <c r="AB3964">
        <v>0</v>
      </c>
      <c r="AC3964">
        <v>0</v>
      </c>
      <c r="AD3964">
        <v>0</v>
      </c>
      <c r="AE3964">
        <v>3.0023610531246483</v>
      </c>
    </row>
    <row r="3965" spans="1:31" x14ac:dyDescent="0.3">
      <c r="A3965">
        <v>2701200</v>
      </c>
      <c r="B3965">
        <v>1</v>
      </c>
      <c r="C3965" t="s">
        <v>80</v>
      </c>
      <c r="D3965" t="s">
        <v>94</v>
      </c>
      <c r="E3965" t="s">
        <v>244</v>
      </c>
      <c r="F3965" t="s">
        <v>11304</v>
      </c>
      <c r="G3965" t="s">
        <v>554</v>
      </c>
      <c r="H3965" t="s">
        <v>187</v>
      </c>
      <c r="I3965" t="s">
        <v>136</v>
      </c>
      <c r="J3965" t="s">
        <v>5</v>
      </c>
      <c r="K3965" t="s">
        <v>138</v>
      </c>
      <c r="L3965" t="s">
        <v>11305</v>
      </c>
      <c r="M3965" t="s">
        <v>11306</v>
      </c>
      <c r="N3965">
        <v>0.52</v>
      </c>
      <c r="O3965">
        <v>0</v>
      </c>
      <c r="P3965">
        <v>187</v>
      </c>
      <c r="Q3965">
        <v>0</v>
      </c>
      <c r="R3965">
        <v>0</v>
      </c>
      <c r="S3965">
        <v>0</v>
      </c>
      <c r="T3965">
        <v>5</v>
      </c>
      <c r="U3965">
        <v>0</v>
      </c>
      <c r="V3965">
        <v>0</v>
      </c>
      <c r="W3965">
        <v>0</v>
      </c>
      <c r="X3965">
        <v>18.177854398679958</v>
      </c>
      <c r="Y3965">
        <v>0</v>
      </c>
      <c r="Z3965">
        <v>0</v>
      </c>
      <c r="AA3965">
        <v>0</v>
      </c>
      <c r="AB3965">
        <v>0.80023846517035857</v>
      </c>
      <c r="AC3965">
        <v>0</v>
      </c>
      <c r="AD3965">
        <v>0</v>
      </c>
      <c r="AE3965">
        <v>18.978092863850318</v>
      </c>
    </row>
    <row r="3966" spans="1:31" x14ac:dyDescent="0.3">
      <c r="A3966">
        <v>2701212</v>
      </c>
      <c r="B3966">
        <v>1</v>
      </c>
      <c r="C3966" t="s">
        <v>80</v>
      </c>
      <c r="D3966" t="s">
        <v>94</v>
      </c>
      <c r="E3966" t="s">
        <v>244</v>
      </c>
      <c r="F3966" t="s">
        <v>11307</v>
      </c>
      <c r="G3966" t="s">
        <v>409</v>
      </c>
      <c r="H3966" t="s">
        <v>187</v>
      </c>
      <c r="I3966" t="s">
        <v>136</v>
      </c>
      <c r="J3966" t="s">
        <v>137</v>
      </c>
      <c r="K3966" t="s">
        <v>138</v>
      </c>
      <c r="L3966" t="s">
        <v>11308</v>
      </c>
      <c r="M3966" t="s">
        <v>11309</v>
      </c>
      <c r="N3966">
        <v>0.55055555499999997</v>
      </c>
      <c r="O3966">
        <v>0</v>
      </c>
      <c r="P3966">
        <v>240</v>
      </c>
      <c r="Q3966">
        <v>0</v>
      </c>
      <c r="R3966">
        <v>10</v>
      </c>
      <c r="S3966">
        <v>0</v>
      </c>
      <c r="T3966">
        <v>21</v>
      </c>
      <c r="U3966">
        <v>0</v>
      </c>
      <c r="V3966">
        <v>0</v>
      </c>
      <c r="W3966">
        <v>0</v>
      </c>
      <c r="X3966">
        <v>17.021660508593939</v>
      </c>
      <c r="Y3966">
        <v>0</v>
      </c>
      <c r="Z3966">
        <v>1.0603756910437752</v>
      </c>
      <c r="AA3966">
        <v>0</v>
      </c>
      <c r="AB3966">
        <v>1.1021285449588065</v>
      </c>
      <c r="AC3966">
        <v>0</v>
      </c>
      <c r="AD3966">
        <v>0</v>
      </c>
      <c r="AE3966">
        <v>19.184164744596519</v>
      </c>
    </row>
    <row r="3967" spans="1:31" x14ac:dyDescent="0.3">
      <c r="A3967">
        <v>2698254</v>
      </c>
      <c r="B3967">
        <v>1</v>
      </c>
      <c r="C3967" t="s">
        <v>80</v>
      </c>
      <c r="D3967" t="s">
        <v>93</v>
      </c>
      <c r="E3967" t="s">
        <v>132</v>
      </c>
      <c r="F3967" t="s">
        <v>11310</v>
      </c>
      <c r="G3967" t="s">
        <v>134</v>
      </c>
      <c r="H3967" t="s">
        <v>135</v>
      </c>
      <c r="I3967" t="s">
        <v>136</v>
      </c>
      <c r="J3967" t="s">
        <v>137</v>
      </c>
      <c r="K3967" t="s">
        <v>138</v>
      </c>
      <c r="L3967" t="s">
        <v>11311</v>
      </c>
      <c r="M3967" t="s">
        <v>11312</v>
      </c>
      <c r="N3967">
        <v>0.49722222199999999</v>
      </c>
      <c r="O3967">
        <v>0</v>
      </c>
      <c r="P3967">
        <v>0</v>
      </c>
      <c r="Q3967">
        <v>34</v>
      </c>
      <c r="R3967">
        <v>1</v>
      </c>
      <c r="S3967">
        <v>3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119.82181309442429</v>
      </c>
      <c r="Z3967">
        <v>0.55460769101111107</v>
      </c>
      <c r="AA3967">
        <v>12.486723285258151</v>
      </c>
      <c r="AB3967">
        <v>0</v>
      </c>
      <c r="AC3967">
        <v>0</v>
      </c>
      <c r="AD3967">
        <v>0</v>
      </c>
      <c r="AE3967">
        <v>132.86314407069355</v>
      </c>
    </row>
    <row r="3968" spans="1:31" x14ac:dyDescent="0.3">
      <c r="A3968">
        <v>2700658</v>
      </c>
      <c r="B3968">
        <v>1</v>
      </c>
      <c r="C3968" t="s">
        <v>80</v>
      </c>
      <c r="D3968" t="s">
        <v>97</v>
      </c>
      <c r="E3968" t="s">
        <v>160</v>
      </c>
      <c r="F3968" t="s">
        <v>11313</v>
      </c>
      <c r="G3968" t="s">
        <v>346</v>
      </c>
      <c r="H3968" t="s">
        <v>135</v>
      </c>
      <c r="I3968" t="s">
        <v>136</v>
      </c>
      <c r="J3968" t="s">
        <v>137</v>
      </c>
      <c r="K3968" t="s">
        <v>166</v>
      </c>
      <c r="L3968" t="s">
        <v>11314</v>
      </c>
      <c r="M3968" t="s">
        <v>11315</v>
      </c>
      <c r="N3968">
        <v>8.0708333329999995</v>
      </c>
      <c r="O3968">
        <v>1</v>
      </c>
      <c r="P3968">
        <v>218</v>
      </c>
      <c r="Q3968">
        <v>1</v>
      </c>
      <c r="R3968">
        <v>3</v>
      </c>
      <c r="S3968">
        <v>5</v>
      </c>
      <c r="T3968">
        <v>27</v>
      </c>
      <c r="U3968">
        <v>0</v>
      </c>
      <c r="V3968">
        <v>0</v>
      </c>
      <c r="W3968">
        <v>102.75680386969515</v>
      </c>
      <c r="X3968">
        <v>377.40446775320032</v>
      </c>
      <c r="Y3968">
        <v>10.233259818123333</v>
      </c>
      <c r="Z3968">
        <v>3.7974271420609638</v>
      </c>
      <c r="AA3968">
        <v>325.42120839424319</v>
      </c>
      <c r="AB3968">
        <v>191.14783041442746</v>
      </c>
      <c r="AC3968">
        <v>0</v>
      </c>
      <c r="AD3968">
        <v>0</v>
      </c>
      <c r="AE3968">
        <v>1010.7609973917504</v>
      </c>
    </row>
    <row r="3969" spans="1:31" x14ac:dyDescent="0.3">
      <c r="A3969">
        <v>2700660</v>
      </c>
      <c r="B3969">
        <v>1</v>
      </c>
      <c r="C3969" t="s">
        <v>80</v>
      </c>
      <c r="D3969" t="s">
        <v>93</v>
      </c>
      <c r="E3969" t="s">
        <v>160</v>
      </c>
      <c r="F3969" t="s">
        <v>1779</v>
      </c>
      <c r="G3969" t="s">
        <v>165</v>
      </c>
      <c r="H3969" t="s">
        <v>135</v>
      </c>
      <c r="I3969" t="s">
        <v>136</v>
      </c>
      <c r="J3969" t="s">
        <v>137</v>
      </c>
      <c r="K3969" t="s">
        <v>166</v>
      </c>
      <c r="L3969" t="s">
        <v>11316</v>
      </c>
      <c r="M3969" t="s">
        <v>11317</v>
      </c>
      <c r="N3969">
        <v>4.4061111110000004</v>
      </c>
      <c r="O3969">
        <v>0</v>
      </c>
      <c r="P3969">
        <v>699</v>
      </c>
      <c r="Q3969">
        <v>16</v>
      </c>
      <c r="R3969">
        <v>218</v>
      </c>
      <c r="S3969">
        <v>8</v>
      </c>
      <c r="T3969">
        <v>202</v>
      </c>
      <c r="U3969">
        <v>0</v>
      </c>
      <c r="V3969">
        <v>0</v>
      </c>
      <c r="W3969">
        <v>0</v>
      </c>
      <c r="X3969">
        <v>761.27874144147677</v>
      </c>
      <c r="Y3969">
        <v>305.12429361474892</v>
      </c>
      <c r="Z3969">
        <v>1531.2372609850506</v>
      </c>
      <c r="AA3969">
        <v>436.70243531415014</v>
      </c>
      <c r="AB3969">
        <v>1122.5520792287755</v>
      </c>
      <c r="AC3969">
        <v>0</v>
      </c>
      <c r="AD3969">
        <v>0</v>
      </c>
      <c r="AE3969">
        <v>4156.8948105842019</v>
      </c>
    </row>
    <row r="3970" spans="1:31" x14ac:dyDescent="0.3">
      <c r="A3970">
        <v>2700668</v>
      </c>
      <c r="B3970">
        <v>1</v>
      </c>
      <c r="C3970" t="s">
        <v>80</v>
      </c>
      <c r="D3970" t="s">
        <v>92</v>
      </c>
      <c r="E3970" t="s">
        <v>160</v>
      </c>
      <c r="F3970" t="s">
        <v>3944</v>
      </c>
      <c r="G3970" t="s">
        <v>346</v>
      </c>
      <c r="H3970" t="s">
        <v>135</v>
      </c>
      <c r="I3970" t="s">
        <v>136</v>
      </c>
      <c r="J3970" t="s">
        <v>137</v>
      </c>
      <c r="K3970" t="s">
        <v>166</v>
      </c>
      <c r="L3970" t="s">
        <v>11318</v>
      </c>
      <c r="M3970" t="s">
        <v>11319</v>
      </c>
      <c r="N3970">
        <v>7.0080555550000003</v>
      </c>
      <c r="O3970">
        <v>11</v>
      </c>
      <c r="P3970">
        <v>3410</v>
      </c>
      <c r="Q3970">
        <v>17</v>
      </c>
      <c r="R3970">
        <v>462</v>
      </c>
      <c r="S3970">
        <v>32</v>
      </c>
      <c r="T3970">
        <v>453</v>
      </c>
      <c r="U3970">
        <v>1</v>
      </c>
      <c r="V3970">
        <v>0</v>
      </c>
      <c r="W3970">
        <v>507.85536048157144</v>
      </c>
      <c r="X3970">
        <v>6036.2561942216262</v>
      </c>
      <c r="Y3970">
        <v>463.11914217337255</v>
      </c>
      <c r="Z3970">
        <v>2823.1137152403921</v>
      </c>
      <c r="AA3970">
        <v>1256.2364543970705</v>
      </c>
      <c r="AB3970">
        <v>3517.4343212940744</v>
      </c>
      <c r="AC3970">
        <v>813.19114349732831</v>
      </c>
      <c r="AD3970">
        <v>0</v>
      </c>
      <c r="AE3970">
        <v>15417.206331305437</v>
      </c>
    </row>
    <row r="3971" spans="1:31" x14ac:dyDescent="0.3">
      <c r="A3971">
        <v>2700672</v>
      </c>
      <c r="B3971">
        <v>1</v>
      </c>
      <c r="C3971" t="s">
        <v>81</v>
      </c>
      <c r="D3971" t="s">
        <v>112</v>
      </c>
      <c r="E3971" t="s">
        <v>145</v>
      </c>
      <c r="F3971" t="s">
        <v>11320</v>
      </c>
      <c r="G3971" t="s">
        <v>165</v>
      </c>
      <c r="H3971" t="s">
        <v>135</v>
      </c>
      <c r="I3971" t="s">
        <v>136</v>
      </c>
      <c r="J3971" t="s">
        <v>137</v>
      </c>
      <c r="K3971" t="s">
        <v>166</v>
      </c>
      <c r="L3971" t="s">
        <v>11321</v>
      </c>
      <c r="M3971" t="s">
        <v>11322</v>
      </c>
      <c r="N3971">
        <v>3.7380555549999999</v>
      </c>
      <c r="O3971">
        <v>0</v>
      </c>
      <c r="P3971">
        <v>4325</v>
      </c>
      <c r="Q3971">
        <v>0</v>
      </c>
      <c r="R3971">
        <v>12</v>
      </c>
      <c r="S3971">
        <v>0</v>
      </c>
      <c r="T3971">
        <v>276</v>
      </c>
      <c r="U3971">
        <v>0</v>
      </c>
      <c r="V3971">
        <v>1</v>
      </c>
      <c r="W3971">
        <v>0</v>
      </c>
      <c r="X3971">
        <v>2470.8215440844056</v>
      </c>
      <c r="Y3971">
        <v>0</v>
      </c>
      <c r="Z3971">
        <v>0.19123909431642444</v>
      </c>
      <c r="AA3971">
        <v>0</v>
      </c>
      <c r="AB3971">
        <v>874.45740125469581</v>
      </c>
      <c r="AC3971">
        <v>0</v>
      </c>
      <c r="AD3971">
        <v>23.09499883800158</v>
      </c>
      <c r="AE3971">
        <v>3368.5651832714198</v>
      </c>
    </row>
    <row r="3972" spans="1:31" x14ac:dyDescent="0.3">
      <c r="A3972">
        <v>2700673</v>
      </c>
      <c r="B3972">
        <v>1</v>
      </c>
      <c r="C3972" t="s">
        <v>80</v>
      </c>
      <c r="D3972" t="s">
        <v>100</v>
      </c>
      <c r="E3972" t="s">
        <v>160</v>
      </c>
      <c r="F3972" t="s">
        <v>11323</v>
      </c>
      <c r="G3972" t="s">
        <v>346</v>
      </c>
      <c r="H3972" t="s">
        <v>135</v>
      </c>
      <c r="I3972" t="s">
        <v>136</v>
      </c>
      <c r="J3972" t="s">
        <v>137</v>
      </c>
      <c r="K3972" t="s">
        <v>166</v>
      </c>
      <c r="L3972" t="s">
        <v>11324</v>
      </c>
      <c r="M3972" t="s">
        <v>11325</v>
      </c>
      <c r="N3972">
        <v>7.0747222220000001</v>
      </c>
      <c r="O3972">
        <v>4</v>
      </c>
      <c r="P3972">
        <v>396</v>
      </c>
      <c r="Q3972">
        <v>4</v>
      </c>
      <c r="R3972">
        <v>58</v>
      </c>
      <c r="S3972">
        <v>4</v>
      </c>
      <c r="T3972">
        <v>34</v>
      </c>
      <c r="U3972">
        <v>0</v>
      </c>
      <c r="V3972">
        <v>0</v>
      </c>
      <c r="W3972">
        <v>439.16098256628641</v>
      </c>
      <c r="X3972">
        <v>389.10258606761016</v>
      </c>
      <c r="Y3972">
        <v>48.174726187964652</v>
      </c>
      <c r="Z3972">
        <v>278.39832063104581</v>
      </c>
      <c r="AA3972">
        <v>1592.8651551974719</v>
      </c>
      <c r="AB3972">
        <v>142.03496133132839</v>
      </c>
      <c r="AC3972">
        <v>0</v>
      </c>
      <c r="AD3972">
        <v>0</v>
      </c>
      <c r="AE3972">
        <v>2889.7367319817072</v>
      </c>
    </row>
    <row r="3973" spans="1:31" x14ac:dyDescent="0.3">
      <c r="A3973">
        <v>2700675</v>
      </c>
      <c r="B3973">
        <v>1</v>
      </c>
      <c r="C3973" t="s">
        <v>80</v>
      </c>
      <c r="D3973" t="s">
        <v>110</v>
      </c>
      <c r="E3973" t="s">
        <v>145</v>
      </c>
      <c r="F3973" t="s">
        <v>11326</v>
      </c>
      <c r="G3973" t="s">
        <v>165</v>
      </c>
      <c r="H3973" t="s">
        <v>135</v>
      </c>
      <c r="I3973" t="s">
        <v>136</v>
      </c>
      <c r="J3973" t="s">
        <v>137</v>
      </c>
      <c r="K3973" t="s">
        <v>166</v>
      </c>
      <c r="L3973" t="s">
        <v>11327</v>
      </c>
      <c r="M3973" t="s">
        <v>11328</v>
      </c>
      <c r="N3973">
        <v>4.5563888879999999</v>
      </c>
      <c r="O3973">
        <v>0</v>
      </c>
      <c r="P3973">
        <v>130</v>
      </c>
      <c r="Q3973">
        <v>0</v>
      </c>
      <c r="R3973">
        <v>0</v>
      </c>
      <c r="S3973">
        <v>0</v>
      </c>
      <c r="T3973">
        <v>6</v>
      </c>
      <c r="U3973">
        <v>0</v>
      </c>
      <c r="V3973">
        <v>0</v>
      </c>
      <c r="W3973">
        <v>0</v>
      </c>
      <c r="X3973">
        <v>116.48019554396373</v>
      </c>
      <c r="Y3973">
        <v>0</v>
      </c>
      <c r="Z3973">
        <v>0</v>
      </c>
      <c r="AA3973">
        <v>0</v>
      </c>
      <c r="AB3973">
        <v>37.188032755900018</v>
      </c>
      <c r="AC3973">
        <v>0</v>
      </c>
      <c r="AD3973">
        <v>0</v>
      </c>
      <c r="AE3973">
        <v>153.66822829986376</v>
      </c>
    </row>
    <row r="3974" spans="1:31" x14ac:dyDescent="0.3">
      <c r="A3974">
        <v>2700680</v>
      </c>
      <c r="B3974">
        <v>1</v>
      </c>
      <c r="C3974" t="s">
        <v>81</v>
      </c>
      <c r="D3974" t="s">
        <v>112</v>
      </c>
      <c r="E3974" t="s">
        <v>145</v>
      </c>
      <c r="F3974" t="s">
        <v>1406</v>
      </c>
      <c r="G3974" t="s">
        <v>346</v>
      </c>
      <c r="H3974" t="s">
        <v>135</v>
      </c>
      <c r="I3974" t="s">
        <v>136</v>
      </c>
      <c r="J3974" t="s">
        <v>137</v>
      </c>
      <c r="K3974" t="s">
        <v>166</v>
      </c>
      <c r="L3974" t="s">
        <v>11329</v>
      </c>
      <c r="M3974" t="s">
        <v>11330</v>
      </c>
      <c r="N3974">
        <v>5.9869444439999997</v>
      </c>
      <c r="O3974">
        <v>2</v>
      </c>
      <c r="P3974">
        <v>77</v>
      </c>
      <c r="Q3974">
        <v>57</v>
      </c>
      <c r="R3974">
        <v>84</v>
      </c>
      <c r="S3974">
        <v>9</v>
      </c>
      <c r="T3974">
        <v>1</v>
      </c>
      <c r="U3974">
        <v>1</v>
      </c>
      <c r="V3974">
        <v>0</v>
      </c>
      <c r="W3974">
        <v>2.2472995401666664</v>
      </c>
      <c r="X3974">
        <v>170.05781016808339</v>
      </c>
      <c r="Y3974">
        <v>867.6444177389227</v>
      </c>
      <c r="Z3974">
        <v>534.94399775301679</v>
      </c>
      <c r="AA3974">
        <v>87.061387863755272</v>
      </c>
      <c r="AB3974">
        <v>5.149586778194001</v>
      </c>
      <c r="AC3974">
        <v>287.87821205355647</v>
      </c>
      <c r="AD3974">
        <v>0</v>
      </c>
      <c r="AE3974">
        <v>1954.9827118956955</v>
      </c>
    </row>
    <row r="3975" spans="1:31" x14ac:dyDescent="0.3">
      <c r="A3975">
        <v>2700687</v>
      </c>
      <c r="B3975">
        <v>1</v>
      </c>
      <c r="C3975" t="s">
        <v>80</v>
      </c>
      <c r="D3975" t="s">
        <v>93</v>
      </c>
      <c r="E3975" t="s">
        <v>160</v>
      </c>
      <c r="F3975" t="s">
        <v>11331</v>
      </c>
      <c r="G3975" t="s">
        <v>165</v>
      </c>
      <c r="H3975" t="s">
        <v>135</v>
      </c>
      <c r="I3975" t="s">
        <v>136</v>
      </c>
      <c r="J3975" t="s">
        <v>137</v>
      </c>
      <c r="K3975" t="s">
        <v>166</v>
      </c>
      <c r="L3975" t="s">
        <v>11332</v>
      </c>
      <c r="M3975" t="s">
        <v>11333</v>
      </c>
      <c r="N3975">
        <v>8.0055555550000008</v>
      </c>
      <c r="O3975">
        <v>0</v>
      </c>
      <c r="P3975">
        <v>586</v>
      </c>
      <c r="Q3975">
        <v>2</v>
      </c>
      <c r="R3975">
        <v>130</v>
      </c>
      <c r="S3975">
        <v>7</v>
      </c>
      <c r="T3975">
        <v>112</v>
      </c>
      <c r="U3975">
        <v>0</v>
      </c>
      <c r="V3975">
        <v>0</v>
      </c>
      <c r="W3975">
        <v>0</v>
      </c>
      <c r="X3975">
        <v>732.33191413226268</v>
      </c>
      <c r="Y3975">
        <v>282.10528353270342</v>
      </c>
      <c r="Z3975">
        <v>1145.4547823238827</v>
      </c>
      <c r="AA3975">
        <v>209.25971333539701</v>
      </c>
      <c r="AB3975">
        <v>778.88422221233532</v>
      </c>
      <c r="AC3975">
        <v>0</v>
      </c>
      <c r="AD3975">
        <v>0</v>
      </c>
      <c r="AE3975">
        <v>3148.0359155365813</v>
      </c>
    </row>
    <row r="3976" spans="1:31" x14ac:dyDescent="0.3">
      <c r="A3976">
        <v>2700693</v>
      </c>
      <c r="B3976">
        <v>1</v>
      </c>
      <c r="C3976" t="s">
        <v>81</v>
      </c>
      <c r="D3976" t="s">
        <v>128</v>
      </c>
      <c r="E3976" t="s">
        <v>132</v>
      </c>
      <c r="F3976" t="s">
        <v>1689</v>
      </c>
      <c r="G3976" t="s">
        <v>346</v>
      </c>
      <c r="H3976" t="s">
        <v>135</v>
      </c>
      <c r="I3976" t="s">
        <v>136</v>
      </c>
      <c r="J3976" t="s">
        <v>137</v>
      </c>
      <c r="K3976" t="s">
        <v>166</v>
      </c>
      <c r="L3976" t="s">
        <v>11334</v>
      </c>
      <c r="M3976" t="s">
        <v>11335</v>
      </c>
      <c r="N3976">
        <v>3.071111111</v>
      </c>
      <c r="O3976">
        <v>6</v>
      </c>
      <c r="P3976">
        <v>620</v>
      </c>
      <c r="Q3976">
        <v>4</v>
      </c>
      <c r="R3976">
        <v>4</v>
      </c>
      <c r="S3976">
        <v>2</v>
      </c>
      <c r="T3976">
        <v>56</v>
      </c>
      <c r="U3976">
        <v>0</v>
      </c>
      <c r="V3976">
        <v>0</v>
      </c>
      <c r="W3976">
        <v>2.967313145554165</v>
      </c>
      <c r="X3976">
        <v>172.32271324606245</v>
      </c>
      <c r="Y3976">
        <v>33.607009599791134</v>
      </c>
      <c r="Z3976">
        <v>9.8651977147714796</v>
      </c>
      <c r="AA3976">
        <v>25.67995702345889</v>
      </c>
      <c r="AB3976">
        <v>72.293841672853247</v>
      </c>
      <c r="AC3976">
        <v>0</v>
      </c>
      <c r="AD3976">
        <v>0</v>
      </c>
      <c r="AE3976">
        <v>316.73603240249133</v>
      </c>
    </row>
    <row r="3977" spans="1:31" x14ac:dyDescent="0.3">
      <c r="A3977">
        <v>2700695</v>
      </c>
      <c r="B3977">
        <v>1</v>
      </c>
      <c r="C3977" t="s">
        <v>80</v>
      </c>
      <c r="D3977" t="s">
        <v>89</v>
      </c>
      <c r="E3977" t="s">
        <v>244</v>
      </c>
      <c r="F3977" t="s">
        <v>11336</v>
      </c>
      <c r="G3977" t="s">
        <v>346</v>
      </c>
      <c r="H3977" t="s">
        <v>187</v>
      </c>
      <c r="I3977" t="s">
        <v>136</v>
      </c>
      <c r="J3977" t="s">
        <v>137</v>
      </c>
      <c r="K3977" t="s">
        <v>166</v>
      </c>
      <c r="L3977" t="s">
        <v>11337</v>
      </c>
      <c r="M3977" t="s">
        <v>11338</v>
      </c>
      <c r="N3977">
        <v>6.9291666660000004</v>
      </c>
      <c r="O3977">
        <v>0</v>
      </c>
      <c r="P3977">
        <v>251</v>
      </c>
      <c r="Q3977">
        <v>0</v>
      </c>
      <c r="R3977">
        <v>0</v>
      </c>
      <c r="S3977">
        <v>0</v>
      </c>
      <c r="T3977">
        <v>13</v>
      </c>
      <c r="U3977">
        <v>0</v>
      </c>
      <c r="V3977">
        <v>0</v>
      </c>
      <c r="W3977">
        <v>0</v>
      </c>
      <c r="X3977">
        <v>377.61059676722459</v>
      </c>
      <c r="Y3977">
        <v>0</v>
      </c>
      <c r="Z3977">
        <v>0</v>
      </c>
      <c r="AA3977">
        <v>0</v>
      </c>
      <c r="AB3977">
        <v>57.532610056458985</v>
      </c>
      <c r="AC3977">
        <v>0</v>
      </c>
      <c r="AD3977">
        <v>0</v>
      </c>
      <c r="AE3977">
        <v>435.14320682368356</v>
      </c>
    </row>
    <row r="3978" spans="1:31" x14ac:dyDescent="0.3">
      <c r="A3978">
        <v>2700725</v>
      </c>
      <c r="B3978">
        <v>1</v>
      </c>
      <c r="C3978" t="s">
        <v>80</v>
      </c>
      <c r="D3978" t="s">
        <v>103</v>
      </c>
      <c r="E3978" t="s">
        <v>160</v>
      </c>
      <c r="F3978" t="s">
        <v>11339</v>
      </c>
      <c r="G3978" t="s">
        <v>165</v>
      </c>
      <c r="H3978" t="s">
        <v>135</v>
      </c>
      <c r="I3978" t="s">
        <v>136</v>
      </c>
      <c r="J3978" t="s">
        <v>137</v>
      </c>
      <c r="K3978" t="s">
        <v>166</v>
      </c>
      <c r="L3978" t="s">
        <v>11340</v>
      </c>
      <c r="M3978" t="s">
        <v>11341</v>
      </c>
      <c r="N3978">
        <v>3.1277777769999999</v>
      </c>
      <c r="O3978">
        <v>0</v>
      </c>
      <c r="P3978">
        <v>656</v>
      </c>
      <c r="Q3978">
        <v>11</v>
      </c>
      <c r="R3978">
        <v>33</v>
      </c>
      <c r="S3978">
        <v>9</v>
      </c>
      <c r="T3978">
        <v>78</v>
      </c>
      <c r="U3978">
        <v>4</v>
      </c>
      <c r="V3978">
        <v>0</v>
      </c>
      <c r="W3978">
        <v>0</v>
      </c>
      <c r="X3978">
        <v>423.16326895565197</v>
      </c>
      <c r="Y3978">
        <v>334.26891674533999</v>
      </c>
      <c r="Z3978">
        <v>342.189218346205</v>
      </c>
      <c r="AA3978">
        <v>133.77512446643377</v>
      </c>
      <c r="AB3978">
        <v>370.81138530691805</v>
      </c>
      <c r="AC3978">
        <v>2632.1352394163018</v>
      </c>
      <c r="AD3978">
        <v>0</v>
      </c>
      <c r="AE3978">
        <v>4236.3431532368504</v>
      </c>
    </row>
    <row r="3979" spans="1:31" x14ac:dyDescent="0.3">
      <c r="A3979">
        <v>2700729</v>
      </c>
      <c r="B3979">
        <v>1</v>
      </c>
      <c r="C3979" t="s">
        <v>80</v>
      </c>
      <c r="D3979" t="s">
        <v>107</v>
      </c>
      <c r="E3979" t="s">
        <v>160</v>
      </c>
      <c r="F3979" t="s">
        <v>11342</v>
      </c>
      <c r="G3979" t="s">
        <v>165</v>
      </c>
      <c r="H3979" t="s">
        <v>135</v>
      </c>
      <c r="I3979" t="s">
        <v>136</v>
      </c>
      <c r="J3979" t="s">
        <v>137</v>
      </c>
      <c r="K3979" t="s">
        <v>166</v>
      </c>
      <c r="L3979" t="s">
        <v>11343</v>
      </c>
      <c r="M3979" t="s">
        <v>11344</v>
      </c>
      <c r="N3979">
        <v>4.95</v>
      </c>
      <c r="O3979">
        <v>11</v>
      </c>
      <c r="P3979">
        <v>9617</v>
      </c>
      <c r="Q3979">
        <v>22</v>
      </c>
      <c r="R3979">
        <v>92</v>
      </c>
      <c r="S3979">
        <v>28</v>
      </c>
      <c r="T3979">
        <v>597</v>
      </c>
      <c r="U3979">
        <v>0</v>
      </c>
      <c r="V3979">
        <v>11</v>
      </c>
      <c r="W3979">
        <v>543.03081499188033</v>
      </c>
      <c r="X3979">
        <v>5930.9227327109584</v>
      </c>
      <c r="Y3979">
        <v>129.15706836160624</v>
      </c>
      <c r="Z3979">
        <v>642.7227132573264</v>
      </c>
      <c r="AA3979">
        <v>1602.9147609639283</v>
      </c>
      <c r="AB3979">
        <v>2863.2849804474458</v>
      </c>
      <c r="AC3979">
        <v>0</v>
      </c>
      <c r="AD3979">
        <v>231.1048347901386</v>
      </c>
      <c r="AE3979">
        <v>11943.137905523283</v>
      </c>
    </row>
    <row r="3980" spans="1:31" x14ac:dyDescent="0.3">
      <c r="A3980">
        <v>2700730</v>
      </c>
      <c r="B3980">
        <v>1</v>
      </c>
      <c r="C3980" t="s">
        <v>80</v>
      </c>
      <c r="D3980" t="s">
        <v>87</v>
      </c>
      <c r="E3980" t="s">
        <v>160</v>
      </c>
      <c r="F3980" t="s">
        <v>11345</v>
      </c>
      <c r="G3980" t="s">
        <v>165</v>
      </c>
      <c r="H3980" t="s">
        <v>135</v>
      </c>
      <c r="I3980" t="s">
        <v>136</v>
      </c>
      <c r="J3980" t="s">
        <v>137</v>
      </c>
      <c r="K3980" t="s">
        <v>166</v>
      </c>
      <c r="L3980" t="s">
        <v>11346</v>
      </c>
      <c r="M3980" t="s">
        <v>11347</v>
      </c>
      <c r="N3980">
        <v>4.2283333330000001</v>
      </c>
      <c r="O3980">
        <v>0</v>
      </c>
      <c r="P3980">
        <v>174</v>
      </c>
      <c r="Q3980">
        <v>0</v>
      </c>
      <c r="R3980">
        <v>0</v>
      </c>
      <c r="S3980">
        <v>2</v>
      </c>
      <c r="T3980">
        <v>12</v>
      </c>
      <c r="U3980">
        <v>0</v>
      </c>
      <c r="V3980">
        <v>0</v>
      </c>
      <c r="W3980">
        <v>0</v>
      </c>
      <c r="X3980">
        <v>112.08882914745028</v>
      </c>
      <c r="Y3980">
        <v>0</v>
      </c>
      <c r="Z3980">
        <v>0</v>
      </c>
      <c r="AA3980">
        <v>1649.0478607443483</v>
      </c>
      <c r="AB3980">
        <v>108.46574117897426</v>
      </c>
      <c r="AC3980">
        <v>0</v>
      </c>
      <c r="AD3980">
        <v>0</v>
      </c>
      <c r="AE3980">
        <v>1869.6024310707728</v>
      </c>
    </row>
    <row r="3981" spans="1:31" x14ac:dyDescent="0.3">
      <c r="A3981">
        <v>2700764</v>
      </c>
      <c r="B3981">
        <v>1</v>
      </c>
      <c r="C3981" t="s">
        <v>80</v>
      </c>
      <c r="D3981" t="s">
        <v>89</v>
      </c>
      <c r="E3981" t="s">
        <v>184</v>
      </c>
      <c r="F3981" t="s">
        <v>11348</v>
      </c>
      <c r="G3981" t="s">
        <v>409</v>
      </c>
      <c r="H3981" t="s">
        <v>187</v>
      </c>
      <c r="I3981" t="s">
        <v>136</v>
      </c>
      <c r="J3981" t="s">
        <v>137</v>
      </c>
      <c r="K3981" t="s">
        <v>138</v>
      </c>
      <c r="L3981" t="s">
        <v>11349</v>
      </c>
      <c r="M3981" t="s">
        <v>11350</v>
      </c>
      <c r="N3981">
        <v>2.27</v>
      </c>
      <c r="O3981">
        <v>0</v>
      </c>
      <c r="P3981">
        <v>29</v>
      </c>
      <c r="Q3981">
        <v>0</v>
      </c>
      <c r="R3981">
        <v>0</v>
      </c>
      <c r="S3981">
        <v>0</v>
      </c>
      <c r="T3981">
        <v>1</v>
      </c>
      <c r="U3981">
        <v>0</v>
      </c>
      <c r="V3981">
        <v>0</v>
      </c>
      <c r="W3981">
        <v>0</v>
      </c>
      <c r="X3981">
        <v>23.229664306708035</v>
      </c>
      <c r="Y3981">
        <v>0</v>
      </c>
      <c r="Z3981">
        <v>0</v>
      </c>
      <c r="AA3981">
        <v>0</v>
      </c>
      <c r="AB3981">
        <v>7.4344754741019603</v>
      </c>
      <c r="AC3981">
        <v>0</v>
      </c>
      <c r="AD3981">
        <v>0</v>
      </c>
      <c r="AE3981">
        <v>30.664139780809997</v>
      </c>
    </row>
    <row r="3982" spans="1:31" x14ac:dyDescent="0.3">
      <c r="A3982">
        <v>2700766</v>
      </c>
      <c r="B3982">
        <v>1</v>
      </c>
      <c r="C3982" t="s">
        <v>80</v>
      </c>
      <c r="D3982" t="s">
        <v>108</v>
      </c>
      <c r="E3982" t="s">
        <v>132</v>
      </c>
      <c r="F3982" t="s">
        <v>11351</v>
      </c>
      <c r="G3982" t="s">
        <v>346</v>
      </c>
      <c r="H3982" t="s">
        <v>135</v>
      </c>
      <c r="I3982" t="s">
        <v>136</v>
      </c>
      <c r="J3982" t="s">
        <v>137</v>
      </c>
      <c r="K3982" t="s">
        <v>166</v>
      </c>
      <c r="L3982" t="s">
        <v>11352</v>
      </c>
      <c r="M3982" t="s">
        <v>11353</v>
      </c>
      <c r="N3982">
        <v>5.727777777</v>
      </c>
      <c r="O3982">
        <v>0</v>
      </c>
      <c r="P3982">
        <v>850</v>
      </c>
      <c r="Q3982">
        <v>5</v>
      </c>
      <c r="R3982">
        <v>103</v>
      </c>
      <c r="S3982">
        <v>2</v>
      </c>
      <c r="T3982">
        <v>162</v>
      </c>
      <c r="U3982">
        <v>1</v>
      </c>
      <c r="V3982">
        <v>0</v>
      </c>
      <c r="W3982">
        <v>0</v>
      </c>
      <c r="X3982">
        <v>943.64498078257509</v>
      </c>
      <c r="Y3982">
        <v>172.59181069775087</v>
      </c>
      <c r="Z3982">
        <v>731.66948589726553</v>
      </c>
      <c r="AA3982">
        <v>142.41770462101451</v>
      </c>
      <c r="AB3982">
        <v>1106.4415265087525</v>
      </c>
      <c r="AC3982">
        <v>132.18950238629341</v>
      </c>
      <c r="AD3982">
        <v>0</v>
      </c>
      <c r="AE3982">
        <v>3228.9550108936519</v>
      </c>
    </row>
    <row r="3983" spans="1:31" x14ac:dyDescent="0.3">
      <c r="A3983">
        <v>2700779</v>
      </c>
      <c r="B3983">
        <v>1</v>
      </c>
      <c r="C3983" t="s">
        <v>81</v>
      </c>
      <c r="D3983" t="s">
        <v>128</v>
      </c>
      <c r="E3983" t="s">
        <v>132</v>
      </c>
      <c r="F3983" t="s">
        <v>1849</v>
      </c>
      <c r="G3983" t="s">
        <v>134</v>
      </c>
      <c r="H3983" t="s">
        <v>135</v>
      </c>
      <c r="I3983" t="s">
        <v>136</v>
      </c>
      <c r="J3983" t="s">
        <v>137</v>
      </c>
      <c r="K3983" t="s">
        <v>138</v>
      </c>
      <c r="L3983" t="s">
        <v>11354</v>
      </c>
      <c r="M3983" t="s">
        <v>11355</v>
      </c>
      <c r="N3983">
        <v>1.413888888</v>
      </c>
      <c r="O3983">
        <v>3</v>
      </c>
      <c r="P3983">
        <v>220</v>
      </c>
      <c r="Q3983">
        <v>1</v>
      </c>
      <c r="R3983">
        <v>3</v>
      </c>
      <c r="S3983">
        <v>3</v>
      </c>
      <c r="T3983">
        <v>23</v>
      </c>
      <c r="U3983">
        <v>2</v>
      </c>
      <c r="V3983">
        <v>0</v>
      </c>
      <c r="W3983">
        <v>0.82289469507250002</v>
      </c>
      <c r="X3983">
        <v>66.811825864066591</v>
      </c>
      <c r="Y3983">
        <v>0.18357277470483335</v>
      </c>
      <c r="Z3983">
        <v>2.731775379116772</v>
      </c>
      <c r="AA3983">
        <v>102.74272229615383</v>
      </c>
      <c r="AB3983">
        <v>23.037210822438556</v>
      </c>
      <c r="AC3983">
        <v>96.862751778313509</v>
      </c>
      <c r="AD3983">
        <v>0</v>
      </c>
      <c r="AE3983">
        <v>293.1927536098666</v>
      </c>
    </row>
    <row r="3984" spans="1:31" x14ac:dyDescent="0.3">
      <c r="A3984">
        <v>2700807</v>
      </c>
      <c r="B3984">
        <v>1</v>
      </c>
      <c r="C3984" t="s">
        <v>80</v>
      </c>
      <c r="D3984" t="s">
        <v>95</v>
      </c>
      <c r="E3984" t="s">
        <v>145</v>
      </c>
      <c r="F3984" t="s">
        <v>11356</v>
      </c>
      <c r="G3984" t="s">
        <v>165</v>
      </c>
      <c r="H3984" t="s">
        <v>135</v>
      </c>
      <c r="I3984" t="s">
        <v>136</v>
      </c>
      <c r="J3984" t="s">
        <v>137</v>
      </c>
      <c r="K3984" t="s">
        <v>166</v>
      </c>
      <c r="L3984" t="s">
        <v>11357</v>
      </c>
      <c r="M3984" t="s">
        <v>11358</v>
      </c>
      <c r="N3984">
        <v>2.622222222</v>
      </c>
      <c r="O3984">
        <v>1</v>
      </c>
      <c r="P3984">
        <v>3</v>
      </c>
      <c r="Q3984">
        <v>3</v>
      </c>
      <c r="R3984">
        <v>0</v>
      </c>
      <c r="S3984">
        <v>1</v>
      </c>
      <c r="T3984">
        <v>0</v>
      </c>
      <c r="U3984">
        <v>0</v>
      </c>
      <c r="V3984">
        <v>0</v>
      </c>
      <c r="W3984">
        <v>1.035098271351137</v>
      </c>
      <c r="X3984">
        <v>0.82591534304545822</v>
      </c>
      <c r="Y3984">
        <v>10.331113238893844</v>
      </c>
      <c r="Z3984">
        <v>0</v>
      </c>
      <c r="AA3984">
        <v>1.4206607533207067</v>
      </c>
      <c r="AB3984">
        <v>0</v>
      </c>
      <c r="AC3984">
        <v>0</v>
      </c>
      <c r="AD3984">
        <v>0</v>
      </c>
      <c r="AE3984">
        <v>13.612787606611146</v>
      </c>
    </row>
    <row r="3985" spans="1:31" x14ac:dyDescent="0.3">
      <c r="A3985">
        <v>2700817</v>
      </c>
      <c r="B3985">
        <v>1</v>
      </c>
      <c r="C3985" t="s">
        <v>81</v>
      </c>
      <c r="D3985" t="s">
        <v>127</v>
      </c>
      <c r="E3985" t="s">
        <v>145</v>
      </c>
      <c r="F3985" t="s">
        <v>2601</v>
      </c>
      <c r="G3985" t="s">
        <v>346</v>
      </c>
      <c r="H3985" t="s">
        <v>135</v>
      </c>
      <c r="I3985" t="s">
        <v>136</v>
      </c>
      <c r="J3985" t="s">
        <v>137</v>
      </c>
      <c r="K3985" t="s">
        <v>166</v>
      </c>
      <c r="L3985" t="s">
        <v>11359</v>
      </c>
      <c r="M3985" t="s">
        <v>11360</v>
      </c>
      <c r="N3985">
        <v>6.846944444</v>
      </c>
      <c r="O3985">
        <v>0</v>
      </c>
      <c r="P3985">
        <v>178</v>
      </c>
      <c r="Q3985">
        <v>28</v>
      </c>
      <c r="R3985">
        <v>29</v>
      </c>
      <c r="S3985">
        <v>1</v>
      </c>
      <c r="T3985">
        <v>16</v>
      </c>
      <c r="U3985">
        <v>0</v>
      </c>
      <c r="V3985">
        <v>0</v>
      </c>
      <c r="W3985">
        <v>0</v>
      </c>
      <c r="X3985">
        <v>201.20679304724013</v>
      </c>
      <c r="Y3985">
        <v>122.91402715628557</v>
      </c>
      <c r="Z3985">
        <v>88.849712141476431</v>
      </c>
      <c r="AA3985">
        <v>0</v>
      </c>
      <c r="AB3985">
        <v>37.110887588418109</v>
      </c>
      <c r="AC3985">
        <v>0</v>
      </c>
      <c r="AD3985">
        <v>0</v>
      </c>
      <c r="AE3985">
        <v>450.08141993342019</v>
      </c>
    </row>
    <row r="3986" spans="1:31" x14ac:dyDescent="0.3">
      <c r="A3986">
        <v>2700822</v>
      </c>
      <c r="B3986">
        <v>1</v>
      </c>
      <c r="C3986" t="s">
        <v>81</v>
      </c>
      <c r="D3986" t="s">
        <v>127</v>
      </c>
      <c r="E3986" t="s">
        <v>145</v>
      </c>
      <c r="F3986" t="s">
        <v>11361</v>
      </c>
      <c r="G3986" t="s">
        <v>346</v>
      </c>
      <c r="H3986" t="s">
        <v>135</v>
      </c>
      <c r="I3986" t="s">
        <v>136</v>
      </c>
      <c r="J3986" t="s">
        <v>137</v>
      </c>
      <c r="K3986" t="s">
        <v>166</v>
      </c>
      <c r="L3986" t="s">
        <v>11362</v>
      </c>
      <c r="M3986" t="s">
        <v>11363</v>
      </c>
      <c r="N3986">
        <v>6.21</v>
      </c>
      <c r="O3986">
        <v>6</v>
      </c>
      <c r="P3986">
        <v>0</v>
      </c>
      <c r="Q3986">
        <v>158</v>
      </c>
      <c r="R3986">
        <v>6</v>
      </c>
      <c r="S3986">
        <v>9</v>
      </c>
      <c r="T3986">
        <v>0</v>
      </c>
      <c r="U3986">
        <v>0</v>
      </c>
      <c r="V3986">
        <v>0</v>
      </c>
      <c r="W3986">
        <v>15.573048089125791</v>
      </c>
      <c r="X3986">
        <v>0</v>
      </c>
      <c r="Y3986">
        <v>965.6959086555521</v>
      </c>
      <c r="Z3986">
        <v>17.486174414551559</v>
      </c>
      <c r="AA3986">
        <v>293.90611196667902</v>
      </c>
      <c r="AB3986">
        <v>0</v>
      </c>
      <c r="AC3986">
        <v>0</v>
      </c>
      <c r="AD3986">
        <v>0</v>
      </c>
      <c r="AE3986">
        <v>1292.6612431259084</v>
      </c>
    </row>
    <row r="3987" spans="1:31" x14ac:dyDescent="0.3">
      <c r="A3987">
        <v>2700843</v>
      </c>
      <c r="B3987">
        <v>1</v>
      </c>
      <c r="C3987" t="s">
        <v>80</v>
      </c>
      <c r="D3987" t="s">
        <v>86</v>
      </c>
      <c r="E3987" t="s">
        <v>428</v>
      </c>
      <c r="F3987" t="s">
        <v>11364</v>
      </c>
      <c r="G3987" t="s">
        <v>186</v>
      </c>
      <c r="H3987" t="s">
        <v>187</v>
      </c>
      <c r="I3987" t="s">
        <v>136</v>
      </c>
      <c r="J3987" t="s">
        <v>137</v>
      </c>
      <c r="K3987" t="s">
        <v>138</v>
      </c>
      <c r="L3987" t="s">
        <v>11365</v>
      </c>
      <c r="M3987" t="s">
        <v>11366</v>
      </c>
      <c r="N3987">
        <v>2.275833333</v>
      </c>
      <c r="O3987">
        <v>0</v>
      </c>
      <c r="P3987">
        <v>25</v>
      </c>
      <c r="Q3987">
        <v>0</v>
      </c>
      <c r="R3987">
        <v>0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31.20318943869561</v>
      </c>
      <c r="Y3987">
        <v>0</v>
      </c>
      <c r="Z3987">
        <v>0</v>
      </c>
      <c r="AA3987">
        <v>0</v>
      </c>
      <c r="AB3987">
        <v>0</v>
      </c>
      <c r="AC3987">
        <v>0</v>
      </c>
      <c r="AD3987">
        <v>0</v>
      </c>
      <c r="AE3987">
        <v>31.20318943869561</v>
      </c>
    </row>
    <row r="3988" spans="1:31" x14ac:dyDescent="0.3">
      <c r="A3988">
        <v>2700866</v>
      </c>
      <c r="B3988">
        <v>1</v>
      </c>
      <c r="C3988" t="s">
        <v>81</v>
      </c>
      <c r="D3988" t="s">
        <v>116</v>
      </c>
      <c r="E3988" t="s">
        <v>145</v>
      </c>
      <c r="F3988" t="s">
        <v>9712</v>
      </c>
      <c r="G3988" t="s">
        <v>134</v>
      </c>
      <c r="H3988" t="s">
        <v>135</v>
      </c>
      <c r="I3988" t="s">
        <v>136</v>
      </c>
      <c r="J3988" t="s">
        <v>137</v>
      </c>
      <c r="K3988" t="s">
        <v>138</v>
      </c>
      <c r="L3988" t="s">
        <v>11367</v>
      </c>
      <c r="M3988" t="s">
        <v>11368</v>
      </c>
      <c r="N3988">
        <v>1.0061111110000001</v>
      </c>
      <c r="O3988">
        <v>0</v>
      </c>
      <c r="P3988">
        <v>0</v>
      </c>
      <c r="Q3988">
        <v>5</v>
      </c>
      <c r="R3988">
        <v>0</v>
      </c>
      <c r="S3988">
        <v>4</v>
      </c>
      <c r="T3988">
        <v>0</v>
      </c>
      <c r="U3988">
        <v>1</v>
      </c>
      <c r="V3988">
        <v>0</v>
      </c>
      <c r="W3988">
        <v>0</v>
      </c>
      <c r="X3988">
        <v>0</v>
      </c>
      <c r="Y3988">
        <v>5.4793479894317096</v>
      </c>
      <c r="Z3988">
        <v>0</v>
      </c>
      <c r="AA3988">
        <v>59.746816788691511</v>
      </c>
      <c r="AB3988">
        <v>0</v>
      </c>
      <c r="AC3988">
        <v>68.557958833654638</v>
      </c>
      <c r="AD3988">
        <v>0</v>
      </c>
      <c r="AE3988">
        <v>133.78412361177786</v>
      </c>
    </row>
    <row r="3989" spans="1:31" x14ac:dyDescent="0.3">
      <c r="A3989">
        <v>2700880</v>
      </c>
      <c r="B3989">
        <v>1</v>
      </c>
      <c r="C3989" t="s">
        <v>80</v>
      </c>
      <c r="D3989" t="s">
        <v>106</v>
      </c>
      <c r="E3989" t="s">
        <v>160</v>
      </c>
      <c r="F3989" t="s">
        <v>11369</v>
      </c>
      <c r="G3989" t="s">
        <v>134</v>
      </c>
      <c r="H3989" t="s">
        <v>135</v>
      </c>
      <c r="I3989" t="s">
        <v>136</v>
      </c>
      <c r="J3989" t="s">
        <v>137</v>
      </c>
      <c r="K3989" t="s">
        <v>138</v>
      </c>
      <c r="L3989" t="s">
        <v>11370</v>
      </c>
      <c r="M3989" t="s">
        <v>11371</v>
      </c>
      <c r="N3989">
        <v>0.508611111</v>
      </c>
      <c r="O3989">
        <v>0</v>
      </c>
      <c r="P3989">
        <v>616</v>
      </c>
      <c r="Q3989">
        <v>26</v>
      </c>
      <c r="R3989">
        <v>186</v>
      </c>
      <c r="S3989">
        <v>12</v>
      </c>
      <c r="T3989">
        <v>140</v>
      </c>
      <c r="U3989">
        <v>0</v>
      </c>
      <c r="V3989">
        <v>0</v>
      </c>
      <c r="W3989">
        <v>0</v>
      </c>
      <c r="X3989">
        <v>52.180344701569929</v>
      </c>
      <c r="Y3989">
        <v>97.339429752042193</v>
      </c>
      <c r="Z3989">
        <v>136.47407223966701</v>
      </c>
      <c r="AA3989">
        <v>13.408254220613257</v>
      </c>
      <c r="AB3989">
        <v>106.27469540504491</v>
      </c>
      <c r="AC3989">
        <v>0</v>
      </c>
      <c r="AD3989">
        <v>0</v>
      </c>
      <c r="AE3989">
        <v>405.67679631893725</v>
      </c>
    </row>
    <row r="3990" spans="1:31" x14ac:dyDescent="0.3">
      <c r="A3990">
        <v>2700881</v>
      </c>
      <c r="B3990">
        <v>1</v>
      </c>
      <c r="C3990" t="s">
        <v>81</v>
      </c>
      <c r="D3990" t="s">
        <v>126</v>
      </c>
      <c r="E3990" t="s">
        <v>132</v>
      </c>
      <c r="F3990" t="s">
        <v>6899</v>
      </c>
      <c r="G3990" t="s">
        <v>165</v>
      </c>
      <c r="H3990" t="s">
        <v>135</v>
      </c>
      <c r="I3990" t="s">
        <v>136</v>
      </c>
      <c r="J3990" t="s">
        <v>137</v>
      </c>
      <c r="K3990" t="s">
        <v>166</v>
      </c>
      <c r="L3990" t="s">
        <v>11372</v>
      </c>
      <c r="M3990" t="s">
        <v>11373</v>
      </c>
      <c r="N3990">
        <v>1.3558333330000001</v>
      </c>
      <c r="O3990">
        <v>0</v>
      </c>
      <c r="P3990">
        <v>411</v>
      </c>
      <c r="Q3990">
        <v>0</v>
      </c>
      <c r="R3990">
        <v>18</v>
      </c>
      <c r="S3990">
        <v>1</v>
      </c>
      <c r="T3990">
        <v>149</v>
      </c>
      <c r="U3990">
        <v>0</v>
      </c>
      <c r="V3990">
        <v>0</v>
      </c>
      <c r="W3990">
        <v>0</v>
      </c>
      <c r="X3990">
        <v>59.647293314015712</v>
      </c>
      <c r="Y3990">
        <v>0</v>
      </c>
      <c r="Z3990">
        <v>20.500703087963718</v>
      </c>
      <c r="AA3990">
        <v>6.5137002230042826</v>
      </c>
      <c r="AB3990">
        <v>82.572308011893909</v>
      </c>
      <c r="AC3990">
        <v>0</v>
      </c>
      <c r="AD3990">
        <v>0</v>
      </c>
      <c r="AE3990">
        <v>169.23400463687761</v>
      </c>
    </row>
    <row r="3991" spans="1:31" x14ac:dyDescent="0.3">
      <c r="A3991">
        <v>2700888</v>
      </c>
      <c r="B3991">
        <v>1</v>
      </c>
      <c r="C3991" t="s">
        <v>80</v>
      </c>
      <c r="D3991" t="s">
        <v>82</v>
      </c>
      <c r="E3991" t="s">
        <v>428</v>
      </c>
      <c r="F3991" t="s">
        <v>11374</v>
      </c>
      <c r="G3991" t="s">
        <v>1177</v>
      </c>
      <c r="H3991" t="s">
        <v>187</v>
      </c>
      <c r="I3991" t="s">
        <v>136</v>
      </c>
      <c r="J3991" t="s">
        <v>137</v>
      </c>
      <c r="K3991" t="s">
        <v>138</v>
      </c>
      <c r="L3991" t="s">
        <v>11375</v>
      </c>
      <c r="M3991" t="s">
        <v>11376</v>
      </c>
      <c r="N3991">
        <v>1.7708333329999999</v>
      </c>
      <c r="O3991">
        <v>0</v>
      </c>
      <c r="P3991">
        <v>0</v>
      </c>
      <c r="Q3991">
        <v>0</v>
      </c>
      <c r="R3991">
        <v>0</v>
      </c>
      <c r="S3991">
        <v>0</v>
      </c>
      <c r="T3991">
        <v>9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0</v>
      </c>
      <c r="AA3991">
        <v>0</v>
      </c>
      <c r="AB3991">
        <v>6.977873151771715</v>
      </c>
      <c r="AC3991">
        <v>0</v>
      </c>
      <c r="AD3991">
        <v>0</v>
      </c>
      <c r="AE3991">
        <v>6.977873151771715</v>
      </c>
    </row>
    <row r="3992" spans="1:31" x14ac:dyDescent="0.3">
      <c r="A3992">
        <v>2700889</v>
      </c>
      <c r="B3992">
        <v>1</v>
      </c>
      <c r="C3992" t="s">
        <v>81</v>
      </c>
      <c r="D3992" t="s">
        <v>118</v>
      </c>
      <c r="E3992" t="s">
        <v>145</v>
      </c>
      <c r="F3992" t="s">
        <v>11377</v>
      </c>
      <c r="G3992" t="s">
        <v>134</v>
      </c>
      <c r="H3992" t="s">
        <v>135</v>
      </c>
      <c r="I3992" t="s">
        <v>136</v>
      </c>
      <c r="J3992" t="s">
        <v>137</v>
      </c>
      <c r="K3992" t="s">
        <v>138</v>
      </c>
      <c r="L3992" t="s">
        <v>11378</v>
      </c>
      <c r="M3992" t="s">
        <v>11379</v>
      </c>
      <c r="N3992">
        <v>0.73611111100000004</v>
      </c>
      <c r="O3992">
        <v>15</v>
      </c>
      <c r="P3992">
        <v>1406</v>
      </c>
      <c r="Q3992">
        <v>195</v>
      </c>
      <c r="R3992">
        <v>177</v>
      </c>
      <c r="S3992">
        <v>17</v>
      </c>
      <c r="T3992">
        <v>113</v>
      </c>
      <c r="U3992">
        <v>0</v>
      </c>
      <c r="V3992">
        <v>0</v>
      </c>
      <c r="W3992">
        <v>11.154993963542088</v>
      </c>
      <c r="X3992">
        <v>122.80552829401019</v>
      </c>
      <c r="Y3992">
        <v>336.40739231471957</v>
      </c>
      <c r="Z3992">
        <v>34.282718556878415</v>
      </c>
      <c r="AA3992">
        <v>22.521372909378773</v>
      </c>
      <c r="AB3992">
        <v>35.994521448105267</v>
      </c>
      <c r="AC3992">
        <v>0</v>
      </c>
      <c r="AD3992">
        <v>0</v>
      </c>
      <c r="AE3992">
        <v>563.16652748663432</v>
      </c>
    </row>
    <row r="3993" spans="1:31" x14ac:dyDescent="0.3">
      <c r="A3993">
        <v>2700894</v>
      </c>
      <c r="B3993">
        <v>1</v>
      </c>
      <c r="C3993" t="s">
        <v>81</v>
      </c>
      <c r="D3993" t="s">
        <v>114</v>
      </c>
      <c r="E3993" t="s">
        <v>145</v>
      </c>
      <c r="F3993" t="s">
        <v>7630</v>
      </c>
      <c r="G3993" t="s">
        <v>346</v>
      </c>
      <c r="H3993" t="s">
        <v>135</v>
      </c>
      <c r="I3993" t="s">
        <v>136</v>
      </c>
      <c r="J3993" t="s">
        <v>137</v>
      </c>
      <c r="K3993" t="s">
        <v>166</v>
      </c>
      <c r="L3993" t="s">
        <v>11380</v>
      </c>
      <c r="M3993" t="s">
        <v>11381</v>
      </c>
      <c r="N3993">
        <v>2.4355555550000001</v>
      </c>
      <c r="O3993">
        <v>4</v>
      </c>
      <c r="P3993">
        <v>325</v>
      </c>
      <c r="Q3993">
        <v>0</v>
      </c>
      <c r="R3993">
        <v>0</v>
      </c>
      <c r="S3993">
        <v>0</v>
      </c>
      <c r="T3993">
        <v>14</v>
      </c>
      <c r="U3993">
        <v>0</v>
      </c>
      <c r="V3993">
        <v>0</v>
      </c>
      <c r="W3993">
        <v>1.3314911541750001</v>
      </c>
      <c r="X3993">
        <v>72.85921528634087</v>
      </c>
      <c r="Y3993">
        <v>0</v>
      </c>
      <c r="Z3993">
        <v>0</v>
      </c>
      <c r="AA3993">
        <v>0</v>
      </c>
      <c r="AB3993">
        <v>7.5058717760353657</v>
      </c>
      <c r="AC3993">
        <v>0</v>
      </c>
      <c r="AD3993">
        <v>0</v>
      </c>
      <c r="AE3993">
        <v>81.696578216551231</v>
      </c>
    </row>
    <row r="3994" spans="1:31" x14ac:dyDescent="0.3">
      <c r="A3994">
        <v>2700901</v>
      </c>
      <c r="B3994">
        <v>1</v>
      </c>
      <c r="C3994" t="s">
        <v>81</v>
      </c>
      <c r="D3994" t="s">
        <v>128</v>
      </c>
      <c r="E3994" t="s">
        <v>145</v>
      </c>
      <c r="F3994" t="s">
        <v>11382</v>
      </c>
      <c r="G3994" t="s">
        <v>176</v>
      </c>
      <c r="H3994" t="s">
        <v>135</v>
      </c>
      <c r="I3994" t="s">
        <v>136</v>
      </c>
      <c r="J3994" t="s">
        <v>137</v>
      </c>
      <c r="K3994" t="s">
        <v>138</v>
      </c>
      <c r="L3994" t="s">
        <v>11383</v>
      </c>
      <c r="M3994" t="s">
        <v>11384</v>
      </c>
      <c r="N3994">
        <v>2.9544444439999999</v>
      </c>
      <c r="O3994">
        <v>0</v>
      </c>
      <c r="P3994">
        <v>0</v>
      </c>
      <c r="Q3994">
        <v>14</v>
      </c>
      <c r="R3994">
        <v>0</v>
      </c>
      <c r="S3994">
        <v>1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3.5079976929761076</v>
      </c>
      <c r="Z3994">
        <v>0</v>
      </c>
      <c r="AA3994">
        <v>0.65903126517869726</v>
      </c>
      <c r="AB3994">
        <v>0</v>
      </c>
      <c r="AC3994">
        <v>0</v>
      </c>
      <c r="AD3994">
        <v>0</v>
      </c>
      <c r="AE3994">
        <v>4.1670289581548046</v>
      </c>
    </row>
    <row r="3995" spans="1:31" x14ac:dyDescent="0.3">
      <c r="A3995">
        <v>2700902</v>
      </c>
      <c r="B3995">
        <v>1</v>
      </c>
      <c r="C3995" t="s">
        <v>80</v>
      </c>
      <c r="D3995" t="s">
        <v>84</v>
      </c>
      <c r="E3995" t="s">
        <v>213</v>
      </c>
      <c r="F3995" t="s">
        <v>11385</v>
      </c>
      <c r="G3995" t="s">
        <v>215</v>
      </c>
      <c r="H3995" t="s">
        <v>187</v>
      </c>
      <c r="I3995" t="s">
        <v>136</v>
      </c>
      <c r="J3995" t="s">
        <v>137</v>
      </c>
      <c r="K3995" t="s">
        <v>138</v>
      </c>
      <c r="L3995" t="s">
        <v>11386</v>
      </c>
      <c r="M3995" t="s">
        <v>11387</v>
      </c>
      <c r="N3995">
        <v>2.5772222220000001</v>
      </c>
      <c r="O3995">
        <v>0</v>
      </c>
      <c r="P3995">
        <v>6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1.7394785502169121</v>
      </c>
      <c r="Y3995">
        <v>0</v>
      </c>
      <c r="Z3995">
        <v>0</v>
      </c>
      <c r="AA3995">
        <v>0</v>
      </c>
      <c r="AB3995">
        <v>0</v>
      </c>
      <c r="AC3995">
        <v>0</v>
      </c>
      <c r="AD3995">
        <v>0</v>
      </c>
      <c r="AE3995">
        <v>1.7394785502169121</v>
      </c>
    </row>
    <row r="3996" spans="1:31" x14ac:dyDescent="0.3">
      <c r="A3996">
        <v>2700916</v>
      </c>
      <c r="B3996">
        <v>1</v>
      </c>
      <c r="C3996" t="s">
        <v>80</v>
      </c>
      <c r="D3996" t="s">
        <v>105</v>
      </c>
      <c r="E3996" t="s">
        <v>244</v>
      </c>
      <c r="F3996" t="s">
        <v>2002</v>
      </c>
      <c r="G3996" t="s">
        <v>968</v>
      </c>
      <c r="H3996" t="s">
        <v>187</v>
      </c>
      <c r="I3996" t="s">
        <v>136</v>
      </c>
      <c r="J3996" t="s">
        <v>137</v>
      </c>
      <c r="K3996" t="s">
        <v>138</v>
      </c>
      <c r="L3996" t="s">
        <v>11388</v>
      </c>
      <c r="M3996" t="s">
        <v>11389</v>
      </c>
      <c r="N3996">
        <v>6.3341666659999998</v>
      </c>
      <c r="O3996">
        <v>0</v>
      </c>
      <c r="P3996">
        <v>3</v>
      </c>
      <c r="Q3996">
        <v>0</v>
      </c>
      <c r="R3996">
        <v>2</v>
      </c>
      <c r="S3996">
        <v>0</v>
      </c>
      <c r="T3996">
        <v>6</v>
      </c>
      <c r="U3996">
        <v>0</v>
      </c>
      <c r="V3996">
        <v>0</v>
      </c>
      <c r="W3996">
        <v>0</v>
      </c>
      <c r="X3996">
        <v>6.0464059563528822</v>
      </c>
      <c r="Y3996">
        <v>0</v>
      </c>
      <c r="Z3996">
        <v>3.7173502214333265</v>
      </c>
      <c r="AA3996">
        <v>0</v>
      </c>
      <c r="AB3996">
        <v>47.740315984126312</v>
      </c>
      <c r="AC3996">
        <v>0</v>
      </c>
      <c r="AD3996">
        <v>0</v>
      </c>
      <c r="AE3996">
        <v>57.504072161912518</v>
      </c>
    </row>
    <row r="3997" spans="1:31" x14ac:dyDescent="0.3">
      <c r="A3997">
        <v>2700923</v>
      </c>
      <c r="B3997">
        <v>1</v>
      </c>
      <c r="C3997" t="s">
        <v>80</v>
      </c>
      <c r="D3997" t="s">
        <v>100</v>
      </c>
      <c r="E3997" t="s">
        <v>145</v>
      </c>
      <c r="F3997" t="s">
        <v>11390</v>
      </c>
      <c r="G3997" t="s">
        <v>176</v>
      </c>
      <c r="H3997" t="s">
        <v>135</v>
      </c>
      <c r="I3997" t="s">
        <v>136</v>
      </c>
      <c r="J3997" t="s">
        <v>137</v>
      </c>
      <c r="K3997" t="s">
        <v>138</v>
      </c>
      <c r="L3997" t="s">
        <v>11391</v>
      </c>
      <c r="M3997" t="s">
        <v>11392</v>
      </c>
      <c r="N3997">
        <v>3.4713888879999999</v>
      </c>
      <c r="O3997">
        <v>0</v>
      </c>
      <c r="P3997">
        <v>12</v>
      </c>
      <c r="Q3997">
        <v>0</v>
      </c>
      <c r="R3997">
        <v>24</v>
      </c>
      <c r="S3997">
        <v>0</v>
      </c>
      <c r="T3997">
        <v>2</v>
      </c>
      <c r="U3997">
        <v>0</v>
      </c>
      <c r="V3997">
        <v>0</v>
      </c>
      <c r="W3997">
        <v>0</v>
      </c>
      <c r="X3997">
        <v>9.624182710430464</v>
      </c>
      <c r="Y3997">
        <v>0</v>
      </c>
      <c r="Z3997">
        <v>57.112508222540825</v>
      </c>
      <c r="AA3997">
        <v>0</v>
      </c>
      <c r="AB3997">
        <v>14.889913305741324</v>
      </c>
      <c r="AC3997">
        <v>0</v>
      </c>
      <c r="AD3997">
        <v>0</v>
      </c>
      <c r="AE3997">
        <v>81.626604238712616</v>
      </c>
    </row>
    <row r="3998" spans="1:31" x14ac:dyDescent="0.3">
      <c r="A3998">
        <v>2700956</v>
      </c>
      <c r="B3998">
        <v>1</v>
      </c>
      <c r="C3998" t="s">
        <v>81</v>
      </c>
      <c r="D3998" t="s">
        <v>112</v>
      </c>
      <c r="E3998" t="s">
        <v>145</v>
      </c>
      <c r="F3998" t="s">
        <v>11393</v>
      </c>
      <c r="G3998" t="s">
        <v>176</v>
      </c>
      <c r="H3998" t="s">
        <v>135</v>
      </c>
      <c r="I3998" t="s">
        <v>136</v>
      </c>
      <c r="J3998" t="s">
        <v>137</v>
      </c>
      <c r="K3998" t="s">
        <v>138</v>
      </c>
      <c r="L3998" t="s">
        <v>11394</v>
      </c>
      <c r="M3998" t="s">
        <v>11395</v>
      </c>
      <c r="N3998">
        <v>0.88555555500000005</v>
      </c>
      <c r="O3998">
        <v>1</v>
      </c>
      <c r="P3998">
        <v>149</v>
      </c>
      <c r="Q3998">
        <v>5</v>
      </c>
      <c r="R3998">
        <v>55</v>
      </c>
      <c r="S3998">
        <v>3</v>
      </c>
      <c r="T3998">
        <v>13</v>
      </c>
      <c r="U3998">
        <v>0</v>
      </c>
      <c r="V3998">
        <v>0</v>
      </c>
      <c r="W3998">
        <v>0.81757105120400841</v>
      </c>
      <c r="X3998">
        <v>18.851112870812475</v>
      </c>
      <c r="Y3998">
        <v>31.344228985969874</v>
      </c>
      <c r="Z3998">
        <v>88.386081813333021</v>
      </c>
      <c r="AA3998">
        <v>23.592661144655189</v>
      </c>
      <c r="AB3998">
        <v>4.7081477101880553</v>
      </c>
      <c r="AC3998">
        <v>0</v>
      </c>
      <c r="AD3998">
        <v>0</v>
      </c>
      <c r="AE3998">
        <v>167.69980357616262</v>
      </c>
    </row>
    <row r="3999" spans="1:31" x14ac:dyDescent="0.3">
      <c r="A3999">
        <v>2700966</v>
      </c>
      <c r="B3999">
        <v>1</v>
      </c>
      <c r="C3999" t="s">
        <v>80</v>
      </c>
      <c r="D3999" t="s">
        <v>97</v>
      </c>
      <c r="E3999" t="s">
        <v>160</v>
      </c>
      <c r="F3999" t="s">
        <v>7291</v>
      </c>
      <c r="G3999" t="s">
        <v>134</v>
      </c>
      <c r="H3999" t="s">
        <v>135</v>
      </c>
      <c r="I3999" t="s">
        <v>136</v>
      </c>
      <c r="J3999" t="s">
        <v>137</v>
      </c>
      <c r="K3999" t="s">
        <v>138</v>
      </c>
      <c r="L3999" t="s">
        <v>11396</v>
      </c>
      <c r="M3999" t="s">
        <v>11397</v>
      </c>
      <c r="N3999">
        <v>0.378611111</v>
      </c>
      <c r="O3999">
        <v>0</v>
      </c>
      <c r="P3999">
        <v>143</v>
      </c>
      <c r="Q3999">
        <v>0</v>
      </c>
      <c r="R3999">
        <v>253</v>
      </c>
      <c r="S3999">
        <v>2</v>
      </c>
      <c r="T3999">
        <v>74</v>
      </c>
      <c r="U3999">
        <v>0</v>
      </c>
      <c r="V3999">
        <v>0</v>
      </c>
      <c r="W3999">
        <v>0</v>
      </c>
      <c r="X3999">
        <v>23.055912152454688</v>
      </c>
      <c r="Y3999">
        <v>0</v>
      </c>
      <c r="Z3999">
        <v>42.532597024915816</v>
      </c>
      <c r="AA3999">
        <v>9.3958020011037124</v>
      </c>
      <c r="AB3999">
        <v>39.4555773522371</v>
      </c>
      <c r="AC3999">
        <v>0</v>
      </c>
      <c r="AD3999">
        <v>0</v>
      </c>
      <c r="AE3999">
        <v>114.43988853071131</v>
      </c>
    </row>
    <row r="4000" spans="1:31" x14ac:dyDescent="0.3">
      <c r="A4000">
        <v>2700978</v>
      </c>
      <c r="B4000">
        <v>1</v>
      </c>
      <c r="C4000" t="s">
        <v>80</v>
      </c>
      <c r="D4000" t="s">
        <v>84</v>
      </c>
      <c r="E4000" t="s">
        <v>213</v>
      </c>
      <c r="F4000" t="s">
        <v>11398</v>
      </c>
      <c r="G4000" t="s">
        <v>688</v>
      </c>
      <c r="H4000" t="s">
        <v>187</v>
      </c>
      <c r="I4000" t="s">
        <v>136</v>
      </c>
      <c r="J4000" t="s">
        <v>137</v>
      </c>
      <c r="K4000" t="s">
        <v>138</v>
      </c>
      <c r="L4000" t="s">
        <v>11399</v>
      </c>
      <c r="M4000" t="s">
        <v>11400</v>
      </c>
      <c r="N4000">
        <v>3.0783333329999998</v>
      </c>
      <c r="O4000">
        <v>0</v>
      </c>
      <c r="P4000">
        <v>1</v>
      </c>
      <c r="Q4000">
        <v>0</v>
      </c>
      <c r="R4000">
        <v>0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0.56549086796499992</v>
      </c>
      <c r="Y4000">
        <v>0</v>
      </c>
      <c r="Z4000">
        <v>0</v>
      </c>
      <c r="AA4000">
        <v>0</v>
      </c>
      <c r="AB4000">
        <v>0</v>
      </c>
      <c r="AC4000">
        <v>0</v>
      </c>
      <c r="AD4000">
        <v>0</v>
      </c>
      <c r="AE4000">
        <v>0.56549086796499992</v>
      </c>
    </row>
    <row r="4001" spans="1:31" x14ac:dyDescent="0.3">
      <c r="A4001">
        <v>2700984</v>
      </c>
      <c r="B4001">
        <v>1</v>
      </c>
      <c r="C4001" t="s">
        <v>81</v>
      </c>
      <c r="D4001" t="s">
        <v>120</v>
      </c>
      <c r="E4001" t="s">
        <v>132</v>
      </c>
      <c r="F4001" t="s">
        <v>11401</v>
      </c>
      <c r="G4001" t="s">
        <v>134</v>
      </c>
      <c r="H4001" t="s">
        <v>135</v>
      </c>
      <c r="I4001" t="s">
        <v>136</v>
      </c>
      <c r="J4001" t="s">
        <v>137</v>
      </c>
      <c r="K4001" t="s">
        <v>138</v>
      </c>
      <c r="L4001" t="s">
        <v>11402</v>
      </c>
      <c r="M4001" t="s">
        <v>11403</v>
      </c>
      <c r="N4001">
        <v>0.81388888800000003</v>
      </c>
      <c r="O4001">
        <v>0</v>
      </c>
      <c r="P4001">
        <v>607</v>
      </c>
      <c r="Q4001">
        <v>2</v>
      </c>
      <c r="R4001">
        <v>33</v>
      </c>
      <c r="S4001">
        <v>2</v>
      </c>
      <c r="T4001">
        <v>40</v>
      </c>
      <c r="U4001">
        <v>1</v>
      </c>
      <c r="V4001">
        <v>1</v>
      </c>
      <c r="W4001">
        <v>0</v>
      </c>
      <c r="X4001">
        <v>63.885491509816255</v>
      </c>
      <c r="Y4001">
        <v>5.7109791839305055</v>
      </c>
      <c r="Z4001">
        <v>16.869320894064106</v>
      </c>
      <c r="AA4001">
        <v>4.0451002662602242</v>
      </c>
      <c r="AB4001">
        <v>14.017994181783262</v>
      </c>
      <c r="AC4001">
        <v>21.804694960210217</v>
      </c>
      <c r="AD4001">
        <v>85.605121084380485</v>
      </c>
      <c r="AE4001">
        <v>211.93870208044507</v>
      </c>
    </row>
    <row r="4002" spans="1:31" x14ac:dyDescent="0.3">
      <c r="A4002">
        <v>2700923</v>
      </c>
      <c r="B4002">
        <v>2</v>
      </c>
      <c r="C4002" t="s">
        <v>80</v>
      </c>
      <c r="D4002" t="s">
        <v>100</v>
      </c>
      <c r="E4002" t="s">
        <v>160</v>
      </c>
      <c r="F4002" t="s">
        <v>11404</v>
      </c>
      <c r="G4002" t="s">
        <v>176</v>
      </c>
      <c r="H4002" t="s">
        <v>135</v>
      </c>
      <c r="I4002" t="s">
        <v>136</v>
      </c>
      <c r="J4002" t="s">
        <v>137</v>
      </c>
      <c r="K4002" t="s">
        <v>138</v>
      </c>
      <c r="L4002" t="s">
        <v>11392</v>
      </c>
      <c r="M4002" t="s">
        <v>11405</v>
      </c>
      <c r="N4002">
        <v>0.55805555500000004</v>
      </c>
      <c r="O4002">
        <v>11</v>
      </c>
      <c r="P4002">
        <v>38</v>
      </c>
      <c r="Q4002">
        <v>67</v>
      </c>
      <c r="R4002">
        <v>85</v>
      </c>
      <c r="S4002">
        <v>14</v>
      </c>
      <c r="T4002">
        <v>40</v>
      </c>
      <c r="U4002">
        <v>0</v>
      </c>
      <c r="V4002">
        <v>1</v>
      </c>
      <c r="W4002">
        <v>2.3190882267720863</v>
      </c>
      <c r="X4002">
        <v>3.6491577768107684</v>
      </c>
      <c r="Y4002">
        <v>32.448940861980766</v>
      </c>
      <c r="Z4002">
        <v>43.594438091630572</v>
      </c>
      <c r="AA4002">
        <v>52.508647293234191</v>
      </c>
      <c r="AB4002">
        <v>27.565998430882043</v>
      </c>
      <c r="AC4002">
        <v>0</v>
      </c>
      <c r="AD4002">
        <v>5.708552454997073</v>
      </c>
      <c r="AE4002">
        <v>167.79482313630749</v>
      </c>
    </row>
    <row r="4003" spans="1:31" x14ac:dyDescent="0.3">
      <c r="A4003">
        <v>2701011</v>
      </c>
      <c r="B4003">
        <v>1</v>
      </c>
      <c r="C4003" t="s">
        <v>80</v>
      </c>
      <c r="D4003" t="s">
        <v>94</v>
      </c>
      <c r="E4003" t="s">
        <v>160</v>
      </c>
      <c r="F4003" t="s">
        <v>11406</v>
      </c>
      <c r="G4003" t="s">
        <v>134</v>
      </c>
      <c r="H4003" t="s">
        <v>135</v>
      </c>
      <c r="I4003" t="s">
        <v>136</v>
      </c>
      <c r="J4003" t="s">
        <v>137</v>
      </c>
      <c r="K4003" t="s">
        <v>138</v>
      </c>
      <c r="L4003" t="s">
        <v>11407</v>
      </c>
      <c r="M4003" t="s">
        <v>11408</v>
      </c>
      <c r="N4003">
        <v>0.60555555500000002</v>
      </c>
      <c r="O4003">
        <v>0</v>
      </c>
      <c r="P4003">
        <v>3467</v>
      </c>
      <c r="Q4003">
        <v>105</v>
      </c>
      <c r="R4003">
        <v>688</v>
      </c>
      <c r="S4003">
        <v>21</v>
      </c>
      <c r="T4003">
        <v>464</v>
      </c>
      <c r="U4003">
        <v>7</v>
      </c>
      <c r="V4003">
        <v>1</v>
      </c>
      <c r="W4003">
        <v>0</v>
      </c>
      <c r="X4003">
        <v>253.89343352052586</v>
      </c>
      <c r="Y4003">
        <v>52.098236894293592</v>
      </c>
      <c r="Z4003">
        <v>59.245766599840401</v>
      </c>
      <c r="AA4003">
        <v>109.62953466577601</v>
      </c>
      <c r="AB4003">
        <v>163.73321180593794</v>
      </c>
      <c r="AC4003">
        <v>658.84319028287109</v>
      </c>
      <c r="AD4003">
        <v>0.44422416447288998</v>
      </c>
      <c r="AE4003">
        <v>1297.8875979337176</v>
      </c>
    </row>
    <row r="4004" spans="1:31" x14ac:dyDescent="0.3">
      <c r="A4004">
        <v>2701017</v>
      </c>
      <c r="B4004">
        <v>1</v>
      </c>
      <c r="C4004" t="s">
        <v>80</v>
      </c>
      <c r="D4004" t="s">
        <v>110</v>
      </c>
      <c r="E4004" t="s">
        <v>145</v>
      </c>
      <c r="F4004" t="s">
        <v>11409</v>
      </c>
      <c r="G4004" t="s">
        <v>165</v>
      </c>
      <c r="H4004" t="s">
        <v>135</v>
      </c>
      <c r="I4004" t="s">
        <v>136</v>
      </c>
      <c r="J4004" t="s">
        <v>137</v>
      </c>
      <c r="K4004" t="s">
        <v>166</v>
      </c>
      <c r="L4004" t="s">
        <v>11410</v>
      </c>
      <c r="M4004" t="s">
        <v>11411</v>
      </c>
      <c r="N4004">
        <v>2.1319444440000002</v>
      </c>
      <c r="O4004">
        <v>0</v>
      </c>
      <c r="P4004">
        <v>83</v>
      </c>
      <c r="Q4004">
        <v>0</v>
      </c>
      <c r="R4004">
        <v>0</v>
      </c>
      <c r="S4004">
        <v>3</v>
      </c>
      <c r="T4004">
        <v>456</v>
      </c>
      <c r="U4004">
        <v>0</v>
      </c>
      <c r="V4004">
        <v>0</v>
      </c>
      <c r="W4004">
        <v>0</v>
      </c>
      <c r="X4004">
        <v>37.456454482815424</v>
      </c>
      <c r="Y4004">
        <v>0</v>
      </c>
      <c r="Z4004">
        <v>0</v>
      </c>
      <c r="AA4004">
        <v>3412.9031790285976</v>
      </c>
      <c r="AB4004">
        <v>1696.1573339260542</v>
      </c>
      <c r="AC4004">
        <v>0</v>
      </c>
      <c r="AD4004">
        <v>0</v>
      </c>
      <c r="AE4004">
        <v>5146.5169674374674</v>
      </c>
    </row>
    <row r="4005" spans="1:31" x14ac:dyDescent="0.3">
      <c r="A4005">
        <v>2701027</v>
      </c>
      <c r="B4005">
        <v>1</v>
      </c>
      <c r="C4005" t="s">
        <v>80</v>
      </c>
      <c r="D4005" t="s">
        <v>106</v>
      </c>
      <c r="E4005" t="s">
        <v>160</v>
      </c>
      <c r="F4005" t="s">
        <v>11412</v>
      </c>
      <c r="G4005" t="s">
        <v>134</v>
      </c>
      <c r="H4005" t="s">
        <v>135</v>
      </c>
      <c r="I4005" t="s">
        <v>169</v>
      </c>
      <c r="J4005" t="s">
        <v>137</v>
      </c>
      <c r="K4005" t="s">
        <v>138</v>
      </c>
      <c r="L4005" t="s">
        <v>11413</v>
      </c>
      <c r="M4005" t="s">
        <v>11414</v>
      </c>
      <c r="N4005">
        <v>5.5555550000000002E-3</v>
      </c>
      <c r="O4005">
        <v>7</v>
      </c>
      <c r="P4005">
        <v>2164</v>
      </c>
      <c r="Q4005">
        <v>60</v>
      </c>
      <c r="R4005">
        <v>266</v>
      </c>
      <c r="S4005">
        <v>27</v>
      </c>
      <c r="T4005">
        <v>368</v>
      </c>
      <c r="U4005">
        <v>0</v>
      </c>
      <c r="V4005">
        <v>0</v>
      </c>
      <c r="W4005">
        <v>9.3591341339983349E-3</v>
      </c>
      <c r="X4005">
        <v>1.5482624601693915</v>
      </c>
      <c r="Y4005">
        <v>1.3698043765558303</v>
      </c>
      <c r="Z4005">
        <v>2.5549870838573288</v>
      </c>
      <c r="AA4005">
        <v>0.87189549142630729</v>
      </c>
      <c r="AB4005">
        <v>2.1414855705787086</v>
      </c>
      <c r="AC4005">
        <v>0</v>
      </c>
      <c r="AD4005">
        <v>0</v>
      </c>
      <c r="AE4005">
        <v>8.495794116721564</v>
      </c>
    </row>
    <row r="4006" spans="1:31" x14ac:dyDescent="0.3">
      <c r="A4006">
        <v>2701046</v>
      </c>
      <c r="B4006">
        <v>1</v>
      </c>
      <c r="C4006" t="s">
        <v>80</v>
      </c>
      <c r="D4006" t="s">
        <v>90</v>
      </c>
      <c r="E4006" t="s">
        <v>213</v>
      </c>
      <c r="F4006" t="s">
        <v>11415</v>
      </c>
      <c r="G4006" t="s">
        <v>688</v>
      </c>
      <c r="H4006" t="s">
        <v>187</v>
      </c>
      <c r="I4006" t="s">
        <v>136</v>
      </c>
      <c r="J4006" t="s">
        <v>137</v>
      </c>
      <c r="K4006" t="s">
        <v>138</v>
      </c>
      <c r="L4006" t="s">
        <v>11416</v>
      </c>
      <c r="M4006" t="s">
        <v>11417</v>
      </c>
      <c r="N4006">
        <v>2.1861111110000002</v>
      </c>
      <c r="O4006">
        <v>0</v>
      </c>
      <c r="P4006">
        <v>2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1.5726315661054198</v>
      </c>
      <c r="Y4006">
        <v>0</v>
      </c>
      <c r="Z4006">
        <v>0</v>
      </c>
      <c r="AA4006">
        <v>0</v>
      </c>
      <c r="AB4006">
        <v>0</v>
      </c>
      <c r="AC4006">
        <v>0</v>
      </c>
      <c r="AD4006">
        <v>0</v>
      </c>
      <c r="AE4006">
        <v>1.5726315661054198</v>
      </c>
    </row>
    <row r="4007" spans="1:31" x14ac:dyDescent="0.3">
      <c r="A4007">
        <v>2701051</v>
      </c>
      <c r="B4007">
        <v>1</v>
      </c>
      <c r="C4007" t="s">
        <v>80</v>
      </c>
      <c r="D4007" t="s">
        <v>82</v>
      </c>
      <c r="E4007" t="s">
        <v>428</v>
      </c>
      <c r="F4007" t="s">
        <v>11418</v>
      </c>
      <c r="G4007" t="s">
        <v>186</v>
      </c>
      <c r="H4007" t="s">
        <v>187</v>
      </c>
      <c r="I4007" t="s">
        <v>136</v>
      </c>
      <c r="J4007" t="s">
        <v>137</v>
      </c>
      <c r="K4007" t="s">
        <v>138</v>
      </c>
      <c r="L4007" t="s">
        <v>11419</v>
      </c>
      <c r="M4007" t="s">
        <v>11420</v>
      </c>
      <c r="N4007">
        <v>0.95472222200000001</v>
      </c>
      <c r="O4007">
        <v>0</v>
      </c>
      <c r="P4007">
        <v>0</v>
      </c>
      <c r="Q4007">
        <v>0</v>
      </c>
      <c r="R4007">
        <v>0</v>
      </c>
      <c r="S4007">
        <v>0</v>
      </c>
      <c r="T4007">
        <v>4</v>
      </c>
      <c r="U4007">
        <v>0</v>
      </c>
      <c r="V4007">
        <v>0</v>
      </c>
      <c r="W4007">
        <v>0</v>
      </c>
      <c r="X4007">
        <v>0</v>
      </c>
      <c r="Y4007">
        <v>0</v>
      </c>
      <c r="Z4007">
        <v>0</v>
      </c>
      <c r="AA4007">
        <v>0</v>
      </c>
      <c r="AB4007">
        <v>31.354375320810369</v>
      </c>
      <c r="AC4007">
        <v>0</v>
      </c>
      <c r="AD4007">
        <v>0</v>
      </c>
      <c r="AE4007">
        <v>31.354375320810369</v>
      </c>
    </row>
    <row r="4008" spans="1:31" x14ac:dyDescent="0.3">
      <c r="A4008">
        <v>2701054</v>
      </c>
      <c r="B4008">
        <v>1</v>
      </c>
      <c r="C4008" t="s">
        <v>80</v>
      </c>
      <c r="D4008" t="s">
        <v>105</v>
      </c>
      <c r="E4008" t="s">
        <v>132</v>
      </c>
      <c r="F4008" t="s">
        <v>11421</v>
      </c>
      <c r="G4008" t="s">
        <v>134</v>
      </c>
      <c r="H4008" t="s">
        <v>135</v>
      </c>
      <c r="I4008" t="s">
        <v>136</v>
      </c>
      <c r="J4008" t="s">
        <v>137</v>
      </c>
      <c r="K4008" t="s">
        <v>138</v>
      </c>
      <c r="L4008" t="s">
        <v>11422</v>
      </c>
      <c r="M4008" t="s">
        <v>11423</v>
      </c>
      <c r="N4008">
        <v>1.186388888</v>
      </c>
      <c r="O4008">
        <v>1</v>
      </c>
      <c r="P4008">
        <v>1050</v>
      </c>
      <c r="Q4008">
        <v>4</v>
      </c>
      <c r="R4008">
        <v>120</v>
      </c>
      <c r="S4008">
        <v>18</v>
      </c>
      <c r="T4008">
        <v>106</v>
      </c>
      <c r="U4008">
        <v>4</v>
      </c>
      <c r="V4008">
        <v>0</v>
      </c>
      <c r="W4008">
        <v>0.70689145680554633</v>
      </c>
      <c r="X4008">
        <v>210.66787156030369</v>
      </c>
      <c r="Y4008">
        <v>3.9175447780431694</v>
      </c>
      <c r="Z4008">
        <v>60.413475486348304</v>
      </c>
      <c r="AA4008">
        <v>116.92852377746827</v>
      </c>
      <c r="AB4008">
        <v>93.894103194498257</v>
      </c>
      <c r="AC4008">
        <v>234.11343038900378</v>
      </c>
      <c r="AD4008">
        <v>0</v>
      </c>
      <c r="AE4008">
        <v>720.64184064247104</v>
      </c>
    </row>
    <row r="4009" spans="1:31" x14ac:dyDescent="0.3">
      <c r="A4009">
        <v>2701062</v>
      </c>
      <c r="B4009">
        <v>1</v>
      </c>
      <c r="C4009" t="s">
        <v>80</v>
      </c>
      <c r="D4009" t="s">
        <v>97</v>
      </c>
      <c r="E4009" t="s">
        <v>160</v>
      </c>
      <c r="F4009" t="s">
        <v>6388</v>
      </c>
      <c r="G4009" t="s">
        <v>134</v>
      </c>
      <c r="H4009" t="s">
        <v>135</v>
      </c>
      <c r="I4009" t="s">
        <v>136</v>
      </c>
      <c r="J4009" t="s">
        <v>137</v>
      </c>
      <c r="K4009" t="s">
        <v>138</v>
      </c>
      <c r="L4009" t="s">
        <v>11424</v>
      </c>
      <c r="M4009" t="s">
        <v>11425</v>
      </c>
      <c r="N4009">
        <v>0.59722222199999997</v>
      </c>
      <c r="O4009">
        <v>10</v>
      </c>
      <c r="P4009">
        <v>1524</v>
      </c>
      <c r="Q4009">
        <v>14</v>
      </c>
      <c r="R4009">
        <v>163</v>
      </c>
      <c r="S4009">
        <v>43</v>
      </c>
      <c r="T4009">
        <v>216</v>
      </c>
      <c r="U4009">
        <v>1</v>
      </c>
      <c r="V4009">
        <v>0</v>
      </c>
      <c r="W4009">
        <v>266.430180157216</v>
      </c>
      <c r="X4009">
        <v>219.42544537940066</v>
      </c>
      <c r="Y4009">
        <v>479.42679276323554</v>
      </c>
      <c r="Z4009">
        <v>28.350617608696567</v>
      </c>
      <c r="AA4009">
        <v>112.69232826872933</v>
      </c>
      <c r="AB4009">
        <v>120.93815805170406</v>
      </c>
      <c r="AC4009">
        <v>223.05501632425833</v>
      </c>
      <c r="AD4009">
        <v>0</v>
      </c>
      <c r="AE4009">
        <v>1450.3185385532404</v>
      </c>
    </row>
    <row r="4010" spans="1:31" x14ac:dyDescent="0.3">
      <c r="A4010">
        <v>2701080</v>
      </c>
      <c r="B4010">
        <v>1</v>
      </c>
      <c r="C4010" t="s">
        <v>80</v>
      </c>
      <c r="D4010" t="s">
        <v>92</v>
      </c>
      <c r="E4010" t="s">
        <v>213</v>
      </c>
      <c r="F4010" t="s">
        <v>11426</v>
      </c>
      <c r="G4010" t="s">
        <v>831</v>
      </c>
      <c r="H4010" t="s">
        <v>187</v>
      </c>
      <c r="I4010" t="s">
        <v>136</v>
      </c>
      <c r="J4010" t="s">
        <v>137</v>
      </c>
      <c r="K4010" t="s">
        <v>138</v>
      </c>
      <c r="L4010" t="s">
        <v>11427</v>
      </c>
      <c r="M4010" t="s">
        <v>11428</v>
      </c>
      <c r="N4010">
        <v>2.9516666659999999</v>
      </c>
      <c r="O4010">
        <v>0</v>
      </c>
      <c r="P4010">
        <v>0</v>
      </c>
      <c r="Q4010">
        <v>0</v>
      </c>
      <c r="R4010">
        <v>0</v>
      </c>
      <c r="S4010">
        <v>0</v>
      </c>
      <c r="T4010">
        <v>1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</v>
      </c>
      <c r="AA4010">
        <v>0</v>
      </c>
      <c r="AB4010">
        <v>145.25208034972729</v>
      </c>
      <c r="AC4010">
        <v>0</v>
      </c>
      <c r="AD4010">
        <v>0</v>
      </c>
      <c r="AE4010">
        <v>145.25208034972729</v>
      </c>
    </row>
    <row r="4011" spans="1:31" x14ac:dyDescent="0.3">
      <c r="A4011">
        <v>2701081</v>
      </c>
      <c r="B4011">
        <v>1</v>
      </c>
      <c r="C4011" t="s">
        <v>81</v>
      </c>
      <c r="D4011" t="s">
        <v>114</v>
      </c>
      <c r="E4011" t="s">
        <v>132</v>
      </c>
      <c r="F4011" t="s">
        <v>11429</v>
      </c>
      <c r="G4011" t="s">
        <v>134</v>
      </c>
      <c r="H4011" t="s">
        <v>135</v>
      </c>
      <c r="I4011" t="s">
        <v>136</v>
      </c>
      <c r="J4011" t="s">
        <v>137</v>
      </c>
      <c r="K4011" t="s">
        <v>138</v>
      </c>
      <c r="L4011" t="s">
        <v>11430</v>
      </c>
      <c r="M4011" t="s">
        <v>11431</v>
      </c>
      <c r="N4011">
        <v>0.32777777699999999</v>
      </c>
      <c r="O4011">
        <v>0</v>
      </c>
      <c r="P4011">
        <v>928</v>
      </c>
      <c r="Q4011">
        <v>0</v>
      </c>
      <c r="R4011">
        <v>65</v>
      </c>
      <c r="S4011">
        <v>4</v>
      </c>
      <c r="T4011">
        <v>103</v>
      </c>
      <c r="U4011">
        <v>0</v>
      </c>
      <c r="V4011">
        <v>0</v>
      </c>
      <c r="W4011">
        <v>0</v>
      </c>
      <c r="X4011">
        <v>27.874726205991809</v>
      </c>
      <c r="Y4011">
        <v>0</v>
      </c>
      <c r="Z4011">
        <v>0.420762155490009</v>
      </c>
      <c r="AA4011">
        <v>3.16766985867091</v>
      </c>
      <c r="AB4011">
        <v>11.144533176329784</v>
      </c>
      <c r="AC4011">
        <v>0</v>
      </c>
      <c r="AD4011">
        <v>0</v>
      </c>
      <c r="AE4011">
        <v>42.607691396482508</v>
      </c>
    </row>
    <row r="4012" spans="1:31" x14ac:dyDescent="0.3">
      <c r="A4012">
        <v>2701083</v>
      </c>
      <c r="B4012">
        <v>1</v>
      </c>
      <c r="C4012" t="s">
        <v>80</v>
      </c>
      <c r="D4012" t="s">
        <v>100</v>
      </c>
      <c r="E4012" t="s">
        <v>160</v>
      </c>
      <c r="F4012" t="s">
        <v>7309</v>
      </c>
      <c r="G4012" t="s">
        <v>409</v>
      </c>
      <c r="H4012" t="s">
        <v>135</v>
      </c>
      <c r="I4012" t="s">
        <v>136</v>
      </c>
      <c r="J4012" t="s">
        <v>137</v>
      </c>
      <c r="K4012" t="s">
        <v>138</v>
      </c>
      <c r="L4012" t="s">
        <v>11432</v>
      </c>
      <c r="M4012" t="s">
        <v>11433</v>
      </c>
      <c r="N4012">
        <v>0.40166666600000001</v>
      </c>
      <c r="O4012">
        <v>0</v>
      </c>
      <c r="P4012">
        <v>771</v>
      </c>
      <c r="Q4012">
        <v>2</v>
      </c>
      <c r="R4012">
        <v>35</v>
      </c>
      <c r="S4012">
        <v>12</v>
      </c>
      <c r="T4012">
        <v>129</v>
      </c>
      <c r="U4012">
        <v>3</v>
      </c>
      <c r="V4012">
        <v>3</v>
      </c>
      <c r="W4012">
        <v>0</v>
      </c>
      <c r="X4012">
        <v>66.798768893829376</v>
      </c>
      <c r="Y4012">
        <v>0.68460482753066254</v>
      </c>
      <c r="Z4012">
        <v>10.426031933872716</v>
      </c>
      <c r="AA4012">
        <v>29.206999197369637</v>
      </c>
      <c r="AB4012">
        <v>43.301532391247761</v>
      </c>
      <c r="AC4012">
        <v>77.447235035442077</v>
      </c>
      <c r="AD4012">
        <v>72.002115626864935</v>
      </c>
      <c r="AE4012">
        <v>299.86728790615717</v>
      </c>
    </row>
    <row r="4013" spans="1:31" x14ac:dyDescent="0.3">
      <c r="A4013">
        <v>2700901</v>
      </c>
      <c r="B4013">
        <v>2</v>
      </c>
      <c r="C4013" t="s">
        <v>81</v>
      </c>
      <c r="D4013" t="s">
        <v>127</v>
      </c>
      <c r="E4013" t="s">
        <v>132</v>
      </c>
      <c r="F4013" t="s">
        <v>11434</v>
      </c>
      <c r="G4013" t="s">
        <v>176</v>
      </c>
      <c r="H4013" t="s">
        <v>135</v>
      </c>
      <c r="I4013" t="s">
        <v>136</v>
      </c>
      <c r="J4013" t="s">
        <v>137</v>
      </c>
      <c r="K4013" t="s">
        <v>138</v>
      </c>
      <c r="L4013" t="s">
        <v>11384</v>
      </c>
      <c r="M4013" t="s">
        <v>11435</v>
      </c>
      <c r="N4013">
        <v>0.81222222200000005</v>
      </c>
      <c r="O4013">
        <v>9</v>
      </c>
      <c r="P4013">
        <v>3</v>
      </c>
      <c r="Q4013">
        <v>287</v>
      </c>
      <c r="R4013">
        <v>46</v>
      </c>
      <c r="S4013">
        <v>17</v>
      </c>
      <c r="T4013">
        <v>2</v>
      </c>
      <c r="U4013">
        <v>0</v>
      </c>
      <c r="V4013">
        <v>0</v>
      </c>
      <c r="W4013">
        <v>2.4192832108944802</v>
      </c>
      <c r="X4013">
        <v>0.31465526798605747</v>
      </c>
      <c r="Y4013">
        <v>182.77169593922778</v>
      </c>
      <c r="Z4013">
        <v>8.9183051942379095</v>
      </c>
      <c r="AA4013">
        <v>21.130642643944341</v>
      </c>
      <c r="AB4013">
        <v>9.3678988801563143</v>
      </c>
      <c r="AC4013">
        <v>0</v>
      </c>
      <c r="AD4013">
        <v>0</v>
      </c>
      <c r="AE4013">
        <v>224.92248113644689</v>
      </c>
    </row>
    <row r="4014" spans="1:31" x14ac:dyDescent="0.3">
      <c r="A4014">
        <v>2701087</v>
      </c>
      <c r="B4014">
        <v>1</v>
      </c>
      <c r="C4014" t="s">
        <v>80</v>
      </c>
      <c r="D4014" t="s">
        <v>110</v>
      </c>
      <c r="E4014" t="s">
        <v>213</v>
      </c>
      <c r="F4014" t="s">
        <v>11436</v>
      </c>
      <c r="G4014" t="s">
        <v>688</v>
      </c>
      <c r="H4014" t="s">
        <v>187</v>
      </c>
      <c r="I4014" t="s">
        <v>136</v>
      </c>
      <c r="J4014" t="s">
        <v>137</v>
      </c>
      <c r="K4014" t="s">
        <v>138</v>
      </c>
      <c r="L4014" t="s">
        <v>11437</v>
      </c>
      <c r="M4014" t="s">
        <v>11438</v>
      </c>
      <c r="N4014">
        <v>3.3880555550000002</v>
      </c>
      <c r="O4014">
        <v>0</v>
      </c>
      <c r="P4014">
        <v>1</v>
      </c>
      <c r="Q4014">
        <v>0</v>
      </c>
      <c r="R4014">
        <v>0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1.3862918465373477</v>
      </c>
      <c r="Y4014">
        <v>0</v>
      </c>
      <c r="Z4014">
        <v>0</v>
      </c>
      <c r="AA4014">
        <v>0</v>
      </c>
      <c r="AB4014">
        <v>0</v>
      </c>
      <c r="AC4014">
        <v>0</v>
      </c>
      <c r="AD4014">
        <v>0</v>
      </c>
      <c r="AE4014">
        <v>1.3862918465373477</v>
      </c>
    </row>
    <row r="4015" spans="1:31" x14ac:dyDescent="0.3">
      <c r="A4015">
        <v>2701096</v>
      </c>
      <c r="B4015">
        <v>1</v>
      </c>
      <c r="C4015" t="s">
        <v>81</v>
      </c>
      <c r="D4015" t="s">
        <v>112</v>
      </c>
      <c r="E4015" t="s">
        <v>184</v>
      </c>
      <c r="F4015" t="s">
        <v>11439</v>
      </c>
      <c r="G4015" t="s">
        <v>186</v>
      </c>
      <c r="H4015" t="s">
        <v>187</v>
      </c>
      <c r="I4015" t="s">
        <v>136</v>
      </c>
      <c r="J4015" t="s">
        <v>137</v>
      </c>
      <c r="K4015" t="s">
        <v>138</v>
      </c>
      <c r="L4015" t="s">
        <v>11440</v>
      </c>
      <c r="M4015" t="s">
        <v>11441</v>
      </c>
      <c r="N4015">
        <v>2.0891666660000001</v>
      </c>
      <c r="O4015">
        <v>0</v>
      </c>
      <c r="P4015">
        <v>57</v>
      </c>
      <c r="Q4015">
        <v>0</v>
      </c>
      <c r="R4015">
        <v>0</v>
      </c>
      <c r="S4015">
        <v>0</v>
      </c>
      <c r="T4015">
        <v>8</v>
      </c>
      <c r="U4015">
        <v>0</v>
      </c>
      <c r="V4015">
        <v>0</v>
      </c>
      <c r="W4015">
        <v>0</v>
      </c>
      <c r="X4015">
        <v>16.682917365463808</v>
      </c>
      <c r="Y4015">
        <v>0</v>
      </c>
      <c r="Z4015">
        <v>0</v>
      </c>
      <c r="AA4015">
        <v>0</v>
      </c>
      <c r="AB4015">
        <v>5.3428145198117356</v>
      </c>
      <c r="AC4015">
        <v>0</v>
      </c>
      <c r="AD4015">
        <v>0</v>
      </c>
      <c r="AE4015">
        <v>22.025731885275544</v>
      </c>
    </row>
    <row r="4016" spans="1:31" x14ac:dyDescent="0.3">
      <c r="A4016">
        <v>2701102</v>
      </c>
      <c r="B4016">
        <v>1</v>
      </c>
      <c r="C4016" t="s">
        <v>80</v>
      </c>
      <c r="D4016" t="s">
        <v>82</v>
      </c>
      <c r="E4016" t="s">
        <v>213</v>
      </c>
      <c r="F4016" t="s">
        <v>11442</v>
      </c>
      <c r="G4016" t="s">
        <v>688</v>
      </c>
      <c r="H4016" t="s">
        <v>187</v>
      </c>
      <c r="I4016" t="s">
        <v>136</v>
      </c>
      <c r="J4016" t="s">
        <v>137</v>
      </c>
      <c r="K4016" t="s">
        <v>138</v>
      </c>
      <c r="L4016" t="s">
        <v>11443</v>
      </c>
      <c r="M4016" t="s">
        <v>11444</v>
      </c>
      <c r="N4016">
        <v>1.852222222</v>
      </c>
      <c r="O4016">
        <v>0</v>
      </c>
      <c r="P4016">
        <v>3</v>
      </c>
      <c r="Q4016">
        <v>0</v>
      </c>
      <c r="R4016">
        <v>0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1.1489139973813653</v>
      </c>
      <c r="Y4016">
        <v>0</v>
      </c>
      <c r="Z4016">
        <v>0</v>
      </c>
      <c r="AA4016">
        <v>0</v>
      </c>
      <c r="AB4016">
        <v>0</v>
      </c>
      <c r="AC4016">
        <v>0</v>
      </c>
      <c r="AD4016">
        <v>0</v>
      </c>
      <c r="AE4016">
        <v>1.1489139973813653</v>
      </c>
    </row>
    <row r="4017" spans="1:31" x14ac:dyDescent="0.3">
      <c r="A4017">
        <v>2701109</v>
      </c>
      <c r="B4017">
        <v>1</v>
      </c>
      <c r="C4017" t="s">
        <v>81</v>
      </c>
      <c r="D4017" t="s">
        <v>121</v>
      </c>
      <c r="E4017" t="s">
        <v>132</v>
      </c>
      <c r="F4017" t="s">
        <v>11445</v>
      </c>
      <c r="G4017" t="s">
        <v>134</v>
      </c>
      <c r="H4017" t="s">
        <v>135</v>
      </c>
      <c r="I4017" t="s">
        <v>136</v>
      </c>
      <c r="J4017" t="s">
        <v>137</v>
      </c>
      <c r="K4017" t="s">
        <v>138</v>
      </c>
      <c r="L4017" t="s">
        <v>11446</v>
      </c>
      <c r="M4017" t="s">
        <v>11447</v>
      </c>
      <c r="N4017">
        <v>1.3777777769999999</v>
      </c>
      <c r="O4017">
        <v>1</v>
      </c>
      <c r="P4017">
        <v>141</v>
      </c>
      <c r="Q4017">
        <v>2</v>
      </c>
      <c r="R4017">
        <v>3</v>
      </c>
      <c r="S4017">
        <v>1</v>
      </c>
      <c r="T4017">
        <v>1</v>
      </c>
      <c r="U4017">
        <v>0</v>
      </c>
      <c r="V4017">
        <v>0</v>
      </c>
      <c r="W4017">
        <v>0.24245853422249997</v>
      </c>
      <c r="X4017">
        <v>22.094951299154602</v>
      </c>
      <c r="Y4017">
        <v>2.4507640508042794</v>
      </c>
      <c r="Z4017">
        <v>0.50390441406957864</v>
      </c>
      <c r="AA4017">
        <v>0</v>
      </c>
      <c r="AB4017">
        <v>0</v>
      </c>
      <c r="AC4017">
        <v>0</v>
      </c>
      <c r="AD4017">
        <v>0</v>
      </c>
      <c r="AE4017">
        <v>25.29207829825096</v>
      </c>
    </row>
    <row r="4018" spans="1:31" x14ac:dyDescent="0.3">
      <c r="A4018">
        <v>2701118</v>
      </c>
      <c r="B4018">
        <v>1</v>
      </c>
      <c r="C4018" t="s">
        <v>81</v>
      </c>
      <c r="D4018" t="s">
        <v>120</v>
      </c>
      <c r="E4018" t="s">
        <v>160</v>
      </c>
      <c r="F4018" t="s">
        <v>11448</v>
      </c>
      <c r="G4018" t="s">
        <v>134</v>
      </c>
      <c r="H4018" t="s">
        <v>135</v>
      </c>
      <c r="I4018" t="s">
        <v>136</v>
      </c>
      <c r="J4018" t="s">
        <v>137</v>
      </c>
      <c r="K4018" t="s">
        <v>138</v>
      </c>
      <c r="L4018" t="s">
        <v>11449</v>
      </c>
      <c r="M4018" t="s">
        <v>11450</v>
      </c>
      <c r="N4018">
        <v>0.34722222200000002</v>
      </c>
      <c r="O4018">
        <v>3</v>
      </c>
      <c r="P4018">
        <v>2217</v>
      </c>
      <c r="Q4018">
        <v>169</v>
      </c>
      <c r="R4018">
        <v>138</v>
      </c>
      <c r="S4018">
        <v>18</v>
      </c>
      <c r="T4018">
        <v>265</v>
      </c>
      <c r="U4018">
        <v>1</v>
      </c>
      <c r="V4018">
        <v>0</v>
      </c>
      <c r="W4018">
        <v>1.338866585938814</v>
      </c>
      <c r="X4018">
        <v>103.80174707687513</v>
      </c>
      <c r="Y4018">
        <v>140.5358593329276</v>
      </c>
      <c r="Z4018">
        <v>65.903707655950484</v>
      </c>
      <c r="AA4018">
        <v>37.707861879969073</v>
      </c>
      <c r="AB4018">
        <v>39.438469629389211</v>
      </c>
      <c r="AC4018">
        <v>0</v>
      </c>
      <c r="AD4018">
        <v>0</v>
      </c>
      <c r="AE4018">
        <v>388.72651216105032</v>
      </c>
    </row>
    <row r="4019" spans="1:31" x14ac:dyDescent="0.3">
      <c r="A4019">
        <v>2701122</v>
      </c>
      <c r="B4019">
        <v>1</v>
      </c>
      <c r="C4019" t="s">
        <v>80</v>
      </c>
      <c r="D4019" t="s">
        <v>83</v>
      </c>
      <c r="E4019" t="s">
        <v>145</v>
      </c>
      <c r="F4019" t="s">
        <v>8818</v>
      </c>
      <c r="G4019" t="s">
        <v>134</v>
      </c>
      <c r="H4019" t="s">
        <v>135</v>
      </c>
      <c r="I4019" t="s">
        <v>136</v>
      </c>
      <c r="J4019" t="s">
        <v>137</v>
      </c>
      <c r="K4019" t="s">
        <v>138</v>
      </c>
      <c r="L4019" t="s">
        <v>11451</v>
      </c>
      <c r="M4019" t="s">
        <v>11452</v>
      </c>
      <c r="N4019">
        <v>0.171666666</v>
      </c>
      <c r="O4019">
        <v>0</v>
      </c>
      <c r="P4019">
        <v>0</v>
      </c>
      <c r="Q4019">
        <v>0</v>
      </c>
      <c r="R4019">
        <v>0</v>
      </c>
      <c r="S4019">
        <v>14</v>
      </c>
      <c r="T4019">
        <v>0</v>
      </c>
      <c r="U4019">
        <v>2</v>
      </c>
      <c r="V4019">
        <v>0</v>
      </c>
      <c r="W4019">
        <v>0</v>
      </c>
      <c r="X4019">
        <v>0</v>
      </c>
      <c r="Y4019">
        <v>0</v>
      </c>
      <c r="Z4019">
        <v>0</v>
      </c>
      <c r="AA4019">
        <v>20.068896125245143</v>
      </c>
      <c r="AB4019">
        <v>0</v>
      </c>
      <c r="AC4019">
        <v>7.148926089576646</v>
      </c>
      <c r="AD4019">
        <v>0</v>
      </c>
      <c r="AE4019">
        <v>27.217822214821787</v>
      </c>
    </row>
    <row r="4020" spans="1:31" x14ac:dyDescent="0.3">
      <c r="A4020">
        <v>2701148</v>
      </c>
      <c r="B4020">
        <v>1</v>
      </c>
      <c r="C4020" t="s">
        <v>81</v>
      </c>
      <c r="D4020" t="s">
        <v>118</v>
      </c>
      <c r="E4020" t="s">
        <v>213</v>
      </c>
      <c r="F4020" t="s">
        <v>11453</v>
      </c>
      <c r="G4020" t="s">
        <v>688</v>
      </c>
      <c r="H4020" t="s">
        <v>187</v>
      </c>
      <c r="I4020" t="s">
        <v>136</v>
      </c>
      <c r="J4020" t="s">
        <v>137</v>
      </c>
      <c r="K4020" t="s">
        <v>138</v>
      </c>
      <c r="L4020" t="s">
        <v>11454</v>
      </c>
      <c r="M4020" t="s">
        <v>11455</v>
      </c>
      <c r="N4020">
        <v>1.345555555</v>
      </c>
      <c r="O4020">
        <v>0</v>
      </c>
      <c r="P4020">
        <v>2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0.40554851605341652</v>
      </c>
      <c r="Y4020">
        <v>0</v>
      </c>
      <c r="Z4020">
        <v>0</v>
      </c>
      <c r="AA4020">
        <v>0</v>
      </c>
      <c r="AB4020">
        <v>0</v>
      </c>
      <c r="AC4020">
        <v>0</v>
      </c>
      <c r="AD4020">
        <v>0</v>
      </c>
      <c r="AE4020">
        <v>0.40554851605341652</v>
      </c>
    </row>
    <row r="4021" spans="1:31" x14ac:dyDescent="0.3">
      <c r="A4021">
        <v>2701155</v>
      </c>
      <c r="B4021">
        <v>1</v>
      </c>
      <c r="C4021" t="s">
        <v>81</v>
      </c>
      <c r="D4021" t="s">
        <v>116</v>
      </c>
      <c r="E4021" t="s">
        <v>160</v>
      </c>
      <c r="F4021" t="s">
        <v>11456</v>
      </c>
      <c r="G4021" t="s">
        <v>134</v>
      </c>
      <c r="H4021" t="s">
        <v>135</v>
      </c>
      <c r="I4021" t="s">
        <v>136</v>
      </c>
      <c r="J4021" t="s">
        <v>137</v>
      </c>
      <c r="K4021" t="s">
        <v>138</v>
      </c>
      <c r="L4021" t="s">
        <v>11457</v>
      </c>
      <c r="M4021" t="s">
        <v>11458</v>
      </c>
      <c r="N4021">
        <v>0.15305555500000001</v>
      </c>
      <c r="O4021">
        <v>3</v>
      </c>
      <c r="P4021">
        <v>697</v>
      </c>
      <c r="Q4021">
        <v>53</v>
      </c>
      <c r="R4021">
        <v>81</v>
      </c>
      <c r="S4021">
        <v>6</v>
      </c>
      <c r="T4021">
        <v>55</v>
      </c>
      <c r="U4021">
        <v>2</v>
      </c>
      <c r="V4021">
        <v>0</v>
      </c>
      <c r="W4021">
        <v>8.0210324902499991E-2</v>
      </c>
      <c r="X4021">
        <v>14.723832494984425</v>
      </c>
      <c r="Y4021">
        <v>14.21004534732873</v>
      </c>
      <c r="Z4021">
        <v>6.3552253290665641</v>
      </c>
      <c r="AA4021">
        <v>8.3261384995451877</v>
      </c>
      <c r="AB4021">
        <v>1.8458911286544719</v>
      </c>
      <c r="AC4021">
        <v>1.5775095529491581</v>
      </c>
      <c r="AD4021">
        <v>0</v>
      </c>
      <c r="AE4021">
        <v>47.118852677431036</v>
      </c>
    </row>
    <row r="4022" spans="1:31" x14ac:dyDescent="0.3">
      <c r="A4022">
        <v>2701157</v>
      </c>
      <c r="B4022">
        <v>1</v>
      </c>
      <c r="C4022" t="s">
        <v>80</v>
      </c>
      <c r="D4022" t="s">
        <v>82</v>
      </c>
      <c r="E4022" t="s">
        <v>244</v>
      </c>
      <c r="F4022" t="s">
        <v>11459</v>
      </c>
      <c r="G4022" t="s">
        <v>968</v>
      </c>
      <c r="H4022" t="s">
        <v>187</v>
      </c>
      <c r="I4022" t="s">
        <v>136</v>
      </c>
      <c r="J4022" t="s">
        <v>137</v>
      </c>
      <c r="K4022" t="s">
        <v>138</v>
      </c>
      <c r="L4022" t="s">
        <v>11460</v>
      </c>
      <c r="M4022" t="s">
        <v>11461</v>
      </c>
      <c r="N4022">
        <v>1.542777777</v>
      </c>
      <c r="O4022">
        <v>0</v>
      </c>
      <c r="P4022">
        <v>541</v>
      </c>
      <c r="Q4022">
        <v>0</v>
      </c>
      <c r="R4022">
        <v>0</v>
      </c>
      <c r="S4022">
        <v>0</v>
      </c>
      <c r="T4022">
        <v>147</v>
      </c>
      <c r="U4022">
        <v>0</v>
      </c>
      <c r="V4022">
        <v>0</v>
      </c>
      <c r="W4022">
        <v>0</v>
      </c>
      <c r="X4022">
        <v>178.2744900272674</v>
      </c>
      <c r="Y4022">
        <v>0</v>
      </c>
      <c r="Z4022">
        <v>0</v>
      </c>
      <c r="AA4022">
        <v>0</v>
      </c>
      <c r="AB4022">
        <v>156.10283694915194</v>
      </c>
      <c r="AC4022">
        <v>0</v>
      </c>
      <c r="AD4022">
        <v>0</v>
      </c>
      <c r="AE4022">
        <v>334.37732697641934</v>
      </c>
    </row>
    <row r="4023" spans="1:31" x14ac:dyDescent="0.3">
      <c r="A4023">
        <v>2701180</v>
      </c>
      <c r="B4023">
        <v>1</v>
      </c>
      <c r="C4023" t="s">
        <v>81</v>
      </c>
      <c r="D4023" t="s">
        <v>123</v>
      </c>
      <c r="E4023" t="s">
        <v>160</v>
      </c>
      <c r="F4023" t="s">
        <v>11462</v>
      </c>
      <c r="G4023" t="s">
        <v>134</v>
      </c>
      <c r="H4023" t="s">
        <v>135</v>
      </c>
      <c r="I4023" t="s">
        <v>136</v>
      </c>
      <c r="J4023" t="s">
        <v>137</v>
      </c>
      <c r="K4023" t="s">
        <v>138</v>
      </c>
      <c r="L4023" t="s">
        <v>11463</v>
      </c>
      <c r="M4023" t="s">
        <v>11464</v>
      </c>
      <c r="N4023">
        <v>0.67249999999999999</v>
      </c>
      <c r="O4023">
        <v>0</v>
      </c>
      <c r="P4023">
        <v>0</v>
      </c>
      <c r="Q4023">
        <v>0</v>
      </c>
      <c r="R4023">
        <v>0</v>
      </c>
      <c r="S4023">
        <v>1</v>
      </c>
      <c r="T4023">
        <v>1</v>
      </c>
      <c r="U4023">
        <v>2</v>
      </c>
      <c r="V4023">
        <v>0</v>
      </c>
      <c r="W4023">
        <v>0</v>
      </c>
      <c r="X4023">
        <v>0</v>
      </c>
      <c r="Y4023">
        <v>0</v>
      </c>
      <c r="Z4023">
        <v>0</v>
      </c>
      <c r="AA4023">
        <v>0</v>
      </c>
      <c r="AB4023">
        <v>0.45220010625408213</v>
      </c>
      <c r="AC4023">
        <v>117.86142995491447</v>
      </c>
      <c r="AD4023">
        <v>0</v>
      </c>
      <c r="AE4023">
        <v>118.31363006116855</v>
      </c>
    </row>
    <row r="4024" spans="1:31" x14ac:dyDescent="0.3">
      <c r="A4024">
        <v>2701186</v>
      </c>
      <c r="B4024">
        <v>1</v>
      </c>
      <c r="C4024" t="s">
        <v>80</v>
      </c>
      <c r="D4024" t="s">
        <v>82</v>
      </c>
      <c r="E4024" t="s">
        <v>184</v>
      </c>
      <c r="F4024" t="s">
        <v>11465</v>
      </c>
      <c r="G4024" t="s">
        <v>186</v>
      </c>
      <c r="H4024" t="s">
        <v>187</v>
      </c>
      <c r="I4024" t="s">
        <v>136</v>
      </c>
      <c r="J4024" t="s">
        <v>137</v>
      </c>
      <c r="K4024" t="s">
        <v>138</v>
      </c>
      <c r="L4024" t="s">
        <v>11466</v>
      </c>
      <c r="M4024" t="s">
        <v>11467</v>
      </c>
      <c r="N4024">
        <v>0.59194444400000001</v>
      </c>
      <c r="O4024">
        <v>0</v>
      </c>
      <c r="P4024">
        <v>299</v>
      </c>
      <c r="Q4024">
        <v>0</v>
      </c>
      <c r="R4024">
        <v>0</v>
      </c>
      <c r="S4024">
        <v>0</v>
      </c>
      <c r="T4024">
        <v>14</v>
      </c>
      <c r="U4024">
        <v>0</v>
      </c>
      <c r="V4024">
        <v>0</v>
      </c>
      <c r="W4024">
        <v>0</v>
      </c>
      <c r="X4024">
        <v>42.04534316317703</v>
      </c>
      <c r="Y4024">
        <v>0</v>
      </c>
      <c r="Z4024">
        <v>0</v>
      </c>
      <c r="AA4024">
        <v>0</v>
      </c>
      <c r="AB4024">
        <v>4.8787790789445848</v>
      </c>
      <c r="AC4024">
        <v>0</v>
      </c>
      <c r="AD4024">
        <v>0</v>
      </c>
      <c r="AE4024">
        <v>46.924122242121612</v>
      </c>
    </row>
    <row r="4025" spans="1:31" x14ac:dyDescent="0.3">
      <c r="A4025">
        <v>2701187</v>
      </c>
      <c r="B4025">
        <v>1</v>
      </c>
      <c r="C4025" t="s">
        <v>80</v>
      </c>
      <c r="D4025" t="s">
        <v>93</v>
      </c>
      <c r="E4025" t="s">
        <v>160</v>
      </c>
      <c r="F4025" t="s">
        <v>11468</v>
      </c>
      <c r="G4025" t="s">
        <v>134</v>
      </c>
      <c r="H4025" t="s">
        <v>135</v>
      </c>
      <c r="I4025" t="s">
        <v>136</v>
      </c>
      <c r="J4025" t="s">
        <v>137</v>
      </c>
      <c r="K4025" t="s">
        <v>138</v>
      </c>
      <c r="L4025" t="s">
        <v>11469</v>
      </c>
      <c r="M4025" t="s">
        <v>11470</v>
      </c>
      <c r="N4025">
        <v>0.105833333</v>
      </c>
      <c r="O4025">
        <v>2</v>
      </c>
      <c r="P4025">
        <v>315</v>
      </c>
      <c r="Q4025">
        <v>36</v>
      </c>
      <c r="R4025">
        <v>86</v>
      </c>
      <c r="S4025">
        <v>5</v>
      </c>
      <c r="T4025">
        <v>74</v>
      </c>
      <c r="U4025">
        <v>0</v>
      </c>
      <c r="V4025">
        <v>0</v>
      </c>
      <c r="W4025">
        <v>0.14960938227965276</v>
      </c>
      <c r="X4025">
        <v>5.4459921434380174</v>
      </c>
      <c r="Y4025">
        <v>32.901798472167116</v>
      </c>
      <c r="Z4025">
        <v>37.075161327762331</v>
      </c>
      <c r="AA4025">
        <v>3.236586829798302</v>
      </c>
      <c r="AB4025">
        <v>7.9284205057548061</v>
      </c>
      <c r="AC4025">
        <v>0</v>
      </c>
      <c r="AD4025">
        <v>0</v>
      </c>
      <c r="AE4025">
        <v>86.737568661200214</v>
      </c>
    </row>
    <row r="4026" spans="1:31" x14ac:dyDescent="0.3">
      <c r="A4026">
        <v>2701192</v>
      </c>
      <c r="B4026">
        <v>1</v>
      </c>
      <c r="C4026" t="s">
        <v>80</v>
      </c>
      <c r="D4026" t="s">
        <v>86</v>
      </c>
      <c r="E4026" t="s">
        <v>244</v>
      </c>
      <c r="F4026" t="s">
        <v>2424</v>
      </c>
      <c r="G4026" t="s">
        <v>968</v>
      </c>
      <c r="H4026" t="s">
        <v>187</v>
      </c>
      <c r="I4026" t="s">
        <v>136</v>
      </c>
      <c r="J4026" t="s">
        <v>137</v>
      </c>
      <c r="K4026" t="s">
        <v>138</v>
      </c>
      <c r="L4026" t="s">
        <v>11471</v>
      </c>
      <c r="M4026" t="s">
        <v>11472</v>
      </c>
      <c r="N4026">
        <v>1.5691666660000001</v>
      </c>
      <c r="O4026">
        <v>0</v>
      </c>
      <c r="P4026">
        <v>144</v>
      </c>
      <c r="Q4026">
        <v>0</v>
      </c>
      <c r="R4026">
        <v>3</v>
      </c>
      <c r="S4026">
        <v>0</v>
      </c>
      <c r="T4026">
        <v>16</v>
      </c>
      <c r="U4026">
        <v>0</v>
      </c>
      <c r="V4026">
        <v>0</v>
      </c>
      <c r="W4026">
        <v>0</v>
      </c>
      <c r="X4026">
        <v>211.58146651741967</v>
      </c>
      <c r="Y4026">
        <v>0</v>
      </c>
      <c r="Z4026">
        <v>3.0216843244629139</v>
      </c>
      <c r="AA4026">
        <v>0</v>
      </c>
      <c r="AB4026">
        <v>42.502995493750326</v>
      </c>
      <c r="AC4026">
        <v>0</v>
      </c>
      <c r="AD4026">
        <v>0</v>
      </c>
      <c r="AE4026">
        <v>257.1061463356329</v>
      </c>
    </row>
    <row r="4027" spans="1:31" x14ac:dyDescent="0.3">
      <c r="A4027">
        <v>2701206</v>
      </c>
      <c r="B4027">
        <v>1</v>
      </c>
      <c r="C4027" t="s">
        <v>80</v>
      </c>
      <c r="D4027" t="s">
        <v>100</v>
      </c>
      <c r="E4027" t="s">
        <v>160</v>
      </c>
      <c r="F4027" t="s">
        <v>11473</v>
      </c>
      <c r="G4027" t="s">
        <v>134</v>
      </c>
      <c r="H4027" t="s">
        <v>135</v>
      </c>
      <c r="I4027" t="s">
        <v>136</v>
      </c>
      <c r="J4027" t="s">
        <v>137</v>
      </c>
      <c r="K4027" t="s">
        <v>138</v>
      </c>
      <c r="L4027" t="s">
        <v>11474</v>
      </c>
      <c r="M4027" t="s">
        <v>11475</v>
      </c>
      <c r="N4027">
        <v>0.13055555499999999</v>
      </c>
      <c r="O4027">
        <v>1</v>
      </c>
      <c r="P4027">
        <v>1794</v>
      </c>
      <c r="Q4027">
        <v>1</v>
      </c>
      <c r="R4027">
        <v>47</v>
      </c>
      <c r="S4027">
        <v>5</v>
      </c>
      <c r="T4027">
        <v>115</v>
      </c>
      <c r="U4027">
        <v>1</v>
      </c>
      <c r="V4027">
        <v>0</v>
      </c>
      <c r="W4027">
        <v>1.4886888368483193</v>
      </c>
      <c r="X4027">
        <v>29.554847802468611</v>
      </c>
      <c r="Y4027">
        <v>0.46034891721804999</v>
      </c>
      <c r="Z4027">
        <v>8.7687563183856678</v>
      </c>
      <c r="AA4027">
        <v>1.9414945428795547</v>
      </c>
      <c r="AB4027">
        <v>17.026667860489933</v>
      </c>
      <c r="AC4027">
        <v>5.8318770091297027</v>
      </c>
      <c r="AD4027">
        <v>0</v>
      </c>
      <c r="AE4027">
        <v>65.072681287419826</v>
      </c>
    </row>
    <row r="4028" spans="1:31" x14ac:dyDescent="0.3">
      <c r="A4028">
        <v>2701219</v>
      </c>
      <c r="B4028">
        <v>1</v>
      </c>
      <c r="C4028" t="s">
        <v>80</v>
      </c>
      <c r="D4028" t="s">
        <v>108</v>
      </c>
      <c r="E4028" t="s">
        <v>132</v>
      </c>
      <c r="F4028" t="s">
        <v>11476</v>
      </c>
      <c r="G4028" t="s">
        <v>134</v>
      </c>
      <c r="H4028" t="s">
        <v>135</v>
      </c>
      <c r="I4028" t="s">
        <v>169</v>
      </c>
      <c r="J4028" t="s">
        <v>137</v>
      </c>
      <c r="K4028" t="s">
        <v>138</v>
      </c>
      <c r="L4028" t="s">
        <v>11477</v>
      </c>
      <c r="M4028" t="s">
        <v>11478</v>
      </c>
      <c r="N4028">
        <v>3.8333332999999997E-2</v>
      </c>
      <c r="O4028">
        <v>0</v>
      </c>
      <c r="P4028">
        <v>272</v>
      </c>
      <c r="Q4028">
        <v>0</v>
      </c>
      <c r="R4028">
        <v>81</v>
      </c>
      <c r="S4028">
        <v>2</v>
      </c>
      <c r="T4028">
        <v>44</v>
      </c>
      <c r="U4028">
        <v>0</v>
      </c>
      <c r="V4028">
        <v>0</v>
      </c>
      <c r="W4028">
        <v>0</v>
      </c>
      <c r="X4028">
        <v>1.6612690462539346</v>
      </c>
      <c r="Y4028">
        <v>0</v>
      </c>
      <c r="Z4028">
        <v>2.5028255011461553</v>
      </c>
      <c r="AA4028">
        <v>0.63297019627013906</v>
      </c>
      <c r="AB4028">
        <v>1.1274035479997375</v>
      </c>
      <c r="AC4028">
        <v>0</v>
      </c>
      <c r="AD4028">
        <v>0</v>
      </c>
      <c r="AE4028">
        <v>5.9244682916699665</v>
      </c>
    </row>
    <row r="4029" spans="1:31" x14ac:dyDescent="0.3">
      <c r="A4029">
        <v>2701231</v>
      </c>
      <c r="B4029">
        <v>1</v>
      </c>
      <c r="C4029" t="s">
        <v>80</v>
      </c>
      <c r="D4029" t="s">
        <v>92</v>
      </c>
      <c r="E4029" t="s">
        <v>428</v>
      </c>
      <c r="F4029" t="s">
        <v>3845</v>
      </c>
      <c r="G4029" t="s">
        <v>1177</v>
      </c>
      <c r="H4029" t="s">
        <v>187</v>
      </c>
      <c r="I4029" t="s">
        <v>136</v>
      </c>
      <c r="J4029" t="s">
        <v>137</v>
      </c>
      <c r="K4029" t="s">
        <v>138</v>
      </c>
      <c r="L4029" t="s">
        <v>11479</v>
      </c>
      <c r="M4029" t="s">
        <v>11480</v>
      </c>
      <c r="N4029">
        <v>1.345</v>
      </c>
      <c r="O4029">
        <v>0</v>
      </c>
      <c r="P4029">
        <v>84</v>
      </c>
      <c r="Q4029">
        <v>0</v>
      </c>
      <c r="R4029">
        <v>0</v>
      </c>
      <c r="S4029">
        <v>0</v>
      </c>
      <c r="T4029">
        <v>3</v>
      </c>
      <c r="U4029">
        <v>0</v>
      </c>
      <c r="V4029">
        <v>0</v>
      </c>
      <c r="W4029">
        <v>0</v>
      </c>
      <c r="X4029">
        <v>27.811478787651478</v>
      </c>
      <c r="Y4029">
        <v>0</v>
      </c>
      <c r="Z4029">
        <v>0</v>
      </c>
      <c r="AA4029">
        <v>0</v>
      </c>
      <c r="AB4029">
        <v>4.3896122362256484</v>
      </c>
      <c r="AC4029">
        <v>0</v>
      </c>
      <c r="AD4029">
        <v>0</v>
      </c>
      <c r="AE4029">
        <v>32.201091023877126</v>
      </c>
    </row>
    <row r="4030" spans="1:31" x14ac:dyDescent="0.3">
      <c r="A4030">
        <v>2701234</v>
      </c>
      <c r="B4030">
        <v>1</v>
      </c>
      <c r="C4030" t="s">
        <v>81</v>
      </c>
      <c r="D4030" t="s">
        <v>118</v>
      </c>
      <c r="E4030" t="s">
        <v>184</v>
      </c>
      <c r="F4030" t="s">
        <v>11481</v>
      </c>
      <c r="G4030" t="s">
        <v>186</v>
      </c>
      <c r="H4030" t="s">
        <v>187</v>
      </c>
      <c r="I4030" t="s">
        <v>136</v>
      </c>
      <c r="J4030" t="s">
        <v>137</v>
      </c>
      <c r="K4030" t="s">
        <v>138</v>
      </c>
      <c r="L4030" t="s">
        <v>11482</v>
      </c>
      <c r="M4030" t="s">
        <v>11483</v>
      </c>
      <c r="N4030">
        <v>1.6455555550000001</v>
      </c>
      <c r="O4030">
        <v>0</v>
      </c>
      <c r="P4030">
        <v>25</v>
      </c>
      <c r="Q4030">
        <v>0</v>
      </c>
      <c r="R4030">
        <v>1</v>
      </c>
      <c r="S4030">
        <v>0</v>
      </c>
      <c r="T4030">
        <v>3</v>
      </c>
      <c r="U4030">
        <v>0</v>
      </c>
      <c r="V4030">
        <v>0</v>
      </c>
      <c r="W4030">
        <v>0</v>
      </c>
      <c r="X4030">
        <v>6.8250289748252442</v>
      </c>
      <c r="Y4030">
        <v>0</v>
      </c>
      <c r="Z4030">
        <v>2.2342996525055554</v>
      </c>
      <c r="AA4030">
        <v>0</v>
      </c>
      <c r="AB4030">
        <v>1.0769700687396777</v>
      </c>
      <c r="AC4030">
        <v>0</v>
      </c>
      <c r="AD4030">
        <v>0</v>
      </c>
      <c r="AE4030">
        <v>10.136298696070478</v>
      </c>
    </row>
    <row r="4031" spans="1:31" x14ac:dyDescent="0.3">
      <c r="A4031">
        <v>2701237</v>
      </c>
      <c r="B4031">
        <v>1</v>
      </c>
      <c r="C4031" t="s">
        <v>81</v>
      </c>
      <c r="D4031" t="s">
        <v>112</v>
      </c>
      <c r="E4031" t="s">
        <v>244</v>
      </c>
      <c r="F4031" t="s">
        <v>11484</v>
      </c>
      <c r="G4031" t="s">
        <v>409</v>
      </c>
      <c r="H4031" t="s">
        <v>187</v>
      </c>
      <c r="I4031" t="s">
        <v>136</v>
      </c>
      <c r="J4031" t="s">
        <v>137</v>
      </c>
      <c r="K4031" t="s">
        <v>138</v>
      </c>
      <c r="L4031" t="s">
        <v>11479</v>
      </c>
      <c r="M4031" t="s">
        <v>11485</v>
      </c>
      <c r="N4031">
        <v>0.76944444400000001</v>
      </c>
      <c r="O4031">
        <v>0</v>
      </c>
      <c r="P4031">
        <v>171</v>
      </c>
      <c r="Q4031">
        <v>0</v>
      </c>
      <c r="R4031">
        <v>5</v>
      </c>
      <c r="S4031">
        <v>0</v>
      </c>
      <c r="T4031">
        <v>6</v>
      </c>
      <c r="U4031">
        <v>0</v>
      </c>
      <c r="V4031">
        <v>0</v>
      </c>
      <c r="W4031">
        <v>0</v>
      </c>
      <c r="X4031">
        <v>26.47166491381352</v>
      </c>
      <c r="Y4031">
        <v>0</v>
      </c>
      <c r="Z4031">
        <v>0.67519907432520299</v>
      </c>
      <c r="AA4031">
        <v>0</v>
      </c>
      <c r="AB4031">
        <v>5.4709527287089061</v>
      </c>
      <c r="AC4031">
        <v>0</v>
      </c>
      <c r="AD4031">
        <v>0</v>
      </c>
      <c r="AE4031">
        <v>32.617816716847628</v>
      </c>
    </row>
    <row r="4032" spans="1:31" x14ac:dyDescent="0.3">
      <c r="A4032">
        <v>2701239</v>
      </c>
      <c r="B4032">
        <v>1</v>
      </c>
      <c r="C4032" t="s">
        <v>81</v>
      </c>
      <c r="D4032" t="s">
        <v>112</v>
      </c>
      <c r="E4032" t="s">
        <v>184</v>
      </c>
      <c r="F4032" t="s">
        <v>11486</v>
      </c>
      <c r="G4032" t="s">
        <v>409</v>
      </c>
      <c r="H4032" t="s">
        <v>187</v>
      </c>
      <c r="I4032" t="s">
        <v>136</v>
      </c>
      <c r="J4032" t="s">
        <v>137</v>
      </c>
      <c r="K4032" t="s">
        <v>138</v>
      </c>
      <c r="L4032" t="s">
        <v>11487</v>
      </c>
      <c r="M4032" t="s">
        <v>11488</v>
      </c>
      <c r="N4032">
        <v>0.55027777700000002</v>
      </c>
      <c r="O4032">
        <v>0</v>
      </c>
      <c r="P4032">
        <v>444</v>
      </c>
      <c r="Q4032">
        <v>0</v>
      </c>
      <c r="R4032">
        <v>7</v>
      </c>
      <c r="S4032">
        <v>0</v>
      </c>
      <c r="T4032">
        <v>38</v>
      </c>
      <c r="U4032">
        <v>0</v>
      </c>
      <c r="V4032">
        <v>0</v>
      </c>
      <c r="W4032">
        <v>0</v>
      </c>
      <c r="X4032">
        <v>46.374611550136905</v>
      </c>
      <c r="Y4032">
        <v>0</v>
      </c>
      <c r="Z4032">
        <v>1.3133803107320584E-2</v>
      </c>
      <c r="AA4032">
        <v>0</v>
      </c>
      <c r="AB4032">
        <v>15.560340307697809</v>
      </c>
      <c r="AC4032">
        <v>0</v>
      </c>
      <c r="AD4032">
        <v>0</v>
      </c>
      <c r="AE4032">
        <v>61.948085660942034</v>
      </c>
    </row>
    <row r="4033" spans="1:31" x14ac:dyDescent="0.3">
      <c r="A4033">
        <v>2701252</v>
      </c>
      <c r="B4033">
        <v>1</v>
      </c>
      <c r="C4033" t="s">
        <v>81</v>
      </c>
      <c r="D4033" t="s">
        <v>117</v>
      </c>
      <c r="E4033" t="s">
        <v>184</v>
      </c>
      <c r="F4033" t="s">
        <v>11489</v>
      </c>
      <c r="G4033" t="s">
        <v>409</v>
      </c>
      <c r="H4033" t="s">
        <v>187</v>
      </c>
      <c r="I4033" t="s">
        <v>136</v>
      </c>
      <c r="J4033" t="s">
        <v>137</v>
      </c>
      <c r="K4033" t="s">
        <v>138</v>
      </c>
      <c r="L4033" t="s">
        <v>11490</v>
      </c>
      <c r="M4033" t="s">
        <v>11491</v>
      </c>
      <c r="N4033">
        <v>0.52305555500000001</v>
      </c>
      <c r="O4033">
        <v>0</v>
      </c>
      <c r="P4033">
        <v>18</v>
      </c>
      <c r="Q4033">
        <v>0</v>
      </c>
      <c r="R4033">
        <v>0</v>
      </c>
      <c r="S4033">
        <v>0</v>
      </c>
      <c r="T4033">
        <v>1</v>
      </c>
      <c r="U4033">
        <v>0</v>
      </c>
      <c r="V4033">
        <v>0</v>
      </c>
      <c r="W4033">
        <v>0</v>
      </c>
      <c r="X4033">
        <v>1.3490446213621246</v>
      </c>
      <c r="Y4033">
        <v>0</v>
      </c>
      <c r="Z4033">
        <v>0</v>
      </c>
      <c r="AA4033">
        <v>0</v>
      </c>
      <c r="AB4033">
        <v>0</v>
      </c>
      <c r="AC4033">
        <v>0</v>
      </c>
      <c r="AD4033">
        <v>0</v>
      </c>
      <c r="AE4033">
        <v>1.3490446213621246</v>
      </c>
    </row>
    <row r="4034" spans="1:31" x14ac:dyDescent="0.3">
      <c r="A4034">
        <v>2701259</v>
      </c>
      <c r="B4034">
        <v>1</v>
      </c>
      <c r="C4034" t="s">
        <v>81</v>
      </c>
      <c r="D4034" t="s">
        <v>120</v>
      </c>
      <c r="E4034" t="s">
        <v>184</v>
      </c>
      <c r="F4034" t="s">
        <v>11492</v>
      </c>
      <c r="G4034" t="s">
        <v>409</v>
      </c>
      <c r="H4034" t="s">
        <v>187</v>
      </c>
      <c r="I4034" t="s">
        <v>136</v>
      </c>
      <c r="J4034" t="s">
        <v>137</v>
      </c>
      <c r="K4034" t="s">
        <v>138</v>
      </c>
      <c r="L4034" t="s">
        <v>11493</v>
      </c>
      <c r="M4034" t="s">
        <v>11494</v>
      </c>
      <c r="N4034">
        <v>0.42138888800000002</v>
      </c>
      <c r="O4034">
        <v>0</v>
      </c>
      <c r="P4034">
        <v>12</v>
      </c>
      <c r="Q4034">
        <v>0</v>
      </c>
      <c r="R4034">
        <v>0</v>
      </c>
      <c r="S4034">
        <v>0</v>
      </c>
      <c r="T4034">
        <v>2</v>
      </c>
      <c r="U4034">
        <v>0</v>
      </c>
      <c r="V4034">
        <v>0</v>
      </c>
      <c r="W4034">
        <v>0</v>
      </c>
      <c r="X4034">
        <v>0.99619218636639362</v>
      </c>
      <c r="Y4034">
        <v>0</v>
      </c>
      <c r="Z4034">
        <v>0</v>
      </c>
      <c r="AA4034">
        <v>0</v>
      </c>
      <c r="AB4034">
        <v>0.24370694217197197</v>
      </c>
      <c r="AC4034">
        <v>0</v>
      </c>
      <c r="AD4034">
        <v>0</v>
      </c>
      <c r="AE4034">
        <v>1.2398991285383656</v>
      </c>
    </row>
    <row r="4035" spans="1:31" x14ac:dyDescent="0.3">
      <c r="A4035">
        <v>2701271</v>
      </c>
      <c r="B4035">
        <v>1</v>
      </c>
      <c r="C4035" t="s">
        <v>81</v>
      </c>
      <c r="D4035" t="s">
        <v>118</v>
      </c>
      <c r="E4035" t="s">
        <v>184</v>
      </c>
      <c r="F4035" t="s">
        <v>11495</v>
      </c>
      <c r="G4035" t="s">
        <v>409</v>
      </c>
      <c r="H4035" t="s">
        <v>187</v>
      </c>
      <c r="I4035" t="s">
        <v>136</v>
      </c>
      <c r="J4035" t="s">
        <v>137</v>
      </c>
      <c r="K4035" t="s">
        <v>138</v>
      </c>
      <c r="L4035" t="s">
        <v>11496</v>
      </c>
      <c r="M4035" t="s">
        <v>11497</v>
      </c>
      <c r="N4035">
        <v>0.46777777700000001</v>
      </c>
      <c r="O4035">
        <v>0</v>
      </c>
      <c r="P4035">
        <v>9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0.67634068936210334</v>
      </c>
      <c r="Y4035">
        <v>0</v>
      </c>
      <c r="Z4035">
        <v>0</v>
      </c>
      <c r="AA4035">
        <v>0</v>
      </c>
      <c r="AB4035">
        <v>0</v>
      </c>
      <c r="AC4035">
        <v>0</v>
      </c>
      <c r="AD4035">
        <v>0</v>
      </c>
      <c r="AE4035">
        <v>0.67634068936210334</v>
      </c>
    </row>
    <row r="4036" spans="1:31" x14ac:dyDescent="0.3">
      <c r="A4036">
        <v>2692969</v>
      </c>
      <c r="B4036">
        <v>1</v>
      </c>
      <c r="C4036" t="s">
        <v>81</v>
      </c>
      <c r="D4036" t="s">
        <v>112</v>
      </c>
      <c r="E4036" t="s">
        <v>145</v>
      </c>
      <c r="F4036" t="s">
        <v>11498</v>
      </c>
      <c r="G4036" t="s">
        <v>346</v>
      </c>
      <c r="H4036" t="s">
        <v>135</v>
      </c>
      <c r="I4036" t="s">
        <v>136</v>
      </c>
      <c r="J4036" t="s">
        <v>137</v>
      </c>
      <c r="K4036" t="s">
        <v>166</v>
      </c>
      <c r="L4036" t="s">
        <v>11499</v>
      </c>
      <c r="M4036" t="s">
        <v>11500</v>
      </c>
      <c r="N4036">
        <v>4.0941666659999996</v>
      </c>
      <c r="O4036">
        <v>0</v>
      </c>
      <c r="P4036">
        <v>490</v>
      </c>
      <c r="Q4036">
        <v>0</v>
      </c>
      <c r="R4036">
        <v>64</v>
      </c>
      <c r="S4036">
        <v>2</v>
      </c>
      <c r="T4036">
        <v>59</v>
      </c>
      <c r="U4036">
        <v>1</v>
      </c>
      <c r="V4036">
        <v>0</v>
      </c>
      <c r="W4036">
        <v>0</v>
      </c>
      <c r="X4036">
        <v>289.29107336952563</v>
      </c>
      <c r="Y4036">
        <v>0</v>
      </c>
      <c r="Z4036">
        <v>109.34795415945888</v>
      </c>
      <c r="AA4036">
        <v>44.171019454441478</v>
      </c>
      <c r="AB4036">
        <v>52.714235602015158</v>
      </c>
      <c r="AC4036">
        <v>297.21908536611625</v>
      </c>
      <c r="AD4036">
        <v>0</v>
      </c>
      <c r="AE4036">
        <v>792.74336795155739</v>
      </c>
    </row>
    <row r="4037" spans="1:31" x14ac:dyDescent="0.3">
      <c r="A4037">
        <v>2692970</v>
      </c>
      <c r="B4037">
        <v>1</v>
      </c>
      <c r="C4037" t="s">
        <v>81</v>
      </c>
      <c r="D4037" t="s">
        <v>112</v>
      </c>
      <c r="E4037" t="s">
        <v>145</v>
      </c>
      <c r="F4037" t="s">
        <v>11501</v>
      </c>
      <c r="G4037" t="s">
        <v>346</v>
      </c>
      <c r="H4037" t="s">
        <v>135</v>
      </c>
      <c r="I4037" t="s">
        <v>136</v>
      </c>
      <c r="J4037" t="s">
        <v>137</v>
      </c>
      <c r="K4037" t="s">
        <v>166</v>
      </c>
      <c r="L4037" t="s">
        <v>11502</v>
      </c>
      <c r="M4037" t="s">
        <v>11503</v>
      </c>
      <c r="N4037">
        <v>4.0041666659999997</v>
      </c>
      <c r="O4037">
        <v>0</v>
      </c>
      <c r="P4037">
        <v>102</v>
      </c>
      <c r="Q4037">
        <v>0</v>
      </c>
      <c r="R4037">
        <v>24</v>
      </c>
      <c r="S4037">
        <v>0</v>
      </c>
      <c r="T4037">
        <v>7</v>
      </c>
      <c r="U4037">
        <v>0</v>
      </c>
      <c r="V4037">
        <v>0</v>
      </c>
      <c r="W4037">
        <v>0</v>
      </c>
      <c r="X4037">
        <v>55.738222636991921</v>
      </c>
      <c r="Y4037">
        <v>0</v>
      </c>
      <c r="Z4037">
        <v>55.501400976840657</v>
      </c>
      <c r="AA4037">
        <v>0</v>
      </c>
      <c r="AB4037">
        <v>18.041806310577257</v>
      </c>
      <c r="AC4037">
        <v>0</v>
      </c>
      <c r="AD4037">
        <v>0</v>
      </c>
      <c r="AE4037">
        <v>129.28142992440985</v>
      </c>
    </row>
    <row r="4038" spans="1:31" x14ac:dyDescent="0.3">
      <c r="A4038">
        <v>2693325</v>
      </c>
      <c r="B4038">
        <v>1</v>
      </c>
      <c r="C4038" t="s">
        <v>80</v>
      </c>
      <c r="D4038" t="s">
        <v>94</v>
      </c>
      <c r="E4038" t="s">
        <v>160</v>
      </c>
      <c r="F4038" t="s">
        <v>11504</v>
      </c>
      <c r="G4038" t="s">
        <v>134</v>
      </c>
      <c r="H4038" t="s">
        <v>135</v>
      </c>
      <c r="I4038" t="s">
        <v>136</v>
      </c>
      <c r="J4038" t="s">
        <v>137</v>
      </c>
      <c r="K4038" t="s">
        <v>138</v>
      </c>
      <c r="L4038" t="s">
        <v>11505</v>
      </c>
      <c r="M4038" t="s">
        <v>11506</v>
      </c>
      <c r="N4038">
        <v>1.2961111110000001</v>
      </c>
      <c r="O4038">
        <v>0</v>
      </c>
      <c r="P4038">
        <v>0</v>
      </c>
      <c r="Q4038">
        <v>11</v>
      </c>
      <c r="R4038">
        <v>118</v>
      </c>
      <c r="S4038">
        <v>1</v>
      </c>
      <c r="T4038">
        <v>8</v>
      </c>
      <c r="U4038">
        <v>0</v>
      </c>
      <c r="V4038">
        <v>0</v>
      </c>
      <c r="W4038">
        <v>0</v>
      </c>
      <c r="X4038">
        <v>0</v>
      </c>
      <c r="Y4038">
        <v>2.8695032591506333</v>
      </c>
      <c r="Z4038">
        <v>12.671664782790005</v>
      </c>
      <c r="AA4038">
        <v>17.05498603262415</v>
      </c>
      <c r="AB4038">
        <v>0</v>
      </c>
      <c r="AC4038">
        <v>0</v>
      </c>
      <c r="AD4038">
        <v>0</v>
      </c>
      <c r="AE4038">
        <v>32.596154074564787</v>
      </c>
    </row>
    <row r="4039" spans="1:31" x14ac:dyDescent="0.3">
      <c r="A4039">
        <v>2693359</v>
      </c>
      <c r="B4039">
        <v>1</v>
      </c>
      <c r="C4039" t="s">
        <v>80</v>
      </c>
      <c r="D4039" t="s">
        <v>91</v>
      </c>
      <c r="E4039" t="s">
        <v>160</v>
      </c>
      <c r="F4039" t="s">
        <v>11507</v>
      </c>
      <c r="G4039" t="s">
        <v>165</v>
      </c>
      <c r="H4039" t="s">
        <v>135</v>
      </c>
      <c r="I4039" t="s">
        <v>136</v>
      </c>
      <c r="J4039" t="s">
        <v>137</v>
      </c>
      <c r="K4039" t="s">
        <v>166</v>
      </c>
      <c r="L4039" t="s">
        <v>11508</v>
      </c>
      <c r="M4039" t="s">
        <v>11509</v>
      </c>
      <c r="N4039">
        <v>2.3955555550000001</v>
      </c>
      <c r="O4039">
        <v>2</v>
      </c>
      <c r="P4039">
        <v>751</v>
      </c>
      <c r="Q4039">
        <v>90</v>
      </c>
      <c r="R4039">
        <v>138</v>
      </c>
      <c r="S4039">
        <v>10</v>
      </c>
      <c r="T4039">
        <v>110</v>
      </c>
      <c r="U4039">
        <v>1</v>
      </c>
      <c r="V4039">
        <v>0</v>
      </c>
      <c r="W4039">
        <v>1.2129212063912969</v>
      </c>
      <c r="X4039">
        <v>283.30639656227436</v>
      </c>
      <c r="Y4039">
        <v>419.63631501512492</v>
      </c>
      <c r="Z4039">
        <v>276.80865679318845</v>
      </c>
      <c r="AA4039">
        <v>42.510839217471037</v>
      </c>
      <c r="AB4039">
        <v>219.15233059135477</v>
      </c>
      <c r="AC4039">
        <v>1.0718278387195095</v>
      </c>
      <c r="AD4039">
        <v>0</v>
      </c>
      <c r="AE4039">
        <v>1243.6992872245241</v>
      </c>
    </row>
    <row r="4040" spans="1:31" x14ac:dyDescent="0.3">
      <c r="A4040">
        <v>2693572</v>
      </c>
      <c r="B4040">
        <v>1</v>
      </c>
      <c r="C4040" t="s">
        <v>80</v>
      </c>
      <c r="D4040" t="s">
        <v>100</v>
      </c>
      <c r="E4040" t="s">
        <v>160</v>
      </c>
      <c r="F4040" t="s">
        <v>8202</v>
      </c>
      <c r="G4040" t="s">
        <v>134</v>
      </c>
      <c r="H4040" t="s">
        <v>135</v>
      </c>
      <c r="I4040" t="s">
        <v>136</v>
      </c>
      <c r="J4040" t="s">
        <v>137</v>
      </c>
      <c r="K4040" t="s">
        <v>138</v>
      </c>
      <c r="L4040" t="s">
        <v>11510</v>
      </c>
      <c r="M4040" t="s">
        <v>11511</v>
      </c>
      <c r="N4040">
        <v>0.186111111</v>
      </c>
      <c r="O4040">
        <v>6</v>
      </c>
      <c r="P4040">
        <v>445</v>
      </c>
      <c r="Q4040">
        <v>4</v>
      </c>
      <c r="R4040">
        <v>64</v>
      </c>
      <c r="S4040">
        <v>18</v>
      </c>
      <c r="T4040">
        <v>113</v>
      </c>
      <c r="U4040">
        <v>4</v>
      </c>
      <c r="V4040">
        <v>1</v>
      </c>
      <c r="W4040">
        <v>0.6125548424219438</v>
      </c>
      <c r="X4040">
        <v>30.757860701860363</v>
      </c>
      <c r="Y4040">
        <v>0.57347534180911253</v>
      </c>
      <c r="Z4040">
        <v>10.897935745221028</v>
      </c>
      <c r="AA4040">
        <v>10.636110655897056</v>
      </c>
      <c r="AB4040">
        <v>14.27375198180734</v>
      </c>
      <c r="AC4040">
        <v>21.654995438373916</v>
      </c>
      <c r="AD4040">
        <v>1.0977587405715E-2</v>
      </c>
      <c r="AE4040">
        <v>89.417662294796472</v>
      </c>
    </row>
    <row r="4041" spans="1:31" x14ac:dyDescent="0.3">
      <c r="A4041">
        <v>2694893</v>
      </c>
      <c r="B4041">
        <v>1</v>
      </c>
      <c r="C4041" t="s">
        <v>80</v>
      </c>
      <c r="D4041" t="s">
        <v>104</v>
      </c>
      <c r="E4041" t="s">
        <v>160</v>
      </c>
      <c r="F4041" t="s">
        <v>9111</v>
      </c>
      <c r="G4041" t="s">
        <v>134</v>
      </c>
      <c r="H4041" t="s">
        <v>135</v>
      </c>
      <c r="I4041" t="s">
        <v>136</v>
      </c>
      <c r="J4041" t="s">
        <v>137</v>
      </c>
      <c r="K4041" t="s">
        <v>138</v>
      </c>
      <c r="L4041" t="s">
        <v>11512</v>
      </c>
      <c r="M4041" t="s">
        <v>11513</v>
      </c>
      <c r="N4041">
        <v>1.112777777</v>
      </c>
      <c r="O4041">
        <v>10</v>
      </c>
      <c r="P4041">
        <v>0</v>
      </c>
      <c r="Q4041">
        <v>74</v>
      </c>
      <c r="R4041">
        <v>0</v>
      </c>
      <c r="S4041">
        <v>25</v>
      </c>
      <c r="T4041">
        <v>2</v>
      </c>
      <c r="U4041">
        <v>0</v>
      </c>
      <c r="V4041">
        <v>0</v>
      </c>
      <c r="W4041">
        <v>12.768411178712721</v>
      </c>
      <c r="X4041">
        <v>0</v>
      </c>
      <c r="Y4041">
        <v>330.05651345575581</v>
      </c>
      <c r="Z4041">
        <v>0</v>
      </c>
      <c r="AA4041">
        <v>173.034820963036</v>
      </c>
      <c r="AB4041">
        <v>13.19324710331221</v>
      </c>
      <c r="AC4041">
        <v>0</v>
      </c>
      <c r="AD4041">
        <v>0</v>
      </c>
      <c r="AE4041">
        <v>529.05299270081673</v>
      </c>
    </row>
    <row r="4042" spans="1:31" x14ac:dyDescent="0.3">
      <c r="A4042">
        <v>2700706</v>
      </c>
      <c r="B4042">
        <v>1</v>
      </c>
      <c r="C4042" t="s">
        <v>80</v>
      </c>
      <c r="D4042" t="s">
        <v>100</v>
      </c>
      <c r="E4042" t="s">
        <v>244</v>
      </c>
      <c r="F4042" t="s">
        <v>11514</v>
      </c>
      <c r="G4042" t="s">
        <v>346</v>
      </c>
      <c r="H4042" t="s">
        <v>187</v>
      </c>
      <c r="I4042" t="s">
        <v>136</v>
      </c>
      <c r="J4042" t="s">
        <v>137</v>
      </c>
      <c r="K4042" t="s">
        <v>166</v>
      </c>
      <c r="L4042" t="s">
        <v>11515</v>
      </c>
      <c r="M4042" t="s">
        <v>11516</v>
      </c>
      <c r="N4042">
        <v>8.8713888880000003</v>
      </c>
      <c r="O4042">
        <v>0</v>
      </c>
      <c r="P4042">
        <v>186</v>
      </c>
      <c r="Q4042">
        <v>0</v>
      </c>
      <c r="R4042">
        <v>25</v>
      </c>
      <c r="S4042">
        <v>0</v>
      </c>
      <c r="T4042">
        <v>36</v>
      </c>
      <c r="U4042">
        <v>0</v>
      </c>
      <c r="V4042">
        <v>0</v>
      </c>
      <c r="W4042">
        <v>0</v>
      </c>
      <c r="X4042">
        <v>219.24419511435224</v>
      </c>
      <c r="Y4042">
        <v>0</v>
      </c>
      <c r="Z4042">
        <v>58.674191923103223</v>
      </c>
      <c r="AA4042">
        <v>0</v>
      </c>
      <c r="AB4042">
        <v>196.5391246001474</v>
      </c>
      <c r="AC4042">
        <v>0</v>
      </c>
      <c r="AD4042">
        <v>0</v>
      </c>
      <c r="AE4042">
        <v>474.45751163760281</v>
      </c>
    </row>
    <row r="4043" spans="1:31" x14ac:dyDescent="0.3">
      <c r="A4043">
        <v>2700720</v>
      </c>
      <c r="B4043">
        <v>1</v>
      </c>
      <c r="C4043" t="s">
        <v>80</v>
      </c>
      <c r="D4043" t="s">
        <v>99</v>
      </c>
      <c r="E4043" t="s">
        <v>244</v>
      </c>
      <c r="F4043" t="s">
        <v>11517</v>
      </c>
      <c r="G4043" t="s">
        <v>346</v>
      </c>
      <c r="H4043" t="s">
        <v>187</v>
      </c>
      <c r="I4043" t="s">
        <v>136</v>
      </c>
      <c r="J4043" t="s">
        <v>137</v>
      </c>
      <c r="K4043" t="s">
        <v>166</v>
      </c>
      <c r="L4043" t="s">
        <v>11518</v>
      </c>
      <c r="M4043" t="s">
        <v>11519</v>
      </c>
      <c r="N4043">
        <v>8.2550000000000008</v>
      </c>
      <c r="O4043">
        <v>0</v>
      </c>
      <c r="P4043">
        <v>226</v>
      </c>
      <c r="Q4043">
        <v>0</v>
      </c>
      <c r="R4043">
        <v>3</v>
      </c>
      <c r="S4043">
        <v>0</v>
      </c>
      <c r="T4043">
        <v>42</v>
      </c>
      <c r="U4043">
        <v>0</v>
      </c>
      <c r="V4043">
        <v>0</v>
      </c>
      <c r="W4043">
        <v>0</v>
      </c>
      <c r="X4043">
        <v>371.44317848402028</v>
      </c>
      <c r="Y4043">
        <v>0</v>
      </c>
      <c r="Z4043">
        <v>16.282882130748572</v>
      </c>
      <c r="AA4043">
        <v>0</v>
      </c>
      <c r="AB4043">
        <v>271.05178659498415</v>
      </c>
      <c r="AC4043">
        <v>0</v>
      </c>
      <c r="AD4043">
        <v>0</v>
      </c>
      <c r="AE4043">
        <v>658.77784720975296</v>
      </c>
    </row>
    <row r="4044" spans="1:31" x14ac:dyDescent="0.3">
      <c r="A4044">
        <v>2700832</v>
      </c>
      <c r="B4044">
        <v>1</v>
      </c>
      <c r="C4044" t="s">
        <v>80</v>
      </c>
      <c r="D4044" t="s">
        <v>99</v>
      </c>
      <c r="E4044" t="s">
        <v>145</v>
      </c>
      <c r="F4044" t="s">
        <v>11520</v>
      </c>
      <c r="G4044" t="s">
        <v>346</v>
      </c>
      <c r="H4044" t="s">
        <v>135</v>
      </c>
      <c r="I4044" t="s">
        <v>136</v>
      </c>
      <c r="J4044" t="s">
        <v>137</v>
      </c>
      <c r="K4044" t="s">
        <v>166</v>
      </c>
      <c r="L4044" t="s">
        <v>11521</v>
      </c>
      <c r="M4044" t="s">
        <v>11522</v>
      </c>
      <c r="N4044">
        <v>6.8491666660000003</v>
      </c>
      <c r="O4044">
        <v>0</v>
      </c>
      <c r="P4044">
        <v>0</v>
      </c>
      <c r="Q4044">
        <v>0</v>
      </c>
      <c r="R4044">
        <v>0</v>
      </c>
      <c r="S4044">
        <v>1</v>
      </c>
      <c r="T4044">
        <v>0</v>
      </c>
      <c r="U4044">
        <v>0</v>
      </c>
      <c r="V4044">
        <v>0</v>
      </c>
      <c r="W4044">
        <v>0</v>
      </c>
      <c r="X4044">
        <v>0</v>
      </c>
      <c r="Y4044">
        <v>0</v>
      </c>
      <c r="Z4044">
        <v>0</v>
      </c>
      <c r="AA4044">
        <v>520.31014482786236</v>
      </c>
      <c r="AB4044">
        <v>0</v>
      </c>
      <c r="AC4044">
        <v>0</v>
      </c>
      <c r="AD4044">
        <v>0</v>
      </c>
      <c r="AE4044">
        <v>520.31014482786236</v>
      </c>
    </row>
    <row r="4045" spans="1:31" x14ac:dyDescent="0.3">
      <c r="A4045">
        <v>2700959</v>
      </c>
      <c r="B4045">
        <v>1</v>
      </c>
      <c r="C4045" t="s">
        <v>80</v>
      </c>
      <c r="D4045" t="s">
        <v>96</v>
      </c>
      <c r="E4045" t="s">
        <v>213</v>
      </c>
      <c r="F4045" t="s">
        <v>11523</v>
      </c>
      <c r="G4045" t="s">
        <v>831</v>
      </c>
      <c r="H4045" t="s">
        <v>187</v>
      </c>
      <c r="I4045" t="s">
        <v>136</v>
      </c>
      <c r="J4045" t="s">
        <v>137</v>
      </c>
      <c r="K4045" t="s">
        <v>138</v>
      </c>
      <c r="L4045" t="s">
        <v>11524</v>
      </c>
      <c r="M4045" t="s">
        <v>11525</v>
      </c>
      <c r="N4045">
        <v>2.5008333330000001</v>
      </c>
      <c r="O4045">
        <v>0</v>
      </c>
      <c r="P4045">
        <v>0</v>
      </c>
      <c r="Q4045">
        <v>0</v>
      </c>
      <c r="R4045">
        <v>0</v>
      </c>
      <c r="S4045">
        <v>0</v>
      </c>
      <c r="T4045">
        <v>5</v>
      </c>
      <c r="U4045">
        <v>0</v>
      </c>
      <c r="V4045">
        <v>0</v>
      </c>
      <c r="W4045">
        <v>0</v>
      </c>
      <c r="X4045">
        <v>0</v>
      </c>
      <c r="Y4045">
        <v>0</v>
      </c>
      <c r="Z4045">
        <v>0</v>
      </c>
      <c r="AA4045">
        <v>0</v>
      </c>
      <c r="AB4045">
        <v>15.906043575273822</v>
      </c>
      <c r="AC4045">
        <v>0</v>
      </c>
      <c r="AD4045">
        <v>0</v>
      </c>
      <c r="AE4045">
        <v>15.906043575273822</v>
      </c>
    </row>
    <row r="4046" spans="1:31" x14ac:dyDescent="0.3">
      <c r="A4046">
        <v>2701040</v>
      </c>
      <c r="B4046">
        <v>1</v>
      </c>
      <c r="C4046" t="s">
        <v>80</v>
      </c>
      <c r="D4046" t="s">
        <v>84</v>
      </c>
      <c r="E4046" t="s">
        <v>213</v>
      </c>
      <c r="F4046" t="s">
        <v>11526</v>
      </c>
      <c r="G4046" t="s">
        <v>147</v>
      </c>
      <c r="H4046" t="s">
        <v>187</v>
      </c>
      <c r="I4046" t="s">
        <v>136</v>
      </c>
      <c r="J4046" t="s">
        <v>3</v>
      </c>
      <c r="K4046" t="s">
        <v>138</v>
      </c>
      <c r="L4046" t="s">
        <v>11527</v>
      </c>
      <c r="M4046" t="s">
        <v>11528</v>
      </c>
      <c r="N4046">
        <v>5.6311111110000001</v>
      </c>
      <c r="O4046">
        <v>0</v>
      </c>
      <c r="P4046">
        <v>3</v>
      </c>
      <c r="Q4046">
        <v>0</v>
      </c>
      <c r="R4046">
        <v>0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4.2187719245479602</v>
      </c>
      <c r="Y4046">
        <v>0</v>
      </c>
      <c r="Z4046">
        <v>0</v>
      </c>
      <c r="AA4046">
        <v>0</v>
      </c>
      <c r="AB4046">
        <v>0</v>
      </c>
      <c r="AC4046">
        <v>0</v>
      </c>
      <c r="AD4046">
        <v>0</v>
      </c>
      <c r="AE4046">
        <v>4.2187719245479602</v>
      </c>
    </row>
    <row r="4047" spans="1:31" x14ac:dyDescent="0.3">
      <c r="A4047">
        <v>2701042</v>
      </c>
      <c r="B4047">
        <v>1</v>
      </c>
      <c r="C4047" t="s">
        <v>80</v>
      </c>
      <c r="D4047" t="s">
        <v>103</v>
      </c>
      <c r="E4047" t="s">
        <v>213</v>
      </c>
      <c r="F4047" t="s">
        <v>11529</v>
      </c>
      <c r="G4047" t="s">
        <v>688</v>
      </c>
      <c r="H4047" t="s">
        <v>187</v>
      </c>
      <c r="I4047" t="s">
        <v>136</v>
      </c>
      <c r="J4047" t="s">
        <v>137</v>
      </c>
      <c r="K4047" t="s">
        <v>138</v>
      </c>
      <c r="L4047" t="s">
        <v>11530</v>
      </c>
      <c r="M4047" t="s">
        <v>11531</v>
      </c>
      <c r="N4047">
        <v>2.611388888</v>
      </c>
      <c r="O4047">
        <v>0</v>
      </c>
      <c r="P4047">
        <v>1</v>
      </c>
      <c r="Q4047">
        <v>0</v>
      </c>
      <c r="R4047">
        <v>0</v>
      </c>
      <c r="S4047">
        <v>0</v>
      </c>
      <c r="T4047">
        <v>0</v>
      </c>
      <c r="U4047">
        <v>0</v>
      </c>
      <c r="V4047">
        <v>0</v>
      </c>
      <c r="W4047">
        <v>0</v>
      </c>
      <c r="X4047">
        <v>0.38631360737918641</v>
      </c>
      <c r="Y4047">
        <v>0</v>
      </c>
      <c r="Z4047">
        <v>0</v>
      </c>
      <c r="AA4047">
        <v>0</v>
      </c>
      <c r="AB4047">
        <v>0</v>
      </c>
      <c r="AC4047">
        <v>0</v>
      </c>
      <c r="AD4047">
        <v>0</v>
      </c>
      <c r="AE4047">
        <v>0.38631360737918641</v>
      </c>
    </row>
    <row r="4048" spans="1:31" x14ac:dyDescent="0.3">
      <c r="A4048">
        <v>2701060</v>
      </c>
      <c r="B4048">
        <v>1</v>
      </c>
      <c r="C4048" t="s">
        <v>81</v>
      </c>
      <c r="D4048" t="s">
        <v>123</v>
      </c>
      <c r="E4048" t="s">
        <v>244</v>
      </c>
      <c r="F4048" t="s">
        <v>11532</v>
      </c>
      <c r="G4048" t="s">
        <v>968</v>
      </c>
      <c r="H4048" t="s">
        <v>187</v>
      </c>
      <c r="I4048" t="s">
        <v>136</v>
      </c>
      <c r="J4048" t="s">
        <v>137</v>
      </c>
      <c r="K4048" t="s">
        <v>138</v>
      </c>
      <c r="L4048" t="s">
        <v>11533</v>
      </c>
      <c r="M4048" t="s">
        <v>11534</v>
      </c>
      <c r="N4048">
        <v>2.0247222219999998</v>
      </c>
      <c r="O4048">
        <v>0</v>
      </c>
      <c r="P4048">
        <v>140</v>
      </c>
      <c r="Q4048">
        <v>0</v>
      </c>
      <c r="R4048">
        <v>0</v>
      </c>
      <c r="S4048">
        <v>0</v>
      </c>
      <c r="T4048">
        <v>13</v>
      </c>
      <c r="U4048">
        <v>0</v>
      </c>
      <c r="V4048">
        <v>0</v>
      </c>
      <c r="W4048">
        <v>0</v>
      </c>
      <c r="X4048">
        <v>39.687941086770763</v>
      </c>
      <c r="Y4048">
        <v>0</v>
      </c>
      <c r="Z4048">
        <v>0</v>
      </c>
      <c r="AA4048">
        <v>0</v>
      </c>
      <c r="AB4048">
        <v>10.862665557776362</v>
      </c>
      <c r="AC4048">
        <v>0</v>
      </c>
      <c r="AD4048">
        <v>0</v>
      </c>
      <c r="AE4048">
        <v>50.550606644547123</v>
      </c>
    </row>
    <row r="4049" spans="1:31" x14ac:dyDescent="0.3">
      <c r="A4049">
        <v>2701066</v>
      </c>
      <c r="B4049">
        <v>1</v>
      </c>
      <c r="C4049" t="s">
        <v>81</v>
      </c>
      <c r="D4049" t="s">
        <v>127</v>
      </c>
      <c r="E4049" t="s">
        <v>145</v>
      </c>
      <c r="F4049" t="s">
        <v>11535</v>
      </c>
      <c r="G4049" t="s">
        <v>176</v>
      </c>
      <c r="H4049" t="s">
        <v>135</v>
      </c>
      <c r="I4049" t="s">
        <v>136</v>
      </c>
      <c r="J4049" t="s">
        <v>137</v>
      </c>
      <c r="K4049" t="s">
        <v>138</v>
      </c>
      <c r="L4049" t="s">
        <v>11536</v>
      </c>
      <c r="M4049" t="s">
        <v>11537</v>
      </c>
      <c r="N4049">
        <v>3.6472222219999999</v>
      </c>
      <c r="O4049">
        <v>0</v>
      </c>
      <c r="P4049">
        <v>0</v>
      </c>
      <c r="Q4049">
        <v>0</v>
      </c>
      <c r="R4049">
        <v>2</v>
      </c>
      <c r="S4049">
        <v>0</v>
      </c>
      <c r="T4049">
        <v>1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</v>
      </c>
      <c r="AA4049">
        <v>0</v>
      </c>
      <c r="AB4049">
        <v>0</v>
      </c>
      <c r="AC4049">
        <v>0</v>
      </c>
      <c r="AD4049">
        <v>0</v>
      </c>
      <c r="AE4049">
        <v>0</v>
      </c>
    </row>
    <row r="4050" spans="1:31" x14ac:dyDescent="0.3">
      <c r="A4050">
        <v>2701074</v>
      </c>
      <c r="B4050">
        <v>1</v>
      </c>
      <c r="C4050" t="s">
        <v>80</v>
      </c>
      <c r="D4050" t="s">
        <v>96</v>
      </c>
      <c r="E4050" t="s">
        <v>213</v>
      </c>
      <c r="F4050" t="s">
        <v>11538</v>
      </c>
      <c r="G4050" t="s">
        <v>147</v>
      </c>
      <c r="H4050" t="s">
        <v>187</v>
      </c>
      <c r="I4050" t="s">
        <v>136</v>
      </c>
      <c r="J4050" t="s">
        <v>3</v>
      </c>
      <c r="K4050" t="s">
        <v>138</v>
      </c>
      <c r="L4050" t="s">
        <v>11539</v>
      </c>
      <c r="M4050" t="s">
        <v>11540</v>
      </c>
      <c r="N4050">
        <v>1.0575000000000001</v>
      </c>
      <c r="O4050">
        <v>0</v>
      </c>
      <c r="P4050">
        <v>1</v>
      </c>
      <c r="Q4050">
        <v>0</v>
      </c>
      <c r="R4050">
        <v>0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0.21240779304751106</v>
      </c>
      <c r="Y4050">
        <v>0</v>
      </c>
      <c r="Z4050">
        <v>0</v>
      </c>
      <c r="AA4050">
        <v>0</v>
      </c>
      <c r="AB4050">
        <v>0</v>
      </c>
      <c r="AC4050">
        <v>0</v>
      </c>
      <c r="AD4050">
        <v>0</v>
      </c>
      <c r="AE4050">
        <v>0.21240779304751106</v>
      </c>
    </row>
    <row r="4051" spans="1:31" x14ac:dyDescent="0.3">
      <c r="A4051">
        <v>2701084</v>
      </c>
      <c r="B4051">
        <v>1</v>
      </c>
      <c r="C4051" t="s">
        <v>80</v>
      </c>
      <c r="D4051" t="s">
        <v>84</v>
      </c>
      <c r="E4051" t="s">
        <v>213</v>
      </c>
      <c r="F4051" t="s">
        <v>11541</v>
      </c>
      <c r="G4051" t="s">
        <v>831</v>
      </c>
      <c r="H4051" t="s">
        <v>187</v>
      </c>
      <c r="I4051" t="s">
        <v>136</v>
      </c>
      <c r="J4051" t="s">
        <v>137</v>
      </c>
      <c r="K4051" t="s">
        <v>138</v>
      </c>
      <c r="L4051" t="s">
        <v>11542</v>
      </c>
      <c r="M4051" t="s">
        <v>11543</v>
      </c>
      <c r="N4051">
        <v>5.130833333</v>
      </c>
      <c r="O4051">
        <v>0</v>
      </c>
      <c r="P4051">
        <v>9</v>
      </c>
      <c r="Q4051">
        <v>0</v>
      </c>
      <c r="R4051">
        <v>0</v>
      </c>
      <c r="S4051">
        <v>0</v>
      </c>
      <c r="T4051">
        <v>0</v>
      </c>
      <c r="U4051">
        <v>0</v>
      </c>
      <c r="V4051">
        <v>0</v>
      </c>
      <c r="W4051">
        <v>0</v>
      </c>
      <c r="X4051">
        <v>8.2076172526457736</v>
      </c>
      <c r="Y4051">
        <v>0</v>
      </c>
      <c r="Z4051">
        <v>0</v>
      </c>
      <c r="AA4051">
        <v>0</v>
      </c>
      <c r="AB4051">
        <v>0</v>
      </c>
      <c r="AC4051">
        <v>0</v>
      </c>
      <c r="AD4051">
        <v>0</v>
      </c>
      <c r="AE4051">
        <v>8.2076172526457736</v>
      </c>
    </row>
    <row r="4052" spans="1:31" x14ac:dyDescent="0.3">
      <c r="A4052">
        <v>2701089</v>
      </c>
      <c r="B4052">
        <v>1</v>
      </c>
      <c r="C4052" t="s">
        <v>81</v>
      </c>
      <c r="D4052" t="s">
        <v>128</v>
      </c>
      <c r="E4052" t="s">
        <v>428</v>
      </c>
      <c r="F4052" t="s">
        <v>11544</v>
      </c>
      <c r="G4052" t="s">
        <v>186</v>
      </c>
      <c r="H4052" t="s">
        <v>187</v>
      </c>
      <c r="I4052" t="s">
        <v>136</v>
      </c>
      <c r="J4052" t="s">
        <v>137</v>
      </c>
      <c r="K4052" t="s">
        <v>138</v>
      </c>
      <c r="L4052" t="s">
        <v>11545</v>
      </c>
      <c r="M4052" t="s">
        <v>11546</v>
      </c>
      <c r="N4052">
        <v>1.9813888879999999</v>
      </c>
      <c r="O4052">
        <v>0</v>
      </c>
      <c r="P4052">
        <v>30</v>
      </c>
      <c r="Q4052">
        <v>0</v>
      </c>
      <c r="R4052">
        <v>0</v>
      </c>
      <c r="S4052">
        <v>0</v>
      </c>
      <c r="T4052">
        <v>6</v>
      </c>
      <c r="U4052">
        <v>0</v>
      </c>
      <c r="V4052">
        <v>0</v>
      </c>
      <c r="W4052">
        <v>0</v>
      </c>
      <c r="X4052">
        <v>9.7906931450172081</v>
      </c>
      <c r="Y4052">
        <v>0</v>
      </c>
      <c r="Z4052">
        <v>0</v>
      </c>
      <c r="AA4052">
        <v>0</v>
      </c>
      <c r="AB4052">
        <v>33.260004581818364</v>
      </c>
      <c r="AC4052">
        <v>0</v>
      </c>
      <c r="AD4052">
        <v>0</v>
      </c>
      <c r="AE4052">
        <v>43.050697726835573</v>
      </c>
    </row>
    <row r="4053" spans="1:31" x14ac:dyDescent="0.3">
      <c r="A4053">
        <v>2701128</v>
      </c>
      <c r="B4053">
        <v>1</v>
      </c>
      <c r="C4053" t="s">
        <v>80</v>
      </c>
      <c r="D4053" t="s">
        <v>97</v>
      </c>
      <c r="E4053" t="s">
        <v>145</v>
      </c>
      <c r="F4053" t="s">
        <v>11547</v>
      </c>
      <c r="G4053" t="s">
        <v>176</v>
      </c>
      <c r="H4053" t="s">
        <v>135</v>
      </c>
      <c r="I4053" t="s">
        <v>136</v>
      </c>
      <c r="J4053" t="s">
        <v>137</v>
      </c>
      <c r="K4053" t="s">
        <v>138</v>
      </c>
      <c r="L4053" t="s">
        <v>11548</v>
      </c>
      <c r="M4053" t="s">
        <v>11549</v>
      </c>
      <c r="N4053">
        <v>2.628333333</v>
      </c>
      <c r="O4053">
        <v>0</v>
      </c>
      <c r="P4053">
        <v>120</v>
      </c>
      <c r="Q4053">
        <v>0</v>
      </c>
      <c r="R4053">
        <v>0</v>
      </c>
      <c r="S4053">
        <v>0</v>
      </c>
      <c r="T4053">
        <v>3</v>
      </c>
      <c r="U4053">
        <v>0</v>
      </c>
      <c r="V4053">
        <v>0</v>
      </c>
      <c r="W4053">
        <v>0</v>
      </c>
      <c r="X4053">
        <v>61.982444557581637</v>
      </c>
      <c r="Y4053">
        <v>0</v>
      </c>
      <c r="Z4053">
        <v>0</v>
      </c>
      <c r="AA4053">
        <v>0</v>
      </c>
      <c r="AB4053">
        <v>12.025142508599998</v>
      </c>
      <c r="AC4053">
        <v>0</v>
      </c>
      <c r="AD4053">
        <v>0</v>
      </c>
      <c r="AE4053">
        <v>74.007587066181628</v>
      </c>
    </row>
    <row r="4054" spans="1:31" x14ac:dyDescent="0.3">
      <c r="A4054">
        <v>2701142</v>
      </c>
      <c r="B4054">
        <v>1</v>
      </c>
      <c r="C4054" t="s">
        <v>81</v>
      </c>
      <c r="D4054" t="s">
        <v>128</v>
      </c>
      <c r="E4054" t="s">
        <v>132</v>
      </c>
      <c r="F4054" t="s">
        <v>8327</v>
      </c>
      <c r="G4054" t="s">
        <v>134</v>
      </c>
      <c r="H4054" t="s">
        <v>135</v>
      </c>
      <c r="I4054" t="s">
        <v>136</v>
      </c>
      <c r="J4054" t="s">
        <v>137</v>
      </c>
      <c r="K4054" t="s">
        <v>138</v>
      </c>
      <c r="L4054" t="s">
        <v>11550</v>
      </c>
      <c r="M4054" t="s">
        <v>11551</v>
      </c>
      <c r="N4054">
        <v>2.0061111110000001</v>
      </c>
      <c r="O4054">
        <v>3</v>
      </c>
      <c r="P4054">
        <v>220</v>
      </c>
      <c r="Q4054">
        <v>1</v>
      </c>
      <c r="R4054">
        <v>3</v>
      </c>
      <c r="S4054">
        <v>3</v>
      </c>
      <c r="T4054">
        <v>23</v>
      </c>
      <c r="U4054">
        <v>2</v>
      </c>
      <c r="V4054">
        <v>0</v>
      </c>
      <c r="W4054">
        <v>1.1379879994925</v>
      </c>
      <c r="X4054">
        <v>100.891065497784</v>
      </c>
      <c r="Y4054">
        <v>0.27014754532393331</v>
      </c>
      <c r="Z4054">
        <v>4.0014095487974535</v>
      </c>
      <c r="AA4054">
        <v>131.63810207967884</v>
      </c>
      <c r="AB4054">
        <v>30.233295187879492</v>
      </c>
      <c r="AC4054">
        <v>107.47593158225624</v>
      </c>
      <c r="AD4054">
        <v>0</v>
      </c>
      <c r="AE4054">
        <v>375.64793944121249</v>
      </c>
    </row>
    <row r="4055" spans="1:31" x14ac:dyDescent="0.3">
      <c r="A4055">
        <v>2701147</v>
      </c>
      <c r="B4055">
        <v>1</v>
      </c>
      <c r="C4055" t="s">
        <v>80</v>
      </c>
      <c r="D4055" t="s">
        <v>84</v>
      </c>
      <c r="E4055" t="s">
        <v>184</v>
      </c>
      <c r="F4055" t="s">
        <v>11552</v>
      </c>
      <c r="G4055" t="s">
        <v>186</v>
      </c>
      <c r="H4055" t="s">
        <v>187</v>
      </c>
      <c r="I4055" t="s">
        <v>136</v>
      </c>
      <c r="J4055" t="s">
        <v>137</v>
      </c>
      <c r="K4055" t="s">
        <v>138</v>
      </c>
      <c r="L4055" t="s">
        <v>11553</v>
      </c>
      <c r="M4055" t="s">
        <v>11554</v>
      </c>
      <c r="N4055">
        <v>3.415277777</v>
      </c>
      <c r="O4055">
        <v>0</v>
      </c>
      <c r="P4055">
        <v>172</v>
      </c>
      <c r="Q4055">
        <v>0</v>
      </c>
      <c r="R4055">
        <v>0</v>
      </c>
      <c r="S4055">
        <v>0</v>
      </c>
      <c r="T4055">
        <v>33</v>
      </c>
      <c r="U4055">
        <v>0</v>
      </c>
      <c r="V4055">
        <v>0</v>
      </c>
      <c r="W4055">
        <v>0</v>
      </c>
      <c r="X4055">
        <v>114.90832559610911</v>
      </c>
      <c r="Y4055">
        <v>0</v>
      </c>
      <c r="Z4055">
        <v>0</v>
      </c>
      <c r="AA4055">
        <v>0</v>
      </c>
      <c r="AB4055">
        <v>115.74742751509476</v>
      </c>
      <c r="AC4055">
        <v>0</v>
      </c>
      <c r="AD4055">
        <v>0</v>
      </c>
      <c r="AE4055">
        <v>230.65575311120386</v>
      </c>
    </row>
    <row r="4056" spans="1:31" x14ac:dyDescent="0.3">
      <c r="A4056">
        <v>2701177</v>
      </c>
      <c r="B4056">
        <v>1</v>
      </c>
      <c r="C4056" t="s">
        <v>80</v>
      </c>
      <c r="D4056" t="s">
        <v>105</v>
      </c>
      <c r="E4056" t="s">
        <v>213</v>
      </c>
      <c r="F4056" t="s">
        <v>11555</v>
      </c>
      <c r="G4056" t="s">
        <v>215</v>
      </c>
      <c r="H4056" t="s">
        <v>187</v>
      </c>
      <c r="I4056" t="s">
        <v>136</v>
      </c>
      <c r="J4056" t="s">
        <v>137</v>
      </c>
      <c r="K4056" t="s">
        <v>138</v>
      </c>
      <c r="L4056" t="s">
        <v>11556</v>
      </c>
      <c r="M4056" t="s">
        <v>11557</v>
      </c>
      <c r="N4056">
        <v>2.52</v>
      </c>
      <c r="O4056">
        <v>0</v>
      </c>
      <c r="P4056">
        <v>13</v>
      </c>
      <c r="Q4056">
        <v>0</v>
      </c>
      <c r="R4056">
        <v>0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6.1237381823286441</v>
      </c>
      <c r="Y4056">
        <v>0</v>
      </c>
      <c r="Z4056">
        <v>0</v>
      </c>
      <c r="AA4056">
        <v>0</v>
      </c>
      <c r="AB4056">
        <v>0</v>
      </c>
      <c r="AC4056">
        <v>0</v>
      </c>
      <c r="AD4056">
        <v>0</v>
      </c>
      <c r="AE4056">
        <v>6.1237381823286441</v>
      </c>
    </row>
    <row r="4057" spans="1:31" x14ac:dyDescent="0.3">
      <c r="A4057">
        <v>2701224</v>
      </c>
      <c r="B4057">
        <v>1</v>
      </c>
      <c r="C4057" t="s">
        <v>80</v>
      </c>
      <c r="D4057" t="s">
        <v>89</v>
      </c>
      <c r="E4057" t="s">
        <v>132</v>
      </c>
      <c r="F4057" t="s">
        <v>11558</v>
      </c>
      <c r="G4057" t="s">
        <v>134</v>
      </c>
      <c r="H4057" t="s">
        <v>135</v>
      </c>
      <c r="I4057" t="s">
        <v>136</v>
      </c>
      <c r="J4057" t="s">
        <v>137</v>
      </c>
      <c r="K4057" t="s">
        <v>138</v>
      </c>
      <c r="L4057" t="s">
        <v>11559</v>
      </c>
      <c r="M4057" t="s">
        <v>11560</v>
      </c>
      <c r="N4057">
        <v>4.1394444439999996</v>
      </c>
      <c r="O4057">
        <v>0</v>
      </c>
      <c r="P4057">
        <v>192</v>
      </c>
      <c r="Q4057">
        <v>0</v>
      </c>
      <c r="R4057">
        <v>5</v>
      </c>
      <c r="S4057">
        <v>0</v>
      </c>
      <c r="T4057">
        <v>2</v>
      </c>
      <c r="U4057">
        <v>0</v>
      </c>
      <c r="V4057">
        <v>0</v>
      </c>
      <c r="W4057">
        <v>0</v>
      </c>
      <c r="X4057">
        <v>148.62890431635887</v>
      </c>
      <c r="Y4057">
        <v>0</v>
      </c>
      <c r="Z4057">
        <v>5.4787102560483811</v>
      </c>
      <c r="AA4057">
        <v>0</v>
      </c>
      <c r="AB4057">
        <v>28.080264011505022</v>
      </c>
      <c r="AC4057">
        <v>0</v>
      </c>
      <c r="AD4057">
        <v>0</v>
      </c>
      <c r="AE4057">
        <v>182.18787858391227</v>
      </c>
    </row>
    <row r="4058" spans="1:31" x14ac:dyDescent="0.3">
      <c r="A4058">
        <v>2701257</v>
      </c>
      <c r="B4058">
        <v>1</v>
      </c>
      <c r="C4058" t="s">
        <v>80</v>
      </c>
      <c r="D4058" t="s">
        <v>97</v>
      </c>
      <c r="E4058" t="s">
        <v>160</v>
      </c>
      <c r="F4058" t="s">
        <v>6388</v>
      </c>
      <c r="G4058" t="s">
        <v>409</v>
      </c>
      <c r="H4058" t="s">
        <v>135</v>
      </c>
      <c r="I4058" t="s">
        <v>136</v>
      </c>
      <c r="J4058" t="s">
        <v>137</v>
      </c>
      <c r="K4058" t="s">
        <v>138</v>
      </c>
      <c r="L4058" t="s">
        <v>11561</v>
      </c>
      <c r="M4058" t="s">
        <v>11562</v>
      </c>
      <c r="N4058">
        <v>0.31944444399999999</v>
      </c>
      <c r="O4058">
        <v>10</v>
      </c>
      <c r="P4058">
        <v>1404</v>
      </c>
      <c r="Q4058">
        <v>14</v>
      </c>
      <c r="R4058">
        <v>163</v>
      </c>
      <c r="S4058">
        <v>43</v>
      </c>
      <c r="T4058">
        <v>213</v>
      </c>
      <c r="U4058">
        <v>1</v>
      </c>
      <c r="V4058">
        <v>0</v>
      </c>
      <c r="W4058">
        <v>174.7711320743974</v>
      </c>
      <c r="X4058">
        <v>124.04667877720523</v>
      </c>
      <c r="Y4058">
        <v>233.82211203341268</v>
      </c>
      <c r="Z4058">
        <v>16.68727071742542</v>
      </c>
      <c r="AA4058">
        <v>52.051357217375404</v>
      </c>
      <c r="AB4058">
        <v>55.412012805713495</v>
      </c>
      <c r="AC4058">
        <v>74.345682389544208</v>
      </c>
      <c r="AD4058">
        <v>0</v>
      </c>
      <c r="AE4058">
        <v>731.13624601507388</v>
      </c>
    </row>
    <row r="4059" spans="1:31" x14ac:dyDescent="0.3">
      <c r="A4059">
        <v>2701066</v>
      </c>
      <c r="B4059">
        <v>2</v>
      </c>
      <c r="C4059" t="s">
        <v>81</v>
      </c>
      <c r="D4059" t="s">
        <v>127</v>
      </c>
      <c r="E4059" t="s">
        <v>145</v>
      </c>
      <c r="F4059" t="s">
        <v>1251</v>
      </c>
      <c r="G4059" t="s">
        <v>176</v>
      </c>
      <c r="H4059" t="s">
        <v>135</v>
      </c>
      <c r="I4059" t="s">
        <v>136</v>
      </c>
      <c r="J4059" t="s">
        <v>137</v>
      </c>
      <c r="K4059" t="s">
        <v>138</v>
      </c>
      <c r="L4059" t="s">
        <v>11537</v>
      </c>
      <c r="M4059" t="s">
        <v>11563</v>
      </c>
      <c r="N4059">
        <v>0.764444444</v>
      </c>
      <c r="O4059">
        <v>1</v>
      </c>
      <c r="P4059">
        <v>496</v>
      </c>
      <c r="Q4059">
        <v>98</v>
      </c>
      <c r="R4059">
        <v>142</v>
      </c>
      <c r="S4059">
        <v>8</v>
      </c>
      <c r="T4059">
        <v>68</v>
      </c>
      <c r="U4059">
        <v>0</v>
      </c>
      <c r="V4059">
        <v>0</v>
      </c>
      <c r="W4059">
        <v>0.36534144866960006</v>
      </c>
      <c r="X4059">
        <v>80.050823769411096</v>
      </c>
      <c r="Y4059">
        <v>148.08228672534409</v>
      </c>
      <c r="Z4059">
        <v>68.268281072893387</v>
      </c>
      <c r="AA4059">
        <v>30.264143370872326</v>
      </c>
      <c r="AB4059">
        <v>16.769153747460226</v>
      </c>
      <c r="AC4059">
        <v>0</v>
      </c>
      <c r="AD4059">
        <v>0</v>
      </c>
      <c r="AE4059">
        <v>343.80003013465074</v>
      </c>
    </row>
    <row r="4060" spans="1:31" x14ac:dyDescent="0.3">
      <c r="A4060">
        <v>2701270</v>
      </c>
      <c r="B4060">
        <v>1</v>
      </c>
      <c r="C4060" t="s">
        <v>80</v>
      </c>
      <c r="D4060" t="s">
        <v>107</v>
      </c>
      <c r="E4060" t="s">
        <v>428</v>
      </c>
      <c r="F4060" t="s">
        <v>11564</v>
      </c>
      <c r="G4060" t="s">
        <v>2700</v>
      </c>
      <c r="H4060" t="s">
        <v>187</v>
      </c>
      <c r="I4060" t="s">
        <v>136</v>
      </c>
      <c r="J4060" t="s">
        <v>137</v>
      </c>
      <c r="K4060" t="s">
        <v>138</v>
      </c>
      <c r="L4060" t="s">
        <v>11565</v>
      </c>
      <c r="M4060" t="s">
        <v>11566</v>
      </c>
      <c r="N4060">
        <v>0.95666666600000005</v>
      </c>
      <c r="O4060">
        <v>0</v>
      </c>
      <c r="P4060">
        <v>23</v>
      </c>
      <c r="Q4060">
        <v>0</v>
      </c>
      <c r="R4060">
        <v>0</v>
      </c>
      <c r="S4060">
        <v>0</v>
      </c>
      <c r="T4060">
        <v>2</v>
      </c>
      <c r="U4060">
        <v>0</v>
      </c>
      <c r="V4060">
        <v>0</v>
      </c>
      <c r="W4060">
        <v>0</v>
      </c>
      <c r="X4060">
        <v>4.8908894085048544</v>
      </c>
      <c r="Y4060">
        <v>0</v>
      </c>
      <c r="Z4060">
        <v>0</v>
      </c>
      <c r="AA4060">
        <v>0</v>
      </c>
      <c r="AB4060">
        <v>2.7365521504053945</v>
      </c>
      <c r="AC4060">
        <v>0</v>
      </c>
      <c r="AD4060">
        <v>0</v>
      </c>
      <c r="AE4060">
        <v>7.6274415589102489</v>
      </c>
    </row>
    <row r="4061" spans="1:31" x14ac:dyDescent="0.3">
      <c r="A4061">
        <v>2701281</v>
      </c>
      <c r="B4061">
        <v>1</v>
      </c>
      <c r="C4061" t="s">
        <v>80</v>
      </c>
      <c r="D4061" t="s">
        <v>107</v>
      </c>
      <c r="E4061" t="s">
        <v>184</v>
      </c>
      <c r="F4061" t="s">
        <v>11567</v>
      </c>
      <c r="G4061" t="s">
        <v>409</v>
      </c>
      <c r="H4061" t="s">
        <v>187</v>
      </c>
      <c r="I4061" t="s">
        <v>136</v>
      </c>
      <c r="J4061" t="s">
        <v>137</v>
      </c>
      <c r="K4061" t="s">
        <v>138</v>
      </c>
      <c r="L4061" t="s">
        <v>11568</v>
      </c>
      <c r="M4061" t="s">
        <v>11569</v>
      </c>
      <c r="N4061">
        <v>1.003333333</v>
      </c>
      <c r="O4061">
        <v>0</v>
      </c>
      <c r="P4061">
        <v>56</v>
      </c>
      <c r="Q4061">
        <v>0</v>
      </c>
      <c r="R4061">
        <v>0</v>
      </c>
      <c r="S4061">
        <v>0</v>
      </c>
      <c r="T4061">
        <v>5</v>
      </c>
      <c r="U4061">
        <v>0</v>
      </c>
      <c r="V4061">
        <v>0</v>
      </c>
      <c r="W4061">
        <v>0</v>
      </c>
      <c r="X4061">
        <v>10.49707581866096</v>
      </c>
      <c r="Y4061">
        <v>0</v>
      </c>
      <c r="Z4061">
        <v>0</v>
      </c>
      <c r="AA4061">
        <v>0</v>
      </c>
      <c r="AB4061">
        <v>0.57934506521532358</v>
      </c>
      <c r="AC4061">
        <v>0</v>
      </c>
      <c r="AD4061">
        <v>0</v>
      </c>
      <c r="AE4061">
        <v>11.076420883876283</v>
      </c>
    </row>
    <row r="4062" spans="1:31" x14ac:dyDescent="0.3">
      <c r="A4062">
        <v>2701284</v>
      </c>
      <c r="B4062">
        <v>1</v>
      </c>
      <c r="C4062" t="s">
        <v>81</v>
      </c>
      <c r="D4062" t="s">
        <v>115</v>
      </c>
      <c r="E4062" t="s">
        <v>244</v>
      </c>
      <c r="F4062" t="s">
        <v>11570</v>
      </c>
      <c r="G4062" t="s">
        <v>409</v>
      </c>
      <c r="H4062" t="s">
        <v>187</v>
      </c>
      <c r="I4062" t="s">
        <v>136</v>
      </c>
      <c r="J4062" t="s">
        <v>137</v>
      </c>
      <c r="K4062" t="s">
        <v>138</v>
      </c>
      <c r="L4062" t="s">
        <v>11571</v>
      </c>
      <c r="M4062" t="s">
        <v>11572</v>
      </c>
      <c r="N4062">
        <v>0.763055555</v>
      </c>
      <c r="O4062">
        <v>0</v>
      </c>
      <c r="P4062">
        <v>331</v>
      </c>
      <c r="Q4062">
        <v>0</v>
      </c>
      <c r="R4062">
        <v>0</v>
      </c>
      <c r="S4062">
        <v>0</v>
      </c>
      <c r="T4062">
        <v>93</v>
      </c>
      <c r="U4062">
        <v>0</v>
      </c>
      <c r="V4062">
        <v>0</v>
      </c>
      <c r="W4062">
        <v>0</v>
      </c>
      <c r="X4062">
        <v>30.538289428254842</v>
      </c>
      <c r="Y4062">
        <v>0</v>
      </c>
      <c r="Z4062">
        <v>0</v>
      </c>
      <c r="AA4062">
        <v>0</v>
      </c>
      <c r="AB4062">
        <v>15.738135499517929</v>
      </c>
      <c r="AC4062">
        <v>0</v>
      </c>
      <c r="AD4062">
        <v>0</v>
      </c>
      <c r="AE4062">
        <v>46.276424927772773</v>
      </c>
    </row>
    <row r="4063" spans="1:31" x14ac:dyDescent="0.3">
      <c r="A4063">
        <v>2701307</v>
      </c>
      <c r="B4063">
        <v>1</v>
      </c>
      <c r="C4063" t="s">
        <v>80</v>
      </c>
      <c r="D4063" t="s">
        <v>101</v>
      </c>
      <c r="E4063" t="s">
        <v>184</v>
      </c>
      <c r="F4063" t="s">
        <v>11573</v>
      </c>
      <c r="G4063" t="s">
        <v>409</v>
      </c>
      <c r="H4063" t="s">
        <v>187</v>
      </c>
      <c r="I4063" t="s">
        <v>136</v>
      </c>
      <c r="J4063" t="s">
        <v>137</v>
      </c>
      <c r="K4063" t="s">
        <v>138</v>
      </c>
      <c r="L4063" t="s">
        <v>11574</v>
      </c>
      <c r="M4063" t="s">
        <v>11575</v>
      </c>
      <c r="N4063">
        <v>1.034166666</v>
      </c>
      <c r="O4063">
        <v>0</v>
      </c>
      <c r="P4063">
        <v>14</v>
      </c>
      <c r="Q4063">
        <v>0</v>
      </c>
      <c r="R4063">
        <v>0</v>
      </c>
      <c r="S4063">
        <v>0</v>
      </c>
      <c r="T4063">
        <v>3</v>
      </c>
      <c r="U4063">
        <v>0</v>
      </c>
      <c r="V4063">
        <v>0</v>
      </c>
      <c r="W4063">
        <v>0</v>
      </c>
      <c r="X4063">
        <v>8.4843201164112863</v>
      </c>
      <c r="Y4063">
        <v>0</v>
      </c>
      <c r="Z4063">
        <v>0</v>
      </c>
      <c r="AA4063">
        <v>0</v>
      </c>
      <c r="AB4063">
        <v>2.9193001375200001</v>
      </c>
      <c r="AC4063">
        <v>0</v>
      </c>
      <c r="AD4063">
        <v>0</v>
      </c>
      <c r="AE4063">
        <v>11.403620253931287</v>
      </c>
    </row>
    <row r="4064" spans="1:31" x14ac:dyDescent="0.3">
      <c r="A4064">
        <v>2691583</v>
      </c>
      <c r="B4064">
        <v>1</v>
      </c>
      <c r="C4064" t="s">
        <v>81</v>
      </c>
      <c r="D4064" t="s">
        <v>127</v>
      </c>
      <c r="E4064" t="s">
        <v>244</v>
      </c>
      <c r="F4064" t="s">
        <v>11576</v>
      </c>
      <c r="G4064" t="s">
        <v>346</v>
      </c>
      <c r="H4064" t="s">
        <v>187</v>
      </c>
      <c r="I4064" t="s">
        <v>136</v>
      </c>
      <c r="J4064" t="s">
        <v>137</v>
      </c>
      <c r="K4064" t="s">
        <v>166</v>
      </c>
      <c r="L4064" t="s">
        <v>11577</v>
      </c>
      <c r="M4064" t="s">
        <v>9340</v>
      </c>
      <c r="N4064">
        <v>6.5277777769999998</v>
      </c>
      <c r="O4064">
        <v>0</v>
      </c>
      <c r="P4064">
        <v>248</v>
      </c>
      <c r="Q4064">
        <v>0</v>
      </c>
      <c r="R4064">
        <v>6</v>
      </c>
      <c r="S4064">
        <v>0</v>
      </c>
      <c r="T4064">
        <v>13</v>
      </c>
      <c r="U4064">
        <v>0</v>
      </c>
      <c r="V4064">
        <v>0</v>
      </c>
      <c r="W4064">
        <v>0</v>
      </c>
      <c r="X4064">
        <v>396.67715613889362</v>
      </c>
      <c r="Y4064">
        <v>0</v>
      </c>
      <c r="Z4064">
        <v>20.459649189017941</v>
      </c>
      <c r="AA4064">
        <v>0</v>
      </c>
      <c r="AB4064">
        <v>111.53598927555987</v>
      </c>
      <c r="AC4064">
        <v>0</v>
      </c>
      <c r="AD4064">
        <v>0</v>
      </c>
      <c r="AE4064">
        <v>528.6727946034714</v>
      </c>
    </row>
    <row r="4065" spans="1:31" x14ac:dyDescent="0.3">
      <c r="A4065">
        <v>2700721</v>
      </c>
      <c r="B4065">
        <v>1</v>
      </c>
      <c r="C4065" t="s">
        <v>80</v>
      </c>
      <c r="D4065" t="s">
        <v>108</v>
      </c>
      <c r="E4065" t="s">
        <v>244</v>
      </c>
      <c r="F4065" t="s">
        <v>11578</v>
      </c>
      <c r="G4065" t="s">
        <v>346</v>
      </c>
      <c r="H4065" t="s">
        <v>187</v>
      </c>
      <c r="I4065" t="s">
        <v>136</v>
      </c>
      <c r="J4065" t="s">
        <v>137</v>
      </c>
      <c r="K4065" t="s">
        <v>166</v>
      </c>
      <c r="L4065" t="s">
        <v>11579</v>
      </c>
      <c r="M4065" t="s">
        <v>11580</v>
      </c>
      <c r="N4065">
        <v>7.9586111109999997</v>
      </c>
      <c r="O4065">
        <v>0</v>
      </c>
      <c r="P4065">
        <v>25</v>
      </c>
      <c r="Q4065">
        <v>0</v>
      </c>
      <c r="R4065">
        <v>24</v>
      </c>
      <c r="S4065">
        <v>0</v>
      </c>
      <c r="T4065">
        <v>13</v>
      </c>
      <c r="U4065">
        <v>0</v>
      </c>
      <c r="V4065">
        <v>0</v>
      </c>
      <c r="W4065">
        <v>0</v>
      </c>
      <c r="X4065">
        <v>47.904510995701429</v>
      </c>
      <c r="Y4065">
        <v>0</v>
      </c>
      <c r="Z4065">
        <v>565.43395424939968</v>
      </c>
      <c r="AA4065">
        <v>0</v>
      </c>
      <c r="AB4065">
        <v>208.17101009961286</v>
      </c>
      <c r="AC4065">
        <v>0</v>
      </c>
      <c r="AD4065">
        <v>0</v>
      </c>
      <c r="AE4065">
        <v>821.50947534471402</v>
      </c>
    </row>
    <row r="4066" spans="1:31" x14ac:dyDescent="0.3">
      <c r="A4066">
        <v>2700760</v>
      </c>
      <c r="B4066">
        <v>1</v>
      </c>
      <c r="C4066" t="s">
        <v>81</v>
      </c>
      <c r="D4066" t="s">
        <v>127</v>
      </c>
      <c r="E4066" t="s">
        <v>244</v>
      </c>
      <c r="F4066" t="s">
        <v>8353</v>
      </c>
      <c r="G4066" t="s">
        <v>346</v>
      </c>
      <c r="H4066" t="s">
        <v>187</v>
      </c>
      <c r="I4066" t="s">
        <v>136</v>
      </c>
      <c r="J4066" t="s">
        <v>137</v>
      </c>
      <c r="K4066" t="s">
        <v>166</v>
      </c>
      <c r="L4066" t="s">
        <v>11581</v>
      </c>
      <c r="M4066" t="s">
        <v>11582</v>
      </c>
      <c r="N4066">
        <v>8.0088888879999995</v>
      </c>
      <c r="O4066">
        <v>0</v>
      </c>
      <c r="P4066">
        <v>213</v>
      </c>
      <c r="Q4066">
        <v>0</v>
      </c>
      <c r="R4066">
        <v>11</v>
      </c>
      <c r="S4066">
        <v>0</v>
      </c>
      <c r="T4066">
        <v>19</v>
      </c>
      <c r="U4066">
        <v>0</v>
      </c>
      <c r="V4066">
        <v>0</v>
      </c>
      <c r="W4066">
        <v>0</v>
      </c>
      <c r="X4066">
        <v>428.22047800175392</v>
      </c>
      <c r="Y4066">
        <v>0</v>
      </c>
      <c r="Z4066">
        <v>98.839294112241859</v>
      </c>
      <c r="AA4066">
        <v>0</v>
      </c>
      <c r="AB4066">
        <v>152.57305315444214</v>
      </c>
      <c r="AC4066">
        <v>0</v>
      </c>
      <c r="AD4066">
        <v>0</v>
      </c>
      <c r="AE4066">
        <v>679.63282526843795</v>
      </c>
    </row>
    <row r="4067" spans="1:31" x14ac:dyDescent="0.3">
      <c r="A4067">
        <v>2700883</v>
      </c>
      <c r="B4067">
        <v>1</v>
      </c>
      <c r="C4067" t="s">
        <v>80</v>
      </c>
      <c r="D4067" t="s">
        <v>82</v>
      </c>
      <c r="E4067" t="s">
        <v>213</v>
      </c>
      <c r="F4067" t="s">
        <v>11583</v>
      </c>
      <c r="G4067" t="s">
        <v>688</v>
      </c>
      <c r="H4067" t="s">
        <v>187</v>
      </c>
      <c r="I4067" t="s">
        <v>136</v>
      </c>
      <c r="J4067" t="s">
        <v>137</v>
      </c>
      <c r="K4067" t="s">
        <v>138</v>
      </c>
      <c r="L4067" t="s">
        <v>11584</v>
      </c>
      <c r="M4067" t="s">
        <v>11585</v>
      </c>
      <c r="N4067">
        <v>1.2875000000000001</v>
      </c>
      <c r="O4067">
        <v>0</v>
      </c>
      <c r="P4067">
        <v>2</v>
      </c>
      <c r="Q4067">
        <v>0</v>
      </c>
      <c r="R4067">
        <v>0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0.14527732705758434</v>
      </c>
      <c r="Y4067">
        <v>0</v>
      </c>
      <c r="Z4067">
        <v>0</v>
      </c>
      <c r="AA4067">
        <v>0</v>
      </c>
      <c r="AB4067">
        <v>0</v>
      </c>
      <c r="AC4067">
        <v>0</v>
      </c>
      <c r="AD4067">
        <v>0</v>
      </c>
      <c r="AE4067">
        <v>0.14527732705758434</v>
      </c>
    </row>
    <row r="4068" spans="1:31" x14ac:dyDescent="0.3">
      <c r="A4068">
        <v>2701061</v>
      </c>
      <c r="B4068">
        <v>1</v>
      </c>
      <c r="C4068" t="s">
        <v>80</v>
      </c>
      <c r="D4068" t="s">
        <v>100</v>
      </c>
      <c r="E4068" t="s">
        <v>145</v>
      </c>
      <c r="F4068" t="s">
        <v>11586</v>
      </c>
      <c r="G4068" t="s">
        <v>176</v>
      </c>
      <c r="H4068" t="s">
        <v>135</v>
      </c>
      <c r="I4068" t="s">
        <v>136</v>
      </c>
      <c r="J4068" t="s">
        <v>137</v>
      </c>
      <c r="K4068" t="s">
        <v>138</v>
      </c>
      <c r="L4068" t="s">
        <v>11587</v>
      </c>
      <c r="M4068" t="s">
        <v>11588</v>
      </c>
      <c r="N4068">
        <v>0.98583333299999998</v>
      </c>
      <c r="O4068">
        <v>0</v>
      </c>
      <c r="P4068">
        <v>32</v>
      </c>
      <c r="Q4068">
        <v>0</v>
      </c>
      <c r="R4068">
        <v>6</v>
      </c>
      <c r="S4068">
        <v>0</v>
      </c>
      <c r="T4068">
        <v>31</v>
      </c>
      <c r="U4068">
        <v>0</v>
      </c>
      <c r="V4068">
        <v>1</v>
      </c>
      <c r="W4068">
        <v>0</v>
      </c>
      <c r="X4068">
        <v>10.41377938882655</v>
      </c>
      <c r="Y4068">
        <v>0</v>
      </c>
      <c r="Z4068">
        <v>1.0271954538753041</v>
      </c>
      <c r="AA4068">
        <v>0</v>
      </c>
      <c r="AB4068">
        <v>16.726911376967148</v>
      </c>
      <c r="AC4068">
        <v>0</v>
      </c>
      <c r="AD4068">
        <v>163.99354081392332</v>
      </c>
      <c r="AE4068">
        <v>192.1614270335923</v>
      </c>
    </row>
    <row r="4069" spans="1:31" x14ac:dyDescent="0.3">
      <c r="A4069">
        <v>2701103</v>
      </c>
      <c r="B4069">
        <v>1</v>
      </c>
      <c r="C4069" t="s">
        <v>80</v>
      </c>
      <c r="D4069" t="s">
        <v>84</v>
      </c>
      <c r="E4069" t="s">
        <v>213</v>
      </c>
      <c r="F4069" t="s">
        <v>11589</v>
      </c>
      <c r="G4069" t="s">
        <v>688</v>
      </c>
      <c r="H4069" t="s">
        <v>187</v>
      </c>
      <c r="I4069" t="s">
        <v>136</v>
      </c>
      <c r="J4069" t="s">
        <v>137</v>
      </c>
      <c r="K4069" t="s">
        <v>138</v>
      </c>
      <c r="L4069" t="s">
        <v>11590</v>
      </c>
      <c r="M4069" t="s">
        <v>11591</v>
      </c>
      <c r="N4069">
        <v>5.2222222220000001</v>
      </c>
      <c r="O4069">
        <v>0</v>
      </c>
      <c r="P4069">
        <v>1</v>
      </c>
      <c r="Q4069">
        <v>0</v>
      </c>
      <c r="R4069">
        <v>0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0.9763911233155762</v>
      </c>
      <c r="Y4069">
        <v>0</v>
      </c>
      <c r="Z4069">
        <v>0</v>
      </c>
      <c r="AA4069">
        <v>0</v>
      </c>
      <c r="AB4069">
        <v>0</v>
      </c>
      <c r="AC4069">
        <v>0</v>
      </c>
      <c r="AD4069">
        <v>0</v>
      </c>
      <c r="AE4069">
        <v>0.9763911233155762</v>
      </c>
    </row>
    <row r="4070" spans="1:31" x14ac:dyDescent="0.3">
      <c r="A4070">
        <v>2701145</v>
      </c>
      <c r="B4070">
        <v>1</v>
      </c>
      <c r="C4070" t="s">
        <v>80</v>
      </c>
      <c r="D4070" t="s">
        <v>92</v>
      </c>
      <c r="E4070" t="s">
        <v>213</v>
      </c>
      <c r="F4070" t="s">
        <v>11592</v>
      </c>
      <c r="G4070" t="s">
        <v>688</v>
      </c>
      <c r="H4070" t="s">
        <v>187</v>
      </c>
      <c r="I4070" t="s">
        <v>136</v>
      </c>
      <c r="J4070" t="s">
        <v>137</v>
      </c>
      <c r="K4070" t="s">
        <v>138</v>
      </c>
      <c r="L4070" t="s">
        <v>11593</v>
      </c>
      <c r="M4070" t="s">
        <v>11594</v>
      </c>
      <c r="N4070">
        <v>4.4955555550000001</v>
      </c>
      <c r="O4070">
        <v>0</v>
      </c>
      <c r="P4070">
        <v>1</v>
      </c>
      <c r="Q4070">
        <v>0</v>
      </c>
      <c r="R4070">
        <v>0</v>
      </c>
      <c r="S4070">
        <v>0</v>
      </c>
      <c r="T4070">
        <v>0</v>
      </c>
      <c r="U4070">
        <v>0</v>
      </c>
      <c r="V4070">
        <v>0</v>
      </c>
      <c r="W4070">
        <v>0</v>
      </c>
      <c r="X4070">
        <v>0</v>
      </c>
      <c r="Y4070">
        <v>0</v>
      </c>
      <c r="Z4070">
        <v>0</v>
      </c>
      <c r="AA4070">
        <v>0</v>
      </c>
      <c r="AB4070">
        <v>0</v>
      </c>
      <c r="AC4070">
        <v>0</v>
      </c>
      <c r="AD4070">
        <v>0</v>
      </c>
      <c r="AE4070">
        <v>0</v>
      </c>
    </row>
    <row r="4071" spans="1:31" x14ac:dyDescent="0.3">
      <c r="A4071">
        <v>2701152</v>
      </c>
      <c r="B4071">
        <v>1</v>
      </c>
      <c r="C4071" t="s">
        <v>80</v>
      </c>
      <c r="D4071" t="s">
        <v>106</v>
      </c>
      <c r="E4071" t="s">
        <v>145</v>
      </c>
      <c r="F4071" t="s">
        <v>11595</v>
      </c>
      <c r="G4071" t="s">
        <v>1460</v>
      </c>
      <c r="H4071" t="s">
        <v>135</v>
      </c>
      <c r="I4071" t="s">
        <v>136</v>
      </c>
      <c r="J4071" t="s">
        <v>137</v>
      </c>
      <c r="K4071" t="s">
        <v>138</v>
      </c>
      <c r="L4071" t="s">
        <v>11596</v>
      </c>
      <c r="M4071" t="s">
        <v>11597</v>
      </c>
      <c r="N4071">
        <v>2.9427777769999999</v>
      </c>
      <c r="O4071">
        <v>0</v>
      </c>
      <c r="P4071">
        <v>109</v>
      </c>
      <c r="Q4071">
        <v>15</v>
      </c>
      <c r="R4071">
        <v>9</v>
      </c>
      <c r="S4071">
        <v>1</v>
      </c>
      <c r="T4071">
        <v>17</v>
      </c>
      <c r="U4071">
        <v>0</v>
      </c>
      <c r="V4071">
        <v>0</v>
      </c>
      <c r="W4071">
        <v>0</v>
      </c>
      <c r="X4071">
        <v>79.746327829623112</v>
      </c>
      <c r="Y4071">
        <v>282.77251095958877</v>
      </c>
      <c r="Z4071">
        <v>159.52020730998012</v>
      </c>
      <c r="AA4071">
        <v>0</v>
      </c>
      <c r="AB4071">
        <v>32.930559627136056</v>
      </c>
      <c r="AC4071">
        <v>0</v>
      </c>
      <c r="AD4071">
        <v>0</v>
      </c>
      <c r="AE4071">
        <v>554.96960572632804</v>
      </c>
    </row>
    <row r="4072" spans="1:31" x14ac:dyDescent="0.3">
      <c r="A4072">
        <v>2701158</v>
      </c>
      <c r="B4072">
        <v>1</v>
      </c>
      <c r="C4072" t="s">
        <v>80</v>
      </c>
      <c r="D4072" t="s">
        <v>100</v>
      </c>
      <c r="E4072" t="s">
        <v>160</v>
      </c>
      <c r="F4072" t="s">
        <v>11473</v>
      </c>
      <c r="G4072" t="s">
        <v>134</v>
      </c>
      <c r="H4072" t="s">
        <v>135</v>
      </c>
      <c r="I4072" t="s">
        <v>136</v>
      </c>
      <c r="J4072" t="s">
        <v>137</v>
      </c>
      <c r="K4072" t="s">
        <v>138</v>
      </c>
      <c r="L4072" t="s">
        <v>11598</v>
      </c>
      <c r="M4072" t="s">
        <v>11599</v>
      </c>
      <c r="N4072">
        <v>0.16250000000000001</v>
      </c>
      <c r="O4072">
        <v>1</v>
      </c>
      <c r="P4072">
        <v>1794</v>
      </c>
      <c r="Q4072">
        <v>1</v>
      </c>
      <c r="R4072">
        <v>47</v>
      </c>
      <c r="S4072">
        <v>5</v>
      </c>
      <c r="T4072">
        <v>115</v>
      </c>
      <c r="U4072">
        <v>1</v>
      </c>
      <c r="V4072">
        <v>0</v>
      </c>
      <c r="W4072">
        <v>1.8080234810656077</v>
      </c>
      <c r="X4072">
        <v>36.151788012591069</v>
      </c>
      <c r="Y4072">
        <v>0.59467069959456298</v>
      </c>
      <c r="Z4072">
        <v>10.365183642385903</v>
      </c>
      <c r="AA4072">
        <v>2.5748412986103322</v>
      </c>
      <c r="AB4072">
        <v>22.11129594670064</v>
      </c>
      <c r="AC4072">
        <v>8.2733517332953284</v>
      </c>
      <c r="AD4072">
        <v>0</v>
      </c>
      <c r="AE4072">
        <v>81.879154814243449</v>
      </c>
    </row>
    <row r="4073" spans="1:31" x14ac:dyDescent="0.3">
      <c r="A4073">
        <v>2701164</v>
      </c>
      <c r="B4073">
        <v>1</v>
      </c>
      <c r="C4073" t="s">
        <v>80</v>
      </c>
      <c r="D4073" t="s">
        <v>90</v>
      </c>
      <c r="E4073" t="s">
        <v>428</v>
      </c>
      <c r="F4073" t="s">
        <v>11600</v>
      </c>
      <c r="G4073" t="s">
        <v>147</v>
      </c>
      <c r="H4073" t="s">
        <v>187</v>
      </c>
      <c r="I4073" t="s">
        <v>136</v>
      </c>
      <c r="J4073" t="s">
        <v>3</v>
      </c>
      <c r="K4073" t="s">
        <v>138</v>
      </c>
      <c r="L4073" t="s">
        <v>11601</v>
      </c>
      <c r="M4073" t="s">
        <v>11602</v>
      </c>
      <c r="N4073">
        <v>4.165</v>
      </c>
      <c r="O4073">
        <v>0</v>
      </c>
      <c r="P4073">
        <v>62</v>
      </c>
      <c r="Q4073">
        <v>0</v>
      </c>
      <c r="R4073">
        <v>0</v>
      </c>
      <c r="S4073">
        <v>0</v>
      </c>
      <c r="T4073">
        <v>18</v>
      </c>
      <c r="U4073">
        <v>0</v>
      </c>
      <c r="V4073">
        <v>0</v>
      </c>
      <c r="W4073">
        <v>0</v>
      </c>
      <c r="X4073">
        <v>49.074477580544865</v>
      </c>
      <c r="Y4073">
        <v>0</v>
      </c>
      <c r="Z4073">
        <v>0</v>
      </c>
      <c r="AA4073">
        <v>0</v>
      </c>
      <c r="AB4073">
        <v>105.32998499096999</v>
      </c>
      <c r="AC4073">
        <v>0</v>
      </c>
      <c r="AD4073">
        <v>0</v>
      </c>
      <c r="AE4073">
        <v>154.40446257151484</v>
      </c>
    </row>
    <row r="4074" spans="1:31" x14ac:dyDescent="0.3">
      <c r="A4074">
        <v>2701198</v>
      </c>
      <c r="B4074">
        <v>1</v>
      </c>
      <c r="C4074" t="s">
        <v>81</v>
      </c>
      <c r="D4074" t="s">
        <v>121</v>
      </c>
      <c r="E4074" t="s">
        <v>213</v>
      </c>
      <c r="F4074" t="s">
        <v>11603</v>
      </c>
      <c r="G4074" t="s">
        <v>831</v>
      </c>
      <c r="H4074" t="s">
        <v>187</v>
      </c>
      <c r="I4074" t="s">
        <v>136</v>
      </c>
      <c r="J4074" t="s">
        <v>137</v>
      </c>
      <c r="K4074" t="s">
        <v>138</v>
      </c>
      <c r="L4074" t="s">
        <v>11604</v>
      </c>
      <c r="M4074" t="s">
        <v>11605</v>
      </c>
      <c r="N4074">
        <v>2.4869444440000001</v>
      </c>
      <c r="O4074">
        <v>0</v>
      </c>
      <c r="P4074">
        <v>3</v>
      </c>
      <c r="Q4074">
        <v>0</v>
      </c>
      <c r="R4074">
        <v>0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1.52360631618136</v>
      </c>
      <c r="Y4074">
        <v>0</v>
      </c>
      <c r="Z4074">
        <v>0</v>
      </c>
      <c r="AA4074">
        <v>0</v>
      </c>
      <c r="AB4074">
        <v>0</v>
      </c>
      <c r="AC4074">
        <v>0</v>
      </c>
      <c r="AD4074">
        <v>0</v>
      </c>
      <c r="AE4074">
        <v>1.52360631618136</v>
      </c>
    </row>
    <row r="4075" spans="1:31" x14ac:dyDescent="0.3">
      <c r="A4075">
        <v>2701226</v>
      </c>
      <c r="B4075">
        <v>1</v>
      </c>
      <c r="C4075" t="s">
        <v>80</v>
      </c>
      <c r="D4075" t="s">
        <v>100</v>
      </c>
      <c r="E4075" t="s">
        <v>132</v>
      </c>
      <c r="F4075" t="s">
        <v>11606</v>
      </c>
      <c r="G4075" t="s">
        <v>2196</v>
      </c>
      <c r="H4075" t="s">
        <v>135</v>
      </c>
      <c r="I4075" t="s">
        <v>136</v>
      </c>
      <c r="J4075" t="s">
        <v>137</v>
      </c>
      <c r="K4075" t="s">
        <v>138</v>
      </c>
      <c r="L4075" t="s">
        <v>11607</v>
      </c>
      <c r="M4075" t="s">
        <v>11608</v>
      </c>
      <c r="N4075">
        <v>1.558333333</v>
      </c>
      <c r="O4075">
        <v>0</v>
      </c>
      <c r="P4075">
        <v>3171</v>
      </c>
      <c r="Q4075">
        <v>0</v>
      </c>
      <c r="R4075">
        <v>7</v>
      </c>
      <c r="S4075">
        <v>5</v>
      </c>
      <c r="T4075">
        <v>229</v>
      </c>
      <c r="U4075">
        <v>0</v>
      </c>
      <c r="V4075">
        <v>0</v>
      </c>
      <c r="W4075">
        <v>0</v>
      </c>
      <c r="X4075">
        <v>675.36080871425202</v>
      </c>
      <c r="Y4075">
        <v>0</v>
      </c>
      <c r="Z4075">
        <v>1.8655677561830375</v>
      </c>
      <c r="AA4075">
        <v>72.791044372324208</v>
      </c>
      <c r="AB4075">
        <v>333.40521844307841</v>
      </c>
      <c r="AC4075">
        <v>0</v>
      </c>
      <c r="AD4075">
        <v>0</v>
      </c>
      <c r="AE4075">
        <v>1083.4226392858377</v>
      </c>
    </row>
    <row r="4076" spans="1:31" x14ac:dyDescent="0.3">
      <c r="A4076">
        <v>2701235</v>
      </c>
      <c r="B4076">
        <v>1</v>
      </c>
      <c r="C4076" t="s">
        <v>80</v>
      </c>
      <c r="D4076" t="s">
        <v>97</v>
      </c>
      <c r="E4076" t="s">
        <v>184</v>
      </c>
      <c r="F4076" t="s">
        <v>11609</v>
      </c>
      <c r="G4076" t="s">
        <v>273</v>
      </c>
      <c r="H4076" t="s">
        <v>187</v>
      </c>
      <c r="I4076" t="s">
        <v>136</v>
      </c>
      <c r="J4076" t="s">
        <v>137</v>
      </c>
      <c r="K4076" t="s">
        <v>138</v>
      </c>
      <c r="L4076" t="s">
        <v>11610</v>
      </c>
      <c r="M4076" t="s">
        <v>11611</v>
      </c>
      <c r="N4076">
        <v>3.6430555550000001</v>
      </c>
      <c r="O4076">
        <v>0</v>
      </c>
      <c r="P4076">
        <v>64</v>
      </c>
      <c r="Q4076">
        <v>0</v>
      </c>
      <c r="R4076">
        <v>1</v>
      </c>
      <c r="S4076">
        <v>0</v>
      </c>
      <c r="T4076">
        <v>8</v>
      </c>
      <c r="U4076">
        <v>0</v>
      </c>
      <c r="V4076">
        <v>0</v>
      </c>
      <c r="W4076">
        <v>0</v>
      </c>
      <c r="X4076">
        <v>60.188413582380051</v>
      </c>
      <c r="Y4076">
        <v>0</v>
      </c>
      <c r="Z4076">
        <v>0</v>
      </c>
      <c r="AA4076">
        <v>0</v>
      </c>
      <c r="AB4076">
        <v>12.079050047013821</v>
      </c>
      <c r="AC4076">
        <v>0</v>
      </c>
      <c r="AD4076">
        <v>0</v>
      </c>
      <c r="AE4076">
        <v>72.267463629393873</v>
      </c>
    </row>
    <row r="4077" spans="1:31" x14ac:dyDescent="0.3">
      <c r="A4077">
        <v>2701241</v>
      </c>
      <c r="B4077">
        <v>1</v>
      </c>
      <c r="C4077" t="s">
        <v>80</v>
      </c>
      <c r="D4077" t="s">
        <v>86</v>
      </c>
      <c r="E4077" t="s">
        <v>213</v>
      </c>
      <c r="F4077" t="s">
        <v>11612</v>
      </c>
      <c r="G4077" t="s">
        <v>688</v>
      </c>
      <c r="H4077" t="s">
        <v>187</v>
      </c>
      <c r="I4077" t="s">
        <v>136</v>
      </c>
      <c r="J4077" t="s">
        <v>137</v>
      </c>
      <c r="K4077" t="s">
        <v>138</v>
      </c>
      <c r="L4077" t="s">
        <v>11613</v>
      </c>
      <c r="M4077" t="s">
        <v>11614</v>
      </c>
      <c r="N4077">
        <v>3.1952777769999998</v>
      </c>
      <c r="O4077">
        <v>0</v>
      </c>
      <c r="P4077">
        <v>1</v>
      </c>
      <c r="Q4077">
        <v>0</v>
      </c>
      <c r="R4077">
        <v>0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1.9547189511820304</v>
      </c>
      <c r="Y4077">
        <v>0</v>
      </c>
      <c r="Z4077">
        <v>0</v>
      </c>
      <c r="AA4077">
        <v>0</v>
      </c>
      <c r="AB4077">
        <v>0</v>
      </c>
      <c r="AC4077">
        <v>0</v>
      </c>
      <c r="AD4077">
        <v>0</v>
      </c>
      <c r="AE4077">
        <v>1.9547189511820304</v>
      </c>
    </row>
    <row r="4078" spans="1:31" x14ac:dyDescent="0.3">
      <c r="A4078">
        <v>2701244</v>
      </c>
      <c r="B4078">
        <v>1</v>
      </c>
      <c r="C4078" t="s">
        <v>80</v>
      </c>
      <c r="D4078" t="s">
        <v>96</v>
      </c>
      <c r="E4078" t="s">
        <v>428</v>
      </c>
      <c r="F4078" t="s">
        <v>11615</v>
      </c>
      <c r="G4078" t="s">
        <v>273</v>
      </c>
      <c r="H4078" t="s">
        <v>187</v>
      </c>
      <c r="I4078" t="s">
        <v>136</v>
      </c>
      <c r="J4078" t="s">
        <v>137</v>
      </c>
      <c r="K4078" t="s">
        <v>138</v>
      </c>
      <c r="L4078" t="s">
        <v>11616</v>
      </c>
      <c r="M4078" t="s">
        <v>11617</v>
      </c>
      <c r="N4078">
        <v>3.5425</v>
      </c>
      <c r="O4078">
        <v>0</v>
      </c>
      <c r="P4078">
        <v>61</v>
      </c>
      <c r="Q4078">
        <v>0</v>
      </c>
      <c r="R4078">
        <v>0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52.962405088445777</v>
      </c>
      <c r="Y4078">
        <v>0</v>
      </c>
      <c r="Z4078">
        <v>0</v>
      </c>
      <c r="AA4078">
        <v>0</v>
      </c>
      <c r="AB4078">
        <v>0</v>
      </c>
      <c r="AC4078">
        <v>0</v>
      </c>
      <c r="AD4078">
        <v>0</v>
      </c>
      <c r="AE4078">
        <v>52.962405088445777</v>
      </c>
    </row>
    <row r="4079" spans="1:31" x14ac:dyDescent="0.3">
      <c r="A4079">
        <v>2701264</v>
      </c>
      <c r="B4079">
        <v>1</v>
      </c>
      <c r="C4079" t="s">
        <v>80</v>
      </c>
      <c r="D4079" t="s">
        <v>100</v>
      </c>
      <c r="E4079" t="s">
        <v>160</v>
      </c>
      <c r="F4079" t="s">
        <v>11618</v>
      </c>
      <c r="G4079" t="s">
        <v>134</v>
      </c>
      <c r="H4079" t="s">
        <v>135</v>
      </c>
      <c r="I4079" t="s">
        <v>136</v>
      </c>
      <c r="J4079" t="s">
        <v>137</v>
      </c>
      <c r="K4079" t="s">
        <v>138</v>
      </c>
      <c r="L4079" t="s">
        <v>11619</v>
      </c>
      <c r="M4079" t="s">
        <v>11620</v>
      </c>
      <c r="N4079">
        <v>0.13638888800000001</v>
      </c>
      <c r="O4079">
        <v>6</v>
      </c>
      <c r="P4079">
        <v>8139</v>
      </c>
      <c r="Q4079">
        <v>4</v>
      </c>
      <c r="R4079">
        <v>199</v>
      </c>
      <c r="S4079">
        <v>11</v>
      </c>
      <c r="T4079">
        <v>677</v>
      </c>
      <c r="U4079">
        <v>0</v>
      </c>
      <c r="V4079">
        <v>1</v>
      </c>
      <c r="W4079">
        <v>7.0682397839094522</v>
      </c>
      <c r="X4079">
        <v>170.38046104382695</v>
      </c>
      <c r="Y4079">
        <v>9.5354810453910428</v>
      </c>
      <c r="Z4079">
        <v>32.86246737733142</v>
      </c>
      <c r="AA4079">
        <v>252.70095512269916</v>
      </c>
      <c r="AB4079">
        <v>89.761086739992095</v>
      </c>
      <c r="AC4079">
        <v>0</v>
      </c>
      <c r="AD4079">
        <v>0</v>
      </c>
      <c r="AE4079">
        <v>562.30869111315019</v>
      </c>
    </row>
    <row r="4080" spans="1:31" x14ac:dyDescent="0.3">
      <c r="A4080">
        <v>2701285</v>
      </c>
      <c r="B4080">
        <v>1</v>
      </c>
      <c r="C4080" t="s">
        <v>80</v>
      </c>
      <c r="D4080" t="s">
        <v>106</v>
      </c>
      <c r="E4080" t="s">
        <v>132</v>
      </c>
      <c r="F4080" t="s">
        <v>11621</v>
      </c>
      <c r="G4080" t="s">
        <v>409</v>
      </c>
      <c r="H4080" t="s">
        <v>135</v>
      </c>
      <c r="I4080" t="s">
        <v>136</v>
      </c>
      <c r="J4080" t="s">
        <v>137</v>
      </c>
      <c r="K4080" t="s">
        <v>138</v>
      </c>
      <c r="L4080" t="s">
        <v>11622</v>
      </c>
      <c r="M4080" t="s">
        <v>11623</v>
      </c>
      <c r="N4080">
        <v>0.43916666599999998</v>
      </c>
      <c r="O4080">
        <v>1</v>
      </c>
      <c r="P4080">
        <v>556</v>
      </c>
      <c r="Q4080">
        <v>42</v>
      </c>
      <c r="R4080">
        <v>30</v>
      </c>
      <c r="S4080">
        <v>4</v>
      </c>
      <c r="T4080">
        <v>66</v>
      </c>
      <c r="U4080">
        <v>1</v>
      </c>
      <c r="V4080">
        <v>0</v>
      </c>
      <c r="W4080">
        <v>0.10911402194996117</v>
      </c>
      <c r="X4080">
        <v>48.052080066651683</v>
      </c>
      <c r="Y4080">
        <v>229.70947702102791</v>
      </c>
      <c r="Z4080">
        <v>35.944716181508596</v>
      </c>
      <c r="AA4080">
        <v>16.494539627849601</v>
      </c>
      <c r="AB4080">
        <v>19.012627105743992</v>
      </c>
      <c r="AC4080">
        <v>43.878795235439128</v>
      </c>
      <c r="AD4080">
        <v>0</v>
      </c>
      <c r="AE4080">
        <v>393.20134926017079</v>
      </c>
    </row>
    <row r="4081" spans="1:31" x14ac:dyDescent="0.3">
      <c r="A4081">
        <v>2701286</v>
      </c>
      <c r="B4081">
        <v>1</v>
      </c>
      <c r="C4081" t="s">
        <v>80</v>
      </c>
      <c r="D4081" t="s">
        <v>94</v>
      </c>
      <c r="E4081" t="s">
        <v>213</v>
      </c>
      <c r="F4081" t="s">
        <v>11624</v>
      </c>
      <c r="G4081" t="s">
        <v>688</v>
      </c>
      <c r="H4081" t="s">
        <v>187</v>
      </c>
      <c r="I4081" t="s">
        <v>136</v>
      </c>
      <c r="J4081" t="s">
        <v>137</v>
      </c>
      <c r="K4081" t="s">
        <v>138</v>
      </c>
      <c r="L4081" t="s">
        <v>11625</v>
      </c>
      <c r="M4081" t="s">
        <v>11626</v>
      </c>
      <c r="N4081">
        <v>1.1869444440000001</v>
      </c>
      <c r="O4081">
        <v>0</v>
      </c>
      <c r="P4081">
        <v>1</v>
      </c>
      <c r="Q4081">
        <v>0</v>
      </c>
      <c r="R4081">
        <v>0</v>
      </c>
      <c r="S4081">
        <v>0</v>
      </c>
      <c r="T4081">
        <v>0</v>
      </c>
      <c r="U4081">
        <v>0</v>
      </c>
      <c r="V4081">
        <v>0</v>
      </c>
      <c r="W4081">
        <v>0</v>
      </c>
      <c r="X4081">
        <v>0.23880061713213999</v>
      </c>
      <c r="Y4081">
        <v>0</v>
      </c>
      <c r="Z4081">
        <v>0</v>
      </c>
      <c r="AA4081">
        <v>0</v>
      </c>
      <c r="AB4081">
        <v>0</v>
      </c>
      <c r="AC4081">
        <v>0</v>
      </c>
      <c r="AD4081">
        <v>0</v>
      </c>
      <c r="AE4081">
        <v>0.23880061713213999</v>
      </c>
    </row>
    <row r="4082" spans="1:31" x14ac:dyDescent="0.3">
      <c r="A4082">
        <v>2701292</v>
      </c>
      <c r="B4082">
        <v>1</v>
      </c>
      <c r="C4082" t="s">
        <v>81</v>
      </c>
      <c r="D4082" t="s">
        <v>121</v>
      </c>
      <c r="E4082" t="s">
        <v>244</v>
      </c>
      <c r="F4082" t="s">
        <v>3763</v>
      </c>
      <c r="G4082" t="s">
        <v>968</v>
      </c>
      <c r="H4082" t="s">
        <v>187</v>
      </c>
      <c r="I4082" t="s">
        <v>136</v>
      </c>
      <c r="J4082" t="s">
        <v>137</v>
      </c>
      <c r="K4082" t="s">
        <v>138</v>
      </c>
      <c r="L4082" t="s">
        <v>11627</v>
      </c>
      <c r="M4082" t="s">
        <v>11628</v>
      </c>
      <c r="N4082">
        <v>2.5938888879999999</v>
      </c>
      <c r="O4082">
        <v>0</v>
      </c>
      <c r="P4082">
        <v>138</v>
      </c>
      <c r="Q4082">
        <v>0</v>
      </c>
      <c r="R4082">
        <v>1</v>
      </c>
      <c r="S4082">
        <v>0</v>
      </c>
      <c r="T4082">
        <v>6</v>
      </c>
      <c r="U4082">
        <v>0</v>
      </c>
      <c r="V4082">
        <v>0</v>
      </c>
      <c r="W4082">
        <v>0</v>
      </c>
      <c r="X4082">
        <v>46.031055813054138</v>
      </c>
      <c r="Y4082">
        <v>0</v>
      </c>
      <c r="Z4082">
        <v>7.8956155995031627E-2</v>
      </c>
      <c r="AA4082">
        <v>0</v>
      </c>
      <c r="AB4082">
        <v>4.662951732746623</v>
      </c>
      <c r="AC4082">
        <v>0</v>
      </c>
      <c r="AD4082">
        <v>0</v>
      </c>
      <c r="AE4082">
        <v>50.772963701795788</v>
      </c>
    </row>
    <row r="4083" spans="1:31" x14ac:dyDescent="0.3">
      <c r="A4083">
        <v>2701305</v>
      </c>
      <c r="B4083">
        <v>1</v>
      </c>
      <c r="C4083" t="s">
        <v>80</v>
      </c>
      <c r="D4083" t="s">
        <v>107</v>
      </c>
      <c r="E4083" t="s">
        <v>213</v>
      </c>
      <c r="F4083" t="s">
        <v>1333</v>
      </c>
      <c r="G4083" t="s">
        <v>831</v>
      </c>
      <c r="H4083" t="s">
        <v>187</v>
      </c>
      <c r="I4083" t="s">
        <v>136</v>
      </c>
      <c r="J4083" t="s">
        <v>137</v>
      </c>
      <c r="K4083" t="s">
        <v>138</v>
      </c>
      <c r="L4083" t="s">
        <v>11629</v>
      </c>
      <c r="M4083" t="s">
        <v>11630</v>
      </c>
      <c r="N4083">
        <v>1.5830555550000001</v>
      </c>
      <c r="O4083">
        <v>0</v>
      </c>
      <c r="P4083">
        <v>3</v>
      </c>
      <c r="Q4083">
        <v>0</v>
      </c>
      <c r="R4083">
        <v>0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0</v>
      </c>
      <c r="Y4083">
        <v>0</v>
      </c>
      <c r="Z4083">
        <v>0</v>
      </c>
      <c r="AA4083">
        <v>0</v>
      </c>
      <c r="AB4083">
        <v>0</v>
      </c>
      <c r="AC4083">
        <v>0</v>
      </c>
      <c r="AD4083">
        <v>0</v>
      </c>
      <c r="AE4083">
        <v>0</v>
      </c>
    </row>
    <row r="4084" spans="1:31" x14ac:dyDescent="0.3">
      <c r="A4084">
        <v>2701315</v>
      </c>
      <c r="B4084">
        <v>1</v>
      </c>
      <c r="C4084" t="s">
        <v>80</v>
      </c>
      <c r="D4084" t="s">
        <v>82</v>
      </c>
      <c r="E4084" t="s">
        <v>213</v>
      </c>
      <c r="F4084" t="s">
        <v>11631</v>
      </c>
      <c r="G4084" t="s">
        <v>215</v>
      </c>
      <c r="H4084" t="s">
        <v>187</v>
      </c>
      <c r="I4084" t="s">
        <v>136</v>
      </c>
      <c r="J4084" t="s">
        <v>137</v>
      </c>
      <c r="K4084" t="s">
        <v>138</v>
      </c>
      <c r="L4084" t="s">
        <v>11632</v>
      </c>
      <c r="M4084" t="s">
        <v>11633</v>
      </c>
      <c r="N4084">
        <v>2.2619444440000001</v>
      </c>
      <c r="O4084">
        <v>0</v>
      </c>
      <c r="P4084">
        <v>0</v>
      </c>
      <c r="Q4084">
        <v>0</v>
      </c>
      <c r="R4084">
        <v>0</v>
      </c>
      <c r="S4084">
        <v>0</v>
      </c>
      <c r="T4084">
        <v>1</v>
      </c>
      <c r="U4084">
        <v>0</v>
      </c>
      <c r="V4084">
        <v>0</v>
      </c>
      <c r="W4084">
        <v>0</v>
      </c>
      <c r="X4084">
        <v>0</v>
      </c>
      <c r="Y4084">
        <v>0</v>
      </c>
      <c r="Z4084">
        <v>0</v>
      </c>
      <c r="AA4084">
        <v>0</v>
      </c>
      <c r="AB4084">
        <v>3.0168838606400001</v>
      </c>
      <c r="AC4084">
        <v>0</v>
      </c>
      <c r="AD4084">
        <v>0</v>
      </c>
      <c r="AE4084">
        <v>3.0168838606400001</v>
      </c>
    </row>
    <row r="4085" spans="1:31" x14ac:dyDescent="0.3">
      <c r="A4085">
        <v>2701324</v>
      </c>
      <c r="B4085">
        <v>1</v>
      </c>
      <c r="C4085" t="s">
        <v>81</v>
      </c>
      <c r="D4085" t="s">
        <v>122</v>
      </c>
      <c r="E4085" t="s">
        <v>184</v>
      </c>
      <c r="F4085" t="s">
        <v>11634</v>
      </c>
      <c r="G4085" t="s">
        <v>186</v>
      </c>
      <c r="H4085" t="s">
        <v>187</v>
      </c>
      <c r="I4085" t="s">
        <v>136</v>
      </c>
      <c r="J4085" t="s">
        <v>137</v>
      </c>
      <c r="K4085" t="s">
        <v>138</v>
      </c>
      <c r="L4085" t="s">
        <v>11635</v>
      </c>
      <c r="M4085" t="s">
        <v>11636</v>
      </c>
      <c r="N4085">
        <v>1.0772222220000001</v>
      </c>
      <c r="O4085">
        <v>0</v>
      </c>
      <c r="P4085">
        <v>156</v>
      </c>
      <c r="Q4085">
        <v>0</v>
      </c>
      <c r="R4085">
        <v>0</v>
      </c>
      <c r="S4085">
        <v>0</v>
      </c>
      <c r="T4085">
        <v>6</v>
      </c>
      <c r="U4085">
        <v>0</v>
      </c>
      <c r="V4085">
        <v>0</v>
      </c>
      <c r="W4085">
        <v>0</v>
      </c>
      <c r="X4085">
        <v>35.299509572301652</v>
      </c>
      <c r="Y4085">
        <v>0</v>
      </c>
      <c r="Z4085">
        <v>0</v>
      </c>
      <c r="AA4085">
        <v>0</v>
      </c>
      <c r="AB4085">
        <v>2.7260430766178239</v>
      </c>
      <c r="AC4085">
        <v>0</v>
      </c>
      <c r="AD4085">
        <v>0</v>
      </c>
      <c r="AE4085">
        <v>38.025552648919472</v>
      </c>
    </row>
    <row r="4086" spans="1:31" x14ac:dyDescent="0.3">
      <c r="A4086">
        <v>2701286</v>
      </c>
      <c r="B4086">
        <v>2</v>
      </c>
      <c r="C4086" t="s">
        <v>80</v>
      </c>
      <c r="D4086" t="s">
        <v>94</v>
      </c>
      <c r="E4086" t="s">
        <v>244</v>
      </c>
      <c r="F4086" t="s">
        <v>11637</v>
      </c>
      <c r="G4086" t="s">
        <v>688</v>
      </c>
      <c r="H4086" t="s">
        <v>187</v>
      </c>
      <c r="I4086" t="s">
        <v>136</v>
      </c>
      <c r="J4086" t="s">
        <v>137</v>
      </c>
      <c r="K4086" t="s">
        <v>138</v>
      </c>
      <c r="L4086" t="s">
        <v>11626</v>
      </c>
      <c r="M4086" t="s">
        <v>11638</v>
      </c>
      <c r="N4086">
        <v>0.76333333299999995</v>
      </c>
      <c r="O4086">
        <v>0</v>
      </c>
      <c r="P4086">
        <v>88</v>
      </c>
      <c r="Q4086">
        <v>0</v>
      </c>
      <c r="R4086">
        <v>0</v>
      </c>
      <c r="S4086">
        <v>0</v>
      </c>
      <c r="T4086">
        <v>5</v>
      </c>
      <c r="U4086">
        <v>0</v>
      </c>
      <c r="V4086">
        <v>0</v>
      </c>
      <c r="W4086">
        <v>0</v>
      </c>
      <c r="X4086">
        <v>6.7798993828113021</v>
      </c>
      <c r="Y4086">
        <v>0</v>
      </c>
      <c r="Z4086">
        <v>0</v>
      </c>
      <c r="AA4086">
        <v>0</v>
      </c>
      <c r="AB4086">
        <v>0.22682169577879005</v>
      </c>
      <c r="AC4086">
        <v>0</v>
      </c>
      <c r="AD4086">
        <v>0</v>
      </c>
      <c r="AE4086">
        <v>7.0067210785900924</v>
      </c>
    </row>
    <row r="4087" spans="1:31" x14ac:dyDescent="0.3">
      <c r="A4087">
        <v>2701198</v>
      </c>
      <c r="B4087">
        <v>2</v>
      </c>
      <c r="C4087" t="s">
        <v>81</v>
      </c>
      <c r="D4087" t="s">
        <v>121</v>
      </c>
      <c r="E4087" t="s">
        <v>428</v>
      </c>
      <c r="F4087" t="s">
        <v>11639</v>
      </c>
      <c r="G4087" t="s">
        <v>831</v>
      </c>
      <c r="H4087" t="s">
        <v>187</v>
      </c>
      <c r="I4087" t="s">
        <v>136</v>
      </c>
      <c r="J4087" t="s">
        <v>137</v>
      </c>
      <c r="K4087" t="s">
        <v>138</v>
      </c>
      <c r="L4087" t="s">
        <v>11605</v>
      </c>
      <c r="M4087" t="s">
        <v>11640</v>
      </c>
      <c r="N4087">
        <v>0.42638888800000002</v>
      </c>
      <c r="O4087">
        <v>0</v>
      </c>
      <c r="P4087">
        <v>40</v>
      </c>
      <c r="Q4087">
        <v>0</v>
      </c>
      <c r="R4087">
        <v>4</v>
      </c>
      <c r="S4087">
        <v>0</v>
      </c>
      <c r="T4087">
        <v>2</v>
      </c>
      <c r="U4087">
        <v>0</v>
      </c>
      <c r="V4087">
        <v>0</v>
      </c>
      <c r="W4087">
        <v>0</v>
      </c>
      <c r="X4087">
        <v>3.7375284007300738</v>
      </c>
      <c r="Y4087">
        <v>0</v>
      </c>
      <c r="Z4087">
        <v>2.7155960058781944E-2</v>
      </c>
      <c r="AA4087">
        <v>0</v>
      </c>
      <c r="AB4087">
        <v>3.5335247281853062E-2</v>
      </c>
      <c r="AC4087">
        <v>0</v>
      </c>
      <c r="AD4087">
        <v>0</v>
      </c>
      <c r="AE4087">
        <v>3.8000196080707087</v>
      </c>
    </row>
    <row r="4088" spans="1:31" x14ac:dyDescent="0.3">
      <c r="A4088">
        <v>2701163</v>
      </c>
      <c r="B4088">
        <v>1</v>
      </c>
      <c r="C4088" t="s">
        <v>81</v>
      </c>
      <c r="D4088" t="s">
        <v>128</v>
      </c>
      <c r="E4088" t="s">
        <v>145</v>
      </c>
      <c r="F4088" t="s">
        <v>11641</v>
      </c>
      <c r="G4088" t="s">
        <v>1482</v>
      </c>
      <c r="H4088" t="s">
        <v>135</v>
      </c>
      <c r="I4088" t="s">
        <v>136</v>
      </c>
      <c r="J4088" t="s">
        <v>137</v>
      </c>
      <c r="K4088" t="s">
        <v>138</v>
      </c>
      <c r="L4088" t="s">
        <v>11642</v>
      </c>
      <c r="M4088" t="s">
        <v>11643</v>
      </c>
      <c r="N4088">
        <v>2.5216666659999998</v>
      </c>
      <c r="O4088">
        <v>0</v>
      </c>
      <c r="P4088">
        <v>41</v>
      </c>
      <c r="Q4088">
        <v>0</v>
      </c>
      <c r="R4088">
        <v>5</v>
      </c>
      <c r="S4088">
        <v>0</v>
      </c>
      <c r="T4088">
        <v>0</v>
      </c>
      <c r="U4088">
        <v>0</v>
      </c>
      <c r="V4088">
        <v>0</v>
      </c>
      <c r="W4088">
        <v>0</v>
      </c>
      <c r="X4088">
        <v>1.6391919376862134</v>
      </c>
      <c r="Y4088">
        <v>0</v>
      </c>
      <c r="Z4088">
        <v>0.28456948668446935</v>
      </c>
      <c r="AA4088">
        <v>0</v>
      </c>
      <c r="AB4088">
        <v>0</v>
      </c>
      <c r="AC4088">
        <v>0</v>
      </c>
      <c r="AD4088">
        <v>0</v>
      </c>
      <c r="AE4088">
        <v>1.9237614243706829</v>
      </c>
    </row>
    <row r="4089" spans="1:31" x14ac:dyDescent="0.3">
      <c r="A4089">
        <v>2701228</v>
      </c>
      <c r="B4089">
        <v>1</v>
      </c>
      <c r="C4089" t="s">
        <v>80</v>
      </c>
      <c r="D4089" t="s">
        <v>96</v>
      </c>
      <c r="E4089" t="s">
        <v>184</v>
      </c>
      <c r="F4089" t="s">
        <v>11644</v>
      </c>
      <c r="G4089" t="s">
        <v>186</v>
      </c>
      <c r="H4089" t="s">
        <v>187</v>
      </c>
      <c r="I4089" t="s">
        <v>136</v>
      </c>
      <c r="J4089" t="s">
        <v>137</v>
      </c>
      <c r="K4089" t="s">
        <v>138</v>
      </c>
      <c r="L4089" t="s">
        <v>11645</v>
      </c>
      <c r="M4089" t="s">
        <v>11646</v>
      </c>
      <c r="N4089">
        <v>4.1327777770000003</v>
      </c>
      <c r="O4089">
        <v>0</v>
      </c>
      <c r="P4089">
        <v>38</v>
      </c>
      <c r="Q4089">
        <v>0</v>
      </c>
      <c r="R4089">
        <v>0</v>
      </c>
      <c r="S4089">
        <v>0</v>
      </c>
      <c r="T4089">
        <v>3</v>
      </c>
      <c r="U4089">
        <v>0</v>
      </c>
      <c r="V4089">
        <v>0</v>
      </c>
      <c r="W4089">
        <v>0</v>
      </c>
      <c r="X4089">
        <v>72.666850708457872</v>
      </c>
      <c r="Y4089">
        <v>0</v>
      </c>
      <c r="Z4089">
        <v>0</v>
      </c>
      <c r="AA4089">
        <v>0</v>
      </c>
      <c r="AB4089">
        <v>60.399236495043965</v>
      </c>
      <c r="AC4089">
        <v>0</v>
      </c>
      <c r="AD4089">
        <v>0</v>
      </c>
      <c r="AE4089">
        <v>133.06608720350184</v>
      </c>
    </row>
    <row r="4090" spans="1:31" x14ac:dyDescent="0.3">
      <c r="A4090">
        <v>2701273</v>
      </c>
      <c r="B4090">
        <v>1</v>
      </c>
      <c r="C4090" t="s">
        <v>81</v>
      </c>
      <c r="D4090" t="s">
        <v>113</v>
      </c>
      <c r="E4090" t="s">
        <v>184</v>
      </c>
      <c r="F4090" t="s">
        <v>11647</v>
      </c>
      <c r="G4090" t="s">
        <v>186</v>
      </c>
      <c r="H4090" t="s">
        <v>187</v>
      </c>
      <c r="I4090" t="s">
        <v>136</v>
      </c>
      <c r="J4090" t="s">
        <v>137</v>
      </c>
      <c r="K4090" t="s">
        <v>138</v>
      </c>
      <c r="L4090" t="s">
        <v>11648</v>
      </c>
      <c r="M4090" t="s">
        <v>11649</v>
      </c>
      <c r="N4090">
        <v>3.7275</v>
      </c>
      <c r="O4090">
        <v>0</v>
      </c>
      <c r="P4090">
        <v>57</v>
      </c>
      <c r="Q4090">
        <v>0</v>
      </c>
      <c r="R4090">
        <v>1</v>
      </c>
      <c r="S4090">
        <v>0</v>
      </c>
      <c r="T4090">
        <v>1</v>
      </c>
      <c r="U4090">
        <v>0</v>
      </c>
      <c r="V4090">
        <v>0</v>
      </c>
      <c r="W4090">
        <v>0</v>
      </c>
      <c r="X4090">
        <v>40.199364244334674</v>
      </c>
      <c r="Y4090">
        <v>0</v>
      </c>
      <c r="Z4090">
        <v>4.4301747405138885</v>
      </c>
      <c r="AA4090">
        <v>0</v>
      </c>
      <c r="AB4090">
        <v>1.7562642940924964</v>
      </c>
      <c r="AC4090">
        <v>0</v>
      </c>
      <c r="AD4090">
        <v>0</v>
      </c>
      <c r="AE4090">
        <v>46.385803278941061</v>
      </c>
    </row>
    <row r="4091" spans="1:31" x14ac:dyDescent="0.3">
      <c r="A4091">
        <v>2701288</v>
      </c>
      <c r="B4091">
        <v>1</v>
      </c>
      <c r="C4091" t="s">
        <v>80</v>
      </c>
      <c r="D4091" t="s">
        <v>87</v>
      </c>
      <c r="E4091" t="s">
        <v>213</v>
      </c>
      <c r="F4091" t="s">
        <v>11650</v>
      </c>
      <c r="G4091" t="s">
        <v>688</v>
      </c>
      <c r="H4091" t="s">
        <v>187</v>
      </c>
      <c r="I4091" t="s">
        <v>136</v>
      </c>
      <c r="J4091" t="s">
        <v>137</v>
      </c>
      <c r="K4091" t="s">
        <v>138</v>
      </c>
      <c r="L4091" t="s">
        <v>11651</v>
      </c>
      <c r="M4091" t="s">
        <v>11652</v>
      </c>
      <c r="N4091">
        <v>3.3238888879999999</v>
      </c>
      <c r="O4091">
        <v>0</v>
      </c>
      <c r="P4091">
        <v>3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0</v>
      </c>
      <c r="W4091">
        <v>0</v>
      </c>
      <c r="X4091">
        <v>3.1401289715537191</v>
      </c>
      <c r="Y4091">
        <v>0</v>
      </c>
      <c r="Z4091">
        <v>0</v>
      </c>
      <c r="AA4091">
        <v>0</v>
      </c>
      <c r="AB4091">
        <v>0</v>
      </c>
      <c r="AC4091">
        <v>0</v>
      </c>
      <c r="AD4091">
        <v>0</v>
      </c>
      <c r="AE4091">
        <v>3.1401289715537191</v>
      </c>
    </row>
    <row r="4092" spans="1:31" x14ac:dyDescent="0.3">
      <c r="A4092">
        <v>2701296</v>
      </c>
      <c r="B4092">
        <v>1</v>
      </c>
      <c r="C4092" t="s">
        <v>80</v>
      </c>
      <c r="D4092" t="s">
        <v>103</v>
      </c>
      <c r="E4092" t="s">
        <v>213</v>
      </c>
      <c r="F4092" t="s">
        <v>11653</v>
      </c>
      <c r="G4092" t="s">
        <v>688</v>
      </c>
      <c r="H4092" t="s">
        <v>187</v>
      </c>
      <c r="I4092" t="s">
        <v>136</v>
      </c>
      <c r="J4092" t="s">
        <v>137</v>
      </c>
      <c r="K4092" t="s">
        <v>138</v>
      </c>
      <c r="L4092" t="s">
        <v>11654</v>
      </c>
      <c r="M4092" t="s">
        <v>11655</v>
      </c>
      <c r="N4092">
        <v>3.0072222219999998</v>
      </c>
      <c r="O4092">
        <v>0</v>
      </c>
      <c r="P4092">
        <v>1</v>
      </c>
      <c r="Q4092">
        <v>0</v>
      </c>
      <c r="R4092">
        <v>0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3.9721403779197223E-2</v>
      </c>
      <c r="Y4092">
        <v>0</v>
      </c>
      <c r="Z4092">
        <v>0</v>
      </c>
      <c r="AA4092">
        <v>0</v>
      </c>
      <c r="AB4092">
        <v>0</v>
      </c>
      <c r="AC4092">
        <v>0</v>
      </c>
      <c r="AD4092">
        <v>0</v>
      </c>
      <c r="AE4092">
        <v>3.9721403779197223E-2</v>
      </c>
    </row>
    <row r="4093" spans="1:31" x14ac:dyDescent="0.3">
      <c r="A4093">
        <v>2701301</v>
      </c>
      <c r="B4093">
        <v>1</v>
      </c>
      <c r="C4093" t="s">
        <v>81</v>
      </c>
      <c r="D4093" t="s">
        <v>112</v>
      </c>
      <c r="E4093" t="s">
        <v>184</v>
      </c>
      <c r="F4093" t="s">
        <v>11656</v>
      </c>
      <c r="G4093" t="s">
        <v>186</v>
      </c>
      <c r="H4093" t="s">
        <v>187</v>
      </c>
      <c r="I4093" t="s">
        <v>136</v>
      </c>
      <c r="J4093" t="s">
        <v>137</v>
      </c>
      <c r="K4093" t="s">
        <v>138</v>
      </c>
      <c r="L4093" t="s">
        <v>11657</v>
      </c>
      <c r="M4093" t="s">
        <v>11658</v>
      </c>
      <c r="N4093">
        <v>3.8447222220000001</v>
      </c>
      <c r="O4093">
        <v>0</v>
      </c>
      <c r="P4093">
        <v>7</v>
      </c>
      <c r="Q4093">
        <v>0</v>
      </c>
      <c r="R4093">
        <v>3</v>
      </c>
      <c r="S4093">
        <v>0</v>
      </c>
      <c r="T4093">
        <v>0</v>
      </c>
      <c r="U4093">
        <v>0</v>
      </c>
      <c r="V4093">
        <v>0</v>
      </c>
      <c r="W4093">
        <v>0</v>
      </c>
      <c r="X4093">
        <v>7.5890243238412438</v>
      </c>
      <c r="Y4093">
        <v>0</v>
      </c>
      <c r="Z4093">
        <v>10.890321853929299</v>
      </c>
      <c r="AA4093">
        <v>0</v>
      </c>
      <c r="AB4093">
        <v>0</v>
      </c>
      <c r="AC4093">
        <v>0</v>
      </c>
      <c r="AD4093">
        <v>0</v>
      </c>
      <c r="AE4093">
        <v>18.479346177770545</v>
      </c>
    </row>
    <row r="4094" spans="1:31" x14ac:dyDescent="0.3">
      <c r="A4094">
        <v>2701308</v>
      </c>
      <c r="B4094">
        <v>1</v>
      </c>
      <c r="C4094" t="s">
        <v>80</v>
      </c>
      <c r="D4094" t="s">
        <v>82</v>
      </c>
      <c r="E4094" t="s">
        <v>244</v>
      </c>
      <c r="F4094" t="s">
        <v>11659</v>
      </c>
      <c r="G4094" t="s">
        <v>409</v>
      </c>
      <c r="H4094" t="s">
        <v>187</v>
      </c>
      <c r="I4094" t="s">
        <v>136</v>
      </c>
      <c r="J4094" t="s">
        <v>137</v>
      </c>
      <c r="K4094" t="s">
        <v>138</v>
      </c>
      <c r="L4094" t="s">
        <v>11660</v>
      </c>
      <c r="M4094" t="s">
        <v>11661</v>
      </c>
      <c r="N4094">
        <v>2.98</v>
      </c>
      <c r="O4094">
        <v>0</v>
      </c>
      <c r="P4094">
        <v>357</v>
      </c>
      <c r="Q4094">
        <v>0</v>
      </c>
      <c r="R4094">
        <v>0</v>
      </c>
      <c r="S4094">
        <v>0</v>
      </c>
      <c r="T4094">
        <v>42</v>
      </c>
      <c r="U4094">
        <v>0</v>
      </c>
      <c r="V4094">
        <v>1</v>
      </c>
      <c r="W4094">
        <v>0</v>
      </c>
      <c r="X4094">
        <v>230.12602618778587</v>
      </c>
      <c r="Y4094">
        <v>0</v>
      </c>
      <c r="Z4094">
        <v>0</v>
      </c>
      <c r="AA4094">
        <v>0</v>
      </c>
      <c r="AB4094">
        <v>51.29651388098867</v>
      </c>
      <c r="AC4094">
        <v>0</v>
      </c>
      <c r="AD4094">
        <v>11.772942103248131</v>
      </c>
      <c r="AE4094">
        <v>293.19548217202265</v>
      </c>
    </row>
    <row r="4095" spans="1:31" x14ac:dyDescent="0.3">
      <c r="A4095">
        <v>2701163</v>
      </c>
      <c r="B4095">
        <v>2</v>
      </c>
      <c r="C4095" t="s">
        <v>81</v>
      </c>
      <c r="D4095" t="s">
        <v>128</v>
      </c>
      <c r="E4095" t="s">
        <v>132</v>
      </c>
      <c r="F4095" t="s">
        <v>8324</v>
      </c>
      <c r="G4095" t="s">
        <v>1482</v>
      </c>
      <c r="H4095" t="s">
        <v>135</v>
      </c>
      <c r="I4095" t="s">
        <v>136</v>
      </c>
      <c r="J4095" t="s">
        <v>137</v>
      </c>
      <c r="K4095" t="s">
        <v>138</v>
      </c>
      <c r="L4095" t="s">
        <v>11643</v>
      </c>
      <c r="M4095" t="s">
        <v>11662</v>
      </c>
      <c r="N4095">
        <v>0.88861111100000001</v>
      </c>
      <c r="O4095">
        <v>0</v>
      </c>
      <c r="P4095">
        <v>192</v>
      </c>
      <c r="Q4095">
        <v>0</v>
      </c>
      <c r="R4095">
        <v>10</v>
      </c>
      <c r="S4095">
        <v>0</v>
      </c>
      <c r="T4095">
        <v>1</v>
      </c>
      <c r="U4095">
        <v>0</v>
      </c>
      <c r="V4095">
        <v>0</v>
      </c>
      <c r="W4095">
        <v>0</v>
      </c>
      <c r="X4095">
        <v>2.324664153749691</v>
      </c>
      <c r="Y4095">
        <v>0</v>
      </c>
      <c r="Z4095">
        <v>9.8287090617047351E-2</v>
      </c>
      <c r="AA4095">
        <v>0</v>
      </c>
      <c r="AB4095">
        <v>0</v>
      </c>
      <c r="AC4095">
        <v>0</v>
      </c>
      <c r="AD4095">
        <v>0</v>
      </c>
      <c r="AE4095">
        <v>2.4229512443667383</v>
      </c>
    </row>
    <row r="4096" spans="1:31" x14ac:dyDescent="0.3">
      <c r="A4096">
        <v>2701343</v>
      </c>
      <c r="B4096">
        <v>1</v>
      </c>
      <c r="C4096" t="s">
        <v>80</v>
      </c>
      <c r="D4096" t="s">
        <v>101</v>
      </c>
      <c r="E4096" t="s">
        <v>213</v>
      </c>
      <c r="F4096" t="s">
        <v>11663</v>
      </c>
      <c r="G4096" t="s">
        <v>831</v>
      </c>
      <c r="H4096" t="s">
        <v>187</v>
      </c>
      <c r="I4096" t="s">
        <v>136</v>
      </c>
      <c r="J4096" t="s">
        <v>137</v>
      </c>
      <c r="K4096" t="s">
        <v>138</v>
      </c>
      <c r="L4096" t="s">
        <v>11664</v>
      </c>
      <c r="M4096" t="s">
        <v>11665</v>
      </c>
      <c r="N4096">
        <v>1.2825</v>
      </c>
      <c r="O4096">
        <v>0</v>
      </c>
      <c r="P4096">
        <v>3</v>
      </c>
      <c r="Q4096">
        <v>0</v>
      </c>
      <c r="R4096">
        <v>0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0.96014795411815779</v>
      </c>
      <c r="Y4096">
        <v>0</v>
      </c>
      <c r="Z4096">
        <v>0</v>
      </c>
      <c r="AA4096">
        <v>0</v>
      </c>
      <c r="AB4096">
        <v>0</v>
      </c>
      <c r="AC4096">
        <v>0</v>
      </c>
      <c r="AD4096">
        <v>0</v>
      </c>
      <c r="AE4096">
        <v>0.96014795411815779</v>
      </c>
    </row>
    <row r="4097" spans="1:31" x14ac:dyDescent="0.3">
      <c r="A4097">
        <v>2701347</v>
      </c>
      <c r="B4097">
        <v>1</v>
      </c>
      <c r="C4097" t="s">
        <v>81</v>
      </c>
      <c r="D4097" t="s">
        <v>115</v>
      </c>
      <c r="E4097" t="s">
        <v>184</v>
      </c>
      <c r="F4097" t="s">
        <v>11666</v>
      </c>
      <c r="G4097" t="s">
        <v>186</v>
      </c>
      <c r="H4097" t="s">
        <v>187</v>
      </c>
      <c r="I4097" t="s">
        <v>136</v>
      </c>
      <c r="J4097" t="s">
        <v>137</v>
      </c>
      <c r="K4097" t="s">
        <v>138</v>
      </c>
      <c r="L4097" t="s">
        <v>11667</v>
      </c>
      <c r="M4097" t="s">
        <v>11668</v>
      </c>
      <c r="N4097">
        <v>1.3730555550000001</v>
      </c>
      <c r="O4097">
        <v>0</v>
      </c>
      <c r="P4097">
        <v>29</v>
      </c>
      <c r="Q4097">
        <v>0</v>
      </c>
      <c r="R4097">
        <v>0</v>
      </c>
      <c r="S4097">
        <v>0</v>
      </c>
      <c r="T4097">
        <v>1</v>
      </c>
      <c r="U4097">
        <v>0</v>
      </c>
      <c r="V4097">
        <v>0</v>
      </c>
      <c r="W4097">
        <v>0</v>
      </c>
      <c r="X4097">
        <v>5.4142723921015019</v>
      </c>
      <c r="Y4097">
        <v>0</v>
      </c>
      <c r="Z4097">
        <v>0</v>
      </c>
      <c r="AA4097">
        <v>0</v>
      </c>
      <c r="AB4097">
        <v>2.0928797132932445E-2</v>
      </c>
      <c r="AC4097">
        <v>0</v>
      </c>
      <c r="AD4097">
        <v>0</v>
      </c>
      <c r="AE4097">
        <v>5.4352011892344345</v>
      </c>
    </row>
    <row r="4098" spans="1:31" x14ac:dyDescent="0.3">
      <c r="A4098">
        <v>2701350</v>
      </c>
      <c r="B4098">
        <v>1</v>
      </c>
      <c r="C4098" t="s">
        <v>80</v>
      </c>
      <c r="D4098" t="s">
        <v>84</v>
      </c>
      <c r="E4098" t="s">
        <v>213</v>
      </c>
      <c r="F4098" t="s">
        <v>11669</v>
      </c>
      <c r="G4098" t="s">
        <v>688</v>
      </c>
      <c r="H4098" t="s">
        <v>187</v>
      </c>
      <c r="I4098" t="s">
        <v>136</v>
      </c>
      <c r="J4098" t="s">
        <v>137</v>
      </c>
      <c r="K4098" t="s">
        <v>138</v>
      </c>
      <c r="L4098" t="s">
        <v>11670</v>
      </c>
      <c r="M4098" t="s">
        <v>11671</v>
      </c>
      <c r="N4098">
        <v>1.6544444439999999</v>
      </c>
      <c r="O4098">
        <v>0</v>
      </c>
      <c r="P4098">
        <v>5</v>
      </c>
      <c r="Q4098">
        <v>0</v>
      </c>
      <c r="R4098">
        <v>0</v>
      </c>
      <c r="S4098">
        <v>0</v>
      </c>
      <c r="T4098">
        <v>1</v>
      </c>
      <c r="U4098">
        <v>0</v>
      </c>
      <c r="V4098">
        <v>0</v>
      </c>
      <c r="W4098">
        <v>0</v>
      </c>
      <c r="X4098">
        <v>1.3704344180960384</v>
      </c>
      <c r="Y4098">
        <v>0</v>
      </c>
      <c r="Z4098">
        <v>0</v>
      </c>
      <c r="AA4098">
        <v>0</v>
      </c>
      <c r="AB4098">
        <v>3.1336025206647893</v>
      </c>
      <c r="AC4098">
        <v>0</v>
      </c>
      <c r="AD4098">
        <v>0</v>
      </c>
      <c r="AE4098">
        <v>4.5040369387608274</v>
      </c>
    </row>
    <row r="4099" spans="1:31" x14ac:dyDescent="0.3">
      <c r="A4099">
        <v>2701366</v>
      </c>
      <c r="B4099">
        <v>1</v>
      </c>
      <c r="C4099" t="s">
        <v>81</v>
      </c>
      <c r="D4099" t="s">
        <v>117</v>
      </c>
      <c r="E4099" t="s">
        <v>213</v>
      </c>
      <c r="F4099" t="s">
        <v>11672</v>
      </c>
      <c r="G4099" t="s">
        <v>688</v>
      </c>
      <c r="H4099" t="s">
        <v>187</v>
      </c>
      <c r="I4099" t="s">
        <v>136</v>
      </c>
      <c r="J4099" t="s">
        <v>137</v>
      </c>
      <c r="K4099" t="s">
        <v>138</v>
      </c>
      <c r="L4099" t="s">
        <v>11673</v>
      </c>
      <c r="M4099" t="s">
        <v>11674</v>
      </c>
      <c r="N4099">
        <v>0.623611111</v>
      </c>
      <c r="O4099">
        <v>0</v>
      </c>
      <c r="P4099">
        <v>1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5.0238818930550842E-2</v>
      </c>
      <c r="Y4099">
        <v>0</v>
      </c>
      <c r="Z4099">
        <v>0</v>
      </c>
      <c r="AA4099">
        <v>0</v>
      </c>
      <c r="AB4099">
        <v>0</v>
      </c>
      <c r="AC4099">
        <v>0</v>
      </c>
      <c r="AD4099">
        <v>0</v>
      </c>
      <c r="AE4099">
        <v>5.0238818930550842E-2</v>
      </c>
    </row>
    <row r="4100" spans="1:31" x14ac:dyDescent="0.3">
      <c r="A4100">
        <v>2701347</v>
      </c>
      <c r="B4100">
        <v>2</v>
      </c>
      <c r="C4100" t="s">
        <v>81</v>
      </c>
      <c r="D4100" t="s">
        <v>115</v>
      </c>
      <c r="E4100" t="s">
        <v>244</v>
      </c>
      <c r="F4100" t="s">
        <v>11675</v>
      </c>
      <c r="G4100" t="s">
        <v>186</v>
      </c>
      <c r="H4100" t="s">
        <v>187</v>
      </c>
      <c r="I4100" t="s">
        <v>136</v>
      </c>
      <c r="J4100" t="s">
        <v>137</v>
      </c>
      <c r="K4100" t="s">
        <v>138</v>
      </c>
      <c r="L4100" t="s">
        <v>11668</v>
      </c>
      <c r="M4100" t="s">
        <v>11676</v>
      </c>
      <c r="N4100">
        <v>0.64472222199999996</v>
      </c>
      <c r="O4100">
        <v>0</v>
      </c>
      <c r="P4100">
        <v>115</v>
      </c>
      <c r="Q4100">
        <v>0</v>
      </c>
      <c r="R4100">
        <v>0</v>
      </c>
      <c r="S4100">
        <v>0</v>
      </c>
      <c r="T4100">
        <v>3</v>
      </c>
      <c r="U4100">
        <v>0</v>
      </c>
      <c r="V4100">
        <v>0</v>
      </c>
      <c r="W4100">
        <v>0</v>
      </c>
      <c r="X4100">
        <v>8.3065994520891948</v>
      </c>
      <c r="Y4100">
        <v>0</v>
      </c>
      <c r="Z4100">
        <v>0</v>
      </c>
      <c r="AA4100">
        <v>0</v>
      </c>
      <c r="AB4100">
        <v>9.6774216005592897E-2</v>
      </c>
      <c r="AC4100">
        <v>0</v>
      </c>
      <c r="AD4100">
        <v>0</v>
      </c>
      <c r="AE4100">
        <v>8.4033736680947886</v>
      </c>
    </row>
    <row r="4101" spans="1:31" x14ac:dyDescent="0.3">
      <c r="A4101">
        <v>2701373</v>
      </c>
      <c r="B4101">
        <v>1</v>
      </c>
      <c r="C4101" t="s">
        <v>80</v>
      </c>
      <c r="D4101" t="s">
        <v>96</v>
      </c>
      <c r="E4101" t="s">
        <v>184</v>
      </c>
      <c r="F4101" t="s">
        <v>11677</v>
      </c>
      <c r="G4101" t="s">
        <v>409</v>
      </c>
      <c r="H4101" t="s">
        <v>187</v>
      </c>
      <c r="I4101" t="s">
        <v>136</v>
      </c>
      <c r="J4101" t="s">
        <v>137</v>
      </c>
      <c r="K4101" t="s">
        <v>138</v>
      </c>
      <c r="L4101" t="s">
        <v>11678</v>
      </c>
      <c r="M4101" t="s">
        <v>11679</v>
      </c>
      <c r="N4101">
        <v>0.88555555500000005</v>
      </c>
      <c r="O4101">
        <v>0</v>
      </c>
      <c r="P4101">
        <v>46</v>
      </c>
      <c r="Q4101">
        <v>0</v>
      </c>
      <c r="R4101">
        <v>0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9.886200227439442</v>
      </c>
      <c r="Y4101">
        <v>0</v>
      </c>
      <c r="Z4101">
        <v>0</v>
      </c>
      <c r="AA4101">
        <v>0</v>
      </c>
      <c r="AB4101">
        <v>0</v>
      </c>
      <c r="AC4101">
        <v>0</v>
      </c>
      <c r="AD4101">
        <v>0</v>
      </c>
      <c r="AE4101">
        <v>9.886200227439442</v>
      </c>
    </row>
    <row r="4102" spans="1:31" x14ac:dyDescent="0.3">
      <c r="A4102">
        <v>2701382</v>
      </c>
      <c r="B4102">
        <v>1</v>
      </c>
      <c r="C4102" t="s">
        <v>81</v>
      </c>
      <c r="D4102" t="s">
        <v>118</v>
      </c>
      <c r="E4102" t="s">
        <v>213</v>
      </c>
      <c r="F4102" t="s">
        <v>11680</v>
      </c>
      <c r="G4102" t="s">
        <v>688</v>
      </c>
      <c r="H4102" t="s">
        <v>187</v>
      </c>
      <c r="I4102" t="s">
        <v>136</v>
      </c>
      <c r="J4102" t="s">
        <v>137</v>
      </c>
      <c r="K4102" t="s">
        <v>138</v>
      </c>
      <c r="L4102" t="s">
        <v>11681</v>
      </c>
      <c r="M4102" t="s">
        <v>11682</v>
      </c>
      <c r="N4102">
        <v>0.59222222199999996</v>
      </c>
      <c r="O4102">
        <v>0</v>
      </c>
      <c r="P4102">
        <v>1</v>
      </c>
      <c r="Q4102">
        <v>0</v>
      </c>
      <c r="R4102">
        <v>0</v>
      </c>
      <c r="S4102">
        <v>0</v>
      </c>
      <c r="T4102">
        <v>0</v>
      </c>
      <c r="U4102">
        <v>0</v>
      </c>
      <c r="V4102">
        <v>0</v>
      </c>
      <c r="W4102">
        <v>0</v>
      </c>
      <c r="X4102">
        <v>0.11750426947999999</v>
      </c>
      <c r="Y4102">
        <v>0</v>
      </c>
      <c r="Z4102">
        <v>0</v>
      </c>
      <c r="AA4102">
        <v>0</v>
      </c>
      <c r="AB4102">
        <v>0</v>
      </c>
      <c r="AC4102">
        <v>0</v>
      </c>
      <c r="AD4102">
        <v>0</v>
      </c>
      <c r="AE4102">
        <v>0.11750426947999999</v>
      </c>
    </row>
    <row r="4103" spans="1:31" x14ac:dyDescent="0.3">
      <c r="A4103">
        <v>2700603</v>
      </c>
      <c r="B4103">
        <v>1</v>
      </c>
      <c r="C4103" t="s">
        <v>80</v>
      </c>
      <c r="D4103" t="s">
        <v>82</v>
      </c>
      <c r="E4103" t="s">
        <v>213</v>
      </c>
      <c r="F4103" t="s">
        <v>11683</v>
      </c>
      <c r="G4103" t="s">
        <v>831</v>
      </c>
      <c r="H4103" t="s">
        <v>187</v>
      </c>
      <c r="I4103" t="s">
        <v>136</v>
      </c>
      <c r="J4103" t="s">
        <v>137</v>
      </c>
      <c r="K4103" t="s">
        <v>138</v>
      </c>
      <c r="L4103" t="s">
        <v>11684</v>
      </c>
      <c r="M4103" t="s">
        <v>11685</v>
      </c>
      <c r="N4103">
        <v>5.0152777769999997</v>
      </c>
      <c r="O4103">
        <v>0</v>
      </c>
      <c r="P4103">
        <v>0</v>
      </c>
      <c r="Q4103">
        <v>0</v>
      </c>
      <c r="R4103">
        <v>0</v>
      </c>
      <c r="S4103">
        <v>0</v>
      </c>
      <c r="T4103">
        <v>1</v>
      </c>
      <c r="U4103">
        <v>0</v>
      </c>
      <c r="V4103">
        <v>0</v>
      </c>
      <c r="W4103">
        <v>0</v>
      </c>
      <c r="X4103">
        <v>0</v>
      </c>
      <c r="Y4103">
        <v>0</v>
      </c>
      <c r="Z4103">
        <v>0</v>
      </c>
      <c r="AA4103">
        <v>0</v>
      </c>
      <c r="AB4103">
        <v>0.30689551770702056</v>
      </c>
      <c r="AC4103">
        <v>0</v>
      </c>
      <c r="AD4103">
        <v>0</v>
      </c>
      <c r="AE4103">
        <v>0.30689551770702056</v>
      </c>
    </row>
    <row r="4104" spans="1:31" x14ac:dyDescent="0.3">
      <c r="A4104">
        <v>2701161</v>
      </c>
      <c r="B4104">
        <v>1</v>
      </c>
      <c r="C4104" t="s">
        <v>80</v>
      </c>
      <c r="D4104" t="s">
        <v>96</v>
      </c>
      <c r="E4104" t="s">
        <v>213</v>
      </c>
      <c r="F4104" t="s">
        <v>11686</v>
      </c>
      <c r="G4104" t="s">
        <v>831</v>
      </c>
      <c r="H4104" t="s">
        <v>187</v>
      </c>
      <c r="I4104" t="s">
        <v>136</v>
      </c>
      <c r="J4104" t="s">
        <v>137</v>
      </c>
      <c r="K4104" t="s">
        <v>138</v>
      </c>
      <c r="L4104" t="s">
        <v>11687</v>
      </c>
      <c r="M4104" t="s">
        <v>11688</v>
      </c>
      <c r="N4104">
        <v>4.7980555550000004</v>
      </c>
      <c r="O4104">
        <v>0</v>
      </c>
      <c r="P4104">
        <v>2</v>
      </c>
      <c r="Q4104">
        <v>0</v>
      </c>
      <c r="R4104">
        <v>0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6.7430349790777306</v>
      </c>
      <c r="Y4104">
        <v>0</v>
      </c>
      <c r="Z4104">
        <v>0</v>
      </c>
      <c r="AA4104">
        <v>0</v>
      </c>
      <c r="AB4104">
        <v>0</v>
      </c>
      <c r="AC4104">
        <v>0</v>
      </c>
      <c r="AD4104">
        <v>0</v>
      </c>
      <c r="AE4104">
        <v>6.7430349790777306</v>
      </c>
    </row>
    <row r="4105" spans="1:31" x14ac:dyDescent="0.3">
      <c r="A4105">
        <v>2701220</v>
      </c>
      <c r="B4105">
        <v>1</v>
      </c>
      <c r="C4105" t="s">
        <v>80</v>
      </c>
      <c r="D4105" t="s">
        <v>96</v>
      </c>
      <c r="E4105" t="s">
        <v>184</v>
      </c>
      <c r="F4105" t="s">
        <v>11689</v>
      </c>
      <c r="G4105" t="s">
        <v>186</v>
      </c>
      <c r="H4105" t="s">
        <v>187</v>
      </c>
      <c r="I4105" t="s">
        <v>136</v>
      </c>
      <c r="J4105" t="s">
        <v>137</v>
      </c>
      <c r="K4105" t="s">
        <v>138</v>
      </c>
      <c r="L4105" t="s">
        <v>11690</v>
      </c>
      <c r="M4105" t="s">
        <v>11691</v>
      </c>
      <c r="N4105">
        <v>5.0136111110000003</v>
      </c>
      <c r="O4105">
        <v>0</v>
      </c>
      <c r="P4105">
        <v>49</v>
      </c>
      <c r="Q4105">
        <v>0</v>
      </c>
      <c r="R4105">
        <v>0</v>
      </c>
      <c r="S4105">
        <v>0</v>
      </c>
      <c r="T4105">
        <v>2</v>
      </c>
      <c r="U4105">
        <v>0</v>
      </c>
      <c r="V4105">
        <v>0</v>
      </c>
      <c r="W4105">
        <v>0</v>
      </c>
      <c r="X4105">
        <v>33.383998182895418</v>
      </c>
      <c r="Y4105">
        <v>0</v>
      </c>
      <c r="Z4105">
        <v>0</v>
      </c>
      <c r="AA4105">
        <v>0</v>
      </c>
      <c r="AB4105">
        <v>13.388740325480001</v>
      </c>
      <c r="AC4105">
        <v>0</v>
      </c>
      <c r="AD4105">
        <v>0</v>
      </c>
      <c r="AE4105">
        <v>46.772738508375419</v>
      </c>
    </row>
    <row r="4106" spans="1:31" x14ac:dyDescent="0.3">
      <c r="A4106">
        <v>2701320</v>
      </c>
      <c r="B4106">
        <v>1</v>
      </c>
      <c r="C4106" t="s">
        <v>80</v>
      </c>
      <c r="D4106" t="s">
        <v>87</v>
      </c>
      <c r="E4106" t="s">
        <v>213</v>
      </c>
      <c r="F4106" t="s">
        <v>11692</v>
      </c>
      <c r="G4106" t="s">
        <v>688</v>
      </c>
      <c r="H4106" t="s">
        <v>187</v>
      </c>
      <c r="I4106" t="s">
        <v>136</v>
      </c>
      <c r="J4106" t="s">
        <v>137</v>
      </c>
      <c r="K4106" t="s">
        <v>138</v>
      </c>
      <c r="L4106" t="s">
        <v>11693</v>
      </c>
      <c r="M4106" t="s">
        <v>11694</v>
      </c>
      <c r="N4106">
        <v>4.9416666659999997</v>
      </c>
      <c r="O4106">
        <v>0</v>
      </c>
      <c r="P4106">
        <v>2</v>
      </c>
      <c r="Q4106">
        <v>0</v>
      </c>
      <c r="R4106">
        <v>0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1.5378243373247484</v>
      </c>
      <c r="Y4106">
        <v>0</v>
      </c>
      <c r="Z4106">
        <v>0</v>
      </c>
      <c r="AA4106">
        <v>0</v>
      </c>
      <c r="AB4106">
        <v>0</v>
      </c>
      <c r="AC4106">
        <v>0</v>
      </c>
      <c r="AD4106">
        <v>0</v>
      </c>
      <c r="AE4106">
        <v>1.5378243373247484</v>
      </c>
    </row>
    <row r="4107" spans="1:31" x14ac:dyDescent="0.3">
      <c r="A4107">
        <v>2701374</v>
      </c>
      <c r="B4107">
        <v>1</v>
      </c>
      <c r="C4107" t="s">
        <v>80</v>
      </c>
      <c r="D4107" t="s">
        <v>93</v>
      </c>
      <c r="E4107" t="s">
        <v>184</v>
      </c>
      <c r="F4107" t="s">
        <v>11695</v>
      </c>
      <c r="G4107" t="s">
        <v>273</v>
      </c>
      <c r="H4107" t="s">
        <v>187</v>
      </c>
      <c r="I4107" t="s">
        <v>136</v>
      </c>
      <c r="J4107" t="s">
        <v>137</v>
      </c>
      <c r="K4107" t="s">
        <v>138</v>
      </c>
      <c r="L4107" t="s">
        <v>11696</v>
      </c>
      <c r="M4107" t="s">
        <v>11697</v>
      </c>
      <c r="N4107">
        <v>1.382777777</v>
      </c>
      <c r="O4107">
        <v>0</v>
      </c>
      <c r="P4107">
        <v>13</v>
      </c>
      <c r="Q4107">
        <v>0</v>
      </c>
      <c r="R4107">
        <v>12</v>
      </c>
      <c r="S4107">
        <v>0</v>
      </c>
      <c r="T4107">
        <v>1</v>
      </c>
      <c r="U4107">
        <v>0</v>
      </c>
      <c r="V4107">
        <v>0</v>
      </c>
      <c r="W4107">
        <v>0</v>
      </c>
      <c r="X4107">
        <v>3.3186367954776035</v>
      </c>
      <c r="Y4107">
        <v>0</v>
      </c>
      <c r="Z4107">
        <v>2.6054558672674712</v>
      </c>
      <c r="AA4107">
        <v>0</v>
      </c>
      <c r="AB4107">
        <v>0</v>
      </c>
      <c r="AC4107">
        <v>0</v>
      </c>
      <c r="AD4107">
        <v>0</v>
      </c>
      <c r="AE4107">
        <v>5.9240926627450747</v>
      </c>
    </row>
    <row r="4108" spans="1:31" x14ac:dyDescent="0.3">
      <c r="A4108">
        <v>2701379</v>
      </c>
      <c r="B4108">
        <v>1</v>
      </c>
      <c r="C4108" t="s">
        <v>81</v>
      </c>
      <c r="D4108" t="s">
        <v>123</v>
      </c>
      <c r="E4108" t="s">
        <v>244</v>
      </c>
      <c r="F4108" t="s">
        <v>11698</v>
      </c>
      <c r="G4108" t="s">
        <v>968</v>
      </c>
      <c r="H4108" t="s">
        <v>187</v>
      </c>
      <c r="I4108" t="s">
        <v>136</v>
      </c>
      <c r="J4108" t="s">
        <v>137</v>
      </c>
      <c r="K4108" t="s">
        <v>138</v>
      </c>
      <c r="L4108" t="s">
        <v>11699</v>
      </c>
      <c r="M4108" t="s">
        <v>11700</v>
      </c>
      <c r="N4108">
        <v>1.622222222</v>
      </c>
      <c r="O4108">
        <v>0</v>
      </c>
      <c r="P4108">
        <v>0</v>
      </c>
      <c r="Q4108">
        <v>0</v>
      </c>
      <c r="R4108">
        <v>0</v>
      </c>
      <c r="S4108">
        <v>0</v>
      </c>
      <c r="T4108">
        <v>13</v>
      </c>
      <c r="U4108">
        <v>0</v>
      </c>
      <c r="V4108">
        <v>0</v>
      </c>
      <c r="W4108">
        <v>0</v>
      </c>
      <c r="X4108">
        <v>0</v>
      </c>
      <c r="Y4108">
        <v>0</v>
      </c>
      <c r="Z4108">
        <v>0</v>
      </c>
      <c r="AA4108">
        <v>0</v>
      </c>
      <c r="AB4108">
        <v>21.955684153270603</v>
      </c>
      <c r="AC4108">
        <v>0</v>
      </c>
      <c r="AD4108">
        <v>0</v>
      </c>
      <c r="AE4108">
        <v>21.955684153270603</v>
      </c>
    </row>
    <row r="4109" spans="1:31" x14ac:dyDescent="0.3">
      <c r="A4109">
        <v>2701391</v>
      </c>
      <c r="B4109">
        <v>1</v>
      </c>
      <c r="C4109" t="s">
        <v>80</v>
      </c>
      <c r="D4109" t="s">
        <v>96</v>
      </c>
      <c r="E4109" t="s">
        <v>184</v>
      </c>
      <c r="F4109" t="s">
        <v>11701</v>
      </c>
      <c r="G4109" t="s">
        <v>186</v>
      </c>
      <c r="H4109" t="s">
        <v>187</v>
      </c>
      <c r="I4109" t="s">
        <v>136</v>
      </c>
      <c r="J4109" t="s">
        <v>137</v>
      </c>
      <c r="K4109" t="s">
        <v>138</v>
      </c>
      <c r="L4109" t="s">
        <v>11702</v>
      </c>
      <c r="M4109" t="s">
        <v>11703</v>
      </c>
      <c r="N4109">
        <v>0.54500000000000004</v>
      </c>
      <c r="O4109">
        <v>0</v>
      </c>
      <c r="P4109">
        <v>42</v>
      </c>
      <c r="Q4109">
        <v>0</v>
      </c>
      <c r="R4109">
        <v>0</v>
      </c>
      <c r="S4109">
        <v>0</v>
      </c>
      <c r="T4109">
        <v>3</v>
      </c>
      <c r="U4109">
        <v>0</v>
      </c>
      <c r="V4109">
        <v>0</v>
      </c>
      <c r="W4109">
        <v>0</v>
      </c>
      <c r="X4109">
        <v>8.0257573018866619</v>
      </c>
      <c r="Y4109">
        <v>0</v>
      </c>
      <c r="Z4109">
        <v>0</v>
      </c>
      <c r="AA4109">
        <v>0</v>
      </c>
      <c r="AB4109">
        <v>3.16938656072701</v>
      </c>
      <c r="AC4109">
        <v>0</v>
      </c>
      <c r="AD4109">
        <v>0</v>
      </c>
      <c r="AE4109">
        <v>11.195143862613673</v>
      </c>
    </row>
    <row r="4110" spans="1:31" x14ac:dyDescent="0.3">
      <c r="A4110">
        <v>2701392</v>
      </c>
      <c r="B4110">
        <v>1</v>
      </c>
      <c r="C4110" t="s">
        <v>80</v>
      </c>
      <c r="D4110" t="s">
        <v>82</v>
      </c>
      <c r="E4110" t="s">
        <v>213</v>
      </c>
      <c r="F4110" t="s">
        <v>11704</v>
      </c>
      <c r="G4110" t="s">
        <v>688</v>
      </c>
      <c r="H4110" t="s">
        <v>187</v>
      </c>
      <c r="I4110" t="s">
        <v>136</v>
      </c>
      <c r="J4110" t="s">
        <v>137</v>
      </c>
      <c r="K4110" t="s">
        <v>138</v>
      </c>
      <c r="L4110" t="s">
        <v>11705</v>
      </c>
      <c r="M4110" t="s">
        <v>11706</v>
      </c>
      <c r="N4110">
        <v>0.63861111100000001</v>
      </c>
      <c r="O4110">
        <v>0</v>
      </c>
      <c r="P4110">
        <v>4</v>
      </c>
      <c r="Q4110">
        <v>0</v>
      </c>
      <c r="R4110">
        <v>0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0.3194655331102535</v>
      </c>
      <c r="Y4110">
        <v>0</v>
      </c>
      <c r="Z4110">
        <v>0</v>
      </c>
      <c r="AA4110">
        <v>0</v>
      </c>
      <c r="AB4110">
        <v>0</v>
      </c>
      <c r="AC4110">
        <v>0</v>
      </c>
      <c r="AD4110">
        <v>0</v>
      </c>
      <c r="AE4110">
        <v>0.3194655331102535</v>
      </c>
    </row>
    <row r="4111" spans="1:31" x14ac:dyDescent="0.3">
      <c r="A4111">
        <v>2701393</v>
      </c>
      <c r="B4111">
        <v>1</v>
      </c>
      <c r="C4111" t="s">
        <v>80</v>
      </c>
      <c r="D4111" t="s">
        <v>83</v>
      </c>
      <c r="E4111" t="s">
        <v>213</v>
      </c>
      <c r="F4111" t="s">
        <v>11707</v>
      </c>
      <c r="G4111" t="s">
        <v>688</v>
      </c>
      <c r="H4111" t="s">
        <v>187</v>
      </c>
      <c r="I4111" t="s">
        <v>136</v>
      </c>
      <c r="J4111" t="s">
        <v>137</v>
      </c>
      <c r="K4111" t="s">
        <v>138</v>
      </c>
      <c r="L4111" t="s">
        <v>11708</v>
      </c>
      <c r="M4111" t="s">
        <v>11709</v>
      </c>
      <c r="N4111">
        <v>1.430833333</v>
      </c>
      <c r="O4111">
        <v>0</v>
      </c>
      <c r="P4111">
        <v>2</v>
      </c>
      <c r="Q4111">
        <v>0</v>
      </c>
      <c r="R4111">
        <v>0</v>
      </c>
      <c r="S4111">
        <v>0</v>
      </c>
      <c r="T4111">
        <v>0</v>
      </c>
      <c r="U4111">
        <v>0</v>
      </c>
      <c r="V4111">
        <v>0</v>
      </c>
      <c r="W4111">
        <v>0</v>
      </c>
      <c r="X4111">
        <v>0.58123592647490452</v>
      </c>
      <c r="Y4111">
        <v>0</v>
      </c>
      <c r="Z4111">
        <v>0</v>
      </c>
      <c r="AA4111">
        <v>0</v>
      </c>
      <c r="AB4111">
        <v>0</v>
      </c>
      <c r="AC4111">
        <v>0</v>
      </c>
      <c r="AD4111">
        <v>0</v>
      </c>
      <c r="AE4111">
        <v>0.58123592647490452</v>
      </c>
    </row>
    <row r="4112" spans="1:31" x14ac:dyDescent="0.3">
      <c r="A4112">
        <v>2701392</v>
      </c>
      <c r="B4112">
        <v>2</v>
      </c>
      <c r="C4112" t="s">
        <v>80</v>
      </c>
      <c r="D4112" t="s">
        <v>82</v>
      </c>
      <c r="E4112" t="s">
        <v>244</v>
      </c>
      <c r="F4112" t="s">
        <v>11710</v>
      </c>
      <c r="G4112" t="s">
        <v>688</v>
      </c>
      <c r="H4112" t="s">
        <v>187</v>
      </c>
      <c r="I4112" t="s">
        <v>136</v>
      </c>
      <c r="J4112" t="s">
        <v>137</v>
      </c>
      <c r="K4112" t="s">
        <v>138</v>
      </c>
      <c r="L4112" t="s">
        <v>11706</v>
      </c>
      <c r="M4112" t="s">
        <v>11711</v>
      </c>
      <c r="N4112">
        <v>0.55888888800000003</v>
      </c>
      <c r="O4112">
        <v>0</v>
      </c>
      <c r="P4112">
        <v>1397</v>
      </c>
      <c r="Q4112">
        <v>0</v>
      </c>
      <c r="R4112">
        <v>0</v>
      </c>
      <c r="S4112">
        <v>0</v>
      </c>
      <c r="T4112">
        <v>103</v>
      </c>
      <c r="U4112">
        <v>0</v>
      </c>
      <c r="V4112">
        <v>0</v>
      </c>
      <c r="W4112">
        <v>0</v>
      </c>
      <c r="X4112">
        <v>138.3893871366291</v>
      </c>
      <c r="Y4112">
        <v>0</v>
      </c>
      <c r="Z4112">
        <v>0</v>
      </c>
      <c r="AA4112">
        <v>0</v>
      </c>
      <c r="AB4112">
        <v>17.345595329231013</v>
      </c>
      <c r="AC4112">
        <v>0</v>
      </c>
      <c r="AD4112">
        <v>0</v>
      </c>
      <c r="AE4112">
        <v>155.7349824658601</v>
      </c>
    </row>
    <row r="4113" spans="1:31" x14ac:dyDescent="0.3">
      <c r="A4113">
        <v>2701374</v>
      </c>
      <c r="B4113">
        <v>2</v>
      </c>
      <c r="C4113" t="s">
        <v>80</v>
      </c>
      <c r="D4113" t="s">
        <v>93</v>
      </c>
      <c r="E4113" t="s">
        <v>244</v>
      </c>
      <c r="F4113" t="s">
        <v>11712</v>
      </c>
      <c r="G4113" t="s">
        <v>273</v>
      </c>
      <c r="H4113" t="s">
        <v>187</v>
      </c>
      <c r="I4113" t="s">
        <v>136</v>
      </c>
      <c r="J4113" t="s">
        <v>137</v>
      </c>
      <c r="K4113" t="s">
        <v>138</v>
      </c>
      <c r="L4113" t="s">
        <v>11697</v>
      </c>
      <c r="M4113" t="s">
        <v>11713</v>
      </c>
      <c r="N4113">
        <v>1.1397222220000001</v>
      </c>
      <c r="O4113">
        <v>0</v>
      </c>
      <c r="P4113">
        <v>34</v>
      </c>
      <c r="Q4113">
        <v>0</v>
      </c>
      <c r="R4113">
        <v>26</v>
      </c>
      <c r="S4113">
        <v>0</v>
      </c>
      <c r="T4113">
        <v>22</v>
      </c>
      <c r="U4113">
        <v>0</v>
      </c>
      <c r="V4113">
        <v>0</v>
      </c>
      <c r="W4113">
        <v>0</v>
      </c>
      <c r="X4113">
        <v>2.963421303373269</v>
      </c>
      <c r="Y4113">
        <v>0</v>
      </c>
      <c r="Z4113">
        <v>5.6296406923805664</v>
      </c>
      <c r="AA4113">
        <v>0</v>
      </c>
      <c r="AB4113">
        <v>3.6707544296655787</v>
      </c>
      <c r="AC4113">
        <v>0</v>
      </c>
      <c r="AD4113">
        <v>0</v>
      </c>
      <c r="AE4113">
        <v>12.263816425419414</v>
      </c>
    </row>
    <row r="4114" spans="1:31" x14ac:dyDescent="0.3">
      <c r="A4114">
        <v>2701376</v>
      </c>
      <c r="B4114">
        <v>1</v>
      </c>
      <c r="C4114" t="s">
        <v>80</v>
      </c>
      <c r="D4114" t="s">
        <v>110</v>
      </c>
      <c r="E4114" t="s">
        <v>213</v>
      </c>
      <c r="F4114" t="s">
        <v>11714</v>
      </c>
      <c r="G4114" t="s">
        <v>688</v>
      </c>
      <c r="H4114" t="s">
        <v>187</v>
      </c>
      <c r="I4114" t="s">
        <v>136</v>
      </c>
      <c r="J4114" t="s">
        <v>137</v>
      </c>
      <c r="K4114" t="s">
        <v>138</v>
      </c>
      <c r="L4114" t="s">
        <v>11715</v>
      </c>
      <c r="M4114" t="s">
        <v>11716</v>
      </c>
      <c r="N4114">
        <v>2.5272222219999998</v>
      </c>
      <c r="O4114">
        <v>0</v>
      </c>
      <c r="P4114">
        <v>1</v>
      </c>
      <c r="Q4114">
        <v>0</v>
      </c>
      <c r="R4114">
        <v>0</v>
      </c>
      <c r="S4114">
        <v>0</v>
      </c>
      <c r="T4114">
        <v>0</v>
      </c>
      <c r="U4114">
        <v>0</v>
      </c>
      <c r="V4114">
        <v>0</v>
      </c>
      <c r="W4114">
        <v>0</v>
      </c>
      <c r="X4114">
        <v>0.46670611817462937</v>
      </c>
      <c r="Y4114">
        <v>0</v>
      </c>
      <c r="Z4114">
        <v>0</v>
      </c>
      <c r="AA4114">
        <v>0</v>
      </c>
      <c r="AB4114">
        <v>0</v>
      </c>
      <c r="AC4114">
        <v>0</v>
      </c>
      <c r="AD4114">
        <v>0</v>
      </c>
      <c r="AE4114">
        <v>0.46670611817462937</v>
      </c>
    </row>
    <row r="4115" spans="1:31" x14ac:dyDescent="0.3">
      <c r="A4115">
        <v>2701340</v>
      </c>
      <c r="B4115">
        <v>1</v>
      </c>
      <c r="C4115" t="s">
        <v>80</v>
      </c>
      <c r="D4115" t="s">
        <v>87</v>
      </c>
      <c r="E4115" t="s">
        <v>213</v>
      </c>
      <c r="F4115" t="s">
        <v>11717</v>
      </c>
      <c r="G4115" t="s">
        <v>688</v>
      </c>
      <c r="H4115" t="s">
        <v>187</v>
      </c>
      <c r="I4115" t="s">
        <v>136</v>
      </c>
      <c r="J4115" t="s">
        <v>137</v>
      </c>
      <c r="K4115" t="s">
        <v>138</v>
      </c>
      <c r="L4115" t="s">
        <v>11718</v>
      </c>
      <c r="M4115" t="s">
        <v>11719</v>
      </c>
      <c r="N4115">
        <v>4.7397222220000002</v>
      </c>
      <c r="O4115">
        <v>0</v>
      </c>
      <c r="P4115">
        <v>1</v>
      </c>
      <c r="Q4115">
        <v>0</v>
      </c>
      <c r="R4115">
        <v>0</v>
      </c>
      <c r="S4115">
        <v>0</v>
      </c>
      <c r="T4115">
        <v>0</v>
      </c>
      <c r="U4115">
        <v>0</v>
      </c>
      <c r="V4115">
        <v>0</v>
      </c>
      <c r="W4115">
        <v>0</v>
      </c>
      <c r="X4115">
        <v>0</v>
      </c>
      <c r="Y4115">
        <v>0</v>
      </c>
      <c r="Z4115">
        <v>0</v>
      </c>
      <c r="AA4115">
        <v>0</v>
      </c>
      <c r="AB4115">
        <v>0</v>
      </c>
      <c r="AC4115">
        <v>0</v>
      </c>
      <c r="AD4115">
        <v>0</v>
      </c>
      <c r="AE4115">
        <v>0</v>
      </c>
    </row>
    <row r="4116" spans="1:31" x14ac:dyDescent="0.3">
      <c r="A4116">
        <v>2701395</v>
      </c>
      <c r="B4116">
        <v>1</v>
      </c>
      <c r="C4116" t="s">
        <v>80</v>
      </c>
      <c r="D4116" t="s">
        <v>86</v>
      </c>
      <c r="E4116" t="s">
        <v>213</v>
      </c>
      <c r="F4116" t="s">
        <v>11720</v>
      </c>
      <c r="G4116" t="s">
        <v>688</v>
      </c>
      <c r="H4116" t="s">
        <v>187</v>
      </c>
      <c r="I4116" t="s">
        <v>136</v>
      </c>
      <c r="J4116" t="s">
        <v>137</v>
      </c>
      <c r="K4116" t="s">
        <v>138</v>
      </c>
      <c r="L4116" t="s">
        <v>11721</v>
      </c>
      <c r="M4116" t="s">
        <v>11722</v>
      </c>
      <c r="N4116">
        <v>1.81</v>
      </c>
      <c r="O4116">
        <v>0</v>
      </c>
      <c r="P4116">
        <v>0</v>
      </c>
      <c r="Q4116">
        <v>0</v>
      </c>
      <c r="R4116">
        <v>0</v>
      </c>
      <c r="S4116">
        <v>0</v>
      </c>
      <c r="T4116">
        <v>1</v>
      </c>
      <c r="U4116">
        <v>0</v>
      </c>
      <c r="V4116">
        <v>0</v>
      </c>
      <c r="W4116">
        <v>0</v>
      </c>
      <c r="X4116">
        <v>0</v>
      </c>
      <c r="Y4116">
        <v>0</v>
      </c>
      <c r="Z4116">
        <v>0</v>
      </c>
      <c r="AA4116">
        <v>0</v>
      </c>
      <c r="AB4116">
        <v>12.642727514222344</v>
      </c>
      <c r="AC4116">
        <v>0</v>
      </c>
      <c r="AD4116">
        <v>0</v>
      </c>
      <c r="AE4116">
        <v>12.642727514222344</v>
      </c>
    </row>
    <row r="4117" spans="1:31" x14ac:dyDescent="0.3">
      <c r="A4117">
        <v>2701408</v>
      </c>
      <c r="B4117">
        <v>1</v>
      </c>
      <c r="C4117" t="s">
        <v>80</v>
      </c>
      <c r="D4117" t="s">
        <v>82</v>
      </c>
      <c r="E4117" t="s">
        <v>244</v>
      </c>
      <c r="F4117" t="s">
        <v>11723</v>
      </c>
      <c r="G4117" t="s">
        <v>409</v>
      </c>
      <c r="H4117" t="s">
        <v>187</v>
      </c>
      <c r="I4117" t="s">
        <v>136</v>
      </c>
      <c r="J4117" t="s">
        <v>137</v>
      </c>
      <c r="K4117" t="s">
        <v>138</v>
      </c>
      <c r="L4117" t="s">
        <v>11724</v>
      </c>
      <c r="M4117" t="s">
        <v>11725</v>
      </c>
      <c r="N4117">
        <v>0.70250000000000001</v>
      </c>
      <c r="O4117">
        <v>0</v>
      </c>
      <c r="P4117">
        <v>349</v>
      </c>
      <c r="Q4117">
        <v>0</v>
      </c>
      <c r="R4117">
        <v>0</v>
      </c>
      <c r="S4117">
        <v>0</v>
      </c>
      <c r="T4117">
        <v>225</v>
      </c>
      <c r="U4117">
        <v>0</v>
      </c>
      <c r="V4117">
        <v>0</v>
      </c>
      <c r="W4117">
        <v>0</v>
      </c>
      <c r="X4117">
        <v>59.595891884793858</v>
      </c>
      <c r="Y4117">
        <v>0</v>
      </c>
      <c r="Z4117">
        <v>0</v>
      </c>
      <c r="AA4117">
        <v>0</v>
      </c>
      <c r="AB4117">
        <v>50.906069364857437</v>
      </c>
      <c r="AC4117">
        <v>0</v>
      </c>
      <c r="AD4117">
        <v>0</v>
      </c>
      <c r="AE4117">
        <v>110.50196124965129</v>
      </c>
    </row>
    <row r="4118" spans="1:31" x14ac:dyDescent="0.3">
      <c r="A4118">
        <v>2701378</v>
      </c>
      <c r="B4118">
        <v>1</v>
      </c>
      <c r="C4118" t="s">
        <v>80</v>
      </c>
      <c r="D4118" t="s">
        <v>82</v>
      </c>
      <c r="E4118" t="s">
        <v>213</v>
      </c>
      <c r="F4118" t="s">
        <v>11726</v>
      </c>
      <c r="G4118" t="s">
        <v>688</v>
      </c>
      <c r="H4118" t="s">
        <v>187</v>
      </c>
      <c r="I4118" t="s">
        <v>136</v>
      </c>
      <c r="J4118" t="s">
        <v>137</v>
      </c>
      <c r="K4118" t="s">
        <v>138</v>
      </c>
      <c r="L4118" t="s">
        <v>11727</v>
      </c>
      <c r="M4118" t="s">
        <v>11728</v>
      </c>
      <c r="N4118">
        <v>3.8919444439999999</v>
      </c>
      <c r="O4118">
        <v>0</v>
      </c>
      <c r="P4118">
        <v>2</v>
      </c>
      <c r="Q4118">
        <v>0</v>
      </c>
      <c r="R4118">
        <v>0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3.4004201960805034</v>
      </c>
      <c r="Y4118">
        <v>0</v>
      </c>
      <c r="Z4118">
        <v>0</v>
      </c>
      <c r="AA4118">
        <v>0</v>
      </c>
      <c r="AB4118">
        <v>0</v>
      </c>
      <c r="AC4118">
        <v>0</v>
      </c>
      <c r="AD4118">
        <v>0</v>
      </c>
      <c r="AE4118">
        <v>3.4004201960805034</v>
      </c>
    </row>
    <row r="4119" spans="1:31" x14ac:dyDescent="0.3">
      <c r="A4119">
        <v>2701410</v>
      </c>
      <c r="B4119">
        <v>1</v>
      </c>
      <c r="C4119" t="s">
        <v>81</v>
      </c>
      <c r="D4119" t="s">
        <v>128</v>
      </c>
      <c r="E4119" t="s">
        <v>213</v>
      </c>
      <c r="F4119" t="s">
        <v>11729</v>
      </c>
      <c r="G4119" t="s">
        <v>215</v>
      </c>
      <c r="H4119" t="s">
        <v>187</v>
      </c>
      <c r="I4119" t="s">
        <v>136</v>
      </c>
      <c r="J4119" t="s">
        <v>137</v>
      </c>
      <c r="K4119" t="s">
        <v>138</v>
      </c>
      <c r="L4119" t="s">
        <v>11730</v>
      </c>
      <c r="M4119" t="s">
        <v>11731</v>
      </c>
      <c r="N4119">
        <v>1.403611111</v>
      </c>
      <c r="O4119">
        <v>0</v>
      </c>
      <c r="P4119">
        <v>11</v>
      </c>
      <c r="Q4119">
        <v>0</v>
      </c>
      <c r="R4119">
        <v>0</v>
      </c>
      <c r="S4119">
        <v>0</v>
      </c>
      <c r="T4119">
        <v>1</v>
      </c>
      <c r="U4119">
        <v>0</v>
      </c>
      <c r="V4119">
        <v>0</v>
      </c>
      <c r="W4119">
        <v>0</v>
      </c>
      <c r="X4119">
        <v>2.0339251584859994</v>
      </c>
      <c r="Y4119">
        <v>0</v>
      </c>
      <c r="Z4119">
        <v>0</v>
      </c>
      <c r="AA4119">
        <v>0</v>
      </c>
      <c r="AB4119">
        <v>1.2471423848000001</v>
      </c>
      <c r="AC4119">
        <v>0</v>
      </c>
      <c r="AD4119">
        <v>0</v>
      </c>
      <c r="AE4119">
        <v>3.2810675432859995</v>
      </c>
    </row>
    <row r="4120" spans="1:31" x14ac:dyDescent="0.3">
      <c r="A4120">
        <v>2701383</v>
      </c>
      <c r="B4120">
        <v>1</v>
      </c>
      <c r="C4120" t="s">
        <v>80</v>
      </c>
      <c r="D4120" t="s">
        <v>97</v>
      </c>
      <c r="E4120" t="s">
        <v>184</v>
      </c>
      <c r="F4120" t="s">
        <v>11732</v>
      </c>
      <c r="G4120" t="s">
        <v>949</v>
      </c>
      <c r="H4120" t="s">
        <v>187</v>
      </c>
      <c r="I4120" t="s">
        <v>136</v>
      </c>
      <c r="J4120" t="s">
        <v>137</v>
      </c>
      <c r="K4120" t="s">
        <v>138</v>
      </c>
      <c r="L4120" t="s">
        <v>11733</v>
      </c>
      <c r="M4120" t="s">
        <v>11734</v>
      </c>
      <c r="N4120">
        <v>5.8513888879999998</v>
      </c>
      <c r="O4120">
        <v>0</v>
      </c>
      <c r="P4120">
        <v>36</v>
      </c>
      <c r="Q4120">
        <v>0</v>
      </c>
      <c r="R4120">
        <v>1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52.56576707225156</v>
      </c>
      <c r="Y4120">
        <v>0</v>
      </c>
      <c r="Z4120">
        <v>17.352729668733446</v>
      </c>
      <c r="AA4120">
        <v>0</v>
      </c>
      <c r="AB4120">
        <v>0</v>
      </c>
      <c r="AC4120">
        <v>0</v>
      </c>
      <c r="AD4120">
        <v>0</v>
      </c>
      <c r="AE4120">
        <v>69.918496740985006</v>
      </c>
    </row>
    <row r="4121" spans="1:31" x14ac:dyDescent="0.3">
      <c r="A4121">
        <v>2700655</v>
      </c>
      <c r="B4121">
        <v>1</v>
      </c>
      <c r="C4121" t="s">
        <v>81</v>
      </c>
      <c r="D4121" t="s">
        <v>127</v>
      </c>
      <c r="E4121" t="s">
        <v>145</v>
      </c>
      <c r="F4121" t="s">
        <v>11735</v>
      </c>
      <c r="G4121" t="s">
        <v>176</v>
      </c>
      <c r="H4121" t="s">
        <v>135</v>
      </c>
      <c r="I4121" t="s">
        <v>136</v>
      </c>
      <c r="J4121" t="s">
        <v>137</v>
      </c>
      <c r="K4121" t="s">
        <v>138</v>
      </c>
      <c r="L4121" t="s">
        <v>11736</v>
      </c>
      <c r="M4121" t="s">
        <v>11737</v>
      </c>
      <c r="N4121">
        <v>6.983055555</v>
      </c>
      <c r="O4121">
        <v>0</v>
      </c>
      <c r="P4121">
        <v>0</v>
      </c>
      <c r="Q4121">
        <v>0</v>
      </c>
      <c r="R4121">
        <v>4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</v>
      </c>
      <c r="Y4121">
        <v>0</v>
      </c>
      <c r="Z4121">
        <v>6.2787146338831707</v>
      </c>
      <c r="AA4121">
        <v>0</v>
      </c>
      <c r="AB4121">
        <v>0</v>
      </c>
      <c r="AC4121">
        <v>0</v>
      </c>
      <c r="AD4121">
        <v>0</v>
      </c>
      <c r="AE4121">
        <v>6.2787146338831707</v>
      </c>
    </row>
    <row r="4122" spans="1:31" x14ac:dyDescent="0.3">
      <c r="A4122">
        <v>2700787</v>
      </c>
      <c r="B4122">
        <v>1</v>
      </c>
      <c r="C4122" t="s">
        <v>81</v>
      </c>
      <c r="D4122" t="s">
        <v>128</v>
      </c>
      <c r="E4122" t="s">
        <v>428</v>
      </c>
      <c r="F4122" t="s">
        <v>11738</v>
      </c>
      <c r="G4122" t="s">
        <v>2790</v>
      </c>
      <c r="H4122" t="s">
        <v>187</v>
      </c>
      <c r="I4122" t="s">
        <v>136</v>
      </c>
      <c r="J4122" t="s">
        <v>137</v>
      </c>
      <c r="K4122" t="s">
        <v>138</v>
      </c>
      <c r="L4122" t="s">
        <v>11739</v>
      </c>
      <c r="M4122" t="s">
        <v>11740</v>
      </c>
      <c r="N4122">
        <v>4.8274999999999997</v>
      </c>
      <c r="O4122">
        <v>0</v>
      </c>
      <c r="P4122">
        <v>0</v>
      </c>
      <c r="Q4122">
        <v>0</v>
      </c>
      <c r="R4122">
        <v>0</v>
      </c>
      <c r="S4122">
        <v>0</v>
      </c>
      <c r="T4122">
        <v>2</v>
      </c>
      <c r="U4122">
        <v>0</v>
      </c>
      <c r="V4122">
        <v>0</v>
      </c>
      <c r="W4122">
        <v>0</v>
      </c>
      <c r="X4122">
        <v>0</v>
      </c>
      <c r="Y4122">
        <v>0</v>
      </c>
      <c r="Z4122">
        <v>0</v>
      </c>
      <c r="AA4122">
        <v>0</v>
      </c>
      <c r="AB4122">
        <v>23.031141903544327</v>
      </c>
      <c r="AC4122">
        <v>0</v>
      </c>
      <c r="AD4122">
        <v>0</v>
      </c>
      <c r="AE4122">
        <v>23.031141903544327</v>
      </c>
    </row>
    <row r="4123" spans="1:31" x14ac:dyDescent="0.3">
      <c r="A4123">
        <v>2701358</v>
      </c>
      <c r="B4123">
        <v>1</v>
      </c>
      <c r="C4123" t="s">
        <v>80</v>
      </c>
      <c r="D4123" t="s">
        <v>97</v>
      </c>
      <c r="E4123" t="s">
        <v>160</v>
      </c>
      <c r="F4123" t="s">
        <v>7619</v>
      </c>
      <c r="G4123" t="s">
        <v>2196</v>
      </c>
      <c r="H4123" t="s">
        <v>135</v>
      </c>
      <c r="I4123" t="s">
        <v>136</v>
      </c>
      <c r="J4123" t="s">
        <v>137</v>
      </c>
      <c r="K4123" t="s">
        <v>138</v>
      </c>
      <c r="L4123" t="s">
        <v>11741</v>
      </c>
      <c r="M4123" t="s">
        <v>11742</v>
      </c>
      <c r="N4123">
        <v>5.4166666660000002</v>
      </c>
      <c r="O4123">
        <v>2</v>
      </c>
      <c r="P4123">
        <v>995</v>
      </c>
      <c r="Q4123">
        <v>1</v>
      </c>
      <c r="R4123">
        <v>32</v>
      </c>
      <c r="S4123">
        <v>5</v>
      </c>
      <c r="T4123">
        <v>71</v>
      </c>
      <c r="U4123">
        <v>0</v>
      </c>
      <c r="V4123">
        <v>0</v>
      </c>
      <c r="W4123">
        <v>103.49636822452096</v>
      </c>
      <c r="X4123">
        <v>807.35032367003021</v>
      </c>
      <c r="Y4123">
        <v>0.49817638979609463</v>
      </c>
      <c r="Z4123">
        <v>26.415755626950777</v>
      </c>
      <c r="AA4123">
        <v>38.354380095786368</v>
      </c>
      <c r="AB4123">
        <v>362.90912304273422</v>
      </c>
      <c r="AC4123">
        <v>0</v>
      </c>
      <c r="AD4123">
        <v>0</v>
      </c>
      <c r="AE4123">
        <v>1339.0241270498186</v>
      </c>
    </row>
    <row r="4124" spans="1:31" x14ac:dyDescent="0.3">
      <c r="A4124">
        <v>2701416</v>
      </c>
      <c r="B4124">
        <v>1</v>
      </c>
      <c r="C4124" t="s">
        <v>80</v>
      </c>
      <c r="D4124" t="s">
        <v>104</v>
      </c>
      <c r="E4124" t="s">
        <v>132</v>
      </c>
      <c r="F4124" t="s">
        <v>6796</v>
      </c>
      <c r="G4124" t="s">
        <v>134</v>
      </c>
      <c r="H4124" t="s">
        <v>135</v>
      </c>
      <c r="I4124" t="s">
        <v>136</v>
      </c>
      <c r="J4124" t="s">
        <v>137</v>
      </c>
      <c r="K4124" t="s">
        <v>138</v>
      </c>
      <c r="L4124" t="s">
        <v>11743</v>
      </c>
      <c r="M4124" t="s">
        <v>11744</v>
      </c>
      <c r="N4124">
        <v>8.5277776999999999E-2</v>
      </c>
      <c r="O4124">
        <v>7</v>
      </c>
      <c r="P4124">
        <v>96</v>
      </c>
      <c r="Q4124">
        <v>50</v>
      </c>
      <c r="R4124">
        <v>206</v>
      </c>
      <c r="S4124">
        <v>12</v>
      </c>
      <c r="T4124">
        <v>47</v>
      </c>
      <c r="U4124">
        <v>2</v>
      </c>
      <c r="V4124">
        <v>0</v>
      </c>
      <c r="W4124">
        <v>0.13874558165540368</v>
      </c>
      <c r="X4124">
        <v>1.331243175203783</v>
      </c>
      <c r="Y4124">
        <v>1.5155848661090958</v>
      </c>
      <c r="Z4124">
        <v>3.17154568521316</v>
      </c>
      <c r="AA4124">
        <v>1.4134028510530163</v>
      </c>
      <c r="AB4124">
        <v>0.97056471670132571</v>
      </c>
      <c r="AC4124">
        <v>0.64937183942216248</v>
      </c>
      <c r="AD4124">
        <v>0</v>
      </c>
      <c r="AE4124">
        <v>9.1904587153579467</v>
      </c>
    </row>
    <row r="4125" spans="1:31" x14ac:dyDescent="0.3">
      <c r="A4125">
        <v>2701421</v>
      </c>
      <c r="B4125">
        <v>1</v>
      </c>
      <c r="C4125" t="s">
        <v>80</v>
      </c>
      <c r="D4125" t="s">
        <v>104</v>
      </c>
      <c r="E4125" t="s">
        <v>132</v>
      </c>
      <c r="F4125" t="s">
        <v>6796</v>
      </c>
      <c r="G4125" t="s">
        <v>134</v>
      </c>
      <c r="H4125" t="s">
        <v>135</v>
      </c>
      <c r="I4125" t="s">
        <v>136</v>
      </c>
      <c r="J4125" t="s">
        <v>137</v>
      </c>
      <c r="K4125" t="s">
        <v>138</v>
      </c>
      <c r="L4125" t="s">
        <v>11745</v>
      </c>
      <c r="M4125" t="s">
        <v>11746</v>
      </c>
      <c r="N4125">
        <v>0.61805555499999998</v>
      </c>
      <c r="O4125">
        <v>7</v>
      </c>
      <c r="P4125">
        <v>96</v>
      </c>
      <c r="Q4125">
        <v>50</v>
      </c>
      <c r="R4125">
        <v>206</v>
      </c>
      <c r="S4125">
        <v>12</v>
      </c>
      <c r="T4125">
        <v>47</v>
      </c>
      <c r="U4125">
        <v>2</v>
      </c>
      <c r="V4125">
        <v>0</v>
      </c>
      <c r="W4125">
        <v>1.0097477133994586</v>
      </c>
      <c r="X4125">
        <v>9.5709015515450186</v>
      </c>
      <c r="Y4125">
        <v>10.908847153075165</v>
      </c>
      <c r="Z4125">
        <v>25.281614567148988</v>
      </c>
      <c r="AA4125">
        <v>10.309710224972148</v>
      </c>
      <c r="AB4125">
        <v>7.099537480262196</v>
      </c>
      <c r="AC4125">
        <v>4.5627924667250364</v>
      </c>
      <c r="AD4125">
        <v>0</v>
      </c>
      <c r="AE4125">
        <v>68.743151157128025</v>
      </c>
    </row>
    <row r="4126" spans="1:31" x14ac:dyDescent="0.3">
      <c r="A4126">
        <v>2701425</v>
      </c>
      <c r="B4126">
        <v>1</v>
      </c>
      <c r="C4126" t="s">
        <v>80</v>
      </c>
      <c r="D4126" t="s">
        <v>108</v>
      </c>
      <c r="E4126" t="s">
        <v>184</v>
      </c>
      <c r="F4126" t="s">
        <v>11747</v>
      </c>
      <c r="G4126" t="s">
        <v>186</v>
      </c>
      <c r="H4126" t="s">
        <v>187</v>
      </c>
      <c r="I4126" t="s">
        <v>136</v>
      </c>
      <c r="J4126" t="s">
        <v>137</v>
      </c>
      <c r="K4126" t="s">
        <v>138</v>
      </c>
      <c r="L4126" t="s">
        <v>11748</v>
      </c>
      <c r="M4126" t="s">
        <v>11749</v>
      </c>
      <c r="N4126">
        <v>1.170833333</v>
      </c>
      <c r="O4126">
        <v>0</v>
      </c>
      <c r="P4126">
        <v>3</v>
      </c>
      <c r="Q4126">
        <v>0</v>
      </c>
      <c r="R4126">
        <v>0</v>
      </c>
      <c r="S4126">
        <v>0</v>
      </c>
      <c r="T4126">
        <v>1</v>
      </c>
      <c r="U4126">
        <v>0</v>
      </c>
      <c r="V4126">
        <v>0</v>
      </c>
      <c r="W4126">
        <v>0</v>
      </c>
      <c r="X4126">
        <v>0.57226380723358738</v>
      </c>
      <c r="Y4126">
        <v>0</v>
      </c>
      <c r="Z4126">
        <v>0</v>
      </c>
      <c r="AA4126">
        <v>0</v>
      </c>
      <c r="AB4126">
        <v>0.13233767206600278</v>
      </c>
      <c r="AC4126">
        <v>0</v>
      </c>
      <c r="AD4126">
        <v>0</v>
      </c>
      <c r="AE4126">
        <v>0.70460147929959016</v>
      </c>
    </row>
    <row r="4127" spans="1:31" x14ac:dyDescent="0.3">
      <c r="A4127">
        <v>2697497</v>
      </c>
      <c r="B4127">
        <v>2</v>
      </c>
      <c r="C4127" t="s">
        <v>80</v>
      </c>
      <c r="D4127" t="s">
        <v>105</v>
      </c>
      <c r="E4127" t="s">
        <v>145</v>
      </c>
      <c r="F4127" t="s">
        <v>11750</v>
      </c>
      <c r="G4127" t="s">
        <v>176</v>
      </c>
      <c r="H4127" t="s">
        <v>135</v>
      </c>
      <c r="I4127" t="s">
        <v>136</v>
      </c>
      <c r="J4127" t="s">
        <v>137</v>
      </c>
      <c r="K4127" t="s">
        <v>138</v>
      </c>
      <c r="L4127" t="s">
        <v>11751</v>
      </c>
      <c r="M4127" t="s">
        <v>11752</v>
      </c>
      <c r="N4127">
        <v>0.30555555499999998</v>
      </c>
      <c r="O4127">
        <v>0</v>
      </c>
      <c r="P4127">
        <v>299</v>
      </c>
      <c r="Q4127">
        <v>0</v>
      </c>
      <c r="R4127">
        <v>9</v>
      </c>
      <c r="S4127">
        <v>0</v>
      </c>
      <c r="T4127">
        <v>33</v>
      </c>
      <c r="U4127">
        <v>0</v>
      </c>
      <c r="V4127">
        <v>0</v>
      </c>
      <c r="W4127">
        <v>0</v>
      </c>
      <c r="X4127">
        <v>14.954460738724201</v>
      </c>
      <c r="Y4127">
        <v>0</v>
      </c>
      <c r="Z4127">
        <v>0.49186349774332139</v>
      </c>
      <c r="AA4127">
        <v>0</v>
      </c>
      <c r="AB4127">
        <v>5.6749570866461214</v>
      </c>
      <c r="AC4127">
        <v>0</v>
      </c>
      <c r="AD4127">
        <v>0</v>
      </c>
      <c r="AE4127">
        <v>21.121281323113642</v>
      </c>
    </row>
    <row r="4128" spans="1:31" x14ac:dyDescent="0.3">
      <c r="A4128">
        <v>2700661</v>
      </c>
      <c r="B4128">
        <v>1</v>
      </c>
      <c r="C4128" t="s">
        <v>80</v>
      </c>
      <c r="D4128" t="s">
        <v>97</v>
      </c>
      <c r="E4128" t="s">
        <v>184</v>
      </c>
      <c r="F4128" t="s">
        <v>11753</v>
      </c>
      <c r="G4128" t="s">
        <v>2651</v>
      </c>
      <c r="H4128" t="s">
        <v>187</v>
      </c>
      <c r="I4128" t="s">
        <v>136</v>
      </c>
      <c r="J4128" t="s">
        <v>137</v>
      </c>
      <c r="K4128" t="s">
        <v>166</v>
      </c>
      <c r="L4128" t="s">
        <v>11754</v>
      </c>
      <c r="M4128" t="s">
        <v>11755</v>
      </c>
      <c r="N4128">
        <v>4.7677777770000001</v>
      </c>
      <c r="O4128">
        <v>0</v>
      </c>
      <c r="P4128">
        <v>6</v>
      </c>
      <c r="Q4128">
        <v>0</v>
      </c>
      <c r="R4128">
        <v>4</v>
      </c>
      <c r="S4128">
        <v>0</v>
      </c>
      <c r="T4128">
        <v>3</v>
      </c>
      <c r="U4128">
        <v>0</v>
      </c>
      <c r="V4128">
        <v>0</v>
      </c>
      <c r="W4128">
        <v>0</v>
      </c>
      <c r="X4128">
        <v>16.116006359464691</v>
      </c>
      <c r="Y4128">
        <v>0</v>
      </c>
      <c r="Z4128">
        <v>4.7145147674450465</v>
      </c>
      <c r="AA4128">
        <v>0</v>
      </c>
      <c r="AB4128">
        <v>27.131044739021949</v>
      </c>
      <c r="AC4128">
        <v>0</v>
      </c>
      <c r="AD4128">
        <v>0</v>
      </c>
      <c r="AE4128">
        <v>47.961565865931689</v>
      </c>
    </row>
    <row r="4129" spans="1:31" x14ac:dyDescent="0.3">
      <c r="A4129">
        <v>2701360</v>
      </c>
      <c r="B4129">
        <v>1</v>
      </c>
      <c r="C4129" t="s">
        <v>80</v>
      </c>
      <c r="D4129" t="s">
        <v>93</v>
      </c>
      <c r="E4129" t="s">
        <v>213</v>
      </c>
      <c r="F4129" t="s">
        <v>11756</v>
      </c>
      <c r="G4129" t="s">
        <v>215</v>
      </c>
      <c r="H4129" t="s">
        <v>187</v>
      </c>
      <c r="I4129" t="s">
        <v>136</v>
      </c>
      <c r="J4129" t="s">
        <v>137</v>
      </c>
      <c r="K4129" t="s">
        <v>138</v>
      </c>
      <c r="L4129" t="s">
        <v>11757</v>
      </c>
      <c r="M4129" t="s">
        <v>11758</v>
      </c>
      <c r="N4129">
        <v>3.0152777770000001</v>
      </c>
      <c r="O4129">
        <v>0</v>
      </c>
      <c r="P4129">
        <v>2</v>
      </c>
      <c r="Q4129">
        <v>0</v>
      </c>
      <c r="R4129">
        <v>0</v>
      </c>
      <c r="S4129">
        <v>0</v>
      </c>
      <c r="T4129">
        <v>2</v>
      </c>
      <c r="U4129">
        <v>0</v>
      </c>
      <c r="V4129">
        <v>0</v>
      </c>
      <c r="W4129">
        <v>0</v>
      </c>
      <c r="X4129">
        <v>1.8561147498046109</v>
      </c>
      <c r="Y4129">
        <v>0</v>
      </c>
      <c r="Z4129">
        <v>0</v>
      </c>
      <c r="AA4129">
        <v>0</v>
      </c>
      <c r="AB4129">
        <v>2.0388483623025602</v>
      </c>
      <c r="AC4129">
        <v>0</v>
      </c>
      <c r="AD4129">
        <v>0</v>
      </c>
      <c r="AE4129">
        <v>3.8949631121071713</v>
      </c>
    </row>
    <row r="4130" spans="1:31" x14ac:dyDescent="0.3">
      <c r="A4130">
        <v>2701422</v>
      </c>
      <c r="B4130">
        <v>1</v>
      </c>
      <c r="C4130" t="s">
        <v>80</v>
      </c>
      <c r="D4130" t="s">
        <v>90</v>
      </c>
      <c r="E4130" t="s">
        <v>184</v>
      </c>
      <c r="F4130" t="s">
        <v>11759</v>
      </c>
      <c r="G4130" t="s">
        <v>186</v>
      </c>
      <c r="H4130" t="s">
        <v>187</v>
      </c>
      <c r="I4130" t="s">
        <v>136</v>
      </c>
      <c r="J4130" t="s">
        <v>137</v>
      </c>
      <c r="K4130" t="s">
        <v>138</v>
      </c>
      <c r="L4130" t="s">
        <v>11760</v>
      </c>
      <c r="M4130" t="s">
        <v>11761</v>
      </c>
      <c r="N4130">
        <v>2.9680555549999998</v>
      </c>
      <c r="O4130">
        <v>0</v>
      </c>
      <c r="P4130">
        <v>260</v>
      </c>
      <c r="Q4130">
        <v>0</v>
      </c>
      <c r="R4130">
        <v>0</v>
      </c>
      <c r="S4130">
        <v>0</v>
      </c>
      <c r="T4130">
        <v>17</v>
      </c>
      <c r="U4130">
        <v>0</v>
      </c>
      <c r="V4130">
        <v>0</v>
      </c>
      <c r="W4130">
        <v>0</v>
      </c>
      <c r="X4130">
        <v>114.04621376273985</v>
      </c>
      <c r="Y4130">
        <v>0</v>
      </c>
      <c r="Z4130">
        <v>0</v>
      </c>
      <c r="AA4130">
        <v>0</v>
      </c>
      <c r="AB4130">
        <v>18.195142819403905</v>
      </c>
      <c r="AC4130">
        <v>0</v>
      </c>
      <c r="AD4130">
        <v>0</v>
      </c>
      <c r="AE4130">
        <v>132.24135658214377</v>
      </c>
    </row>
    <row r="4131" spans="1:31" x14ac:dyDescent="0.3">
      <c r="A4131">
        <v>2701426</v>
      </c>
      <c r="B4131">
        <v>1</v>
      </c>
      <c r="C4131" t="s">
        <v>80</v>
      </c>
      <c r="D4131" t="s">
        <v>83</v>
      </c>
      <c r="E4131" t="s">
        <v>184</v>
      </c>
      <c r="F4131" t="s">
        <v>11762</v>
      </c>
      <c r="G4131" t="s">
        <v>186</v>
      </c>
      <c r="H4131" t="s">
        <v>187</v>
      </c>
      <c r="I4131" t="s">
        <v>136</v>
      </c>
      <c r="J4131" t="s">
        <v>137</v>
      </c>
      <c r="K4131" t="s">
        <v>138</v>
      </c>
      <c r="L4131" t="s">
        <v>11763</v>
      </c>
      <c r="M4131" t="s">
        <v>11764</v>
      </c>
      <c r="N4131">
        <v>2.2736111110000001</v>
      </c>
      <c r="O4131">
        <v>0</v>
      </c>
      <c r="P4131">
        <v>5</v>
      </c>
      <c r="Q4131">
        <v>0</v>
      </c>
      <c r="R4131">
        <v>2</v>
      </c>
      <c r="S4131">
        <v>0</v>
      </c>
      <c r="T4131">
        <v>7</v>
      </c>
      <c r="U4131">
        <v>0</v>
      </c>
      <c r="V4131">
        <v>1</v>
      </c>
      <c r="W4131">
        <v>0</v>
      </c>
      <c r="X4131">
        <v>5.4264622134981506</v>
      </c>
      <c r="Y4131">
        <v>0</v>
      </c>
      <c r="Z4131">
        <v>1.550025490660313</v>
      </c>
      <c r="AA4131">
        <v>0</v>
      </c>
      <c r="AB4131">
        <v>112.01958301372578</v>
      </c>
      <c r="AC4131">
        <v>0</v>
      </c>
      <c r="AD4131">
        <v>90.729371926285665</v>
      </c>
      <c r="AE4131">
        <v>209.7254426441699</v>
      </c>
    </row>
    <row r="4132" spans="1:31" x14ac:dyDescent="0.3">
      <c r="A4132">
        <v>2701433</v>
      </c>
      <c r="B4132">
        <v>1</v>
      </c>
      <c r="C4132" t="s">
        <v>80</v>
      </c>
      <c r="D4132" t="s">
        <v>104</v>
      </c>
      <c r="E4132" t="s">
        <v>132</v>
      </c>
      <c r="F4132" t="s">
        <v>6796</v>
      </c>
      <c r="G4132" t="s">
        <v>134</v>
      </c>
      <c r="H4132" t="s">
        <v>135</v>
      </c>
      <c r="I4132" t="s">
        <v>136</v>
      </c>
      <c r="J4132" t="s">
        <v>137</v>
      </c>
      <c r="K4132" t="s">
        <v>138</v>
      </c>
      <c r="L4132" t="s">
        <v>11765</v>
      </c>
      <c r="M4132" t="s">
        <v>11766</v>
      </c>
      <c r="N4132">
        <v>0.35249999999999998</v>
      </c>
      <c r="O4132">
        <v>7</v>
      </c>
      <c r="P4132">
        <v>96</v>
      </c>
      <c r="Q4132">
        <v>50</v>
      </c>
      <c r="R4132">
        <v>206</v>
      </c>
      <c r="S4132">
        <v>12</v>
      </c>
      <c r="T4132">
        <v>47</v>
      </c>
      <c r="U4132">
        <v>2</v>
      </c>
      <c r="V4132">
        <v>0</v>
      </c>
      <c r="W4132">
        <v>0.64395691870855576</v>
      </c>
      <c r="X4132">
        <v>5.728736581653612</v>
      </c>
      <c r="Y4132">
        <v>7.4759155573129705</v>
      </c>
      <c r="Z4132">
        <v>17.884766067640292</v>
      </c>
      <c r="AA4132">
        <v>6.4222899209949089</v>
      </c>
      <c r="AB4132">
        <v>4.8644263700418149</v>
      </c>
      <c r="AC4132">
        <v>3.1914893194326455</v>
      </c>
      <c r="AD4132">
        <v>0</v>
      </c>
      <c r="AE4132">
        <v>46.2115807357848</v>
      </c>
    </row>
    <row r="4133" spans="1:31" x14ac:dyDescent="0.3">
      <c r="A4133">
        <v>2701440</v>
      </c>
      <c r="B4133">
        <v>1</v>
      </c>
      <c r="C4133" t="s">
        <v>81</v>
      </c>
      <c r="D4133" t="s">
        <v>117</v>
      </c>
      <c r="E4133" t="s">
        <v>160</v>
      </c>
      <c r="F4133" t="s">
        <v>1584</v>
      </c>
      <c r="G4133" t="s">
        <v>134</v>
      </c>
      <c r="H4133" t="s">
        <v>135</v>
      </c>
      <c r="I4133" t="s">
        <v>136</v>
      </c>
      <c r="J4133" t="s">
        <v>137</v>
      </c>
      <c r="K4133" t="s">
        <v>138</v>
      </c>
      <c r="L4133" t="s">
        <v>11767</v>
      </c>
      <c r="M4133" t="s">
        <v>11768</v>
      </c>
      <c r="N4133">
        <v>0.16500000000000001</v>
      </c>
      <c r="O4133">
        <v>4</v>
      </c>
      <c r="P4133">
        <v>2473</v>
      </c>
      <c r="Q4133">
        <v>41</v>
      </c>
      <c r="R4133">
        <v>87</v>
      </c>
      <c r="S4133">
        <v>26</v>
      </c>
      <c r="T4133">
        <v>240</v>
      </c>
      <c r="U4133">
        <v>4</v>
      </c>
      <c r="V4133">
        <v>0</v>
      </c>
      <c r="W4133">
        <v>0.11793417116287951</v>
      </c>
      <c r="X4133">
        <v>45.537111256823444</v>
      </c>
      <c r="Y4133">
        <v>29.402740290599247</v>
      </c>
      <c r="Z4133">
        <v>5.1675344909177898</v>
      </c>
      <c r="AA4133">
        <v>35.774037296342733</v>
      </c>
      <c r="AB4133">
        <v>13.488570383893524</v>
      </c>
      <c r="AC4133">
        <v>44.702190639305492</v>
      </c>
      <c r="AD4133">
        <v>0</v>
      </c>
      <c r="AE4133">
        <v>174.19011852904509</v>
      </c>
    </row>
    <row r="4134" spans="1:31" x14ac:dyDescent="0.3">
      <c r="A4134">
        <v>2701451</v>
      </c>
      <c r="B4134">
        <v>1</v>
      </c>
      <c r="C4134" t="s">
        <v>81</v>
      </c>
      <c r="D4134" t="s">
        <v>127</v>
      </c>
      <c r="E4134" t="s">
        <v>132</v>
      </c>
      <c r="F4134" t="s">
        <v>4105</v>
      </c>
      <c r="G4134" t="s">
        <v>134</v>
      </c>
      <c r="H4134" t="s">
        <v>135</v>
      </c>
      <c r="I4134" t="s">
        <v>136</v>
      </c>
      <c r="J4134" t="s">
        <v>137</v>
      </c>
      <c r="K4134" t="s">
        <v>138</v>
      </c>
      <c r="L4134" t="s">
        <v>11769</v>
      </c>
      <c r="M4134" t="s">
        <v>11770</v>
      </c>
      <c r="N4134">
        <v>0.66111111099999997</v>
      </c>
      <c r="O4134">
        <v>2</v>
      </c>
      <c r="P4134">
        <v>3</v>
      </c>
      <c r="Q4134">
        <v>59</v>
      </c>
      <c r="R4134">
        <v>37</v>
      </c>
      <c r="S4134">
        <v>6</v>
      </c>
      <c r="T4134">
        <v>0</v>
      </c>
      <c r="U4134">
        <v>0</v>
      </c>
      <c r="V4134">
        <v>0</v>
      </c>
      <c r="W4134">
        <v>0.28239787768422225</v>
      </c>
      <c r="X4134">
        <v>0.26493186295894111</v>
      </c>
      <c r="Y4134">
        <v>22.296344594176805</v>
      </c>
      <c r="Z4134">
        <v>5.2805151792737792</v>
      </c>
      <c r="AA4134">
        <v>1.3918280588198702</v>
      </c>
      <c r="AB4134">
        <v>0</v>
      </c>
      <c r="AC4134">
        <v>0</v>
      </c>
      <c r="AD4134">
        <v>0</v>
      </c>
      <c r="AE4134">
        <v>29.516017572913618</v>
      </c>
    </row>
    <row r="4135" spans="1:31" x14ac:dyDescent="0.3">
      <c r="A4135">
        <v>2701454</v>
      </c>
      <c r="B4135">
        <v>1</v>
      </c>
      <c r="C4135" t="s">
        <v>80</v>
      </c>
      <c r="D4135" t="s">
        <v>106</v>
      </c>
      <c r="E4135" t="s">
        <v>160</v>
      </c>
      <c r="F4135" t="s">
        <v>9060</v>
      </c>
      <c r="G4135" t="s">
        <v>134</v>
      </c>
      <c r="H4135" t="s">
        <v>135</v>
      </c>
      <c r="I4135" t="s">
        <v>136</v>
      </c>
      <c r="J4135" t="s">
        <v>137</v>
      </c>
      <c r="K4135" t="s">
        <v>138</v>
      </c>
      <c r="L4135" t="s">
        <v>11771</v>
      </c>
      <c r="M4135" t="s">
        <v>11772</v>
      </c>
      <c r="N4135">
        <v>9.3055554999999998E-2</v>
      </c>
      <c r="O4135">
        <v>1</v>
      </c>
      <c r="P4135">
        <v>4</v>
      </c>
      <c r="Q4135">
        <v>68</v>
      </c>
      <c r="R4135">
        <v>337</v>
      </c>
      <c r="S4135">
        <v>28</v>
      </c>
      <c r="T4135">
        <v>61</v>
      </c>
      <c r="U4135">
        <v>0</v>
      </c>
      <c r="V4135">
        <v>0</v>
      </c>
      <c r="W4135">
        <v>3.4864706391444455E-2</v>
      </c>
      <c r="X4135">
        <v>0.11635304284120278</v>
      </c>
      <c r="Y4135">
        <v>65.753996043971469</v>
      </c>
      <c r="Z4135">
        <v>93.538043338728912</v>
      </c>
      <c r="AA4135">
        <v>12.194211625574722</v>
      </c>
      <c r="AB4135">
        <v>17.576050113112135</v>
      </c>
      <c r="AC4135">
        <v>0</v>
      </c>
      <c r="AD4135">
        <v>0</v>
      </c>
      <c r="AE4135">
        <v>189.21351887061988</v>
      </c>
    </row>
    <row r="4136" spans="1:31" x14ac:dyDescent="0.3">
      <c r="A4136">
        <v>2701422</v>
      </c>
      <c r="B4136">
        <v>2</v>
      </c>
      <c r="C4136" t="s">
        <v>80</v>
      </c>
      <c r="D4136" t="s">
        <v>90</v>
      </c>
      <c r="E4136" t="s">
        <v>244</v>
      </c>
      <c r="F4136" t="s">
        <v>11773</v>
      </c>
      <c r="G4136" t="s">
        <v>186</v>
      </c>
      <c r="H4136" t="s">
        <v>187</v>
      </c>
      <c r="I4136" t="s">
        <v>136</v>
      </c>
      <c r="J4136" t="s">
        <v>137</v>
      </c>
      <c r="K4136" t="s">
        <v>138</v>
      </c>
      <c r="L4136" t="s">
        <v>11761</v>
      </c>
      <c r="M4136" t="s">
        <v>11774</v>
      </c>
      <c r="N4136">
        <v>0.341388888</v>
      </c>
      <c r="O4136">
        <v>0</v>
      </c>
      <c r="P4136">
        <v>562</v>
      </c>
      <c r="Q4136">
        <v>0</v>
      </c>
      <c r="R4136">
        <v>0</v>
      </c>
      <c r="S4136">
        <v>0</v>
      </c>
      <c r="T4136">
        <v>58</v>
      </c>
      <c r="U4136">
        <v>0</v>
      </c>
      <c r="V4136">
        <v>0</v>
      </c>
      <c r="W4136">
        <v>0</v>
      </c>
      <c r="X4136">
        <v>33.85197672312367</v>
      </c>
      <c r="Y4136">
        <v>0</v>
      </c>
      <c r="Z4136">
        <v>0</v>
      </c>
      <c r="AA4136">
        <v>0</v>
      </c>
      <c r="AB4136">
        <v>14.547675641168928</v>
      </c>
      <c r="AC4136">
        <v>0</v>
      </c>
      <c r="AD4136">
        <v>0</v>
      </c>
      <c r="AE4136">
        <v>48.399652364292599</v>
      </c>
    </row>
    <row r="4137" spans="1:31" x14ac:dyDescent="0.3">
      <c r="A4137">
        <v>2701489</v>
      </c>
      <c r="B4137">
        <v>1</v>
      </c>
      <c r="C4137" t="s">
        <v>80</v>
      </c>
      <c r="D4137" t="s">
        <v>93</v>
      </c>
      <c r="E4137" t="s">
        <v>160</v>
      </c>
      <c r="F4137" t="s">
        <v>11775</v>
      </c>
      <c r="G4137" t="s">
        <v>134</v>
      </c>
      <c r="H4137" t="s">
        <v>135</v>
      </c>
      <c r="I4137" t="s">
        <v>169</v>
      </c>
      <c r="J4137" t="s">
        <v>137</v>
      </c>
      <c r="K4137" t="s">
        <v>138</v>
      </c>
      <c r="L4137" t="s">
        <v>11776</v>
      </c>
      <c r="M4137" t="s">
        <v>11777</v>
      </c>
      <c r="N4137">
        <v>2.7777769999999999E-3</v>
      </c>
      <c r="O4137">
        <v>1</v>
      </c>
      <c r="P4137">
        <v>0</v>
      </c>
      <c r="Q4137">
        <v>7</v>
      </c>
      <c r="R4137">
        <v>0</v>
      </c>
      <c r="S4137">
        <v>5</v>
      </c>
      <c r="T4137">
        <v>0</v>
      </c>
      <c r="U4137">
        <v>0</v>
      </c>
      <c r="V4137">
        <v>0</v>
      </c>
      <c r="W4137">
        <v>2.3372371070555561E-3</v>
      </c>
      <c r="X4137">
        <v>0</v>
      </c>
      <c r="Y4137">
        <v>0.114096838162275</v>
      </c>
      <c r="Z4137">
        <v>0</v>
      </c>
      <c r="AA4137">
        <v>0.11522420356822334</v>
      </c>
      <c r="AB4137">
        <v>0</v>
      </c>
      <c r="AC4137">
        <v>0</v>
      </c>
      <c r="AD4137">
        <v>0</v>
      </c>
      <c r="AE4137">
        <v>0.23165827883755391</v>
      </c>
    </row>
    <row r="4138" spans="1:31" x14ac:dyDescent="0.3">
      <c r="A4138">
        <v>2701500</v>
      </c>
      <c r="B4138">
        <v>1</v>
      </c>
      <c r="C4138" t="s">
        <v>81</v>
      </c>
      <c r="D4138" t="s">
        <v>112</v>
      </c>
      <c r="E4138" t="s">
        <v>132</v>
      </c>
      <c r="F4138" t="s">
        <v>11778</v>
      </c>
      <c r="G4138" t="s">
        <v>134</v>
      </c>
      <c r="H4138" t="s">
        <v>135</v>
      </c>
      <c r="I4138" t="s">
        <v>169</v>
      </c>
      <c r="J4138" t="s">
        <v>137</v>
      </c>
      <c r="K4138" t="s">
        <v>138</v>
      </c>
      <c r="L4138" t="s">
        <v>11779</v>
      </c>
      <c r="M4138" t="s">
        <v>11780</v>
      </c>
      <c r="N4138">
        <v>2.7777769999999999E-3</v>
      </c>
      <c r="O4138">
        <v>1</v>
      </c>
      <c r="P4138">
        <v>721</v>
      </c>
      <c r="Q4138">
        <v>32</v>
      </c>
      <c r="R4138">
        <v>147</v>
      </c>
      <c r="S4138">
        <v>5</v>
      </c>
      <c r="T4138">
        <v>112</v>
      </c>
      <c r="U4138">
        <v>0</v>
      </c>
      <c r="V4138">
        <v>0</v>
      </c>
      <c r="W4138">
        <v>4.812016666666667E-4</v>
      </c>
      <c r="X4138">
        <v>0.32492756094972441</v>
      </c>
      <c r="Y4138">
        <v>0.27241303474134593</v>
      </c>
      <c r="Z4138">
        <v>0.56971858791865115</v>
      </c>
      <c r="AA4138">
        <v>2.4140475757108336E-2</v>
      </c>
      <c r="AB4138">
        <v>0.16514965479106111</v>
      </c>
      <c r="AC4138">
        <v>0</v>
      </c>
      <c r="AD4138">
        <v>0</v>
      </c>
      <c r="AE4138">
        <v>1.3568305158245577</v>
      </c>
    </row>
    <row r="4139" spans="1:31" x14ac:dyDescent="0.3">
      <c r="A4139">
        <v>2701419</v>
      </c>
      <c r="B4139">
        <v>1</v>
      </c>
      <c r="C4139" t="s">
        <v>81</v>
      </c>
      <c r="D4139" t="s">
        <v>113</v>
      </c>
      <c r="E4139" t="s">
        <v>132</v>
      </c>
      <c r="F4139" t="s">
        <v>2826</v>
      </c>
      <c r="G4139" t="s">
        <v>134</v>
      </c>
      <c r="H4139" t="s">
        <v>135</v>
      </c>
      <c r="I4139" t="s">
        <v>136</v>
      </c>
      <c r="J4139" t="s">
        <v>137</v>
      </c>
      <c r="K4139" t="s">
        <v>138</v>
      </c>
      <c r="L4139" t="s">
        <v>11781</v>
      </c>
      <c r="M4139" t="s">
        <v>11782</v>
      </c>
      <c r="N4139">
        <v>0.85</v>
      </c>
      <c r="O4139">
        <v>3</v>
      </c>
      <c r="P4139">
        <v>692</v>
      </c>
      <c r="Q4139">
        <v>51</v>
      </c>
      <c r="R4139">
        <v>265</v>
      </c>
      <c r="S4139">
        <v>8</v>
      </c>
      <c r="T4139">
        <v>43</v>
      </c>
      <c r="U4139">
        <v>0</v>
      </c>
      <c r="V4139">
        <v>0</v>
      </c>
      <c r="W4139">
        <v>0.35178300089999998</v>
      </c>
      <c r="X4139">
        <v>105.93023358608335</v>
      </c>
      <c r="Y4139">
        <v>73.260833284950365</v>
      </c>
      <c r="Z4139">
        <v>104.89854288985067</v>
      </c>
      <c r="AA4139">
        <v>29.034713932139624</v>
      </c>
      <c r="AB4139">
        <v>10.746346526306398</v>
      </c>
      <c r="AC4139">
        <v>0</v>
      </c>
      <c r="AD4139">
        <v>0</v>
      </c>
      <c r="AE4139">
        <v>324.22245322023036</v>
      </c>
    </row>
    <row r="4140" spans="1:31" x14ac:dyDescent="0.3">
      <c r="A4140">
        <v>2701443</v>
      </c>
      <c r="B4140">
        <v>1</v>
      </c>
      <c r="C4140" t="s">
        <v>81</v>
      </c>
      <c r="D4140" t="s">
        <v>126</v>
      </c>
      <c r="E4140" t="s">
        <v>132</v>
      </c>
      <c r="F4140" t="s">
        <v>276</v>
      </c>
      <c r="G4140" t="s">
        <v>134</v>
      </c>
      <c r="H4140" t="s">
        <v>135</v>
      </c>
      <c r="I4140" t="s">
        <v>136</v>
      </c>
      <c r="J4140" t="s">
        <v>137</v>
      </c>
      <c r="K4140" t="s">
        <v>138</v>
      </c>
      <c r="L4140" t="s">
        <v>11783</v>
      </c>
      <c r="M4140" t="s">
        <v>11784</v>
      </c>
      <c r="N4140">
        <v>1.0666666659999999</v>
      </c>
      <c r="O4140">
        <v>7</v>
      </c>
      <c r="P4140">
        <v>923</v>
      </c>
      <c r="Q4140">
        <v>51</v>
      </c>
      <c r="R4140">
        <v>131</v>
      </c>
      <c r="S4140">
        <v>4</v>
      </c>
      <c r="T4140">
        <v>55</v>
      </c>
      <c r="U4140">
        <v>0</v>
      </c>
      <c r="V4140">
        <v>0</v>
      </c>
      <c r="W4140">
        <v>1.3048039819500006</v>
      </c>
      <c r="X4140">
        <v>95.118076009133134</v>
      </c>
      <c r="Y4140">
        <v>151.71748820136804</v>
      </c>
      <c r="Z4140">
        <v>74.228782400766789</v>
      </c>
      <c r="AA4140">
        <v>9.5733467706574391</v>
      </c>
      <c r="AB4140">
        <v>17.005394620923305</v>
      </c>
      <c r="AC4140">
        <v>0</v>
      </c>
      <c r="AD4140">
        <v>0</v>
      </c>
      <c r="AE4140">
        <v>348.94789198479873</v>
      </c>
    </row>
    <row r="4141" spans="1:31" x14ac:dyDescent="0.3">
      <c r="A4141">
        <v>2701470</v>
      </c>
      <c r="B4141">
        <v>1</v>
      </c>
      <c r="C4141" t="s">
        <v>80</v>
      </c>
      <c r="D4141" t="s">
        <v>85</v>
      </c>
      <c r="E4141" t="s">
        <v>244</v>
      </c>
      <c r="F4141" t="s">
        <v>11785</v>
      </c>
      <c r="G4141" t="s">
        <v>165</v>
      </c>
      <c r="H4141" t="s">
        <v>187</v>
      </c>
      <c r="I4141" t="s">
        <v>136</v>
      </c>
      <c r="J4141" t="s">
        <v>137</v>
      </c>
      <c r="K4141" t="s">
        <v>166</v>
      </c>
      <c r="L4141" t="s">
        <v>11786</v>
      </c>
      <c r="M4141" t="s">
        <v>11787</v>
      </c>
      <c r="N4141">
        <v>0.57138888799999998</v>
      </c>
      <c r="O4141">
        <v>0</v>
      </c>
      <c r="P4141">
        <v>274</v>
      </c>
      <c r="Q4141">
        <v>0</v>
      </c>
      <c r="R4141">
        <v>0</v>
      </c>
      <c r="S4141">
        <v>0</v>
      </c>
      <c r="T4141">
        <v>4</v>
      </c>
      <c r="U4141">
        <v>0</v>
      </c>
      <c r="V4141">
        <v>0</v>
      </c>
      <c r="W4141">
        <v>0</v>
      </c>
      <c r="X4141">
        <v>32.531208532253537</v>
      </c>
      <c r="Y4141">
        <v>0</v>
      </c>
      <c r="Z4141">
        <v>0</v>
      </c>
      <c r="AA4141">
        <v>0</v>
      </c>
      <c r="AB4141">
        <v>5.7195530454600423</v>
      </c>
      <c r="AC4141">
        <v>0</v>
      </c>
      <c r="AD4141">
        <v>0</v>
      </c>
      <c r="AE4141">
        <v>38.250761577713575</v>
      </c>
    </row>
    <row r="4142" spans="1:31" x14ac:dyDescent="0.3">
      <c r="A4142">
        <v>2701501</v>
      </c>
      <c r="B4142">
        <v>1</v>
      </c>
      <c r="C4142" t="s">
        <v>80</v>
      </c>
      <c r="D4142" t="s">
        <v>105</v>
      </c>
      <c r="E4142" t="s">
        <v>160</v>
      </c>
      <c r="F4142" t="s">
        <v>11788</v>
      </c>
      <c r="G4142" t="s">
        <v>134</v>
      </c>
      <c r="H4142" t="s">
        <v>135</v>
      </c>
      <c r="I4142" t="s">
        <v>136</v>
      </c>
      <c r="J4142" t="s">
        <v>137</v>
      </c>
      <c r="K4142" t="s">
        <v>138</v>
      </c>
      <c r="L4142" t="s">
        <v>11779</v>
      </c>
      <c r="M4142" t="s">
        <v>11789</v>
      </c>
      <c r="N4142">
        <v>0.24722222199999999</v>
      </c>
      <c r="O4142">
        <v>0</v>
      </c>
      <c r="P4142">
        <v>473</v>
      </c>
      <c r="Q4142">
        <v>1</v>
      </c>
      <c r="R4142">
        <v>31</v>
      </c>
      <c r="S4142">
        <v>14</v>
      </c>
      <c r="T4142">
        <v>67</v>
      </c>
      <c r="U4142">
        <v>5</v>
      </c>
      <c r="V4142">
        <v>0</v>
      </c>
      <c r="W4142">
        <v>0</v>
      </c>
      <c r="X4142">
        <v>24.867584583981174</v>
      </c>
      <c r="Y4142">
        <v>4.4717449439004024</v>
      </c>
      <c r="Z4142">
        <v>2.5391621685556323</v>
      </c>
      <c r="AA4142">
        <v>49.238973873794478</v>
      </c>
      <c r="AB4142">
        <v>13.589324664511558</v>
      </c>
      <c r="AC4142">
        <v>330.53409992968443</v>
      </c>
      <c r="AD4142">
        <v>0</v>
      </c>
      <c r="AE4142">
        <v>425.2408901644277</v>
      </c>
    </row>
    <row r="4143" spans="1:31" x14ac:dyDescent="0.3">
      <c r="A4143">
        <v>2701502</v>
      </c>
      <c r="B4143">
        <v>1</v>
      </c>
      <c r="C4143" t="s">
        <v>80</v>
      </c>
      <c r="D4143" t="s">
        <v>100</v>
      </c>
      <c r="E4143" t="s">
        <v>160</v>
      </c>
      <c r="F4143" t="s">
        <v>11790</v>
      </c>
      <c r="G4143" t="s">
        <v>134</v>
      </c>
      <c r="H4143" t="s">
        <v>135</v>
      </c>
      <c r="I4143" t="s">
        <v>136</v>
      </c>
      <c r="J4143" t="s">
        <v>137</v>
      </c>
      <c r="K4143" t="s">
        <v>138</v>
      </c>
      <c r="L4143" t="s">
        <v>11791</v>
      </c>
      <c r="M4143" t="s">
        <v>11792</v>
      </c>
      <c r="N4143">
        <v>0.115833333</v>
      </c>
      <c r="O4143">
        <v>0</v>
      </c>
      <c r="P4143">
        <v>0</v>
      </c>
      <c r="Q4143">
        <v>0</v>
      </c>
      <c r="R4143">
        <v>0</v>
      </c>
      <c r="S4143">
        <v>1</v>
      </c>
      <c r="T4143">
        <v>0</v>
      </c>
      <c r="U4143">
        <v>0</v>
      </c>
      <c r="V4143">
        <v>0</v>
      </c>
      <c r="W4143">
        <v>0</v>
      </c>
      <c r="X4143">
        <v>0</v>
      </c>
      <c r="Y4143">
        <v>0</v>
      </c>
      <c r="Z4143">
        <v>0</v>
      </c>
      <c r="AA4143">
        <v>51.186658341797425</v>
      </c>
      <c r="AB4143">
        <v>0</v>
      </c>
      <c r="AC4143">
        <v>0</v>
      </c>
      <c r="AD4143">
        <v>0</v>
      </c>
      <c r="AE4143">
        <v>51.186658341797425</v>
      </c>
    </row>
    <row r="4144" spans="1:31" x14ac:dyDescent="0.3">
      <c r="A4144">
        <v>2701527</v>
      </c>
      <c r="B4144">
        <v>1</v>
      </c>
      <c r="C4144" t="s">
        <v>80</v>
      </c>
      <c r="D4144" t="s">
        <v>84</v>
      </c>
      <c r="E4144" t="s">
        <v>145</v>
      </c>
      <c r="F4144" t="s">
        <v>11793</v>
      </c>
      <c r="G4144" t="s">
        <v>442</v>
      </c>
      <c r="H4144" t="s">
        <v>135</v>
      </c>
      <c r="I4144" t="s">
        <v>136</v>
      </c>
      <c r="J4144" t="s">
        <v>137</v>
      </c>
      <c r="K4144" t="s">
        <v>138</v>
      </c>
      <c r="L4144" t="s">
        <v>11794</v>
      </c>
      <c r="M4144" t="s">
        <v>11795</v>
      </c>
      <c r="N4144">
        <v>0.33333333300000001</v>
      </c>
      <c r="O4144">
        <v>16</v>
      </c>
      <c r="P4144">
        <v>2388</v>
      </c>
      <c r="Q4144">
        <v>5</v>
      </c>
      <c r="R4144">
        <v>295</v>
      </c>
      <c r="S4144">
        <v>14</v>
      </c>
      <c r="T4144">
        <v>313</v>
      </c>
      <c r="U4144">
        <v>0</v>
      </c>
      <c r="V4144">
        <v>0</v>
      </c>
      <c r="W4144">
        <v>2.3094547246276629</v>
      </c>
      <c r="X4144">
        <v>148.67061414335319</v>
      </c>
      <c r="Y4144">
        <v>9.2165635404165602</v>
      </c>
      <c r="Z4144">
        <v>56.420504228774185</v>
      </c>
      <c r="AA4144">
        <v>16.247627630150337</v>
      </c>
      <c r="AB4144">
        <v>82.859403630736054</v>
      </c>
      <c r="AC4144">
        <v>0</v>
      </c>
      <c r="AD4144">
        <v>0</v>
      </c>
      <c r="AE4144">
        <v>315.724167898058</v>
      </c>
    </row>
    <row r="4145" spans="1:31" x14ac:dyDescent="0.3">
      <c r="A4145">
        <v>2701547</v>
      </c>
      <c r="B4145">
        <v>1</v>
      </c>
      <c r="C4145" t="s">
        <v>81</v>
      </c>
      <c r="D4145" t="s">
        <v>113</v>
      </c>
      <c r="E4145" t="s">
        <v>145</v>
      </c>
      <c r="F4145" t="s">
        <v>11796</v>
      </c>
      <c r="G4145" t="s">
        <v>134</v>
      </c>
      <c r="H4145" t="s">
        <v>135</v>
      </c>
      <c r="I4145" t="s">
        <v>169</v>
      </c>
      <c r="J4145" t="s">
        <v>137</v>
      </c>
      <c r="K4145" t="s">
        <v>138</v>
      </c>
      <c r="L4145" t="s">
        <v>11797</v>
      </c>
      <c r="M4145" t="s">
        <v>11798</v>
      </c>
      <c r="N4145">
        <v>0.02</v>
      </c>
      <c r="O4145">
        <v>0</v>
      </c>
      <c r="P4145">
        <v>0</v>
      </c>
      <c r="Q4145">
        <v>8</v>
      </c>
      <c r="R4145">
        <v>0</v>
      </c>
      <c r="S4145">
        <v>0</v>
      </c>
      <c r="T4145">
        <v>0</v>
      </c>
      <c r="U4145">
        <v>0</v>
      </c>
      <c r="V4145">
        <v>0</v>
      </c>
      <c r="W4145">
        <v>0</v>
      </c>
      <c r="X4145">
        <v>0</v>
      </c>
      <c r="Y4145">
        <v>1.2627513696839761</v>
      </c>
      <c r="Z4145">
        <v>0</v>
      </c>
      <c r="AA4145">
        <v>0</v>
      </c>
      <c r="AB4145">
        <v>0</v>
      </c>
      <c r="AC4145">
        <v>0</v>
      </c>
      <c r="AD4145">
        <v>0</v>
      </c>
      <c r="AE4145">
        <v>1.2627513696839761</v>
      </c>
    </row>
    <row r="4146" spans="1:31" x14ac:dyDescent="0.3">
      <c r="A4146">
        <v>2701554</v>
      </c>
      <c r="B4146">
        <v>1</v>
      </c>
      <c r="C4146" t="s">
        <v>80</v>
      </c>
      <c r="D4146" t="s">
        <v>102</v>
      </c>
      <c r="E4146" t="s">
        <v>184</v>
      </c>
      <c r="F4146" t="s">
        <v>11799</v>
      </c>
      <c r="G4146" t="s">
        <v>165</v>
      </c>
      <c r="H4146" t="s">
        <v>187</v>
      </c>
      <c r="I4146" t="s">
        <v>136</v>
      </c>
      <c r="J4146" t="s">
        <v>137</v>
      </c>
      <c r="K4146" t="s">
        <v>166</v>
      </c>
      <c r="L4146" t="s">
        <v>11800</v>
      </c>
      <c r="M4146" t="s">
        <v>11801</v>
      </c>
      <c r="N4146">
        <v>1.1858333329999999</v>
      </c>
      <c r="O4146">
        <v>0</v>
      </c>
      <c r="P4146">
        <v>5</v>
      </c>
      <c r="Q4146">
        <v>0</v>
      </c>
      <c r="R4146">
        <v>5</v>
      </c>
      <c r="S4146">
        <v>0</v>
      </c>
      <c r="T4146">
        <v>5</v>
      </c>
      <c r="U4146">
        <v>0</v>
      </c>
      <c r="V4146">
        <v>0</v>
      </c>
      <c r="W4146">
        <v>0</v>
      </c>
      <c r="X4146">
        <v>1.2100933593352561</v>
      </c>
      <c r="Y4146">
        <v>0</v>
      </c>
      <c r="Z4146">
        <v>1.5760306508034185</v>
      </c>
      <c r="AA4146">
        <v>0</v>
      </c>
      <c r="AB4146">
        <v>0.56333976007834796</v>
      </c>
      <c r="AC4146">
        <v>0</v>
      </c>
      <c r="AD4146">
        <v>0</v>
      </c>
      <c r="AE4146">
        <v>3.3494637702170227</v>
      </c>
    </row>
    <row r="4147" spans="1:31" x14ac:dyDescent="0.3">
      <c r="A4147">
        <v>2685458</v>
      </c>
      <c r="B4147">
        <v>1</v>
      </c>
      <c r="C4147" t="s">
        <v>80</v>
      </c>
      <c r="D4147" t="s">
        <v>96</v>
      </c>
      <c r="E4147" t="s">
        <v>145</v>
      </c>
      <c r="F4147" t="s">
        <v>11802</v>
      </c>
      <c r="G4147" t="s">
        <v>134</v>
      </c>
      <c r="H4147" t="s">
        <v>135</v>
      </c>
      <c r="I4147" t="s">
        <v>136</v>
      </c>
      <c r="J4147" t="s">
        <v>137</v>
      </c>
      <c r="K4147" t="s">
        <v>138</v>
      </c>
      <c r="L4147" t="s">
        <v>11803</v>
      </c>
      <c r="M4147" t="s">
        <v>11804</v>
      </c>
      <c r="N4147">
        <v>0.44277777699999998</v>
      </c>
      <c r="O4147">
        <v>0</v>
      </c>
      <c r="P4147">
        <v>865</v>
      </c>
      <c r="Q4147">
        <v>0</v>
      </c>
      <c r="R4147">
        <v>4</v>
      </c>
      <c r="S4147">
        <v>0</v>
      </c>
      <c r="T4147">
        <v>75</v>
      </c>
      <c r="U4147">
        <v>0</v>
      </c>
      <c r="V4147">
        <v>0</v>
      </c>
      <c r="W4147">
        <v>0</v>
      </c>
      <c r="X4147">
        <v>62.873249138405583</v>
      </c>
      <c r="Y4147">
        <v>0</v>
      </c>
      <c r="Z4147">
        <v>0.43656493749930747</v>
      </c>
      <c r="AA4147">
        <v>0</v>
      </c>
      <c r="AB4147">
        <v>16.104532814087278</v>
      </c>
      <c r="AC4147">
        <v>0</v>
      </c>
      <c r="AD4147">
        <v>0</v>
      </c>
      <c r="AE4147">
        <v>79.414346889992174</v>
      </c>
    </row>
    <row r="4148" spans="1:31" x14ac:dyDescent="0.3">
      <c r="A4148">
        <v>2701462</v>
      </c>
      <c r="B4148">
        <v>1</v>
      </c>
      <c r="C4148" t="s">
        <v>81</v>
      </c>
      <c r="D4148" t="s">
        <v>113</v>
      </c>
      <c r="E4148" t="s">
        <v>184</v>
      </c>
      <c r="F4148" t="s">
        <v>11805</v>
      </c>
      <c r="G4148" t="s">
        <v>186</v>
      </c>
      <c r="H4148" t="s">
        <v>187</v>
      </c>
      <c r="I4148" t="s">
        <v>136</v>
      </c>
      <c r="J4148" t="s">
        <v>137</v>
      </c>
      <c r="K4148" t="s">
        <v>138</v>
      </c>
      <c r="L4148" t="s">
        <v>11806</v>
      </c>
      <c r="M4148" t="s">
        <v>11807</v>
      </c>
      <c r="N4148">
        <v>2.0963888879999999</v>
      </c>
      <c r="O4148">
        <v>0</v>
      </c>
      <c r="P4148">
        <v>17</v>
      </c>
      <c r="Q4148">
        <v>0</v>
      </c>
      <c r="R4148">
        <v>0</v>
      </c>
      <c r="S4148">
        <v>0</v>
      </c>
      <c r="T4148">
        <v>1</v>
      </c>
      <c r="U4148">
        <v>0</v>
      </c>
      <c r="V4148">
        <v>0</v>
      </c>
      <c r="W4148">
        <v>0</v>
      </c>
      <c r="X4148">
        <v>3.1400179562371315</v>
      </c>
      <c r="Y4148">
        <v>0</v>
      </c>
      <c r="Z4148">
        <v>0</v>
      </c>
      <c r="AA4148">
        <v>0</v>
      </c>
      <c r="AB4148">
        <v>0</v>
      </c>
      <c r="AC4148">
        <v>0</v>
      </c>
      <c r="AD4148">
        <v>0</v>
      </c>
      <c r="AE4148">
        <v>3.1400179562371315</v>
      </c>
    </row>
    <row r="4149" spans="1:31" x14ac:dyDescent="0.3">
      <c r="A4149">
        <v>2701464</v>
      </c>
      <c r="B4149">
        <v>1</v>
      </c>
      <c r="C4149" t="s">
        <v>81</v>
      </c>
      <c r="D4149" t="s">
        <v>127</v>
      </c>
      <c r="E4149" t="s">
        <v>132</v>
      </c>
      <c r="F4149" t="s">
        <v>11808</v>
      </c>
      <c r="G4149" t="s">
        <v>134</v>
      </c>
      <c r="H4149" t="s">
        <v>135</v>
      </c>
      <c r="I4149" t="s">
        <v>136</v>
      </c>
      <c r="J4149" t="s">
        <v>137</v>
      </c>
      <c r="K4149" t="s">
        <v>138</v>
      </c>
      <c r="L4149" t="s">
        <v>11809</v>
      </c>
      <c r="M4149" t="s">
        <v>11810</v>
      </c>
      <c r="N4149">
        <v>1.2722222219999999</v>
      </c>
      <c r="O4149">
        <v>0</v>
      </c>
      <c r="P4149">
        <v>278</v>
      </c>
      <c r="Q4149">
        <v>0</v>
      </c>
      <c r="R4149">
        <v>22</v>
      </c>
      <c r="S4149">
        <v>3</v>
      </c>
      <c r="T4149">
        <v>35</v>
      </c>
      <c r="U4149">
        <v>2</v>
      </c>
      <c r="V4149">
        <v>0</v>
      </c>
      <c r="W4149">
        <v>0</v>
      </c>
      <c r="X4149">
        <v>68.639995456823726</v>
      </c>
      <c r="Y4149">
        <v>0</v>
      </c>
      <c r="Z4149">
        <v>14.789364198352347</v>
      </c>
      <c r="AA4149">
        <v>11.595021922283228</v>
      </c>
      <c r="AB4149">
        <v>28.272344524995695</v>
      </c>
      <c r="AC4149">
        <v>328.01786507992063</v>
      </c>
      <c r="AD4149">
        <v>0</v>
      </c>
      <c r="AE4149">
        <v>451.31459118237558</v>
      </c>
    </row>
    <row r="4150" spans="1:31" x14ac:dyDescent="0.3">
      <c r="A4150">
        <v>2701465</v>
      </c>
      <c r="B4150">
        <v>1</v>
      </c>
      <c r="C4150" t="s">
        <v>80</v>
      </c>
      <c r="D4150" t="s">
        <v>106</v>
      </c>
      <c r="E4150" t="s">
        <v>132</v>
      </c>
      <c r="F4150" t="s">
        <v>9554</v>
      </c>
      <c r="G4150" t="s">
        <v>134</v>
      </c>
      <c r="H4150" t="s">
        <v>135</v>
      </c>
      <c r="I4150" t="s">
        <v>169</v>
      </c>
      <c r="J4150" t="s">
        <v>137</v>
      </c>
      <c r="K4150" t="s">
        <v>138</v>
      </c>
      <c r="L4150" t="s">
        <v>11811</v>
      </c>
      <c r="M4150" t="s">
        <v>11812</v>
      </c>
      <c r="N4150">
        <v>2.2222219999999998E-3</v>
      </c>
      <c r="O4150">
        <v>2</v>
      </c>
      <c r="P4150">
        <v>958</v>
      </c>
      <c r="Q4150">
        <v>1</v>
      </c>
      <c r="R4150">
        <v>116</v>
      </c>
      <c r="S4150">
        <v>6</v>
      </c>
      <c r="T4150">
        <v>150</v>
      </c>
      <c r="U4150">
        <v>0</v>
      </c>
      <c r="V4150">
        <v>1</v>
      </c>
      <c r="W4150">
        <v>3.8899114133333333E-5</v>
      </c>
      <c r="X4150">
        <v>0.2975084770051819</v>
      </c>
      <c r="Y4150">
        <v>1.0513520841600001E-3</v>
      </c>
      <c r="Z4150">
        <v>9.6259698957459505E-2</v>
      </c>
      <c r="AA4150">
        <v>2.5067798845020004E-2</v>
      </c>
      <c r="AB4150">
        <v>0.19667148264713594</v>
      </c>
      <c r="AC4150">
        <v>0</v>
      </c>
      <c r="AD4150">
        <v>3.0424037161600002E-4</v>
      </c>
      <c r="AE4150">
        <v>0.61690194902470674</v>
      </c>
    </row>
    <row r="4151" spans="1:31" x14ac:dyDescent="0.3">
      <c r="A4151">
        <v>2701504</v>
      </c>
      <c r="B4151">
        <v>1</v>
      </c>
      <c r="C4151" t="s">
        <v>80</v>
      </c>
      <c r="D4151" t="s">
        <v>94</v>
      </c>
      <c r="E4151" t="s">
        <v>132</v>
      </c>
      <c r="F4151" t="s">
        <v>4983</v>
      </c>
      <c r="G4151" t="s">
        <v>134</v>
      </c>
      <c r="H4151" t="s">
        <v>135</v>
      </c>
      <c r="I4151" t="s">
        <v>136</v>
      </c>
      <c r="J4151" t="s">
        <v>137</v>
      </c>
      <c r="K4151" t="s">
        <v>138</v>
      </c>
      <c r="L4151" t="s">
        <v>11813</v>
      </c>
      <c r="M4151" t="s">
        <v>11814</v>
      </c>
      <c r="N4151">
        <v>0.72888888799999996</v>
      </c>
      <c r="O4151">
        <v>2</v>
      </c>
      <c r="P4151">
        <v>0</v>
      </c>
      <c r="Q4151">
        <v>36</v>
      </c>
      <c r="R4151">
        <v>0</v>
      </c>
      <c r="S4151">
        <v>6</v>
      </c>
      <c r="T4151">
        <v>0</v>
      </c>
      <c r="U4151">
        <v>0</v>
      </c>
      <c r="V4151">
        <v>0</v>
      </c>
      <c r="W4151">
        <v>0.89836379472065342</v>
      </c>
      <c r="X4151">
        <v>0</v>
      </c>
      <c r="Y4151">
        <v>24.055135069792112</v>
      </c>
      <c r="Z4151">
        <v>0</v>
      </c>
      <c r="AA4151">
        <v>4.815208795803585</v>
      </c>
      <c r="AB4151">
        <v>0</v>
      </c>
      <c r="AC4151">
        <v>0</v>
      </c>
      <c r="AD4151">
        <v>0</v>
      </c>
      <c r="AE4151">
        <v>29.768707660316348</v>
      </c>
    </row>
    <row r="4152" spans="1:31" x14ac:dyDescent="0.3">
      <c r="A4152">
        <v>2701517</v>
      </c>
      <c r="B4152">
        <v>1</v>
      </c>
      <c r="C4152" t="s">
        <v>80</v>
      </c>
      <c r="D4152" t="s">
        <v>83</v>
      </c>
      <c r="E4152" t="s">
        <v>213</v>
      </c>
      <c r="F4152" t="s">
        <v>11815</v>
      </c>
      <c r="G4152" t="s">
        <v>688</v>
      </c>
      <c r="H4152" t="s">
        <v>187</v>
      </c>
      <c r="I4152" t="s">
        <v>136</v>
      </c>
      <c r="J4152" t="s">
        <v>137</v>
      </c>
      <c r="K4152" t="s">
        <v>138</v>
      </c>
      <c r="L4152" t="s">
        <v>11816</v>
      </c>
      <c r="M4152" t="s">
        <v>11817</v>
      </c>
      <c r="N4152">
        <v>1.1299999999999999</v>
      </c>
      <c r="O4152">
        <v>0</v>
      </c>
      <c r="P4152">
        <v>1</v>
      </c>
      <c r="Q4152">
        <v>0</v>
      </c>
      <c r="R4152">
        <v>0</v>
      </c>
      <c r="S4152">
        <v>0</v>
      </c>
      <c r="T4152">
        <v>0</v>
      </c>
      <c r="U4152">
        <v>0</v>
      </c>
      <c r="V4152">
        <v>0</v>
      </c>
      <c r="W4152">
        <v>0</v>
      </c>
      <c r="X4152">
        <v>0.24864995440258877</v>
      </c>
      <c r="Y4152">
        <v>0</v>
      </c>
      <c r="Z4152">
        <v>0</v>
      </c>
      <c r="AA4152">
        <v>0</v>
      </c>
      <c r="AB4152">
        <v>0</v>
      </c>
      <c r="AC4152">
        <v>0</v>
      </c>
      <c r="AD4152">
        <v>0</v>
      </c>
      <c r="AE4152">
        <v>0.24864995440258877</v>
      </c>
    </row>
    <row r="4153" spans="1:31" x14ac:dyDescent="0.3">
      <c r="A4153">
        <v>2701534</v>
      </c>
      <c r="B4153">
        <v>1</v>
      </c>
      <c r="C4153" t="s">
        <v>80</v>
      </c>
      <c r="D4153" t="s">
        <v>82</v>
      </c>
      <c r="E4153" t="s">
        <v>184</v>
      </c>
      <c r="F4153" t="s">
        <v>11818</v>
      </c>
      <c r="G4153" t="s">
        <v>346</v>
      </c>
      <c r="H4153" t="s">
        <v>187</v>
      </c>
      <c r="I4153" t="s">
        <v>136</v>
      </c>
      <c r="J4153" t="s">
        <v>137</v>
      </c>
      <c r="K4153" t="s">
        <v>166</v>
      </c>
      <c r="L4153" t="s">
        <v>11819</v>
      </c>
      <c r="M4153" t="s">
        <v>11820</v>
      </c>
      <c r="N4153">
        <v>1.062777777</v>
      </c>
      <c r="O4153">
        <v>0</v>
      </c>
      <c r="P4153">
        <v>137</v>
      </c>
      <c r="Q4153">
        <v>0</v>
      </c>
      <c r="R4153">
        <v>0</v>
      </c>
      <c r="S4153">
        <v>0</v>
      </c>
      <c r="T4153">
        <v>5</v>
      </c>
      <c r="U4153">
        <v>0</v>
      </c>
      <c r="V4153">
        <v>0</v>
      </c>
      <c r="W4153">
        <v>0</v>
      </c>
      <c r="X4153">
        <v>25.854447753317778</v>
      </c>
      <c r="Y4153">
        <v>0</v>
      </c>
      <c r="Z4153">
        <v>0</v>
      </c>
      <c r="AA4153">
        <v>0</v>
      </c>
      <c r="AB4153">
        <v>0.86060796464475164</v>
      </c>
      <c r="AC4153">
        <v>0</v>
      </c>
      <c r="AD4153">
        <v>0</v>
      </c>
      <c r="AE4153">
        <v>26.715055717962532</v>
      </c>
    </row>
    <row r="4154" spans="1:31" x14ac:dyDescent="0.3">
      <c r="A4154">
        <v>2701553</v>
      </c>
      <c r="B4154">
        <v>1</v>
      </c>
      <c r="C4154" t="s">
        <v>80</v>
      </c>
      <c r="D4154" t="s">
        <v>85</v>
      </c>
      <c r="E4154" t="s">
        <v>244</v>
      </c>
      <c r="F4154" t="s">
        <v>11821</v>
      </c>
      <c r="G4154" t="s">
        <v>165</v>
      </c>
      <c r="H4154" t="s">
        <v>187</v>
      </c>
      <c r="I4154" t="s">
        <v>136</v>
      </c>
      <c r="J4154" t="s">
        <v>137</v>
      </c>
      <c r="K4154" t="s">
        <v>166</v>
      </c>
      <c r="L4154" t="s">
        <v>11822</v>
      </c>
      <c r="M4154" t="s">
        <v>11823</v>
      </c>
      <c r="N4154">
        <v>0.69666666600000005</v>
      </c>
      <c r="O4154">
        <v>0</v>
      </c>
      <c r="P4154">
        <v>213</v>
      </c>
      <c r="Q4154">
        <v>0</v>
      </c>
      <c r="R4154">
        <v>0</v>
      </c>
      <c r="S4154">
        <v>0</v>
      </c>
      <c r="T4154">
        <v>12</v>
      </c>
      <c r="U4154">
        <v>0</v>
      </c>
      <c r="V4154">
        <v>0</v>
      </c>
      <c r="W4154">
        <v>0</v>
      </c>
      <c r="X4154">
        <v>37.281478170452381</v>
      </c>
      <c r="Y4154">
        <v>0</v>
      </c>
      <c r="Z4154">
        <v>0</v>
      </c>
      <c r="AA4154">
        <v>0</v>
      </c>
      <c r="AB4154">
        <v>31.154522950877556</v>
      </c>
      <c r="AC4154">
        <v>0</v>
      </c>
      <c r="AD4154">
        <v>0</v>
      </c>
      <c r="AE4154">
        <v>68.436001121329937</v>
      </c>
    </row>
    <row r="4155" spans="1:31" x14ac:dyDescent="0.3">
      <c r="A4155">
        <v>2701557</v>
      </c>
      <c r="B4155">
        <v>1</v>
      </c>
      <c r="C4155" t="s">
        <v>80</v>
      </c>
      <c r="D4155" t="s">
        <v>106</v>
      </c>
      <c r="E4155" t="s">
        <v>132</v>
      </c>
      <c r="F4155" t="s">
        <v>11824</v>
      </c>
      <c r="G4155" t="s">
        <v>134</v>
      </c>
      <c r="H4155" t="s">
        <v>135</v>
      </c>
      <c r="I4155" t="s">
        <v>169</v>
      </c>
      <c r="J4155" t="s">
        <v>137</v>
      </c>
      <c r="K4155" t="s">
        <v>138</v>
      </c>
      <c r="L4155" t="s">
        <v>11825</v>
      </c>
      <c r="M4155" t="s">
        <v>11826</v>
      </c>
      <c r="N4155">
        <v>1.0555554999999999E-2</v>
      </c>
      <c r="O4155">
        <v>1</v>
      </c>
      <c r="P4155">
        <v>556</v>
      </c>
      <c r="Q4155">
        <v>42</v>
      </c>
      <c r="R4155">
        <v>30</v>
      </c>
      <c r="S4155">
        <v>4</v>
      </c>
      <c r="T4155">
        <v>66</v>
      </c>
      <c r="U4155">
        <v>1</v>
      </c>
      <c r="V4155">
        <v>0</v>
      </c>
      <c r="W4155">
        <v>2.1884616999755559E-3</v>
      </c>
      <c r="X4155">
        <v>1.0169610278950665</v>
      </c>
      <c r="Y4155">
        <v>5.8367908110412978</v>
      </c>
      <c r="Z4155">
        <v>0.76608903520421501</v>
      </c>
      <c r="AA4155">
        <v>0.45334536882858245</v>
      </c>
      <c r="AB4155">
        <v>0.50027630874739681</v>
      </c>
      <c r="AC4155">
        <v>1.8473934000109751</v>
      </c>
      <c r="AD4155">
        <v>0</v>
      </c>
      <c r="AE4155">
        <v>10.42304441342751</v>
      </c>
    </row>
    <row r="4156" spans="1:31" x14ac:dyDescent="0.3">
      <c r="A4156">
        <v>2701559</v>
      </c>
      <c r="B4156">
        <v>1</v>
      </c>
      <c r="C4156" t="s">
        <v>80</v>
      </c>
      <c r="D4156" t="s">
        <v>97</v>
      </c>
      <c r="E4156" t="s">
        <v>244</v>
      </c>
      <c r="F4156" t="s">
        <v>11827</v>
      </c>
      <c r="G4156" t="s">
        <v>409</v>
      </c>
      <c r="H4156" t="s">
        <v>187</v>
      </c>
      <c r="I4156" t="s">
        <v>136</v>
      </c>
      <c r="J4156" t="s">
        <v>137</v>
      </c>
      <c r="K4156" t="s">
        <v>138</v>
      </c>
      <c r="L4156" t="s">
        <v>11828</v>
      </c>
      <c r="M4156" t="s">
        <v>11829</v>
      </c>
      <c r="N4156">
        <v>0.62777777700000004</v>
      </c>
      <c r="O4156">
        <v>0</v>
      </c>
      <c r="P4156">
        <v>175</v>
      </c>
      <c r="Q4156">
        <v>0</v>
      </c>
      <c r="R4156">
        <v>11</v>
      </c>
      <c r="S4156">
        <v>0</v>
      </c>
      <c r="T4156">
        <v>27</v>
      </c>
      <c r="U4156">
        <v>0</v>
      </c>
      <c r="V4156">
        <v>1</v>
      </c>
      <c r="W4156">
        <v>0</v>
      </c>
      <c r="X4156">
        <v>26.391015004848473</v>
      </c>
      <c r="Y4156">
        <v>0</v>
      </c>
      <c r="Z4156">
        <v>0.89635947712335384</v>
      </c>
      <c r="AA4156">
        <v>0</v>
      </c>
      <c r="AB4156">
        <v>11.469149213109324</v>
      </c>
      <c r="AC4156">
        <v>0</v>
      </c>
      <c r="AD4156">
        <v>2.664811485616708</v>
      </c>
      <c r="AE4156">
        <v>41.421335180697859</v>
      </c>
    </row>
    <row r="4157" spans="1:31" x14ac:dyDescent="0.3">
      <c r="A4157">
        <v>2701562</v>
      </c>
      <c r="B4157">
        <v>1</v>
      </c>
      <c r="C4157" t="s">
        <v>80</v>
      </c>
      <c r="D4157" t="s">
        <v>97</v>
      </c>
      <c r="E4157" t="s">
        <v>213</v>
      </c>
      <c r="F4157" t="s">
        <v>11830</v>
      </c>
      <c r="G4157" t="s">
        <v>688</v>
      </c>
      <c r="H4157" t="s">
        <v>187</v>
      </c>
      <c r="I4157" t="s">
        <v>136</v>
      </c>
      <c r="J4157" t="s">
        <v>137</v>
      </c>
      <c r="K4157" t="s">
        <v>138</v>
      </c>
      <c r="L4157" t="s">
        <v>11831</v>
      </c>
      <c r="M4157" t="s">
        <v>11832</v>
      </c>
      <c r="N4157">
        <v>1.4288888879999999</v>
      </c>
      <c r="O4157">
        <v>0</v>
      </c>
      <c r="P4157">
        <v>2</v>
      </c>
      <c r="Q4157">
        <v>0</v>
      </c>
      <c r="R4157">
        <v>0</v>
      </c>
      <c r="S4157">
        <v>0</v>
      </c>
      <c r="T4157">
        <v>0</v>
      </c>
      <c r="U4157">
        <v>0</v>
      </c>
      <c r="V4157">
        <v>0</v>
      </c>
      <c r="W4157">
        <v>0</v>
      </c>
      <c r="X4157">
        <v>2.7314690708248803</v>
      </c>
      <c r="Y4157">
        <v>0</v>
      </c>
      <c r="Z4157">
        <v>0</v>
      </c>
      <c r="AA4157">
        <v>0</v>
      </c>
      <c r="AB4157">
        <v>0</v>
      </c>
      <c r="AC4157">
        <v>0</v>
      </c>
      <c r="AD4157">
        <v>0</v>
      </c>
      <c r="AE4157">
        <v>2.7314690708248803</v>
      </c>
    </row>
    <row r="4158" spans="1:31" x14ac:dyDescent="0.3">
      <c r="A4158">
        <v>2701574</v>
      </c>
      <c r="B4158">
        <v>1</v>
      </c>
      <c r="C4158" t="s">
        <v>80</v>
      </c>
      <c r="D4158" t="s">
        <v>88</v>
      </c>
      <c r="E4158" t="s">
        <v>184</v>
      </c>
      <c r="F4158" t="s">
        <v>11833</v>
      </c>
      <c r="G4158" t="s">
        <v>165</v>
      </c>
      <c r="H4158" t="s">
        <v>187</v>
      </c>
      <c r="I4158" t="s">
        <v>136</v>
      </c>
      <c r="J4158" t="s">
        <v>137</v>
      </c>
      <c r="K4158" t="s">
        <v>166</v>
      </c>
      <c r="L4158" t="s">
        <v>11834</v>
      </c>
      <c r="M4158" t="s">
        <v>11835</v>
      </c>
      <c r="N4158">
        <v>1.035555555</v>
      </c>
      <c r="O4158">
        <v>0</v>
      </c>
      <c r="P4158">
        <v>73</v>
      </c>
      <c r="Q4158">
        <v>0</v>
      </c>
      <c r="R4158">
        <v>0</v>
      </c>
      <c r="S4158">
        <v>0</v>
      </c>
      <c r="T4158">
        <v>16</v>
      </c>
      <c r="U4158">
        <v>0</v>
      </c>
      <c r="V4158">
        <v>0</v>
      </c>
      <c r="W4158">
        <v>0</v>
      </c>
      <c r="X4158">
        <v>13.611912584335343</v>
      </c>
      <c r="Y4158">
        <v>0</v>
      </c>
      <c r="Z4158">
        <v>0</v>
      </c>
      <c r="AA4158">
        <v>0</v>
      </c>
      <c r="AB4158">
        <v>13.167475957742534</v>
      </c>
      <c r="AC4158">
        <v>0</v>
      </c>
      <c r="AD4158">
        <v>0</v>
      </c>
      <c r="AE4158">
        <v>26.779388542077875</v>
      </c>
    </row>
    <row r="4159" spans="1:31" x14ac:dyDescent="0.3">
      <c r="A4159">
        <v>2701587</v>
      </c>
      <c r="B4159">
        <v>1</v>
      </c>
      <c r="C4159" t="s">
        <v>81</v>
      </c>
      <c r="D4159" t="s">
        <v>120</v>
      </c>
      <c r="E4159" t="s">
        <v>145</v>
      </c>
      <c r="F4159" t="s">
        <v>4272</v>
      </c>
      <c r="G4159" t="s">
        <v>134</v>
      </c>
      <c r="H4159" t="s">
        <v>135</v>
      </c>
      <c r="I4159" t="s">
        <v>169</v>
      </c>
      <c r="J4159" t="s">
        <v>137</v>
      </c>
      <c r="K4159" t="s">
        <v>138</v>
      </c>
      <c r="L4159" t="s">
        <v>11836</v>
      </c>
      <c r="M4159" t="s">
        <v>11837</v>
      </c>
      <c r="N4159">
        <v>8.3333330000000001E-3</v>
      </c>
      <c r="O4159">
        <v>0</v>
      </c>
      <c r="P4159">
        <v>245</v>
      </c>
      <c r="Q4159">
        <v>0</v>
      </c>
      <c r="R4159">
        <v>3</v>
      </c>
      <c r="S4159">
        <v>0</v>
      </c>
      <c r="T4159">
        <v>29</v>
      </c>
      <c r="U4159">
        <v>0</v>
      </c>
      <c r="V4159">
        <v>0</v>
      </c>
      <c r="W4159">
        <v>0</v>
      </c>
      <c r="X4159">
        <v>0.37263110666091642</v>
      </c>
      <c r="Y4159">
        <v>0</v>
      </c>
      <c r="Z4159">
        <v>4.1221978858835842E-2</v>
      </c>
      <c r="AA4159">
        <v>0</v>
      </c>
      <c r="AB4159">
        <v>8.1601851406983353E-2</v>
      </c>
      <c r="AC4159">
        <v>0</v>
      </c>
      <c r="AD4159">
        <v>0</v>
      </c>
      <c r="AE4159">
        <v>0.49545493692673559</v>
      </c>
    </row>
    <row r="4160" spans="1:31" x14ac:dyDescent="0.3">
      <c r="A4160">
        <v>2701593</v>
      </c>
      <c r="B4160">
        <v>1</v>
      </c>
      <c r="C4160" t="s">
        <v>80</v>
      </c>
      <c r="D4160" t="s">
        <v>102</v>
      </c>
      <c r="E4160" t="s">
        <v>145</v>
      </c>
      <c r="F4160" t="s">
        <v>11838</v>
      </c>
      <c r="G4160" t="s">
        <v>176</v>
      </c>
      <c r="H4160" t="s">
        <v>135</v>
      </c>
      <c r="I4160" t="s">
        <v>136</v>
      </c>
      <c r="J4160" t="s">
        <v>137</v>
      </c>
      <c r="K4160" t="s">
        <v>138</v>
      </c>
      <c r="L4160" t="s">
        <v>11839</v>
      </c>
      <c r="M4160" t="s">
        <v>11840</v>
      </c>
      <c r="N4160">
        <v>0.402777777</v>
      </c>
      <c r="O4160">
        <v>0</v>
      </c>
      <c r="P4160">
        <v>203</v>
      </c>
      <c r="Q4160">
        <v>0</v>
      </c>
      <c r="R4160">
        <v>75</v>
      </c>
      <c r="S4160">
        <v>0</v>
      </c>
      <c r="T4160">
        <v>54</v>
      </c>
      <c r="U4160">
        <v>0</v>
      </c>
      <c r="V4160">
        <v>0</v>
      </c>
      <c r="W4160">
        <v>0</v>
      </c>
      <c r="X4160">
        <v>12.147750450848241</v>
      </c>
      <c r="Y4160">
        <v>0</v>
      </c>
      <c r="Z4160">
        <v>15.277314775805017</v>
      </c>
      <c r="AA4160">
        <v>0</v>
      </c>
      <c r="AB4160">
        <v>13.859086159130952</v>
      </c>
      <c r="AC4160">
        <v>0</v>
      </c>
      <c r="AD4160">
        <v>0</v>
      </c>
      <c r="AE4160">
        <v>41.284151385784213</v>
      </c>
    </row>
    <row r="4161" spans="1:31" x14ac:dyDescent="0.3">
      <c r="A4161">
        <v>2701603</v>
      </c>
      <c r="B4161">
        <v>1</v>
      </c>
      <c r="C4161" t="s">
        <v>80</v>
      </c>
      <c r="D4161" t="s">
        <v>105</v>
      </c>
      <c r="E4161" t="s">
        <v>160</v>
      </c>
      <c r="F4161" t="s">
        <v>11841</v>
      </c>
      <c r="G4161" t="s">
        <v>134</v>
      </c>
      <c r="H4161" t="s">
        <v>135</v>
      </c>
      <c r="I4161" t="s">
        <v>136</v>
      </c>
      <c r="J4161" t="s">
        <v>137</v>
      </c>
      <c r="K4161" t="s">
        <v>138</v>
      </c>
      <c r="L4161" t="s">
        <v>11842</v>
      </c>
      <c r="M4161" t="s">
        <v>11843</v>
      </c>
      <c r="N4161">
        <v>7.0555555000000006E-2</v>
      </c>
      <c r="O4161">
        <v>0</v>
      </c>
      <c r="P4161">
        <v>0</v>
      </c>
      <c r="Q4161">
        <v>0</v>
      </c>
      <c r="R4161">
        <v>0</v>
      </c>
      <c r="S4161">
        <v>1</v>
      </c>
      <c r="T4161">
        <v>0</v>
      </c>
      <c r="U4161">
        <v>0</v>
      </c>
      <c r="V4161">
        <v>0</v>
      </c>
      <c r="W4161">
        <v>0</v>
      </c>
      <c r="X4161">
        <v>0</v>
      </c>
      <c r="Y4161">
        <v>0</v>
      </c>
      <c r="Z4161">
        <v>0</v>
      </c>
      <c r="AA4161">
        <v>0.11202437843999999</v>
      </c>
      <c r="AB4161">
        <v>0</v>
      </c>
      <c r="AC4161">
        <v>0</v>
      </c>
      <c r="AD4161">
        <v>0</v>
      </c>
      <c r="AE4161">
        <v>0.11202437843999999</v>
      </c>
    </row>
    <row r="4162" spans="1:31" x14ac:dyDescent="0.3">
      <c r="A4162">
        <v>2701628</v>
      </c>
      <c r="B4162">
        <v>1</v>
      </c>
      <c r="C4162" t="s">
        <v>81</v>
      </c>
      <c r="D4162" t="s">
        <v>118</v>
      </c>
      <c r="E4162" t="s">
        <v>145</v>
      </c>
      <c r="F4162" t="s">
        <v>2947</v>
      </c>
      <c r="G4162" t="s">
        <v>134</v>
      </c>
      <c r="H4162" t="s">
        <v>135</v>
      </c>
      <c r="I4162" t="s">
        <v>169</v>
      </c>
      <c r="J4162" t="s">
        <v>137</v>
      </c>
      <c r="K4162" t="s">
        <v>138</v>
      </c>
      <c r="L4162" t="s">
        <v>11844</v>
      </c>
      <c r="M4162" t="s">
        <v>11845</v>
      </c>
      <c r="N4162">
        <v>1.1111111E-2</v>
      </c>
      <c r="O4162">
        <v>0</v>
      </c>
      <c r="P4162">
        <v>2</v>
      </c>
      <c r="Q4162">
        <v>11</v>
      </c>
      <c r="R4162">
        <v>68</v>
      </c>
      <c r="S4162">
        <v>6</v>
      </c>
      <c r="T4162">
        <v>8</v>
      </c>
      <c r="U4162">
        <v>0</v>
      </c>
      <c r="V4162">
        <v>0</v>
      </c>
      <c r="W4162">
        <v>0</v>
      </c>
      <c r="X4162">
        <v>2.9408870907000001E-3</v>
      </c>
      <c r="Y4162">
        <v>1.0129416875331201</v>
      </c>
      <c r="Z4162">
        <v>0.62192325678894544</v>
      </c>
      <c r="AA4162">
        <v>0.32456859579564007</v>
      </c>
      <c r="AB4162">
        <v>6.9196266223120015E-2</v>
      </c>
      <c r="AC4162">
        <v>0</v>
      </c>
      <c r="AD4162">
        <v>0</v>
      </c>
      <c r="AE4162">
        <v>2.0315706934315254</v>
      </c>
    </row>
    <row r="4163" spans="1:31" x14ac:dyDescent="0.3">
      <c r="A4163">
        <v>2693777</v>
      </c>
      <c r="B4163">
        <v>1</v>
      </c>
      <c r="C4163" t="s">
        <v>81</v>
      </c>
      <c r="D4163" t="s">
        <v>118</v>
      </c>
      <c r="E4163" t="s">
        <v>184</v>
      </c>
      <c r="F4163" t="s">
        <v>11846</v>
      </c>
      <c r="G4163" t="s">
        <v>147</v>
      </c>
      <c r="H4163" t="s">
        <v>187</v>
      </c>
      <c r="I4163" t="s">
        <v>136</v>
      </c>
      <c r="J4163" t="s">
        <v>3</v>
      </c>
      <c r="K4163" t="s">
        <v>138</v>
      </c>
      <c r="L4163" t="s">
        <v>11847</v>
      </c>
      <c r="M4163" t="s">
        <v>11848</v>
      </c>
      <c r="N4163">
        <v>1.561388888</v>
      </c>
      <c r="O4163">
        <v>0</v>
      </c>
      <c r="P4163">
        <v>17</v>
      </c>
      <c r="Q4163">
        <v>0</v>
      </c>
      <c r="R4163">
        <v>0</v>
      </c>
      <c r="S4163">
        <v>0</v>
      </c>
      <c r="T4163">
        <v>3</v>
      </c>
      <c r="U4163">
        <v>0</v>
      </c>
      <c r="V4163">
        <v>0</v>
      </c>
      <c r="W4163">
        <v>0</v>
      </c>
      <c r="X4163">
        <v>3.7268228842658511</v>
      </c>
      <c r="Y4163">
        <v>0</v>
      </c>
      <c r="Z4163">
        <v>0</v>
      </c>
      <c r="AA4163">
        <v>0</v>
      </c>
      <c r="AB4163">
        <v>2.1431654134052494</v>
      </c>
      <c r="AC4163">
        <v>0</v>
      </c>
      <c r="AD4163">
        <v>0</v>
      </c>
      <c r="AE4163">
        <v>5.8699882976711004</v>
      </c>
    </row>
    <row r="4164" spans="1:31" x14ac:dyDescent="0.3">
      <c r="A4164">
        <v>2694500</v>
      </c>
      <c r="B4164">
        <v>1</v>
      </c>
      <c r="C4164" t="s">
        <v>80</v>
      </c>
      <c r="D4164" t="s">
        <v>101</v>
      </c>
      <c r="E4164" t="s">
        <v>184</v>
      </c>
      <c r="F4164" t="s">
        <v>11849</v>
      </c>
      <c r="G4164" t="s">
        <v>346</v>
      </c>
      <c r="H4164" t="s">
        <v>187</v>
      </c>
      <c r="I4164" t="s">
        <v>136</v>
      </c>
      <c r="J4164" t="s">
        <v>137</v>
      </c>
      <c r="K4164" t="s">
        <v>166</v>
      </c>
      <c r="L4164" t="s">
        <v>11850</v>
      </c>
      <c r="M4164" t="s">
        <v>1627</v>
      </c>
      <c r="N4164">
        <v>3.0930555549999998</v>
      </c>
      <c r="O4164">
        <v>0</v>
      </c>
      <c r="P4164">
        <v>2</v>
      </c>
      <c r="Q4164">
        <v>0</v>
      </c>
      <c r="R4164">
        <v>0</v>
      </c>
      <c r="S4164">
        <v>0</v>
      </c>
      <c r="T4164">
        <v>0</v>
      </c>
      <c r="U4164">
        <v>0</v>
      </c>
      <c r="V4164">
        <v>0</v>
      </c>
      <c r="W4164">
        <v>0</v>
      </c>
      <c r="X4164">
        <v>0.34139464482722248</v>
      </c>
      <c r="Y4164">
        <v>0</v>
      </c>
      <c r="Z4164">
        <v>0</v>
      </c>
      <c r="AA4164">
        <v>0</v>
      </c>
      <c r="AB4164">
        <v>0</v>
      </c>
      <c r="AC4164">
        <v>0</v>
      </c>
      <c r="AD4164">
        <v>0</v>
      </c>
      <c r="AE4164">
        <v>0.34139464482722248</v>
      </c>
    </row>
    <row r="4165" spans="1:31" x14ac:dyDescent="0.3">
      <c r="A4165">
        <v>2695190</v>
      </c>
      <c r="B4165">
        <v>1</v>
      </c>
      <c r="C4165" t="s">
        <v>81</v>
      </c>
      <c r="D4165" t="s">
        <v>112</v>
      </c>
      <c r="E4165" t="s">
        <v>244</v>
      </c>
      <c r="F4165" t="s">
        <v>5387</v>
      </c>
      <c r="G4165" t="s">
        <v>346</v>
      </c>
      <c r="H4165" t="s">
        <v>187</v>
      </c>
      <c r="I4165" t="s">
        <v>136</v>
      </c>
      <c r="J4165" t="s">
        <v>137</v>
      </c>
      <c r="K4165" t="s">
        <v>166</v>
      </c>
      <c r="L4165" t="s">
        <v>11851</v>
      </c>
      <c r="M4165" t="s">
        <v>11852</v>
      </c>
      <c r="N4165">
        <v>7.9311111109999999</v>
      </c>
      <c r="O4165">
        <v>0</v>
      </c>
      <c r="P4165">
        <v>23</v>
      </c>
      <c r="Q4165">
        <v>0</v>
      </c>
      <c r="R4165">
        <v>40</v>
      </c>
      <c r="S4165">
        <v>0</v>
      </c>
      <c r="T4165">
        <v>2</v>
      </c>
      <c r="U4165">
        <v>0</v>
      </c>
      <c r="V4165">
        <v>0</v>
      </c>
      <c r="W4165">
        <v>0</v>
      </c>
      <c r="X4165">
        <v>30.756178928901107</v>
      </c>
      <c r="Y4165">
        <v>0</v>
      </c>
      <c r="Z4165">
        <v>65.673825857279908</v>
      </c>
      <c r="AA4165">
        <v>0</v>
      </c>
      <c r="AB4165">
        <v>148.62994089169618</v>
      </c>
      <c r="AC4165">
        <v>0</v>
      </c>
      <c r="AD4165">
        <v>0</v>
      </c>
      <c r="AE4165">
        <v>245.05994567787718</v>
      </c>
    </row>
    <row r="4166" spans="1:31" x14ac:dyDescent="0.3">
      <c r="A4166">
        <v>2700758</v>
      </c>
      <c r="B4166">
        <v>1</v>
      </c>
      <c r="C4166" t="s">
        <v>80</v>
      </c>
      <c r="D4166" t="s">
        <v>87</v>
      </c>
      <c r="E4166" t="s">
        <v>145</v>
      </c>
      <c r="F4166" t="s">
        <v>11853</v>
      </c>
      <c r="G4166" t="s">
        <v>409</v>
      </c>
      <c r="H4166" t="s">
        <v>135</v>
      </c>
      <c r="I4166" t="s">
        <v>136</v>
      </c>
      <c r="J4166" t="s">
        <v>137</v>
      </c>
      <c r="K4166" t="s">
        <v>138</v>
      </c>
      <c r="L4166" t="s">
        <v>11854</v>
      </c>
      <c r="M4166" t="s">
        <v>11855</v>
      </c>
      <c r="N4166">
        <v>4.0311111110000004</v>
      </c>
      <c r="O4166">
        <v>0</v>
      </c>
      <c r="P4166">
        <v>64</v>
      </c>
      <c r="Q4166">
        <v>0</v>
      </c>
      <c r="R4166">
        <v>0</v>
      </c>
      <c r="S4166">
        <v>2</v>
      </c>
      <c r="T4166">
        <v>5</v>
      </c>
      <c r="U4166">
        <v>0</v>
      </c>
      <c r="V4166">
        <v>0</v>
      </c>
      <c r="W4166">
        <v>0</v>
      </c>
      <c r="X4166">
        <v>52.9554443575256</v>
      </c>
      <c r="Y4166">
        <v>0</v>
      </c>
      <c r="Z4166">
        <v>0</v>
      </c>
      <c r="AA4166">
        <v>49.836123869562456</v>
      </c>
      <c r="AB4166">
        <v>9.3720194572069992</v>
      </c>
      <c r="AC4166">
        <v>0</v>
      </c>
      <c r="AD4166">
        <v>0</v>
      </c>
      <c r="AE4166">
        <v>112.16358768429505</v>
      </c>
    </row>
    <row r="4167" spans="1:31" x14ac:dyDescent="0.3">
      <c r="A4167">
        <v>2701075</v>
      </c>
      <c r="B4167">
        <v>1</v>
      </c>
      <c r="C4167" t="s">
        <v>81</v>
      </c>
      <c r="D4167" t="s">
        <v>113</v>
      </c>
      <c r="E4167" t="s">
        <v>184</v>
      </c>
      <c r="F4167" t="s">
        <v>11856</v>
      </c>
      <c r="G4167" t="s">
        <v>147</v>
      </c>
      <c r="H4167" t="s">
        <v>187</v>
      </c>
      <c r="I4167" t="s">
        <v>136</v>
      </c>
      <c r="J4167" t="s">
        <v>3</v>
      </c>
      <c r="K4167" t="s">
        <v>138</v>
      </c>
      <c r="L4167" t="s">
        <v>11857</v>
      </c>
      <c r="M4167" t="s">
        <v>11858</v>
      </c>
      <c r="N4167">
        <v>2.5844444439999998</v>
      </c>
      <c r="O4167">
        <v>0</v>
      </c>
      <c r="P4167">
        <v>2</v>
      </c>
      <c r="Q4167">
        <v>0</v>
      </c>
      <c r="R4167">
        <v>0</v>
      </c>
      <c r="S4167">
        <v>0</v>
      </c>
      <c r="T4167">
        <v>0</v>
      </c>
      <c r="U4167">
        <v>0</v>
      </c>
      <c r="V4167">
        <v>0</v>
      </c>
      <c r="W4167">
        <v>0</v>
      </c>
      <c r="X4167">
        <v>1.8245648142900268</v>
      </c>
      <c r="Y4167">
        <v>0</v>
      </c>
      <c r="Z4167">
        <v>0</v>
      </c>
      <c r="AA4167">
        <v>0</v>
      </c>
      <c r="AB4167">
        <v>0</v>
      </c>
      <c r="AC4167">
        <v>0</v>
      </c>
      <c r="AD4167">
        <v>0</v>
      </c>
      <c r="AE4167">
        <v>1.8245648142900268</v>
      </c>
    </row>
    <row r="4168" spans="1:31" x14ac:dyDescent="0.3">
      <c r="A4168">
        <v>2701094</v>
      </c>
      <c r="B4168">
        <v>1</v>
      </c>
      <c r="C4168" t="s">
        <v>80</v>
      </c>
      <c r="D4168" t="s">
        <v>83</v>
      </c>
      <c r="E4168" t="s">
        <v>145</v>
      </c>
      <c r="F4168" t="s">
        <v>11859</v>
      </c>
      <c r="G4168" t="s">
        <v>1164</v>
      </c>
      <c r="H4168" t="s">
        <v>135</v>
      </c>
      <c r="I4168" t="s">
        <v>136</v>
      </c>
      <c r="J4168" t="s">
        <v>137</v>
      </c>
      <c r="K4168" t="s">
        <v>138</v>
      </c>
      <c r="L4168" t="s">
        <v>11860</v>
      </c>
      <c r="M4168" t="s">
        <v>11861</v>
      </c>
      <c r="N4168">
        <v>8.0311111109999995</v>
      </c>
      <c r="O4168">
        <v>0</v>
      </c>
      <c r="P4168">
        <v>68</v>
      </c>
      <c r="Q4168">
        <v>0</v>
      </c>
      <c r="R4168">
        <v>0</v>
      </c>
      <c r="S4168">
        <v>0</v>
      </c>
      <c r="T4168">
        <v>19</v>
      </c>
      <c r="U4168">
        <v>0</v>
      </c>
      <c r="V4168">
        <v>0</v>
      </c>
      <c r="W4168">
        <v>0</v>
      </c>
      <c r="X4168">
        <v>109.71661691019796</v>
      </c>
      <c r="Y4168">
        <v>0</v>
      </c>
      <c r="Z4168">
        <v>0</v>
      </c>
      <c r="AA4168">
        <v>0</v>
      </c>
      <c r="AB4168">
        <v>247.19929029712441</v>
      </c>
      <c r="AC4168">
        <v>0</v>
      </c>
      <c r="AD4168">
        <v>0</v>
      </c>
      <c r="AE4168">
        <v>356.91590720732233</v>
      </c>
    </row>
    <row r="4169" spans="1:31" x14ac:dyDescent="0.3">
      <c r="A4169">
        <v>2701188</v>
      </c>
      <c r="B4169">
        <v>1</v>
      </c>
      <c r="C4169" t="s">
        <v>80</v>
      </c>
      <c r="D4169" t="s">
        <v>105</v>
      </c>
      <c r="E4169" t="s">
        <v>213</v>
      </c>
      <c r="F4169" t="s">
        <v>11862</v>
      </c>
      <c r="G4169" t="s">
        <v>147</v>
      </c>
      <c r="H4169" t="s">
        <v>187</v>
      </c>
      <c r="I4169" t="s">
        <v>136</v>
      </c>
      <c r="J4169" t="s">
        <v>3</v>
      </c>
      <c r="K4169" t="s">
        <v>138</v>
      </c>
      <c r="L4169" t="s">
        <v>11863</v>
      </c>
      <c r="M4169" t="s">
        <v>11864</v>
      </c>
      <c r="N4169">
        <v>5.9808333329999996</v>
      </c>
      <c r="O4169">
        <v>0</v>
      </c>
      <c r="P4169">
        <v>1</v>
      </c>
      <c r="Q4169">
        <v>0</v>
      </c>
      <c r="R4169">
        <v>0</v>
      </c>
      <c r="S4169">
        <v>0</v>
      </c>
      <c r="T4169">
        <v>0</v>
      </c>
      <c r="U4169">
        <v>0</v>
      </c>
      <c r="V4169">
        <v>0</v>
      </c>
      <c r="W4169">
        <v>0</v>
      </c>
      <c r="X4169">
        <v>1.4820338292302819</v>
      </c>
      <c r="Y4169">
        <v>0</v>
      </c>
      <c r="Z4169">
        <v>0</v>
      </c>
      <c r="AA4169">
        <v>0</v>
      </c>
      <c r="AB4169">
        <v>0</v>
      </c>
      <c r="AC4169">
        <v>0</v>
      </c>
      <c r="AD4169">
        <v>0</v>
      </c>
      <c r="AE4169">
        <v>1.4820338292302819</v>
      </c>
    </row>
    <row r="4170" spans="1:31" x14ac:dyDescent="0.3">
      <c r="A4170">
        <v>2701306</v>
      </c>
      <c r="B4170">
        <v>1</v>
      </c>
      <c r="C4170" t="s">
        <v>80</v>
      </c>
      <c r="D4170" t="s">
        <v>83</v>
      </c>
      <c r="E4170" t="s">
        <v>145</v>
      </c>
      <c r="F4170" t="s">
        <v>11865</v>
      </c>
      <c r="G4170" t="s">
        <v>176</v>
      </c>
      <c r="H4170" t="s">
        <v>135</v>
      </c>
      <c r="I4170" t="s">
        <v>136</v>
      </c>
      <c r="J4170" t="s">
        <v>137</v>
      </c>
      <c r="K4170" t="s">
        <v>138</v>
      </c>
      <c r="L4170" t="s">
        <v>11866</v>
      </c>
      <c r="M4170" t="s">
        <v>11867</v>
      </c>
      <c r="N4170">
        <v>1.536944444</v>
      </c>
      <c r="O4170">
        <v>0</v>
      </c>
      <c r="P4170">
        <v>0</v>
      </c>
      <c r="Q4170">
        <v>0</v>
      </c>
      <c r="R4170">
        <v>0</v>
      </c>
      <c r="S4170">
        <v>2</v>
      </c>
      <c r="T4170">
        <v>1</v>
      </c>
      <c r="U4170">
        <v>0</v>
      </c>
      <c r="V4170">
        <v>0</v>
      </c>
      <c r="W4170">
        <v>0</v>
      </c>
      <c r="X4170">
        <v>0</v>
      </c>
      <c r="Y4170">
        <v>0</v>
      </c>
      <c r="Z4170">
        <v>0</v>
      </c>
      <c r="AA4170">
        <v>18.378110371098867</v>
      </c>
      <c r="AB4170">
        <v>0</v>
      </c>
      <c r="AC4170">
        <v>0</v>
      </c>
      <c r="AD4170">
        <v>0</v>
      </c>
      <c r="AE4170">
        <v>18.378110371098867</v>
      </c>
    </row>
    <row r="4171" spans="1:31" x14ac:dyDescent="0.3">
      <c r="A4171">
        <v>2701306</v>
      </c>
      <c r="B4171">
        <v>2</v>
      </c>
      <c r="C4171" t="s">
        <v>80</v>
      </c>
      <c r="D4171" t="s">
        <v>83</v>
      </c>
      <c r="E4171" t="s">
        <v>132</v>
      </c>
      <c r="F4171" t="s">
        <v>11868</v>
      </c>
      <c r="G4171" t="s">
        <v>176</v>
      </c>
      <c r="H4171" t="s">
        <v>135</v>
      </c>
      <c r="I4171" t="s">
        <v>136</v>
      </c>
      <c r="J4171" t="s">
        <v>137</v>
      </c>
      <c r="K4171" t="s">
        <v>138</v>
      </c>
      <c r="L4171" t="s">
        <v>11867</v>
      </c>
      <c r="M4171" t="s">
        <v>11869</v>
      </c>
      <c r="N4171">
        <v>0.36944444399999998</v>
      </c>
      <c r="O4171">
        <v>8</v>
      </c>
      <c r="P4171">
        <v>307</v>
      </c>
      <c r="Q4171">
        <v>7</v>
      </c>
      <c r="R4171">
        <v>31</v>
      </c>
      <c r="S4171">
        <v>12</v>
      </c>
      <c r="T4171">
        <v>26</v>
      </c>
      <c r="U4171">
        <v>0</v>
      </c>
      <c r="V4171">
        <v>0</v>
      </c>
      <c r="W4171">
        <v>3.6570304746094893</v>
      </c>
      <c r="X4171">
        <v>24.043836393756756</v>
      </c>
      <c r="Y4171">
        <v>3.2577535087245693</v>
      </c>
      <c r="Z4171">
        <v>3.2448544742521253</v>
      </c>
      <c r="AA4171">
        <v>19.504122703167578</v>
      </c>
      <c r="AB4171">
        <v>7.6761197132322918</v>
      </c>
      <c r="AC4171">
        <v>0</v>
      </c>
      <c r="AD4171">
        <v>0</v>
      </c>
      <c r="AE4171">
        <v>61.383717267742803</v>
      </c>
    </row>
    <row r="4172" spans="1:31" x14ac:dyDescent="0.3">
      <c r="A4172">
        <v>2701505</v>
      </c>
      <c r="B4172">
        <v>1</v>
      </c>
      <c r="C4172" t="s">
        <v>80</v>
      </c>
      <c r="D4172" t="s">
        <v>109</v>
      </c>
      <c r="E4172" t="s">
        <v>160</v>
      </c>
      <c r="F4172" t="s">
        <v>11870</v>
      </c>
      <c r="G4172" t="s">
        <v>134</v>
      </c>
      <c r="H4172" t="s">
        <v>135</v>
      </c>
      <c r="I4172" t="s">
        <v>136</v>
      </c>
      <c r="J4172" t="s">
        <v>137</v>
      </c>
      <c r="K4172" t="s">
        <v>138</v>
      </c>
      <c r="L4172" t="s">
        <v>11871</v>
      </c>
      <c r="M4172" t="s">
        <v>11872</v>
      </c>
      <c r="N4172">
        <v>5.1944443999999999E-2</v>
      </c>
      <c r="O4172">
        <v>0</v>
      </c>
      <c r="P4172">
        <v>118</v>
      </c>
      <c r="Q4172">
        <v>4</v>
      </c>
      <c r="R4172">
        <v>86</v>
      </c>
      <c r="S4172">
        <v>2</v>
      </c>
      <c r="T4172">
        <v>64</v>
      </c>
      <c r="U4172">
        <v>2</v>
      </c>
      <c r="V4172">
        <v>0</v>
      </c>
      <c r="W4172">
        <v>0</v>
      </c>
      <c r="X4172">
        <v>1.6311843498315628</v>
      </c>
      <c r="Y4172">
        <v>0.48694521613567504</v>
      </c>
      <c r="Z4172">
        <v>5.153625034067959</v>
      </c>
      <c r="AA4172">
        <v>0.12477321937799402</v>
      </c>
      <c r="AB4172">
        <v>2.3744491742403029</v>
      </c>
      <c r="AC4172">
        <v>10.601342764999018</v>
      </c>
      <c r="AD4172">
        <v>0</v>
      </c>
      <c r="AE4172">
        <v>20.372319758652509</v>
      </c>
    </row>
    <row r="4173" spans="1:31" x14ac:dyDescent="0.3">
      <c r="A4173">
        <v>2701551</v>
      </c>
      <c r="B4173">
        <v>1</v>
      </c>
      <c r="C4173" t="s">
        <v>80</v>
      </c>
      <c r="D4173" t="s">
        <v>84</v>
      </c>
      <c r="E4173" t="s">
        <v>213</v>
      </c>
      <c r="F4173" t="s">
        <v>11873</v>
      </c>
      <c r="G4173" t="s">
        <v>147</v>
      </c>
      <c r="H4173" t="s">
        <v>187</v>
      </c>
      <c r="I4173" t="s">
        <v>136</v>
      </c>
      <c r="J4173" t="s">
        <v>3</v>
      </c>
      <c r="K4173" t="s">
        <v>138</v>
      </c>
      <c r="L4173" t="s">
        <v>11874</v>
      </c>
      <c r="M4173" t="s">
        <v>11875</v>
      </c>
      <c r="N4173">
        <v>1.615</v>
      </c>
      <c r="O4173">
        <v>0</v>
      </c>
      <c r="P4173">
        <v>7</v>
      </c>
      <c r="Q4173">
        <v>0</v>
      </c>
      <c r="R4173">
        <v>0</v>
      </c>
      <c r="S4173">
        <v>0</v>
      </c>
      <c r="T4173">
        <v>0</v>
      </c>
      <c r="U4173">
        <v>0</v>
      </c>
      <c r="V4173">
        <v>0</v>
      </c>
      <c r="W4173">
        <v>0</v>
      </c>
      <c r="X4173">
        <v>2.8136819732681433</v>
      </c>
      <c r="Y4173">
        <v>0</v>
      </c>
      <c r="Z4173">
        <v>0</v>
      </c>
      <c r="AA4173">
        <v>0</v>
      </c>
      <c r="AB4173">
        <v>0</v>
      </c>
      <c r="AC4173">
        <v>0</v>
      </c>
      <c r="AD4173">
        <v>0</v>
      </c>
      <c r="AE4173">
        <v>2.8136819732681433</v>
      </c>
    </row>
    <row r="4174" spans="1:31" x14ac:dyDescent="0.3">
      <c r="A4174">
        <v>2701568</v>
      </c>
      <c r="B4174">
        <v>1</v>
      </c>
      <c r="C4174" t="s">
        <v>81</v>
      </c>
      <c r="D4174" t="s">
        <v>112</v>
      </c>
      <c r="E4174" t="s">
        <v>244</v>
      </c>
      <c r="F4174" t="s">
        <v>11876</v>
      </c>
      <c r="G4174" t="s">
        <v>968</v>
      </c>
      <c r="H4174" t="s">
        <v>187</v>
      </c>
      <c r="I4174" t="s">
        <v>136</v>
      </c>
      <c r="J4174" t="s">
        <v>137</v>
      </c>
      <c r="K4174" t="s">
        <v>138</v>
      </c>
      <c r="L4174" t="s">
        <v>11877</v>
      </c>
      <c r="M4174" t="s">
        <v>11878</v>
      </c>
      <c r="N4174">
        <v>1.937777777</v>
      </c>
      <c r="O4174">
        <v>0</v>
      </c>
      <c r="P4174">
        <v>46</v>
      </c>
      <c r="Q4174">
        <v>0</v>
      </c>
      <c r="R4174">
        <v>30</v>
      </c>
      <c r="S4174">
        <v>0</v>
      </c>
      <c r="T4174">
        <v>2</v>
      </c>
      <c r="U4174">
        <v>0</v>
      </c>
      <c r="V4174">
        <v>0</v>
      </c>
      <c r="W4174">
        <v>0</v>
      </c>
      <c r="X4174">
        <v>8.9025607568345304</v>
      </c>
      <c r="Y4174">
        <v>0</v>
      </c>
      <c r="Z4174">
        <v>17.903437624523963</v>
      </c>
      <c r="AA4174">
        <v>0</v>
      </c>
      <c r="AB4174">
        <v>1.8650175054804999E-2</v>
      </c>
      <c r="AC4174">
        <v>0</v>
      </c>
      <c r="AD4174">
        <v>0</v>
      </c>
      <c r="AE4174">
        <v>26.824648556413297</v>
      </c>
    </row>
    <row r="4175" spans="1:31" x14ac:dyDescent="0.3">
      <c r="A4175">
        <v>2701578</v>
      </c>
      <c r="B4175">
        <v>1</v>
      </c>
      <c r="C4175" t="s">
        <v>81</v>
      </c>
      <c r="D4175" t="s">
        <v>127</v>
      </c>
      <c r="E4175" t="s">
        <v>145</v>
      </c>
      <c r="F4175" t="s">
        <v>11879</v>
      </c>
      <c r="G4175" t="s">
        <v>1164</v>
      </c>
      <c r="H4175" t="s">
        <v>135</v>
      </c>
      <c r="I4175" t="s">
        <v>136</v>
      </c>
      <c r="J4175" t="s">
        <v>137</v>
      </c>
      <c r="K4175" t="s">
        <v>138</v>
      </c>
      <c r="L4175" t="s">
        <v>11880</v>
      </c>
      <c r="M4175" t="s">
        <v>11881</v>
      </c>
      <c r="N4175">
        <v>1.3163888880000001</v>
      </c>
      <c r="O4175">
        <v>0</v>
      </c>
      <c r="P4175">
        <v>672</v>
      </c>
      <c r="Q4175">
        <v>0</v>
      </c>
      <c r="R4175">
        <v>0</v>
      </c>
      <c r="S4175">
        <v>0</v>
      </c>
      <c r="T4175">
        <v>177</v>
      </c>
      <c r="U4175">
        <v>0</v>
      </c>
      <c r="V4175">
        <v>0</v>
      </c>
      <c r="W4175">
        <v>0</v>
      </c>
      <c r="X4175">
        <v>152.48031673177019</v>
      </c>
      <c r="Y4175">
        <v>0</v>
      </c>
      <c r="Z4175">
        <v>0</v>
      </c>
      <c r="AA4175">
        <v>0</v>
      </c>
      <c r="AB4175">
        <v>142.22741347355498</v>
      </c>
      <c r="AC4175">
        <v>0</v>
      </c>
      <c r="AD4175">
        <v>0</v>
      </c>
      <c r="AE4175">
        <v>294.70773020532516</v>
      </c>
    </row>
    <row r="4176" spans="1:31" x14ac:dyDescent="0.3">
      <c r="A4176">
        <v>2701594</v>
      </c>
      <c r="B4176">
        <v>1</v>
      </c>
      <c r="C4176" t="s">
        <v>80</v>
      </c>
      <c r="D4176" t="s">
        <v>93</v>
      </c>
      <c r="E4176" t="s">
        <v>244</v>
      </c>
      <c r="F4176" t="s">
        <v>11882</v>
      </c>
      <c r="G4176" t="s">
        <v>968</v>
      </c>
      <c r="H4176" t="s">
        <v>187</v>
      </c>
      <c r="I4176" t="s">
        <v>136</v>
      </c>
      <c r="J4176" t="s">
        <v>137</v>
      </c>
      <c r="K4176" t="s">
        <v>138</v>
      </c>
      <c r="L4176" t="s">
        <v>11883</v>
      </c>
      <c r="M4176" t="s">
        <v>11884</v>
      </c>
      <c r="N4176">
        <v>1.221944444</v>
      </c>
      <c r="O4176">
        <v>0</v>
      </c>
      <c r="P4176">
        <v>3</v>
      </c>
      <c r="Q4176">
        <v>0</v>
      </c>
      <c r="R4176">
        <v>12</v>
      </c>
      <c r="S4176">
        <v>0</v>
      </c>
      <c r="T4176">
        <v>10</v>
      </c>
      <c r="U4176">
        <v>0</v>
      </c>
      <c r="V4176">
        <v>0</v>
      </c>
      <c r="W4176">
        <v>0</v>
      </c>
      <c r="X4176">
        <v>1.1843091205249854</v>
      </c>
      <c r="Y4176">
        <v>0</v>
      </c>
      <c r="Z4176">
        <v>32.770786396841167</v>
      </c>
      <c r="AA4176">
        <v>0</v>
      </c>
      <c r="AB4176">
        <v>10.892429234375268</v>
      </c>
      <c r="AC4176">
        <v>0</v>
      </c>
      <c r="AD4176">
        <v>0</v>
      </c>
      <c r="AE4176">
        <v>44.847524751741418</v>
      </c>
    </row>
    <row r="4177" spans="1:31" x14ac:dyDescent="0.3">
      <c r="A4177">
        <v>2701619</v>
      </c>
      <c r="B4177">
        <v>1</v>
      </c>
      <c r="C4177" t="s">
        <v>80</v>
      </c>
      <c r="D4177" t="s">
        <v>87</v>
      </c>
      <c r="E4177" t="s">
        <v>244</v>
      </c>
      <c r="F4177" t="s">
        <v>11885</v>
      </c>
      <c r="G4177" t="s">
        <v>346</v>
      </c>
      <c r="H4177" t="s">
        <v>187</v>
      </c>
      <c r="I4177" t="s">
        <v>136</v>
      </c>
      <c r="J4177" t="s">
        <v>137</v>
      </c>
      <c r="K4177" t="s">
        <v>166</v>
      </c>
      <c r="L4177" t="s">
        <v>11886</v>
      </c>
      <c r="M4177" t="s">
        <v>11887</v>
      </c>
      <c r="N4177">
        <v>0.85333333300000003</v>
      </c>
      <c r="O4177">
        <v>0</v>
      </c>
      <c r="P4177">
        <v>187</v>
      </c>
      <c r="Q4177">
        <v>0</v>
      </c>
      <c r="R4177">
        <v>0</v>
      </c>
      <c r="S4177">
        <v>0</v>
      </c>
      <c r="T4177">
        <v>45</v>
      </c>
      <c r="U4177">
        <v>0</v>
      </c>
      <c r="V4177">
        <v>1</v>
      </c>
      <c r="W4177">
        <v>0</v>
      </c>
      <c r="X4177">
        <v>37.272430796219503</v>
      </c>
      <c r="Y4177">
        <v>0</v>
      </c>
      <c r="Z4177">
        <v>0</v>
      </c>
      <c r="AA4177">
        <v>0</v>
      </c>
      <c r="AB4177">
        <v>49.195283757286312</v>
      </c>
      <c r="AC4177">
        <v>0</v>
      </c>
      <c r="AD4177">
        <v>4.733987817269</v>
      </c>
      <c r="AE4177">
        <v>91.201702370774811</v>
      </c>
    </row>
    <row r="4178" spans="1:31" x14ac:dyDescent="0.3">
      <c r="A4178">
        <v>2701630</v>
      </c>
      <c r="B4178">
        <v>1</v>
      </c>
      <c r="C4178" t="s">
        <v>81</v>
      </c>
      <c r="D4178" t="s">
        <v>117</v>
      </c>
      <c r="E4178" t="s">
        <v>184</v>
      </c>
      <c r="F4178" t="s">
        <v>11888</v>
      </c>
      <c r="G4178" t="s">
        <v>409</v>
      </c>
      <c r="H4178" t="s">
        <v>187</v>
      </c>
      <c r="I4178" t="s">
        <v>136</v>
      </c>
      <c r="J4178" t="s">
        <v>137</v>
      </c>
      <c r="K4178" t="s">
        <v>138</v>
      </c>
      <c r="L4178" t="s">
        <v>11889</v>
      </c>
      <c r="M4178" t="s">
        <v>11890</v>
      </c>
      <c r="N4178">
        <v>0.98833333300000004</v>
      </c>
      <c r="O4178">
        <v>0</v>
      </c>
      <c r="P4178">
        <v>6</v>
      </c>
      <c r="Q4178">
        <v>0</v>
      </c>
      <c r="R4178">
        <v>0</v>
      </c>
      <c r="S4178">
        <v>0</v>
      </c>
      <c r="T4178">
        <v>0</v>
      </c>
      <c r="U4178">
        <v>0</v>
      </c>
      <c r="V4178">
        <v>0</v>
      </c>
      <c r="W4178">
        <v>0</v>
      </c>
      <c r="X4178">
        <v>0.69901077743665019</v>
      </c>
      <c r="Y4178">
        <v>0</v>
      </c>
      <c r="Z4178">
        <v>0</v>
      </c>
      <c r="AA4178">
        <v>0</v>
      </c>
      <c r="AB4178">
        <v>0</v>
      </c>
      <c r="AC4178">
        <v>0</v>
      </c>
      <c r="AD4178">
        <v>0</v>
      </c>
      <c r="AE4178">
        <v>0.69901077743665019</v>
      </c>
    </row>
    <row r="4179" spans="1:31" x14ac:dyDescent="0.3">
      <c r="A4179">
        <v>2701631</v>
      </c>
      <c r="B4179">
        <v>1</v>
      </c>
      <c r="C4179" t="s">
        <v>80</v>
      </c>
      <c r="D4179" t="s">
        <v>103</v>
      </c>
      <c r="E4179" t="s">
        <v>213</v>
      </c>
      <c r="F4179" t="s">
        <v>11891</v>
      </c>
      <c r="G4179" t="s">
        <v>831</v>
      </c>
      <c r="H4179" t="s">
        <v>187</v>
      </c>
      <c r="I4179" t="s">
        <v>136</v>
      </c>
      <c r="J4179" t="s">
        <v>137</v>
      </c>
      <c r="K4179" t="s">
        <v>138</v>
      </c>
      <c r="L4179" t="s">
        <v>11892</v>
      </c>
      <c r="M4179" t="s">
        <v>11893</v>
      </c>
      <c r="N4179">
        <v>0.57861111099999996</v>
      </c>
      <c r="O4179">
        <v>0</v>
      </c>
      <c r="P4179">
        <v>4</v>
      </c>
      <c r="Q4179">
        <v>0</v>
      </c>
      <c r="R4179">
        <v>0</v>
      </c>
      <c r="S4179">
        <v>0</v>
      </c>
      <c r="T4179">
        <v>0</v>
      </c>
      <c r="U4179">
        <v>0</v>
      </c>
      <c r="V4179">
        <v>0</v>
      </c>
      <c r="W4179">
        <v>0</v>
      </c>
      <c r="X4179">
        <v>0.20869805985437334</v>
      </c>
      <c r="Y4179">
        <v>0</v>
      </c>
      <c r="Z4179">
        <v>0</v>
      </c>
      <c r="AA4179">
        <v>0</v>
      </c>
      <c r="AB4179">
        <v>0</v>
      </c>
      <c r="AC4179">
        <v>0</v>
      </c>
      <c r="AD4179">
        <v>0</v>
      </c>
      <c r="AE4179">
        <v>0.20869805985437334</v>
      </c>
    </row>
    <row r="4180" spans="1:31" x14ac:dyDescent="0.3">
      <c r="A4180">
        <v>2701683</v>
      </c>
      <c r="B4180">
        <v>1</v>
      </c>
      <c r="C4180" t="s">
        <v>80</v>
      </c>
      <c r="D4180" t="s">
        <v>105</v>
      </c>
      <c r="E4180" t="s">
        <v>184</v>
      </c>
      <c r="F4180" t="s">
        <v>11894</v>
      </c>
      <c r="G4180" t="s">
        <v>409</v>
      </c>
      <c r="H4180" t="s">
        <v>187</v>
      </c>
      <c r="I4180" t="s">
        <v>136</v>
      </c>
      <c r="J4180" t="s">
        <v>137</v>
      </c>
      <c r="K4180" t="s">
        <v>138</v>
      </c>
      <c r="L4180" t="s">
        <v>11895</v>
      </c>
      <c r="M4180" t="s">
        <v>11896</v>
      </c>
      <c r="N4180">
        <v>0.66888888800000001</v>
      </c>
      <c r="O4180">
        <v>0</v>
      </c>
      <c r="P4180">
        <v>58</v>
      </c>
      <c r="Q4180">
        <v>0</v>
      </c>
      <c r="R4180">
        <v>0</v>
      </c>
      <c r="S4180">
        <v>0</v>
      </c>
      <c r="T4180">
        <v>18</v>
      </c>
      <c r="U4180">
        <v>0</v>
      </c>
      <c r="V4180">
        <v>0</v>
      </c>
      <c r="W4180">
        <v>0</v>
      </c>
      <c r="X4180">
        <v>9.1450011182389428</v>
      </c>
      <c r="Y4180">
        <v>0</v>
      </c>
      <c r="Z4180">
        <v>0</v>
      </c>
      <c r="AA4180">
        <v>0</v>
      </c>
      <c r="AB4180">
        <v>13.428732038278321</v>
      </c>
      <c r="AC4180">
        <v>0</v>
      </c>
      <c r="AD4180">
        <v>0</v>
      </c>
      <c r="AE4180">
        <v>22.573733156517264</v>
      </c>
    </row>
    <row r="4181" spans="1:31" x14ac:dyDescent="0.3">
      <c r="A4181">
        <v>2701558</v>
      </c>
      <c r="B4181">
        <v>1</v>
      </c>
      <c r="C4181" t="s">
        <v>80</v>
      </c>
      <c r="D4181" t="s">
        <v>103</v>
      </c>
      <c r="E4181" t="s">
        <v>244</v>
      </c>
      <c r="F4181" t="s">
        <v>11897</v>
      </c>
      <c r="G4181" t="s">
        <v>165</v>
      </c>
      <c r="H4181" t="s">
        <v>187</v>
      </c>
      <c r="I4181" t="s">
        <v>136</v>
      </c>
      <c r="J4181" t="s">
        <v>137</v>
      </c>
      <c r="K4181" t="s">
        <v>166</v>
      </c>
      <c r="L4181" t="s">
        <v>11898</v>
      </c>
      <c r="M4181" t="s">
        <v>11899</v>
      </c>
      <c r="N4181">
        <v>2.4872222220000002</v>
      </c>
      <c r="O4181">
        <v>0</v>
      </c>
      <c r="P4181">
        <v>135</v>
      </c>
      <c r="Q4181">
        <v>0</v>
      </c>
      <c r="R4181">
        <v>10</v>
      </c>
      <c r="S4181">
        <v>0</v>
      </c>
      <c r="T4181">
        <v>27</v>
      </c>
      <c r="U4181">
        <v>0</v>
      </c>
      <c r="V4181">
        <v>0</v>
      </c>
      <c r="W4181">
        <v>0</v>
      </c>
      <c r="X4181">
        <v>54.832776037436425</v>
      </c>
      <c r="Y4181">
        <v>0</v>
      </c>
      <c r="Z4181">
        <v>4.3845564893747611</v>
      </c>
      <c r="AA4181">
        <v>0</v>
      </c>
      <c r="AB4181">
        <v>47.770416338380826</v>
      </c>
      <c r="AC4181">
        <v>0</v>
      </c>
      <c r="AD4181">
        <v>0</v>
      </c>
      <c r="AE4181">
        <v>106.987748865192</v>
      </c>
    </row>
    <row r="4182" spans="1:31" x14ac:dyDescent="0.3">
      <c r="A4182">
        <v>2701590</v>
      </c>
      <c r="B4182">
        <v>1</v>
      </c>
      <c r="C4182" t="s">
        <v>80</v>
      </c>
      <c r="D4182" t="s">
        <v>106</v>
      </c>
      <c r="E4182" t="s">
        <v>132</v>
      </c>
      <c r="F4182" t="s">
        <v>11900</v>
      </c>
      <c r="G4182" t="s">
        <v>134</v>
      </c>
      <c r="H4182" t="s">
        <v>135</v>
      </c>
      <c r="I4182" t="s">
        <v>136</v>
      </c>
      <c r="J4182" t="s">
        <v>137</v>
      </c>
      <c r="K4182" t="s">
        <v>138</v>
      </c>
      <c r="L4182" t="s">
        <v>11901</v>
      </c>
      <c r="M4182" t="s">
        <v>11902</v>
      </c>
      <c r="N4182">
        <v>1.9838888880000001</v>
      </c>
      <c r="O4182">
        <v>1</v>
      </c>
      <c r="P4182">
        <v>0</v>
      </c>
      <c r="Q4182">
        <v>18</v>
      </c>
      <c r="R4182">
        <v>0</v>
      </c>
      <c r="S4182">
        <v>3</v>
      </c>
      <c r="T4182">
        <v>0</v>
      </c>
      <c r="U4182">
        <v>0</v>
      </c>
      <c r="V4182">
        <v>0</v>
      </c>
      <c r="W4182">
        <v>0.58684149937291674</v>
      </c>
      <c r="X4182">
        <v>0</v>
      </c>
      <c r="Y4182">
        <v>83.335313355465516</v>
      </c>
      <c r="Z4182">
        <v>0</v>
      </c>
      <c r="AA4182">
        <v>32.308578773632405</v>
      </c>
      <c r="AB4182">
        <v>0</v>
      </c>
      <c r="AC4182">
        <v>0</v>
      </c>
      <c r="AD4182">
        <v>0</v>
      </c>
      <c r="AE4182">
        <v>116.23073362847084</v>
      </c>
    </row>
    <row r="4183" spans="1:31" x14ac:dyDescent="0.3">
      <c r="A4183">
        <v>2701600</v>
      </c>
      <c r="B4183">
        <v>1</v>
      </c>
      <c r="C4183" t="s">
        <v>80</v>
      </c>
      <c r="D4183" t="s">
        <v>106</v>
      </c>
      <c r="E4183" t="s">
        <v>184</v>
      </c>
      <c r="F4183" t="s">
        <v>3953</v>
      </c>
      <c r="G4183" t="s">
        <v>186</v>
      </c>
      <c r="H4183" t="s">
        <v>187</v>
      </c>
      <c r="I4183" t="s">
        <v>136</v>
      </c>
      <c r="J4183" t="s">
        <v>137</v>
      </c>
      <c r="K4183" t="s">
        <v>138</v>
      </c>
      <c r="L4183" t="s">
        <v>11903</v>
      </c>
      <c r="M4183" t="s">
        <v>11904</v>
      </c>
      <c r="N4183">
        <v>2.051388888</v>
      </c>
      <c r="O4183">
        <v>0</v>
      </c>
      <c r="P4183">
        <v>2</v>
      </c>
      <c r="Q4183">
        <v>0</v>
      </c>
      <c r="R4183">
        <v>3</v>
      </c>
      <c r="S4183">
        <v>0</v>
      </c>
      <c r="T4183">
        <v>3</v>
      </c>
      <c r="U4183">
        <v>0</v>
      </c>
      <c r="V4183">
        <v>0</v>
      </c>
      <c r="W4183">
        <v>0</v>
      </c>
      <c r="X4183">
        <v>0.54717328009085686</v>
      </c>
      <c r="Y4183">
        <v>0</v>
      </c>
      <c r="Z4183">
        <v>19.071882448691841</v>
      </c>
      <c r="AA4183">
        <v>0</v>
      </c>
      <c r="AB4183">
        <v>8.0702264663077603</v>
      </c>
      <c r="AC4183">
        <v>0</v>
      </c>
      <c r="AD4183">
        <v>0</v>
      </c>
      <c r="AE4183">
        <v>27.689282195090456</v>
      </c>
    </row>
    <row r="4184" spans="1:31" x14ac:dyDescent="0.3">
      <c r="A4184">
        <v>2701620</v>
      </c>
      <c r="B4184">
        <v>1</v>
      </c>
      <c r="C4184" t="s">
        <v>80</v>
      </c>
      <c r="D4184" t="s">
        <v>95</v>
      </c>
      <c r="E4184" t="s">
        <v>145</v>
      </c>
      <c r="F4184" t="s">
        <v>11905</v>
      </c>
      <c r="G4184" t="s">
        <v>176</v>
      </c>
      <c r="H4184" t="s">
        <v>135</v>
      </c>
      <c r="I4184" t="s">
        <v>136</v>
      </c>
      <c r="J4184" t="s">
        <v>137</v>
      </c>
      <c r="K4184" t="s">
        <v>138</v>
      </c>
      <c r="L4184" t="s">
        <v>11906</v>
      </c>
      <c r="M4184" t="s">
        <v>11907</v>
      </c>
      <c r="N4184">
        <v>0.94944444400000005</v>
      </c>
      <c r="O4184">
        <v>0</v>
      </c>
      <c r="P4184">
        <v>0</v>
      </c>
      <c r="Q4184">
        <v>1</v>
      </c>
      <c r="R4184">
        <v>0</v>
      </c>
      <c r="S4184">
        <v>1</v>
      </c>
      <c r="T4184">
        <v>0</v>
      </c>
      <c r="U4184">
        <v>0</v>
      </c>
      <c r="V4184">
        <v>0</v>
      </c>
      <c r="W4184">
        <v>0</v>
      </c>
      <c r="X4184">
        <v>0</v>
      </c>
      <c r="Y4184">
        <v>1.2270276018433335</v>
      </c>
      <c r="Z4184">
        <v>0</v>
      </c>
      <c r="AA4184">
        <v>37.180588789554186</v>
      </c>
      <c r="AB4184">
        <v>0</v>
      </c>
      <c r="AC4184">
        <v>0</v>
      </c>
      <c r="AD4184">
        <v>0</v>
      </c>
      <c r="AE4184">
        <v>38.407616391397518</v>
      </c>
    </row>
    <row r="4185" spans="1:31" x14ac:dyDescent="0.3">
      <c r="A4185">
        <v>2701626</v>
      </c>
      <c r="B4185">
        <v>1</v>
      </c>
      <c r="C4185" t="s">
        <v>81</v>
      </c>
      <c r="D4185" t="s">
        <v>127</v>
      </c>
      <c r="E4185" t="s">
        <v>145</v>
      </c>
      <c r="F4185" t="s">
        <v>11908</v>
      </c>
      <c r="G4185" t="s">
        <v>134</v>
      </c>
      <c r="H4185" t="s">
        <v>135</v>
      </c>
      <c r="I4185" t="s">
        <v>136</v>
      </c>
      <c r="J4185" t="s">
        <v>137</v>
      </c>
      <c r="K4185" t="s">
        <v>138</v>
      </c>
      <c r="L4185" t="s">
        <v>11909</v>
      </c>
      <c r="M4185" t="s">
        <v>11910</v>
      </c>
      <c r="N4185">
        <v>1.7222222220000001</v>
      </c>
      <c r="O4185">
        <v>0</v>
      </c>
      <c r="P4185">
        <v>47</v>
      </c>
      <c r="Q4185">
        <v>0</v>
      </c>
      <c r="R4185">
        <v>13</v>
      </c>
      <c r="S4185">
        <v>0</v>
      </c>
      <c r="T4185">
        <v>7</v>
      </c>
      <c r="U4185">
        <v>0</v>
      </c>
      <c r="V4185">
        <v>0</v>
      </c>
      <c r="W4185">
        <v>0</v>
      </c>
      <c r="X4185">
        <v>14.309083942807749</v>
      </c>
      <c r="Y4185">
        <v>0</v>
      </c>
      <c r="Z4185">
        <v>6.8777449321105628</v>
      </c>
      <c r="AA4185">
        <v>0</v>
      </c>
      <c r="AB4185">
        <v>5.0519285823183386</v>
      </c>
      <c r="AC4185">
        <v>0</v>
      </c>
      <c r="AD4185">
        <v>0</v>
      </c>
      <c r="AE4185">
        <v>26.238757457236652</v>
      </c>
    </row>
    <row r="4186" spans="1:31" x14ac:dyDescent="0.3">
      <c r="A4186">
        <v>2701635</v>
      </c>
      <c r="B4186">
        <v>1</v>
      </c>
      <c r="C4186" t="s">
        <v>81</v>
      </c>
      <c r="D4186" t="s">
        <v>118</v>
      </c>
      <c r="E4186" t="s">
        <v>244</v>
      </c>
      <c r="F4186" t="s">
        <v>11911</v>
      </c>
      <c r="G4186" t="s">
        <v>147</v>
      </c>
      <c r="H4186" t="s">
        <v>187</v>
      </c>
      <c r="I4186" t="s">
        <v>136</v>
      </c>
      <c r="J4186" t="s">
        <v>3</v>
      </c>
      <c r="K4186" t="s">
        <v>138</v>
      </c>
      <c r="L4186" t="s">
        <v>11912</v>
      </c>
      <c r="M4186" t="s">
        <v>11913</v>
      </c>
      <c r="N4186">
        <v>0.91694444399999997</v>
      </c>
      <c r="O4186">
        <v>0</v>
      </c>
      <c r="P4186">
        <v>96</v>
      </c>
      <c r="Q4186">
        <v>0</v>
      </c>
      <c r="R4186">
        <v>7</v>
      </c>
      <c r="S4186">
        <v>0</v>
      </c>
      <c r="T4186">
        <v>18</v>
      </c>
      <c r="U4186">
        <v>0</v>
      </c>
      <c r="V4186">
        <v>0</v>
      </c>
      <c r="W4186">
        <v>0</v>
      </c>
      <c r="X4186">
        <v>19.079130518474532</v>
      </c>
      <c r="Y4186">
        <v>0</v>
      </c>
      <c r="Z4186">
        <v>13.521968045399328</v>
      </c>
      <c r="AA4186">
        <v>0</v>
      </c>
      <c r="AB4186">
        <v>8.3438512571559187</v>
      </c>
      <c r="AC4186">
        <v>0</v>
      </c>
      <c r="AD4186">
        <v>0</v>
      </c>
      <c r="AE4186">
        <v>40.94494982102978</v>
      </c>
    </row>
    <row r="4187" spans="1:31" x14ac:dyDescent="0.3">
      <c r="A4187">
        <v>2701641</v>
      </c>
      <c r="B4187">
        <v>1</v>
      </c>
      <c r="C4187" t="s">
        <v>81</v>
      </c>
      <c r="D4187" t="s">
        <v>112</v>
      </c>
      <c r="E4187" t="s">
        <v>213</v>
      </c>
      <c r="F4187" t="s">
        <v>11914</v>
      </c>
      <c r="G4187" t="s">
        <v>215</v>
      </c>
      <c r="H4187" t="s">
        <v>187</v>
      </c>
      <c r="I4187" t="s">
        <v>136</v>
      </c>
      <c r="J4187" t="s">
        <v>137</v>
      </c>
      <c r="K4187" t="s">
        <v>138</v>
      </c>
      <c r="L4187" t="s">
        <v>11915</v>
      </c>
      <c r="M4187" t="s">
        <v>11916</v>
      </c>
      <c r="N4187">
        <v>1.504444444</v>
      </c>
      <c r="O4187">
        <v>0</v>
      </c>
      <c r="P4187">
        <v>0</v>
      </c>
      <c r="Q4187">
        <v>0</v>
      </c>
      <c r="R4187">
        <v>0</v>
      </c>
      <c r="S4187">
        <v>0</v>
      </c>
      <c r="T4187">
        <v>2</v>
      </c>
      <c r="U4187">
        <v>0</v>
      </c>
      <c r="V4187">
        <v>0</v>
      </c>
      <c r="W4187">
        <v>0</v>
      </c>
      <c r="X4187">
        <v>0</v>
      </c>
      <c r="Y4187">
        <v>0</v>
      </c>
      <c r="Z4187">
        <v>0</v>
      </c>
      <c r="AA4187">
        <v>0</v>
      </c>
      <c r="AB4187">
        <v>0.34045817919892274</v>
      </c>
      <c r="AC4187">
        <v>0</v>
      </c>
      <c r="AD4187">
        <v>0</v>
      </c>
      <c r="AE4187">
        <v>0.34045817919892274</v>
      </c>
    </row>
    <row r="4188" spans="1:31" x14ac:dyDescent="0.3">
      <c r="A4188">
        <v>2701647</v>
      </c>
      <c r="B4188">
        <v>1</v>
      </c>
      <c r="C4188" t="s">
        <v>80</v>
      </c>
      <c r="D4188" t="s">
        <v>99</v>
      </c>
      <c r="E4188" t="s">
        <v>244</v>
      </c>
      <c r="F4188" t="s">
        <v>1107</v>
      </c>
      <c r="G4188" t="s">
        <v>165</v>
      </c>
      <c r="H4188" t="s">
        <v>187</v>
      </c>
      <c r="I4188" t="s">
        <v>136</v>
      </c>
      <c r="J4188" t="s">
        <v>137</v>
      </c>
      <c r="K4188" t="s">
        <v>166</v>
      </c>
      <c r="L4188" t="s">
        <v>11917</v>
      </c>
      <c r="M4188" t="s">
        <v>11918</v>
      </c>
      <c r="N4188">
        <v>1.4025000000000001</v>
      </c>
      <c r="O4188">
        <v>0</v>
      </c>
      <c r="P4188">
        <v>249</v>
      </c>
      <c r="Q4188">
        <v>0</v>
      </c>
      <c r="R4188">
        <v>3</v>
      </c>
      <c r="S4188">
        <v>0</v>
      </c>
      <c r="T4188">
        <v>30</v>
      </c>
      <c r="U4188">
        <v>0</v>
      </c>
      <c r="V4188">
        <v>0</v>
      </c>
      <c r="W4188">
        <v>0</v>
      </c>
      <c r="X4188">
        <v>44.599609096296085</v>
      </c>
      <c r="Y4188">
        <v>0</v>
      </c>
      <c r="Z4188">
        <v>2.2213005514519488</v>
      </c>
      <c r="AA4188">
        <v>0</v>
      </c>
      <c r="AB4188">
        <v>32.867708362666733</v>
      </c>
      <c r="AC4188">
        <v>0</v>
      </c>
      <c r="AD4188">
        <v>0</v>
      </c>
      <c r="AE4188">
        <v>79.688618010414757</v>
      </c>
    </row>
    <row r="4189" spans="1:31" x14ac:dyDescent="0.3">
      <c r="A4189">
        <v>2701656</v>
      </c>
      <c r="B4189">
        <v>1</v>
      </c>
      <c r="C4189" t="s">
        <v>80</v>
      </c>
      <c r="D4189" t="s">
        <v>96</v>
      </c>
      <c r="E4189" t="s">
        <v>213</v>
      </c>
      <c r="F4189" t="s">
        <v>11523</v>
      </c>
      <c r="G4189" t="s">
        <v>831</v>
      </c>
      <c r="H4189" t="s">
        <v>187</v>
      </c>
      <c r="I4189" t="s">
        <v>136</v>
      </c>
      <c r="J4189" t="s">
        <v>137</v>
      </c>
      <c r="K4189" t="s">
        <v>138</v>
      </c>
      <c r="L4189" t="s">
        <v>11919</v>
      </c>
      <c r="M4189" t="s">
        <v>11920</v>
      </c>
      <c r="N4189">
        <v>1.0816666660000001</v>
      </c>
      <c r="O4189">
        <v>0</v>
      </c>
      <c r="P4189">
        <v>0</v>
      </c>
      <c r="Q4189">
        <v>0</v>
      </c>
      <c r="R4189">
        <v>0</v>
      </c>
      <c r="S4189">
        <v>0</v>
      </c>
      <c r="T4189">
        <v>5</v>
      </c>
      <c r="U4189">
        <v>0</v>
      </c>
      <c r="V4189">
        <v>0</v>
      </c>
      <c r="W4189">
        <v>0</v>
      </c>
      <c r="X4189">
        <v>0</v>
      </c>
      <c r="Y4189">
        <v>0</v>
      </c>
      <c r="Z4189">
        <v>0</v>
      </c>
      <c r="AA4189">
        <v>0</v>
      </c>
      <c r="AB4189">
        <v>6.963360869108044</v>
      </c>
      <c r="AC4189">
        <v>0</v>
      </c>
      <c r="AD4189">
        <v>0</v>
      </c>
      <c r="AE4189">
        <v>6.963360869108044</v>
      </c>
    </row>
    <row r="4190" spans="1:31" x14ac:dyDescent="0.3">
      <c r="A4190">
        <v>2701657</v>
      </c>
      <c r="B4190">
        <v>1</v>
      </c>
      <c r="C4190" t="s">
        <v>80</v>
      </c>
      <c r="D4190" t="s">
        <v>100</v>
      </c>
      <c r="E4190" t="s">
        <v>160</v>
      </c>
      <c r="F4190" t="s">
        <v>8970</v>
      </c>
      <c r="G4190" t="s">
        <v>134</v>
      </c>
      <c r="H4190" t="s">
        <v>135</v>
      </c>
      <c r="I4190" t="s">
        <v>169</v>
      </c>
      <c r="J4190" t="s">
        <v>137</v>
      </c>
      <c r="K4190" t="s">
        <v>138</v>
      </c>
      <c r="L4190" t="s">
        <v>11921</v>
      </c>
      <c r="M4190" t="s">
        <v>11922</v>
      </c>
      <c r="N4190">
        <v>4.6388888000000003E-2</v>
      </c>
      <c r="O4190">
        <v>0</v>
      </c>
      <c r="P4190">
        <v>696</v>
      </c>
      <c r="Q4190">
        <v>0</v>
      </c>
      <c r="R4190">
        <v>3</v>
      </c>
      <c r="S4190">
        <v>0</v>
      </c>
      <c r="T4190">
        <v>62</v>
      </c>
      <c r="U4190">
        <v>0</v>
      </c>
      <c r="V4190">
        <v>0</v>
      </c>
      <c r="W4190">
        <v>0</v>
      </c>
      <c r="X4190">
        <v>4.1809538670915121</v>
      </c>
      <c r="Y4190">
        <v>0</v>
      </c>
      <c r="Z4190">
        <v>0.17613808156765667</v>
      </c>
      <c r="AA4190">
        <v>0</v>
      </c>
      <c r="AB4190">
        <v>1.5852041540597501</v>
      </c>
      <c r="AC4190">
        <v>0</v>
      </c>
      <c r="AD4190">
        <v>0</v>
      </c>
      <c r="AE4190">
        <v>5.9422961027189185</v>
      </c>
    </row>
    <row r="4191" spans="1:31" x14ac:dyDescent="0.3">
      <c r="A4191">
        <v>2701658</v>
      </c>
      <c r="B4191">
        <v>1</v>
      </c>
      <c r="C4191" t="s">
        <v>80</v>
      </c>
      <c r="D4191" t="s">
        <v>100</v>
      </c>
      <c r="E4191" t="s">
        <v>132</v>
      </c>
      <c r="F4191" t="s">
        <v>11923</v>
      </c>
      <c r="G4191" t="s">
        <v>134</v>
      </c>
      <c r="H4191" t="s">
        <v>135</v>
      </c>
      <c r="I4191" t="s">
        <v>136</v>
      </c>
      <c r="J4191" t="s">
        <v>137</v>
      </c>
      <c r="K4191" t="s">
        <v>138</v>
      </c>
      <c r="L4191" t="s">
        <v>11924</v>
      </c>
      <c r="M4191" t="s">
        <v>11925</v>
      </c>
      <c r="N4191">
        <v>0.63055555500000005</v>
      </c>
      <c r="O4191">
        <v>1</v>
      </c>
      <c r="P4191">
        <v>0</v>
      </c>
      <c r="Q4191">
        <v>93</v>
      </c>
      <c r="R4191">
        <v>26</v>
      </c>
      <c r="S4191">
        <v>8</v>
      </c>
      <c r="T4191">
        <v>2</v>
      </c>
      <c r="U4191">
        <v>0</v>
      </c>
      <c r="V4191">
        <v>0</v>
      </c>
      <c r="W4191">
        <v>0.54145453463951898</v>
      </c>
      <c r="X4191">
        <v>0</v>
      </c>
      <c r="Y4191">
        <v>67.644108022710881</v>
      </c>
      <c r="Z4191">
        <v>0.10155827357255</v>
      </c>
      <c r="AA4191">
        <v>3.8507312665594906</v>
      </c>
      <c r="AB4191">
        <v>0</v>
      </c>
      <c r="AC4191">
        <v>0</v>
      </c>
      <c r="AD4191">
        <v>0</v>
      </c>
      <c r="AE4191">
        <v>72.137852097482437</v>
      </c>
    </row>
    <row r="4192" spans="1:31" x14ac:dyDescent="0.3">
      <c r="A4192">
        <v>2701663</v>
      </c>
      <c r="B4192">
        <v>1</v>
      </c>
      <c r="C4192" t="s">
        <v>80</v>
      </c>
      <c r="D4192" t="s">
        <v>110</v>
      </c>
      <c r="E4192" t="s">
        <v>244</v>
      </c>
      <c r="F4192" t="s">
        <v>11926</v>
      </c>
      <c r="G4192" t="s">
        <v>165</v>
      </c>
      <c r="H4192" t="s">
        <v>187</v>
      </c>
      <c r="I4192" t="s">
        <v>136</v>
      </c>
      <c r="J4192" t="s">
        <v>137</v>
      </c>
      <c r="K4192" t="s">
        <v>166</v>
      </c>
      <c r="L4192" t="s">
        <v>11927</v>
      </c>
      <c r="M4192" t="s">
        <v>11899</v>
      </c>
      <c r="N4192">
        <v>0.76166666599999999</v>
      </c>
      <c r="O4192">
        <v>0</v>
      </c>
      <c r="P4192">
        <v>306</v>
      </c>
      <c r="Q4192">
        <v>0</v>
      </c>
      <c r="R4192">
        <v>0</v>
      </c>
      <c r="S4192">
        <v>0</v>
      </c>
      <c r="T4192">
        <v>49</v>
      </c>
      <c r="U4192">
        <v>0</v>
      </c>
      <c r="V4192">
        <v>0</v>
      </c>
      <c r="W4192">
        <v>0</v>
      </c>
      <c r="X4192">
        <v>55.36616315216073</v>
      </c>
      <c r="Y4192">
        <v>0</v>
      </c>
      <c r="Z4192">
        <v>0</v>
      </c>
      <c r="AA4192">
        <v>0</v>
      </c>
      <c r="AB4192">
        <v>28.977175645217994</v>
      </c>
      <c r="AC4192">
        <v>0</v>
      </c>
      <c r="AD4192">
        <v>0</v>
      </c>
      <c r="AE4192">
        <v>84.343338797378721</v>
      </c>
    </row>
    <row r="4193" spans="1:31" x14ac:dyDescent="0.3">
      <c r="A4193">
        <v>2701707</v>
      </c>
      <c r="B4193">
        <v>1</v>
      </c>
      <c r="C4193" t="s">
        <v>81</v>
      </c>
      <c r="D4193" t="s">
        <v>116</v>
      </c>
      <c r="E4193" t="s">
        <v>132</v>
      </c>
      <c r="F4193" t="s">
        <v>7245</v>
      </c>
      <c r="G4193" t="s">
        <v>134</v>
      </c>
      <c r="H4193" t="s">
        <v>135</v>
      </c>
      <c r="I4193" t="s">
        <v>136</v>
      </c>
      <c r="J4193" t="s">
        <v>137</v>
      </c>
      <c r="K4193" t="s">
        <v>138</v>
      </c>
      <c r="L4193" t="s">
        <v>11928</v>
      </c>
      <c r="M4193" t="s">
        <v>11929</v>
      </c>
      <c r="N4193">
        <v>1.0213888879999999</v>
      </c>
      <c r="O4193">
        <v>1</v>
      </c>
      <c r="P4193">
        <v>319</v>
      </c>
      <c r="Q4193">
        <v>2</v>
      </c>
      <c r="R4193">
        <v>44</v>
      </c>
      <c r="S4193">
        <v>1</v>
      </c>
      <c r="T4193">
        <v>13</v>
      </c>
      <c r="U4193">
        <v>1</v>
      </c>
      <c r="V4193">
        <v>0</v>
      </c>
      <c r="W4193">
        <v>0.20453684938083333</v>
      </c>
      <c r="X4193">
        <v>46.519335637144088</v>
      </c>
      <c r="Y4193">
        <v>2.623513100938597</v>
      </c>
      <c r="Z4193">
        <v>20.615125401294407</v>
      </c>
      <c r="AA4193">
        <v>0.14743586320216667</v>
      </c>
      <c r="AB4193">
        <v>8.4465827595381988</v>
      </c>
      <c r="AC4193">
        <v>20.261509826347897</v>
      </c>
      <c r="AD4193">
        <v>0</v>
      </c>
      <c r="AE4193">
        <v>98.818039437846181</v>
      </c>
    </row>
    <row r="4194" spans="1:31" x14ac:dyDescent="0.3">
      <c r="A4194">
        <v>2701732</v>
      </c>
      <c r="B4194">
        <v>1</v>
      </c>
      <c r="C4194" t="s">
        <v>80</v>
      </c>
      <c r="D4194" t="s">
        <v>94</v>
      </c>
      <c r="E4194" t="s">
        <v>244</v>
      </c>
      <c r="F4194" t="s">
        <v>11930</v>
      </c>
      <c r="G4194" t="s">
        <v>409</v>
      </c>
      <c r="H4194" t="s">
        <v>187</v>
      </c>
      <c r="I4194" t="s">
        <v>136</v>
      </c>
      <c r="J4194" t="s">
        <v>137</v>
      </c>
      <c r="K4194" t="s">
        <v>138</v>
      </c>
      <c r="L4194" t="s">
        <v>11931</v>
      </c>
      <c r="M4194" t="s">
        <v>11932</v>
      </c>
      <c r="N4194">
        <v>1.0436111109999999</v>
      </c>
      <c r="O4194">
        <v>0</v>
      </c>
      <c r="P4194">
        <v>19</v>
      </c>
      <c r="Q4194">
        <v>0</v>
      </c>
      <c r="R4194">
        <v>18</v>
      </c>
      <c r="S4194">
        <v>0</v>
      </c>
      <c r="T4194">
        <v>10</v>
      </c>
      <c r="U4194">
        <v>0</v>
      </c>
      <c r="V4194">
        <v>0</v>
      </c>
      <c r="W4194">
        <v>0</v>
      </c>
      <c r="X4194">
        <v>2.8941239569550405</v>
      </c>
      <c r="Y4194">
        <v>0</v>
      </c>
      <c r="Z4194">
        <v>3.1916217502202278</v>
      </c>
      <c r="AA4194">
        <v>0</v>
      </c>
      <c r="AB4194">
        <v>7.6357287362604556</v>
      </c>
      <c r="AC4194">
        <v>0</v>
      </c>
      <c r="AD4194">
        <v>0</v>
      </c>
      <c r="AE4194">
        <v>13.721474443435724</v>
      </c>
    </row>
    <row r="4195" spans="1:31" x14ac:dyDescent="0.3">
      <c r="A4195">
        <v>2701739</v>
      </c>
      <c r="B4195">
        <v>1</v>
      </c>
      <c r="C4195" t="s">
        <v>80</v>
      </c>
      <c r="D4195" t="s">
        <v>88</v>
      </c>
      <c r="E4195" t="s">
        <v>184</v>
      </c>
      <c r="F4195" t="s">
        <v>11933</v>
      </c>
      <c r="G4195" t="s">
        <v>165</v>
      </c>
      <c r="H4195" t="s">
        <v>187</v>
      </c>
      <c r="I4195" t="s">
        <v>136</v>
      </c>
      <c r="J4195" t="s">
        <v>137</v>
      </c>
      <c r="K4195" t="s">
        <v>166</v>
      </c>
      <c r="L4195" t="s">
        <v>11934</v>
      </c>
      <c r="M4195" t="s">
        <v>11935</v>
      </c>
      <c r="N4195">
        <v>1.8147222220000001</v>
      </c>
      <c r="O4195">
        <v>0</v>
      </c>
      <c r="P4195">
        <v>76</v>
      </c>
      <c r="Q4195">
        <v>0</v>
      </c>
      <c r="R4195">
        <v>0</v>
      </c>
      <c r="S4195">
        <v>0</v>
      </c>
      <c r="T4195">
        <v>6</v>
      </c>
      <c r="U4195">
        <v>0</v>
      </c>
      <c r="V4195">
        <v>0</v>
      </c>
      <c r="W4195">
        <v>0</v>
      </c>
      <c r="X4195">
        <v>11.537928503634536</v>
      </c>
      <c r="Y4195">
        <v>0</v>
      </c>
      <c r="Z4195">
        <v>0</v>
      </c>
      <c r="AA4195">
        <v>0</v>
      </c>
      <c r="AB4195">
        <v>4.5532115981932195</v>
      </c>
      <c r="AC4195">
        <v>0</v>
      </c>
      <c r="AD4195">
        <v>0</v>
      </c>
      <c r="AE4195">
        <v>16.091140101827754</v>
      </c>
    </row>
    <row r="4196" spans="1:31" x14ac:dyDescent="0.3">
      <c r="A4196">
        <v>2701759</v>
      </c>
      <c r="B4196">
        <v>1</v>
      </c>
      <c r="C4196" t="s">
        <v>80</v>
      </c>
      <c r="D4196" t="s">
        <v>104</v>
      </c>
      <c r="E4196" t="s">
        <v>244</v>
      </c>
      <c r="F4196" t="s">
        <v>11936</v>
      </c>
      <c r="G4196" t="s">
        <v>968</v>
      </c>
      <c r="H4196" t="s">
        <v>187</v>
      </c>
      <c r="I4196" t="s">
        <v>136</v>
      </c>
      <c r="J4196" t="s">
        <v>137</v>
      </c>
      <c r="K4196" t="s">
        <v>138</v>
      </c>
      <c r="L4196" t="s">
        <v>11937</v>
      </c>
      <c r="M4196" t="s">
        <v>11938</v>
      </c>
      <c r="N4196">
        <v>2.0119444440000001</v>
      </c>
      <c r="O4196">
        <v>0</v>
      </c>
      <c r="P4196">
        <v>13</v>
      </c>
      <c r="Q4196">
        <v>0</v>
      </c>
      <c r="R4196">
        <v>2</v>
      </c>
      <c r="S4196">
        <v>0</v>
      </c>
      <c r="T4196">
        <v>0</v>
      </c>
      <c r="U4196">
        <v>0</v>
      </c>
      <c r="V4196">
        <v>0</v>
      </c>
      <c r="W4196">
        <v>0</v>
      </c>
      <c r="X4196">
        <v>8.3965300370721092</v>
      </c>
      <c r="Y4196">
        <v>0</v>
      </c>
      <c r="Z4196">
        <v>1.8275339192756135</v>
      </c>
      <c r="AA4196">
        <v>0</v>
      </c>
      <c r="AB4196">
        <v>0</v>
      </c>
      <c r="AC4196">
        <v>0</v>
      </c>
      <c r="AD4196">
        <v>0</v>
      </c>
      <c r="AE4196">
        <v>10.224063956347722</v>
      </c>
    </row>
    <row r="4197" spans="1:31" x14ac:dyDescent="0.3">
      <c r="A4197">
        <v>2701791</v>
      </c>
      <c r="B4197">
        <v>1</v>
      </c>
      <c r="C4197" t="s">
        <v>80</v>
      </c>
      <c r="D4197" t="s">
        <v>88</v>
      </c>
      <c r="E4197" t="s">
        <v>184</v>
      </c>
      <c r="F4197" t="s">
        <v>11939</v>
      </c>
      <c r="G4197" t="s">
        <v>165</v>
      </c>
      <c r="H4197" t="s">
        <v>187</v>
      </c>
      <c r="I4197" t="s">
        <v>136</v>
      </c>
      <c r="J4197" t="s">
        <v>137</v>
      </c>
      <c r="K4197" t="s">
        <v>166</v>
      </c>
      <c r="L4197" t="s">
        <v>11940</v>
      </c>
      <c r="M4197" t="s">
        <v>11941</v>
      </c>
      <c r="N4197">
        <v>0.33333333300000001</v>
      </c>
      <c r="O4197">
        <v>0</v>
      </c>
      <c r="P4197">
        <v>62</v>
      </c>
      <c r="Q4197">
        <v>0</v>
      </c>
      <c r="R4197">
        <v>0</v>
      </c>
      <c r="S4197">
        <v>0</v>
      </c>
      <c r="T4197">
        <v>4</v>
      </c>
      <c r="U4197">
        <v>0</v>
      </c>
      <c r="V4197">
        <v>0</v>
      </c>
      <c r="W4197">
        <v>0</v>
      </c>
      <c r="X4197">
        <v>3.3015802343478335</v>
      </c>
      <c r="Y4197">
        <v>0</v>
      </c>
      <c r="Z4197">
        <v>0</v>
      </c>
      <c r="AA4197">
        <v>0</v>
      </c>
      <c r="AB4197">
        <v>0.58875685536800004</v>
      </c>
      <c r="AC4197">
        <v>0</v>
      </c>
      <c r="AD4197">
        <v>0</v>
      </c>
      <c r="AE4197">
        <v>3.8903370897158336</v>
      </c>
    </row>
    <row r="4198" spans="1:31" x14ac:dyDescent="0.3">
      <c r="A4198">
        <v>2699996</v>
      </c>
      <c r="B4198">
        <v>1</v>
      </c>
      <c r="C4198" t="s">
        <v>80</v>
      </c>
      <c r="D4198" t="s">
        <v>82</v>
      </c>
      <c r="E4198" t="s">
        <v>184</v>
      </c>
      <c r="F4198" t="s">
        <v>11942</v>
      </c>
      <c r="G4198" t="s">
        <v>273</v>
      </c>
      <c r="H4198" t="s">
        <v>187</v>
      </c>
      <c r="I4198" t="s">
        <v>136</v>
      </c>
      <c r="J4198" t="s">
        <v>137</v>
      </c>
      <c r="K4198" t="s">
        <v>138</v>
      </c>
      <c r="L4198" t="s">
        <v>11943</v>
      </c>
      <c r="M4198" t="s">
        <v>11944</v>
      </c>
      <c r="N4198">
        <v>0.77305555500000001</v>
      </c>
      <c r="O4198">
        <v>0</v>
      </c>
      <c r="P4198">
        <v>161</v>
      </c>
      <c r="Q4198">
        <v>0</v>
      </c>
      <c r="R4198">
        <v>0</v>
      </c>
      <c r="S4198">
        <v>0</v>
      </c>
      <c r="T4198">
        <v>4</v>
      </c>
      <c r="U4198">
        <v>0</v>
      </c>
      <c r="V4198">
        <v>0</v>
      </c>
      <c r="W4198">
        <v>0</v>
      </c>
      <c r="X4198">
        <v>23.234839500646654</v>
      </c>
      <c r="Y4198">
        <v>0</v>
      </c>
      <c r="Z4198">
        <v>0</v>
      </c>
      <c r="AA4198">
        <v>0</v>
      </c>
      <c r="AB4198">
        <v>1.38166971685701</v>
      </c>
      <c r="AC4198">
        <v>0</v>
      </c>
      <c r="AD4198">
        <v>0</v>
      </c>
      <c r="AE4198">
        <v>24.616509217503665</v>
      </c>
    </row>
    <row r="4199" spans="1:31" x14ac:dyDescent="0.3">
      <c r="A4199">
        <v>2700032</v>
      </c>
      <c r="B4199">
        <v>1</v>
      </c>
      <c r="C4199" t="s">
        <v>81</v>
      </c>
      <c r="D4199" t="s">
        <v>127</v>
      </c>
      <c r="E4199" t="s">
        <v>132</v>
      </c>
      <c r="F4199" t="s">
        <v>11945</v>
      </c>
      <c r="G4199" t="s">
        <v>134</v>
      </c>
      <c r="H4199" t="s">
        <v>135</v>
      </c>
      <c r="I4199" t="s">
        <v>169</v>
      </c>
      <c r="J4199" t="s">
        <v>137</v>
      </c>
      <c r="K4199" t="s">
        <v>138</v>
      </c>
      <c r="L4199" t="s">
        <v>11946</v>
      </c>
      <c r="M4199" t="s">
        <v>11947</v>
      </c>
      <c r="N4199">
        <v>1.5277776999999999E-2</v>
      </c>
      <c r="O4199">
        <v>10</v>
      </c>
      <c r="P4199">
        <v>311</v>
      </c>
      <c r="Q4199">
        <v>307</v>
      </c>
      <c r="R4199">
        <v>446</v>
      </c>
      <c r="S4199">
        <v>43</v>
      </c>
      <c r="T4199">
        <v>49</v>
      </c>
      <c r="U4199">
        <v>0</v>
      </c>
      <c r="V4199">
        <v>1</v>
      </c>
      <c r="W4199">
        <v>5.874268729826445E-2</v>
      </c>
      <c r="X4199">
        <v>0.85812110096786609</v>
      </c>
      <c r="Y4199">
        <v>2.3253965000237571</v>
      </c>
      <c r="Z4199">
        <v>1.2147344830048503</v>
      </c>
      <c r="AA4199">
        <v>3.2696937105760076</v>
      </c>
      <c r="AB4199">
        <v>0.35375193166896135</v>
      </c>
      <c r="AC4199">
        <v>0</v>
      </c>
      <c r="AD4199">
        <v>2.2104227788499999</v>
      </c>
      <c r="AE4199">
        <v>10.290863192389708</v>
      </c>
    </row>
    <row r="4200" spans="1:31" x14ac:dyDescent="0.3">
      <c r="A4200">
        <v>2700814</v>
      </c>
      <c r="B4200">
        <v>1</v>
      </c>
      <c r="C4200" t="s">
        <v>80</v>
      </c>
      <c r="D4200" t="s">
        <v>97</v>
      </c>
      <c r="E4200" t="s">
        <v>213</v>
      </c>
      <c r="F4200" t="s">
        <v>11948</v>
      </c>
      <c r="G4200" t="s">
        <v>688</v>
      </c>
      <c r="H4200" t="s">
        <v>187</v>
      </c>
      <c r="I4200" t="s">
        <v>136</v>
      </c>
      <c r="J4200" t="s">
        <v>137</v>
      </c>
      <c r="K4200" t="s">
        <v>138</v>
      </c>
      <c r="L4200" t="s">
        <v>11949</v>
      </c>
      <c r="M4200" t="s">
        <v>11950</v>
      </c>
      <c r="N4200">
        <v>1.011666666</v>
      </c>
      <c r="O4200">
        <v>0</v>
      </c>
      <c r="P4200">
        <v>0</v>
      </c>
      <c r="Q4200">
        <v>0</v>
      </c>
      <c r="R4200">
        <v>0</v>
      </c>
      <c r="S4200">
        <v>0</v>
      </c>
      <c r="T4200">
        <v>1</v>
      </c>
      <c r="U4200">
        <v>0</v>
      </c>
      <c r="V4200">
        <v>0</v>
      </c>
      <c r="W4200">
        <v>0</v>
      </c>
      <c r="X4200">
        <v>0</v>
      </c>
      <c r="Y4200">
        <v>0</v>
      </c>
      <c r="Z4200">
        <v>0</v>
      </c>
      <c r="AA4200">
        <v>0</v>
      </c>
      <c r="AB4200">
        <v>0.26254006999631002</v>
      </c>
      <c r="AC4200">
        <v>0</v>
      </c>
      <c r="AD4200">
        <v>0</v>
      </c>
      <c r="AE4200">
        <v>0.26254006999631002</v>
      </c>
    </row>
    <row r="4201" spans="1:31" x14ac:dyDescent="0.3">
      <c r="A4201">
        <v>2700855</v>
      </c>
      <c r="B4201">
        <v>1</v>
      </c>
      <c r="C4201" t="s">
        <v>81</v>
      </c>
      <c r="D4201" t="s">
        <v>127</v>
      </c>
      <c r="E4201" t="s">
        <v>213</v>
      </c>
      <c r="F4201" t="s">
        <v>11951</v>
      </c>
      <c r="G4201" t="s">
        <v>688</v>
      </c>
      <c r="H4201" t="s">
        <v>187</v>
      </c>
      <c r="I4201" t="s">
        <v>136</v>
      </c>
      <c r="J4201" t="s">
        <v>137</v>
      </c>
      <c r="K4201" t="s">
        <v>138</v>
      </c>
      <c r="L4201" t="s">
        <v>11952</v>
      </c>
      <c r="M4201" t="s">
        <v>11953</v>
      </c>
      <c r="N4201">
        <v>0.79111111099999998</v>
      </c>
      <c r="O4201">
        <v>0</v>
      </c>
      <c r="P4201">
        <v>3</v>
      </c>
      <c r="Q4201">
        <v>0</v>
      </c>
      <c r="R4201">
        <v>0</v>
      </c>
      <c r="S4201">
        <v>0</v>
      </c>
      <c r="T4201">
        <v>0</v>
      </c>
      <c r="U4201">
        <v>0</v>
      </c>
      <c r="V4201">
        <v>0</v>
      </c>
      <c r="W4201">
        <v>0</v>
      </c>
      <c r="X4201">
        <v>0.38890906412467885</v>
      </c>
      <c r="Y4201">
        <v>0</v>
      </c>
      <c r="Z4201">
        <v>0</v>
      </c>
      <c r="AA4201">
        <v>0</v>
      </c>
      <c r="AB4201">
        <v>0</v>
      </c>
      <c r="AC4201">
        <v>0</v>
      </c>
      <c r="AD4201">
        <v>0</v>
      </c>
      <c r="AE4201">
        <v>0.38890906412467885</v>
      </c>
    </row>
    <row r="4202" spans="1:31" x14ac:dyDescent="0.3">
      <c r="A4202">
        <v>2700814</v>
      </c>
      <c r="B4202">
        <v>2</v>
      </c>
      <c r="C4202" t="s">
        <v>80</v>
      </c>
      <c r="D4202" t="s">
        <v>97</v>
      </c>
      <c r="E4202" t="s">
        <v>244</v>
      </c>
      <c r="F4202" t="s">
        <v>11954</v>
      </c>
      <c r="G4202" t="s">
        <v>688</v>
      </c>
      <c r="H4202" t="s">
        <v>187</v>
      </c>
      <c r="I4202" t="s">
        <v>136</v>
      </c>
      <c r="J4202" t="s">
        <v>137</v>
      </c>
      <c r="K4202" t="s">
        <v>138</v>
      </c>
      <c r="L4202" t="s">
        <v>11950</v>
      </c>
      <c r="M4202" t="s">
        <v>11955</v>
      </c>
      <c r="N4202">
        <v>0.36694444399999998</v>
      </c>
      <c r="O4202">
        <v>0</v>
      </c>
      <c r="P4202">
        <v>103</v>
      </c>
      <c r="Q4202">
        <v>0</v>
      </c>
      <c r="R4202">
        <v>33</v>
      </c>
      <c r="S4202">
        <v>0</v>
      </c>
      <c r="T4202">
        <v>21</v>
      </c>
      <c r="U4202">
        <v>0</v>
      </c>
      <c r="V4202">
        <v>0</v>
      </c>
      <c r="W4202">
        <v>0</v>
      </c>
      <c r="X4202">
        <v>10.95689875501709</v>
      </c>
      <c r="Y4202">
        <v>0</v>
      </c>
      <c r="Z4202">
        <v>4.804074765925793</v>
      </c>
      <c r="AA4202">
        <v>0</v>
      </c>
      <c r="AB4202">
        <v>7.4616077853205915</v>
      </c>
      <c r="AC4202">
        <v>0</v>
      </c>
      <c r="AD4202">
        <v>0</v>
      </c>
      <c r="AE4202">
        <v>23.222581306263475</v>
      </c>
    </row>
    <row r="4203" spans="1:31" x14ac:dyDescent="0.3">
      <c r="A4203">
        <v>2701280</v>
      </c>
      <c r="B4203">
        <v>1</v>
      </c>
      <c r="C4203" t="s">
        <v>80</v>
      </c>
      <c r="D4203" t="s">
        <v>93</v>
      </c>
      <c r="E4203" t="s">
        <v>145</v>
      </c>
      <c r="F4203" t="s">
        <v>11956</v>
      </c>
      <c r="G4203" t="s">
        <v>176</v>
      </c>
      <c r="H4203" t="s">
        <v>135</v>
      </c>
      <c r="I4203" t="s">
        <v>136</v>
      </c>
      <c r="J4203" t="s">
        <v>137</v>
      </c>
      <c r="K4203" t="s">
        <v>138</v>
      </c>
      <c r="L4203" t="s">
        <v>11957</v>
      </c>
      <c r="M4203" t="s">
        <v>11958</v>
      </c>
      <c r="N4203">
        <v>4.6363888879999999</v>
      </c>
      <c r="O4203">
        <v>0</v>
      </c>
      <c r="P4203">
        <v>17</v>
      </c>
      <c r="Q4203">
        <v>0</v>
      </c>
      <c r="R4203">
        <v>15</v>
      </c>
      <c r="S4203">
        <v>0</v>
      </c>
      <c r="T4203">
        <v>4</v>
      </c>
      <c r="U4203">
        <v>0</v>
      </c>
      <c r="V4203">
        <v>0</v>
      </c>
      <c r="W4203">
        <v>0</v>
      </c>
      <c r="X4203">
        <v>10.566551182711608</v>
      </c>
      <c r="Y4203">
        <v>0</v>
      </c>
      <c r="Z4203">
        <v>73.236700802855793</v>
      </c>
      <c r="AA4203">
        <v>0</v>
      </c>
      <c r="AB4203">
        <v>3.2223402232436311</v>
      </c>
      <c r="AC4203">
        <v>0</v>
      </c>
      <c r="AD4203">
        <v>0</v>
      </c>
      <c r="AE4203">
        <v>87.025592208811034</v>
      </c>
    </row>
    <row r="4204" spans="1:31" x14ac:dyDescent="0.3">
      <c r="A4204">
        <v>2701452</v>
      </c>
      <c r="B4204">
        <v>1</v>
      </c>
      <c r="C4204" t="s">
        <v>81</v>
      </c>
      <c r="D4204" t="s">
        <v>122</v>
      </c>
      <c r="E4204" t="s">
        <v>145</v>
      </c>
      <c r="F4204" t="s">
        <v>11959</v>
      </c>
      <c r="G4204" t="s">
        <v>176</v>
      </c>
      <c r="H4204" t="s">
        <v>135</v>
      </c>
      <c r="I4204" t="s">
        <v>136</v>
      </c>
      <c r="J4204" t="s">
        <v>137</v>
      </c>
      <c r="K4204" t="s">
        <v>138</v>
      </c>
      <c r="L4204" t="s">
        <v>11960</v>
      </c>
      <c r="M4204" t="s">
        <v>11961</v>
      </c>
      <c r="N4204">
        <v>4.8480555550000002</v>
      </c>
      <c r="O4204">
        <v>0</v>
      </c>
      <c r="P4204">
        <v>18</v>
      </c>
      <c r="Q4204">
        <v>0</v>
      </c>
      <c r="R4204">
        <v>0</v>
      </c>
      <c r="S4204">
        <v>0</v>
      </c>
      <c r="T4204">
        <v>0</v>
      </c>
      <c r="U4204">
        <v>0</v>
      </c>
      <c r="V4204">
        <v>0</v>
      </c>
      <c r="W4204">
        <v>0</v>
      </c>
      <c r="X4204">
        <v>5.1468719867894581</v>
      </c>
      <c r="Y4204">
        <v>0</v>
      </c>
      <c r="Z4204">
        <v>0</v>
      </c>
      <c r="AA4204">
        <v>0</v>
      </c>
      <c r="AB4204">
        <v>0</v>
      </c>
      <c r="AC4204">
        <v>0</v>
      </c>
      <c r="AD4204">
        <v>0</v>
      </c>
      <c r="AE4204">
        <v>5.1468719867894581</v>
      </c>
    </row>
    <row r="4205" spans="1:31" x14ac:dyDescent="0.3">
      <c r="A4205">
        <v>2701614</v>
      </c>
      <c r="B4205">
        <v>1</v>
      </c>
      <c r="C4205" t="s">
        <v>80</v>
      </c>
      <c r="D4205" t="s">
        <v>110</v>
      </c>
      <c r="E4205" t="s">
        <v>244</v>
      </c>
      <c r="F4205" t="s">
        <v>11962</v>
      </c>
      <c r="G4205" t="s">
        <v>147</v>
      </c>
      <c r="H4205" t="s">
        <v>187</v>
      </c>
      <c r="I4205" t="s">
        <v>136</v>
      </c>
      <c r="J4205" t="s">
        <v>3</v>
      </c>
      <c r="K4205" t="s">
        <v>138</v>
      </c>
      <c r="L4205" t="s">
        <v>11963</v>
      </c>
      <c r="M4205" t="s">
        <v>11964</v>
      </c>
      <c r="N4205">
        <v>3.0708333329999999</v>
      </c>
      <c r="O4205">
        <v>0</v>
      </c>
      <c r="P4205">
        <v>751</v>
      </c>
      <c r="Q4205">
        <v>0</v>
      </c>
      <c r="R4205">
        <v>0</v>
      </c>
      <c r="S4205">
        <v>0</v>
      </c>
      <c r="T4205">
        <v>28</v>
      </c>
      <c r="U4205">
        <v>0</v>
      </c>
      <c r="V4205">
        <v>0</v>
      </c>
      <c r="W4205">
        <v>0</v>
      </c>
      <c r="X4205">
        <v>450.15378611065506</v>
      </c>
      <c r="Y4205">
        <v>0</v>
      </c>
      <c r="Z4205">
        <v>0</v>
      </c>
      <c r="AA4205">
        <v>0</v>
      </c>
      <c r="AB4205">
        <v>26.805340067497099</v>
      </c>
      <c r="AC4205">
        <v>0</v>
      </c>
      <c r="AD4205">
        <v>0</v>
      </c>
      <c r="AE4205">
        <v>476.95912617815213</v>
      </c>
    </row>
    <row r="4206" spans="1:31" x14ac:dyDescent="0.3">
      <c r="A4206">
        <v>2701617</v>
      </c>
      <c r="B4206">
        <v>1</v>
      </c>
      <c r="C4206" t="s">
        <v>80</v>
      </c>
      <c r="D4206" t="s">
        <v>106</v>
      </c>
      <c r="E4206" t="s">
        <v>145</v>
      </c>
      <c r="F4206" t="s">
        <v>11965</v>
      </c>
      <c r="G4206" t="s">
        <v>176</v>
      </c>
      <c r="H4206" t="s">
        <v>135</v>
      </c>
      <c r="I4206" t="s">
        <v>136</v>
      </c>
      <c r="J4206" t="s">
        <v>137</v>
      </c>
      <c r="K4206" t="s">
        <v>138</v>
      </c>
      <c r="L4206" t="s">
        <v>11966</v>
      </c>
      <c r="M4206" t="s">
        <v>11967</v>
      </c>
      <c r="N4206">
        <v>1.200555555</v>
      </c>
      <c r="O4206">
        <v>0</v>
      </c>
      <c r="P4206">
        <v>10</v>
      </c>
      <c r="Q4206">
        <v>0</v>
      </c>
      <c r="R4206">
        <v>20</v>
      </c>
      <c r="S4206">
        <v>0</v>
      </c>
      <c r="T4206">
        <v>2</v>
      </c>
      <c r="U4206">
        <v>0</v>
      </c>
      <c r="V4206">
        <v>0</v>
      </c>
      <c r="W4206">
        <v>0</v>
      </c>
      <c r="X4206">
        <v>1.4378027372050006</v>
      </c>
      <c r="Y4206">
        <v>0</v>
      </c>
      <c r="Z4206">
        <v>23.776954498357895</v>
      </c>
      <c r="AA4206">
        <v>0</v>
      </c>
      <c r="AB4206">
        <v>0.91252538060026944</v>
      </c>
      <c r="AC4206">
        <v>0</v>
      </c>
      <c r="AD4206">
        <v>0</v>
      </c>
      <c r="AE4206">
        <v>26.127282616163164</v>
      </c>
    </row>
    <row r="4207" spans="1:31" x14ac:dyDescent="0.3">
      <c r="A4207">
        <v>2701643</v>
      </c>
      <c r="B4207">
        <v>1</v>
      </c>
      <c r="C4207" t="s">
        <v>80</v>
      </c>
      <c r="D4207" t="s">
        <v>101</v>
      </c>
      <c r="E4207" t="s">
        <v>184</v>
      </c>
      <c r="F4207" t="s">
        <v>11968</v>
      </c>
      <c r="G4207" t="s">
        <v>409</v>
      </c>
      <c r="H4207" t="s">
        <v>187</v>
      </c>
      <c r="I4207" t="s">
        <v>136</v>
      </c>
      <c r="J4207" t="s">
        <v>137</v>
      </c>
      <c r="K4207" t="s">
        <v>138</v>
      </c>
      <c r="L4207" t="s">
        <v>11969</v>
      </c>
      <c r="M4207" t="s">
        <v>11970</v>
      </c>
      <c r="N4207">
        <v>2.4669444440000001</v>
      </c>
      <c r="O4207">
        <v>0</v>
      </c>
      <c r="P4207">
        <v>134</v>
      </c>
      <c r="Q4207">
        <v>0</v>
      </c>
      <c r="R4207">
        <v>0</v>
      </c>
      <c r="S4207">
        <v>0</v>
      </c>
      <c r="T4207">
        <v>9</v>
      </c>
      <c r="U4207">
        <v>0</v>
      </c>
      <c r="V4207">
        <v>0</v>
      </c>
      <c r="W4207">
        <v>0</v>
      </c>
      <c r="X4207">
        <v>46.39840815456094</v>
      </c>
      <c r="Y4207">
        <v>0</v>
      </c>
      <c r="Z4207">
        <v>0</v>
      </c>
      <c r="AA4207">
        <v>0</v>
      </c>
      <c r="AB4207">
        <v>22.482594499708025</v>
      </c>
      <c r="AC4207">
        <v>0</v>
      </c>
      <c r="AD4207">
        <v>0</v>
      </c>
      <c r="AE4207">
        <v>68.881002654268968</v>
      </c>
    </row>
    <row r="4208" spans="1:31" x14ac:dyDescent="0.3">
      <c r="A4208">
        <v>2701665</v>
      </c>
      <c r="B4208">
        <v>1</v>
      </c>
      <c r="C4208" t="s">
        <v>80</v>
      </c>
      <c r="D4208" t="s">
        <v>96</v>
      </c>
      <c r="E4208" t="s">
        <v>213</v>
      </c>
      <c r="F4208" t="s">
        <v>11971</v>
      </c>
      <c r="G4208" t="s">
        <v>831</v>
      </c>
      <c r="H4208" t="s">
        <v>187</v>
      </c>
      <c r="I4208" t="s">
        <v>136</v>
      </c>
      <c r="J4208" t="s">
        <v>137</v>
      </c>
      <c r="K4208" t="s">
        <v>138</v>
      </c>
      <c r="L4208" t="s">
        <v>11972</v>
      </c>
      <c r="M4208" t="s">
        <v>11973</v>
      </c>
      <c r="N4208">
        <v>2.389444444</v>
      </c>
      <c r="O4208">
        <v>0</v>
      </c>
      <c r="P4208">
        <v>1</v>
      </c>
      <c r="Q4208">
        <v>0</v>
      </c>
      <c r="R4208">
        <v>0</v>
      </c>
      <c r="S4208">
        <v>0</v>
      </c>
      <c r="T4208">
        <v>0</v>
      </c>
      <c r="U4208">
        <v>0</v>
      </c>
      <c r="V4208">
        <v>0</v>
      </c>
      <c r="W4208">
        <v>0</v>
      </c>
      <c r="X4208">
        <v>2.894786827062735</v>
      </c>
      <c r="Y4208">
        <v>0</v>
      </c>
      <c r="Z4208">
        <v>0</v>
      </c>
      <c r="AA4208">
        <v>0</v>
      </c>
      <c r="AB4208">
        <v>0</v>
      </c>
      <c r="AC4208">
        <v>0</v>
      </c>
      <c r="AD4208">
        <v>0</v>
      </c>
      <c r="AE4208">
        <v>2.894786827062735</v>
      </c>
    </row>
    <row r="4209" spans="1:31" x14ac:dyDescent="0.3">
      <c r="A4209">
        <v>2701674</v>
      </c>
      <c r="B4209">
        <v>1</v>
      </c>
      <c r="C4209" t="s">
        <v>81</v>
      </c>
      <c r="D4209" t="s">
        <v>121</v>
      </c>
      <c r="E4209" t="s">
        <v>145</v>
      </c>
      <c r="F4209" t="s">
        <v>8674</v>
      </c>
      <c r="G4209" t="s">
        <v>176</v>
      </c>
      <c r="H4209" t="s">
        <v>135</v>
      </c>
      <c r="I4209" t="s">
        <v>136</v>
      </c>
      <c r="J4209" t="s">
        <v>137</v>
      </c>
      <c r="K4209" t="s">
        <v>138</v>
      </c>
      <c r="L4209" t="s">
        <v>11974</v>
      </c>
      <c r="M4209" t="s">
        <v>11975</v>
      </c>
      <c r="N4209">
        <v>2.3986111110000001</v>
      </c>
      <c r="O4209">
        <v>0</v>
      </c>
      <c r="P4209">
        <v>206</v>
      </c>
      <c r="Q4209">
        <v>0</v>
      </c>
      <c r="R4209">
        <v>0</v>
      </c>
      <c r="S4209">
        <v>1</v>
      </c>
      <c r="T4209">
        <v>17</v>
      </c>
      <c r="U4209">
        <v>0</v>
      </c>
      <c r="V4209">
        <v>0</v>
      </c>
      <c r="W4209">
        <v>0</v>
      </c>
      <c r="X4209">
        <v>46.413365888764524</v>
      </c>
      <c r="Y4209">
        <v>0</v>
      </c>
      <c r="Z4209">
        <v>0</v>
      </c>
      <c r="AA4209">
        <v>1.6293936680095664</v>
      </c>
      <c r="AB4209">
        <v>6.2949161377422591</v>
      </c>
      <c r="AC4209">
        <v>0</v>
      </c>
      <c r="AD4209">
        <v>0</v>
      </c>
      <c r="AE4209">
        <v>54.337675694516349</v>
      </c>
    </row>
    <row r="4210" spans="1:31" x14ac:dyDescent="0.3">
      <c r="A4210">
        <v>2701710</v>
      </c>
      <c r="B4210">
        <v>1</v>
      </c>
      <c r="C4210" t="s">
        <v>80</v>
      </c>
      <c r="D4210" t="s">
        <v>94</v>
      </c>
      <c r="E4210" t="s">
        <v>160</v>
      </c>
      <c r="F4210" t="s">
        <v>11976</v>
      </c>
      <c r="G4210" t="s">
        <v>134</v>
      </c>
      <c r="H4210" t="s">
        <v>135</v>
      </c>
      <c r="I4210" t="s">
        <v>136</v>
      </c>
      <c r="J4210" t="s">
        <v>137</v>
      </c>
      <c r="K4210" t="s">
        <v>138</v>
      </c>
      <c r="L4210" t="s">
        <v>11977</v>
      </c>
      <c r="M4210" t="s">
        <v>11978</v>
      </c>
      <c r="N4210">
        <v>1.6675</v>
      </c>
      <c r="O4210">
        <v>0</v>
      </c>
      <c r="P4210">
        <v>138</v>
      </c>
      <c r="Q4210">
        <v>0</v>
      </c>
      <c r="R4210">
        <v>11</v>
      </c>
      <c r="S4210">
        <v>0</v>
      </c>
      <c r="T4210">
        <v>14</v>
      </c>
      <c r="U4210">
        <v>0</v>
      </c>
      <c r="V4210">
        <v>0</v>
      </c>
      <c r="W4210">
        <v>0</v>
      </c>
      <c r="X4210">
        <v>31.941996908044388</v>
      </c>
      <c r="Y4210">
        <v>0</v>
      </c>
      <c r="Z4210">
        <v>4.4039116477512517</v>
      </c>
      <c r="AA4210">
        <v>0</v>
      </c>
      <c r="AB4210">
        <v>30.995236801382145</v>
      </c>
      <c r="AC4210">
        <v>0</v>
      </c>
      <c r="AD4210">
        <v>0</v>
      </c>
      <c r="AE4210">
        <v>67.34114535717778</v>
      </c>
    </row>
    <row r="4211" spans="1:31" x14ac:dyDescent="0.3">
      <c r="A4211">
        <v>2701764</v>
      </c>
      <c r="B4211">
        <v>1</v>
      </c>
      <c r="C4211" t="s">
        <v>80</v>
      </c>
      <c r="D4211" t="s">
        <v>103</v>
      </c>
      <c r="E4211" t="s">
        <v>184</v>
      </c>
      <c r="F4211" t="s">
        <v>11979</v>
      </c>
      <c r="G4211" t="s">
        <v>273</v>
      </c>
      <c r="H4211" t="s">
        <v>187</v>
      </c>
      <c r="I4211" t="s">
        <v>136</v>
      </c>
      <c r="J4211" t="s">
        <v>137</v>
      </c>
      <c r="K4211" t="s">
        <v>138</v>
      </c>
      <c r="L4211" t="s">
        <v>11980</v>
      </c>
      <c r="M4211" t="s">
        <v>11981</v>
      </c>
      <c r="N4211">
        <v>1.4350000000000001</v>
      </c>
      <c r="O4211">
        <v>0</v>
      </c>
      <c r="P4211">
        <v>73</v>
      </c>
      <c r="Q4211">
        <v>0</v>
      </c>
      <c r="R4211">
        <v>0</v>
      </c>
      <c r="S4211">
        <v>0</v>
      </c>
      <c r="T4211">
        <v>6</v>
      </c>
      <c r="U4211">
        <v>0</v>
      </c>
      <c r="V4211">
        <v>0</v>
      </c>
      <c r="W4211">
        <v>0</v>
      </c>
      <c r="X4211">
        <v>17.43737579233624</v>
      </c>
      <c r="Y4211">
        <v>0</v>
      </c>
      <c r="Z4211">
        <v>0</v>
      </c>
      <c r="AA4211">
        <v>0</v>
      </c>
      <c r="AB4211">
        <v>7.9012173477275827</v>
      </c>
      <c r="AC4211">
        <v>0</v>
      </c>
      <c r="AD4211">
        <v>0</v>
      </c>
      <c r="AE4211">
        <v>25.338593140063821</v>
      </c>
    </row>
    <row r="4212" spans="1:31" x14ac:dyDescent="0.3">
      <c r="A4212">
        <v>2701785</v>
      </c>
      <c r="B4212">
        <v>1</v>
      </c>
      <c r="C4212" t="s">
        <v>80</v>
      </c>
      <c r="D4212" t="s">
        <v>88</v>
      </c>
      <c r="E4212" t="s">
        <v>132</v>
      </c>
      <c r="F4212" t="s">
        <v>11982</v>
      </c>
      <c r="G4212" t="s">
        <v>134</v>
      </c>
      <c r="H4212" t="s">
        <v>135</v>
      </c>
      <c r="I4212" t="s">
        <v>136</v>
      </c>
      <c r="J4212" t="s">
        <v>137</v>
      </c>
      <c r="K4212" t="s">
        <v>138</v>
      </c>
      <c r="L4212" t="s">
        <v>11983</v>
      </c>
      <c r="M4212" t="s">
        <v>11984</v>
      </c>
      <c r="N4212">
        <v>1.301388888</v>
      </c>
      <c r="O4212">
        <v>0</v>
      </c>
      <c r="P4212">
        <v>691</v>
      </c>
      <c r="Q4212">
        <v>0</v>
      </c>
      <c r="R4212">
        <v>0</v>
      </c>
      <c r="S4212">
        <v>1</v>
      </c>
      <c r="T4212">
        <v>110</v>
      </c>
      <c r="U4212">
        <v>0</v>
      </c>
      <c r="V4212">
        <v>0</v>
      </c>
      <c r="W4212">
        <v>0</v>
      </c>
      <c r="X4212">
        <v>237.65231510522429</v>
      </c>
      <c r="Y4212">
        <v>0</v>
      </c>
      <c r="Z4212">
        <v>0</v>
      </c>
      <c r="AA4212">
        <v>119.27116836561672</v>
      </c>
      <c r="AB4212">
        <v>140.29083799793213</v>
      </c>
      <c r="AC4212">
        <v>0</v>
      </c>
      <c r="AD4212">
        <v>0</v>
      </c>
      <c r="AE4212">
        <v>497.21432146877316</v>
      </c>
    </row>
    <row r="4213" spans="1:31" x14ac:dyDescent="0.3">
      <c r="A4213">
        <v>2701789</v>
      </c>
      <c r="B4213">
        <v>1</v>
      </c>
      <c r="C4213" t="s">
        <v>80</v>
      </c>
      <c r="D4213" t="s">
        <v>105</v>
      </c>
      <c r="E4213" t="s">
        <v>184</v>
      </c>
      <c r="F4213" t="s">
        <v>11985</v>
      </c>
      <c r="G4213" t="s">
        <v>186</v>
      </c>
      <c r="H4213" t="s">
        <v>187</v>
      </c>
      <c r="I4213" t="s">
        <v>136</v>
      </c>
      <c r="J4213" t="s">
        <v>137</v>
      </c>
      <c r="K4213" t="s">
        <v>138</v>
      </c>
      <c r="L4213" t="s">
        <v>11986</v>
      </c>
      <c r="M4213" t="s">
        <v>11987</v>
      </c>
      <c r="N4213">
        <v>1.1513888880000001</v>
      </c>
      <c r="O4213">
        <v>0</v>
      </c>
      <c r="P4213">
        <v>0</v>
      </c>
      <c r="Q4213">
        <v>0</v>
      </c>
      <c r="R4213">
        <v>19</v>
      </c>
      <c r="S4213">
        <v>0</v>
      </c>
      <c r="T4213">
        <v>1</v>
      </c>
      <c r="U4213">
        <v>0</v>
      </c>
      <c r="V4213">
        <v>0</v>
      </c>
      <c r="W4213">
        <v>0</v>
      </c>
      <c r="X4213">
        <v>0</v>
      </c>
      <c r="Y4213">
        <v>0</v>
      </c>
      <c r="Z4213">
        <v>10.113839402643844</v>
      </c>
      <c r="AA4213">
        <v>0</v>
      </c>
      <c r="AB4213">
        <v>0.16893109878357015</v>
      </c>
      <c r="AC4213">
        <v>0</v>
      </c>
      <c r="AD4213">
        <v>0</v>
      </c>
      <c r="AE4213">
        <v>10.282770501427414</v>
      </c>
    </row>
    <row r="4214" spans="1:31" x14ac:dyDescent="0.3">
      <c r="A4214">
        <v>2701798</v>
      </c>
      <c r="B4214">
        <v>1</v>
      </c>
      <c r="C4214" t="s">
        <v>80</v>
      </c>
      <c r="D4214" t="s">
        <v>97</v>
      </c>
      <c r="E4214" t="s">
        <v>145</v>
      </c>
      <c r="F4214" t="s">
        <v>9538</v>
      </c>
      <c r="G4214" t="s">
        <v>134</v>
      </c>
      <c r="H4214" t="s">
        <v>135</v>
      </c>
      <c r="I4214" t="s">
        <v>136</v>
      </c>
      <c r="J4214" t="s">
        <v>137</v>
      </c>
      <c r="K4214" t="s">
        <v>138</v>
      </c>
      <c r="L4214" t="s">
        <v>11988</v>
      </c>
      <c r="M4214" t="s">
        <v>11989</v>
      </c>
      <c r="N4214">
        <v>0.52694444399999996</v>
      </c>
      <c r="O4214">
        <v>3</v>
      </c>
      <c r="P4214">
        <v>0</v>
      </c>
      <c r="Q4214">
        <v>0</v>
      </c>
      <c r="R4214">
        <v>0</v>
      </c>
      <c r="S4214">
        <v>1</v>
      </c>
      <c r="T4214">
        <v>0</v>
      </c>
      <c r="U4214">
        <v>0</v>
      </c>
      <c r="V4214">
        <v>0</v>
      </c>
      <c r="W4214">
        <v>9.6351204991844739</v>
      </c>
      <c r="X4214">
        <v>0</v>
      </c>
      <c r="Y4214">
        <v>0</v>
      </c>
      <c r="Z4214">
        <v>0</v>
      </c>
      <c r="AA4214">
        <v>2.8326683970142144</v>
      </c>
      <c r="AB4214">
        <v>0</v>
      </c>
      <c r="AC4214">
        <v>0</v>
      </c>
      <c r="AD4214">
        <v>0</v>
      </c>
      <c r="AE4214">
        <v>12.467788896198687</v>
      </c>
    </row>
    <row r="4215" spans="1:31" x14ac:dyDescent="0.3">
      <c r="A4215">
        <v>2701800</v>
      </c>
      <c r="B4215">
        <v>1</v>
      </c>
      <c r="C4215" t="s">
        <v>80</v>
      </c>
      <c r="D4215" t="s">
        <v>106</v>
      </c>
      <c r="E4215" t="s">
        <v>132</v>
      </c>
      <c r="F4215" t="s">
        <v>11990</v>
      </c>
      <c r="G4215" t="s">
        <v>134</v>
      </c>
      <c r="H4215" t="s">
        <v>135</v>
      </c>
      <c r="I4215" t="s">
        <v>169</v>
      </c>
      <c r="J4215" t="s">
        <v>137</v>
      </c>
      <c r="K4215" t="s">
        <v>138</v>
      </c>
      <c r="L4215" t="s">
        <v>11991</v>
      </c>
      <c r="M4215" t="s">
        <v>11992</v>
      </c>
      <c r="N4215">
        <v>2.7777769999999999E-3</v>
      </c>
      <c r="O4215">
        <v>2</v>
      </c>
      <c r="P4215">
        <v>958</v>
      </c>
      <c r="Q4215">
        <v>1</v>
      </c>
      <c r="R4215">
        <v>116</v>
      </c>
      <c r="S4215">
        <v>6</v>
      </c>
      <c r="T4215">
        <v>150</v>
      </c>
      <c r="U4215">
        <v>0</v>
      </c>
      <c r="V4215">
        <v>1</v>
      </c>
      <c r="W4215">
        <v>5.4535657250000009E-5</v>
      </c>
      <c r="X4215">
        <v>0.36351621859315425</v>
      </c>
      <c r="Y4215">
        <v>1.3698571325600002E-3</v>
      </c>
      <c r="Z4215">
        <v>0.1419995893786142</v>
      </c>
      <c r="AA4215">
        <v>3.3863866380337497E-2</v>
      </c>
      <c r="AB4215">
        <v>0.29437499476387002</v>
      </c>
      <c r="AC4215">
        <v>0</v>
      </c>
      <c r="AD4215">
        <v>3.9280304592250001E-4</v>
      </c>
      <c r="AE4215">
        <v>0.83557186495170843</v>
      </c>
    </row>
    <row r="4216" spans="1:31" x14ac:dyDescent="0.3">
      <c r="A4216">
        <v>2701805</v>
      </c>
      <c r="B4216">
        <v>1</v>
      </c>
      <c r="C4216" t="s">
        <v>80</v>
      </c>
      <c r="D4216" t="s">
        <v>99</v>
      </c>
      <c r="E4216" t="s">
        <v>160</v>
      </c>
      <c r="F4216" t="s">
        <v>11993</v>
      </c>
      <c r="G4216" t="s">
        <v>134</v>
      </c>
      <c r="H4216" t="s">
        <v>135</v>
      </c>
      <c r="I4216" t="s">
        <v>136</v>
      </c>
      <c r="J4216" t="s">
        <v>137</v>
      </c>
      <c r="K4216" t="s">
        <v>138</v>
      </c>
      <c r="L4216" t="s">
        <v>11994</v>
      </c>
      <c r="M4216" t="s">
        <v>11995</v>
      </c>
      <c r="N4216">
        <v>0.22638888800000001</v>
      </c>
      <c r="O4216">
        <v>2</v>
      </c>
      <c r="P4216">
        <v>667</v>
      </c>
      <c r="Q4216">
        <v>0</v>
      </c>
      <c r="R4216">
        <v>20</v>
      </c>
      <c r="S4216">
        <v>1</v>
      </c>
      <c r="T4216">
        <v>106</v>
      </c>
      <c r="U4216">
        <v>0</v>
      </c>
      <c r="V4216">
        <v>2</v>
      </c>
      <c r="W4216">
        <v>2.0403499127540656</v>
      </c>
      <c r="X4216">
        <v>27.361368815920038</v>
      </c>
      <c r="Y4216">
        <v>0</v>
      </c>
      <c r="Z4216">
        <v>1.3721522597560631</v>
      </c>
      <c r="AA4216">
        <v>5.1963532731333348E-2</v>
      </c>
      <c r="AB4216">
        <v>22.356413543068953</v>
      </c>
      <c r="AC4216">
        <v>0</v>
      </c>
      <c r="AD4216">
        <v>9.9505793249108326E-2</v>
      </c>
      <c r="AE4216">
        <v>53.281753857479558</v>
      </c>
    </row>
    <row r="4217" spans="1:31" x14ac:dyDescent="0.3">
      <c r="A4217">
        <v>2701827</v>
      </c>
      <c r="B4217">
        <v>1</v>
      </c>
      <c r="C4217" t="s">
        <v>80</v>
      </c>
      <c r="D4217" t="s">
        <v>110</v>
      </c>
      <c r="E4217" t="s">
        <v>244</v>
      </c>
      <c r="F4217" t="s">
        <v>11996</v>
      </c>
      <c r="G4217" t="s">
        <v>165</v>
      </c>
      <c r="H4217" t="s">
        <v>187</v>
      </c>
      <c r="I4217" t="s">
        <v>136</v>
      </c>
      <c r="J4217" t="s">
        <v>137</v>
      </c>
      <c r="K4217" t="s">
        <v>166</v>
      </c>
      <c r="L4217" t="s">
        <v>11997</v>
      </c>
      <c r="M4217" t="s">
        <v>11998</v>
      </c>
      <c r="N4217">
        <v>0.37333333299999999</v>
      </c>
      <c r="O4217">
        <v>0</v>
      </c>
      <c r="P4217">
        <v>49</v>
      </c>
      <c r="Q4217">
        <v>0</v>
      </c>
      <c r="R4217">
        <v>0</v>
      </c>
      <c r="S4217">
        <v>0</v>
      </c>
      <c r="T4217">
        <v>3</v>
      </c>
      <c r="U4217">
        <v>0</v>
      </c>
      <c r="V4217">
        <v>0</v>
      </c>
      <c r="W4217">
        <v>0</v>
      </c>
      <c r="X4217">
        <v>3.3044316670339531</v>
      </c>
      <c r="Y4217">
        <v>0</v>
      </c>
      <c r="Z4217">
        <v>0</v>
      </c>
      <c r="AA4217">
        <v>0</v>
      </c>
      <c r="AB4217">
        <v>5.7220727580849289</v>
      </c>
      <c r="AC4217">
        <v>0</v>
      </c>
      <c r="AD4217">
        <v>0</v>
      </c>
      <c r="AE4217">
        <v>9.0265044251188815</v>
      </c>
    </row>
    <row r="4218" spans="1:31" x14ac:dyDescent="0.3">
      <c r="A4218">
        <v>2701002</v>
      </c>
      <c r="B4218">
        <v>1</v>
      </c>
      <c r="C4218" t="s">
        <v>80</v>
      </c>
      <c r="D4218" t="s">
        <v>82</v>
      </c>
      <c r="E4218" t="s">
        <v>184</v>
      </c>
      <c r="F4218" t="s">
        <v>11999</v>
      </c>
      <c r="G4218" t="s">
        <v>186</v>
      </c>
      <c r="H4218" t="s">
        <v>187</v>
      </c>
      <c r="I4218" t="s">
        <v>136</v>
      </c>
      <c r="J4218" t="s">
        <v>137</v>
      </c>
      <c r="K4218" t="s">
        <v>138</v>
      </c>
      <c r="L4218" t="s">
        <v>12000</v>
      </c>
      <c r="M4218" t="s">
        <v>12001</v>
      </c>
      <c r="N4218">
        <v>2.815833333</v>
      </c>
      <c r="O4218">
        <v>0</v>
      </c>
      <c r="P4218">
        <v>147</v>
      </c>
      <c r="Q4218">
        <v>0</v>
      </c>
      <c r="R4218">
        <v>0</v>
      </c>
      <c r="S4218">
        <v>0</v>
      </c>
      <c r="T4218">
        <v>4</v>
      </c>
      <c r="U4218">
        <v>0</v>
      </c>
      <c r="V4218">
        <v>0</v>
      </c>
      <c r="W4218">
        <v>0</v>
      </c>
      <c r="X4218">
        <v>97.912613062060942</v>
      </c>
      <c r="Y4218">
        <v>0</v>
      </c>
      <c r="Z4218">
        <v>0</v>
      </c>
      <c r="AA4218">
        <v>0</v>
      </c>
      <c r="AB4218">
        <v>5.9831828682776766</v>
      </c>
      <c r="AC4218">
        <v>0</v>
      </c>
      <c r="AD4218">
        <v>0</v>
      </c>
      <c r="AE4218">
        <v>103.89579593033862</v>
      </c>
    </row>
    <row r="4219" spans="1:31" x14ac:dyDescent="0.3">
      <c r="A4219">
        <v>2701522</v>
      </c>
      <c r="B4219">
        <v>1</v>
      </c>
      <c r="C4219" t="s">
        <v>80</v>
      </c>
      <c r="D4219" t="s">
        <v>88</v>
      </c>
      <c r="E4219" t="s">
        <v>141</v>
      </c>
      <c r="F4219" t="s">
        <v>12002</v>
      </c>
      <c r="G4219" t="s">
        <v>165</v>
      </c>
      <c r="H4219" t="s">
        <v>135</v>
      </c>
      <c r="I4219" t="s">
        <v>136</v>
      </c>
      <c r="J4219" t="s">
        <v>137</v>
      </c>
      <c r="K4219" t="s">
        <v>166</v>
      </c>
      <c r="L4219" t="s">
        <v>12003</v>
      </c>
      <c r="M4219" t="s">
        <v>12004</v>
      </c>
      <c r="N4219">
        <v>3.871071111</v>
      </c>
      <c r="O4219">
        <v>0</v>
      </c>
      <c r="P4219">
        <v>2476</v>
      </c>
      <c r="Q4219">
        <v>0</v>
      </c>
      <c r="R4219">
        <v>0</v>
      </c>
      <c r="S4219">
        <v>0</v>
      </c>
      <c r="T4219">
        <v>640</v>
      </c>
      <c r="U4219">
        <v>0</v>
      </c>
      <c r="V4219">
        <v>7</v>
      </c>
      <c r="W4219">
        <v>0</v>
      </c>
      <c r="X4219">
        <v>1982.184325140516</v>
      </c>
      <c r="Y4219">
        <v>0</v>
      </c>
      <c r="Z4219">
        <v>0</v>
      </c>
      <c r="AA4219">
        <v>0</v>
      </c>
      <c r="AB4219">
        <v>2877.2859369646703</v>
      </c>
      <c r="AC4219">
        <v>0</v>
      </c>
      <c r="AD4219">
        <v>2198.2217376781168</v>
      </c>
      <c r="AE4219">
        <v>7057.6919997833029</v>
      </c>
    </row>
    <row r="4220" spans="1:31" x14ac:dyDescent="0.3">
      <c r="A4220">
        <v>2701531</v>
      </c>
      <c r="B4220">
        <v>1</v>
      </c>
      <c r="C4220" t="s">
        <v>81</v>
      </c>
      <c r="D4220" t="s">
        <v>112</v>
      </c>
      <c r="E4220" t="s">
        <v>428</v>
      </c>
      <c r="F4220" t="s">
        <v>12005</v>
      </c>
      <c r="G4220" t="s">
        <v>346</v>
      </c>
      <c r="H4220" t="s">
        <v>187</v>
      </c>
      <c r="I4220" t="s">
        <v>136</v>
      </c>
      <c r="J4220" t="s">
        <v>137</v>
      </c>
      <c r="K4220" t="s">
        <v>166</v>
      </c>
      <c r="L4220" t="s">
        <v>12006</v>
      </c>
      <c r="M4220" t="s">
        <v>12007</v>
      </c>
      <c r="N4220">
        <v>5.4808333329999996</v>
      </c>
      <c r="O4220">
        <v>0</v>
      </c>
      <c r="P4220">
        <v>22</v>
      </c>
      <c r="Q4220">
        <v>0</v>
      </c>
      <c r="R4220">
        <v>0</v>
      </c>
      <c r="S4220">
        <v>0</v>
      </c>
      <c r="T4220">
        <v>0</v>
      </c>
      <c r="U4220">
        <v>0</v>
      </c>
      <c r="V4220">
        <v>0</v>
      </c>
      <c r="W4220">
        <v>0</v>
      </c>
      <c r="X4220">
        <v>16.591494786850983</v>
      </c>
      <c r="Y4220">
        <v>0</v>
      </c>
      <c r="Z4220">
        <v>0</v>
      </c>
      <c r="AA4220">
        <v>0</v>
      </c>
      <c r="AB4220">
        <v>0</v>
      </c>
      <c r="AC4220">
        <v>0</v>
      </c>
      <c r="AD4220">
        <v>0</v>
      </c>
      <c r="AE4220">
        <v>16.591494786850983</v>
      </c>
    </row>
    <row r="4221" spans="1:31" x14ac:dyDescent="0.3">
      <c r="A4221">
        <v>2701573</v>
      </c>
      <c r="B4221">
        <v>1</v>
      </c>
      <c r="C4221" t="s">
        <v>80</v>
      </c>
      <c r="D4221" t="s">
        <v>92</v>
      </c>
      <c r="E4221" t="s">
        <v>213</v>
      </c>
      <c r="F4221" t="s">
        <v>12008</v>
      </c>
      <c r="G4221" t="s">
        <v>688</v>
      </c>
      <c r="H4221" t="s">
        <v>187</v>
      </c>
      <c r="I4221" t="s">
        <v>136</v>
      </c>
      <c r="J4221" t="s">
        <v>137</v>
      </c>
      <c r="K4221" t="s">
        <v>138</v>
      </c>
      <c r="L4221" t="s">
        <v>12009</v>
      </c>
      <c r="M4221" t="s">
        <v>12010</v>
      </c>
      <c r="N4221">
        <v>4.7572222220000002</v>
      </c>
      <c r="O4221">
        <v>0</v>
      </c>
      <c r="P4221">
        <v>1</v>
      </c>
      <c r="Q4221">
        <v>0</v>
      </c>
      <c r="R4221">
        <v>0</v>
      </c>
      <c r="S4221">
        <v>0</v>
      </c>
      <c r="T4221">
        <v>0</v>
      </c>
      <c r="U4221">
        <v>0</v>
      </c>
      <c r="V4221">
        <v>0</v>
      </c>
      <c r="W4221">
        <v>0</v>
      </c>
      <c r="X4221">
        <v>0.76799168550241426</v>
      </c>
      <c r="Y4221">
        <v>0</v>
      </c>
      <c r="Z4221">
        <v>0</v>
      </c>
      <c r="AA4221">
        <v>0</v>
      </c>
      <c r="AB4221">
        <v>0</v>
      </c>
      <c r="AC4221">
        <v>0</v>
      </c>
      <c r="AD4221">
        <v>0</v>
      </c>
      <c r="AE4221">
        <v>0.76799168550241426</v>
      </c>
    </row>
    <row r="4222" spans="1:31" x14ac:dyDescent="0.3">
      <c r="A4222">
        <v>2701601</v>
      </c>
      <c r="B4222">
        <v>1</v>
      </c>
      <c r="C4222" t="s">
        <v>80</v>
      </c>
      <c r="D4222" t="s">
        <v>103</v>
      </c>
      <c r="E4222" t="s">
        <v>160</v>
      </c>
      <c r="F4222" t="s">
        <v>12011</v>
      </c>
      <c r="G4222" t="s">
        <v>346</v>
      </c>
      <c r="H4222" t="s">
        <v>135</v>
      </c>
      <c r="I4222" t="s">
        <v>136</v>
      </c>
      <c r="J4222" t="s">
        <v>137</v>
      </c>
      <c r="K4222" t="s">
        <v>166</v>
      </c>
      <c r="L4222" t="s">
        <v>12012</v>
      </c>
      <c r="M4222" t="s">
        <v>12013</v>
      </c>
      <c r="N4222">
        <v>1.6477777769999999</v>
      </c>
      <c r="O4222">
        <v>0</v>
      </c>
      <c r="P4222">
        <v>1916</v>
      </c>
      <c r="Q4222">
        <v>2</v>
      </c>
      <c r="R4222">
        <v>22</v>
      </c>
      <c r="S4222">
        <v>12</v>
      </c>
      <c r="T4222">
        <v>210</v>
      </c>
      <c r="U4222">
        <v>15</v>
      </c>
      <c r="V4222">
        <v>3</v>
      </c>
      <c r="W4222">
        <v>0</v>
      </c>
      <c r="X4222">
        <v>566.6634141721504</v>
      </c>
      <c r="Y4222">
        <v>4.2734178126033333</v>
      </c>
      <c r="Z4222">
        <v>14.736523377340829</v>
      </c>
      <c r="AA4222">
        <v>202.18214539419469</v>
      </c>
      <c r="AB4222">
        <v>293.48324996593743</v>
      </c>
      <c r="AC4222">
        <v>5210.3691324846368</v>
      </c>
      <c r="AD4222">
        <v>31.267264805726715</v>
      </c>
      <c r="AE4222">
        <v>6322.9751480125906</v>
      </c>
    </row>
    <row r="4223" spans="1:31" x14ac:dyDescent="0.3">
      <c r="A4223">
        <v>2701660</v>
      </c>
      <c r="B4223">
        <v>1</v>
      </c>
      <c r="C4223" t="s">
        <v>81</v>
      </c>
      <c r="D4223" t="s">
        <v>113</v>
      </c>
      <c r="E4223" t="s">
        <v>184</v>
      </c>
      <c r="F4223" t="s">
        <v>12014</v>
      </c>
      <c r="G4223" t="s">
        <v>147</v>
      </c>
      <c r="H4223" t="s">
        <v>187</v>
      </c>
      <c r="I4223" t="s">
        <v>136</v>
      </c>
      <c r="J4223" t="s">
        <v>3</v>
      </c>
      <c r="K4223" t="s">
        <v>138</v>
      </c>
      <c r="L4223" t="s">
        <v>12015</v>
      </c>
      <c r="M4223" t="s">
        <v>12016</v>
      </c>
      <c r="N4223">
        <v>3.5133333329999998</v>
      </c>
      <c r="O4223">
        <v>0</v>
      </c>
      <c r="P4223">
        <v>65</v>
      </c>
      <c r="Q4223">
        <v>0</v>
      </c>
      <c r="R4223">
        <v>1</v>
      </c>
      <c r="S4223">
        <v>0</v>
      </c>
      <c r="T4223">
        <v>2</v>
      </c>
      <c r="U4223">
        <v>0</v>
      </c>
      <c r="V4223">
        <v>0</v>
      </c>
      <c r="W4223">
        <v>0</v>
      </c>
      <c r="X4223">
        <v>49.381761770285223</v>
      </c>
      <c r="Y4223">
        <v>0</v>
      </c>
      <c r="Z4223">
        <v>0</v>
      </c>
      <c r="AA4223">
        <v>0</v>
      </c>
      <c r="AB4223">
        <v>1.1713960838445501</v>
      </c>
      <c r="AC4223">
        <v>0</v>
      </c>
      <c r="AD4223">
        <v>0</v>
      </c>
      <c r="AE4223">
        <v>50.553157854129772</v>
      </c>
    </row>
    <row r="4224" spans="1:31" x14ac:dyDescent="0.3">
      <c r="A4224">
        <v>2701708</v>
      </c>
      <c r="B4224">
        <v>1</v>
      </c>
      <c r="C4224" t="s">
        <v>81</v>
      </c>
      <c r="D4224" t="s">
        <v>128</v>
      </c>
      <c r="E4224" t="s">
        <v>428</v>
      </c>
      <c r="F4224" t="s">
        <v>12017</v>
      </c>
      <c r="G4224" t="s">
        <v>818</v>
      </c>
      <c r="H4224" t="s">
        <v>187</v>
      </c>
      <c r="I4224" t="s">
        <v>136</v>
      </c>
      <c r="J4224" t="s">
        <v>137</v>
      </c>
      <c r="K4224" t="s">
        <v>138</v>
      </c>
      <c r="L4224" t="s">
        <v>12018</v>
      </c>
      <c r="M4224" t="s">
        <v>12019</v>
      </c>
      <c r="N4224">
        <v>2.8688888879999999</v>
      </c>
      <c r="O4224">
        <v>0</v>
      </c>
      <c r="P4224">
        <v>175</v>
      </c>
      <c r="Q4224">
        <v>0</v>
      </c>
      <c r="R4224">
        <v>0</v>
      </c>
      <c r="S4224">
        <v>0</v>
      </c>
      <c r="T4224">
        <v>21</v>
      </c>
      <c r="U4224">
        <v>0</v>
      </c>
      <c r="V4224">
        <v>0</v>
      </c>
      <c r="W4224">
        <v>0</v>
      </c>
      <c r="X4224">
        <v>96.026059350834686</v>
      </c>
      <c r="Y4224">
        <v>0</v>
      </c>
      <c r="Z4224">
        <v>0</v>
      </c>
      <c r="AA4224">
        <v>0</v>
      </c>
      <c r="AB4224">
        <v>99.522700951334429</v>
      </c>
      <c r="AC4224">
        <v>0</v>
      </c>
      <c r="AD4224">
        <v>0</v>
      </c>
      <c r="AE4224">
        <v>195.54876030216911</v>
      </c>
    </row>
    <row r="4225" spans="1:31" x14ac:dyDescent="0.3">
      <c r="A4225">
        <v>2701736</v>
      </c>
      <c r="B4225">
        <v>1</v>
      </c>
      <c r="C4225" t="s">
        <v>80</v>
      </c>
      <c r="D4225" t="s">
        <v>85</v>
      </c>
      <c r="E4225" t="s">
        <v>184</v>
      </c>
      <c r="F4225" t="s">
        <v>12020</v>
      </c>
      <c r="G4225" t="s">
        <v>903</v>
      </c>
      <c r="H4225" t="s">
        <v>187</v>
      </c>
      <c r="I4225" t="s">
        <v>136</v>
      </c>
      <c r="J4225" t="s">
        <v>137</v>
      </c>
      <c r="K4225" t="s">
        <v>138</v>
      </c>
      <c r="L4225" t="s">
        <v>12021</v>
      </c>
      <c r="M4225" t="s">
        <v>12022</v>
      </c>
      <c r="N4225">
        <v>2.1866666659999998</v>
      </c>
      <c r="O4225">
        <v>0</v>
      </c>
      <c r="P4225">
        <v>183</v>
      </c>
      <c r="Q4225">
        <v>0</v>
      </c>
      <c r="R4225">
        <v>0</v>
      </c>
      <c r="S4225">
        <v>0</v>
      </c>
      <c r="T4225">
        <v>28</v>
      </c>
      <c r="U4225">
        <v>0</v>
      </c>
      <c r="V4225">
        <v>0</v>
      </c>
      <c r="W4225">
        <v>0</v>
      </c>
      <c r="X4225">
        <v>67.609400972415258</v>
      </c>
      <c r="Y4225">
        <v>0</v>
      </c>
      <c r="Z4225">
        <v>0</v>
      </c>
      <c r="AA4225">
        <v>0</v>
      </c>
      <c r="AB4225">
        <v>54.20634679840618</v>
      </c>
      <c r="AC4225">
        <v>0</v>
      </c>
      <c r="AD4225">
        <v>0</v>
      </c>
      <c r="AE4225">
        <v>121.81574777082145</v>
      </c>
    </row>
    <row r="4226" spans="1:31" x14ac:dyDescent="0.3">
      <c r="A4226">
        <v>2701756</v>
      </c>
      <c r="B4226">
        <v>1</v>
      </c>
      <c r="C4226" t="s">
        <v>80</v>
      </c>
      <c r="D4226" t="s">
        <v>94</v>
      </c>
      <c r="E4226" t="s">
        <v>213</v>
      </c>
      <c r="F4226" t="s">
        <v>12023</v>
      </c>
      <c r="G4226" t="s">
        <v>688</v>
      </c>
      <c r="H4226" t="s">
        <v>187</v>
      </c>
      <c r="I4226" t="s">
        <v>136</v>
      </c>
      <c r="J4226" t="s">
        <v>137</v>
      </c>
      <c r="K4226" t="s">
        <v>138</v>
      </c>
      <c r="L4226" t="s">
        <v>12024</v>
      </c>
      <c r="M4226" t="s">
        <v>12025</v>
      </c>
      <c r="N4226">
        <v>2.0322222220000001</v>
      </c>
      <c r="O4226">
        <v>0</v>
      </c>
      <c r="P4226">
        <v>1</v>
      </c>
      <c r="Q4226">
        <v>0</v>
      </c>
      <c r="R4226">
        <v>0</v>
      </c>
      <c r="S4226">
        <v>0</v>
      </c>
      <c r="T4226">
        <v>0</v>
      </c>
      <c r="U4226">
        <v>0</v>
      </c>
      <c r="V4226">
        <v>0</v>
      </c>
      <c r="W4226">
        <v>0</v>
      </c>
      <c r="X4226">
        <v>0.20663373091814602</v>
      </c>
      <c r="Y4226">
        <v>0</v>
      </c>
      <c r="Z4226">
        <v>0</v>
      </c>
      <c r="AA4226">
        <v>0</v>
      </c>
      <c r="AB4226">
        <v>0</v>
      </c>
      <c r="AC4226">
        <v>0</v>
      </c>
      <c r="AD4226">
        <v>0</v>
      </c>
      <c r="AE4226">
        <v>0.20663373091814602</v>
      </c>
    </row>
    <row r="4227" spans="1:31" x14ac:dyDescent="0.3">
      <c r="A4227">
        <v>2701815</v>
      </c>
      <c r="B4227">
        <v>1</v>
      </c>
      <c r="C4227" t="s">
        <v>80</v>
      </c>
      <c r="D4227" t="s">
        <v>97</v>
      </c>
      <c r="E4227" t="s">
        <v>184</v>
      </c>
      <c r="F4227" t="s">
        <v>12026</v>
      </c>
      <c r="G4227" t="s">
        <v>273</v>
      </c>
      <c r="H4227" t="s">
        <v>187</v>
      </c>
      <c r="I4227" t="s">
        <v>136</v>
      </c>
      <c r="J4227" t="s">
        <v>137</v>
      </c>
      <c r="K4227" t="s">
        <v>138</v>
      </c>
      <c r="L4227" t="s">
        <v>12027</v>
      </c>
      <c r="M4227" t="s">
        <v>12028</v>
      </c>
      <c r="N4227">
        <v>0.57416666599999999</v>
      </c>
      <c r="O4227">
        <v>0</v>
      </c>
      <c r="P4227">
        <v>15</v>
      </c>
      <c r="Q4227">
        <v>0</v>
      </c>
      <c r="R4227">
        <v>0</v>
      </c>
      <c r="S4227">
        <v>0</v>
      </c>
      <c r="T4227">
        <v>2</v>
      </c>
      <c r="U4227">
        <v>0</v>
      </c>
      <c r="V4227">
        <v>0</v>
      </c>
      <c r="W4227">
        <v>0</v>
      </c>
      <c r="X4227">
        <v>2.37390581360361</v>
      </c>
      <c r="Y4227">
        <v>0</v>
      </c>
      <c r="Z4227">
        <v>0</v>
      </c>
      <c r="AA4227">
        <v>0</v>
      </c>
      <c r="AB4227">
        <v>0.97759701339309979</v>
      </c>
      <c r="AC4227">
        <v>0</v>
      </c>
      <c r="AD4227">
        <v>0</v>
      </c>
      <c r="AE4227">
        <v>3.3515028269967098</v>
      </c>
    </row>
    <row r="4228" spans="1:31" x14ac:dyDescent="0.3">
      <c r="A4228">
        <v>2701822</v>
      </c>
      <c r="B4228">
        <v>1</v>
      </c>
      <c r="C4228" t="s">
        <v>81</v>
      </c>
      <c r="D4228" t="s">
        <v>117</v>
      </c>
      <c r="E4228" t="s">
        <v>184</v>
      </c>
      <c r="F4228" t="s">
        <v>12029</v>
      </c>
      <c r="G4228" t="s">
        <v>409</v>
      </c>
      <c r="H4228" t="s">
        <v>187</v>
      </c>
      <c r="I4228" t="s">
        <v>136</v>
      </c>
      <c r="J4228" t="s">
        <v>137</v>
      </c>
      <c r="K4228" t="s">
        <v>138</v>
      </c>
      <c r="L4228" t="s">
        <v>12030</v>
      </c>
      <c r="M4228" t="s">
        <v>12031</v>
      </c>
      <c r="N4228">
        <v>1.0436111109999999</v>
      </c>
      <c r="O4228">
        <v>0</v>
      </c>
      <c r="P4228">
        <v>11</v>
      </c>
      <c r="Q4228">
        <v>0</v>
      </c>
      <c r="R4228">
        <v>2</v>
      </c>
      <c r="S4228">
        <v>0</v>
      </c>
      <c r="T4228">
        <v>3</v>
      </c>
      <c r="U4228">
        <v>0</v>
      </c>
      <c r="V4228">
        <v>0</v>
      </c>
      <c r="W4228">
        <v>0</v>
      </c>
      <c r="X4228">
        <v>1.3518199667583217</v>
      </c>
      <c r="Y4228">
        <v>0</v>
      </c>
      <c r="Z4228">
        <v>1.4440597759683331</v>
      </c>
      <c r="AA4228">
        <v>0</v>
      </c>
      <c r="AB4228">
        <v>3.7170451027591036</v>
      </c>
      <c r="AC4228">
        <v>0</v>
      </c>
      <c r="AD4228">
        <v>0</v>
      </c>
      <c r="AE4228">
        <v>6.5129248454857578</v>
      </c>
    </row>
    <row r="4229" spans="1:31" x14ac:dyDescent="0.3">
      <c r="A4229">
        <v>2701825</v>
      </c>
      <c r="B4229">
        <v>2</v>
      </c>
      <c r="C4229" t="s">
        <v>80</v>
      </c>
      <c r="D4229" t="s">
        <v>84</v>
      </c>
      <c r="E4229" t="s">
        <v>244</v>
      </c>
      <c r="F4229" t="s">
        <v>12032</v>
      </c>
      <c r="G4229" t="s">
        <v>273</v>
      </c>
      <c r="H4229" t="s">
        <v>187</v>
      </c>
      <c r="I4229" t="s">
        <v>136</v>
      </c>
      <c r="J4229" t="s">
        <v>137</v>
      </c>
      <c r="K4229" t="s">
        <v>138</v>
      </c>
      <c r="L4229" t="s">
        <v>543</v>
      </c>
      <c r="M4229" t="s">
        <v>12033</v>
      </c>
      <c r="N4229">
        <v>0.73944444399999998</v>
      </c>
      <c r="O4229">
        <v>0</v>
      </c>
      <c r="P4229">
        <v>681</v>
      </c>
      <c r="Q4229">
        <v>0</v>
      </c>
      <c r="R4229">
        <v>0</v>
      </c>
      <c r="S4229">
        <v>0</v>
      </c>
      <c r="T4229">
        <v>83</v>
      </c>
      <c r="U4229">
        <v>0</v>
      </c>
      <c r="V4229">
        <v>0</v>
      </c>
      <c r="W4229">
        <v>0</v>
      </c>
      <c r="X4229">
        <v>88.473032576573289</v>
      </c>
      <c r="Y4229">
        <v>0</v>
      </c>
      <c r="Z4229">
        <v>0</v>
      </c>
      <c r="AA4229">
        <v>0</v>
      </c>
      <c r="AB4229">
        <v>97.598799626357149</v>
      </c>
      <c r="AC4229">
        <v>0</v>
      </c>
      <c r="AD4229">
        <v>0</v>
      </c>
      <c r="AE4229">
        <v>186.07183220293044</v>
      </c>
    </row>
    <row r="4230" spans="1:31" x14ac:dyDescent="0.3">
      <c r="A4230">
        <v>2701844</v>
      </c>
      <c r="B4230">
        <v>1</v>
      </c>
      <c r="C4230" t="s">
        <v>81</v>
      </c>
      <c r="D4230" t="s">
        <v>122</v>
      </c>
      <c r="E4230" t="s">
        <v>145</v>
      </c>
      <c r="F4230" t="s">
        <v>12034</v>
      </c>
      <c r="G4230" t="s">
        <v>176</v>
      </c>
      <c r="H4230" t="s">
        <v>135</v>
      </c>
      <c r="I4230" t="s">
        <v>136</v>
      </c>
      <c r="J4230" t="s">
        <v>137</v>
      </c>
      <c r="K4230" t="s">
        <v>138</v>
      </c>
      <c r="L4230" t="s">
        <v>12035</v>
      </c>
      <c r="M4230" t="s">
        <v>12036</v>
      </c>
      <c r="N4230">
        <v>0.73888888799999997</v>
      </c>
      <c r="O4230">
        <v>0</v>
      </c>
      <c r="P4230">
        <v>128</v>
      </c>
      <c r="Q4230">
        <v>0</v>
      </c>
      <c r="R4230">
        <v>6</v>
      </c>
      <c r="S4230">
        <v>0</v>
      </c>
      <c r="T4230">
        <v>12</v>
      </c>
      <c r="U4230">
        <v>0</v>
      </c>
      <c r="V4230">
        <v>0</v>
      </c>
      <c r="W4230">
        <v>0</v>
      </c>
      <c r="X4230">
        <v>11.475373119727593</v>
      </c>
      <c r="Y4230">
        <v>0</v>
      </c>
      <c r="Z4230">
        <v>0.6468655106200607</v>
      </c>
      <c r="AA4230">
        <v>0</v>
      </c>
      <c r="AB4230">
        <v>7.5607910639893428</v>
      </c>
      <c r="AC4230">
        <v>0</v>
      </c>
      <c r="AD4230">
        <v>0</v>
      </c>
      <c r="AE4230">
        <v>19.683029694336994</v>
      </c>
    </row>
    <row r="4231" spans="1:31" x14ac:dyDescent="0.3">
      <c r="A4231">
        <v>2701756</v>
      </c>
      <c r="B4231">
        <v>2</v>
      </c>
      <c r="C4231" t="s">
        <v>80</v>
      </c>
      <c r="D4231" t="s">
        <v>94</v>
      </c>
      <c r="E4231" t="s">
        <v>244</v>
      </c>
      <c r="F4231" t="s">
        <v>12037</v>
      </c>
      <c r="G4231" t="s">
        <v>688</v>
      </c>
      <c r="H4231" t="s">
        <v>187</v>
      </c>
      <c r="I4231" t="s">
        <v>136</v>
      </c>
      <c r="J4231" t="s">
        <v>137</v>
      </c>
      <c r="K4231" t="s">
        <v>138</v>
      </c>
      <c r="L4231" t="s">
        <v>12025</v>
      </c>
      <c r="M4231" t="s">
        <v>12038</v>
      </c>
      <c r="N4231">
        <v>0.60527777699999996</v>
      </c>
      <c r="O4231">
        <v>0</v>
      </c>
      <c r="P4231">
        <v>24</v>
      </c>
      <c r="Q4231">
        <v>0</v>
      </c>
      <c r="R4231">
        <v>0</v>
      </c>
      <c r="S4231">
        <v>0</v>
      </c>
      <c r="T4231">
        <v>1</v>
      </c>
      <c r="U4231">
        <v>0</v>
      </c>
      <c r="V4231">
        <v>0</v>
      </c>
      <c r="W4231">
        <v>0</v>
      </c>
      <c r="X4231">
        <v>1.0233332977063083</v>
      </c>
      <c r="Y4231">
        <v>0</v>
      </c>
      <c r="Z4231">
        <v>0</v>
      </c>
      <c r="AA4231">
        <v>0</v>
      </c>
      <c r="AB4231">
        <v>0</v>
      </c>
      <c r="AC4231">
        <v>0</v>
      </c>
      <c r="AD4231">
        <v>0</v>
      </c>
      <c r="AE4231">
        <v>1.0233332977063083</v>
      </c>
    </row>
    <row r="4232" spans="1:31" x14ac:dyDescent="0.3">
      <c r="A4232">
        <v>2701815</v>
      </c>
      <c r="B4232">
        <v>2</v>
      </c>
      <c r="C4232" t="s">
        <v>80</v>
      </c>
      <c r="D4232" t="s">
        <v>97</v>
      </c>
      <c r="E4232" t="s">
        <v>244</v>
      </c>
      <c r="F4232" t="s">
        <v>12039</v>
      </c>
      <c r="G4232" t="s">
        <v>273</v>
      </c>
      <c r="H4232" t="s">
        <v>187</v>
      </c>
      <c r="I4232" t="s">
        <v>136</v>
      </c>
      <c r="J4232" t="s">
        <v>137</v>
      </c>
      <c r="K4232" t="s">
        <v>138</v>
      </c>
      <c r="L4232" t="s">
        <v>12028</v>
      </c>
      <c r="M4232" t="s">
        <v>12040</v>
      </c>
      <c r="N4232">
        <v>0.54916666599999997</v>
      </c>
      <c r="O4232">
        <v>0</v>
      </c>
      <c r="P4232">
        <v>75</v>
      </c>
      <c r="Q4232">
        <v>0</v>
      </c>
      <c r="R4232">
        <v>6</v>
      </c>
      <c r="S4232">
        <v>0</v>
      </c>
      <c r="T4232">
        <v>22</v>
      </c>
      <c r="U4232">
        <v>0</v>
      </c>
      <c r="V4232">
        <v>0</v>
      </c>
      <c r="W4232">
        <v>0</v>
      </c>
      <c r="X4232">
        <v>9.7243915929254001</v>
      </c>
      <c r="Y4232">
        <v>0</v>
      </c>
      <c r="Z4232">
        <v>0.97166299791913757</v>
      </c>
      <c r="AA4232">
        <v>0</v>
      </c>
      <c r="AB4232">
        <v>9.1188905594652674</v>
      </c>
      <c r="AC4232">
        <v>0</v>
      </c>
      <c r="AD4232">
        <v>0</v>
      </c>
      <c r="AE4232">
        <v>19.814945150309804</v>
      </c>
    </row>
    <row r="4233" spans="1:31" x14ac:dyDescent="0.3">
      <c r="A4233">
        <v>2695498</v>
      </c>
      <c r="B4233">
        <v>1</v>
      </c>
      <c r="C4233" t="s">
        <v>80</v>
      </c>
      <c r="D4233" t="s">
        <v>95</v>
      </c>
      <c r="E4233" t="s">
        <v>145</v>
      </c>
      <c r="F4233" t="s">
        <v>7028</v>
      </c>
      <c r="G4233" t="s">
        <v>176</v>
      </c>
      <c r="H4233" t="s">
        <v>135</v>
      </c>
      <c r="I4233" t="s">
        <v>136</v>
      </c>
      <c r="J4233" t="s">
        <v>137</v>
      </c>
      <c r="K4233" t="s">
        <v>138</v>
      </c>
      <c r="L4233" t="s">
        <v>12041</v>
      </c>
      <c r="M4233" t="s">
        <v>12042</v>
      </c>
      <c r="N4233">
        <v>4.1319444440000002</v>
      </c>
      <c r="O4233">
        <v>0</v>
      </c>
      <c r="P4233">
        <v>235</v>
      </c>
      <c r="Q4233">
        <v>0</v>
      </c>
      <c r="R4233">
        <v>1</v>
      </c>
      <c r="S4233">
        <v>0</v>
      </c>
      <c r="T4233">
        <v>18</v>
      </c>
      <c r="U4233">
        <v>0</v>
      </c>
      <c r="V4233">
        <v>0</v>
      </c>
      <c r="W4233">
        <v>0</v>
      </c>
      <c r="X4233">
        <v>196.83500626582929</v>
      </c>
      <c r="Y4233">
        <v>0</v>
      </c>
      <c r="Z4233">
        <v>6.4987155557308185</v>
      </c>
      <c r="AA4233">
        <v>0</v>
      </c>
      <c r="AB4233">
        <v>72.034662616978281</v>
      </c>
      <c r="AC4233">
        <v>0</v>
      </c>
      <c r="AD4233">
        <v>0</v>
      </c>
      <c r="AE4233">
        <v>275.36838443853838</v>
      </c>
    </row>
    <row r="4234" spans="1:31" x14ac:dyDescent="0.3">
      <c r="A4234">
        <v>2700853</v>
      </c>
      <c r="B4234">
        <v>1</v>
      </c>
      <c r="C4234" t="s">
        <v>80</v>
      </c>
      <c r="D4234" t="s">
        <v>84</v>
      </c>
      <c r="E4234" t="s">
        <v>184</v>
      </c>
      <c r="F4234" t="s">
        <v>12043</v>
      </c>
      <c r="G4234" t="s">
        <v>186</v>
      </c>
      <c r="H4234" t="s">
        <v>187</v>
      </c>
      <c r="I4234" t="s">
        <v>136</v>
      </c>
      <c r="J4234" t="s">
        <v>137</v>
      </c>
      <c r="K4234" t="s">
        <v>138</v>
      </c>
      <c r="L4234" t="s">
        <v>12044</v>
      </c>
      <c r="M4234" t="s">
        <v>12045</v>
      </c>
      <c r="N4234">
        <v>0.84250000000000003</v>
      </c>
      <c r="O4234">
        <v>0</v>
      </c>
      <c r="P4234">
        <v>144</v>
      </c>
      <c r="Q4234">
        <v>0</v>
      </c>
      <c r="R4234">
        <v>0</v>
      </c>
      <c r="S4234">
        <v>0</v>
      </c>
      <c r="T4234">
        <v>32</v>
      </c>
      <c r="U4234">
        <v>0</v>
      </c>
      <c r="V4234">
        <v>0</v>
      </c>
      <c r="W4234">
        <v>0</v>
      </c>
      <c r="X4234">
        <v>18.651778406712001</v>
      </c>
      <c r="Y4234">
        <v>0</v>
      </c>
      <c r="Z4234">
        <v>0</v>
      </c>
      <c r="AA4234">
        <v>0</v>
      </c>
      <c r="AB4234">
        <v>21.132026850015421</v>
      </c>
      <c r="AC4234">
        <v>0</v>
      </c>
      <c r="AD4234">
        <v>0</v>
      </c>
      <c r="AE4234">
        <v>39.783805256727419</v>
      </c>
    </row>
    <row r="4235" spans="1:31" x14ac:dyDescent="0.3">
      <c r="A4235">
        <v>2700853</v>
      </c>
      <c r="B4235">
        <v>2</v>
      </c>
      <c r="C4235" t="s">
        <v>80</v>
      </c>
      <c r="D4235" t="s">
        <v>84</v>
      </c>
      <c r="E4235" t="s">
        <v>244</v>
      </c>
      <c r="F4235" t="s">
        <v>12046</v>
      </c>
      <c r="G4235" t="s">
        <v>186</v>
      </c>
      <c r="H4235" t="s">
        <v>187</v>
      </c>
      <c r="I4235" t="s">
        <v>136</v>
      </c>
      <c r="J4235" t="s">
        <v>137</v>
      </c>
      <c r="K4235" t="s">
        <v>138</v>
      </c>
      <c r="L4235" t="s">
        <v>12045</v>
      </c>
      <c r="M4235" t="s">
        <v>12047</v>
      </c>
      <c r="N4235">
        <v>0.26055555499999999</v>
      </c>
      <c r="O4235">
        <v>0</v>
      </c>
      <c r="P4235">
        <v>677</v>
      </c>
      <c r="Q4235">
        <v>0</v>
      </c>
      <c r="R4235">
        <v>0</v>
      </c>
      <c r="S4235">
        <v>0</v>
      </c>
      <c r="T4235">
        <v>100</v>
      </c>
      <c r="U4235">
        <v>0</v>
      </c>
      <c r="V4235">
        <v>0</v>
      </c>
      <c r="W4235">
        <v>0</v>
      </c>
      <c r="X4235">
        <v>29.473902451459232</v>
      </c>
      <c r="Y4235">
        <v>0</v>
      </c>
      <c r="Z4235">
        <v>0</v>
      </c>
      <c r="AA4235">
        <v>0</v>
      </c>
      <c r="AB4235">
        <v>27.449685285816457</v>
      </c>
      <c r="AC4235">
        <v>0</v>
      </c>
      <c r="AD4235">
        <v>0</v>
      </c>
      <c r="AE4235">
        <v>56.923587737275689</v>
      </c>
    </row>
    <row r="4236" spans="1:31" x14ac:dyDescent="0.3">
      <c r="A4236">
        <v>2701769</v>
      </c>
      <c r="B4236">
        <v>1</v>
      </c>
      <c r="C4236" t="s">
        <v>80</v>
      </c>
      <c r="D4236" t="s">
        <v>105</v>
      </c>
      <c r="E4236" t="s">
        <v>213</v>
      </c>
      <c r="F4236" t="s">
        <v>12048</v>
      </c>
      <c r="G4236" t="s">
        <v>688</v>
      </c>
      <c r="H4236" t="s">
        <v>187</v>
      </c>
      <c r="I4236" t="s">
        <v>136</v>
      </c>
      <c r="J4236" t="s">
        <v>137</v>
      </c>
      <c r="K4236" t="s">
        <v>138</v>
      </c>
      <c r="L4236" t="s">
        <v>12049</v>
      </c>
      <c r="M4236" t="s">
        <v>12050</v>
      </c>
      <c r="N4236">
        <v>2.8255555550000002</v>
      </c>
      <c r="O4236">
        <v>0</v>
      </c>
      <c r="P4236">
        <v>0</v>
      </c>
      <c r="Q4236">
        <v>0</v>
      </c>
      <c r="R4236">
        <v>0</v>
      </c>
      <c r="S4236">
        <v>0</v>
      </c>
      <c r="T4236">
        <v>1</v>
      </c>
      <c r="U4236">
        <v>0</v>
      </c>
      <c r="V4236">
        <v>0</v>
      </c>
      <c r="W4236">
        <v>0</v>
      </c>
      <c r="X4236">
        <v>0</v>
      </c>
      <c r="Y4236">
        <v>0</v>
      </c>
      <c r="Z4236">
        <v>0</v>
      </c>
      <c r="AA4236">
        <v>0</v>
      </c>
      <c r="AB4236">
        <v>0.31263725699410649</v>
      </c>
      <c r="AC4236">
        <v>0</v>
      </c>
      <c r="AD4236">
        <v>0</v>
      </c>
      <c r="AE4236">
        <v>0.31263725699410649</v>
      </c>
    </row>
    <row r="4237" spans="1:31" x14ac:dyDescent="0.3">
      <c r="A4237">
        <v>2701810</v>
      </c>
      <c r="B4237">
        <v>1</v>
      </c>
      <c r="C4237" t="s">
        <v>80</v>
      </c>
      <c r="D4237" t="s">
        <v>92</v>
      </c>
      <c r="E4237" t="s">
        <v>213</v>
      </c>
      <c r="F4237" t="s">
        <v>12051</v>
      </c>
      <c r="G4237" t="s">
        <v>688</v>
      </c>
      <c r="H4237" t="s">
        <v>187</v>
      </c>
      <c r="I4237" t="s">
        <v>136</v>
      </c>
      <c r="J4237" t="s">
        <v>137</v>
      </c>
      <c r="K4237" t="s">
        <v>138</v>
      </c>
      <c r="L4237" t="s">
        <v>12052</v>
      </c>
      <c r="M4237" t="s">
        <v>12053</v>
      </c>
      <c r="N4237">
        <v>2.3377777769999999</v>
      </c>
      <c r="O4237">
        <v>0</v>
      </c>
      <c r="P4237">
        <v>5</v>
      </c>
      <c r="Q4237">
        <v>0</v>
      </c>
      <c r="R4237">
        <v>0</v>
      </c>
      <c r="S4237">
        <v>0</v>
      </c>
      <c r="T4237">
        <v>0</v>
      </c>
      <c r="U4237">
        <v>0</v>
      </c>
      <c r="V4237">
        <v>0</v>
      </c>
      <c r="W4237">
        <v>0</v>
      </c>
      <c r="X4237">
        <v>0.90589842474456661</v>
      </c>
      <c r="Y4237">
        <v>0</v>
      </c>
      <c r="Z4237">
        <v>0</v>
      </c>
      <c r="AA4237">
        <v>0</v>
      </c>
      <c r="AB4237">
        <v>0</v>
      </c>
      <c r="AC4237">
        <v>0</v>
      </c>
      <c r="AD4237">
        <v>0</v>
      </c>
      <c r="AE4237">
        <v>0.90589842474456661</v>
      </c>
    </row>
    <row r="4238" spans="1:31" x14ac:dyDescent="0.3">
      <c r="A4238">
        <v>2701829</v>
      </c>
      <c r="B4238">
        <v>1</v>
      </c>
      <c r="C4238" t="s">
        <v>81</v>
      </c>
      <c r="D4238" t="s">
        <v>113</v>
      </c>
      <c r="E4238" t="s">
        <v>428</v>
      </c>
      <c r="F4238" t="s">
        <v>12054</v>
      </c>
      <c r="G4238" t="s">
        <v>1177</v>
      </c>
      <c r="H4238" t="s">
        <v>187</v>
      </c>
      <c r="I4238" t="s">
        <v>136</v>
      </c>
      <c r="J4238" t="s">
        <v>137</v>
      </c>
      <c r="K4238" t="s">
        <v>138</v>
      </c>
      <c r="L4238" t="s">
        <v>12055</v>
      </c>
      <c r="M4238" t="s">
        <v>12056</v>
      </c>
      <c r="N4238">
        <v>1.4655555549999999</v>
      </c>
      <c r="O4238">
        <v>0</v>
      </c>
      <c r="P4238">
        <v>52</v>
      </c>
      <c r="Q4238">
        <v>0</v>
      </c>
      <c r="R4238">
        <v>0</v>
      </c>
      <c r="S4238">
        <v>0</v>
      </c>
      <c r="T4238">
        <v>6</v>
      </c>
      <c r="U4238">
        <v>0</v>
      </c>
      <c r="V4238">
        <v>0</v>
      </c>
      <c r="W4238">
        <v>0</v>
      </c>
      <c r="X4238">
        <v>11.148539387647448</v>
      </c>
      <c r="Y4238">
        <v>0</v>
      </c>
      <c r="Z4238">
        <v>0</v>
      </c>
      <c r="AA4238">
        <v>0</v>
      </c>
      <c r="AB4238">
        <v>5.2350428835603724</v>
      </c>
      <c r="AC4238">
        <v>0</v>
      </c>
      <c r="AD4238">
        <v>0</v>
      </c>
      <c r="AE4238">
        <v>16.383582271207821</v>
      </c>
    </row>
    <row r="4239" spans="1:31" x14ac:dyDescent="0.3">
      <c r="A4239">
        <v>2701836</v>
      </c>
      <c r="B4239">
        <v>1</v>
      </c>
      <c r="C4239" t="s">
        <v>80</v>
      </c>
      <c r="D4239" t="s">
        <v>103</v>
      </c>
      <c r="E4239" t="s">
        <v>244</v>
      </c>
      <c r="F4239" t="s">
        <v>12057</v>
      </c>
      <c r="G4239" t="s">
        <v>165</v>
      </c>
      <c r="H4239" t="s">
        <v>187</v>
      </c>
      <c r="I4239" t="s">
        <v>136</v>
      </c>
      <c r="J4239" t="s">
        <v>137</v>
      </c>
      <c r="K4239" t="s">
        <v>166</v>
      </c>
      <c r="L4239" t="s">
        <v>12058</v>
      </c>
      <c r="M4239" t="s">
        <v>12059</v>
      </c>
      <c r="N4239">
        <v>1.5313888879999999</v>
      </c>
      <c r="O4239">
        <v>0</v>
      </c>
      <c r="P4239">
        <v>258</v>
      </c>
      <c r="Q4239">
        <v>0</v>
      </c>
      <c r="R4239">
        <v>1</v>
      </c>
      <c r="S4239">
        <v>0</v>
      </c>
      <c r="T4239">
        <v>20</v>
      </c>
      <c r="U4239">
        <v>0</v>
      </c>
      <c r="V4239">
        <v>0</v>
      </c>
      <c r="W4239">
        <v>0</v>
      </c>
      <c r="X4239">
        <v>74.462941719544673</v>
      </c>
      <c r="Y4239">
        <v>0</v>
      </c>
      <c r="Z4239">
        <v>6.5881193367546567E-2</v>
      </c>
      <c r="AA4239">
        <v>0</v>
      </c>
      <c r="AB4239">
        <v>55.685627581412319</v>
      </c>
      <c r="AC4239">
        <v>0</v>
      </c>
      <c r="AD4239">
        <v>0</v>
      </c>
      <c r="AE4239">
        <v>130.21445049432452</v>
      </c>
    </row>
    <row r="4240" spans="1:31" x14ac:dyDescent="0.3">
      <c r="A4240">
        <v>2701947</v>
      </c>
      <c r="B4240">
        <v>1</v>
      </c>
      <c r="C4240" t="s">
        <v>80</v>
      </c>
      <c r="D4240" t="s">
        <v>85</v>
      </c>
      <c r="E4240" t="s">
        <v>244</v>
      </c>
      <c r="F4240" t="s">
        <v>12060</v>
      </c>
      <c r="G4240" t="s">
        <v>165</v>
      </c>
      <c r="H4240" t="s">
        <v>187</v>
      </c>
      <c r="I4240" t="s">
        <v>136</v>
      </c>
      <c r="J4240" t="s">
        <v>137</v>
      </c>
      <c r="K4240" t="s">
        <v>166</v>
      </c>
      <c r="L4240" t="s">
        <v>12061</v>
      </c>
      <c r="M4240" t="s">
        <v>12062</v>
      </c>
      <c r="N4240">
        <v>0.81027777700000003</v>
      </c>
      <c r="O4240">
        <v>0</v>
      </c>
      <c r="P4240">
        <v>384</v>
      </c>
      <c r="Q4240">
        <v>0</v>
      </c>
      <c r="R4240">
        <v>0</v>
      </c>
      <c r="S4240">
        <v>0</v>
      </c>
      <c r="T4240">
        <v>66</v>
      </c>
      <c r="U4240">
        <v>0</v>
      </c>
      <c r="V4240">
        <v>0</v>
      </c>
      <c r="W4240">
        <v>0</v>
      </c>
      <c r="X4240">
        <v>53.569238176185564</v>
      </c>
      <c r="Y4240">
        <v>0</v>
      </c>
      <c r="Z4240">
        <v>0</v>
      </c>
      <c r="AA4240">
        <v>0</v>
      </c>
      <c r="AB4240">
        <v>66.899271705625651</v>
      </c>
      <c r="AC4240">
        <v>0</v>
      </c>
      <c r="AD4240">
        <v>0</v>
      </c>
      <c r="AE4240">
        <v>120.46850988181122</v>
      </c>
    </row>
    <row r="4241" spans="1:31" x14ac:dyDescent="0.3">
      <c r="A4241">
        <v>2700171</v>
      </c>
      <c r="B4241">
        <v>1</v>
      </c>
      <c r="C4241" t="s">
        <v>80</v>
      </c>
      <c r="D4241" t="s">
        <v>102</v>
      </c>
      <c r="E4241" t="s">
        <v>145</v>
      </c>
      <c r="F4241" t="s">
        <v>3586</v>
      </c>
      <c r="G4241" t="s">
        <v>176</v>
      </c>
      <c r="H4241" t="s">
        <v>135</v>
      </c>
      <c r="I4241" t="s">
        <v>136</v>
      </c>
      <c r="J4241" t="s">
        <v>137</v>
      </c>
      <c r="K4241" t="s">
        <v>138</v>
      </c>
      <c r="L4241" t="s">
        <v>12063</v>
      </c>
      <c r="M4241" t="s">
        <v>12064</v>
      </c>
      <c r="N4241">
        <v>4.1727777770000003</v>
      </c>
      <c r="O4241">
        <v>0</v>
      </c>
      <c r="P4241">
        <v>117</v>
      </c>
      <c r="Q4241">
        <v>1</v>
      </c>
      <c r="R4241">
        <v>86</v>
      </c>
      <c r="S4241">
        <v>3</v>
      </c>
      <c r="T4241">
        <v>39</v>
      </c>
      <c r="U4241">
        <v>0</v>
      </c>
      <c r="V4241">
        <v>0</v>
      </c>
      <c r="W4241">
        <v>0</v>
      </c>
      <c r="X4241">
        <v>89.296040713833477</v>
      </c>
      <c r="Y4241">
        <v>28.593332622245505</v>
      </c>
      <c r="Z4241">
        <v>226.88263539922698</v>
      </c>
      <c r="AA4241">
        <v>31.397832894235947</v>
      </c>
      <c r="AB4241">
        <v>153.80532126064114</v>
      </c>
      <c r="AC4241">
        <v>0</v>
      </c>
      <c r="AD4241">
        <v>0</v>
      </c>
      <c r="AE4241">
        <v>529.97516289018301</v>
      </c>
    </row>
    <row r="4242" spans="1:31" x14ac:dyDescent="0.3">
      <c r="A4242">
        <v>2700746</v>
      </c>
      <c r="B4242">
        <v>1</v>
      </c>
      <c r="C4242" t="s">
        <v>80</v>
      </c>
      <c r="D4242" t="s">
        <v>102</v>
      </c>
      <c r="E4242" t="s">
        <v>145</v>
      </c>
      <c r="F4242" t="s">
        <v>12065</v>
      </c>
      <c r="G4242" t="s">
        <v>232</v>
      </c>
      <c r="H4242" t="s">
        <v>135</v>
      </c>
      <c r="I4242" t="s">
        <v>136</v>
      </c>
      <c r="J4242" t="s">
        <v>137</v>
      </c>
      <c r="K4242" t="s">
        <v>138</v>
      </c>
      <c r="L4242" t="s">
        <v>12066</v>
      </c>
      <c r="M4242" t="s">
        <v>12067</v>
      </c>
      <c r="N4242">
        <v>2.5438888880000001</v>
      </c>
      <c r="O4242">
        <v>0</v>
      </c>
      <c r="P4242">
        <v>72</v>
      </c>
      <c r="Q4242">
        <v>0</v>
      </c>
      <c r="R4242">
        <v>0</v>
      </c>
      <c r="S4242">
        <v>0</v>
      </c>
      <c r="T4242">
        <v>2</v>
      </c>
      <c r="U4242">
        <v>0</v>
      </c>
      <c r="V4242">
        <v>0</v>
      </c>
      <c r="W4242">
        <v>0</v>
      </c>
      <c r="X4242">
        <v>14.350510552717896</v>
      </c>
      <c r="Y4242">
        <v>0</v>
      </c>
      <c r="Z4242">
        <v>0</v>
      </c>
      <c r="AA4242">
        <v>0</v>
      </c>
      <c r="AB4242">
        <v>0.12897365672776706</v>
      </c>
      <c r="AC4242">
        <v>0</v>
      </c>
      <c r="AD4242">
        <v>0</v>
      </c>
      <c r="AE4242">
        <v>14.479484209445664</v>
      </c>
    </row>
    <row r="4243" spans="1:31" x14ac:dyDescent="0.3">
      <c r="A4243">
        <v>2701297</v>
      </c>
      <c r="B4243">
        <v>1</v>
      </c>
      <c r="C4243" t="s">
        <v>81</v>
      </c>
      <c r="D4243" t="s">
        <v>121</v>
      </c>
      <c r="E4243" t="s">
        <v>145</v>
      </c>
      <c r="F4243" t="s">
        <v>12068</v>
      </c>
      <c r="G4243" t="s">
        <v>176</v>
      </c>
      <c r="H4243" t="s">
        <v>135</v>
      </c>
      <c r="I4243" t="s">
        <v>136</v>
      </c>
      <c r="J4243" t="s">
        <v>137</v>
      </c>
      <c r="K4243" t="s">
        <v>138</v>
      </c>
      <c r="L4243" t="s">
        <v>12069</v>
      </c>
      <c r="M4243" t="s">
        <v>12070</v>
      </c>
      <c r="N4243">
        <v>4.0472222220000003</v>
      </c>
      <c r="O4243">
        <v>3</v>
      </c>
      <c r="P4243">
        <v>269</v>
      </c>
      <c r="Q4243">
        <v>4</v>
      </c>
      <c r="R4243">
        <v>37</v>
      </c>
      <c r="S4243">
        <v>3</v>
      </c>
      <c r="T4243">
        <v>13</v>
      </c>
      <c r="U4243">
        <v>0</v>
      </c>
      <c r="V4243">
        <v>0</v>
      </c>
      <c r="W4243">
        <v>59.200134392174839</v>
      </c>
      <c r="X4243">
        <v>184.50322459827274</v>
      </c>
      <c r="Y4243">
        <v>58.384090032111551</v>
      </c>
      <c r="Z4243">
        <v>69.187449212806825</v>
      </c>
      <c r="AA4243">
        <v>90.401394200824058</v>
      </c>
      <c r="AB4243">
        <v>39.362297575165847</v>
      </c>
      <c r="AC4243">
        <v>0</v>
      </c>
      <c r="AD4243">
        <v>0</v>
      </c>
      <c r="AE4243">
        <v>501.03859001135584</v>
      </c>
    </row>
    <row r="4244" spans="1:31" x14ac:dyDescent="0.3">
      <c r="A4244">
        <v>2701572</v>
      </c>
      <c r="B4244">
        <v>1</v>
      </c>
      <c r="C4244" t="s">
        <v>80</v>
      </c>
      <c r="D4244" t="s">
        <v>86</v>
      </c>
      <c r="E4244" t="s">
        <v>141</v>
      </c>
      <c r="F4244" t="s">
        <v>12071</v>
      </c>
      <c r="G4244" t="s">
        <v>442</v>
      </c>
      <c r="H4244" t="s">
        <v>135</v>
      </c>
      <c r="I4244" t="s">
        <v>136</v>
      </c>
      <c r="J4244" t="s">
        <v>137</v>
      </c>
      <c r="K4244" t="s">
        <v>166</v>
      </c>
      <c r="L4244" t="s">
        <v>12072</v>
      </c>
      <c r="M4244" t="s">
        <v>12073</v>
      </c>
      <c r="N4244">
        <v>4.7927777770000004</v>
      </c>
      <c r="O4244">
        <v>0</v>
      </c>
      <c r="P4244">
        <v>1114</v>
      </c>
      <c r="Q4244">
        <v>0</v>
      </c>
      <c r="R4244">
        <v>3</v>
      </c>
      <c r="S4244">
        <v>0</v>
      </c>
      <c r="T4244">
        <v>104</v>
      </c>
      <c r="U4244">
        <v>1</v>
      </c>
      <c r="V4244">
        <v>0</v>
      </c>
      <c r="W4244">
        <v>0</v>
      </c>
      <c r="X4244">
        <v>1698.840506488747</v>
      </c>
      <c r="Y4244">
        <v>0</v>
      </c>
      <c r="Z4244">
        <v>0.8223595081833025</v>
      </c>
      <c r="AA4244">
        <v>0</v>
      </c>
      <c r="AB4244">
        <v>1481.9346604092561</v>
      </c>
      <c r="AC4244">
        <v>2609.5562972107177</v>
      </c>
      <c r="AD4244">
        <v>0</v>
      </c>
      <c r="AE4244">
        <v>5791.1538236169035</v>
      </c>
    </row>
    <row r="4245" spans="1:31" x14ac:dyDescent="0.3">
      <c r="A4245">
        <v>2701648</v>
      </c>
      <c r="B4245">
        <v>1</v>
      </c>
      <c r="C4245" t="s">
        <v>81</v>
      </c>
      <c r="D4245" t="s">
        <v>128</v>
      </c>
      <c r="E4245" t="s">
        <v>184</v>
      </c>
      <c r="F4245" t="s">
        <v>12074</v>
      </c>
      <c r="G4245" t="s">
        <v>273</v>
      </c>
      <c r="H4245" t="s">
        <v>187</v>
      </c>
      <c r="I4245" t="s">
        <v>136</v>
      </c>
      <c r="J4245" t="s">
        <v>137</v>
      </c>
      <c r="K4245" t="s">
        <v>138</v>
      </c>
      <c r="L4245" t="s">
        <v>12075</v>
      </c>
      <c r="M4245" t="s">
        <v>12076</v>
      </c>
      <c r="N4245">
        <v>4.8608333330000004</v>
      </c>
      <c r="O4245">
        <v>0</v>
      </c>
      <c r="P4245">
        <v>20</v>
      </c>
      <c r="Q4245">
        <v>0</v>
      </c>
      <c r="R4245">
        <v>0</v>
      </c>
      <c r="S4245">
        <v>0</v>
      </c>
      <c r="T4245">
        <v>3</v>
      </c>
      <c r="U4245">
        <v>0</v>
      </c>
      <c r="V4245">
        <v>0</v>
      </c>
      <c r="W4245">
        <v>0</v>
      </c>
      <c r="X4245">
        <v>9.7044624485440316</v>
      </c>
      <c r="Y4245">
        <v>0</v>
      </c>
      <c r="Z4245">
        <v>0</v>
      </c>
      <c r="AA4245">
        <v>0</v>
      </c>
      <c r="AB4245">
        <v>0.30374025703390628</v>
      </c>
      <c r="AC4245">
        <v>0</v>
      </c>
      <c r="AD4245">
        <v>0</v>
      </c>
      <c r="AE4245">
        <v>10.008202705577938</v>
      </c>
    </row>
    <row r="4246" spans="1:31" x14ac:dyDescent="0.3">
      <c r="A4246">
        <v>2701743</v>
      </c>
      <c r="B4246">
        <v>1</v>
      </c>
      <c r="C4246" t="s">
        <v>80</v>
      </c>
      <c r="D4246" t="s">
        <v>96</v>
      </c>
      <c r="E4246" t="s">
        <v>213</v>
      </c>
      <c r="F4246" t="s">
        <v>12077</v>
      </c>
      <c r="G4246" t="s">
        <v>688</v>
      </c>
      <c r="H4246" t="s">
        <v>187</v>
      </c>
      <c r="I4246" t="s">
        <v>136</v>
      </c>
      <c r="J4246" t="s">
        <v>137</v>
      </c>
      <c r="K4246" t="s">
        <v>138</v>
      </c>
      <c r="L4246" t="s">
        <v>12078</v>
      </c>
      <c r="M4246" t="s">
        <v>12079</v>
      </c>
      <c r="N4246">
        <v>4.0713888880000004</v>
      </c>
      <c r="O4246">
        <v>0</v>
      </c>
      <c r="P4246">
        <v>1</v>
      </c>
      <c r="Q4246">
        <v>0</v>
      </c>
      <c r="R4246">
        <v>0</v>
      </c>
      <c r="S4246">
        <v>0</v>
      </c>
      <c r="T4246">
        <v>0</v>
      </c>
      <c r="U4246">
        <v>0</v>
      </c>
      <c r="V4246">
        <v>0</v>
      </c>
      <c r="W4246">
        <v>0</v>
      </c>
      <c r="X4246">
        <v>2.1211886472578749</v>
      </c>
      <c r="Y4246">
        <v>0</v>
      </c>
      <c r="Z4246">
        <v>0</v>
      </c>
      <c r="AA4246">
        <v>0</v>
      </c>
      <c r="AB4246">
        <v>0</v>
      </c>
      <c r="AC4246">
        <v>0</v>
      </c>
      <c r="AD4246">
        <v>0</v>
      </c>
      <c r="AE4246">
        <v>2.1211886472578749</v>
      </c>
    </row>
    <row r="4247" spans="1:31" x14ac:dyDescent="0.3">
      <c r="A4247">
        <v>2701788</v>
      </c>
      <c r="B4247">
        <v>1</v>
      </c>
      <c r="C4247" t="s">
        <v>80</v>
      </c>
      <c r="D4247" t="s">
        <v>91</v>
      </c>
      <c r="E4247" t="s">
        <v>184</v>
      </c>
      <c r="F4247" t="s">
        <v>12080</v>
      </c>
      <c r="G4247" t="s">
        <v>186</v>
      </c>
      <c r="H4247" t="s">
        <v>187</v>
      </c>
      <c r="I4247" t="s">
        <v>136</v>
      </c>
      <c r="J4247" t="s">
        <v>137</v>
      </c>
      <c r="K4247" t="s">
        <v>138</v>
      </c>
      <c r="L4247" t="s">
        <v>12081</v>
      </c>
      <c r="M4247" t="s">
        <v>12082</v>
      </c>
      <c r="N4247">
        <v>3.917777777</v>
      </c>
      <c r="O4247">
        <v>0</v>
      </c>
      <c r="P4247">
        <v>1</v>
      </c>
      <c r="Q4247">
        <v>0</v>
      </c>
      <c r="R4247">
        <v>10</v>
      </c>
      <c r="S4247">
        <v>0</v>
      </c>
      <c r="T4247">
        <v>5</v>
      </c>
      <c r="U4247">
        <v>0</v>
      </c>
      <c r="V4247">
        <v>0</v>
      </c>
      <c r="W4247">
        <v>0</v>
      </c>
      <c r="X4247">
        <v>1.1670784130418557</v>
      </c>
      <c r="Y4247">
        <v>0</v>
      </c>
      <c r="Z4247">
        <v>15.591772534936837</v>
      </c>
      <c r="AA4247">
        <v>0</v>
      </c>
      <c r="AB4247">
        <v>96.637738613872969</v>
      </c>
      <c r="AC4247">
        <v>0</v>
      </c>
      <c r="AD4247">
        <v>0</v>
      </c>
      <c r="AE4247">
        <v>113.39658956185167</v>
      </c>
    </row>
    <row r="4248" spans="1:31" x14ac:dyDescent="0.3">
      <c r="A4248">
        <v>2701802</v>
      </c>
      <c r="B4248">
        <v>1</v>
      </c>
      <c r="C4248" t="s">
        <v>80</v>
      </c>
      <c r="D4248" t="s">
        <v>83</v>
      </c>
      <c r="E4248" t="s">
        <v>244</v>
      </c>
      <c r="F4248" t="s">
        <v>12083</v>
      </c>
      <c r="G4248" t="s">
        <v>147</v>
      </c>
      <c r="H4248" t="s">
        <v>187</v>
      </c>
      <c r="I4248" t="s">
        <v>136</v>
      </c>
      <c r="J4248" t="s">
        <v>3</v>
      </c>
      <c r="K4248" t="s">
        <v>138</v>
      </c>
      <c r="L4248" t="s">
        <v>12084</v>
      </c>
      <c r="M4248" t="s">
        <v>12085</v>
      </c>
      <c r="N4248">
        <v>1.9927777769999999</v>
      </c>
      <c r="O4248">
        <v>0</v>
      </c>
      <c r="P4248">
        <v>4</v>
      </c>
      <c r="Q4248">
        <v>0</v>
      </c>
      <c r="R4248">
        <v>0</v>
      </c>
      <c r="S4248">
        <v>0</v>
      </c>
      <c r="T4248">
        <v>151</v>
      </c>
      <c r="U4248">
        <v>0</v>
      </c>
      <c r="V4248">
        <v>3</v>
      </c>
      <c r="W4248">
        <v>0</v>
      </c>
      <c r="X4248">
        <v>2.5430179737169936</v>
      </c>
      <c r="Y4248">
        <v>0</v>
      </c>
      <c r="Z4248">
        <v>0</v>
      </c>
      <c r="AA4248">
        <v>0</v>
      </c>
      <c r="AB4248">
        <v>472.23396492917306</v>
      </c>
      <c r="AC4248">
        <v>0</v>
      </c>
      <c r="AD4248">
        <v>124.53310184423287</v>
      </c>
      <c r="AE4248">
        <v>599.31008474712291</v>
      </c>
    </row>
    <row r="4249" spans="1:31" x14ac:dyDescent="0.3">
      <c r="A4249">
        <v>2701852</v>
      </c>
      <c r="B4249">
        <v>1</v>
      </c>
      <c r="C4249" t="s">
        <v>80</v>
      </c>
      <c r="D4249" t="s">
        <v>96</v>
      </c>
      <c r="E4249" t="s">
        <v>184</v>
      </c>
      <c r="F4249" t="s">
        <v>12086</v>
      </c>
      <c r="G4249" t="s">
        <v>273</v>
      </c>
      <c r="H4249" t="s">
        <v>187</v>
      </c>
      <c r="I4249" t="s">
        <v>136</v>
      </c>
      <c r="J4249" t="s">
        <v>137</v>
      </c>
      <c r="K4249" t="s">
        <v>138</v>
      </c>
      <c r="L4249" t="s">
        <v>12087</v>
      </c>
      <c r="M4249" t="s">
        <v>12088</v>
      </c>
      <c r="N4249">
        <v>2.2761111110000001</v>
      </c>
      <c r="O4249">
        <v>0</v>
      </c>
      <c r="P4249">
        <v>95</v>
      </c>
      <c r="Q4249">
        <v>0</v>
      </c>
      <c r="R4249">
        <v>0</v>
      </c>
      <c r="S4249">
        <v>0</v>
      </c>
      <c r="T4249">
        <v>2</v>
      </c>
      <c r="U4249">
        <v>0</v>
      </c>
      <c r="V4249">
        <v>0</v>
      </c>
      <c r="W4249">
        <v>0</v>
      </c>
      <c r="X4249">
        <v>5.1695352303947271</v>
      </c>
      <c r="Y4249">
        <v>0</v>
      </c>
      <c r="Z4249">
        <v>0</v>
      </c>
      <c r="AA4249">
        <v>0</v>
      </c>
      <c r="AB4249">
        <v>0</v>
      </c>
      <c r="AC4249">
        <v>0</v>
      </c>
      <c r="AD4249">
        <v>0</v>
      </c>
      <c r="AE4249">
        <v>5.1695352303947271</v>
      </c>
    </row>
    <row r="4250" spans="1:31" x14ac:dyDescent="0.3">
      <c r="A4250">
        <v>2701927</v>
      </c>
      <c r="B4250">
        <v>1</v>
      </c>
      <c r="C4250" t="s">
        <v>81</v>
      </c>
      <c r="D4250" t="s">
        <v>123</v>
      </c>
      <c r="E4250" t="s">
        <v>244</v>
      </c>
      <c r="F4250" t="s">
        <v>12089</v>
      </c>
      <c r="G4250" t="s">
        <v>968</v>
      </c>
      <c r="H4250" t="s">
        <v>187</v>
      </c>
      <c r="I4250" t="s">
        <v>136</v>
      </c>
      <c r="J4250" t="s">
        <v>137</v>
      </c>
      <c r="K4250" t="s">
        <v>138</v>
      </c>
      <c r="L4250" t="s">
        <v>12090</v>
      </c>
      <c r="M4250" t="s">
        <v>12091</v>
      </c>
      <c r="N4250">
        <v>1.988611111</v>
      </c>
      <c r="O4250">
        <v>0</v>
      </c>
      <c r="P4250">
        <v>18</v>
      </c>
      <c r="Q4250">
        <v>0</v>
      </c>
      <c r="R4250">
        <v>47</v>
      </c>
      <c r="S4250">
        <v>0</v>
      </c>
      <c r="T4250">
        <v>14</v>
      </c>
      <c r="U4250">
        <v>0</v>
      </c>
      <c r="V4250">
        <v>0</v>
      </c>
      <c r="W4250">
        <v>0</v>
      </c>
      <c r="X4250">
        <v>7.3824009253842311</v>
      </c>
      <c r="Y4250">
        <v>0</v>
      </c>
      <c r="Z4250">
        <v>21.355943003135668</v>
      </c>
      <c r="AA4250">
        <v>0</v>
      </c>
      <c r="AB4250">
        <v>19.557673583308702</v>
      </c>
      <c r="AC4250">
        <v>0</v>
      </c>
      <c r="AD4250">
        <v>0</v>
      </c>
      <c r="AE4250">
        <v>48.296017511828602</v>
      </c>
    </row>
    <row r="4251" spans="1:31" x14ac:dyDescent="0.3">
      <c r="A4251">
        <v>2701974</v>
      </c>
      <c r="B4251">
        <v>1</v>
      </c>
      <c r="C4251" t="s">
        <v>81</v>
      </c>
      <c r="D4251" t="s">
        <v>122</v>
      </c>
      <c r="E4251" t="s">
        <v>244</v>
      </c>
      <c r="F4251" t="s">
        <v>10361</v>
      </c>
      <c r="G4251" t="s">
        <v>968</v>
      </c>
      <c r="H4251" t="s">
        <v>187</v>
      </c>
      <c r="I4251" t="s">
        <v>136</v>
      </c>
      <c r="J4251" t="s">
        <v>137</v>
      </c>
      <c r="K4251" t="s">
        <v>138</v>
      </c>
      <c r="L4251" t="s">
        <v>12092</v>
      </c>
      <c r="M4251" t="s">
        <v>12093</v>
      </c>
      <c r="N4251">
        <v>1.5947222219999999</v>
      </c>
      <c r="O4251">
        <v>0</v>
      </c>
      <c r="P4251">
        <v>49</v>
      </c>
      <c r="Q4251">
        <v>0</v>
      </c>
      <c r="R4251">
        <v>1</v>
      </c>
      <c r="S4251">
        <v>0</v>
      </c>
      <c r="T4251">
        <v>1</v>
      </c>
      <c r="U4251">
        <v>0</v>
      </c>
      <c r="V4251">
        <v>0</v>
      </c>
      <c r="W4251">
        <v>0</v>
      </c>
      <c r="X4251">
        <v>8.4983559369056891</v>
      </c>
      <c r="Y4251">
        <v>0</v>
      </c>
      <c r="Z4251">
        <v>0</v>
      </c>
      <c r="AA4251">
        <v>0</v>
      </c>
      <c r="AB4251">
        <v>0.27269372718863466</v>
      </c>
      <c r="AC4251">
        <v>0</v>
      </c>
      <c r="AD4251">
        <v>0</v>
      </c>
      <c r="AE4251">
        <v>8.7710496640943241</v>
      </c>
    </row>
    <row r="4252" spans="1:31" x14ac:dyDescent="0.3">
      <c r="A4252">
        <v>2701996</v>
      </c>
      <c r="B4252">
        <v>1</v>
      </c>
      <c r="C4252" t="s">
        <v>80</v>
      </c>
      <c r="D4252" t="s">
        <v>90</v>
      </c>
      <c r="E4252" t="s">
        <v>184</v>
      </c>
      <c r="F4252" t="s">
        <v>12094</v>
      </c>
      <c r="G4252" t="s">
        <v>186</v>
      </c>
      <c r="H4252" t="s">
        <v>187</v>
      </c>
      <c r="I4252" t="s">
        <v>136</v>
      </c>
      <c r="J4252" t="s">
        <v>137</v>
      </c>
      <c r="K4252" t="s">
        <v>138</v>
      </c>
      <c r="L4252" t="s">
        <v>12095</v>
      </c>
      <c r="M4252" t="s">
        <v>12096</v>
      </c>
      <c r="N4252">
        <v>1.0177777770000001</v>
      </c>
      <c r="O4252">
        <v>0</v>
      </c>
      <c r="P4252">
        <v>70</v>
      </c>
      <c r="Q4252">
        <v>0</v>
      </c>
      <c r="R4252">
        <v>0</v>
      </c>
      <c r="S4252">
        <v>0</v>
      </c>
      <c r="T4252">
        <v>10</v>
      </c>
      <c r="U4252">
        <v>0</v>
      </c>
      <c r="V4252">
        <v>0</v>
      </c>
      <c r="W4252">
        <v>0</v>
      </c>
      <c r="X4252">
        <v>13.425297320951641</v>
      </c>
      <c r="Y4252">
        <v>0</v>
      </c>
      <c r="Z4252">
        <v>0</v>
      </c>
      <c r="AA4252">
        <v>0</v>
      </c>
      <c r="AB4252">
        <v>18.398134282572745</v>
      </c>
      <c r="AC4252">
        <v>0</v>
      </c>
      <c r="AD4252">
        <v>0</v>
      </c>
      <c r="AE4252">
        <v>31.823431603524384</v>
      </c>
    </row>
    <row r="4253" spans="1:31" x14ac:dyDescent="0.3">
      <c r="A4253">
        <v>2701541</v>
      </c>
      <c r="B4253">
        <v>1</v>
      </c>
      <c r="C4253" t="s">
        <v>80</v>
      </c>
      <c r="D4253" t="s">
        <v>83</v>
      </c>
      <c r="E4253" t="s">
        <v>184</v>
      </c>
      <c r="F4253" t="s">
        <v>12097</v>
      </c>
      <c r="G4253" t="s">
        <v>346</v>
      </c>
      <c r="H4253" t="s">
        <v>187</v>
      </c>
      <c r="I4253" t="s">
        <v>136</v>
      </c>
      <c r="J4253" t="s">
        <v>137</v>
      </c>
      <c r="K4253" t="s">
        <v>166</v>
      </c>
      <c r="L4253" t="s">
        <v>12098</v>
      </c>
      <c r="M4253" t="s">
        <v>12099</v>
      </c>
      <c r="N4253">
        <v>7.3163888879999996</v>
      </c>
      <c r="O4253">
        <v>0</v>
      </c>
      <c r="P4253">
        <v>176</v>
      </c>
      <c r="Q4253">
        <v>0</v>
      </c>
      <c r="R4253">
        <v>0</v>
      </c>
      <c r="S4253">
        <v>0</v>
      </c>
      <c r="T4253">
        <v>25</v>
      </c>
      <c r="U4253">
        <v>0</v>
      </c>
      <c r="V4253">
        <v>0</v>
      </c>
      <c r="W4253">
        <v>0</v>
      </c>
      <c r="X4253">
        <v>240.1899685691964</v>
      </c>
      <c r="Y4253">
        <v>0</v>
      </c>
      <c r="Z4253">
        <v>0</v>
      </c>
      <c r="AA4253">
        <v>0</v>
      </c>
      <c r="AB4253">
        <v>81.615978577862435</v>
      </c>
      <c r="AC4253">
        <v>0</v>
      </c>
      <c r="AD4253">
        <v>0</v>
      </c>
      <c r="AE4253">
        <v>321.80594714705882</v>
      </c>
    </row>
    <row r="4254" spans="1:31" x14ac:dyDescent="0.3">
      <c r="A4254">
        <v>2701543</v>
      </c>
      <c r="B4254">
        <v>1</v>
      </c>
      <c r="C4254" t="s">
        <v>80</v>
      </c>
      <c r="D4254" t="s">
        <v>83</v>
      </c>
      <c r="E4254" t="s">
        <v>184</v>
      </c>
      <c r="F4254" t="s">
        <v>12100</v>
      </c>
      <c r="G4254" t="s">
        <v>346</v>
      </c>
      <c r="H4254" t="s">
        <v>187</v>
      </c>
      <c r="I4254" t="s">
        <v>136</v>
      </c>
      <c r="J4254" t="s">
        <v>137</v>
      </c>
      <c r="K4254" t="s">
        <v>166</v>
      </c>
      <c r="L4254" t="s">
        <v>12101</v>
      </c>
      <c r="M4254" t="s">
        <v>12102</v>
      </c>
      <c r="N4254">
        <v>7.5633333330000001</v>
      </c>
      <c r="O4254">
        <v>0</v>
      </c>
      <c r="P4254">
        <v>177</v>
      </c>
      <c r="Q4254">
        <v>0</v>
      </c>
      <c r="R4254">
        <v>0</v>
      </c>
      <c r="S4254">
        <v>0</v>
      </c>
      <c r="T4254">
        <v>21</v>
      </c>
      <c r="U4254">
        <v>0</v>
      </c>
      <c r="V4254">
        <v>0</v>
      </c>
      <c r="W4254">
        <v>0</v>
      </c>
      <c r="X4254">
        <v>250.05847624441478</v>
      </c>
      <c r="Y4254">
        <v>0</v>
      </c>
      <c r="Z4254">
        <v>0</v>
      </c>
      <c r="AA4254">
        <v>0</v>
      </c>
      <c r="AB4254">
        <v>173.09337211293581</v>
      </c>
      <c r="AC4254">
        <v>0</v>
      </c>
      <c r="AD4254">
        <v>0</v>
      </c>
      <c r="AE4254">
        <v>423.15184835735056</v>
      </c>
    </row>
    <row r="4255" spans="1:31" x14ac:dyDescent="0.3">
      <c r="A4255">
        <v>2701546</v>
      </c>
      <c r="B4255">
        <v>1</v>
      </c>
      <c r="C4255" t="s">
        <v>80</v>
      </c>
      <c r="D4255" t="s">
        <v>100</v>
      </c>
      <c r="E4255" t="s">
        <v>244</v>
      </c>
      <c r="F4255" t="s">
        <v>11514</v>
      </c>
      <c r="G4255" t="s">
        <v>346</v>
      </c>
      <c r="H4255" t="s">
        <v>187</v>
      </c>
      <c r="I4255" t="s">
        <v>136</v>
      </c>
      <c r="J4255" t="s">
        <v>137</v>
      </c>
      <c r="K4255" t="s">
        <v>166</v>
      </c>
      <c r="L4255" t="s">
        <v>12103</v>
      </c>
      <c r="M4255" t="s">
        <v>12104</v>
      </c>
      <c r="N4255">
        <v>7.93</v>
      </c>
      <c r="O4255">
        <v>0</v>
      </c>
      <c r="P4255">
        <v>186</v>
      </c>
      <c r="Q4255">
        <v>0</v>
      </c>
      <c r="R4255">
        <v>25</v>
      </c>
      <c r="S4255">
        <v>0</v>
      </c>
      <c r="T4255">
        <v>36</v>
      </c>
      <c r="U4255">
        <v>0</v>
      </c>
      <c r="V4255">
        <v>0</v>
      </c>
      <c r="W4255">
        <v>0</v>
      </c>
      <c r="X4255">
        <v>199.32087301559045</v>
      </c>
      <c r="Y4255">
        <v>0</v>
      </c>
      <c r="Z4255">
        <v>54.941635906813509</v>
      </c>
      <c r="AA4255">
        <v>0</v>
      </c>
      <c r="AB4255">
        <v>179.78256919134063</v>
      </c>
      <c r="AC4255">
        <v>0</v>
      </c>
      <c r="AD4255">
        <v>0</v>
      </c>
      <c r="AE4255">
        <v>434.04507811374458</v>
      </c>
    </row>
    <row r="4256" spans="1:31" x14ac:dyDescent="0.3">
      <c r="A4256">
        <v>2701694</v>
      </c>
      <c r="B4256">
        <v>1</v>
      </c>
      <c r="C4256" t="s">
        <v>80</v>
      </c>
      <c r="D4256" t="s">
        <v>103</v>
      </c>
      <c r="E4256" t="s">
        <v>213</v>
      </c>
      <c r="F4256" t="s">
        <v>12105</v>
      </c>
      <c r="G4256" t="s">
        <v>831</v>
      </c>
      <c r="H4256" t="s">
        <v>187</v>
      </c>
      <c r="I4256" t="s">
        <v>136</v>
      </c>
      <c r="J4256" t="s">
        <v>137</v>
      </c>
      <c r="K4256" t="s">
        <v>138</v>
      </c>
      <c r="L4256" t="s">
        <v>12106</v>
      </c>
      <c r="M4256" t="s">
        <v>12107</v>
      </c>
      <c r="N4256">
        <v>5.9402777770000004</v>
      </c>
      <c r="O4256">
        <v>0</v>
      </c>
      <c r="P4256">
        <v>2</v>
      </c>
      <c r="Q4256">
        <v>0</v>
      </c>
      <c r="R4256">
        <v>0</v>
      </c>
      <c r="S4256">
        <v>0</v>
      </c>
      <c r="T4256">
        <v>0</v>
      </c>
      <c r="U4256">
        <v>0</v>
      </c>
      <c r="V4256">
        <v>0</v>
      </c>
      <c r="W4256">
        <v>0</v>
      </c>
      <c r="X4256">
        <v>0.97064101398719482</v>
      </c>
      <c r="Y4256">
        <v>0</v>
      </c>
      <c r="Z4256">
        <v>0</v>
      </c>
      <c r="AA4256">
        <v>0</v>
      </c>
      <c r="AB4256">
        <v>0</v>
      </c>
      <c r="AC4256">
        <v>0</v>
      </c>
      <c r="AD4256">
        <v>0</v>
      </c>
      <c r="AE4256">
        <v>0.97064101398719482</v>
      </c>
    </row>
    <row r="4257" spans="1:31" x14ac:dyDescent="0.3">
      <c r="A4257">
        <v>2701887</v>
      </c>
      <c r="B4257">
        <v>1</v>
      </c>
      <c r="C4257" t="s">
        <v>81</v>
      </c>
      <c r="D4257" t="s">
        <v>128</v>
      </c>
      <c r="E4257" t="s">
        <v>184</v>
      </c>
      <c r="F4257" t="s">
        <v>12108</v>
      </c>
      <c r="G4257" t="s">
        <v>246</v>
      </c>
      <c r="H4257" t="s">
        <v>187</v>
      </c>
      <c r="I4257" t="s">
        <v>136</v>
      </c>
      <c r="J4257" t="s">
        <v>137</v>
      </c>
      <c r="K4257" t="s">
        <v>138</v>
      </c>
      <c r="L4257" t="s">
        <v>12109</v>
      </c>
      <c r="M4257" t="s">
        <v>12062</v>
      </c>
      <c r="N4257">
        <v>1.5252777769999999</v>
      </c>
      <c r="O4257">
        <v>0</v>
      </c>
      <c r="P4257">
        <v>1161</v>
      </c>
      <c r="Q4257">
        <v>0</v>
      </c>
      <c r="R4257">
        <v>0</v>
      </c>
      <c r="S4257">
        <v>0</v>
      </c>
      <c r="T4257">
        <v>99</v>
      </c>
      <c r="U4257">
        <v>0</v>
      </c>
      <c r="V4257">
        <v>0</v>
      </c>
      <c r="W4257">
        <v>0</v>
      </c>
      <c r="X4257">
        <v>279.00105690356617</v>
      </c>
      <c r="Y4257">
        <v>0</v>
      </c>
      <c r="Z4257">
        <v>0</v>
      </c>
      <c r="AA4257">
        <v>0</v>
      </c>
      <c r="AB4257">
        <v>140.2392670331366</v>
      </c>
      <c r="AC4257">
        <v>0</v>
      </c>
      <c r="AD4257">
        <v>0</v>
      </c>
      <c r="AE4257">
        <v>419.24032393670279</v>
      </c>
    </row>
    <row r="4258" spans="1:31" x14ac:dyDescent="0.3">
      <c r="A4258">
        <v>2701935</v>
      </c>
      <c r="B4258">
        <v>1</v>
      </c>
      <c r="C4258" t="s">
        <v>80</v>
      </c>
      <c r="D4258" t="s">
        <v>105</v>
      </c>
      <c r="E4258" t="s">
        <v>428</v>
      </c>
      <c r="F4258" t="s">
        <v>12110</v>
      </c>
      <c r="G4258" t="s">
        <v>903</v>
      </c>
      <c r="H4258" t="s">
        <v>187</v>
      </c>
      <c r="I4258" t="s">
        <v>136</v>
      </c>
      <c r="J4258" t="s">
        <v>137</v>
      </c>
      <c r="K4258" t="s">
        <v>138</v>
      </c>
      <c r="L4258" t="s">
        <v>12111</v>
      </c>
      <c r="M4258" t="s">
        <v>12112</v>
      </c>
      <c r="N4258">
        <v>2.2941666660000002</v>
      </c>
      <c r="O4258">
        <v>0</v>
      </c>
      <c r="P4258">
        <v>77</v>
      </c>
      <c r="Q4258">
        <v>0</v>
      </c>
      <c r="R4258">
        <v>0</v>
      </c>
      <c r="S4258">
        <v>0</v>
      </c>
      <c r="T4258">
        <v>4</v>
      </c>
      <c r="U4258">
        <v>0</v>
      </c>
      <c r="V4258">
        <v>0</v>
      </c>
      <c r="W4258">
        <v>0</v>
      </c>
      <c r="X4258">
        <v>31.53172769984932</v>
      </c>
      <c r="Y4258">
        <v>0</v>
      </c>
      <c r="Z4258">
        <v>0</v>
      </c>
      <c r="AA4258">
        <v>0</v>
      </c>
      <c r="AB4258">
        <v>13.719346142645529</v>
      </c>
      <c r="AC4258">
        <v>0</v>
      </c>
      <c r="AD4258">
        <v>0</v>
      </c>
      <c r="AE4258">
        <v>45.251073842494847</v>
      </c>
    </row>
    <row r="4259" spans="1:31" x14ac:dyDescent="0.3">
      <c r="A4259">
        <v>2701989</v>
      </c>
      <c r="B4259">
        <v>1</v>
      </c>
      <c r="C4259" t="s">
        <v>80</v>
      </c>
      <c r="D4259" t="s">
        <v>91</v>
      </c>
      <c r="E4259" t="s">
        <v>213</v>
      </c>
      <c r="F4259" t="s">
        <v>12113</v>
      </c>
      <c r="G4259" t="s">
        <v>688</v>
      </c>
      <c r="H4259" t="s">
        <v>187</v>
      </c>
      <c r="I4259" t="s">
        <v>136</v>
      </c>
      <c r="J4259" t="s">
        <v>137</v>
      </c>
      <c r="K4259" t="s">
        <v>138</v>
      </c>
      <c r="L4259" t="s">
        <v>12114</v>
      </c>
      <c r="M4259" t="s">
        <v>12115</v>
      </c>
      <c r="N4259">
        <v>2.5183333330000002</v>
      </c>
      <c r="O4259">
        <v>0</v>
      </c>
      <c r="P4259">
        <v>1</v>
      </c>
      <c r="Q4259">
        <v>0</v>
      </c>
      <c r="R4259">
        <v>0</v>
      </c>
      <c r="S4259">
        <v>0</v>
      </c>
      <c r="T4259">
        <v>0</v>
      </c>
      <c r="U4259">
        <v>0</v>
      </c>
      <c r="V4259">
        <v>0</v>
      </c>
      <c r="W4259">
        <v>0</v>
      </c>
      <c r="X4259">
        <v>0.34322161406619223</v>
      </c>
      <c r="Y4259">
        <v>0</v>
      </c>
      <c r="Z4259">
        <v>0</v>
      </c>
      <c r="AA4259">
        <v>0</v>
      </c>
      <c r="AB4259">
        <v>0</v>
      </c>
      <c r="AC4259">
        <v>0</v>
      </c>
      <c r="AD4259">
        <v>0</v>
      </c>
      <c r="AE4259">
        <v>0.34322161406619223</v>
      </c>
    </row>
    <row r="4260" spans="1:31" x14ac:dyDescent="0.3">
      <c r="A4260">
        <v>2701993</v>
      </c>
      <c r="B4260">
        <v>1</v>
      </c>
      <c r="C4260" t="s">
        <v>81</v>
      </c>
      <c r="D4260" t="s">
        <v>123</v>
      </c>
      <c r="E4260" t="s">
        <v>184</v>
      </c>
      <c r="F4260" t="s">
        <v>12116</v>
      </c>
      <c r="G4260" t="s">
        <v>186</v>
      </c>
      <c r="H4260" t="s">
        <v>187</v>
      </c>
      <c r="I4260" t="s">
        <v>136</v>
      </c>
      <c r="J4260" t="s">
        <v>137</v>
      </c>
      <c r="K4260" t="s">
        <v>138</v>
      </c>
      <c r="L4260" t="s">
        <v>12117</v>
      </c>
      <c r="M4260" t="s">
        <v>12118</v>
      </c>
      <c r="N4260">
        <v>1.859722222</v>
      </c>
      <c r="O4260">
        <v>0</v>
      </c>
      <c r="P4260">
        <v>126</v>
      </c>
      <c r="Q4260">
        <v>0</v>
      </c>
      <c r="R4260">
        <v>0</v>
      </c>
      <c r="S4260">
        <v>0</v>
      </c>
      <c r="T4260">
        <v>8</v>
      </c>
      <c r="U4260">
        <v>0</v>
      </c>
      <c r="V4260">
        <v>0</v>
      </c>
      <c r="W4260">
        <v>0</v>
      </c>
      <c r="X4260">
        <v>32.183451134034421</v>
      </c>
      <c r="Y4260">
        <v>0</v>
      </c>
      <c r="Z4260">
        <v>0</v>
      </c>
      <c r="AA4260">
        <v>0</v>
      </c>
      <c r="AB4260">
        <v>6.6373420528405092</v>
      </c>
      <c r="AC4260">
        <v>0</v>
      </c>
      <c r="AD4260">
        <v>0</v>
      </c>
      <c r="AE4260">
        <v>38.82079318687493</v>
      </c>
    </row>
    <row r="4261" spans="1:31" x14ac:dyDescent="0.3">
      <c r="A4261">
        <v>2702010</v>
      </c>
      <c r="B4261">
        <v>1</v>
      </c>
      <c r="C4261" t="s">
        <v>80</v>
      </c>
      <c r="D4261" t="s">
        <v>94</v>
      </c>
      <c r="E4261" t="s">
        <v>184</v>
      </c>
      <c r="F4261" t="s">
        <v>12119</v>
      </c>
      <c r="G4261" t="s">
        <v>1177</v>
      </c>
      <c r="H4261" t="s">
        <v>187</v>
      </c>
      <c r="I4261" t="s">
        <v>136</v>
      </c>
      <c r="J4261" t="s">
        <v>137</v>
      </c>
      <c r="K4261" t="s">
        <v>138</v>
      </c>
      <c r="L4261" t="s">
        <v>12120</v>
      </c>
      <c r="M4261" t="s">
        <v>12121</v>
      </c>
      <c r="N4261">
        <v>1.9358333329999999</v>
      </c>
      <c r="O4261">
        <v>0</v>
      </c>
      <c r="P4261">
        <v>64</v>
      </c>
      <c r="Q4261">
        <v>0</v>
      </c>
      <c r="R4261">
        <v>1</v>
      </c>
      <c r="S4261">
        <v>0</v>
      </c>
      <c r="T4261">
        <v>20</v>
      </c>
      <c r="U4261">
        <v>0</v>
      </c>
      <c r="V4261">
        <v>0</v>
      </c>
      <c r="W4261">
        <v>0</v>
      </c>
      <c r="X4261">
        <v>21.591802571250305</v>
      </c>
      <c r="Y4261">
        <v>0</v>
      </c>
      <c r="Z4261">
        <v>0.20454741248160557</v>
      </c>
      <c r="AA4261">
        <v>0</v>
      </c>
      <c r="AB4261">
        <v>27.784754088449588</v>
      </c>
      <c r="AC4261">
        <v>0</v>
      </c>
      <c r="AD4261">
        <v>0</v>
      </c>
      <c r="AE4261">
        <v>49.581104072181503</v>
      </c>
    </row>
    <row r="4262" spans="1:31" x14ac:dyDescent="0.3">
      <c r="A4262">
        <v>2702019</v>
      </c>
      <c r="B4262">
        <v>1</v>
      </c>
      <c r="C4262" t="s">
        <v>80</v>
      </c>
      <c r="D4262" t="s">
        <v>85</v>
      </c>
      <c r="E4262" t="s">
        <v>244</v>
      </c>
      <c r="F4262" t="s">
        <v>12122</v>
      </c>
      <c r="G4262" t="s">
        <v>165</v>
      </c>
      <c r="H4262" t="s">
        <v>187</v>
      </c>
      <c r="I4262" t="s">
        <v>136</v>
      </c>
      <c r="J4262" t="s">
        <v>137</v>
      </c>
      <c r="K4262" t="s">
        <v>166</v>
      </c>
      <c r="L4262" t="s">
        <v>12123</v>
      </c>
      <c r="M4262" t="s">
        <v>12124</v>
      </c>
      <c r="N4262">
        <v>1.9938888880000001</v>
      </c>
      <c r="O4262">
        <v>0</v>
      </c>
      <c r="P4262">
        <v>204</v>
      </c>
      <c r="Q4262">
        <v>0</v>
      </c>
      <c r="R4262">
        <v>0</v>
      </c>
      <c r="S4262">
        <v>0</v>
      </c>
      <c r="T4262">
        <v>40</v>
      </c>
      <c r="U4262">
        <v>0</v>
      </c>
      <c r="V4262">
        <v>0</v>
      </c>
      <c r="W4262">
        <v>0</v>
      </c>
      <c r="X4262">
        <v>83.781684512248432</v>
      </c>
      <c r="Y4262">
        <v>0</v>
      </c>
      <c r="Z4262">
        <v>0</v>
      </c>
      <c r="AA4262">
        <v>0</v>
      </c>
      <c r="AB4262">
        <v>280.82317334818612</v>
      </c>
      <c r="AC4262">
        <v>0</v>
      </c>
      <c r="AD4262">
        <v>0</v>
      </c>
      <c r="AE4262">
        <v>364.60485786043455</v>
      </c>
    </row>
    <row r="4263" spans="1:31" x14ac:dyDescent="0.3">
      <c r="A4263">
        <v>2702024</v>
      </c>
      <c r="B4263">
        <v>1</v>
      </c>
      <c r="C4263" t="s">
        <v>80</v>
      </c>
      <c r="D4263" t="s">
        <v>95</v>
      </c>
      <c r="E4263" t="s">
        <v>184</v>
      </c>
      <c r="F4263" t="s">
        <v>12125</v>
      </c>
      <c r="G4263" t="s">
        <v>186</v>
      </c>
      <c r="H4263" t="s">
        <v>187</v>
      </c>
      <c r="I4263" t="s">
        <v>136</v>
      </c>
      <c r="J4263" t="s">
        <v>137</v>
      </c>
      <c r="K4263" t="s">
        <v>138</v>
      </c>
      <c r="L4263" t="s">
        <v>12126</v>
      </c>
      <c r="M4263" t="s">
        <v>12127</v>
      </c>
      <c r="N4263">
        <v>1.179444444</v>
      </c>
      <c r="O4263">
        <v>0</v>
      </c>
      <c r="P4263">
        <v>252</v>
      </c>
      <c r="Q4263">
        <v>0</v>
      </c>
      <c r="R4263">
        <v>0</v>
      </c>
      <c r="S4263">
        <v>0</v>
      </c>
      <c r="T4263">
        <v>30</v>
      </c>
      <c r="U4263">
        <v>0</v>
      </c>
      <c r="V4263">
        <v>0</v>
      </c>
      <c r="W4263">
        <v>0</v>
      </c>
      <c r="X4263">
        <v>54.814858506838682</v>
      </c>
      <c r="Y4263">
        <v>0</v>
      </c>
      <c r="Z4263">
        <v>0</v>
      </c>
      <c r="AA4263">
        <v>0</v>
      </c>
      <c r="AB4263">
        <v>36.910450162815145</v>
      </c>
      <c r="AC4263">
        <v>0</v>
      </c>
      <c r="AD4263">
        <v>0</v>
      </c>
      <c r="AE4263">
        <v>91.725308669653828</v>
      </c>
    </row>
    <row r="4264" spans="1:31" x14ac:dyDescent="0.3">
      <c r="A4264">
        <v>2702033</v>
      </c>
      <c r="B4264">
        <v>1</v>
      </c>
      <c r="C4264" t="s">
        <v>80</v>
      </c>
      <c r="D4264" t="s">
        <v>110</v>
      </c>
      <c r="E4264" t="s">
        <v>213</v>
      </c>
      <c r="F4264" t="s">
        <v>12128</v>
      </c>
      <c r="G4264" t="s">
        <v>688</v>
      </c>
      <c r="H4264" t="s">
        <v>187</v>
      </c>
      <c r="I4264" t="s">
        <v>136</v>
      </c>
      <c r="J4264" t="s">
        <v>137</v>
      </c>
      <c r="K4264" t="s">
        <v>138</v>
      </c>
      <c r="L4264" t="s">
        <v>12129</v>
      </c>
      <c r="M4264" t="s">
        <v>12130</v>
      </c>
      <c r="N4264">
        <v>0.97888888799999996</v>
      </c>
      <c r="O4264">
        <v>0</v>
      </c>
      <c r="P4264">
        <v>4</v>
      </c>
      <c r="Q4264">
        <v>0</v>
      </c>
      <c r="R4264">
        <v>0</v>
      </c>
      <c r="S4264">
        <v>0</v>
      </c>
      <c r="T4264">
        <v>0</v>
      </c>
      <c r="U4264">
        <v>0</v>
      </c>
      <c r="V4264">
        <v>0</v>
      </c>
      <c r="W4264">
        <v>0</v>
      </c>
      <c r="X4264">
        <v>0.98831054899046888</v>
      </c>
      <c r="Y4264">
        <v>0</v>
      </c>
      <c r="Z4264">
        <v>0</v>
      </c>
      <c r="AA4264">
        <v>0</v>
      </c>
      <c r="AB4264">
        <v>0</v>
      </c>
      <c r="AC4264">
        <v>0</v>
      </c>
      <c r="AD4264">
        <v>0</v>
      </c>
      <c r="AE4264">
        <v>0.98831054899046888</v>
      </c>
    </row>
    <row r="4265" spans="1:31" x14ac:dyDescent="0.3">
      <c r="A4265">
        <v>2702034</v>
      </c>
      <c r="B4265">
        <v>1</v>
      </c>
      <c r="C4265" t="s">
        <v>80</v>
      </c>
      <c r="D4265" t="s">
        <v>96</v>
      </c>
      <c r="E4265" t="s">
        <v>213</v>
      </c>
      <c r="F4265" t="s">
        <v>12131</v>
      </c>
      <c r="G4265" t="s">
        <v>688</v>
      </c>
      <c r="H4265" t="s">
        <v>187</v>
      </c>
      <c r="I4265" t="s">
        <v>136</v>
      </c>
      <c r="J4265" t="s">
        <v>137</v>
      </c>
      <c r="K4265" t="s">
        <v>138</v>
      </c>
      <c r="L4265" t="s">
        <v>12132</v>
      </c>
      <c r="M4265" t="s">
        <v>12133</v>
      </c>
      <c r="N4265">
        <v>1.021666666</v>
      </c>
      <c r="O4265">
        <v>0</v>
      </c>
      <c r="P4265">
        <v>1</v>
      </c>
      <c r="Q4265">
        <v>0</v>
      </c>
      <c r="R4265">
        <v>0</v>
      </c>
      <c r="S4265">
        <v>0</v>
      </c>
      <c r="T4265">
        <v>0</v>
      </c>
      <c r="U4265">
        <v>0</v>
      </c>
      <c r="V4265">
        <v>0</v>
      </c>
      <c r="W4265">
        <v>0</v>
      </c>
      <c r="X4265">
        <v>0.66580161721300002</v>
      </c>
      <c r="Y4265">
        <v>0</v>
      </c>
      <c r="Z4265">
        <v>0</v>
      </c>
      <c r="AA4265">
        <v>0</v>
      </c>
      <c r="AB4265">
        <v>0</v>
      </c>
      <c r="AC4265">
        <v>0</v>
      </c>
      <c r="AD4265">
        <v>0</v>
      </c>
      <c r="AE4265">
        <v>0.66580161721300002</v>
      </c>
    </row>
    <row r="4266" spans="1:31" x14ac:dyDescent="0.3">
      <c r="A4266">
        <v>2701612</v>
      </c>
      <c r="B4266">
        <v>1</v>
      </c>
      <c r="C4266" t="s">
        <v>80</v>
      </c>
      <c r="D4266" t="s">
        <v>86</v>
      </c>
      <c r="E4266" t="s">
        <v>184</v>
      </c>
      <c r="F4266" t="s">
        <v>9087</v>
      </c>
      <c r="G4266" t="s">
        <v>409</v>
      </c>
      <c r="H4266" t="s">
        <v>187</v>
      </c>
      <c r="I4266" t="s">
        <v>136</v>
      </c>
      <c r="J4266" t="s">
        <v>137</v>
      </c>
      <c r="K4266" t="s">
        <v>138</v>
      </c>
      <c r="L4266" t="s">
        <v>12134</v>
      </c>
      <c r="M4266" t="s">
        <v>12135</v>
      </c>
      <c r="N4266">
        <v>7.9938888879999999</v>
      </c>
      <c r="O4266">
        <v>0</v>
      </c>
      <c r="P4266">
        <v>24</v>
      </c>
      <c r="Q4266">
        <v>0</v>
      </c>
      <c r="R4266">
        <v>21</v>
      </c>
      <c r="S4266">
        <v>0</v>
      </c>
      <c r="T4266">
        <v>3</v>
      </c>
      <c r="U4266">
        <v>0</v>
      </c>
      <c r="V4266">
        <v>0</v>
      </c>
      <c r="W4266">
        <v>0</v>
      </c>
      <c r="X4266">
        <v>121.9850101602788</v>
      </c>
      <c r="Y4266">
        <v>0</v>
      </c>
      <c r="Z4266">
        <v>38.044060657785408</v>
      </c>
      <c r="AA4266">
        <v>0</v>
      </c>
      <c r="AB4266">
        <v>17.475994082103149</v>
      </c>
      <c r="AC4266">
        <v>0</v>
      </c>
      <c r="AD4266">
        <v>0</v>
      </c>
      <c r="AE4266">
        <v>177.50506490016735</v>
      </c>
    </row>
    <row r="4267" spans="1:31" x14ac:dyDescent="0.3">
      <c r="A4267">
        <v>2701744</v>
      </c>
      <c r="B4267">
        <v>1</v>
      </c>
      <c r="C4267" t="s">
        <v>80</v>
      </c>
      <c r="D4267" t="s">
        <v>99</v>
      </c>
      <c r="E4267" t="s">
        <v>184</v>
      </c>
      <c r="F4267" t="s">
        <v>12136</v>
      </c>
      <c r="G4267" t="s">
        <v>186</v>
      </c>
      <c r="H4267" t="s">
        <v>187</v>
      </c>
      <c r="I4267" t="s">
        <v>136</v>
      </c>
      <c r="J4267" t="s">
        <v>137</v>
      </c>
      <c r="K4267" t="s">
        <v>138</v>
      </c>
      <c r="L4267" t="s">
        <v>12137</v>
      </c>
      <c r="M4267" t="s">
        <v>12138</v>
      </c>
      <c r="N4267">
        <v>5.9452777770000003</v>
      </c>
      <c r="O4267">
        <v>0</v>
      </c>
      <c r="P4267">
        <v>48</v>
      </c>
      <c r="Q4267">
        <v>0</v>
      </c>
      <c r="R4267">
        <v>0</v>
      </c>
      <c r="S4267">
        <v>0</v>
      </c>
      <c r="T4267">
        <v>16</v>
      </c>
      <c r="U4267">
        <v>0</v>
      </c>
      <c r="V4267">
        <v>0</v>
      </c>
      <c r="W4267">
        <v>0</v>
      </c>
      <c r="X4267">
        <v>23.349435999500127</v>
      </c>
      <c r="Y4267">
        <v>0</v>
      </c>
      <c r="Z4267">
        <v>0</v>
      </c>
      <c r="AA4267">
        <v>0</v>
      </c>
      <c r="AB4267">
        <v>22.262042920726799</v>
      </c>
      <c r="AC4267">
        <v>0</v>
      </c>
      <c r="AD4267">
        <v>0</v>
      </c>
      <c r="AE4267">
        <v>45.611478920226929</v>
      </c>
    </row>
    <row r="4268" spans="1:31" x14ac:dyDescent="0.3">
      <c r="A4268">
        <v>2701793</v>
      </c>
      <c r="B4268">
        <v>1</v>
      </c>
      <c r="C4268" t="s">
        <v>80</v>
      </c>
      <c r="D4268" t="s">
        <v>99</v>
      </c>
      <c r="E4268" t="s">
        <v>184</v>
      </c>
      <c r="F4268" t="s">
        <v>12139</v>
      </c>
      <c r="G4268" t="s">
        <v>186</v>
      </c>
      <c r="H4268" t="s">
        <v>187</v>
      </c>
      <c r="I4268" t="s">
        <v>136</v>
      </c>
      <c r="J4268" t="s">
        <v>137</v>
      </c>
      <c r="K4268" t="s">
        <v>138</v>
      </c>
      <c r="L4268" t="s">
        <v>12140</v>
      </c>
      <c r="M4268" t="s">
        <v>12141</v>
      </c>
      <c r="N4268">
        <v>5.6213888880000003</v>
      </c>
      <c r="O4268">
        <v>0</v>
      </c>
      <c r="P4268">
        <v>78</v>
      </c>
      <c r="Q4268">
        <v>0</v>
      </c>
      <c r="R4268">
        <v>0</v>
      </c>
      <c r="S4268">
        <v>0</v>
      </c>
      <c r="T4268">
        <v>3</v>
      </c>
      <c r="U4268">
        <v>0</v>
      </c>
      <c r="V4268">
        <v>0</v>
      </c>
      <c r="W4268">
        <v>0</v>
      </c>
      <c r="X4268">
        <v>41.068576221072455</v>
      </c>
      <c r="Y4268">
        <v>0</v>
      </c>
      <c r="Z4268">
        <v>0</v>
      </c>
      <c r="AA4268">
        <v>0</v>
      </c>
      <c r="AB4268">
        <v>2.9057922004245946</v>
      </c>
      <c r="AC4268">
        <v>0</v>
      </c>
      <c r="AD4268">
        <v>0</v>
      </c>
      <c r="AE4268">
        <v>43.974368421497047</v>
      </c>
    </row>
    <row r="4269" spans="1:31" x14ac:dyDescent="0.3">
      <c r="A4269">
        <v>2701961</v>
      </c>
      <c r="B4269">
        <v>1</v>
      </c>
      <c r="C4269" t="s">
        <v>80</v>
      </c>
      <c r="D4269" t="s">
        <v>105</v>
      </c>
      <c r="E4269" t="s">
        <v>213</v>
      </c>
      <c r="F4269" t="s">
        <v>12142</v>
      </c>
      <c r="G4269" t="s">
        <v>215</v>
      </c>
      <c r="H4269" t="s">
        <v>187</v>
      </c>
      <c r="I4269" t="s">
        <v>136</v>
      </c>
      <c r="J4269" t="s">
        <v>137</v>
      </c>
      <c r="K4269" t="s">
        <v>138</v>
      </c>
      <c r="L4269" t="s">
        <v>12143</v>
      </c>
      <c r="M4269" t="s">
        <v>12144</v>
      </c>
      <c r="N4269">
        <v>3.2749999999999999</v>
      </c>
      <c r="O4269">
        <v>0</v>
      </c>
      <c r="P4269">
        <v>10</v>
      </c>
      <c r="Q4269">
        <v>0</v>
      </c>
      <c r="R4269">
        <v>0</v>
      </c>
      <c r="S4269">
        <v>0</v>
      </c>
      <c r="T4269">
        <v>2</v>
      </c>
      <c r="U4269">
        <v>0</v>
      </c>
      <c r="V4269">
        <v>0</v>
      </c>
      <c r="W4269">
        <v>0</v>
      </c>
      <c r="X4269">
        <v>5.9592277873977171</v>
      </c>
      <c r="Y4269">
        <v>0</v>
      </c>
      <c r="Z4269">
        <v>0</v>
      </c>
      <c r="AA4269">
        <v>0</v>
      </c>
      <c r="AB4269">
        <v>5.6201256501475561</v>
      </c>
      <c r="AC4269">
        <v>0</v>
      </c>
      <c r="AD4269">
        <v>0</v>
      </c>
      <c r="AE4269">
        <v>11.579353437545272</v>
      </c>
    </row>
    <row r="4270" spans="1:31" x14ac:dyDescent="0.3">
      <c r="A4270">
        <v>2702081</v>
      </c>
      <c r="B4270">
        <v>1</v>
      </c>
      <c r="C4270" t="s">
        <v>80</v>
      </c>
      <c r="D4270" t="s">
        <v>102</v>
      </c>
      <c r="E4270" t="s">
        <v>244</v>
      </c>
      <c r="F4270" t="s">
        <v>12145</v>
      </c>
      <c r="G4270" t="s">
        <v>409</v>
      </c>
      <c r="H4270" t="s">
        <v>187</v>
      </c>
      <c r="I4270" t="s">
        <v>136</v>
      </c>
      <c r="J4270" t="s">
        <v>137</v>
      </c>
      <c r="K4270" t="s">
        <v>138</v>
      </c>
      <c r="L4270" t="s">
        <v>12146</v>
      </c>
      <c r="M4270" t="s">
        <v>12147</v>
      </c>
      <c r="N4270">
        <v>0.43361111099999999</v>
      </c>
      <c r="O4270">
        <v>0</v>
      </c>
      <c r="P4270">
        <v>351</v>
      </c>
      <c r="Q4270">
        <v>0</v>
      </c>
      <c r="R4270">
        <v>1</v>
      </c>
      <c r="S4270">
        <v>0</v>
      </c>
      <c r="T4270">
        <v>5</v>
      </c>
      <c r="U4270">
        <v>0</v>
      </c>
      <c r="V4270">
        <v>0</v>
      </c>
      <c r="W4270">
        <v>0</v>
      </c>
      <c r="X4270">
        <v>23.90403576575838</v>
      </c>
      <c r="Y4270">
        <v>0</v>
      </c>
      <c r="Z4270">
        <v>0</v>
      </c>
      <c r="AA4270">
        <v>0</v>
      </c>
      <c r="AB4270">
        <v>0.51005862229318921</v>
      </c>
      <c r="AC4270">
        <v>0</v>
      </c>
      <c r="AD4270">
        <v>0</v>
      </c>
      <c r="AE4270">
        <v>24.41409438805157</v>
      </c>
    </row>
    <row r="4271" spans="1:31" x14ac:dyDescent="0.3">
      <c r="A4271">
        <v>2702097</v>
      </c>
      <c r="B4271">
        <v>1</v>
      </c>
      <c r="C4271" t="s">
        <v>80</v>
      </c>
      <c r="D4271" t="s">
        <v>94</v>
      </c>
      <c r="E4271" t="s">
        <v>244</v>
      </c>
      <c r="F4271" t="s">
        <v>12148</v>
      </c>
      <c r="G4271" t="s">
        <v>409</v>
      </c>
      <c r="H4271" t="s">
        <v>187</v>
      </c>
      <c r="I4271" t="s">
        <v>136</v>
      </c>
      <c r="J4271" t="s">
        <v>137</v>
      </c>
      <c r="K4271" t="s">
        <v>138</v>
      </c>
      <c r="L4271" t="s">
        <v>12149</v>
      </c>
      <c r="M4271" t="s">
        <v>12150</v>
      </c>
      <c r="N4271">
        <v>0.39722222200000001</v>
      </c>
      <c r="O4271">
        <v>0</v>
      </c>
      <c r="P4271">
        <v>75</v>
      </c>
      <c r="Q4271">
        <v>0</v>
      </c>
      <c r="R4271">
        <v>0</v>
      </c>
      <c r="S4271">
        <v>0</v>
      </c>
      <c r="T4271">
        <v>32</v>
      </c>
      <c r="U4271">
        <v>0</v>
      </c>
      <c r="V4271">
        <v>0</v>
      </c>
      <c r="W4271">
        <v>0</v>
      </c>
      <c r="X4271">
        <v>6.8811309144587129</v>
      </c>
      <c r="Y4271">
        <v>0</v>
      </c>
      <c r="Z4271">
        <v>0</v>
      </c>
      <c r="AA4271">
        <v>0</v>
      </c>
      <c r="AB4271">
        <v>25.571858757750629</v>
      </c>
      <c r="AC4271">
        <v>0</v>
      </c>
      <c r="AD4271">
        <v>0</v>
      </c>
      <c r="AE4271">
        <v>32.452989672209341</v>
      </c>
    </row>
    <row r="4272" spans="1:31" x14ac:dyDescent="0.3">
      <c r="A4272">
        <v>2702127</v>
      </c>
      <c r="B4272">
        <v>1</v>
      </c>
      <c r="C4272" t="s">
        <v>81</v>
      </c>
      <c r="D4272" t="s">
        <v>128</v>
      </c>
      <c r="E4272" t="s">
        <v>244</v>
      </c>
      <c r="F4272" t="s">
        <v>12151</v>
      </c>
      <c r="G4272" t="s">
        <v>409</v>
      </c>
      <c r="H4272" t="s">
        <v>187</v>
      </c>
      <c r="I4272" t="s">
        <v>136</v>
      </c>
      <c r="J4272" t="s">
        <v>137</v>
      </c>
      <c r="K4272" t="s">
        <v>138</v>
      </c>
      <c r="L4272" t="s">
        <v>12152</v>
      </c>
      <c r="M4272" t="s">
        <v>12153</v>
      </c>
      <c r="N4272">
        <v>0.41222222200000003</v>
      </c>
      <c r="O4272">
        <v>0</v>
      </c>
      <c r="P4272">
        <v>366</v>
      </c>
      <c r="Q4272">
        <v>0</v>
      </c>
      <c r="R4272">
        <v>0</v>
      </c>
      <c r="S4272">
        <v>0</v>
      </c>
      <c r="T4272">
        <v>42</v>
      </c>
      <c r="U4272">
        <v>0</v>
      </c>
      <c r="V4272">
        <v>0</v>
      </c>
      <c r="W4272">
        <v>0</v>
      </c>
      <c r="X4272">
        <v>33.891639391909145</v>
      </c>
      <c r="Y4272">
        <v>0</v>
      </c>
      <c r="Z4272">
        <v>0</v>
      </c>
      <c r="AA4272">
        <v>0</v>
      </c>
      <c r="AB4272">
        <v>18.714156484505434</v>
      </c>
      <c r="AC4272">
        <v>0</v>
      </c>
      <c r="AD4272">
        <v>0</v>
      </c>
      <c r="AE4272">
        <v>52.605795876414575</v>
      </c>
    </row>
    <row r="4273" spans="1:31" x14ac:dyDescent="0.3">
      <c r="A4273">
        <v>2701952</v>
      </c>
      <c r="B4273">
        <v>1</v>
      </c>
      <c r="C4273" t="s">
        <v>81</v>
      </c>
      <c r="D4273" t="s">
        <v>113</v>
      </c>
      <c r="E4273" t="s">
        <v>184</v>
      </c>
      <c r="F4273" t="s">
        <v>12154</v>
      </c>
      <c r="G4273" t="s">
        <v>186</v>
      </c>
      <c r="H4273" t="s">
        <v>187</v>
      </c>
      <c r="I4273" t="s">
        <v>136</v>
      </c>
      <c r="J4273" t="s">
        <v>137</v>
      </c>
      <c r="K4273" t="s">
        <v>138</v>
      </c>
      <c r="L4273" t="s">
        <v>12155</v>
      </c>
      <c r="M4273" t="s">
        <v>12156</v>
      </c>
      <c r="N4273">
        <v>2.909444444</v>
      </c>
      <c r="O4273">
        <v>0</v>
      </c>
      <c r="P4273">
        <v>34</v>
      </c>
      <c r="Q4273">
        <v>0</v>
      </c>
      <c r="R4273">
        <v>0</v>
      </c>
      <c r="S4273">
        <v>0</v>
      </c>
      <c r="T4273">
        <v>0</v>
      </c>
      <c r="U4273">
        <v>0</v>
      </c>
      <c r="V4273">
        <v>0</v>
      </c>
      <c r="W4273">
        <v>0</v>
      </c>
      <c r="X4273">
        <v>21.180180357596438</v>
      </c>
      <c r="Y4273">
        <v>0</v>
      </c>
      <c r="Z4273">
        <v>0</v>
      </c>
      <c r="AA4273">
        <v>0</v>
      </c>
      <c r="AB4273">
        <v>0</v>
      </c>
      <c r="AC4273">
        <v>0</v>
      </c>
      <c r="AD4273">
        <v>0</v>
      </c>
      <c r="AE4273">
        <v>21.180180357596438</v>
      </c>
    </row>
    <row r="4274" spans="1:31" x14ac:dyDescent="0.3">
      <c r="A4274">
        <v>2702003</v>
      </c>
      <c r="B4274">
        <v>1</v>
      </c>
      <c r="C4274" t="s">
        <v>80</v>
      </c>
      <c r="D4274" t="s">
        <v>104</v>
      </c>
      <c r="E4274" t="s">
        <v>184</v>
      </c>
      <c r="F4274" t="s">
        <v>12157</v>
      </c>
      <c r="G4274" t="s">
        <v>273</v>
      </c>
      <c r="H4274" t="s">
        <v>187</v>
      </c>
      <c r="I4274" t="s">
        <v>136</v>
      </c>
      <c r="J4274" t="s">
        <v>137</v>
      </c>
      <c r="K4274" t="s">
        <v>138</v>
      </c>
      <c r="L4274" t="s">
        <v>12158</v>
      </c>
      <c r="M4274" t="s">
        <v>12159</v>
      </c>
      <c r="N4274">
        <v>4.9369444439999999</v>
      </c>
      <c r="O4274">
        <v>0</v>
      </c>
      <c r="P4274">
        <v>47</v>
      </c>
      <c r="Q4274">
        <v>0</v>
      </c>
      <c r="R4274">
        <v>2</v>
      </c>
      <c r="S4274">
        <v>0</v>
      </c>
      <c r="T4274">
        <v>10</v>
      </c>
      <c r="U4274">
        <v>0</v>
      </c>
      <c r="V4274">
        <v>0</v>
      </c>
      <c r="W4274">
        <v>0</v>
      </c>
      <c r="X4274">
        <v>73.845563181000088</v>
      </c>
      <c r="Y4274">
        <v>0</v>
      </c>
      <c r="Z4274">
        <v>1.4360261545271868</v>
      </c>
      <c r="AA4274">
        <v>0</v>
      </c>
      <c r="AB4274">
        <v>37.889384659304937</v>
      </c>
      <c r="AC4274">
        <v>0</v>
      </c>
      <c r="AD4274">
        <v>0</v>
      </c>
      <c r="AE4274">
        <v>113.17097399483221</v>
      </c>
    </row>
    <row r="4275" spans="1:31" x14ac:dyDescent="0.3">
      <c r="A4275">
        <v>2702004</v>
      </c>
      <c r="B4275">
        <v>1</v>
      </c>
      <c r="C4275" t="s">
        <v>80</v>
      </c>
      <c r="D4275" t="s">
        <v>96</v>
      </c>
      <c r="E4275" t="s">
        <v>213</v>
      </c>
      <c r="F4275" t="s">
        <v>12160</v>
      </c>
      <c r="G4275" t="s">
        <v>831</v>
      </c>
      <c r="H4275" t="s">
        <v>187</v>
      </c>
      <c r="I4275" t="s">
        <v>136</v>
      </c>
      <c r="J4275" t="s">
        <v>137</v>
      </c>
      <c r="K4275" t="s">
        <v>138</v>
      </c>
      <c r="L4275" t="s">
        <v>12161</v>
      </c>
      <c r="M4275" t="s">
        <v>12162</v>
      </c>
      <c r="N4275">
        <v>4.0338888879999999</v>
      </c>
      <c r="O4275">
        <v>0</v>
      </c>
      <c r="P4275">
        <v>1</v>
      </c>
      <c r="Q4275">
        <v>0</v>
      </c>
      <c r="R4275">
        <v>0</v>
      </c>
      <c r="S4275">
        <v>0</v>
      </c>
      <c r="T4275">
        <v>0</v>
      </c>
      <c r="U4275">
        <v>0</v>
      </c>
      <c r="V4275">
        <v>0</v>
      </c>
      <c r="W4275">
        <v>0</v>
      </c>
      <c r="X4275">
        <v>3.3801116964514173</v>
      </c>
      <c r="Y4275">
        <v>0</v>
      </c>
      <c r="Z4275">
        <v>0</v>
      </c>
      <c r="AA4275">
        <v>0</v>
      </c>
      <c r="AB4275">
        <v>0</v>
      </c>
      <c r="AC4275">
        <v>0</v>
      </c>
      <c r="AD4275">
        <v>0</v>
      </c>
      <c r="AE4275">
        <v>3.3801116964514173</v>
      </c>
    </row>
    <row r="4276" spans="1:31" x14ac:dyDescent="0.3">
      <c r="A4276">
        <v>2702032</v>
      </c>
      <c r="B4276">
        <v>1</v>
      </c>
      <c r="C4276" t="s">
        <v>80</v>
      </c>
      <c r="D4276" t="s">
        <v>98</v>
      </c>
      <c r="E4276" t="s">
        <v>244</v>
      </c>
      <c r="F4276" t="s">
        <v>12163</v>
      </c>
      <c r="G4276" t="s">
        <v>968</v>
      </c>
      <c r="H4276" t="s">
        <v>187</v>
      </c>
      <c r="I4276" t="s">
        <v>136</v>
      </c>
      <c r="J4276" t="s">
        <v>137</v>
      </c>
      <c r="K4276" t="s">
        <v>138</v>
      </c>
      <c r="L4276" t="s">
        <v>12164</v>
      </c>
      <c r="M4276" t="s">
        <v>12165</v>
      </c>
      <c r="N4276">
        <v>2.6722222219999998</v>
      </c>
      <c r="O4276">
        <v>0</v>
      </c>
      <c r="P4276">
        <v>48</v>
      </c>
      <c r="Q4276">
        <v>0</v>
      </c>
      <c r="R4276">
        <v>6</v>
      </c>
      <c r="S4276">
        <v>0</v>
      </c>
      <c r="T4276">
        <v>10</v>
      </c>
      <c r="U4276">
        <v>0</v>
      </c>
      <c r="V4276">
        <v>0</v>
      </c>
      <c r="W4276">
        <v>0</v>
      </c>
      <c r="X4276">
        <v>20.649809267691158</v>
      </c>
      <c r="Y4276">
        <v>0</v>
      </c>
      <c r="Z4276">
        <v>23.669328400518829</v>
      </c>
      <c r="AA4276">
        <v>0</v>
      </c>
      <c r="AB4276">
        <v>13.834005823854278</v>
      </c>
      <c r="AC4276">
        <v>0</v>
      </c>
      <c r="AD4276">
        <v>0</v>
      </c>
      <c r="AE4276">
        <v>58.153143492064267</v>
      </c>
    </row>
    <row r="4277" spans="1:31" x14ac:dyDescent="0.3">
      <c r="A4277">
        <v>2702088</v>
      </c>
      <c r="B4277">
        <v>1</v>
      </c>
      <c r="C4277" t="s">
        <v>80</v>
      </c>
      <c r="D4277" t="s">
        <v>82</v>
      </c>
      <c r="E4277" t="s">
        <v>213</v>
      </c>
      <c r="F4277" t="s">
        <v>12166</v>
      </c>
      <c r="G4277" t="s">
        <v>688</v>
      </c>
      <c r="H4277" t="s">
        <v>187</v>
      </c>
      <c r="I4277" t="s">
        <v>136</v>
      </c>
      <c r="J4277" t="s">
        <v>137</v>
      </c>
      <c r="K4277" t="s">
        <v>138</v>
      </c>
      <c r="L4277" t="s">
        <v>12167</v>
      </c>
      <c r="M4277" t="s">
        <v>12168</v>
      </c>
      <c r="N4277">
        <v>1.797222222</v>
      </c>
      <c r="O4277">
        <v>0</v>
      </c>
      <c r="P4277">
        <v>1</v>
      </c>
      <c r="Q4277">
        <v>0</v>
      </c>
      <c r="R4277">
        <v>0</v>
      </c>
      <c r="S4277">
        <v>0</v>
      </c>
      <c r="T4277">
        <v>0</v>
      </c>
      <c r="U4277">
        <v>0</v>
      </c>
      <c r="V4277">
        <v>0</v>
      </c>
      <c r="W4277">
        <v>0</v>
      </c>
      <c r="X4277">
        <v>9.0250579945999457E-2</v>
      </c>
      <c r="Y4277">
        <v>0</v>
      </c>
      <c r="Z4277">
        <v>0</v>
      </c>
      <c r="AA4277">
        <v>0</v>
      </c>
      <c r="AB4277">
        <v>0</v>
      </c>
      <c r="AC4277">
        <v>0</v>
      </c>
      <c r="AD4277">
        <v>0</v>
      </c>
      <c r="AE4277">
        <v>9.0250579945999457E-2</v>
      </c>
    </row>
    <row r="4278" spans="1:31" x14ac:dyDescent="0.3">
      <c r="A4278">
        <v>2701952</v>
      </c>
      <c r="B4278">
        <v>2</v>
      </c>
      <c r="C4278" t="s">
        <v>81</v>
      </c>
      <c r="D4278" t="s">
        <v>113</v>
      </c>
      <c r="E4278" t="s">
        <v>244</v>
      </c>
      <c r="F4278" t="s">
        <v>2849</v>
      </c>
      <c r="G4278" t="s">
        <v>186</v>
      </c>
      <c r="H4278" t="s">
        <v>187</v>
      </c>
      <c r="I4278" t="s">
        <v>136</v>
      </c>
      <c r="J4278" t="s">
        <v>137</v>
      </c>
      <c r="K4278" t="s">
        <v>138</v>
      </c>
      <c r="L4278" t="s">
        <v>12156</v>
      </c>
      <c r="M4278" t="s">
        <v>12169</v>
      </c>
      <c r="N4278">
        <v>1.124166666</v>
      </c>
      <c r="O4278">
        <v>0</v>
      </c>
      <c r="P4278">
        <v>90</v>
      </c>
      <c r="Q4278">
        <v>0</v>
      </c>
      <c r="R4278">
        <v>0</v>
      </c>
      <c r="S4278">
        <v>0</v>
      </c>
      <c r="T4278">
        <v>1</v>
      </c>
      <c r="U4278">
        <v>0</v>
      </c>
      <c r="V4278">
        <v>0</v>
      </c>
      <c r="W4278">
        <v>0</v>
      </c>
      <c r="X4278">
        <v>21.488286375681916</v>
      </c>
      <c r="Y4278">
        <v>0</v>
      </c>
      <c r="Z4278">
        <v>0</v>
      </c>
      <c r="AA4278">
        <v>0</v>
      </c>
      <c r="AB4278">
        <v>1.6325158746846834E-2</v>
      </c>
      <c r="AC4278">
        <v>0</v>
      </c>
      <c r="AD4278">
        <v>0</v>
      </c>
      <c r="AE4278">
        <v>21.504611534428761</v>
      </c>
    </row>
    <row r="4279" spans="1:31" x14ac:dyDescent="0.3">
      <c r="A4279">
        <v>2702118</v>
      </c>
      <c r="B4279">
        <v>1</v>
      </c>
      <c r="C4279" t="s">
        <v>80</v>
      </c>
      <c r="D4279" t="s">
        <v>105</v>
      </c>
      <c r="E4279" t="s">
        <v>213</v>
      </c>
      <c r="F4279" t="s">
        <v>12170</v>
      </c>
      <c r="G4279" t="s">
        <v>831</v>
      </c>
      <c r="H4279" t="s">
        <v>187</v>
      </c>
      <c r="I4279" t="s">
        <v>136</v>
      </c>
      <c r="J4279" t="s">
        <v>137</v>
      </c>
      <c r="K4279" t="s">
        <v>138</v>
      </c>
      <c r="L4279" t="s">
        <v>12171</v>
      </c>
      <c r="M4279" t="s">
        <v>12172</v>
      </c>
      <c r="N4279">
        <v>1.487777777</v>
      </c>
      <c r="O4279">
        <v>0</v>
      </c>
      <c r="P4279">
        <v>2</v>
      </c>
      <c r="Q4279">
        <v>0</v>
      </c>
      <c r="R4279">
        <v>0</v>
      </c>
      <c r="S4279">
        <v>0</v>
      </c>
      <c r="T4279">
        <v>0</v>
      </c>
      <c r="U4279">
        <v>0</v>
      </c>
      <c r="V4279">
        <v>0</v>
      </c>
      <c r="W4279">
        <v>0</v>
      </c>
      <c r="X4279">
        <v>3.5669899002479433</v>
      </c>
      <c r="Y4279">
        <v>0</v>
      </c>
      <c r="Z4279">
        <v>0</v>
      </c>
      <c r="AA4279">
        <v>0</v>
      </c>
      <c r="AB4279">
        <v>0</v>
      </c>
      <c r="AC4279">
        <v>0</v>
      </c>
      <c r="AD4279">
        <v>0</v>
      </c>
      <c r="AE4279">
        <v>3.5669899002479433</v>
      </c>
    </row>
    <row r="4280" spans="1:31" x14ac:dyDescent="0.3">
      <c r="A4280">
        <v>2702130</v>
      </c>
      <c r="B4280">
        <v>1</v>
      </c>
      <c r="C4280" t="s">
        <v>80</v>
      </c>
      <c r="D4280" t="s">
        <v>107</v>
      </c>
      <c r="E4280" t="s">
        <v>184</v>
      </c>
      <c r="F4280" t="s">
        <v>12173</v>
      </c>
      <c r="G4280" t="s">
        <v>409</v>
      </c>
      <c r="H4280" t="s">
        <v>187</v>
      </c>
      <c r="I4280" t="s">
        <v>136</v>
      </c>
      <c r="J4280" t="s">
        <v>137</v>
      </c>
      <c r="K4280" t="s">
        <v>138</v>
      </c>
      <c r="L4280" t="s">
        <v>12174</v>
      </c>
      <c r="M4280" t="s">
        <v>12175</v>
      </c>
      <c r="N4280">
        <v>1.0805555549999999</v>
      </c>
      <c r="O4280">
        <v>0</v>
      </c>
      <c r="P4280">
        <v>19</v>
      </c>
      <c r="Q4280">
        <v>0</v>
      </c>
      <c r="R4280">
        <v>0</v>
      </c>
      <c r="S4280">
        <v>0</v>
      </c>
      <c r="T4280">
        <v>10</v>
      </c>
      <c r="U4280">
        <v>0</v>
      </c>
      <c r="V4280">
        <v>0</v>
      </c>
      <c r="W4280">
        <v>0</v>
      </c>
      <c r="X4280">
        <v>3.5482641709824967</v>
      </c>
      <c r="Y4280">
        <v>0</v>
      </c>
      <c r="Z4280">
        <v>0</v>
      </c>
      <c r="AA4280">
        <v>0</v>
      </c>
      <c r="AB4280">
        <v>10.240838576963633</v>
      </c>
      <c r="AC4280">
        <v>0</v>
      </c>
      <c r="AD4280">
        <v>0</v>
      </c>
      <c r="AE4280">
        <v>13.78910274794613</v>
      </c>
    </row>
    <row r="4281" spans="1:31" x14ac:dyDescent="0.3">
      <c r="A4281">
        <v>2702146</v>
      </c>
      <c r="B4281">
        <v>1</v>
      </c>
      <c r="C4281" t="s">
        <v>81</v>
      </c>
      <c r="D4281" t="s">
        <v>123</v>
      </c>
      <c r="E4281" t="s">
        <v>213</v>
      </c>
      <c r="F4281" t="s">
        <v>12176</v>
      </c>
      <c r="G4281" t="s">
        <v>215</v>
      </c>
      <c r="H4281" t="s">
        <v>187</v>
      </c>
      <c r="I4281" t="s">
        <v>136</v>
      </c>
      <c r="J4281" t="s">
        <v>137</v>
      </c>
      <c r="K4281" t="s">
        <v>138</v>
      </c>
      <c r="L4281" t="s">
        <v>12177</v>
      </c>
      <c r="M4281" t="s">
        <v>12178</v>
      </c>
      <c r="N4281">
        <v>1.071388888</v>
      </c>
      <c r="O4281">
        <v>0</v>
      </c>
      <c r="P4281">
        <v>4</v>
      </c>
      <c r="Q4281">
        <v>0</v>
      </c>
      <c r="R4281">
        <v>0</v>
      </c>
      <c r="S4281">
        <v>0</v>
      </c>
      <c r="T4281">
        <v>1</v>
      </c>
      <c r="U4281">
        <v>0</v>
      </c>
      <c r="V4281">
        <v>0</v>
      </c>
      <c r="W4281">
        <v>0</v>
      </c>
      <c r="X4281">
        <v>0.65235521060338342</v>
      </c>
      <c r="Y4281">
        <v>0</v>
      </c>
      <c r="Z4281">
        <v>0</v>
      </c>
      <c r="AA4281">
        <v>0</v>
      </c>
      <c r="AB4281">
        <v>0</v>
      </c>
      <c r="AC4281">
        <v>0</v>
      </c>
      <c r="AD4281">
        <v>0</v>
      </c>
      <c r="AE4281">
        <v>0.65235521060338342</v>
      </c>
    </row>
    <row r="4282" spans="1:31" x14ac:dyDescent="0.3">
      <c r="A4282">
        <v>2702164</v>
      </c>
      <c r="B4282">
        <v>1</v>
      </c>
      <c r="C4282" t="s">
        <v>80</v>
      </c>
      <c r="D4282" t="s">
        <v>107</v>
      </c>
      <c r="E4282" t="s">
        <v>184</v>
      </c>
      <c r="F4282" t="s">
        <v>12179</v>
      </c>
      <c r="G4282" t="s">
        <v>409</v>
      </c>
      <c r="H4282" t="s">
        <v>187</v>
      </c>
      <c r="I4282" t="s">
        <v>136</v>
      </c>
      <c r="J4282" t="s">
        <v>137</v>
      </c>
      <c r="K4282" t="s">
        <v>138</v>
      </c>
      <c r="L4282" t="s">
        <v>12180</v>
      </c>
      <c r="M4282" t="s">
        <v>12181</v>
      </c>
      <c r="N4282">
        <v>0.53805555500000002</v>
      </c>
      <c r="O4282">
        <v>0</v>
      </c>
      <c r="P4282">
        <v>126</v>
      </c>
      <c r="Q4282">
        <v>0</v>
      </c>
      <c r="R4282">
        <v>0</v>
      </c>
      <c r="S4282">
        <v>0</v>
      </c>
      <c r="T4282">
        <v>4</v>
      </c>
      <c r="U4282">
        <v>0</v>
      </c>
      <c r="V4282">
        <v>0</v>
      </c>
      <c r="W4282">
        <v>0</v>
      </c>
      <c r="X4282">
        <v>9.0218155415800556</v>
      </c>
      <c r="Y4282">
        <v>0</v>
      </c>
      <c r="Z4282">
        <v>0</v>
      </c>
      <c r="AA4282">
        <v>0</v>
      </c>
      <c r="AB4282">
        <v>0.80620988164173601</v>
      </c>
      <c r="AC4282">
        <v>0</v>
      </c>
      <c r="AD4282">
        <v>0</v>
      </c>
      <c r="AE4282">
        <v>9.8280254232217921</v>
      </c>
    </row>
    <row r="4283" spans="1:31" x14ac:dyDescent="0.3">
      <c r="A4283">
        <v>2702179</v>
      </c>
      <c r="B4283">
        <v>1</v>
      </c>
      <c r="C4283" t="s">
        <v>80</v>
      </c>
      <c r="D4283" t="s">
        <v>108</v>
      </c>
      <c r="E4283" t="s">
        <v>184</v>
      </c>
      <c r="F4283" t="s">
        <v>12182</v>
      </c>
      <c r="G4283" t="s">
        <v>186</v>
      </c>
      <c r="H4283" t="s">
        <v>187</v>
      </c>
      <c r="I4283" t="s">
        <v>136</v>
      </c>
      <c r="J4283" t="s">
        <v>137</v>
      </c>
      <c r="K4283" t="s">
        <v>138</v>
      </c>
      <c r="L4283" t="s">
        <v>12183</v>
      </c>
      <c r="M4283" t="s">
        <v>12184</v>
      </c>
      <c r="N4283">
        <v>0.86277777700000002</v>
      </c>
      <c r="O4283">
        <v>0</v>
      </c>
      <c r="P4283">
        <v>24</v>
      </c>
      <c r="Q4283">
        <v>0</v>
      </c>
      <c r="R4283">
        <v>2</v>
      </c>
      <c r="S4283">
        <v>0</v>
      </c>
      <c r="T4283">
        <v>0</v>
      </c>
      <c r="U4283">
        <v>0</v>
      </c>
      <c r="V4283">
        <v>0</v>
      </c>
      <c r="W4283">
        <v>0</v>
      </c>
      <c r="X4283">
        <v>3.4813941860556574</v>
      </c>
      <c r="Y4283">
        <v>0</v>
      </c>
      <c r="Z4283">
        <v>9.854028297818801E-2</v>
      </c>
      <c r="AA4283">
        <v>0</v>
      </c>
      <c r="AB4283">
        <v>0</v>
      </c>
      <c r="AC4283">
        <v>0</v>
      </c>
      <c r="AD4283">
        <v>0</v>
      </c>
      <c r="AE4283">
        <v>3.5799344690338453</v>
      </c>
    </row>
    <row r="4284" spans="1:31" x14ac:dyDescent="0.3">
      <c r="A4284">
        <v>2697755</v>
      </c>
      <c r="B4284">
        <v>1</v>
      </c>
      <c r="C4284" t="s">
        <v>80</v>
      </c>
      <c r="D4284" t="s">
        <v>96</v>
      </c>
      <c r="E4284" t="s">
        <v>145</v>
      </c>
      <c r="F4284" t="s">
        <v>8948</v>
      </c>
      <c r="G4284" t="s">
        <v>409</v>
      </c>
      <c r="H4284" t="s">
        <v>135</v>
      </c>
      <c r="I4284" t="s">
        <v>136</v>
      </c>
      <c r="J4284" t="s">
        <v>137</v>
      </c>
      <c r="K4284" t="s">
        <v>138</v>
      </c>
      <c r="L4284" t="s">
        <v>12185</v>
      </c>
      <c r="M4284" t="s">
        <v>12186</v>
      </c>
      <c r="N4284">
        <v>0.29027777700000001</v>
      </c>
      <c r="O4284">
        <v>0</v>
      </c>
      <c r="P4284">
        <v>0</v>
      </c>
      <c r="Q4284">
        <v>0</v>
      </c>
      <c r="R4284">
        <v>0</v>
      </c>
      <c r="S4284">
        <v>1</v>
      </c>
      <c r="T4284">
        <v>0</v>
      </c>
      <c r="U4284">
        <v>1</v>
      </c>
      <c r="V4284">
        <v>0</v>
      </c>
      <c r="W4284">
        <v>0</v>
      </c>
      <c r="X4284">
        <v>0</v>
      </c>
      <c r="Y4284">
        <v>0</v>
      </c>
      <c r="Z4284">
        <v>0</v>
      </c>
      <c r="AA4284">
        <v>0.37983686675999995</v>
      </c>
      <c r="AB4284">
        <v>0</v>
      </c>
      <c r="AC4284">
        <v>13.54199715839019</v>
      </c>
      <c r="AD4284">
        <v>0</v>
      </c>
      <c r="AE4284">
        <v>13.92183402515019</v>
      </c>
    </row>
    <row r="4285" spans="1:31" x14ac:dyDescent="0.3">
      <c r="A4285">
        <v>2700293</v>
      </c>
      <c r="B4285">
        <v>1</v>
      </c>
      <c r="C4285" t="s">
        <v>80</v>
      </c>
      <c r="D4285" t="s">
        <v>90</v>
      </c>
      <c r="E4285" t="s">
        <v>244</v>
      </c>
      <c r="F4285" t="s">
        <v>12187</v>
      </c>
      <c r="G4285" t="s">
        <v>165</v>
      </c>
      <c r="H4285" t="s">
        <v>187</v>
      </c>
      <c r="I4285" t="s">
        <v>136</v>
      </c>
      <c r="J4285" t="s">
        <v>137</v>
      </c>
      <c r="K4285" t="s">
        <v>166</v>
      </c>
      <c r="L4285" t="s">
        <v>12188</v>
      </c>
      <c r="M4285" t="s">
        <v>12189</v>
      </c>
      <c r="N4285">
        <v>1.356666666</v>
      </c>
      <c r="O4285">
        <v>0</v>
      </c>
      <c r="P4285">
        <v>312</v>
      </c>
      <c r="Q4285">
        <v>0</v>
      </c>
      <c r="R4285">
        <v>0</v>
      </c>
      <c r="S4285">
        <v>0</v>
      </c>
      <c r="T4285">
        <v>44</v>
      </c>
      <c r="U4285">
        <v>0</v>
      </c>
      <c r="V4285">
        <v>0</v>
      </c>
      <c r="W4285">
        <v>0</v>
      </c>
      <c r="X4285">
        <v>85.692402508865953</v>
      </c>
      <c r="Y4285">
        <v>0</v>
      </c>
      <c r="Z4285">
        <v>0</v>
      </c>
      <c r="AA4285">
        <v>0</v>
      </c>
      <c r="AB4285">
        <v>58.440608933101636</v>
      </c>
      <c r="AC4285">
        <v>0</v>
      </c>
      <c r="AD4285">
        <v>0</v>
      </c>
      <c r="AE4285">
        <v>144.1330114419676</v>
      </c>
    </row>
    <row r="4286" spans="1:31" x14ac:dyDescent="0.3">
      <c r="A4286">
        <v>2701567</v>
      </c>
      <c r="B4286">
        <v>1</v>
      </c>
      <c r="C4286" t="s">
        <v>80</v>
      </c>
      <c r="D4286" t="s">
        <v>108</v>
      </c>
      <c r="E4286" t="s">
        <v>244</v>
      </c>
      <c r="F4286" t="s">
        <v>11578</v>
      </c>
      <c r="G4286" t="s">
        <v>346</v>
      </c>
      <c r="H4286" t="s">
        <v>187</v>
      </c>
      <c r="I4286" t="s">
        <v>136</v>
      </c>
      <c r="J4286" t="s">
        <v>137</v>
      </c>
      <c r="K4286" t="s">
        <v>166</v>
      </c>
      <c r="L4286" t="s">
        <v>12190</v>
      </c>
      <c r="M4286" t="s">
        <v>12191</v>
      </c>
      <c r="N4286">
        <v>8.324166666</v>
      </c>
      <c r="O4286">
        <v>0</v>
      </c>
      <c r="P4286">
        <v>25</v>
      </c>
      <c r="Q4286">
        <v>0</v>
      </c>
      <c r="R4286">
        <v>24</v>
      </c>
      <c r="S4286">
        <v>0</v>
      </c>
      <c r="T4286">
        <v>13</v>
      </c>
      <c r="U4286">
        <v>0</v>
      </c>
      <c r="V4286">
        <v>0</v>
      </c>
      <c r="W4286">
        <v>0</v>
      </c>
      <c r="X4286">
        <v>51.38250221545335</v>
      </c>
      <c r="Y4286">
        <v>0</v>
      </c>
      <c r="Z4286">
        <v>624.96359003635484</v>
      </c>
      <c r="AA4286">
        <v>0</v>
      </c>
      <c r="AB4286">
        <v>220.41705926095511</v>
      </c>
      <c r="AC4286">
        <v>0</v>
      </c>
      <c r="AD4286">
        <v>0</v>
      </c>
      <c r="AE4286">
        <v>896.76315151276322</v>
      </c>
    </row>
    <row r="4287" spans="1:31" x14ac:dyDescent="0.3">
      <c r="A4287">
        <v>2701890</v>
      </c>
      <c r="B4287">
        <v>1</v>
      </c>
      <c r="C4287" t="s">
        <v>80</v>
      </c>
      <c r="D4287" t="s">
        <v>88</v>
      </c>
      <c r="E4287" t="s">
        <v>145</v>
      </c>
      <c r="F4287" t="s">
        <v>12192</v>
      </c>
      <c r="G4287" t="s">
        <v>165</v>
      </c>
      <c r="H4287" t="s">
        <v>135</v>
      </c>
      <c r="I4287" t="s">
        <v>136</v>
      </c>
      <c r="J4287" t="s">
        <v>137</v>
      </c>
      <c r="K4287" t="s">
        <v>166</v>
      </c>
      <c r="L4287" t="s">
        <v>12193</v>
      </c>
      <c r="M4287" t="s">
        <v>12194</v>
      </c>
      <c r="N4287">
        <v>4.2766666659999997</v>
      </c>
      <c r="O4287">
        <v>0</v>
      </c>
      <c r="P4287">
        <v>3684</v>
      </c>
      <c r="Q4287">
        <v>0</v>
      </c>
      <c r="R4287">
        <v>1</v>
      </c>
      <c r="S4287">
        <v>2</v>
      </c>
      <c r="T4287">
        <v>91</v>
      </c>
      <c r="U4287">
        <v>0</v>
      </c>
      <c r="V4287">
        <v>0</v>
      </c>
      <c r="W4287">
        <v>0</v>
      </c>
      <c r="X4287">
        <v>3275.9022779501165</v>
      </c>
      <c r="Y4287">
        <v>0</v>
      </c>
      <c r="Z4287">
        <v>0.28190058731270801</v>
      </c>
      <c r="AA4287">
        <v>6.4219284274599993</v>
      </c>
      <c r="AB4287">
        <v>390.12247669340064</v>
      </c>
      <c r="AC4287">
        <v>0</v>
      </c>
      <c r="AD4287">
        <v>0</v>
      </c>
      <c r="AE4287">
        <v>3672.7285836582896</v>
      </c>
    </row>
    <row r="4288" spans="1:31" x14ac:dyDescent="0.3">
      <c r="A4288">
        <v>2702020</v>
      </c>
      <c r="B4288">
        <v>1</v>
      </c>
      <c r="C4288" t="s">
        <v>80</v>
      </c>
      <c r="D4288" t="s">
        <v>106</v>
      </c>
      <c r="E4288" t="s">
        <v>244</v>
      </c>
      <c r="F4288" t="s">
        <v>12195</v>
      </c>
      <c r="G4288" t="s">
        <v>968</v>
      </c>
      <c r="H4288" t="s">
        <v>187</v>
      </c>
      <c r="I4288" t="s">
        <v>136</v>
      </c>
      <c r="J4288" t="s">
        <v>137</v>
      </c>
      <c r="K4288" t="s">
        <v>138</v>
      </c>
      <c r="L4288" t="s">
        <v>12196</v>
      </c>
      <c r="M4288" t="s">
        <v>12197</v>
      </c>
      <c r="N4288">
        <v>1.0738888879999999</v>
      </c>
      <c r="O4288">
        <v>0</v>
      </c>
      <c r="P4288">
        <v>47</v>
      </c>
      <c r="Q4288">
        <v>0</v>
      </c>
      <c r="R4288">
        <v>1</v>
      </c>
      <c r="S4288">
        <v>0</v>
      </c>
      <c r="T4288">
        <v>5</v>
      </c>
      <c r="U4288">
        <v>0</v>
      </c>
      <c r="V4288">
        <v>0</v>
      </c>
      <c r="W4288">
        <v>0</v>
      </c>
      <c r="X4288">
        <v>6.02182546049014</v>
      </c>
      <c r="Y4288">
        <v>0</v>
      </c>
      <c r="Z4288">
        <v>0</v>
      </c>
      <c r="AA4288">
        <v>0</v>
      </c>
      <c r="AB4288">
        <v>5.307518527815267</v>
      </c>
      <c r="AC4288">
        <v>0</v>
      </c>
      <c r="AD4288">
        <v>0</v>
      </c>
      <c r="AE4288">
        <v>11.329343988305407</v>
      </c>
    </row>
    <row r="4289" spans="1:31" x14ac:dyDescent="0.3">
      <c r="A4289">
        <v>2702044</v>
      </c>
      <c r="B4289">
        <v>1</v>
      </c>
      <c r="C4289" t="s">
        <v>80</v>
      </c>
      <c r="D4289" t="s">
        <v>90</v>
      </c>
      <c r="E4289" t="s">
        <v>213</v>
      </c>
      <c r="F4289" t="s">
        <v>12198</v>
      </c>
      <c r="G4289" t="s">
        <v>688</v>
      </c>
      <c r="H4289" t="s">
        <v>187</v>
      </c>
      <c r="I4289" t="s">
        <v>136</v>
      </c>
      <c r="J4289" t="s">
        <v>137</v>
      </c>
      <c r="K4289" t="s">
        <v>138</v>
      </c>
      <c r="L4289" t="s">
        <v>12199</v>
      </c>
      <c r="M4289" t="s">
        <v>12200</v>
      </c>
      <c r="N4289">
        <v>2.7977777769999999</v>
      </c>
      <c r="O4289">
        <v>0</v>
      </c>
      <c r="P4289">
        <v>2</v>
      </c>
      <c r="Q4289">
        <v>0</v>
      </c>
      <c r="R4289">
        <v>0</v>
      </c>
      <c r="S4289">
        <v>0</v>
      </c>
      <c r="T4289">
        <v>1</v>
      </c>
      <c r="U4289">
        <v>0</v>
      </c>
      <c r="V4289">
        <v>0</v>
      </c>
      <c r="W4289">
        <v>0</v>
      </c>
      <c r="X4289">
        <v>1.3815821220067444</v>
      </c>
      <c r="Y4289">
        <v>0</v>
      </c>
      <c r="Z4289">
        <v>0</v>
      </c>
      <c r="AA4289">
        <v>0</v>
      </c>
      <c r="AB4289">
        <v>1.4090945249021063</v>
      </c>
      <c r="AC4289">
        <v>0</v>
      </c>
      <c r="AD4289">
        <v>0</v>
      </c>
      <c r="AE4289">
        <v>2.7906766469088504</v>
      </c>
    </row>
    <row r="4290" spans="1:31" x14ac:dyDescent="0.3">
      <c r="A4290">
        <v>2702046</v>
      </c>
      <c r="B4290">
        <v>1</v>
      </c>
      <c r="C4290" t="s">
        <v>80</v>
      </c>
      <c r="D4290" t="s">
        <v>96</v>
      </c>
      <c r="E4290" t="s">
        <v>213</v>
      </c>
      <c r="F4290" t="s">
        <v>12201</v>
      </c>
      <c r="G4290" t="s">
        <v>831</v>
      </c>
      <c r="H4290" t="s">
        <v>187</v>
      </c>
      <c r="I4290" t="s">
        <v>136</v>
      </c>
      <c r="J4290" t="s">
        <v>137</v>
      </c>
      <c r="K4290" t="s">
        <v>138</v>
      </c>
      <c r="L4290" t="s">
        <v>12202</v>
      </c>
      <c r="M4290" t="s">
        <v>12203</v>
      </c>
      <c r="N4290">
        <v>3.9575</v>
      </c>
      <c r="O4290">
        <v>0</v>
      </c>
      <c r="P4290">
        <v>1</v>
      </c>
      <c r="Q4290">
        <v>0</v>
      </c>
      <c r="R4290">
        <v>0</v>
      </c>
      <c r="S4290">
        <v>0</v>
      </c>
      <c r="T4290">
        <v>0</v>
      </c>
      <c r="U4290">
        <v>0</v>
      </c>
      <c r="V4290">
        <v>0</v>
      </c>
      <c r="W4290">
        <v>0</v>
      </c>
      <c r="X4290">
        <v>0</v>
      </c>
      <c r="Y4290">
        <v>0</v>
      </c>
      <c r="Z4290">
        <v>0</v>
      </c>
      <c r="AA4290">
        <v>0</v>
      </c>
      <c r="AB4290">
        <v>0</v>
      </c>
      <c r="AC4290">
        <v>0</v>
      </c>
      <c r="AD4290">
        <v>0</v>
      </c>
      <c r="AE4290">
        <v>0</v>
      </c>
    </row>
    <row r="4291" spans="1:31" x14ac:dyDescent="0.3">
      <c r="A4291">
        <v>2702056</v>
      </c>
      <c r="B4291">
        <v>1</v>
      </c>
      <c r="C4291" t="s">
        <v>80</v>
      </c>
      <c r="D4291" t="s">
        <v>92</v>
      </c>
      <c r="E4291" t="s">
        <v>213</v>
      </c>
      <c r="F4291" t="s">
        <v>12204</v>
      </c>
      <c r="G4291" t="s">
        <v>831</v>
      </c>
      <c r="H4291" t="s">
        <v>187</v>
      </c>
      <c r="I4291" t="s">
        <v>136</v>
      </c>
      <c r="J4291" t="s">
        <v>137</v>
      </c>
      <c r="K4291" t="s">
        <v>138</v>
      </c>
      <c r="L4291" t="s">
        <v>12205</v>
      </c>
      <c r="M4291" t="s">
        <v>12206</v>
      </c>
      <c r="N4291">
        <v>3.6883333330000001</v>
      </c>
      <c r="O4291">
        <v>0</v>
      </c>
      <c r="P4291">
        <v>0</v>
      </c>
      <c r="Q4291">
        <v>0</v>
      </c>
      <c r="R4291">
        <v>0</v>
      </c>
      <c r="S4291">
        <v>0</v>
      </c>
      <c r="T4291">
        <v>1</v>
      </c>
      <c r="U4291">
        <v>0</v>
      </c>
      <c r="V4291">
        <v>0</v>
      </c>
      <c r="W4291">
        <v>0</v>
      </c>
      <c r="X4291">
        <v>0</v>
      </c>
      <c r="Y4291">
        <v>0</v>
      </c>
      <c r="Z4291">
        <v>0</v>
      </c>
      <c r="AA4291">
        <v>0</v>
      </c>
      <c r="AB4291">
        <v>0.19426676844578403</v>
      </c>
      <c r="AC4291">
        <v>0</v>
      </c>
      <c r="AD4291">
        <v>0</v>
      </c>
      <c r="AE4291">
        <v>0.19426676844578403</v>
      </c>
    </row>
    <row r="4292" spans="1:31" x14ac:dyDescent="0.3">
      <c r="A4292">
        <v>2702068</v>
      </c>
      <c r="B4292">
        <v>1</v>
      </c>
      <c r="C4292" t="s">
        <v>81</v>
      </c>
      <c r="D4292" t="s">
        <v>118</v>
      </c>
      <c r="E4292" t="s">
        <v>428</v>
      </c>
      <c r="F4292" t="s">
        <v>12207</v>
      </c>
      <c r="G4292" t="s">
        <v>409</v>
      </c>
      <c r="H4292" t="s">
        <v>187</v>
      </c>
      <c r="I4292" t="s">
        <v>136</v>
      </c>
      <c r="J4292" t="s">
        <v>137</v>
      </c>
      <c r="K4292" t="s">
        <v>138</v>
      </c>
      <c r="L4292" t="s">
        <v>12208</v>
      </c>
      <c r="M4292" t="s">
        <v>12209</v>
      </c>
      <c r="N4292">
        <v>1.1516666659999999</v>
      </c>
      <c r="O4292">
        <v>0</v>
      </c>
      <c r="P4292">
        <v>25</v>
      </c>
      <c r="Q4292">
        <v>0</v>
      </c>
      <c r="R4292">
        <v>0</v>
      </c>
      <c r="S4292">
        <v>0</v>
      </c>
      <c r="T4292">
        <v>1</v>
      </c>
      <c r="U4292">
        <v>0</v>
      </c>
      <c r="V4292">
        <v>0</v>
      </c>
      <c r="W4292">
        <v>0</v>
      </c>
      <c r="X4292">
        <v>6.2548846382547305</v>
      </c>
      <c r="Y4292">
        <v>0</v>
      </c>
      <c r="Z4292">
        <v>0</v>
      </c>
      <c r="AA4292">
        <v>0</v>
      </c>
      <c r="AB4292">
        <v>0</v>
      </c>
      <c r="AC4292">
        <v>0</v>
      </c>
      <c r="AD4292">
        <v>0</v>
      </c>
      <c r="AE4292">
        <v>6.2548846382547305</v>
      </c>
    </row>
    <row r="4293" spans="1:31" x14ac:dyDescent="0.3">
      <c r="A4293">
        <v>2702106</v>
      </c>
      <c r="B4293">
        <v>1</v>
      </c>
      <c r="C4293" t="s">
        <v>81</v>
      </c>
      <c r="D4293" t="s">
        <v>116</v>
      </c>
      <c r="E4293" t="s">
        <v>244</v>
      </c>
      <c r="F4293" t="s">
        <v>12210</v>
      </c>
      <c r="G4293" t="s">
        <v>409</v>
      </c>
      <c r="H4293" t="s">
        <v>187</v>
      </c>
      <c r="I4293" t="s">
        <v>136</v>
      </c>
      <c r="J4293" t="s">
        <v>137</v>
      </c>
      <c r="K4293" t="s">
        <v>138</v>
      </c>
      <c r="L4293" t="s">
        <v>12211</v>
      </c>
      <c r="M4293" t="s">
        <v>12212</v>
      </c>
      <c r="N4293">
        <v>0.26111111100000001</v>
      </c>
      <c r="O4293">
        <v>0</v>
      </c>
      <c r="P4293">
        <v>47</v>
      </c>
      <c r="Q4293">
        <v>0</v>
      </c>
      <c r="R4293">
        <v>27</v>
      </c>
      <c r="S4293">
        <v>0</v>
      </c>
      <c r="T4293">
        <v>0</v>
      </c>
      <c r="U4293">
        <v>0</v>
      </c>
      <c r="V4293">
        <v>0</v>
      </c>
      <c r="W4293">
        <v>0</v>
      </c>
      <c r="X4293">
        <v>2.3576049070097187</v>
      </c>
      <c r="Y4293">
        <v>0</v>
      </c>
      <c r="Z4293">
        <v>3.7554507745620662</v>
      </c>
      <c r="AA4293">
        <v>0</v>
      </c>
      <c r="AB4293">
        <v>0</v>
      </c>
      <c r="AC4293">
        <v>0</v>
      </c>
      <c r="AD4293">
        <v>0</v>
      </c>
      <c r="AE4293">
        <v>6.1130556815717849</v>
      </c>
    </row>
    <row r="4294" spans="1:31" x14ac:dyDescent="0.3">
      <c r="A4294">
        <v>2702117</v>
      </c>
      <c r="B4294">
        <v>1</v>
      </c>
      <c r="C4294" t="s">
        <v>80</v>
      </c>
      <c r="D4294" t="s">
        <v>82</v>
      </c>
      <c r="E4294" t="s">
        <v>213</v>
      </c>
      <c r="F4294" t="s">
        <v>12213</v>
      </c>
      <c r="G4294" t="s">
        <v>688</v>
      </c>
      <c r="H4294" t="s">
        <v>187</v>
      </c>
      <c r="I4294" t="s">
        <v>136</v>
      </c>
      <c r="J4294" t="s">
        <v>137</v>
      </c>
      <c r="K4294" t="s">
        <v>138</v>
      </c>
      <c r="L4294" t="s">
        <v>12214</v>
      </c>
      <c r="M4294" t="s">
        <v>12215</v>
      </c>
      <c r="N4294">
        <v>2.236388888</v>
      </c>
      <c r="O4294">
        <v>0</v>
      </c>
      <c r="P4294">
        <v>1</v>
      </c>
      <c r="Q4294">
        <v>0</v>
      </c>
      <c r="R4294">
        <v>0</v>
      </c>
      <c r="S4294">
        <v>0</v>
      </c>
      <c r="T4294">
        <v>2</v>
      </c>
      <c r="U4294">
        <v>0</v>
      </c>
      <c r="V4294">
        <v>0</v>
      </c>
      <c r="W4294">
        <v>0</v>
      </c>
      <c r="X4294">
        <v>0.56866088937920722</v>
      </c>
      <c r="Y4294">
        <v>0</v>
      </c>
      <c r="Z4294">
        <v>0</v>
      </c>
      <c r="AA4294">
        <v>0</v>
      </c>
      <c r="AB4294">
        <v>0</v>
      </c>
      <c r="AC4294">
        <v>0</v>
      </c>
      <c r="AD4294">
        <v>0</v>
      </c>
      <c r="AE4294">
        <v>0.56866088937920722</v>
      </c>
    </row>
    <row r="4295" spans="1:31" x14ac:dyDescent="0.3">
      <c r="A4295">
        <v>2702122</v>
      </c>
      <c r="B4295">
        <v>1</v>
      </c>
      <c r="C4295" t="s">
        <v>81</v>
      </c>
      <c r="D4295" t="s">
        <v>122</v>
      </c>
      <c r="E4295" t="s">
        <v>244</v>
      </c>
      <c r="F4295" t="s">
        <v>12216</v>
      </c>
      <c r="G4295" t="s">
        <v>968</v>
      </c>
      <c r="H4295" t="s">
        <v>187</v>
      </c>
      <c r="I4295" t="s">
        <v>136</v>
      </c>
      <c r="J4295" t="s">
        <v>137</v>
      </c>
      <c r="K4295" t="s">
        <v>138</v>
      </c>
      <c r="L4295" t="s">
        <v>12217</v>
      </c>
      <c r="M4295" t="s">
        <v>12218</v>
      </c>
      <c r="N4295">
        <v>1.038888888</v>
      </c>
      <c r="O4295">
        <v>0</v>
      </c>
      <c r="P4295">
        <v>257</v>
      </c>
      <c r="Q4295">
        <v>0</v>
      </c>
      <c r="R4295">
        <v>0</v>
      </c>
      <c r="S4295">
        <v>0</v>
      </c>
      <c r="T4295">
        <v>32</v>
      </c>
      <c r="U4295">
        <v>0</v>
      </c>
      <c r="V4295">
        <v>1</v>
      </c>
      <c r="W4295">
        <v>0</v>
      </c>
      <c r="X4295">
        <v>43.072993867860809</v>
      </c>
      <c r="Y4295">
        <v>0</v>
      </c>
      <c r="Z4295">
        <v>0</v>
      </c>
      <c r="AA4295">
        <v>0</v>
      </c>
      <c r="AB4295">
        <v>13.150958700088966</v>
      </c>
      <c r="AC4295">
        <v>0</v>
      </c>
      <c r="AD4295">
        <v>26.028397345659506</v>
      </c>
      <c r="AE4295">
        <v>82.252349913609279</v>
      </c>
    </row>
    <row r="4296" spans="1:31" x14ac:dyDescent="0.3">
      <c r="A4296">
        <v>2702124</v>
      </c>
      <c r="B4296">
        <v>1</v>
      </c>
      <c r="C4296" t="s">
        <v>80</v>
      </c>
      <c r="D4296" t="s">
        <v>86</v>
      </c>
      <c r="E4296" t="s">
        <v>184</v>
      </c>
      <c r="F4296" t="s">
        <v>12219</v>
      </c>
      <c r="G4296" t="s">
        <v>186</v>
      </c>
      <c r="H4296" t="s">
        <v>187</v>
      </c>
      <c r="I4296" t="s">
        <v>136</v>
      </c>
      <c r="J4296" t="s">
        <v>137</v>
      </c>
      <c r="K4296" t="s">
        <v>138</v>
      </c>
      <c r="L4296" t="s">
        <v>12220</v>
      </c>
      <c r="M4296" t="s">
        <v>12221</v>
      </c>
      <c r="N4296">
        <v>1.978611111</v>
      </c>
      <c r="O4296">
        <v>0</v>
      </c>
      <c r="P4296">
        <v>44</v>
      </c>
      <c r="Q4296">
        <v>0</v>
      </c>
      <c r="R4296">
        <v>0</v>
      </c>
      <c r="S4296">
        <v>0</v>
      </c>
      <c r="T4296">
        <v>11</v>
      </c>
      <c r="U4296">
        <v>0</v>
      </c>
      <c r="V4296">
        <v>0</v>
      </c>
      <c r="W4296">
        <v>0</v>
      </c>
      <c r="X4296">
        <v>67.030672085424342</v>
      </c>
      <c r="Y4296">
        <v>0</v>
      </c>
      <c r="Z4296">
        <v>0</v>
      </c>
      <c r="AA4296">
        <v>0</v>
      </c>
      <c r="AB4296">
        <v>46.935374947039776</v>
      </c>
      <c r="AC4296">
        <v>0</v>
      </c>
      <c r="AD4296">
        <v>0</v>
      </c>
      <c r="AE4296">
        <v>113.96604703246412</v>
      </c>
    </row>
    <row r="4297" spans="1:31" x14ac:dyDescent="0.3">
      <c r="A4297">
        <v>2702153</v>
      </c>
      <c r="B4297">
        <v>1</v>
      </c>
      <c r="C4297" t="s">
        <v>81</v>
      </c>
      <c r="D4297" t="s">
        <v>120</v>
      </c>
      <c r="E4297" t="s">
        <v>244</v>
      </c>
      <c r="F4297" t="s">
        <v>12222</v>
      </c>
      <c r="G4297" t="s">
        <v>409</v>
      </c>
      <c r="H4297" t="s">
        <v>187</v>
      </c>
      <c r="I4297" t="s">
        <v>136</v>
      </c>
      <c r="J4297" t="s">
        <v>137</v>
      </c>
      <c r="K4297" t="s">
        <v>138</v>
      </c>
      <c r="L4297" t="s">
        <v>12223</v>
      </c>
      <c r="M4297" t="s">
        <v>12224</v>
      </c>
      <c r="N4297">
        <v>1.403611111</v>
      </c>
      <c r="O4297">
        <v>0</v>
      </c>
      <c r="P4297">
        <v>320</v>
      </c>
      <c r="Q4297">
        <v>0</v>
      </c>
      <c r="R4297">
        <v>5</v>
      </c>
      <c r="S4297">
        <v>0</v>
      </c>
      <c r="T4297">
        <v>34</v>
      </c>
      <c r="U4297">
        <v>0</v>
      </c>
      <c r="V4297">
        <v>0</v>
      </c>
      <c r="W4297">
        <v>0</v>
      </c>
      <c r="X4297">
        <v>85.145687518982328</v>
      </c>
      <c r="Y4297">
        <v>0</v>
      </c>
      <c r="Z4297">
        <v>4.6950872271229862</v>
      </c>
      <c r="AA4297">
        <v>0</v>
      </c>
      <c r="AB4297">
        <v>22.164760783036886</v>
      </c>
      <c r="AC4297">
        <v>0</v>
      </c>
      <c r="AD4297">
        <v>0</v>
      </c>
      <c r="AE4297">
        <v>112.00553552914219</v>
      </c>
    </row>
    <row r="4298" spans="1:31" x14ac:dyDescent="0.3">
      <c r="A4298">
        <v>2702154</v>
      </c>
      <c r="B4298">
        <v>1</v>
      </c>
      <c r="C4298" t="s">
        <v>80</v>
      </c>
      <c r="D4298" t="s">
        <v>89</v>
      </c>
      <c r="E4298" t="s">
        <v>213</v>
      </c>
      <c r="F4298" t="s">
        <v>12225</v>
      </c>
      <c r="G4298" t="s">
        <v>147</v>
      </c>
      <c r="H4298" t="s">
        <v>187</v>
      </c>
      <c r="I4298" t="s">
        <v>136</v>
      </c>
      <c r="J4298" t="s">
        <v>3</v>
      </c>
      <c r="K4298" t="s">
        <v>138</v>
      </c>
      <c r="L4298" t="s">
        <v>12226</v>
      </c>
      <c r="M4298" t="s">
        <v>12227</v>
      </c>
      <c r="N4298">
        <v>1.796944444</v>
      </c>
      <c r="O4298">
        <v>0</v>
      </c>
      <c r="P4298">
        <v>1</v>
      </c>
      <c r="Q4298">
        <v>0</v>
      </c>
      <c r="R4298">
        <v>0</v>
      </c>
      <c r="S4298">
        <v>0</v>
      </c>
      <c r="T4298">
        <v>0</v>
      </c>
      <c r="U4298">
        <v>0</v>
      </c>
      <c r="V4298">
        <v>0</v>
      </c>
      <c r="W4298">
        <v>0</v>
      </c>
      <c r="X4298">
        <v>0.39754807351083332</v>
      </c>
      <c r="Y4298">
        <v>0</v>
      </c>
      <c r="Z4298">
        <v>0</v>
      </c>
      <c r="AA4298">
        <v>0</v>
      </c>
      <c r="AB4298">
        <v>0</v>
      </c>
      <c r="AC4298">
        <v>0</v>
      </c>
      <c r="AD4298">
        <v>0</v>
      </c>
      <c r="AE4298">
        <v>0.39754807351083332</v>
      </c>
    </row>
    <row r="4299" spans="1:31" x14ac:dyDescent="0.3">
      <c r="A4299">
        <v>2702172</v>
      </c>
      <c r="B4299">
        <v>1</v>
      </c>
      <c r="C4299" t="s">
        <v>81</v>
      </c>
      <c r="D4299" t="s">
        <v>112</v>
      </c>
      <c r="E4299" t="s">
        <v>184</v>
      </c>
      <c r="F4299" t="s">
        <v>12228</v>
      </c>
      <c r="G4299" t="s">
        <v>409</v>
      </c>
      <c r="H4299" t="s">
        <v>187</v>
      </c>
      <c r="I4299" t="s">
        <v>136</v>
      </c>
      <c r="J4299" t="s">
        <v>137</v>
      </c>
      <c r="K4299" t="s">
        <v>138</v>
      </c>
      <c r="L4299" t="s">
        <v>12229</v>
      </c>
      <c r="M4299" t="s">
        <v>12230</v>
      </c>
      <c r="N4299">
        <v>2.2747222219999998</v>
      </c>
      <c r="O4299">
        <v>0</v>
      </c>
      <c r="P4299">
        <v>40</v>
      </c>
      <c r="Q4299">
        <v>0</v>
      </c>
      <c r="R4299">
        <v>0</v>
      </c>
      <c r="S4299">
        <v>0</v>
      </c>
      <c r="T4299">
        <v>3</v>
      </c>
      <c r="U4299">
        <v>0</v>
      </c>
      <c r="V4299">
        <v>0</v>
      </c>
      <c r="W4299">
        <v>0</v>
      </c>
      <c r="X4299">
        <v>16.467465448520809</v>
      </c>
      <c r="Y4299">
        <v>0</v>
      </c>
      <c r="Z4299">
        <v>0</v>
      </c>
      <c r="AA4299">
        <v>0</v>
      </c>
      <c r="AB4299">
        <v>6.4895976038399992</v>
      </c>
      <c r="AC4299">
        <v>0</v>
      </c>
      <c r="AD4299">
        <v>0</v>
      </c>
      <c r="AE4299">
        <v>22.957063052360809</v>
      </c>
    </row>
    <row r="4300" spans="1:31" x14ac:dyDescent="0.3">
      <c r="A4300">
        <v>2702187</v>
      </c>
      <c r="B4300">
        <v>1</v>
      </c>
      <c r="C4300" t="s">
        <v>81</v>
      </c>
      <c r="D4300" t="s">
        <v>113</v>
      </c>
      <c r="E4300" t="s">
        <v>213</v>
      </c>
      <c r="F4300" t="s">
        <v>12231</v>
      </c>
      <c r="G4300" t="s">
        <v>688</v>
      </c>
      <c r="H4300" t="s">
        <v>187</v>
      </c>
      <c r="I4300" t="s">
        <v>136</v>
      </c>
      <c r="J4300" t="s">
        <v>137</v>
      </c>
      <c r="K4300" t="s">
        <v>138</v>
      </c>
      <c r="L4300" t="s">
        <v>12232</v>
      </c>
      <c r="M4300" t="s">
        <v>12233</v>
      </c>
      <c r="N4300">
        <v>1.99</v>
      </c>
      <c r="O4300">
        <v>0</v>
      </c>
      <c r="P4300">
        <v>1</v>
      </c>
      <c r="Q4300">
        <v>0</v>
      </c>
      <c r="R4300">
        <v>0</v>
      </c>
      <c r="S4300">
        <v>0</v>
      </c>
      <c r="T4300">
        <v>0</v>
      </c>
      <c r="U4300">
        <v>0</v>
      </c>
      <c r="V4300">
        <v>0</v>
      </c>
      <c r="W4300">
        <v>0</v>
      </c>
      <c r="X4300">
        <v>0.43646290196855697</v>
      </c>
      <c r="Y4300">
        <v>0</v>
      </c>
      <c r="Z4300">
        <v>0</v>
      </c>
      <c r="AA4300">
        <v>0</v>
      </c>
      <c r="AB4300">
        <v>0</v>
      </c>
      <c r="AC4300">
        <v>0</v>
      </c>
      <c r="AD4300">
        <v>0</v>
      </c>
      <c r="AE4300">
        <v>0.43646290196855697</v>
      </c>
    </row>
    <row r="4301" spans="1:31" x14ac:dyDescent="0.3">
      <c r="A4301">
        <v>2702190</v>
      </c>
      <c r="B4301">
        <v>1</v>
      </c>
      <c r="C4301" t="s">
        <v>80</v>
      </c>
      <c r="D4301" t="s">
        <v>100</v>
      </c>
      <c r="E4301" t="s">
        <v>213</v>
      </c>
      <c r="F4301" t="s">
        <v>12234</v>
      </c>
      <c r="G4301" t="s">
        <v>688</v>
      </c>
      <c r="H4301" t="s">
        <v>187</v>
      </c>
      <c r="I4301" t="s">
        <v>136</v>
      </c>
      <c r="J4301" t="s">
        <v>137</v>
      </c>
      <c r="K4301" t="s">
        <v>138</v>
      </c>
      <c r="L4301" t="s">
        <v>12235</v>
      </c>
      <c r="M4301" t="s">
        <v>12236</v>
      </c>
      <c r="N4301">
        <v>1.745833333</v>
      </c>
      <c r="O4301">
        <v>0</v>
      </c>
      <c r="P4301">
        <v>1</v>
      </c>
      <c r="Q4301">
        <v>0</v>
      </c>
      <c r="R4301">
        <v>0</v>
      </c>
      <c r="S4301">
        <v>0</v>
      </c>
      <c r="T4301">
        <v>0</v>
      </c>
      <c r="U4301">
        <v>0</v>
      </c>
      <c r="V4301">
        <v>0</v>
      </c>
      <c r="W4301">
        <v>0</v>
      </c>
      <c r="X4301">
        <v>0.18622327194872668</v>
      </c>
      <c r="Y4301">
        <v>0</v>
      </c>
      <c r="Z4301">
        <v>0</v>
      </c>
      <c r="AA4301">
        <v>0</v>
      </c>
      <c r="AB4301">
        <v>0</v>
      </c>
      <c r="AC4301">
        <v>0</v>
      </c>
      <c r="AD4301">
        <v>0</v>
      </c>
      <c r="AE4301">
        <v>0.18622327194872668</v>
      </c>
    </row>
    <row r="4302" spans="1:31" x14ac:dyDescent="0.3">
      <c r="A4302">
        <v>2702196</v>
      </c>
      <c r="B4302">
        <v>1</v>
      </c>
      <c r="C4302" t="s">
        <v>80</v>
      </c>
      <c r="D4302" t="s">
        <v>101</v>
      </c>
      <c r="E4302" t="s">
        <v>184</v>
      </c>
      <c r="F4302" t="s">
        <v>12237</v>
      </c>
      <c r="G4302" t="s">
        <v>409</v>
      </c>
      <c r="H4302" t="s">
        <v>187</v>
      </c>
      <c r="I4302" t="s">
        <v>136</v>
      </c>
      <c r="J4302" t="s">
        <v>137</v>
      </c>
      <c r="K4302" t="s">
        <v>138</v>
      </c>
      <c r="L4302" t="s">
        <v>12238</v>
      </c>
      <c r="M4302" t="s">
        <v>12239</v>
      </c>
      <c r="N4302">
        <v>0.97722222199999997</v>
      </c>
      <c r="O4302">
        <v>0</v>
      </c>
      <c r="P4302">
        <v>33</v>
      </c>
      <c r="Q4302">
        <v>0</v>
      </c>
      <c r="R4302">
        <v>0</v>
      </c>
      <c r="S4302">
        <v>0</v>
      </c>
      <c r="T4302">
        <v>3</v>
      </c>
      <c r="U4302">
        <v>0</v>
      </c>
      <c r="V4302">
        <v>0</v>
      </c>
      <c r="W4302">
        <v>0</v>
      </c>
      <c r="X4302">
        <v>6.8063199021204692</v>
      </c>
      <c r="Y4302">
        <v>0</v>
      </c>
      <c r="Z4302">
        <v>0</v>
      </c>
      <c r="AA4302">
        <v>0</v>
      </c>
      <c r="AB4302">
        <v>7.8722724086384526</v>
      </c>
      <c r="AC4302">
        <v>0</v>
      </c>
      <c r="AD4302">
        <v>0</v>
      </c>
      <c r="AE4302">
        <v>14.678592310758923</v>
      </c>
    </row>
    <row r="4303" spans="1:31" x14ac:dyDescent="0.3">
      <c r="A4303">
        <v>2702207</v>
      </c>
      <c r="B4303">
        <v>1</v>
      </c>
      <c r="C4303" t="s">
        <v>81</v>
      </c>
      <c r="D4303" t="s">
        <v>128</v>
      </c>
      <c r="E4303" t="s">
        <v>244</v>
      </c>
      <c r="F4303" t="s">
        <v>12240</v>
      </c>
      <c r="G4303" t="s">
        <v>409</v>
      </c>
      <c r="H4303" t="s">
        <v>187</v>
      </c>
      <c r="I4303" t="s">
        <v>136</v>
      </c>
      <c r="J4303" t="s">
        <v>137</v>
      </c>
      <c r="K4303" t="s">
        <v>138</v>
      </c>
      <c r="L4303" t="s">
        <v>12241</v>
      </c>
      <c r="M4303" t="s">
        <v>12242</v>
      </c>
      <c r="N4303">
        <v>0.748611111</v>
      </c>
      <c r="O4303">
        <v>0</v>
      </c>
      <c r="P4303">
        <v>421</v>
      </c>
      <c r="Q4303">
        <v>0</v>
      </c>
      <c r="R4303">
        <v>0</v>
      </c>
      <c r="S4303">
        <v>0</v>
      </c>
      <c r="T4303">
        <v>48</v>
      </c>
      <c r="U4303">
        <v>0</v>
      </c>
      <c r="V4303">
        <v>0</v>
      </c>
      <c r="W4303">
        <v>0</v>
      </c>
      <c r="X4303">
        <v>73.264342019775441</v>
      </c>
      <c r="Y4303">
        <v>0</v>
      </c>
      <c r="Z4303">
        <v>0</v>
      </c>
      <c r="AA4303">
        <v>0</v>
      </c>
      <c r="AB4303">
        <v>32.788791653566214</v>
      </c>
      <c r="AC4303">
        <v>0</v>
      </c>
      <c r="AD4303">
        <v>0</v>
      </c>
      <c r="AE4303">
        <v>106.05313367334165</v>
      </c>
    </row>
    <row r="4304" spans="1:31" x14ac:dyDescent="0.3">
      <c r="A4304">
        <v>2702222</v>
      </c>
      <c r="B4304">
        <v>1</v>
      </c>
      <c r="C4304" t="s">
        <v>81</v>
      </c>
      <c r="D4304" t="s">
        <v>119</v>
      </c>
      <c r="E4304" t="s">
        <v>184</v>
      </c>
      <c r="F4304" t="s">
        <v>12243</v>
      </c>
      <c r="G4304" t="s">
        <v>409</v>
      </c>
      <c r="H4304" t="s">
        <v>187</v>
      </c>
      <c r="I4304" t="s">
        <v>136</v>
      </c>
      <c r="J4304" t="s">
        <v>137</v>
      </c>
      <c r="K4304" t="s">
        <v>138</v>
      </c>
      <c r="L4304" t="s">
        <v>12244</v>
      </c>
      <c r="M4304" t="s">
        <v>12245</v>
      </c>
      <c r="N4304">
        <v>0.40583333300000002</v>
      </c>
      <c r="O4304">
        <v>0</v>
      </c>
      <c r="P4304">
        <v>7</v>
      </c>
      <c r="Q4304">
        <v>0</v>
      </c>
      <c r="R4304">
        <v>0</v>
      </c>
      <c r="S4304">
        <v>0</v>
      </c>
      <c r="T4304">
        <v>0</v>
      </c>
      <c r="U4304">
        <v>0</v>
      </c>
      <c r="V4304">
        <v>0</v>
      </c>
      <c r="W4304">
        <v>0</v>
      </c>
      <c r="X4304">
        <v>0.6865750282884624</v>
      </c>
      <c r="Y4304">
        <v>0</v>
      </c>
      <c r="Z4304">
        <v>0</v>
      </c>
      <c r="AA4304">
        <v>0</v>
      </c>
      <c r="AB4304">
        <v>0</v>
      </c>
      <c r="AC4304">
        <v>0</v>
      </c>
      <c r="AD4304">
        <v>0</v>
      </c>
      <c r="AE4304">
        <v>0.6865750282884624</v>
      </c>
    </row>
    <row r="4305" spans="1:31" x14ac:dyDescent="0.3">
      <c r="A4305">
        <v>2702223</v>
      </c>
      <c r="B4305">
        <v>1</v>
      </c>
      <c r="C4305" t="s">
        <v>80</v>
      </c>
      <c r="D4305" t="s">
        <v>105</v>
      </c>
      <c r="E4305" t="s">
        <v>428</v>
      </c>
      <c r="F4305" t="s">
        <v>12246</v>
      </c>
      <c r="G4305" t="s">
        <v>409</v>
      </c>
      <c r="H4305" t="s">
        <v>187</v>
      </c>
      <c r="I4305" t="s">
        <v>136</v>
      </c>
      <c r="J4305" t="s">
        <v>137</v>
      </c>
      <c r="K4305" t="s">
        <v>138</v>
      </c>
      <c r="L4305" t="s">
        <v>12247</v>
      </c>
      <c r="M4305" t="s">
        <v>12248</v>
      </c>
      <c r="N4305">
        <v>0.99888888799999997</v>
      </c>
      <c r="O4305">
        <v>0</v>
      </c>
      <c r="P4305">
        <v>93</v>
      </c>
      <c r="Q4305">
        <v>0</v>
      </c>
      <c r="R4305">
        <v>0</v>
      </c>
      <c r="S4305">
        <v>0</v>
      </c>
      <c r="T4305">
        <v>5</v>
      </c>
      <c r="U4305">
        <v>0</v>
      </c>
      <c r="V4305">
        <v>0</v>
      </c>
      <c r="W4305">
        <v>0</v>
      </c>
      <c r="X4305">
        <v>17.534604724755393</v>
      </c>
      <c r="Y4305">
        <v>0</v>
      </c>
      <c r="Z4305">
        <v>0</v>
      </c>
      <c r="AA4305">
        <v>0</v>
      </c>
      <c r="AB4305">
        <v>1.4043367830128002</v>
      </c>
      <c r="AC4305">
        <v>0</v>
      </c>
      <c r="AD4305">
        <v>0</v>
      </c>
      <c r="AE4305">
        <v>18.938941507768192</v>
      </c>
    </row>
    <row r="4306" spans="1:31" x14ac:dyDescent="0.3">
      <c r="A4306">
        <v>2702241</v>
      </c>
      <c r="B4306">
        <v>1</v>
      </c>
      <c r="C4306" t="s">
        <v>80</v>
      </c>
      <c r="D4306" t="s">
        <v>83</v>
      </c>
      <c r="E4306" t="s">
        <v>141</v>
      </c>
      <c r="F4306" t="s">
        <v>12249</v>
      </c>
      <c r="G4306" t="s">
        <v>7372</v>
      </c>
      <c r="H4306" t="s">
        <v>135</v>
      </c>
      <c r="I4306" t="s">
        <v>136</v>
      </c>
      <c r="J4306" t="s">
        <v>137</v>
      </c>
      <c r="K4306" t="s">
        <v>138</v>
      </c>
      <c r="L4306" t="s">
        <v>12250</v>
      </c>
      <c r="M4306" t="s">
        <v>12251</v>
      </c>
      <c r="N4306">
        <v>0.91166666600000001</v>
      </c>
      <c r="O4306">
        <v>0</v>
      </c>
      <c r="P4306">
        <v>1630</v>
      </c>
      <c r="Q4306">
        <v>0</v>
      </c>
      <c r="R4306">
        <v>0</v>
      </c>
      <c r="S4306">
        <v>0</v>
      </c>
      <c r="T4306">
        <v>23</v>
      </c>
      <c r="U4306">
        <v>0</v>
      </c>
      <c r="V4306">
        <v>0</v>
      </c>
      <c r="W4306">
        <v>0</v>
      </c>
      <c r="X4306">
        <v>321.01664913366864</v>
      </c>
      <c r="Y4306">
        <v>0</v>
      </c>
      <c r="Z4306">
        <v>0</v>
      </c>
      <c r="AA4306">
        <v>0</v>
      </c>
      <c r="AB4306">
        <v>70.854162141403279</v>
      </c>
      <c r="AC4306">
        <v>0</v>
      </c>
      <c r="AD4306">
        <v>0</v>
      </c>
      <c r="AE4306">
        <v>391.8708112750719</v>
      </c>
    </row>
    <row r="4307" spans="1:31" x14ac:dyDescent="0.3">
      <c r="A4307">
        <v>2702241</v>
      </c>
      <c r="B4307">
        <v>2</v>
      </c>
      <c r="C4307" t="s">
        <v>80</v>
      </c>
      <c r="D4307" t="s">
        <v>84</v>
      </c>
      <c r="E4307" t="s">
        <v>132</v>
      </c>
      <c r="F4307" t="s">
        <v>12252</v>
      </c>
      <c r="G4307" t="s">
        <v>7372</v>
      </c>
      <c r="H4307" t="s">
        <v>135</v>
      </c>
      <c r="I4307" t="s">
        <v>136</v>
      </c>
      <c r="J4307" t="s">
        <v>137</v>
      </c>
      <c r="K4307" t="s">
        <v>138</v>
      </c>
      <c r="L4307" t="s">
        <v>12251</v>
      </c>
      <c r="M4307" t="s">
        <v>12253</v>
      </c>
      <c r="N4307">
        <v>2.3341666659999998</v>
      </c>
      <c r="O4307">
        <v>0</v>
      </c>
      <c r="P4307">
        <v>1630</v>
      </c>
      <c r="Q4307">
        <v>0</v>
      </c>
      <c r="R4307">
        <v>0</v>
      </c>
      <c r="S4307">
        <v>0</v>
      </c>
      <c r="T4307">
        <v>21</v>
      </c>
      <c r="U4307">
        <v>0</v>
      </c>
      <c r="V4307">
        <v>0</v>
      </c>
      <c r="W4307">
        <v>0</v>
      </c>
      <c r="X4307">
        <v>843.80987657465778</v>
      </c>
      <c r="Y4307">
        <v>0</v>
      </c>
      <c r="Z4307">
        <v>0</v>
      </c>
      <c r="AA4307">
        <v>0</v>
      </c>
      <c r="AB4307">
        <v>145.85244177297884</v>
      </c>
      <c r="AC4307">
        <v>0</v>
      </c>
      <c r="AD4307">
        <v>0</v>
      </c>
      <c r="AE4307">
        <v>989.66231834763664</v>
      </c>
    </row>
    <row r="4308" spans="1:31" x14ac:dyDescent="0.3">
      <c r="A4308">
        <v>2702058</v>
      </c>
      <c r="B4308">
        <v>1</v>
      </c>
      <c r="C4308" t="s">
        <v>80</v>
      </c>
      <c r="D4308" t="s">
        <v>108</v>
      </c>
      <c r="E4308" t="s">
        <v>213</v>
      </c>
      <c r="F4308" t="s">
        <v>12254</v>
      </c>
      <c r="G4308" t="s">
        <v>688</v>
      </c>
      <c r="H4308" t="s">
        <v>187</v>
      </c>
      <c r="I4308" t="s">
        <v>136</v>
      </c>
      <c r="J4308" t="s">
        <v>137</v>
      </c>
      <c r="K4308" t="s">
        <v>138</v>
      </c>
      <c r="L4308" t="s">
        <v>12255</v>
      </c>
      <c r="M4308" t="s">
        <v>12256</v>
      </c>
      <c r="N4308">
        <v>4.3213888880000004</v>
      </c>
      <c r="O4308">
        <v>0</v>
      </c>
      <c r="P4308">
        <v>0</v>
      </c>
      <c r="Q4308">
        <v>0</v>
      </c>
      <c r="R4308">
        <v>0</v>
      </c>
      <c r="S4308">
        <v>0</v>
      </c>
      <c r="T4308">
        <v>1</v>
      </c>
      <c r="U4308">
        <v>0</v>
      </c>
      <c r="V4308">
        <v>0</v>
      </c>
      <c r="W4308">
        <v>0</v>
      </c>
      <c r="X4308">
        <v>0</v>
      </c>
      <c r="Y4308">
        <v>0</v>
      </c>
      <c r="Z4308">
        <v>0</v>
      </c>
      <c r="AA4308">
        <v>0</v>
      </c>
      <c r="AB4308">
        <v>0.41202754915571255</v>
      </c>
      <c r="AC4308">
        <v>0</v>
      </c>
      <c r="AD4308">
        <v>0</v>
      </c>
      <c r="AE4308">
        <v>0.41202754915571255</v>
      </c>
    </row>
    <row r="4309" spans="1:31" x14ac:dyDescent="0.3">
      <c r="A4309">
        <v>2702136</v>
      </c>
      <c r="B4309">
        <v>1</v>
      </c>
      <c r="C4309" t="s">
        <v>80</v>
      </c>
      <c r="D4309" t="s">
        <v>94</v>
      </c>
      <c r="E4309" t="s">
        <v>213</v>
      </c>
      <c r="F4309" t="s">
        <v>12257</v>
      </c>
      <c r="G4309" t="s">
        <v>147</v>
      </c>
      <c r="H4309" t="s">
        <v>187</v>
      </c>
      <c r="I4309" t="s">
        <v>136</v>
      </c>
      <c r="J4309" t="s">
        <v>3</v>
      </c>
      <c r="K4309" t="s">
        <v>138</v>
      </c>
      <c r="L4309" t="s">
        <v>12258</v>
      </c>
      <c r="M4309" t="s">
        <v>12259</v>
      </c>
      <c r="N4309">
        <v>2.2711111110000002</v>
      </c>
      <c r="O4309">
        <v>0</v>
      </c>
      <c r="P4309">
        <v>1</v>
      </c>
      <c r="Q4309">
        <v>0</v>
      </c>
      <c r="R4309">
        <v>0</v>
      </c>
      <c r="S4309">
        <v>0</v>
      </c>
      <c r="T4309">
        <v>0</v>
      </c>
      <c r="U4309">
        <v>0</v>
      </c>
      <c r="V4309">
        <v>0</v>
      </c>
      <c r="W4309">
        <v>0</v>
      </c>
      <c r="X4309">
        <v>0.30318846552383916</v>
      </c>
      <c r="Y4309">
        <v>0</v>
      </c>
      <c r="Z4309">
        <v>0</v>
      </c>
      <c r="AA4309">
        <v>0</v>
      </c>
      <c r="AB4309">
        <v>0</v>
      </c>
      <c r="AC4309">
        <v>0</v>
      </c>
      <c r="AD4309">
        <v>0</v>
      </c>
      <c r="AE4309">
        <v>0.30318846552383916</v>
      </c>
    </row>
    <row r="4310" spans="1:31" x14ac:dyDescent="0.3">
      <c r="A4310">
        <v>2702148</v>
      </c>
      <c r="B4310">
        <v>1</v>
      </c>
      <c r="C4310" t="s">
        <v>80</v>
      </c>
      <c r="D4310" t="s">
        <v>99</v>
      </c>
      <c r="E4310" t="s">
        <v>184</v>
      </c>
      <c r="F4310" t="s">
        <v>12260</v>
      </c>
      <c r="G4310" t="s">
        <v>186</v>
      </c>
      <c r="H4310" t="s">
        <v>187</v>
      </c>
      <c r="I4310" t="s">
        <v>136</v>
      </c>
      <c r="J4310" t="s">
        <v>137</v>
      </c>
      <c r="K4310" t="s">
        <v>138</v>
      </c>
      <c r="L4310" t="s">
        <v>12261</v>
      </c>
      <c r="M4310" t="s">
        <v>12262</v>
      </c>
      <c r="N4310">
        <v>2.4563888880000002</v>
      </c>
      <c r="O4310">
        <v>0</v>
      </c>
      <c r="P4310">
        <v>44</v>
      </c>
      <c r="Q4310">
        <v>0</v>
      </c>
      <c r="R4310">
        <v>0</v>
      </c>
      <c r="S4310">
        <v>0</v>
      </c>
      <c r="T4310">
        <v>3</v>
      </c>
      <c r="U4310">
        <v>0</v>
      </c>
      <c r="V4310">
        <v>0</v>
      </c>
      <c r="W4310">
        <v>0</v>
      </c>
      <c r="X4310">
        <v>17.81273415302417</v>
      </c>
      <c r="Y4310">
        <v>0</v>
      </c>
      <c r="Z4310">
        <v>0</v>
      </c>
      <c r="AA4310">
        <v>0</v>
      </c>
      <c r="AB4310">
        <v>4.3435513738903815</v>
      </c>
      <c r="AC4310">
        <v>0</v>
      </c>
      <c r="AD4310">
        <v>0</v>
      </c>
      <c r="AE4310">
        <v>22.156285526914552</v>
      </c>
    </row>
    <row r="4311" spans="1:31" x14ac:dyDescent="0.3">
      <c r="A4311">
        <v>2702163</v>
      </c>
      <c r="B4311">
        <v>1</v>
      </c>
      <c r="C4311" t="s">
        <v>80</v>
      </c>
      <c r="D4311" t="s">
        <v>96</v>
      </c>
      <c r="E4311" t="s">
        <v>428</v>
      </c>
      <c r="F4311" t="s">
        <v>12263</v>
      </c>
      <c r="G4311" t="s">
        <v>903</v>
      </c>
      <c r="H4311" t="s">
        <v>187</v>
      </c>
      <c r="I4311" t="s">
        <v>136</v>
      </c>
      <c r="J4311" t="s">
        <v>137</v>
      </c>
      <c r="K4311" t="s">
        <v>138</v>
      </c>
      <c r="L4311" t="s">
        <v>12264</v>
      </c>
      <c r="M4311" t="s">
        <v>12265</v>
      </c>
      <c r="N4311">
        <v>2.469166666</v>
      </c>
      <c r="O4311">
        <v>0</v>
      </c>
      <c r="P4311">
        <v>9</v>
      </c>
      <c r="Q4311">
        <v>0</v>
      </c>
      <c r="R4311">
        <v>0</v>
      </c>
      <c r="S4311">
        <v>0</v>
      </c>
      <c r="T4311">
        <v>1</v>
      </c>
      <c r="U4311">
        <v>0</v>
      </c>
      <c r="V4311">
        <v>0</v>
      </c>
      <c r="W4311">
        <v>0</v>
      </c>
      <c r="X4311">
        <v>11.901788241900524</v>
      </c>
      <c r="Y4311">
        <v>0</v>
      </c>
      <c r="Z4311">
        <v>0</v>
      </c>
      <c r="AA4311">
        <v>0</v>
      </c>
      <c r="AB4311">
        <v>0.86584563783786961</v>
      </c>
      <c r="AC4311">
        <v>0</v>
      </c>
      <c r="AD4311">
        <v>0</v>
      </c>
      <c r="AE4311">
        <v>12.767633879738394</v>
      </c>
    </row>
    <row r="4312" spans="1:31" x14ac:dyDescent="0.3">
      <c r="A4312">
        <v>2702174</v>
      </c>
      <c r="B4312">
        <v>1</v>
      </c>
      <c r="C4312" t="s">
        <v>80</v>
      </c>
      <c r="D4312" t="s">
        <v>106</v>
      </c>
      <c r="E4312" t="s">
        <v>184</v>
      </c>
      <c r="F4312" t="s">
        <v>12266</v>
      </c>
      <c r="G4312" t="s">
        <v>186</v>
      </c>
      <c r="H4312" t="s">
        <v>187</v>
      </c>
      <c r="I4312" t="s">
        <v>136</v>
      </c>
      <c r="J4312" t="s">
        <v>137</v>
      </c>
      <c r="K4312" t="s">
        <v>138</v>
      </c>
      <c r="L4312" t="s">
        <v>12267</v>
      </c>
      <c r="M4312" t="s">
        <v>12268</v>
      </c>
      <c r="N4312">
        <v>2.815833333</v>
      </c>
      <c r="O4312">
        <v>0</v>
      </c>
      <c r="P4312">
        <v>8</v>
      </c>
      <c r="Q4312">
        <v>0</v>
      </c>
      <c r="R4312">
        <v>1</v>
      </c>
      <c r="S4312">
        <v>0</v>
      </c>
      <c r="T4312">
        <v>0</v>
      </c>
      <c r="U4312">
        <v>0</v>
      </c>
      <c r="V4312">
        <v>0</v>
      </c>
      <c r="W4312">
        <v>0</v>
      </c>
      <c r="X4312">
        <v>2.4645740945105272</v>
      </c>
      <c r="Y4312">
        <v>0</v>
      </c>
      <c r="Z4312">
        <v>2.0062761215907048</v>
      </c>
      <c r="AA4312">
        <v>0</v>
      </c>
      <c r="AB4312">
        <v>0</v>
      </c>
      <c r="AC4312">
        <v>0</v>
      </c>
      <c r="AD4312">
        <v>0</v>
      </c>
      <c r="AE4312">
        <v>4.4708502161012316</v>
      </c>
    </row>
    <row r="4313" spans="1:31" x14ac:dyDescent="0.3">
      <c r="A4313">
        <v>2702184</v>
      </c>
      <c r="B4313">
        <v>1</v>
      </c>
      <c r="C4313" t="s">
        <v>80</v>
      </c>
      <c r="D4313" t="s">
        <v>85</v>
      </c>
      <c r="E4313" t="s">
        <v>213</v>
      </c>
      <c r="F4313" t="s">
        <v>12269</v>
      </c>
      <c r="G4313" t="s">
        <v>688</v>
      </c>
      <c r="H4313" t="s">
        <v>187</v>
      </c>
      <c r="I4313" t="s">
        <v>136</v>
      </c>
      <c r="J4313" t="s">
        <v>137</v>
      </c>
      <c r="K4313" t="s">
        <v>138</v>
      </c>
      <c r="L4313" t="s">
        <v>12270</v>
      </c>
      <c r="M4313" t="s">
        <v>12271</v>
      </c>
      <c r="N4313">
        <v>2.8369444439999998</v>
      </c>
      <c r="O4313">
        <v>0</v>
      </c>
      <c r="P4313">
        <v>7</v>
      </c>
      <c r="Q4313">
        <v>0</v>
      </c>
      <c r="R4313">
        <v>0</v>
      </c>
      <c r="S4313">
        <v>0</v>
      </c>
      <c r="T4313">
        <v>0</v>
      </c>
      <c r="U4313">
        <v>0</v>
      </c>
      <c r="V4313">
        <v>0</v>
      </c>
      <c r="W4313">
        <v>0</v>
      </c>
      <c r="X4313">
        <v>7.9913428515873015</v>
      </c>
      <c r="Y4313">
        <v>0</v>
      </c>
      <c r="Z4313">
        <v>0</v>
      </c>
      <c r="AA4313">
        <v>0</v>
      </c>
      <c r="AB4313">
        <v>0</v>
      </c>
      <c r="AC4313">
        <v>0</v>
      </c>
      <c r="AD4313">
        <v>0</v>
      </c>
      <c r="AE4313">
        <v>7.9913428515873015</v>
      </c>
    </row>
    <row r="4314" spans="1:31" x14ac:dyDescent="0.3">
      <c r="A4314">
        <v>2702185</v>
      </c>
      <c r="B4314">
        <v>1</v>
      </c>
      <c r="C4314" t="s">
        <v>81</v>
      </c>
      <c r="D4314" t="s">
        <v>116</v>
      </c>
      <c r="E4314" t="s">
        <v>184</v>
      </c>
      <c r="F4314" t="s">
        <v>12272</v>
      </c>
      <c r="G4314" t="s">
        <v>409</v>
      </c>
      <c r="H4314" t="s">
        <v>187</v>
      </c>
      <c r="I4314" t="s">
        <v>136</v>
      </c>
      <c r="J4314" t="s">
        <v>137</v>
      </c>
      <c r="K4314" t="s">
        <v>138</v>
      </c>
      <c r="L4314" t="s">
        <v>12273</v>
      </c>
      <c r="M4314" t="s">
        <v>12274</v>
      </c>
      <c r="N4314">
        <v>0.51972222199999996</v>
      </c>
      <c r="O4314">
        <v>0</v>
      </c>
      <c r="P4314">
        <v>18</v>
      </c>
      <c r="Q4314">
        <v>0</v>
      </c>
      <c r="R4314">
        <v>12</v>
      </c>
      <c r="S4314">
        <v>0</v>
      </c>
      <c r="T4314">
        <v>3</v>
      </c>
      <c r="U4314">
        <v>0</v>
      </c>
      <c r="V4314">
        <v>0</v>
      </c>
      <c r="W4314">
        <v>0</v>
      </c>
      <c r="X4314">
        <v>1.7400942394765964</v>
      </c>
      <c r="Y4314">
        <v>0</v>
      </c>
      <c r="Z4314">
        <v>4.260335942621218</v>
      </c>
      <c r="AA4314">
        <v>0</v>
      </c>
      <c r="AB4314">
        <v>1.2908423613959963</v>
      </c>
      <c r="AC4314">
        <v>0</v>
      </c>
      <c r="AD4314">
        <v>0</v>
      </c>
      <c r="AE4314">
        <v>7.2912725434938102</v>
      </c>
    </row>
    <row r="4315" spans="1:31" x14ac:dyDescent="0.3">
      <c r="A4315">
        <v>2702198</v>
      </c>
      <c r="B4315">
        <v>1</v>
      </c>
      <c r="C4315" t="s">
        <v>80</v>
      </c>
      <c r="D4315" t="s">
        <v>88</v>
      </c>
      <c r="E4315" t="s">
        <v>213</v>
      </c>
      <c r="F4315" t="s">
        <v>12275</v>
      </c>
      <c r="G4315" t="s">
        <v>688</v>
      </c>
      <c r="H4315" t="s">
        <v>187</v>
      </c>
      <c r="I4315" t="s">
        <v>136</v>
      </c>
      <c r="J4315" t="s">
        <v>137</v>
      </c>
      <c r="K4315" t="s">
        <v>138</v>
      </c>
      <c r="L4315" t="s">
        <v>12276</v>
      </c>
      <c r="M4315" t="s">
        <v>12277</v>
      </c>
      <c r="N4315">
        <v>1.9736111110000001</v>
      </c>
      <c r="O4315">
        <v>0</v>
      </c>
      <c r="P4315">
        <v>1</v>
      </c>
      <c r="Q4315">
        <v>0</v>
      </c>
      <c r="R4315">
        <v>0</v>
      </c>
      <c r="S4315">
        <v>0</v>
      </c>
      <c r="T4315">
        <v>0</v>
      </c>
      <c r="U4315">
        <v>0</v>
      </c>
      <c r="V4315">
        <v>0</v>
      </c>
      <c r="W4315">
        <v>0</v>
      </c>
      <c r="X4315">
        <v>0.2369843593932717</v>
      </c>
      <c r="Y4315">
        <v>0</v>
      </c>
      <c r="Z4315">
        <v>0</v>
      </c>
      <c r="AA4315">
        <v>0</v>
      </c>
      <c r="AB4315">
        <v>0</v>
      </c>
      <c r="AC4315">
        <v>0</v>
      </c>
      <c r="AD4315">
        <v>0</v>
      </c>
      <c r="AE4315">
        <v>0.2369843593932717</v>
      </c>
    </row>
    <row r="4316" spans="1:31" x14ac:dyDescent="0.3">
      <c r="A4316">
        <v>2702200</v>
      </c>
      <c r="B4316">
        <v>1</v>
      </c>
      <c r="C4316" t="s">
        <v>80</v>
      </c>
      <c r="D4316" t="s">
        <v>83</v>
      </c>
      <c r="E4316" t="s">
        <v>213</v>
      </c>
      <c r="F4316" t="s">
        <v>12278</v>
      </c>
      <c r="G4316" t="s">
        <v>688</v>
      </c>
      <c r="H4316" t="s">
        <v>187</v>
      </c>
      <c r="I4316" t="s">
        <v>136</v>
      </c>
      <c r="J4316" t="s">
        <v>137</v>
      </c>
      <c r="K4316" t="s">
        <v>138</v>
      </c>
      <c r="L4316" t="s">
        <v>12279</v>
      </c>
      <c r="M4316" t="s">
        <v>12280</v>
      </c>
      <c r="N4316">
        <v>2.3491666659999999</v>
      </c>
      <c r="O4316">
        <v>0</v>
      </c>
      <c r="P4316">
        <v>3</v>
      </c>
      <c r="Q4316">
        <v>0</v>
      </c>
      <c r="R4316">
        <v>0</v>
      </c>
      <c r="S4316">
        <v>0</v>
      </c>
      <c r="T4316">
        <v>0</v>
      </c>
      <c r="U4316">
        <v>0</v>
      </c>
      <c r="V4316">
        <v>0</v>
      </c>
      <c r="W4316">
        <v>0</v>
      </c>
      <c r="X4316">
        <v>1.6354529627562349</v>
      </c>
      <c r="Y4316">
        <v>0</v>
      </c>
      <c r="Z4316">
        <v>0</v>
      </c>
      <c r="AA4316">
        <v>0</v>
      </c>
      <c r="AB4316">
        <v>0</v>
      </c>
      <c r="AC4316">
        <v>0</v>
      </c>
      <c r="AD4316">
        <v>0</v>
      </c>
      <c r="AE4316">
        <v>1.6354529627562349</v>
      </c>
    </row>
    <row r="4317" spans="1:31" x14ac:dyDescent="0.3">
      <c r="A4317">
        <v>2702233</v>
      </c>
      <c r="B4317">
        <v>1</v>
      </c>
      <c r="C4317" t="s">
        <v>80</v>
      </c>
      <c r="D4317" t="s">
        <v>107</v>
      </c>
      <c r="E4317" t="s">
        <v>184</v>
      </c>
      <c r="F4317" t="s">
        <v>12281</v>
      </c>
      <c r="G4317" t="s">
        <v>409</v>
      </c>
      <c r="H4317" t="s">
        <v>187</v>
      </c>
      <c r="I4317" t="s">
        <v>136</v>
      </c>
      <c r="J4317" t="s">
        <v>137</v>
      </c>
      <c r="K4317" t="s">
        <v>138</v>
      </c>
      <c r="L4317" t="s">
        <v>12282</v>
      </c>
      <c r="M4317" t="s">
        <v>12283</v>
      </c>
      <c r="N4317">
        <v>1.2</v>
      </c>
      <c r="O4317">
        <v>0</v>
      </c>
      <c r="P4317">
        <v>79</v>
      </c>
      <c r="Q4317">
        <v>0</v>
      </c>
      <c r="R4317">
        <v>7</v>
      </c>
      <c r="S4317">
        <v>0</v>
      </c>
      <c r="T4317">
        <v>19</v>
      </c>
      <c r="U4317">
        <v>0</v>
      </c>
      <c r="V4317">
        <v>1</v>
      </c>
      <c r="W4317">
        <v>0</v>
      </c>
      <c r="X4317">
        <v>20.246467765222011</v>
      </c>
      <c r="Y4317">
        <v>0</v>
      </c>
      <c r="Z4317">
        <v>2.9666626256515261</v>
      </c>
      <c r="AA4317">
        <v>0</v>
      </c>
      <c r="AB4317">
        <v>10.969083365713898</v>
      </c>
      <c r="AC4317">
        <v>0</v>
      </c>
      <c r="AD4317">
        <v>6.5643588533250838</v>
      </c>
      <c r="AE4317">
        <v>40.746572609912519</v>
      </c>
    </row>
    <row r="4318" spans="1:31" x14ac:dyDescent="0.3">
      <c r="A4318">
        <v>2702244</v>
      </c>
      <c r="B4318">
        <v>1</v>
      </c>
      <c r="C4318" t="s">
        <v>81</v>
      </c>
      <c r="D4318" t="s">
        <v>113</v>
      </c>
      <c r="E4318" t="s">
        <v>184</v>
      </c>
      <c r="F4318" t="s">
        <v>12284</v>
      </c>
      <c r="G4318" t="s">
        <v>186</v>
      </c>
      <c r="H4318" t="s">
        <v>187</v>
      </c>
      <c r="I4318" t="s">
        <v>136</v>
      </c>
      <c r="J4318" t="s">
        <v>137</v>
      </c>
      <c r="K4318" t="s">
        <v>138</v>
      </c>
      <c r="L4318" t="s">
        <v>12285</v>
      </c>
      <c r="M4318" t="s">
        <v>12286</v>
      </c>
      <c r="N4318">
        <v>1.013055555</v>
      </c>
      <c r="O4318">
        <v>0</v>
      </c>
      <c r="P4318">
        <v>26</v>
      </c>
      <c r="Q4318">
        <v>0</v>
      </c>
      <c r="R4318">
        <v>0</v>
      </c>
      <c r="S4318">
        <v>0</v>
      </c>
      <c r="T4318">
        <v>0</v>
      </c>
      <c r="U4318">
        <v>0</v>
      </c>
      <c r="V4318">
        <v>0</v>
      </c>
      <c r="W4318">
        <v>0</v>
      </c>
      <c r="X4318">
        <v>2.7444161116574115</v>
      </c>
      <c r="Y4318">
        <v>0</v>
      </c>
      <c r="Z4318">
        <v>0</v>
      </c>
      <c r="AA4318">
        <v>0</v>
      </c>
      <c r="AB4318">
        <v>0</v>
      </c>
      <c r="AC4318">
        <v>0</v>
      </c>
      <c r="AD4318">
        <v>0</v>
      </c>
      <c r="AE4318">
        <v>2.7444161116574115</v>
      </c>
    </row>
    <row r="4319" spans="1:31" x14ac:dyDescent="0.3">
      <c r="A4319">
        <v>2701506</v>
      </c>
      <c r="B4319">
        <v>1</v>
      </c>
      <c r="C4319" t="s">
        <v>80</v>
      </c>
      <c r="D4319" t="s">
        <v>94</v>
      </c>
      <c r="E4319" t="s">
        <v>184</v>
      </c>
      <c r="F4319" t="s">
        <v>9157</v>
      </c>
      <c r="G4319" t="s">
        <v>165</v>
      </c>
      <c r="H4319" t="s">
        <v>187</v>
      </c>
      <c r="I4319" t="s">
        <v>136</v>
      </c>
      <c r="J4319" t="s">
        <v>137</v>
      </c>
      <c r="K4319" t="s">
        <v>166</v>
      </c>
      <c r="L4319" t="s">
        <v>12287</v>
      </c>
      <c r="M4319" t="s">
        <v>12288</v>
      </c>
      <c r="N4319">
        <v>8.3091666659999994</v>
      </c>
      <c r="O4319">
        <v>0</v>
      </c>
      <c r="P4319">
        <v>21</v>
      </c>
      <c r="Q4319">
        <v>0</v>
      </c>
      <c r="R4319">
        <v>8</v>
      </c>
      <c r="S4319">
        <v>0</v>
      </c>
      <c r="T4319">
        <v>6</v>
      </c>
      <c r="U4319">
        <v>0</v>
      </c>
      <c r="V4319">
        <v>0</v>
      </c>
      <c r="W4319">
        <v>0</v>
      </c>
      <c r="X4319">
        <v>24.653488675479743</v>
      </c>
      <c r="Y4319">
        <v>0</v>
      </c>
      <c r="Z4319">
        <v>8.1087159805470268</v>
      </c>
      <c r="AA4319">
        <v>0</v>
      </c>
      <c r="AB4319">
        <v>2.4516134891209767</v>
      </c>
      <c r="AC4319">
        <v>0</v>
      </c>
      <c r="AD4319">
        <v>0</v>
      </c>
      <c r="AE4319">
        <v>35.213818145147741</v>
      </c>
    </row>
    <row r="4320" spans="1:31" x14ac:dyDescent="0.3">
      <c r="A4320">
        <v>2702040</v>
      </c>
      <c r="B4320">
        <v>1</v>
      </c>
      <c r="C4320" t="s">
        <v>81</v>
      </c>
      <c r="D4320" t="s">
        <v>113</v>
      </c>
      <c r="E4320" t="s">
        <v>184</v>
      </c>
      <c r="F4320" t="s">
        <v>12014</v>
      </c>
      <c r="G4320" t="s">
        <v>186</v>
      </c>
      <c r="H4320" t="s">
        <v>187</v>
      </c>
      <c r="I4320" t="s">
        <v>136</v>
      </c>
      <c r="J4320" t="s">
        <v>137</v>
      </c>
      <c r="K4320" t="s">
        <v>138</v>
      </c>
      <c r="L4320" t="s">
        <v>12289</v>
      </c>
      <c r="M4320" t="s">
        <v>12290</v>
      </c>
      <c r="N4320">
        <v>5.4397222220000003</v>
      </c>
      <c r="O4320">
        <v>0</v>
      </c>
      <c r="P4320">
        <v>65</v>
      </c>
      <c r="Q4320">
        <v>0</v>
      </c>
      <c r="R4320">
        <v>1</v>
      </c>
      <c r="S4320">
        <v>0</v>
      </c>
      <c r="T4320">
        <v>2</v>
      </c>
      <c r="U4320">
        <v>0</v>
      </c>
      <c r="V4320">
        <v>0</v>
      </c>
      <c r="W4320">
        <v>0</v>
      </c>
      <c r="X4320">
        <v>88.898919377426523</v>
      </c>
      <c r="Y4320">
        <v>0</v>
      </c>
      <c r="Z4320">
        <v>0</v>
      </c>
      <c r="AA4320">
        <v>0</v>
      </c>
      <c r="AB4320">
        <v>1.5680593427535214</v>
      </c>
      <c r="AC4320">
        <v>0</v>
      </c>
      <c r="AD4320">
        <v>0</v>
      </c>
      <c r="AE4320">
        <v>90.466978720180037</v>
      </c>
    </row>
    <row r="4321" spans="1:31" x14ac:dyDescent="0.3">
      <c r="A4321">
        <v>2702098</v>
      </c>
      <c r="B4321">
        <v>1</v>
      </c>
      <c r="C4321" t="s">
        <v>80</v>
      </c>
      <c r="D4321" t="s">
        <v>104</v>
      </c>
      <c r="E4321" t="s">
        <v>213</v>
      </c>
      <c r="F4321" t="s">
        <v>12291</v>
      </c>
      <c r="G4321" t="s">
        <v>688</v>
      </c>
      <c r="H4321" t="s">
        <v>187</v>
      </c>
      <c r="I4321" t="s">
        <v>136</v>
      </c>
      <c r="J4321" t="s">
        <v>137</v>
      </c>
      <c r="K4321" t="s">
        <v>138</v>
      </c>
      <c r="L4321" t="s">
        <v>12292</v>
      </c>
      <c r="M4321" t="s">
        <v>12293</v>
      </c>
      <c r="N4321">
        <v>4.590833333</v>
      </c>
      <c r="O4321">
        <v>0</v>
      </c>
      <c r="P4321">
        <v>0</v>
      </c>
      <c r="Q4321">
        <v>0</v>
      </c>
      <c r="R4321">
        <v>0</v>
      </c>
      <c r="S4321">
        <v>0</v>
      </c>
      <c r="T4321">
        <v>4</v>
      </c>
      <c r="U4321">
        <v>0</v>
      </c>
      <c r="V4321">
        <v>0</v>
      </c>
      <c r="W4321">
        <v>0</v>
      </c>
      <c r="X4321">
        <v>0</v>
      </c>
      <c r="Y4321">
        <v>0</v>
      </c>
      <c r="Z4321">
        <v>0</v>
      </c>
      <c r="AA4321">
        <v>0</v>
      </c>
      <c r="AB4321">
        <v>5.209998581846162</v>
      </c>
      <c r="AC4321">
        <v>0</v>
      </c>
      <c r="AD4321">
        <v>0</v>
      </c>
      <c r="AE4321">
        <v>5.209998581846162</v>
      </c>
    </row>
    <row r="4322" spans="1:31" x14ac:dyDescent="0.3">
      <c r="A4322">
        <v>2702099</v>
      </c>
      <c r="B4322">
        <v>1</v>
      </c>
      <c r="C4322" t="s">
        <v>80</v>
      </c>
      <c r="D4322" t="s">
        <v>108</v>
      </c>
      <c r="E4322" t="s">
        <v>184</v>
      </c>
      <c r="F4322" t="s">
        <v>12294</v>
      </c>
      <c r="G4322" t="s">
        <v>273</v>
      </c>
      <c r="H4322" t="s">
        <v>187</v>
      </c>
      <c r="I4322" t="s">
        <v>136</v>
      </c>
      <c r="J4322" t="s">
        <v>137</v>
      </c>
      <c r="K4322" t="s">
        <v>138</v>
      </c>
      <c r="L4322" t="s">
        <v>12295</v>
      </c>
      <c r="M4322" t="s">
        <v>12296</v>
      </c>
      <c r="N4322">
        <v>5.2630555550000002</v>
      </c>
      <c r="O4322">
        <v>0</v>
      </c>
      <c r="P4322">
        <v>7</v>
      </c>
      <c r="Q4322">
        <v>0</v>
      </c>
      <c r="R4322">
        <v>1</v>
      </c>
      <c r="S4322">
        <v>0</v>
      </c>
      <c r="T4322">
        <v>2</v>
      </c>
      <c r="U4322">
        <v>0</v>
      </c>
      <c r="V4322">
        <v>0</v>
      </c>
      <c r="W4322">
        <v>0</v>
      </c>
      <c r="X4322">
        <v>3.2353182212629239</v>
      </c>
      <c r="Y4322">
        <v>0</v>
      </c>
      <c r="Z4322">
        <v>0</v>
      </c>
      <c r="AA4322">
        <v>0</v>
      </c>
      <c r="AB4322">
        <v>9.193521808090054</v>
      </c>
      <c r="AC4322">
        <v>0</v>
      </c>
      <c r="AD4322">
        <v>0</v>
      </c>
      <c r="AE4322">
        <v>12.428840029352978</v>
      </c>
    </row>
    <row r="4323" spans="1:31" x14ac:dyDescent="0.3">
      <c r="A4323">
        <v>2702155</v>
      </c>
      <c r="B4323">
        <v>1</v>
      </c>
      <c r="C4323" t="s">
        <v>81</v>
      </c>
      <c r="D4323" t="s">
        <v>112</v>
      </c>
      <c r="E4323" t="s">
        <v>213</v>
      </c>
      <c r="F4323" t="s">
        <v>12297</v>
      </c>
      <c r="G4323" t="s">
        <v>831</v>
      </c>
      <c r="H4323" t="s">
        <v>187</v>
      </c>
      <c r="I4323" t="s">
        <v>136</v>
      </c>
      <c r="J4323" t="s">
        <v>137</v>
      </c>
      <c r="K4323" t="s">
        <v>138</v>
      </c>
      <c r="L4323" t="s">
        <v>12298</v>
      </c>
      <c r="M4323" t="s">
        <v>12299</v>
      </c>
      <c r="N4323">
        <v>3.8597222219999998</v>
      </c>
      <c r="O4323">
        <v>0</v>
      </c>
      <c r="P4323">
        <v>11</v>
      </c>
      <c r="Q4323">
        <v>0</v>
      </c>
      <c r="R4323">
        <v>0</v>
      </c>
      <c r="S4323">
        <v>0</v>
      </c>
      <c r="T4323">
        <v>0</v>
      </c>
      <c r="U4323">
        <v>0</v>
      </c>
      <c r="V4323">
        <v>0</v>
      </c>
      <c r="W4323">
        <v>0</v>
      </c>
      <c r="X4323">
        <v>6.5452891037408136</v>
      </c>
      <c r="Y4323">
        <v>0</v>
      </c>
      <c r="Z4323">
        <v>0</v>
      </c>
      <c r="AA4323">
        <v>0</v>
      </c>
      <c r="AB4323">
        <v>0</v>
      </c>
      <c r="AC4323">
        <v>0</v>
      </c>
      <c r="AD4323">
        <v>0</v>
      </c>
      <c r="AE4323">
        <v>6.5452891037408136</v>
      </c>
    </row>
    <row r="4324" spans="1:31" x14ac:dyDescent="0.3">
      <c r="A4324">
        <v>2702178</v>
      </c>
      <c r="B4324">
        <v>1</v>
      </c>
      <c r="C4324" t="s">
        <v>81</v>
      </c>
      <c r="D4324" t="s">
        <v>127</v>
      </c>
      <c r="E4324" t="s">
        <v>184</v>
      </c>
      <c r="F4324" t="s">
        <v>12300</v>
      </c>
      <c r="G4324" t="s">
        <v>186</v>
      </c>
      <c r="H4324" t="s">
        <v>187</v>
      </c>
      <c r="I4324" t="s">
        <v>136</v>
      </c>
      <c r="J4324" t="s">
        <v>137</v>
      </c>
      <c r="K4324" t="s">
        <v>138</v>
      </c>
      <c r="L4324" t="s">
        <v>12301</v>
      </c>
      <c r="M4324" t="s">
        <v>12302</v>
      </c>
      <c r="N4324">
        <v>3.409166666</v>
      </c>
      <c r="O4324">
        <v>0</v>
      </c>
      <c r="P4324">
        <v>0</v>
      </c>
      <c r="Q4324">
        <v>0</v>
      </c>
      <c r="R4324">
        <v>0</v>
      </c>
      <c r="S4324">
        <v>0</v>
      </c>
      <c r="T4324">
        <v>15</v>
      </c>
      <c r="U4324">
        <v>0</v>
      </c>
      <c r="V4324">
        <v>0</v>
      </c>
      <c r="W4324">
        <v>0</v>
      </c>
      <c r="X4324">
        <v>0</v>
      </c>
      <c r="Y4324">
        <v>0</v>
      </c>
      <c r="Z4324">
        <v>0</v>
      </c>
      <c r="AA4324">
        <v>0</v>
      </c>
      <c r="AB4324">
        <v>25.352365160167764</v>
      </c>
      <c r="AC4324">
        <v>0</v>
      </c>
      <c r="AD4324">
        <v>0</v>
      </c>
      <c r="AE4324">
        <v>25.352365160167764</v>
      </c>
    </row>
    <row r="4325" spans="1:31" x14ac:dyDescent="0.3">
      <c r="A4325">
        <v>2702212</v>
      </c>
      <c r="B4325">
        <v>1</v>
      </c>
      <c r="C4325" t="s">
        <v>80</v>
      </c>
      <c r="D4325" t="s">
        <v>83</v>
      </c>
      <c r="E4325" t="s">
        <v>145</v>
      </c>
      <c r="F4325" t="s">
        <v>12303</v>
      </c>
      <c r="G4325" t="s">
        <v>176</v>
      </c>
      <c r="H4325" t="s">
        <v>135</v>
      </c>
      <c r="I4325" t="s">
        <v>136</v>
      </c>
      <c r="J4325" t="s">
        <v>137</v>
      </c>
      <c r="K4325" t="s">
        <v>138</v>
      </c>
      <c r="L4325" t="s">
        <v>12304</v>
      </c>
      <c r="M4325" t="s">
        <v>12305</v>
      </c>
      <c r="N4325">
        <v>2.3566666660000002</v>
      </c>
      <c r="O4325">
        <v>0</v>
      </c>
      <c r="P4325">
        <v>0</v>
      </c>
      <c r="Q4325">
        <v>0</v>
      </c>
      <c r="R4325">
        <v>0</v>
      </c>
      <c r="S4325">
        <v>0</v>
      </c>
      <c r="T4325">
        <v>25</v>
      </c>
      <c r="U4325">
        <v>0</v>
      </c>
      <c r="V4325">
        <v>2</v>
      </c>
      <c r="W4325">
        <v>0</v>
      </c>
      <c r="X4325">
        <v>0</v>
      </c>
      <c r="Y4325">
        <v>0</v>
      </c>
      <c r="Z4325">
        <v>0</v>
      </c>
      <c r="AA4325">
        <v>0</v>
      </c>
      <c r="AB4325">
        <v>220.96532893146878</v>
      </c>
      <c r="AC4325">
        <v>0</v>
      </c>
      <c r="AD4325">
        <v>191.58642359152969</v>
      </c>
      <c r="AE4325">
        <v>412.55175252299847</v>
      </c>
    </row>
    <row r="4326" spans="1:31" x14ac:dyDescent="0.3">
      <c r="A4326">
        <v>2702236</v>
      </c>
      <c r="B4326">
        <v>1</v>
      </c>
      <c r="C4326" t="s">
        <v>80</v>
      </c>
      <c r="D4326" t="s">
        <v>105</v>
      </c>
      <c r="E4326" t="s">
        <v>213</v>
      </c>
      <c r="F4326" t="s">
        <v>12306</v>
      </c>
      <c r="G4326" t="s">
        <v>688</v>
      </c>
      <c r="H4326" t="s">
        <v>187</v>
      </c>
      <c r="I4326" t="s">
        <v>136</v>
      </c>
      <c r="J4326" t="s">
        <v>137</v>
      </c>
      <c r="K4326" t="s">
        <v>138</v>
      </c>
      <c r="L4326" t="s">
        <v>12307</v>
      </c>
      <c r="M4326" t="s">
        <v>12308</v>
      </c>
      <c r="N4326">
        <v>1.9675</v>
      </c>
      <c r="O4326">
        <v>0</v>
      </c>
      <c r="P4326">
        <v>2</v>
      </c>
      <c r="Q4326">
        <v>0</v>
      </c>
      <c r="R4326">
        <v>0</v>
      </c>
      <c r="S4326">
        <v>0</v>
      </c>
      <c r="T4326">
        <v>0</v>
      </c>
      <c r="U4326">
        <v>0</v>
      </c>
      <c r="V4326">
        <v>0</v>
      </c>
      <c r="W4326">
        <v>0</v>
      </c>
      <c r="X4326">
        <v>0.850826670617013</v>
      </c>
      <c r="Y4326">
        <v>0</v>
      </c>
      <c r="Z4326">
        <v>0</v>
      </c>
      <c r="AA4326">
        <v>0</v>
      </c>
      <c r="AB4326">
        <v>0</v>
      </c>
      <c r="AC4326">
        <v>0</v>
      </c>
      <c r="AD4326">
        <v>0</v>
      </c>
      <c r="AE4326">
        <v>0.850826670617013</v>
      </c>
    </row>
    <row r="4327" spans="1:31" x14ac:dyDescent="0.3">
      <c r="A4327">
        <v>2702246</v>
      </c>
      <c r="B4327">
        <v>1</v>
      </c>
      <c r="C4327" t="s">
        <v>80</v>
      </c>
      <c r="D4327" t="s">
        <v>86</v>
      </c>
      <c r="E4327" t="s">
        <v>213</v>
      </c>
      <c r="F4327" t="s">
        <v>12309</v>
      </c>
      <c r="G4327" t="s">
        <v>831</v>
      </c>
      <c r="H4327" t="s">
        <v>187</v>
      </c>
      <c r="I4327" t="s">
        <v>136</v>
      </c>
      <c r="J4327" t="s">
        <v>137</v>
      </c>
      <c r="K4327" t="s">
        <v>138</v>
      </c>
      <c r="L4327" t="s">
        <v>12310</v>
      </c>
      <c r="M4327" t="s">
        <v>12311</v>
      </c>
      <c r="N4327">
        <v>1.483333333</v>
      </c>
      <c r="O4327">
        <v>0</v>
      </c>
      <c r="P4327">
        <v>0</v>
      </c>
      <c r="Q4327">
        <v>0</v>
      </c>
      <c r="R4327">
        <v>0</v>
      </c>
      <c r="S4327">
        <v>0</v>
      </c>
      <c r="T4327">
        <v>1</v>
      </c>
      <c r="U4327">
        <v>0</v>
      </c>
      <c r="V4327">
        <v>0</v>
      </c>
      <c r="W4327">
        <v>0</v>
      </c>
      <c r="X4327">
        <v>0</v>
      </c>
      <c r="Y4327">
        <v>0</v>
      </c>
      <c r="Z4327">
        <v>0</v>
      </c>
      <c r="AA4327">
        <v>0</v>
      </c>
      <c r="AB4327">
        <v>5.7032227461055687</v>
      </c>
      <c r="AC4327">
        <v>0</v>
      </c>
      <c r="AD4327">
        <v>0</v>
      </c>
      <c r="AE4327">
        <v>5.7032227461055687</v>
      </c>
    </row>
    <row r="4328" spans="1:31" x14ac:dyDescent="0.3">
      <c r="A4328">
        <v>2702261</v>
      </c>
      <c r="B4328">
        <v>1</v>
      </c>
      <c r="C4328" t="s">
        <v>80</v>
      </c>
      <c r="D4328" t="s">
        <v>105</v>
      </c>
      <c r="E4328" t="s">
        <v>213</v>
      </c>
      <c r="F4328" t="s">
        <v>12312</v>
      </c>
      <c r="G4328" t="s">
        <v>215</v>
      </c>
      <c r="H4328" t="s">
        <v>187</v>
      </c>
      <c r="I4328" t="s">
        <v>136</v>
      </c>
      <c r="J4328" t="s">
        <v>137</v>
      </c>
      <c r="K4328" t="s">
        <v>138</v>
      </c>
      <c r="L4328" t="s">
        <v>12313</v>
      </c>
      <c r="M4328" t="s">
        <v>12314</v>
      </c>
      <c r="N4328">
        <v>0.64749999999999996</v>
      </c>
      <c r="O4328">
        <v>0</v>
      </c>
      <c r="P4328">
        <v>12</v>
      </c>
      <c r="Q4328">
        <v>0</v>
      </c>
      <c r="R4328">
        <v>0</v>
      </c>
      <c r="S4328">
        <v>0</v>
      </c>
      <c r="T4328">
        <v>0</v>
      </c>
      <c r="U4328">
        <v>0</v>
      </c>
      <c r="V4328">
        <v>0</v>
      </c>
      <c r="W4328">
        <v>0</v>
      </c>
      <c r="X4328">
        <v>1.3467142430006755</v>
      </c>
      <c r="Y4328">
        <v>0</v>
      </c>
      <c r="Z4328">
        <v>0</v>
      </c>
      <c r="AA4328">
        <v>0</v>
      </c>
      <c r="AB4328">
        <v>0</v>
      </c>
      <c r="AC4328">
        <v>0</v>
      </c>
      <c r="AD4328">
        <v>0</v>
      </c>
      <c r="AE4328">
        <v>1.3467142430006755</v>
      </c>
    </row>
    <row r="4329" spans="1:31" x14ac:dyDescent="0.3">
      <c r="A4329">
        <v>2702112</v>
      </c>
      <c r="B4329">
        <v>1</v>
      </c>
      <c r="C4329" t="s">
        <v>80</v>
      </c>
      <c r="D4329" t="s">
        <v>108</v>
      </c>
      <c r="E4329" t="s">
        <v>213</v>
      </c>
      <c r="F4329" t="s">
        <v>12315</v>
      </c>
      <c r="G4329" t="s">
        <v>688</v>
      </c>
      <c r="H4329" t="s">
        <v>187</v>
      </c>
      <c r="I4329" t="s">
        <v>136</v>
      </c>
      <c r="J4329" t="s">
        <v>137</v>
      </c>
      <c r="K4329" t="s">
        <v>138</v>
      </c>
      <c r="L4329" t="s">
        <v>12316</v>
      </c>
      <c r="M4329" t="s">
        <v>12317</v>
      </c>
      <c r="N4329">
        <v>5.3586111110000001</v>
      </c>
      <c r="O4329">
        <v>0</v>
      </c>
      <c r="P4329">
        <v>1</v>
      </c>
      <c r="Q4329">
        <v>0</v>
      </c>
      <c r="R4329">
        <v>0</v>
      </c>
      <c r="S4329">
        <v>0</v>
      </c>
      <c r="T4329">
        <v>0</v>
      </c>
      <c r="U4329">
        <v>0</v>
      </c>
      <c r="V4329">
        <v>0</v>
      </c>
      <c r="W4329">
        <v>0</v>
      </c>
      <c r="X4329">
        <v>0.33567252510635009</v>
      </c>
      <c r="Y4329">
        <v>0</v>
      </c>
      <c r="Z4329">
        <v>0</v>
      </c>
      <c r="AA4329">
        <v>0</v>
      </c>
      <c r="AB4329">
        <v>0</v>
      </c>
      <c r="AC4329">
        <v>0</v>
      </c>
      <c r="AD4329">
        <v>0</v>
      </c>
      <c r="AE4329">
        <v>0.33567252510635009</v>
      </c>
    </row>
    <row r="4330" spans="1:31" x14ac:dyDescent="0.3">
      <c r="A4330">
        <v>2702220</v>
      </c>
      <c r="B4330">
        <v>1</v>
      </c>
      <c r="C4330" t="s">
        <v>80</v>
      </c>
      <c r="D4330" t="s">
        <v>94</v>
      </c>
      <c r="E4330" t="s">
        <v>213</v>
      </c>
      <c r="F4330" t="s">
        <v>12318</v>
      </c>
      <c r="G4330" t="s">
        <v>688</v>
      </c>
      <c r="H4330" t="s">
        <v>187</v>
      </c>
      <c r="I4330" t="s">
        <v>136</v>
      </c>
      <c r="J4330" t="s">
        <v>137</v>
      </c>
      <c r="K4330" t="s">
        <v>138</v>
      </c>
      <c r="L4330" t="s">
        <v>12319</v>
      </c>
      <c r="M4330" t="s">
        <v>12320</v>
      </c>
      <c r="N4330">
        <v>2.2255555550000001</v>
      </c>
      <c r="O4330">
        <v>0</v>
      </c>
      <c r="P4330">
        <v>1</v>
      </c>
      <c r="Q4330">
        <v>0</v>
      </c>
      <c r="R4330">
        <v>0</v>
      </c>
      <c r="S4330">
        <v>0</v>
      </c>
      <c r="T4330">
        <v>0</v>
      </c>
      <c r="U4330">
        <v>0</v>
      </c>
      <c r="V4330">
        <v>0</v>
      </c>
      <c r="W4330">
        <v>0</v>
      </c>
      <c r="X4330">
        <v>0</v>
      </c>
      <c r="Y4330">
        <v>0</v>
      </c>
      <c r="Z4330">
        <v>0</v>
      </c>
      <c r="AA4330">
        <v>0</v>
      </c>
      <c r="AB4330">
        <v>0</v>
      </c>
      <c r="AC4330">
        <v>0</v>
      </c>
      <c r="AD4330">
        <v>0</v>
      </c>
      <c r="AE4330">
        <v>0</v>
      </c>
    </row>
    <row r="4331" spans="1:31" x14ac:dyDescent="0.3">
      <c r="A4331">
        <v>2702220</v>
      </c>
      <c r="B4331">
        <v>2</v>
      </c>
      <c r="C4331" t="s">
        <v>80</v>
      </c>
      <c r="D4331" t="s">
        <v>94</v>
      </c>
      <c r="E4331" t="s">
        <v>244</v>
      </c>
      <c r="F4331" t="s">
        <v>2014</v>
      </c>
      <c r="G4331" t="s">
        <v>688</v>
      </c>
      <c r="H4331" t="s">
        <v>187</v>
      </c>
      <c r="I4331" t="s">
        <v>136</v>
      </c>
      <c r="J4331" t="s">
        <v>137</v>
      </c>
      <c r="K4331" t="s">
        <v>138</v>
      </c>
      <c r="L4331" t="s">
        <v>12320</v>
      </c>
      <c r="M4331" t="s">
        <v>12321</v>
      </c>
      <c r="N4331">
        <v>0.51527777699999999</v>
      </c>
      <c r="O4331">
        <v>0</v>
      </c>
      <c r="P4331">
        <v>24</v>
      </c>
      <c r="Q4331">
        <v>0</v>
      </c>
      <c r="R4331">
        <v>0</v>
      </c>
      <c r="S4331">
        <v>0</v>
      </c>
      <c r="T4331">
        <v>2</v>
      </c>
      <c r="U4331">
        <v>0</v>
      </c>
      <c r="V4331">
        <v>0</v>
      </c>
      <c r="W4331">
        <v>0</v>
      </c>
      <c r="X4331">
        <v>1.1329895461114272</v>
      </c>
      <c r="Y4331">
        <v>0</v>
      </c>
      <c r="Z4331">
        <v>0</v>
      </c>
      <c r="AA4331">
        <v>0</v>
      </c>
      <c r="AB4331">
        <v>7.4672231875890838E-2</v>
      </c>
      <c r="AC4331">
        <v>0</v>
      </c>
      <c r="AD4331">
        <v>0</v>
      </c>
      <c r="AE4331">
        <v>1.207661777987318</v>
      </c>
    </row>
    <row r="4332" spans="1:31" x14ac:dyDescent="0.3">
      <c r="A4332">
        <v>2702159</v>
      </c>
      <c r="B4332">
        <v>1</v>
      </c>
      <c r="C4332" t="s">
        <v>81</v>
      </c>
      <c r="D4332" t="s">
        <v>112</v>
      </c>
      <c r="E4332" t="s">
        <v>213</v>
      </c>
      <c r="F4332" t="s">
        <v>12322</v>
      </c>
      <c r="G4332" t="s">
        <v>688</v>
      </c>
      <c r="H4332" t="s">
        <v>187</v>
      </c>
      <c r="I4332" t="s">
        <v>136</v>
      </c>
      <c r="J4332" t="s">
        <v>137</v>
      </c>
      <c r="K4332" t="s">
        <v>138</v>
      </c>
      <c r="L4332" t="s">
        <v>12323</v>
      </c>
      <c r="M4332" t="s">
        <v>12324</v>
      </c>
      <c r="N4332">
        <v>4.704722222</v>
      </c>
      <c r="O4332">
        <v>0</v>
      </c>
      <c r="P4332">
        <v>0</v>
      </c>
      <c r="Q4332">
        <v>0</v>
      </c>
      <c r="R4332">
        <v>0</v>
      </c>
      <c r="S4332">
        <v>0</v>
      </c>
      <c r="T4332">
        <v>1</v>
      </c>
      <c r="U4332">
        <v>0</v>
      </c>
      <c r="V4332">
        <v>0</v>
      </c>
      <c r="W4332">
        <v>0</v>
      </c>
      <c r="X4332">
        <v>0</v>
      </c>
      <c r="Y4332">
        <v>0</v>
      </c>
      <c r="Z4332">
        <v>0</v>
      </c>
      <c r="AA4332">
        <v>0</v>
      </c>
      <c r="AB4332">
        <v>0.44510324553605718</v>
      </c>
      <c r="AC4332">
        <v>0</v>
      </c>
      <c r="AD4332">
        <v>0</v>
      </c>
      <c r="AE4332">
        <v>0.44510324553605718</v>
      </c>
    </row>
    <row r="4333" spans="1:31" x14ac:dyDescent="0.3">
      <c r="A4333">
        <v>2702188</v>
      </c>
      <c r="B4333">
        <v>1</v>
      </c>
      <c r="C4333" t="s">
        <v>81</v>
      </c>
      <c r="D4333" t="s">
        <v>122</v>
      </c>
      <c r="E4333" t="s">
        <v>244</v>
      </c>
      <c r="F4333" t="s">
        <v>12325</v>
      </c>
      <c r="G4333" t="s">
        <v>968</v>
      </c>
      <c r="H4333" t="s">
        <v>187</v>
      </c>
      <c r="I4333" t="s">
        <v>136</v>
      </c>
      <c r="J4333" t="s">
        <v>137</v>
      </c>
      <c r="K4333" t="s">
        <v>138</v>
      </c>
      <c r="L4333" t="s">
        <v>12326</v>
      </c>
      <c r="M4333" t="s">
        <v>12327</v>
      </c>
      <c r="N4333">
        <v>4.0602777769999996</v>
      </c>
      <c r="O4333">
        <v>0</v>
      </c>
      <c r="P4333">
        <v>71</v>
      </c>
      <c r="Q4333">
        <v>0</v>
      </c>
      <c r="R4333">
        <v>0</v>
      </c>
      <c r="S4333">
        <v>0</v>
      </c>
      <c r="T4333">
        <v>0</v>
      </c>
      <c r="U4333">
        <v>0</v>
      </c>
      <c r="V4333">
        <v>0</v>
      </c>
      <c r="W4333">
        <v>0</v>
      </c>
      <c r="X4333">
        <v>25.085326382900739</v>
      </c>
      <c r="Y4333">
        <v>0</v>
      </c>
      <c r="Z4333">
        <v>0</v>
      </c>
      <c r="AA4333">
        <v>0</v>
      </c>
      <c r="AB4333">
        <v>0</v>
      </c>
      <c r="AC4333">
        <v>0</v>
      </c>
      <c r="AD4333">
        <v>0</v>
      </c>
      <c r="AE4333">
        <v>25.085326382900739</v>
      </c>
    </row>
    <row r="4334" spans="1:31" x14ac:dyDescent="0.3">
      <c r="A4334">
        <v>2702263</v>
      </c>
      <c r="B4334">
        <v>1</v>
      </c>
      <c r="C4334" t="s">
        <v>80</v>
      </c>
      <c r="D4334" t="s">
        <v>96</v>
      </c>
      <c r="E4334" t="s">
        <v>213</v>
      </c>
      <c r="F4334" t="s">
        <v>12328</v>
      </c>
      <c r="G4334" t="s">
        <v>831</v>
      </c>
      <c r="H4334" t="s">
        <v>187</v>
      </c>
      <c r="I4334" t="s">
        <v>136</v>
      </c>
      <c r="J4334" t="s">
        <v>137</v>
      </c>
      <c r="K4334" t="s">
        <v>138</v>
      </c>
      <c r="L4334" t="s">
        <v>12329</v>
      </c>
      <c r="M4334" t="s">
        <v>12330</v>
      </c>
      <c r="N4334">
        <v>1.234444444</v>
      </c>
      <c r="O4334">
        <v>0</v>
      </c>
      <c r="P4334">
        <v>2</v>
      </c>
      <c r="Q4334">
        <v>0</v>
      </c>
      <c r="R4334">
        <v>0</v>
      </c>
      <c r="S4334">
        <v>0</v>
      </c>
      <c r="T4334">
        <v>0</v>
      </c>
      <c r="U4334">
        <v>0</v>
      </c>
      <c r="V4334">
        <v>0</v>
      </c>
      <c r="W4334">
        <v>0</v>
      </c>
      <c r="X4334">
        <v>0.61005185149887653</v>
      </c>
      <c r="Y4334">
        <v>0</v>
      </c>
      <c r="Z4334">
        <v>0</v>
      </c>
      <c r="AA4334">
        <v>0</v>
      </c>
      <c r="AB4334">
        <v>0</v>
      </c>
      <c r="AC4334">
        <v>0</v>
      </c>
      <c r="AD4334">
        <v>0</v>
      </c>
      <c r="AE4334">
        <v>0.61005185149887653</v>
      </c>
    </row>
    <row r="4335" spans="1:31" x14ac:dyDescent="0.3">
      <c r="A4335">
        <v>2702269</v>
      </c>
      <c r="B4335">
        <v>1</v>
      </c>
      <c r="C4335" t="s">
        <v>80</v>
      </c>
      <c r="D4335" t="s">
        <v>100</v>
      </c>
      <c r="E4335" t="s">
        <v>213</v>
      </c>
      <c r="F4335" t="s">
        <v>12331</v>
      </c>
      <c r="G4335" t="s">
        <v>831</v>
      </c>
      <c r="H4335" t="s">
        <v>187</v>
      </c>
      <c r="I4335" t="s">
        <v>136</v>
      </c>
      <c r="J4335" t="s">
        <v>137</v>
      </c>
      <c r="K4335" t="s">
        <v>138</v>
      </c>
      <c r="L4335" t="s">
        <v>12332</v>
      </c>
      <c r="M4335" t="s">
        <v>12333</v>
      </c>
      <c r="N4335">
        <v>3.0666666660000002</v>
      </c>
      <c r="O4335">
        <v>0</v>
      </c>
      <c r="P4335">
        <v>1</v>
      </c>
      <c r="Q4335">
        <v>0</v>
      </c>
      <c r="R4335">
        <v>0</v>
      </c>
      <c r="S4335">
        <v>0</v>
      </c>
      <c r="T4335">
        <v>0</v>
      </c>
      <c r="U4335">
        <v>0</v>
      </c>
      <c r="V4335">
        <v>0</v>
      </c>
      <c r="W4335">
        <v>0</v>
      </c>
      <c r="X4335">
        <v>0.5688514755166667</v>
      </c>
      <c r="Y4335">
        <v>0</v>
      </c>
      <c r="Z4335">
        <v>0</v>
      </c>
      <c r="AA4335">
        <v>0</v>
      </c>
      <c r="AB4335">
        <v>0</v>
      </c>
      <c r="AC4335">
        <v>0</v>
      </c>
      <c r="AD4335">
        <v>0</v>
      </c>
      <c r="AE4335">
        <v>0.5688514755166667</v>
      </c>
    </row>
    <row r="4336" spans="1:31" x14ac:dyDescent="0.3">
      <c r="A4336">
        <v>2701530</v>
      </c>
      <c r="B4336">
        <v>1</v>
      </c>
      <c r="C4336" t="s">
        <v>81</v>
      </c>
      <c r="D4336" t="s">
        <v>112</v>
      </c>
      <c r="E4336" t="s">
        <v>145</v>
      </c>
      <c r="F4336" t="s">
        <v>1406</v>
      </c>
      <c r="G4336" t="s">
        <v>165</v>
      </c>
      <c r="H4336" t="s">
        <v>135</v>
      </c>
      <c r="I4336" t="s">
        <v>136</v>
      </c>
      <c r="J4336" t="s">
        <v>137</v>
      </c>
      <c r="K4336" t="s">
        <v>166</v>
      </c>
      <c r="L4336" t="s">
        <v>12334</v>
      </c>
      <c r="M4336" t="s">
        <v>12335</v>
      </c>
      <c r="N4336">
        <v>6.8905555549999997</v>
      </c>
      <c r="O4336">
        <v>2</v>
      </c>
      <c r="P4336">
        <v>77</v>
      </c>
      <c r="Q4336">
        <v>57</v>
      </c>
      <c r="R4336">
        <v>84</v>
      </c>
      <c r="S4336">
        <v>9</v>
      </c>
      <c r="T4336">
        <v>1</v>
      </c>
      <c r="U4336">
        <v>1</v>
      </c>
      <c r="V4336">
        <v>0</v>
      </c>
      <c r="W4336">
        <v>2.6759662605283334</v>
      </c>
      <c r="X4336">
        <v>200.14028486917763</v>
      </c>
      <c r="Y4336">
        <v>1075.4325218827244</v>
      </c>
      <c r="Z4336">
        <v>656.37520935842531</v>
      </c>
      <c r="AA4336">
        <v>101.13024736536779</v>
      </c>
      <c r="AB4336">
        <v>6.0231553702809659</v>
      </c>
      <c r="AC4336">
        <v>329.74834378038707</v>
      </c>
      <c r="AD4336">
        <v>0</v>
      </c>
      <c r="AE4336">
        <v>2371.5257288868916</v>
      </c>
    </row>
    <row r="4337" spans="1:31" x14ac:dyDescent="0.3">
      <c r="A4337">
        <v>2701535</v>
      </c>
      <c r="B4337">
        <v>1</v>
      </c>
      <c r="C4337" t="s">
        <v>81</v>
      </c>
      <c r="D4337" t="s">
        <v>112</v>
      </c>
      <c r="E4337" t="s">
        <v>160</v>
      </c>
      <c r="F4337" t="s">
        <v>12336</v>
      </c>
      <c r="G4337" t="s">
        <v>165</v>
      </c>
      <c r="H4337" t="s">
        <v>135</v>
      </c>
      <c r="I4337" t="s">
        <v>136</v>
      </c>
      <c r="J4337" t="s">
        <v>137</v>
      </c>
      <c r="K4337" t="s">
        <v>166</v>
      </c>
      <c r="L4337" t="s">
        <v>12337</v>
      </c>
      <c r="M4337" t="s">
        <v>12338</v>
      </c>
      <c r="N4337">
        <v>8.2958333329999991</v>
      </c>
      <c r="O4337">
        <v>4</v>
      </c>
      <c r="P4337">
        <v>902</v>
      </c>
      <c r="Q4337">
        <v>2</v>
      </c>
      <c r="R4337">
        <v>79</v>
      </c>
      <c r="S4337">
        <v>3</v>
      </c>
      <c r="T4337">
        <v>31</v>
      </c>
      <c r="U4337">
        <v>0</v>
      </c>
      <c r="V4337">
        <v>0</v>
      </c>
      <c r="W4337">
        <v>6.4093320137499994</v>
      </c>
      <c r="X4337">
        <v>478.48897948867921</v>
      </c>
      <c r="Y4337">
        <v>70.33070432691909</v>
      </c>
      <c r="Z4337">
        <v>189.54368719859343</v>
      </c>
      <c r="AA4337">
        <v>28.033331312416887</v>
      </c>
      <c r="AB4337">
        <v>95.66071829312537</v>
      </c>
      <c r="AC4337">
        <v>0</v>
      </c>
      <c r="AD4337">
        <v>0</v>
      </c>
      <c r="AE4337">
        <v>868.46675263348402</v>
      </c>
    </row>
    <row r="4338" spans="1:31" x14ac:dyDescent="0.3">
      <c r="A4338">
        <v>2701540</v>
      </c>
      <c r="B4338">
        <v>1</v>
      </c>
      <c r="C4338" t="s">
        <v>80</v>
      </c>
      <c r="D4338" t="s">
        <v>104</v>
      </c>
      <c r="E4338" t="s">
        <v>132</v>
      </c>
      <c r="F4338" t="s">
        <v>6796</v>
      </c>
      <c r="G4338" t="s">
        <v>346</v>
      </c>
      <c r="H4338" t="s">
        <v>135</v>
      </c>
      <c r="I4338" t="s">
        <v>136</v>
      </c>
      <c r="J4338" t="s">
        <v>137</v>
      </c>
      <c r="K4338" t="s">
        <v>166</v>
      </c>
      <c r="L4338" t="s">
        <v>12339</v>
      </c>
      <c r="M4338" t="s">
        <v>12340</v>
      </c>
      <c r="N4338">
        <v>6.1177777769999997</v>
      </c>
      <c r="O4338">
        <v>7</v>
      </c>
      <c r="P4338">
        <v>96</v>
      </c>
      <c r="Q4338">
        <v>50</v>
      </c>
      <c r="R4338">
        <v>206</v>
      </c>
      <c r="S4338">
        <v>12</v>
      </c>
      <c r="T4338">
        <v>47</v>
      </c>
      <c r="U4338">
        <v>2</v>
      </c>
      <c r="V4338">
        <v>0</v>
      </c>
      <c r="W4338">
        <v>14.01169715678855</v>
      </c>
      <c r="X4338">
        <v>103.93529623229344</v>
      </c>
      <c r="Y4338">
        <v>158.18063752531248</v>
      </c>
      <c r="Z4338">
        <v>348.94779360543504</v>
      </c>
      <c r="AA4338">
        <v>157.85829887296052</v>
      </c>
      <c r="AB4338">
        <v>131.47706970763494</v>
      </c>
      <c r="AC4338">
        <v>120.43983061281237</v>
      </c>
      <c r="AD4338">
        <v>0</v>
      </c>
      <c r="AE4338">
        <v>1034.8506237132374</v>
      </c>
    </row>
    <row r="4339" spans="1:31" x14ac:dyDescent="0.3">
      <c r="A4339">
        <v>2701545</v>
      </c>
      <c r="B4339">
        <v>1</v>
      </c>
      <c r="C4339" t="s">
        <v>81</v>
      </c>
      <c r="D4339" t="s">
        <v>122</v>
      </c>
      <c r="E4339" t="s">
        <v>145</v>
      </c>
      <c r="F4339" t="s">
        <v>12341</v>
      </c>
      <c r="G4339" t="s">
        <v>165</v>
      </c>
      <c r="H4339" t="s">
        <v>135</v>
      </c>
      <c r="I4339" t="s">
        <v>136</v>
      </c>
      <c r="J4339" t="s">
        <v>137</v>
      </c>
      <c r="K4339" t="s">
        <v>166</v>
      </c>
      <c r="L4339" t="s">
        <v>12342</v>
      </c>
      <c r="M4339" t="s">
        <v>12343</v>
      </c>
      <c r="N4339">
        <v>6.7244444440000004</v>
      </c>
      <c r="O4339">
        <v>0</v>
      </c>
      <c r="P4339">
        <v>143</v>
      </c>
      <c r="Q4339">
        <v>0</v>
      </c>
      <c r="R4339">
        <v>0</v>
      </c>
      <c r="S4339">
        <v>1</v>
      </c>
      <c r="T4339">
        <v>4</v>
      </c>
      <c r="U4339">
        <v>0</v>
      </c>
      <c r="V4339">
        <v>0</v>
      </c>
      <c r="W4339">
        <v>0</v>
      </c>
      <c r="X4339">
        <v>93.640903818757593</v>
      </c>
      <c r="Y4339">
        <v>0</v>
      </c>
      <c r="Z4339">
        <v>0</v>
      </c>
      <c r="AA4339">
        <v>18.050556327122944</v>
      </c>
      <c r="AB4339">
        <v>2.7289368115475026</v>
      </c>
      <c r="AC4339">
        <v>0</v>
      </c>
      <c r="AD4339">
        <v>0</v>
      </c>
      <c r="AE4339">
        <v>114.42039695742804</v>
      </c>
    </row>
    <row r="4340" spans="1:31" x14ac:dyDescent="0.3">
      <c r="A4340">
        <v>2701610</v>
      </c>
      <c r="B4340">
        <v>1</v>
      </c>
      <c r="C4340" t="s">
        <v>81</v>
      </c>
      <c r="D4340" t="s">
        <v>118</v>
      </c>
      <c r="E4340" t="s">
        <v>145</v>
      </c>
      <c r="F4340" t="s">
        <v>1357</v>
      </c>
      <c r="G4340" t="s">
        <v>346</v>
      </c>
      <c r="H4340" t="s">
        <v>135</v>
      </c>
      <c r="I4340" t="s">
        <v>136</v>
      </c>
      <c r="J4340" t="s">
        <v>137</v>
      </c>
      <c r="K4340" t="s">
        <v>166</v>
      </c>
      <c r="L4340" t="s">
        <v>12344</v>
      </c>
      <c r="M4340" t="s">
        <v>12345</v>
      </c>
      <c r="N4340">
        <v>7.006388888</v>
      </c>
      <c r="O4340">
        <v>0</v>
      </c>
      <c r="P4340">
        <v>376</v>
      </c>
      <c r="Q4340">
        <v>0</v>
      </c>
      <c r="R4340">
        <v>7</v>
      </c>
      <c r="S4340">
        <v>0</v>
      </c>
      <c r="T4340">
        <v>40</v>
      </c>
      <c r="U4340">
        <v>0</v>
      </c>
      <c r="V4340">
        <v>0</v>
      </c>
      <c r="W4340">
        <v>0</v>
      </c>
      <c r="X4340">
        <v>417.09503817538842</v>
      </c>
      <c r="Y4340">
        <v>0</v>
      </c>
      <c r="Z4340">
        <v>18.809586347855909</v>
      </c>
      <c r="AA4340">
        <v>0</v>
      </c>
      <c r="AB4340">
        <v>133.21877409610008</v>
      </c>
      <c r="AC4340">
        <v>0</v>
      </c>
      <c r="AD4340">
        <v>0</v>
      </c>
      <c r="AE4340">
        <v>569.12339861934436</v>
      </c>
    </row>
    <row r="4341" spans="1:31" x14ac:dyDescent="0.3">
      <c r="A4341">
        <v>2701661</v>
      </c>
      <c r="B4341">
        <v>1</v>
      </c>
      <c r="C4341" t="s">
        <v>81</v>
      </c>
      <c r="D4341" t="s">
        <v>127</v>
      </c>
      <c r="E4341" t="s">
        <v>132</v>
      </c>
      <c r="F4341" t="s">
        <v>12346</v>
      </c>
      <c r="G4341" t="s">
        <v>165</v>
      </c>
      <c r="H4341" t="s">
        <v>135</v>
      </c>
      <c r="I4341" t="s">
        <v>136</v>
      </c>
      <c r="J4341" t="s">
        <v>137</v>
      </c>
      <c r="K4341" t="s">
        <v>166</v>
      </c>
      <c r="L4341" t="s">
        <v>12347</v>
      </c>
      <c r="M4341" t="s">
        <v>12348</v>
      </c>
      <c r="N4341">
        <v>5.5449999999999999</v>
      </c>
      <c r="O4341">
        <v>5</v>
      </c>
      <c r="P4341">
        <v>0</v>
      </c>
      <c r="Q4341">
        <v>32</v>
      </c>
      <c r="R4341">
        <v>0</v>
      </c>
      <c r="S4341">
        <v>6</v>
      </c>
      <c r="T4341">
        <v>0</v>
      </c>
      <c r="U4341">
        <v>2</v>
      </c>
      <c r="V4341">
        <v>0</v>
      </c>
      <c r="W4341">
        <v>5.2971230138250025</v>
      </c>
      <c r="X4341">
        <v>0</v>
      </c>
      <c r="Y4341">
        <v>194.6636276467986</v>
      </c>
      <c r="Z4341">
        <v>0</v>
      </c>
      <c r="AA4341">
        <v>105.31895259845281</v>
      </c>
      <c r="AB4341">
        <v>0</v>
      </c>
      <c r="AC4341">
        <v>288.69130755198717</v>
      </c>
      <c r="AD4341">
        <v>0</v>
      </c>
      <c r="AE4341">
        <v>593.97101081106359</v>
      </c>
    </row>
    <row r="4342" spans="1:31" x14ac:dyDescent="0.3">
      <c r="A4342">
        <v>2701668</v>
      </c>
      <c r="B4342">
        <v>1</v>
      </c>
      <c r="C4342" t="s">
        <v>81</v>
      </c>
      <c r="D4342" t="s">
        <v>127</v>
      </c>
      <c r="E4342" t="s">
        <v>132</v>
      </c>
      <c r="F4342" t="s">
        <v>12349</v>
      </c>
      <c r="G4342" t="s">
        <v>165</v>
      </c>
      <c r="H4342" t="s">
        <v>135</v>
      </c>
      <c r="I4342" t="s">
        <v>136</v>
      </c>
      <c r="J4342" t="s">
        <v>137</v>
      </c>
      <c r="K4342" t="s">
        <v>166</v>
      </c>
      <c r="L4342" t="s">
        <v>12350</v>
      </c>
      <c r="M4342" t="s">
        <v>12351</v>
      </c>
      <c r="N4342">
        <v>5.5469444440000002</v>
      </c>
      <c r="O4342">
        <v>0</v>
      </c>
      <c r="P4342">
        <v>3</v>
      </c>
      <c r="Q4342">
        <v>40</v>
      </c>
      <c r="R4342">
        <v>37</v>
      </c>
      <c r="S4342">
        <v>4</v>
      </c>
      <c r="T4342">
        <v>1</v>
      </c>
      <c r="U4342">
        <v>0</v>
      </c>
      <c r="V4342">
        <v>0</v>
      </c>
      <c r="W4342">
        <v>0</v>
      </c>
      <c r="X4342">
        <v>0.7428638237839752</v>
      </c>
      <c r="Y4342">
        <v>202.21261831820371</v>
      </c>
      <c r="Z4342">
        <v>127.78690009076745</v>
      </c>
      <c r="AA4342">
        <v>54.494311940472919</v>
      </c>
      <c r="AB4342">
        <v>1.3411188914799086</v>
      </c>
      <c r="AC4342">
        <v>0</v>
      </c>
      <c r="AD4342">
        <v>0</v>
      </c>
      <c r="AE4342">
        <v>386.57781306470798</v>
      </c>
    </row>
    <row r="4343" spans="1:31" x14ac:dyDescent="0.3">
      <c r="A4343">
        <v>2701775</v>
      </c>
      <c r="B4343">
        <v>1</v>
      </c>
      <c r="C4343" t="s">
        <v>80</v>
      </c>
      <c r="D4343" t="s">
        <v>91</v>
      </c>
      <c r="E4343" t="s">
        <v>132</v>
      </c>
      <c r="F4343" t="s">
        <v>12352</v>
      </c>
      <c r="G4343" t="s">
        <v>346</v>
      </c>
      <c r="H4343" t="s">
        <v>135</v>
      </c>
      <c r="I4343" t="s">
        <v>136</v>
      </c>
      <c r="J4343" t="s">
        <v>137</v>
      </c>
      <c r="K4343" t="s">
        <v>166</v>
      </c>
      <c r="L4343" t="s">
        <v>12353</v>
      </c>
      <c r="M4343" t="s">
        <v>12354</v>
      </c>
      <c r="N4343">
        <v>4.2197222219999997</v>
      </c>
      <c r="O4343">
        <v>3</v>
      </c>
      <c r="P4343">
        <v>13</v>
      </c>
      <c r="Q4343">
        <v>15</v>
      </c>
      <c r="R4343">
        <v>18</v>
      </c>
      <c r="S4343">
        <v>3</v>
      </c>
      <c r="T4343">
        <v>63</v>
      </c>
      <c r="U4343">
        <v>1</v>
      </c>
      <c r="V4343">
        <v>0</v>
      </c>
      <c r="W4343">
        <v>67.258793837222854</v>
      </c>
      <c r="X4343">
        <v>7.0309974333609402</v>
      </c>
      <c r="Y4343">
        <v>84.287125354081653</v>
      </c>
      <c r="Z4343">
        <v>88.510396373738686</v>
      </c>
      <c r="AA4343">
        <v>25.557493411013201</v>
      </c>
      <c r="AB4343">
        <v>528.42318381704467</v>
      </c>
      <c r="AC4343">
        <v>125.65346893110956</v>
      </c>
      <c r="AD4343">
        <v>0</v>
      </c>
      <c r="AE4343">
        <v>926.72145915757142</v>
      </c>
    </row>
    <row r="4344" spans="1:31" x14ac:dyDescent="0.3">
      <c r="A4344">
        <v>2701794</v>
      </c>
      <c r="B4344">
        <v>1</v>
      </c>
      <c r="C4344" t="s">
        <v>80</v>
      </c>
      <c r="D4344" t="s">
        <v>94</v>
      </c>
      <c r="E4344" t="s">
        <v>145</v>
      </c>
      <c r="F4344" t="s">
        <v>12355</v>
      </c>
      <c r="G4344" t="s">
        <v>176</v>
      </c>
      <c r="H4344" t="s">
        <v>135</v>
      </c>
      <c r="I4344" t="s">
        <v>136</v>
      </c>
      <c r="J4344" t="s">
        <v>137</v>
      </c>
      <c r="K4344" t="s">
        <v>138</v>
      </c>
      <c r="L4344" t="s">
        <v>12356</v>
      </c>
      <c r="M4344" t="s">
        <v>12357</v>
      </c>
      <c r="N4344">
        <v>2.1247222219999999</v>
      </c>
      <c r="O4344">
        <v>6</v>
      </c>
      <c r="P4344">
        <v>19</v>
      </c>
      <c r="Q4344">
        <v>15</v>
      </c>
      <c r="R4344">
        <v>14</v>
      </c>
      <c r="S4344">
        <v>1</v>
      </c>
      <c r="T4344">
        <v>27</v>
      </c>
      <c r="U4344">
        <v>0</v>
      </c>
      <c r="V4344">
        <v>0</v>
      </c>
      <c r="W4344">
        <v>3.9284076546232471</v>
      </c>
      <c r="X4344">
        <v>4.8339066410030362</v>
      </c>
      <c r="Y4344">
        <v>23.55845454345954</v>
      </c>
      <c r="Z4344">
        <v>16.190857189857756</v>
      </c>
      <c r="AA4344">
        <v>12.984286422974202</v>
      </c>
      <c r="AB4344">
        <v>50.974237140925105</v>
      </c>
      <c r="AC4344">
        <v>0</v>
      </c>
      <c r="AD4344">
        <v>0</v>
      </c>
      <c r="AE4344">
        <v>112.47014959284289</v>
      </c>
    </row>
    <row r="4345" spans="1:31" x14ac:dyDescent="0.3">
      <c r="A4345">
        <v>2701899</v>
      </c>
      <c r="B4345">
        <v>1</v>
      </c>
      <c r="C4345" t="s">
        <v>80</v>
      </c>
      <c r="D4345" t="s">
        <v>104</v>
      </c>
      <c r="E4345" t="s">
        <v>160</v>
      </c>
      <c r="F4345" t="s">
        <v>1439</v>
      </c>
      <c r="G4345" t="s">
        <v>134</v>
      </c>
      <c r="H4345" t="s">
        <v>135</v>
      </c>
      <c r="I4345" t="s">
        <v>136</v>
      </c>
      <c r="J4345" t="s">
        <v>137</v>
      </c>
      <c r="K4345" t="s">
        <v>138</v>
      </c>
      <c r="L4345" t="s">
        <v>12358</v>
      </c>
      <c r="M4345" t="s">
        <v>12359</v>
      </c>
      <c r="N4345">
        <v>0.709166666</v>
      </c>
      <c r="O4345">
        <v>11</v>
      </c>
      <c r="P4345">
        <v>209</v>
      </c>
      <c r="Q4345">
        <v>9</v>
      </c>
      <c r="R4345">
        <v>33</v>
      </c>
      <c r="S4345">
        <v>18</v>
      </c>
      <c r="T4345">
        <v>65</v>
      </c>
      <c r="U4345">
        <v>1</v>
      </c>
      <c r="V4345">
        <v>0</v>
      </c>
      <c r="W4345">
        <v>17.926945093544191</v>
      </c>
      <c r="X4345">
        <v>48.497582549648364</v>
      </c>
      <c r="Y4345">
        <v>8.9128207532344916</v>
      </c>
      <c r="Z4345">
        <v>18.914444739056741</v>
      </c>
      <c r="AA4345">
        <v>115.0334930818661</v>
      </c>
      <c r="AB4345">
        <v>118.83320937668357</v>
      </c>
      <c r="AC4345">
        <v>17.000734471349691</v>
      </c>
      <c r="AD4345">
        <v>0</v>
      </c>
      <c r="AE4345">
        <v>345.11923006538314</v>
      </c>
    </row>
    <row r="4346" spans="1:31" x14ac:dyDescent="0.3">
      <c r="A4346">
        <v>2701917</v>
      </c>
      <c r="B4346">
        <v>1</v>
      </c>
      <c r="C4346" t="s">
        <v>80</v>
      </c>
      <c r="D4346" t="s">
        <v>104</v>
      </c>
      <c r="E4346" t="s">
        <v>160</v>
      </c>
      <c r="F4346" t="s">
        <v>12360</v>
      </c>
      <c r="G4346" t="s">
        <v>134</v>
      </c>
      <c r="H4346" t="s">
        <v>135</v>
      </c>
      <c r="I4346" t="s">
        <v>136</v>
      </c>
      <c r="J4346" t="s">
        <v>137</v>
      </c>
      <c r="K4346" t="s">
        <v>138</v>
      </c>
      <c r="L4346" t="s">
        <v>12361</v>
      </c>
      <c r="M4346" t="s">
        <v>12362</v>
      </c>
      <c r="N4346">
        <v>0.79694444399999997</v>
      </c>
      <c r="O4346">
        <v>38</v>
      </c>
      <c r="P4346">
        <v>2092</v>
      </c>
      <c r="Q4346">
        <v>119</v>
      </c>
      <c r="R4346">
        <v>160</v>
      </c>
      <c r="S4346">
        <v>40</v>
      </c>
      <c r="T4346">
        <v>224</v>
      </c>
      <c r="U4346">
        <v>2</v>
      </c>
      <c r="V4346">
        <v>1</v>
      </c>
      <c r="W4346">
        <v>32.173725941736372</v>
      </c>
      <c r="X4346">
        <v>291.30967273343902</v>
      </c>
      <c r="Y4346">
        <v>120.30410354627442</v>
      </c>
      <c r="Z4346">
        <v>54.831291045339441</v>
      </c>
      <c r="AA4346">
        <v>147.1049098424007</v>
      </c>
      <c r="AB4346">
        <v>129.53865555671081</v>
      </c>
      <c r="AC4346">
        <v>2.8607945303251165</v>
      </c>
      <c r="AD4346">
        <v>2.7160092612672564</v>
      </c>
      <c r="AE4346">
        <v>780.83916245749322</v>
      </c>
    </row>
    <row r="4347" spans="1:31" x14ac:dyDescent="0.3">
      <c r="A4347">
        <v>2701975</v>
      </c>
      <c r="B4347">
        <v>1</v>
      </c>
      <c r="C4347" t="s">
        <v>81</v>
      </c>
      <c r="D4347" t="s">
        <v>126</v>
      </c>
      <c r="E4347" t="s">
        <v>145</v>
      </c>
      <c r="F4347" t="s">
        <v>4237</v>
      </c>
      <c r="G4347" t="s">
        <v>134</v>
      </c>
      <c r="H4347" t="s">
        <v>135</v>
      </c>
      <c r="I4347" t="s">
        <v>136</v>
      </c>
      <c r="J4347" t="s">
        <v>137</v>
      </c>
      <c r="K4347" t="s">
        <v>138</v>
      </c>
      <c r="L4347" t="s">
        <v>12363</v>
      </c>
      <c r="M4347" t="s">
        <v>12364</v>
      </c>
      <c r="N4347">
        <v>1.122222222</v>
      </c>
      <c r="O4347">
        <v>3</v>
      </c>
      <c r="P4347">
        <v>364</v>
      </c>
      <c r="Q4347">
        <v>5</v>
      </c>
      <c r="R4347">
        <v>112</v>
      </c>
      <c r="S4347">
        <v>1</v>
      </c>
      <c r="T4347">
        <v>12</v>
      </c>
      <c r="U4347">
        <v>0</v>
      </c>
      <c r="V4347">
        <v>0</v>
      </c>
      <c r="W4347">
        <v>0.62610560941500004</v>
      </c>
      <c r="X4347">
        <v>25.503853857155125</v>
      </c>
      <c r="Y4347">
        <v>39.139143923553988</v>
      </c>
      <c r="Z4347">
        <v>10.448028173972098</v>
      </c>
      <c r="AA4347">
        <v>12.289826259947965</v>
      </c>
      <c r="AB4347">
        <v>5.7872600167093745E-2</v>
      </c>
      <c r="AC4347">
        <v>0</v>
      </c>
      <c r="AD4347">
        <v>0</v>
      </c>
      <c r="AE4347">
        <v>88.064830424211266</v>
      </c>
    </row>
    <row r="4348" spans="1:31" x14ac:dyDescent="0.3">
      <c r="A4348">
        <v>2701978</v>
      </c>
      <c r="B4348">
        <v>1</v>
      </c>
      <c r="C4348" t="s">
        <v>81</v>
      </c>
      <c r="D4348" t="s">
        <v>121</v>
      </c>
      <c r="E4348" t="s">
        <v>145</v>
      </c>
      <c r="F4348" t="s">
        <v>1891</v>
      </c>
      <c r="G4348" t="s">
        <v>134</v>
      </c>
      <c r="H4348" t="s">
        <v>135</v>
      </c>
      <c r="I4348" t="s">
        <v>136</v>
      </c>
      <c r="J4348" t="s">
        <v>137</v>
      </c>
      <c r="K4348" t="s">
        <v>138</v>
      </c>
      <c r="L4348" t="s">
        <v>12365</v>
      </c>
      <c r="M4348" t="s">
        <v>12366</v>
      </c>
      <c r="N4348">
        <v>0.35083333300000002</v>
      </c>
      <c r="O4348">
        <v>1</v>
      </c>
      <c r="P4348">
        <v>374</v>
      </c>
      <c r="Q4348">
        <v>0</v>
      </c>
      <c r="R4348">
        <v>14</v>
      </c>
      <c r="S4348">
        <v>3</v>
      </c>
      <c r="T4348">
        <v>115</v>
      </c>
      <c r="U4348">
        <v>0</v>
      </c>
      <c r="V4348">
        <v>0</v>
      </c>
      <c r="W4348">
        <v>6.5273504002499996E-2</v>
      </c>
      <c r="X4348">
        <v>18.285297225024298</v>
      </c>
      <c r="Y4348">
        <v>0</v>
      </c>
      <c r="Z4348">
        <v>2.7848608855268386</v>
      </c>
      <c r="AA4348">
        <v>6.9536670211539722</v>
      </c>
      <c r="AB4348">
        <v>10.772757670991501</v>
      </c>
      <c r="AC4348">
        <v>0</v>
      </c>
      <c r="AD4348">
        <v>0</v>
      </c>
      <c r="AE4348">
        <v>38.86185630669911</v>
      </c>
    </row>
    <row r="4349" spans="1:31" x14ac:dyDescent="0.3">
      <c r="A4349">
        <v>2701995</v>
      </c>
      <c r="B4349">
        <v>1</v>
      </c>
      <c r="C4349" t="s">
        <v>81</v>
      </c>
      <c r="D4349" t="s">
        <v>114</v>
      </c>
      <c r="E4349" t="s">
        <v>132</v>
      </c>
      <c r="F4349" t="s">
        <v>12367</v>
      </c>
      <c r="G4349" t="s">
        <v>134</v>
      </c>
      <c r="H4349" t="s">
        <v>135</v>
      </c>
      <c r="I4349" t="s">
        <v>136</v>
      </c>
      <c r="J4349" t="s">
        <v>137</v>
      </c>
      <c r="K4349" t="s">
        <v>138</v>
      </c>
      <c r="L4349" t="s">
        <v>12368</v>
      </c>
      <c r="M4349" t="s">
        <v>12369</v>
      </c>
      <c r="N4349">
        <v>1.477777777</v>
      </c>
      <c r="O4349">
        <v>0</v>
      </c>
      <c r="P4349">
        <v>965</v>
      </c>
      <c r="Q4349">
        <v>0</v>
      </c>
      <c r="R4349">
        <v>12</v>
      </c>
      <c r="S4349">
        <v>0</v>
      </c>
      <c r="T4349">
        <v>95</v>
      </c>
      <c r="U4349">
        <v>0</v>
      </c>
      <c r="V4349">
        <v>0</v>
      </c>
      <c r="W4349">
        <v>0</v>
      </c>
      <c r="X4349">
        <v>116.2815761540716</v>
      </c>
      <c r="Y4349">
        <v>0</v>
      </c>
      <c r="Z4349">
        <v>2.534307551486584</v>
      </c>
      <c r="AA4349">
        <v>0</v>
      </c>
      <c r="AB4349">
        <v>42.517794213561885</v>
      </c>
      <c r="AC4349">
        <v>0</v>
      </c>
      <c r="AD4349">
        <v>0</v>
      </c>
      <c r="AE4349">
        <v>161.33367791912008</v>
      </c>
    </row>
    <row r="4350" spans="1:31" x14ac:dyDescent="0.3">
      <c r="A4350">
        <v>2702018</v>
      </c>
      <c r="B4350">
        <v>1</v>
      </c>
      <c r="C4350" t="s">
        <v>80</v>
      </c>
      <c r="D4350" t="s">
        <v>94</v>
      </c>
      <c r="E4350" t="s">
        <v>132</v>
      </c>
      <c r="F4350" t="s">
        <v>4983</v>
      </c>
      <c r="G4350" t="s">
        <v>134</v>
      </c>
      <c r="H4350" t="s">
        <v>135</v>
      </c>
      <c r="I4350" t="s">
        <v>136</v>
      </c>
      <c r="J4350" t="s">
        <v>137</v>
      </c>
      <c r="K4350" t="s">
        <v>138</v>
      </c>
      <c r="L4350" t="s">
        <v>12370</v>
      </c>
      <c r="M4350" t="s">
        <v>12371</v>
      </c>
      <c r="N4350">
        <v>0.66638888799999996</v>
      </c>
      <c r="O4350">
        <v>2</v>
      </c>
      <c r="P4350">
        <v>0</v>
      </c>
      <c r="Q4350">
        <v>36</v>
      </c>
      <c r="R4350">
        <v>0</v>
      </c>
      <c r="S4350">
        <v>6</v>
      </c>
      <c r="T4350">
        <v>0</v>
      </c>
      <c r="U4350">
        <v>0</v>
      </c>
      <c r="V4350">
        <v>0</v>
      </c>
      <c r="W4350">
        <v>0.79982803916154022</v>
      </c>
      <c r="X4350">
        <v>0</v>
      </c>
      <c r="Y4350">
        <v>24.4986845408386</v>
      </c>
      <c r="Z4350">
        <v>0</v>
      </c>
      <c r="AA4350">
        <v>4.4442781315338404</v>
      </c>
      <c r="AB4350">
        <v>0</v>
      </c>
      <c r="AC4350">
        <v>0</v>
      </c>
      <c r="AD4350">
        <v>0</v>
      </c>
      <c r="AE4350">
        <v>29.742790711533978</v>
      </c>
    </row>
    <row r="4351" spans="1:31" x14ac:dyDescent="0.3">
      <c r="A4351">
        <v>2702022</v>
      </c>
      <c r="B4351">
        <v>1</v>
      </c>
      <c r="C4351" t="s">
        <v>80</v>
      </c>
      <c r="D4351" t="s">
        <v>95</v>
      </c>
      <c r="E4351" t="s">
        <v>145</v>
      </c>
      <c r="F4351" t="s">
        <v>12372</v>
      </c>
      <c r="G4351" t="s">
        <v>176</v>
      </c>
      <c r="H4351" t="s">
        <v>135</v>
      </c>
      <c r="I4351" t="s">
        <v>136</v>
      </c>
      <c r="J4351" t="s">
        <v>137</v>
      </c>
      <c r="K4351" t="s">
        <v>138</v>
      </c>
      <c r="L4351" t="s">
        <v>12373</v>
      </c>
      <c r="M4351" t="s">
        <v>12374</v>
      </c>
      <c r="N4351">
        <v>5.1386111110000003</v>
      </c>
      <c r="O4351">
        <v>0</v>
      </c>
      <c r="P4351">
        <v>74</v>
      </c>
      <c r="Q4351">
        <v>0</v>
      </c>
      <c r="R4351">
        <v>18</v>
      </c>
      <c r="S4351">
        <v>0</v>
      </c>
      <c r="T4351">
        <v>21</v>
      </c>
      <c r="U4351">
        <v>0</v>
      </c>
      <c r="V4351">
        <v>0</v>
      </c>
      <c r="W4351">
        <v>0</v>
      </c>
      <c r="X4351">
        <v>66.993194881039742</v>
      </c>
      <c r="Y4351">
        <v>0</v>
      </c>
      <c r="Z4351">
        <v>23.749080380797892</v>
      </c>
      <c r="AA4351">
        <v>0</v>
      </c>
      <c r="AB4351">
        <v>117.55461802772382</v>
      </c>
      <c r="AC4351">
        <v>0</v>
      </c>
      <c r="AD4351">
        <v>0</v>
      </c>
      <c r="AE4351">
        <v>208.29689328956147</v>
      </c>
    </row>
    <row r="4352" spans="1:31" x14ac:dyDescent="0.3">
      <c r="A4352">
        <v>2702026</v>
      </c>
      <c r="B4352">
        <v>1</v>
      </c>
      <c r="C4352" t="s">
        <v>81</v>
      </c>
      <c r="D4352" t="s">
        <v>127</v>
      </c>
      <c r="E4352" t="s">
        <v>132</v>
      </c>
      <c r="F4352" t="s">
        <v>11434</v>
      </c>
      <c r="G4352" t="s">
        <v>134</v>
      </c>
      <c r="H4352" t="s">
        <v>135</v>
      </c>
      <c r="I4352" t="s">
        <v>136</v>
      </c>
      <c r="J4352" t="s">
        <v>137</v>
      </c>
      <c r="K4352" t="s">
        <v>138</v>
      </c>
      <c r="L4352" t="s">
        <v>12375</v>
      </c>
      <c r="M4352" t="s">
        <v>12376</v>
      </c>
      <c r="N4352">
        <v>0.91722222200000003</v>
      </c>
      <c r="O4352">
        <v>9</v>
      </c>
      <c r="P4352">
        <v>3</v>
      </c>
      <c r="Q4352">
        <v>287</v>
      </c>
      <c r="R4352">
        <v>46</v>
      </c>
      <c r="S4352">
        <v>17</v>
      </c>
      <c r="T4352">
        <v>2</v>
      </c>
      <c r="U4352">
        <v>0</v>
      </c>
      <c r="V4352">
        <v>0</v>
      </c>
      <c r="W4352">
        <v>2.9465131275178669</v>
      </c>
      <c r="X4352">
        <v>0.37812413802556694</v>
      </c>
      <c r="Y4352">
        <v>212.59725357769389</v>
      </c>
      <c r="Z4352">
        <v>10.174911012336647</v>
      </c>
      <c r="AA4352">
        <v>23.638836338334997</v>
      </c>
      <c r="AB4352">
        <v>10.544039235544268</v>
      </c>
      <c r="AC4352">
        <v>0</v>
      </c>
      <c r="AD4352">
        <v>0</v>
      </c>
      <c r="AE4352">
        <v>260.27967742945327</v>
      </c>
    </row>
    <row r="4353" spans="1:31" x14ac:dyDescent="0.3">
      <c r="A4353">
        <v>2702048</v>
      </c>
      <c r="B4353">
        <v>1</v>
      </c>
      <c r="C4353" t="s">
        <v>80</v>
      </c>
      <c r="D4353" t="s">
        <v>100</v>
      </c>
      <c r="E4353" t="s">
        <v>145</v>
      </c>
      <c r="F4353" t="s">
        <v>12377</v>
      </c>
      <c r="G4353" t="s">
        <v>134</v>
      </c>
      <c r="H4353" t="s">
        <v>135</v>
      </c>
      <c r="I4353" t="s">
        <v>136</v>
      </c>
      <c r="J4353" t="s">
        <v>137</v>
      </c>
      <c r="K4353" t="s">
        <v>138</v>
      </c>
      <c r="L4353" t="s">
        <v>12378</v>
      </c>
      <c r="M4353" t="s">
        <v>12379</v>
      </c>
      <c r="N4353">
        <v>0.40194444400000001</v>
      </c>
      <c r="O4353">
        <v>0</v>
      </c>
      <c r="P4353">
        <v>765</v>
      </c>
      <c r="Q4353">
        <v>0</v>
      </c>
      <c r="R4353">
        <v>47</v>
      </c>
      <c r="S4353">
        <v>5</v>
      </c>
      <c r="T4353">
        <v>36</v>
      </c>
      <c r="U4353">
        <v>0</v>
      </c>
      <c r="V4353">
        <v>0</v>
      </c>
      <c r="W4353">
        <v>0</v>
      </c>
      <c r="X4353">
        <v>25.844299585934994</v>
      </c>
      <c r="Y4353">
        <v>0</v>
      </c>
      <c r="Z4353">
        <v>3.0144614807341026</v>
      </c>
      <c r="AA4353">
        <v>12.64462482806722</v>
      </c>
      <c r="AB4353">
        <v>10.113956607033755</v>
      </c>
      <c r="AC4353">
        <v>0</v>
      </c>
      <c r="AD4353">
        <v>0</v>
      </c>
      <c r="AE4353">
        <v>51.617342501770075</v>
      </c>
    </row>
    <row r="4354" spans="1:31" x14ac:dyDescent="0.3">
      <c r="A4354">
        <v>2702101</v>
      </c>
      <c r="B4354">
        <v>1</v>
      </c>
      <c r="C4354" t="s">
        <v>81</v>
      </c>
      <c r="D4354" t="s">
        <v>117</v>
      </c>
      <c r="E4354" t="s">
        <v>160</v>
      </c>
      <c r="F4354" t="s">
        <v>6740</v>
      </c>
      <c r="G4354" t="s">
        <v>134</v>
      </c>
      <c r="H4354" t="s">
        <v>135</v>
      </c>
      <c r="I4354" t="s">
        <v>169</v>
      </c>
      <c r="J4354" t="s">
        <v>137</v>
      </c>
      <c r="K4354" t="s">
        <v>138</v>
      </c>
      <c r="L4354" t="s">
        <v>12380</v>
      </c>
      <c r="M4354" t="s">
        <v>12381</v>
      </c>
      <c r="N4354">
        <v>5.5555550000000002E-3</v>
      </c>
      <c r="O4354">
        <v>6</v>
      </c>
      <c r="P4354">
        <v>451</v>
      </c>
      <c r="Q4354">
        <v>40</v>
      </c>
      <c r="R4354">
        <v>49</v>
      </c>
      <c r="S4354">
        <v>13</v>
      </c>
      <c r="T4354">
        <v>29</v>
      </c>
      <c r="U4354">
        <v>3</v>
      </c>
      <c r="V4354">
        <v>0</v>
      </c>
      <c r="W4354">
        <v>0.4960144346117889</v>
      </c>
      <c r="X4354">
        <v>0.32835753986957117</v>
      </c>
      <c r="Y4354">
        <v>0.36726064110458673</v>
      </c>
      <c r="Z4354">
        <v>8.811526009444888E-2</v>
      </c>
      <c r="AA4354">
        <v>0.28466403713187555</v>
      </c>
      <c r="AB4354">
        <v>0.11220128136288665</v>
      </c>
      <c r="AC4354">
        <v>1.5411861286457613</v>
      </c>
      <c r="AD4354">
        <v>0</v>
      </c>
      <c r="AE4354">
        <v>3.2177993228209192</v>
      </c>
    </row>
    <row r="4355" spans="1:31" x14ac:dyDescent="0.3">
      <c r="A4355">
        <v>2702105</v>
      </c>
      <c r="B4355">
        <v>1</v>
      </c>
      <c r="C4355" t="s">
        <v>81</v>
      </c>
      <c r="D4355" t="s">
        <v>118</v>
      </c>
      <c r="E4355" t="s">
        <v>145</v>
      </c>
      <c r="F4355" t="s">
        <v>6560</v>
      </c>
      <c r="G4355" t="s">
        <v>176</v>
      </c>
      <c r="H4355" t="s">
        <v>135</v>
      </c>
      <c r="I4355" t="s">
        <v>136</v>
      </c>
      <c r="J4355" t="s">
        <v>137</v>
      </c>
      <c r="K4355" t="s">
        <v>138</v>
      </c>
      <c r="L4355" t="s">
        <v>12382</v>
      </c>
      <c r="M4355" t="s">
        <v>12383</v>
      </c>
      <c r="N4355">
        <v>3.557222222</v>
      </c>
      <c r="O4355">
        <v>0</v>
      </c>
      <c r="P4355">
        <v>23</v>
      </c>
      <c r="Q4355">
        <v>0</v>
      </c>
      <c r="R4355">
        <v>9</v>
      </c>
      <c r="S4355">
        <v>0</v>
      </c>
      <c r="T4355">
        <v>0</v>
      </c>
      <c r="U4355">
        <v>0</v>
      </c>
      <c r="V4355">
        <v>0</v>
      </c>
      <c r="W4355">
        <v>0</v>
      </c>
      <c r="X4355">
        <v>54.143760942466919</v>
      </c>
      <c r="Y4355">
        <v>0</v>
      </c>
      <c r="Z4355">
        <v>37.395334172380544</v>
      </c>
      <c r="AA4355">
        <v>0</v>
      </c>
      <c r="AB4355">
        <v>0</v>
      </c>
      <c r="AC4355">
        <v>0</v>
      </c>
      <c r="AD4355">
        <v>0</v>
      </c>
      <c r="AE4355">
        <v>91.53909511484747</v>
      </c>
    </row>
    <row r="4356" spans="1:31" x14ac:dyDescent="0.3">
      <c r="A4356">
        <v>2702217</v>
      </c>
      <c r="B4356">
        <v>1</v>
      </c>
      <c r="C4356" t="s">
        <v>80</v>
      </c>
      <c r="D4356" t="s">
        <v>95</v>
      </c>
      <c r="E4356" t="s">
        <v>141</v>
      </c>
      <c r="F4356" t="s">
        <v>523</v>
      </c>
      <c r="G4356" t="s">
        <v>409</v>
      </c>
      <c r="H4356" t="s">
        <v>135</v>
      </c>
      <c r="I4356" t="s">
        <v>136</v>
      </c>
      <c r="J4356" t="s">
        <v>137</v>
      </c>
      <c r="K4356" t="s">
        <v>138</v>
      </c>
      <c r="L4356" t="s">
        <v>12384</v>
      </c>
      <c r="M4356" t="s">
        <v>12385</v>
      </c>
      <c r="N4356">
        <v>1.289722222</v>
      </c>
      <c r="O4356">
        <v>4</v>
      </c>
      <c r="P4356">
        <v>2255</v>
      </c>
      <c r="Q4356">
        <v>7</v>
      </c>
      <c r="R4356">
        <v>85</v>
      </c>
      <c r="S4356">
        <v>40</v>
      </c>
      <c r="T4356">
        <v>233</v>
      </c>
      <c r="U4356">
        <v>8</v>
      </c>
      <c r="V4356">
        <v>3</v>
      </c>
      <c r="W4356">
        <v>2.2706513816168385</v>
      </c>
      <c r="X4356">
        <v>601.4937449896654</v>
      </c>
      <c r="Y4356">
        <v>101.71063423441639</v>
      </c>
      <c r="Z4356">
        <v>43.085879051422253</v>
      </c>
      <c r="AA4356">
        <v>534.14326658893708</v>
      </c>
      <c r="AB4356">
        <v>334.37655699584462</v>
      </c>
      <c r="AC4356">
        <v>56.290865383801084</v>
      </c>
      <c r="AD4356">
        <v>108.83218535823362</v>
      </c>
      <c r="AE4356">
        <v>1782.2037839839372</v>
      </c>
    </row>
    <row r="4357" spans="1:31" x14ac:dyDescent="0.3">
      <c r="A4357">
        <v>2702231</v>
      </c>
      <c r="B4357">
        <v>1</v>
      </c>
      <c r="C4357" t="s">
        <v>80</v>
      </c>
      <c r="D4357" t="s">
        <v>99</v>
      </c>
      <c r="E4357" t="s">
        <v>132</v>
      </c>
      <c r="F4357" t="s">
        <v>4057</v>
      </c>
      <c r="G4357" t="s">
        <v>134</v>
      </c>
      <c r="H4357" t="s">
        <v>135</v>
      </c>
      <c r="I4357" t="s">
        <v>136</v>
      </c>
      <c r="J4357" t="s">
        <v>137</v>
      </c>
      <c r="K4357" t="s">
        <v>138</v>
      </c>
      <c r="L4357" t="s">
        <v>12386</v>
      </c>
      <c r="M4357" t="s">
        <v>12387</v>
      </c>
      <c r="N4357">
        <v>3.7847222220000001</v>
      </c>
      <c r="O4357">
        <v>0</v>
      </c>
      <c r="P4357">
        <v>0</v>
      </c>
      <c r="Q4357">
        <v>0</v>
      </c>
      <c r="R4357">
        <v>0</v>
      </c>
      <c r="S4357">
        <v>5</v>
      </c>
      <c r="T4357">
        <v>0</v>
      </c>
      <c r="U4357">
        <v>0</v>
      </c>
      <c r="V4357">
        <v>0</v>
      </c>
      <c r="W4357">
        <v>0</v>
      </c>
      <c r="X4357">
        <v>0</v>
      </c>
      <c r="Y4357">
        <v>0</v>
      </c>
      <c r="Z4357">
        <v>0</v>
      </c>
      <c r="AA4357">
        <v>985.94131159644121</v>
      </c>
      <c r="AB4357">
        <v>0</v>
      </c>
      <c r="AC4357">
        <v>0</v>
      </c>
      <c r="AD4357">
        <v>0</v>
      </c>
      <c r="AE4357">
        <v>985.94131159644121</v>
      </c>
    </row>
    <row r="4358" spans="1:31" x14ac:dyDescent="0.3">
      <c r="A4358">
        <v>2702259</v>
      </c>
      <c r="B4358">
        <v>1</v>
      </c>
      <c r="C4358" t="s">
        <v>81</v>
      </c>
      <c r="D4358" t="s">
        <v>128</v>
      </c>
      <c r="E4358" t="s">
        <v>184</v>
      </c>
      <c r="F4358" t="s">
        <v>12388</v>
      </c>
      <c r="G4358" t="s">
        <v>186</v>
      </c>
      <c r="H4358" t="s">
        <v>187</v>
      </c>
      <c r="I4358" t="s">
        <v>136</v>
      </c>
      <c r="J4358" t="s">
        <v>137</v>
      </c>
      <c r="K4358" t="s">
        <v>138</v>
      </c>
      <c r="L4358" t="s">
        <v>12389</v>
      </c>
      <c r="M4358" t="s">
        <v>12390</v>
      </c>
      <c r="N4358">
        <v>1.19</v>
      </c>
      <c r="O4358">
        <v>0</v>
      </c>
      <c r="P4358">
        <v>7</v>
      </c>
      <c r="Q4358">
        <v>0</v>
      </c>
      <c r="R4358">
        <v>1</v>
      </c>
      <c r="S4358">
        <v>0</v>
      </c>
      <c r="T4358">
        <v>0</v>
      </c>
      <c r="U4358">
        <v>0</v>
      </c>
      <c r="V4358">
        <v>0</v>
      </c>
      <c r="W4358">
        <v>0</v>
      </c>
      <c r="X4358">
        <v>1.1339262562255439</v>
      </c>
      <c r="Y4358">
        <v>0</v>
      </c>
      <c r="Z4358">
        <v>0</v>
      </c>
      <c r="AA4358">
        <v>0</v>
      </c>
      <c r="AB4358">
        <v>0</v>
      </c>
      <c r="AC4358">
        <v>0</v>
      </c>
      <c r="AD4358">
        <v>0</v>
      </c>
      <c r="AE4358">
        <v>1.1339262562255439</v>
      </c>
    </row>
    <row r="4359" spans="1:31" x14ac:dyDescent="0.3">
      <c r="A4359">
        <v>2702265</v>
      </c>
      <c r="B4359">
        <v>1</v>
      </c>
      <c r="C4359" t="s">
        <v>80</v>
      </c>
      <c r="D4359" t="s">
        <v>99</v>
      </c>
      <c r="E4359" t="s">
        <v>160</v>
      </c>
      <c r="F4359" t="s">
        <v>12391</v>
      </c>
      <c r="G4359" t="s">
        <v>134</v>
      </c>
      <c r="H4359" t="s">
        <v>135</v>
      </c>
      <c r="I4359" t="s">
        <v>136</v>
      </c>
      <c r="J4359" t="s">
        <v>137</v>
      </c>
      <c r="K4359" t="s">
        <v>138</v>
      </c>
      <c r="L4359" t="s">
        <v>12392</v>
      </c>
      <c r="M4359" t="s">
        <v>12393</v>
      </c>
      <c r="N4359">
        <v>2.4111111109999999</v>
      </c>
      <c r="O4359">
        <v>4</v>
      </c>
      <c r="P4359">
        <v>944</v>
      </c>
      <c r="Q4359">
        <v>14</v>
      </c>
      <c r="R4359">
        <v>134</v>
      </c>
      <c r="S4359">
        <v>20</v>
      </c>
      <c r="T4359">
        <v>83</v>
      </c>
      <c r="U4359">
        <v>0</v>
      </c>
      <c r="V4359">
        <v>4</v>
      </c>
      <c r="W4359">
        <v>20.083483575033792</v>
      </c>
      <c r="X4359">
        <v>280.80204645912323</v>
      </c>
      <c r="Y4359">
        <v>63.96581863948628</v>
      </c>
      <c r="Z4359">
        <v>96.460651795108618</v>
      </c>
      <c r="AA4359">
        <v>166.27133052927059</v>
      </c>
      <c r="AB4359">
        <v>47.060085338717656</v>
      </c>
      <c r="AC4359">
        <v>0</v>
      </c>
      <c r="AD4359">
        <v>13.394986293195462</v>
      </c>
      <c r="AE4359">
        <v>688.03840262993549</v>
      </c>
    </row>
    <row r="4360" spans="1:31" x14ac:dyDescent="0.3">
      <c r="A4360">
        <v>2702266</v>
      </c>
      <c r="B4360">
        <v>1</v>
      </c>
      <c r="C4360" t="s">
        <v>80</v>
      </c>
      <c r="D4360" t="s">
        <v>99</v>
      </c>
      <c r="E4360" t="s">
        <v>160</v>
      </c>
      <c r="F4360" t="s">
        <v>12394</v>
      </c>
      <c r="G4360" t="s">
        <v>219</v>
      </c>
      <c r="H4360" t="s">
        <v>135</v>
      </c>
      <c r="I4360" t="s">
        <v>136</v>
      </c>
      <c r="J4360" t="s">
        <v>137</v>
      </c>
      <c r="K4360" t="s">
        <v>138</v>
      </c>
      <c r="L4360" t="s">
        <v>12395</v>
      </c>
      <c r="M4360" t="s">
        <v>12396</v>
      </c>
      <c r="N4360">
        <v>2.2577777769999998</v>
      </c>
      <c r="O4360">
        <v>4</v>
      </c>
      <c r="P4360">
        <v>613</v>
      </c>
      <c r="Q4360">
        <v>1</v>
      </c>
      <c r="R4360">
        <v>39</v>
      </c>
      <c r="S4360">
        <v>2</v>
      </c>
      <c r="T4360">
        <v>68</v>
      </c>
      <c r="U4360">
        <v>0</v>
      </c>
      <c r="V4360">
        <v>0</v>
      </c>
      <c r="W4360">
        <v>31.717642355969005</v>
      </c>
      <c r="X4360">
        <v>194.35419718821998</v>
      </c>
      <c r="Y4360">
        <v>0.62258102651042102</v>
      </c>
      <c r="Z4360">
        <v>2.7828439434665215</v>
      </c>
      <c r="AA4360">
        <v>170.83591066911333</v>
      </c>
      <c r="AB4360">
        <v>50.537668591618598</v>
      </c>
      <c r="AC4360">
        <v>0</v>
      </c>
      <c r="AD4360">
        <v>0</v>
      </c>
      <c r="AE4360">
        <v>450.85084377489795</v>
      </c>
    </row>
    <row r="4361" spans="1:31" x14ac:dyDescent="0.3">
      <c r="A4361">
        <v>2702283</v>
      </c>
      <c r="B4361">
        <v>1</v>
      </c>
      <c r="C4361" t="s">
        <v>80</v>
      </c>
      <c r="D4361" t="s">
        <v>96</v>
      </c>
      <c r="E4361" t="s">
        <v>145</v>
      </c>
      <c r="F4361" t="s">
        <v>12397</v>
      </c>
      <c r="G4361" t="s">
        <v>232</v>
      </c>
      <c r="H4361" t="s">
        <v>135</v>
      </c>
      <c r="I4361" t="s">
        <v>136</v>
      </c>
      <c r="J4361" t="s">
        <v>137</v>
      </c>
      <c r="K4361" t="s">
        <v>138</v>
      </c>
      <c r="L4361" t="s">
        <v>12398</v>
      </c>
      <c r="M4361" t="s">
        <v>12399</v>
      </c>
      <c r="N4361">
        <v>0.818333333</v>
      </c>
      <c r="O4361">
        <v>0</v>
      </c>
      <c r="P4361">
        <v>359</v>
      </c>
      <c r="Q4361">
        <v>0</v>
      </c>
      <c r="R4361">
        <v>0</v>
      </c>
      <c r="S4361">
        <v>0</v>
      </c>
      <c r="T4361">
        <v>44</v>
      </c>
      <c r="U4361">
        <v>0</v>
      </c>
      <c r="V4361">
        <v>0</v>
      </c>
      <c r="W4361">
        <v>0</v>
      </c>
      <c r="X4361">
        <v>30.375857096893867</v>
      </c>
      <c r="Y4361">
        <v>0</v>
      </c>
      <c r="Z4361">
        <v>0</v>
      </c>
      <c r="AA4361">
        <v>0</v>
      </c>
      <c r="AB4361">
        <v>15.109393918178888</v>
      </c>
      <c r="AC4361">
        <v>0</v>
      </c>
      <c r="AD4361">
        <v>0</v>
      </c>
      <c r="AE4361">
        <v>45.485251015072755</v>
      </c>
    </row>
    <row r="4362" spans="1:31" x14ac:dyDescent="0.3">
      <c r="A4362">
        <v>2702284</v>
      </c>
      <c r="B4362">
        <v>1</v>
      </c>
      <c r="C4362" t="s">
        <v>80</v>
      </c>
      <c r="D4362" t="s">
        <v>92</v>
      </c>
      <c r="E4362" t="s">
        <v>213</v>
      </c>
      <c r="F4362" t="s">
        <v>12400</v>
      </c>
      <c r="G4362" t="s">
        <v>688</v>
      </c>
      <c r="H4362" t="s">
        <v>187</v>
      </c>
      <c r="I4362" t="s">
        <v>136</v>
      </c>
      <c r="J4362" t="s">
        <v>137</v>
      </c>
      <c r="K4362" t="s">
        <v>138</v>
      </c>
      <c r="L4362" t="s">
        <v>12401</v>
      </c>
      <c r="M4362" t="s">
        <v>12402</v>
      </c>
      <c r="N4362">
        <v>1.680833333</v>
      </c>
      <c r="O4362">
        <v>0</v>
      </c>
      <c r="P4362">
        <v>0</v>
      </c>
      <c r="Q4362">
        <v>0</v>
      </c>
      <c r="R4362">
        <v>0</v>
      </c>
      <c r="S4362">
        <v>0</v>
      </c>
      <c r="T4362">
        <v>1</v>
      </c>
      <c r="U4362">
        <v>0</v>
      </c>
      <c r="V4362">
        <v>0</v>
      </c>
      <c r="W4362">
        <v>0</v>
      </c>
      <c r="X4362">
        <v>0</v>
      </c>
      <c r="Y4362">
        <v>0</v>
      </c>
      <c r="Z4362">
        <v>0</v>
      </c>
      <c r="AA4362">
        <v>0</v>
      </c>
      <c r="AB4362">
        <v>1.4925826393399999</v>
      </c>
      <c r="AC4362">
        <v>0</v>
      </c>
      <c r="AD4362">
        <v>0</v>
      </c>
      <c r="AE4362">
        <v>1.4925826393399999</v>
      </c>
    </row>
    <row r="4363" spans="1:31" x14ac:dyDescent="0.3">
      <c r="A4363">
        <v>2702285</v>
      </c>
      <c r="B4363">
        <v>1</v>
      </c>
      <c r="C4363" t="s">
        <v>80</v>
      </c>
      <c r="D4363" t="s">
        <v>108</v>
      </c>
      <c r="E4363" t="s">
        <v>184</v>
      </c>
      <c r="F4363" t="s">
        <v>12403</v>
      </c>
      <c r="G4363" t="s">
        <v>186</v>
      </c>
      <c r="H4363" t="s">
        <v>187</v>
      </c>
      <c r="I4363" t="s">
        <v>136</v>
      </c>
      <c r="J4363" t="s">
        <v>137</v>
      </c>
      <c r="K4363" t="s">
        <v>138</v>
      </c>
      <c r="L4363" t="s">
        <v>12404</v>
      </c>
      <c r="M4363" t="s">
        <v>12405</v>
      </c>
      <c r="N4363">
        <v>2.3472222220000001</v>
      </c>
      <c r="O4363">
        <v>0</v>
      </c>
      <c r="P4363">
        <v>1</v>
      </c>
      <c r="Q4363">
        <v>0</v>
      </c>
      <c r="R4363">
        <v>1</v>
      </c>
      <c r="S4363">
        <v>0</v>
      </c>
      <c r="T4363">
        <v>0</v>
      </c>
      <c r="U4363">
        <v>0</v>
      </c>
      <c r="V4363">
        <v>0</v>
      </c>
      <c r="W4363">
        <v>0</v>
      </c>
      <c r="X4363">
        <v>0.30965149860606728</v>
      </c>
      <c r="Y4363">
        <v>0</v>
      </c>
      <c r="Z4363">
        <v>0</v>
      </c>
      <c r="AA4363">
        <v>0</v>
      </c>
      <c r="AB4363">
        <v>0</v>
      </c>
      <c r="AC4363">
        <v>0</v>
      </c>
      <c r="AD4363">
        <v>0</v>
      </c>
      <c r="AE4363">
        <v>0.30965149860606728</v>
      </c>
    </row>
    <row r="4364" spans="1:31" x14ac:dyDescent="0.3">
      <c r="A4364">
        <v>2701354</v>
      </c>
      <c r="B4364">
        <v>1</v>
      </c>
      <c r="C4364" t="s">
        <v>81</v>
      </c>
      <c r="D4364" t="s">
        <v>112</v>
      </c>
      <c r="E4364" t="s">
        <v>160</v>
      </c>
      <c r="F4364" t="s">
        <v>2327</v>
      </c>
      <c r="G4364" t="s">
        <v>134</v>
      </c>
      <c r="H4364" t="s">
        <v>135</v>
      </c>
      <c r="I4364" t="s">
        <v>136</v>
      </c>
      <c r="J4364" t="s">
        <v>137</v>
      </c>
      <c r="K4364" t="s">
        <v>138</v>
      </c>
      <c r="L4364" t="s">
        <v>12406</v>
      </c>
      <c r="M4364" t="s">
        <v>12407</v>
      </c>
      <c r="N4364">
        <v>0.24722222199999999</v>
      </c>
      <c r="O4364">
        <v>1</v>
      </c>
      <c r="P4364">
        <v>227</v>
      </c>
      <c r="Q4364">
        <v>148</v>
      </c>
      <c r="R4364">
        <v>247</v>
      </c>
      <c r="S4364">
        <v>24</v>
      </c>
      <c r="T4364">
        <v>27</v>
      </c>
      <c r="U4364">
        <v>8</v>
      </c>
      <c r="V4364">
        <v>0</v>
      </c>
      <c r="W4364">
        <v>5.7884598008333336E-2</v>
      </c>
      <c r="X4364">
        <v>7.7785030975890619</v>
      </c>
      <c r="Y4364">
        <v>72.447433425086899</v>
      </c>
      <c r="Z4364">
        <v>53.5437260866684</v>
      </c>
      <c r="AA4364">
        <v>30.596661075639329</v>
      </c>
      <c r="AB4364">
        <v>7.2119437520882412</v>
      </c>
      <c r="AC4364">
        <v>89.66424702540121</v>
      </c>
      <c r="AD4364">
        <v>0</v>
      </c>
      <c r="AE4364">
        <v>261.30039906048148</v>
      </c>
    </row>
    <row r="4365" spans="1:31" x14ac:dyDescent="0.3">
      <c r="A4365">
        <v>2701362</v>
      </c>
      <c r="B4365">
        <v>1</v>
      </c>
      <c r="C4365" t="s">
        <v>81</v>
      </c>
      <c r="D4365" t="s">
        <v>112</v>
      </c>
      <c r="E4365" t="s">
        <v>160</v>
      </c>
      <c r="F4365" t="s">
        <v>360</v>
      </c>
      <c r="G4365" t="s">
        <v>134</v>
      </c>
      <c r="H4365" t="s">
        <v>135</v>
      </c>
      <c r="I4365" t="s">
        <v>136</v>
      </c>
      <c r="J4365" t="s">
        <v>137</v>
      </c>
      <c r="K4365" t="s">
        <v>138</v>
      </c>
      <c r="L4365" t="s">
        <v>12408</v>
      </c>
      <c r="M4365" t="s">
        <v>12409</v>
      </c>
      <c r="N4365">
        <v>0.67500000000000004</v>
      </c>
      <c r="O4365">
        <v>3</v>
      </c>
      <c r="P4365">
        <v>0</v>
      </c>
      <c r="Q4365">
        <v>29</v>
      </c>
      <c r="R4365">
        <v>12</v>
      </c>
      <c r="S4365">
        <v>6</v>
      </c>
      <c r="T4365">
        <v>1</v>
      </c>
      <c r="U4365">
        <v>2</v>
      </c>
      <c r="V4365">
        <v>0</v>
      </c>
      <c r="W4365">
        <v>2.8977102378652164</v>
      </c>
      <c r="X4365">
        <v>0</v>
      </c>
      <c r="Y4365">
        <v>20.333365634919051</v>
      </c>
      <c r="Z4365">
        <v>3.3491781634826387</v>
      </c>
      <c r="AA4365">
        <v>18.237843968448672</v>
      </c>
      <c r="AB4365">
        <v>0</v>
      </c>
      <c r="AC4365">
        <v>138.18795936390126</v>
      </c>
      <c r="AD4365">
        <v>0</v>
      </c>
      <c r="AE4365">
        <v>183.00605736861684</v>
      </c>
    </row>
    <row r="4366" spans="1:31" x14ac:dyDescent="0.3">
      <c r="A4366">
        <v>2701364</v>
      </c>
      <c r="B4366">
        <v>1</v>
      </c>
      <c r="C4366" t="s">
        <v>80</v>
      </c>
      <c r="D4366" t="s">
        <v>93</v>
      </c>
      <c r="E4366" t="s">
        <v>160</v>
      </c>
      <c r="F4366" t="s">
        <v>12410</v>
      </c>
      <c r="G4366" t="s">
        <v>409</v>
      </c>
      <c r="H4366" t="s">
        <v>135</v>
      </c>
      <c r="I4366" t="s">
        <v>136</v>
      </c>
      <c r="J4366" t="s">
        <v>137</v>
      </c>
      <c r="K4366" t="s">
        <v>138</v>
      </c>
      <c r="L4366" t="s">
        <v>12411</v>
      </c>
      <c r="M4366" t="s">
        <v>12412</v>
      </c>
      <c r="N4366">
        <v>0.57944444399999995</v>
      </c>
      <c r="O4366">
        <v>0</v>
      </c>
      <c r="P4366">
        <v>586</v>
      </c>
      <c r="Q4366">
        <v>2</v>
      </c>
      <c r="R4366">
        <v>130</v>
      </c>
      <c r="S4366">
        <v>7</v>
      </c>
      <c r="T4366">
        <v>112</v>
      </c>
      <c r="U4366">
        <v>0</v>
      </c>
      <c r="V4366">
        <v>0</v>
      </c>
      <c r="W4366">
        <v>0</v>
      </c>
      <c r="X4366">
        <v>61.217889279236587</v>
      </c>
      <c r="Y4366">
        <v>15.814918739431837</v>
      </c>
      <c r="Z4366">
        <v>63.269561584468441</v>
      </c>
      <c r="AA4366">
        <v>12.106849242932991</v>
      </c>
      <c r="AB4366">
        <v>40.56420606850272</v>
      </c>
      <c r="AC4366">
        <v>0</v>
      </c>
      <c r="AD4366">
        <v>0</v>
      </c>
      <c r="AE4366">
        <v>192.97342491457258</v>
      </c>
    </row>
    <row r="4367" spans="1:31" x14ac:dyDescent="0.3">
      <c r="A4367">
        <v>2701380</v>
      </c>
      <c r="B4367">
        <v>1</v>
      </c>
      <c r="C4367" t="s">
        <v>80</v>
      </c>
      <c r="D4367" t="s">
        <v>99</v>
      </c>
      <c r="E4367" t="s">
        <v>145</v>
      </c>
      <c r="F4367" t="s">
        <v>12413</v>
      </c>
      <c r="G4367" t="s">
        <v>409</v>
      </c>
      <c r="H4367" t="s">
        <v>135</v>
      </c>
      <c r="I4367" t="s">
        <v>136</v>
      </c>
      <c r="J4367" t="s">
        <v>137</v>
      </c>
      <c r="K4367" t="s">
        <v>138</v>
      </c>
      <c r="L4367" t="s">
        <v>12414</v>
      </c>
      <c r="M4367" t="s">
        <v>12415</v>
      </c>
      <c r="N4367">
        <v>2.003333333</v>
      </c>
      <c r="O4367">
        <v>0</v>
      </c>
      <c r="P4367">
        <v>0</v>
      </c>
      <c r="Q4367">
        <v>0</v>
      </c>
      <c r="R4367">
        <v>0</v>
      </c>
      <c r="S4367">
        <v>2</v>
      </c>
      <c r="T4367">
        <v>0</v>
      </c>
      <c r="U4367">
        <v>0</v>
      </c>
      <c r="V4367">
        <v>0</v>
      </c>
      <c r="W4367">
        <v>0</v>
      </c>
      <c r="X4367">
        <v>0</v>
      </c>
      <c r="Y4367">
        <v>0</v>
      </c>
      <c r="Z4367">
        <v>0</v>
      </c>
      <c r="AA4367">
        <v>24.719326871451155</v>
      </c>
      <c r="AB4367">
        <v>0</v>
      </c>
      <c r="AC4367">
        <v>0</v>
      </c>
      <c r="AD4367">
        <v>0</v>
      </c>
      <c r="AE4367">
        <v>24.719326871451155</v>
      </c>
    </row>
    <row r="4368" spans="1:31" x14ac:dyDescent="0.3">
      <c r="A4368">
        <v>2701407</v>
      </c>
      <c r="B4368">
        <v>1</v>
      </c>
      <c r="C4368" t="s">
        <v>80</v>
      </c>
      <c r="D4368" t="s">
        <v>83</v>
      </c>
      <c r="E4368" t="s">
        <v>145</v>
      </c>
      <c r="F4368" t="s">
        <v>12416</v>
      </c>
      <c r="G4368" t="s">
        <v>157</v>
      </c>
      <c r="H4368" t="s">
        <v>135</v>
      </c>
      <c r="I4368" t="s">
        <v>136</v>
      </c>
      <c r="J4368" t="s">
        <v>137</v>
      </c>
      <c r="K4368" t="s">
        <v>138</v>
      </c>
      <c r="L4368" t="s">
        <v>12417</v>
      </c>
      <c r="M4368" t="s">
        <v>12418</v>
      </c>
      <c r="N4368">
        <v>0.69166666600000004</v>
      </c>
      <c r="O4368">
        <v>0</v>
      </c>
      <c r="P4368">
        <v>0</v>
      </c>
      <c r="Q4368">
        <v>0</v>
      </c>
      <c r="R4368">
        <v>0</v>
      </c>
      <c r="S4368">
        <v>0</v>
      </c>
      <c r="T4368">
        <v>24</v>
      </c>
      <c r="U4368">
        <v>0</v>
      </c>
      <c r="V4368">
        <v>0</v>
      </c>
      <c r="W4368">
        <v>0</v>
      </c>
      <c r="X4368">
        <v>0</v>
      </c>
      <c r="Y4368">
        <v>0</v>
      </c>
      <c r="Z4368">
        <v>0</v>
      </c>
      <c r="AA4368">
        <v>0</v>
      </c>
      <c r="AB4368">
        <v>28.8390764274852</v>
      </c>
      <c r="AC4368">
        <v>0</v>
      </c>
      <c r="AD4368">
        <v>0</v>
      </c>
      <c r="AE4368">
        <v>28.8390764274852</v>
      </c>
    </row>
    <row r="4369" spans="1:31" x14ac:dyDescent="0.3">
      <c r="A4369">
        <v>2701409</v>
      </c>
      <c r="B4369">
        <v>1</v>
      </c>
      <c r="C4369" t="s">
        <v>81</v>
      </c>
      <c r="D4369" t="s">
        <v>113</v>
      </c>
      <c r="E4369" t="s">
        <v>132</v>
      </c>
      <c r="F4369" t="s">
        <v>12419</v>
      </c>
      <c r="G4369" t="s">
        <v>134</v>
      </c>
      <c r="H4369" t="s">
        <v>135</v>
      </c>
      <c r="I4369" t="s">
        <v>169</v>
      </c>
      <c r="J4369" t="s">
        <v>137</v>
      </c>
      <c r="K4369" t="s">
        <v>138</v>
      </c>
      <c r="L4369" t="s">
        <v>12420</v>
      </c>
      <c r="M4369" t="s">
        <v>12421</v>
      </c>
      <c r="N4369">
        <v>7.7777769999999996E-3</v>
      </c>
      <c r="O4369">
        <v>0</v>
      </c>
      <c r="P4369">
        <v>0</v>
      </c>
      <c r="Q4369">
        <v>0</v>
      </c>
      <c r="R4369">
        <v>0</v>
      </c>
      <c r="S4369">
        <v>4</v>
      </c>
      <c r="T4369">
        <v>0</v>
      </c>
      <c r="U4369">
        <v>7</v>
      </c>
      <c r="V4369">
        <v>0</v>
      </c>
      <c r="W4369">
        <v>0</v>
      </c>
      <c r="X4369">
        <v>0</v>
      </c>
      <c r="Y4369">
        <v>0</v>
      </c>
      <c r="Z4369">
        <v>0</v>
      </c>
      <c r="AA4369">
        <v>1.077169550585376</v>
      </c>
      <c r="AB4369">
        <v>0</v>
      </c>
      <c r="AC4369">
        <v>2.11073671512424</v>
      </c>
      <c r="AD4369">
        <v>0</v>
      </c>
      <c r="AE4369">
        <v>3.187906265709616</v>
      </c>
    </row>
    <row r="4370" spans="1:31" x14ac:dyDescent="0.3">
      <c r="A4370">
        <v>2701843</v>
      </c>
      <c r="B4370">
        <v>1</v>
      </c>
      <c r="C4370" t="s">
        <v>80</v>
      </c>
      <c r="D4370" t="s">
        <v>83</v>
      </c>
      <c r="E4370" t="s">
        <v>132</v>
      </c>
      <c r="F4370" t="s">
        <v>12422</v>
      </c>
      <c r="G4370" t="s">
        <v>134</v>
      </c>
      <c r="H4370" t="s">
        <v>135</v>
      </c>
      <c r="I4370" t="s">
        <v>136</v>
      </c>
      <c r="J4370" t="s">
        <v>137</v>
      </c>
      <c r="K4370" t="s">
        <v>138</v>
      </c>
      <c r="L4370" t="s">
        <v>12423</v>
      </c>
      <c r="M4370" t="s">
        <v>12424</v>
      </c>
      <c r="N4370">
        <v>0.17499999999999999</v>
      </c>
      <c r="O4370">
        <v>0</v>
      </c>
      <c r="P4370">
        <v>545</v>
      </c>
      <c r="Q4370">
        <v>0</v>
      </c>
      <c r="R4370">
        <v>0</v>
      </c>
      <c r="S4370">
        <v>4</v>
      </c>
      <c r="T4370">
        <v>43</v>
      </c>
      <c r="U4370">
        <v>0</v>
      </c>
      <c r="V4370">
        <v>0</v>
      </c>
      <c r="W4370">
        <v>0</v>
      </c>
      <c r="X4370">
        <v>20.133128325755465</v>
      </c>
      <c r="Y4370">
        <v>0</v>
      </c>
      <c r="Z4370">
        <v>0</v>
      </c>
      <c r="AA4370">
        <v>5.0571120206941949</v>
      </c>
      <c r="AB4370">
        <v>4.6880854791677198</v>
      </c>
      <c r="AC4370">
        <v>0</v>
      </c>
      <c r="AD4370">
        <v>0</v>
      </c>
      <c r="AE4370">
        <v>29.878325825617381</v>
      </c>
    </row>
    <row r="4371" spans="1:31" x14ac:dyDescent="0.3">
      <c r="A4371">
        <v>2701079</v>
      </c>
      <c r="B4371">
        <v>1</v>
      </c>
      <c r="C4371" t="s">
        <v>81</v>
      </c>
      <c r="D4371" t="s">
        <v>127</v>
      </c>
      <c r="E4371" t="s">
        <v>145</v>
      </c>
      <c r="F4371" t="s">
        <v>12425</v>
      </c>
      <c r="G4371" t="s">
        <v>176</v>
      </c>
      <c r="H4371" t="s">
        <v>135</v>
      </c>
      <c r="I4371" t="s">
        <v>136</v>
      </c>
      <c r="J4371" t="s">
        <v>137</v>
      </c>
      <c r="K4371" t="s">
        <v>138</v>
      </c>
      <c r="L4371" t="s">
        <v>12426</v>
      </c>
      <c r="M4371" t="s">
        <v>12427</v>
      </c>
      <c r="N4371">
        <v>4.687777777</v>
      </c>
      <c r="O4371">
        <v>0</v>
      </c>
      <c r="P4371">
        <v>56</v>
      </c>
      <c r="Q4371">
        <v>0</v>
      </c>
      <c r="R4371">
        <v>11</v>
      </c>
      <c r="S4371">
        <v>0</v>
      </c>
      <c r="T4371">
        <v>4</v>
      </c>
      <c r="U4371">
        <v>0</v>
      </c>
      <c r="V4371">
        <v>0</v>
      </c>
      <c r="W4371">
        <v>0</v>
      </c>
      <c r="X4371">
        <v>61.499362115164303</v>
      </c>
      <c r="Y4371">
        <v>0</v>
      </c>
      <c r="Z4371">
        <v>32.746848885500555</v>
      </c>
      <c r="AA4371">
        <v>0</v>
      </c>
      <c r="AB4371">
        <v>4.5312079020303759</v>
      </c>
      <c r="AC4371">
        <v>0</v>
      </c>
      <c r="AD4371">
        <v>0</v>
      </c>
      <c r="AE4371">
        <v>98.777418902695231</v>
      </c>
    </row>
    <row r="4372" spans="1:31" x14ac:dyDescent="0.3">
      <c r="A4372">
        <v>2701088</v>
      </c>
      <c r="B4372">
        <v>1</v>
      </c>
      <c r="C4372" t="s">
        <v>81</v>
      </c>
      <c r="D4372" t="s">
        <v>127</v>
      </c>
      <c r="E4372" t="s">
        <v>132</v>
      </c>
      <c r="F4372" t="s">
        <v>12428</v>
      </c>
      <c r="G4372" t="s">
        <v>134</v>
      </c>
      <c r="H4372" t="s">
        <v>135</v>
      </c>
      <c r="I4372" t="s">
        <v>136</v>
      </c>
      <c r="J4372" t="s">
        <v>137</v>
      </c>
      <c r="K4372" t="s">
        <v>138</v>
      </c>
      <c r="L4372" t="s">
        <v>12429</v>
      </c>
      <c r="M4372" t="s">
        <v>12430</v>
      </c>
      <c r="N4372">
        <v>2.616666666</v>
      </c>
      <c r="O4372">
        <v>0</v>
      </c>
      <c r="P4372">
        <v>229</v>
      </c>
      <c r="Q4372">
        <v>5</v>
      </c>
      <c r="R4372">
        <v>8</v>
      </c>
      <c r="S4372">
        <v>2</v>
      </c>
      <c r="T4372">
        <v>37</v>
      </c>
      <c r="U4372">
        <v>0</v>
      </c>
      <c r="V4372">
        <v>0</v>
      </c>
      <c r="W4372">
        <v>0</v>
      </c>
      <c r="X4372">
        <v>127.73027605016155</v>
      </c>
      <c r="Y4372">
        <v>45.023726592298239</v>
      </c>
      <c r="Z4372">
        <v>26.078132713526479</v>
      </c>
      <c r="AA4372">
        <v>23.381431254485804</v>
      </c>
      <c r="AB4372">
        <v>63.158755410773495</v>
      </c>
      <c r="AC4372">
        <v>0</v>
      </c>
      <c r="AD4372">
        <v>0</v>
      </c>
      <c r="AE4372">
        <v>285.37232202124557</v>
      </c>
    </row>
    <row r="4373" spans="1:31" x14ac:dyDescent="0.3">
      <c r="A4373">
        <v>2701199</v>
      </c>
      <c r="B4373">
        <v>1</v>
      </c>
      <c r="C4373" t="s">
        <v>80</v>
      </c>
      <c r="D4373" t="s">
        <v>91</v>
      </c>
      <c r="E4373" t="s">
        <v>145</v>
      </c>
      <c r="F4373" t="s">
        <v>12431</v>
      </c>
      <c r="G4373" t="s">
        <v>134</v>
      </c>
      <c r="H4373" t="s">
        <v>135</v>
      </c>
      <c r="I4373" t="s">
        <v>136</v>
      </c>
      <c r="J4373" t="s">
        <v>137</v>
      </c>
      <c r="K4373" t="s">
        <v>138</v>
      </c>
      <c r="L4373" t="s">
        <v>12432</v>
      </c>
      <c r="M4373" t="s">
        <v>12433</v>
      </c>
      <c r="N4373">
        <v>0.61722222199999999</v>
      </c>
      <c r="O4373">
        <v>0</v>
      </c>
      <c r="P4373">
        <v>939</v>
      </c>
      <c r="Q4373">
        <v>0</v>
      </c>
      <c r="R4373">
        <v>0</v>
      </c>
      <c r="S4373">
        <v>0</v>
      </c>
      <c r="T4373">
        <v>26</v>
      </c>
      <c r="U4373">
        <v>0</v>
      </c>
      <c r="V4373">
        <v>0</v>
      </c>
      <c r="W4373">
        <v>0</v>
      </c>
      <c r="X4373">
        <v>101.4552765656104</v>
      </c>
      <c r="Y4373">
        <v>0</v>
      </c>
      <c r="Z4373">
        <v>0</v>
      </c>
      <c r="AA4373">
        <v>0</v>
      </c>
      <c r="AB4373">
        <v>27.729871974230129</v>
      </c>
      <c r="AC4373">
        <v>0</v>
      </c>
      <c r="AD4373">
        <v>0</v>
      </c>
      <c r="AE4373">
        <v>129.18514853984053</v>
      </c>
    </row>
    <row r="4374" spans="1:31" x14ac:dyDescent="0.3">
      <c r="A4374">
        <v>2701213</v>
      </c>
      <c r="B4374">
        <v>1</v>
      </c>
      <c r="C4374" t="s">
        <v>80</v>
      </c>
      <c r="D4374" t="s">
        <v>99</v>
      </c>
      <c r="E4374" t="s">
        <v>132</v>
      </c>
      <c r="F4374" t="s">
        <v>4057</v>
      </c>
      <c r="G4374" t="s">
        <v>134</v>
      </c>
      <c r="H4374" t="s">
        <v>135</v>
      </c>
      <c r="I4374" t="s">
        <v>136</v>
      </c>
      <c r="J4374" t="s">
        <v>137</v>
      </c>
      <c r="K4374" t="s">
        <v>138</v>
      </c>
      <c r="L4374" t="s">
        <v>12434</v>
      </c>
      <c r="M4374" t="s">
        <v>12435</v>
      </c>
      <c r="N4374">
        <v>2.656111111</v>
      </c>
      <c r="O4374">
        <v>0</v>
      </c>
      <c r="P4374">
        <v>0</v>
      </c>
      <c r="Q4374">
        <v>0</v>
      </c>
      <c r="R4374">
        <v>0</v>
      </c>
      <c r="S4374">
        <v>5</v>
      </c>
      <c r="T4374">
        <v>0</v>
      </c>
      <c r="U4374">
        <v>0</v>
      </c>
      <c r="V4374">
        <v>0</v>
      </c>
      <c r="W4374">
        <v>0</v>
      </c>
      <c r="X4374">
        <v>0</v>
      </c>
      <c r="Y4374">
        <v>0</v>
      </c>
      <c r="Z4374">
        <v>0</v>
      </c>
      <c r="AA4374">
        <v>771.59511901123255</v>
      </c>
      <c r="AB4374">
        <v>0</v>
      </c>
      <c r="AC4374">
        <v>0</v>
      </c>
      <c r="AD4374">
        <v>0</v>
      </c>
      <c r="AE4374">
        <v>771.59511901123255</v>
      </c>
    </row>
    <row r="4375" spans="1:31" x14ac:dyDescent="0.3">
      <c r="A4375">
        <v>2701247</v>
      </c>
      <c r="B4375">
        <v>1</v>
      </c>
      <c r="C4375" t="s">
        <v>81</v>
      </c>
      <c r="D4375" t="s">
        <v>125</v>
      </c>
      <c r="E4375" t="s">
        <v>145</v>
      </c>
      <c r="F4375" t="s">
        <v>12436</v>
      </c>
      <c r="G4375" t="s">
        <v>176</v>
      </c>
      <c r="H4375" t="s">
        <v>135</v>
      </c>
      <c r="I4375" t="s">
        <v>136</v>
      </c>
      <c r="J4375" t="s">
        <v>137</v>
      </c>
      <c r="K4375" t="s">
        <v>138</v>
      </c>
      <c r="L4375" t="s">
        <v>12437</v>
      </c>
      <c r="M4375" t="s">
        <v>12438</v>
      </c>
      <c r="N4375">
        <v>1.4116666659999999</v>
      </c>
      <c r="O4375">
        <v>0</v>
      </c>
      <c r="P4375">
        <v>183</v>
      </c>
      <c r="Q4375">
        <v>0</v>
      </c>
      <c r="R4375">
        <v>4</v>
      </c>
      <c r="S4375">
        <v>0</v>
      </c>
      <c r="T4375">
        <v>28</v>
      </c>
      <c r="U4375">
        <v>0</v>
      </c>
      <c r="V4375">
        <v>0</v>
      </c>
      <c r="W4375">
        <v>0</v>
      </c>
      <c r="X4375">
        <v>39.803522655352602</v>
      </c>
      <c r="Y4375">
        <v>0</v>
      </c>
      <c r="Z4375">
        <v>0</v>
      </c>
      <c r="AA4375">
        <v>0</v>
      </c>
      <c r="AB4375">
        <v>28.18164053582457</v>
      </c>
      <c r="AC4375">
        <v>0</v>
      </c>
      <c r="AD4375">
        <v>0</v>
      </c>
      <c r="AE4375">
        <v>67.985163191177179</v>
      </c>
    </row>
    <row r="4376" spans="1:31" x14ac:dyDescent="0.3">
      <c r="A4376">
        <v>2701277</v>
      </c>
      <c r="B4376">
        <v>1</v>
      </c>
      <c r="C4376" t="s">
        <v>80</v>
      </c>
      <c r="D4376" t="s">
        <v>100</v>
      </c>
      <c r="E4376" t="s">
        <v>160</v>
      </c>
      <c r="F4376" t="s">
        <v>12439</v>
      </c>
      <c r="G4376" t="s">
        <v>134</v>
      </c>
      <c r="H4376" t="s">
        <v>135</v>
      </c>
      <c r="I4376" t="s">
        <v>169</v>
      </c>
      <c r="J4376" t="s">
        <v>137</v>
      </c>
      <c r="K4376" t="s">
        <v>138</v>
      </c>
      <c r="L4376" t="s">
        <v>12440</v>
      </c>
      <c r="M4376" t="s">
        <v>12441</v>
      </c>
      <c r="N4376">
        <v>1.3888888E-2</v>
      </c>
      <c r="O4376">
        <v>6</v>
      </c>
      <c r="P4376">
        <v>10628</v>
      </c>
      <c r="Q4376">
        <v>4</v>
      </c>
      <c r="R4376">
        <v>92</v>
      </c>
      <c r="S4376">
        <v>10</v>
      </c>
      <c r="T4376">
        <v>776</v>
      </c>
      <c r="U4376">
        <v>0</v>
      </c>
      <c r="V4376">
        <v>0</v>
      </c>
      <c r="W4376">
        <v>0.71978001872805009</v>
      </c>
      <c r="X4376">
        <v>21.750715212314613</v>
      </c>
      <c r="Y4376">
        <v>0.97102658303371092</v>
      </c>
      <c r="Z4376">
        <v>1.1642797263098748</v>
      </c>
      <c r="AA4376">
        <v>2.1534001965073539</v>
      </c>
      <c r="AB4376">
        <v>10.455728148358293</v>
      </c>
      <c r="AC4376">
        <v>0</v>
      </c>
      <c r="AD4376">
        <v>0</v>
      </c>
      <c r="AE4376">
        <v>37.214929885251891</v>
      </c>
    </row>
    <row r="4377" spans="1:31" x14ac:dyDescent="0.3">
      <c r="A4377">
        <v>2701079</v>
      </c>
      <c r="B4377">
        <v>2</v>
      </c>
      <c r="C4377" t="s">
        <v>81</v>
      </c>
      <c r="D4377" t="s">
        <v>127</v>
      </c>
      <c r="E4377" t="s">
        <v>132</v>
      </c>
      <c r="F4377" t="s">
        <v>3116</v>
      </c>
      <c r="G4377" t="s">
        <v>176</v>
      </c>
      <c r="H4377" t="s">
        <v>135</v>
      </c>
      <c r="I4377" t="s">
        <v>136</v>
      </c>
      <c r="J4377" t="s">
        <v>137</v>
      </c>
      <c r="K4377" t="s">
        <v>138</v>
      </c>
      <c r="L4377" t="s">
        <v>12427</v>
      </c>
      <c r="M4377" t="s">
        <v>12442</v>
      </c>
      <c r="N4377">
        <v>1.0152777770000001</v>
      </c>
      <c r="O4377">
        <v>4</v>
      </c>
      <c r="P4377">
        <v>87</v>
      </c>
      <c r="Q4377">
        <v>100</v>
      </c>
      <c r="R4377">
        <v>99</v>
      </c>
      <c r="S4377">
        <v>2</v>
      </c>
      <c r="T4377">
        <v>9</v>
      </c>
      <c r="U4377">
        <v>0</v>
      </c>
      <c r="V4377">
        <v>0</v>
      </c>
      <c r="W4377">
        <v>1.1250406649462465</v>
      </c>
      <c r="X4377">
        <v>17.079092766079373</v>
      </c>
      <c r="Y4377">
        <v>49.677522884010671</v>
      </c>
      <c r="Z4377">
        <v>40.038078492053195</v>
      </c>
      <c r="AA4377">
        <v>7.573260506674508</v>
      </c>
      <c r="AB4377">
        <v>2.3764490237937763</v>
      </c>
      <c r="AC4377">
        <v>0</v>
      </c>
      <c r="AD4377">
        <v>0</v>
      </c>
      <c r="AE4377">
        <v>117.86944433755778</v>
      </c>
    </row>
    <row r="4378" spans="1:31" x14ac:dyDescent="0.3">
      <c r="A4378">
        <v>2701349</v>
      </c>
      <c r="B4378">
        <v>1</v>
      </c>
      <c r="C4378" t="s">
        <v>80</v>
      </c>
      <c r="D4378" t="s">
        <v>102</v>
      </c>
      <c r="E4378" t="s">
        <v>160</v>
      </c>
      <c r="F4378" t="s">
        <v>12443</v>
      </c>
      <c r="G4378" t="s">
        <v>134</v>
      </c>
      <c r="H4378" t="s">
        <v>135</v>
      </c>
      <c r="I4378" t="s">
        <v>136</v>
      </c>
      <c r="J4378" t="s">
        <v>137</v>
      </c>
      <c r="K4378" t="s">
        <v>138</v>
      </c>
      <c r="L4378" t="s">
        <v>12444</v>
      </c>
      <c r="M4378" t="s">
        <v>12445</v>
      </c>
      <c r="N4378">
        <v>0.33611111100000002</v>
      </c>
      <c r="O4378">
        <v>0</v>
      </c>
      <c r="P4378">
        <v>1097</v>
      </c>
      <c r="Q4378">
        <v>5</v>
      </c>
      <c r="R4378">
        <v>247</v>
      </c>
      <c r="S4378">
        <v>6</v>
      </c>
      <c r="T4378">
        <v>184</v>
      </c>
      <c r="U4378">
        <v>0</v>
      </c>
      <c r="V4378">
        <v>0</v>
      </c>
      <c r="W4378">
        <v>0</v>
      </c>
      <c r="X4378">
        <v>50.262284307960186</v>
      </c>
      <c r="Y4378">
        <v>2.5652538760766994</v>
      </c>
      <c r="Z4378">
        <v>42.139294090709399</v>
      </c>
      <c r="AA4378">
        <v>4.5998119154452795</v>
      </c>
      <c r="AB4378">
        <v>45.082550390833404</v>
      </c>
      <c r="AC4378">
        <v>0</v>
      </c>
      <c r="AD4378">
        <v>0</v>
      </c>
      <c r="AE4378">
        <v>144.64919458102497</v>
      </c>
    </row>
    <row r="4379" spans="1:31" x14ac:dyDescent="0.3">
      <c r="A4379">
        <v>2702279</v>
      </c>
      <c r="B4379">
        <v>1</v>
      </c>
      <c r="C4379" t="s">
        <v>80</v>
      </c>
      <c r="D4379" t="s">
        <v>82</v>
      </c>
      <c r="E4379" t="s">
        <v>428</v>
      </c>
      <c r="F4379" t="s">
        <v>12446</v>
      </c>
      <c r="G4379" t="s">
        <v>346</v>
      </c>
      <c r="H4379" t="s">
        <v>187</v>
      </c>
      <c r="I4379" t="s">
        <v>136</v>
      </c>
      <c r="J4379" t="s">
        <v>137</v>
      </c>
      <c r="K4379" t="s">
        <v>166</v>
      </c>
      <c r="L4379" t="s">
        <v>12447</v>
      </c>
      <c r="M4379" t="s">
        <v>12448</v>
      </c>
      <c r="N4379">
        <v>5.8122222219999999</v>
      </c>
      <c r="O4379">
        <v>0</v>
      </c>
      <c r="P4379">
        <v>0</v>
      </c>
      <c r="Q4379">
        <v>0</v>
      </c>
      <c r="R4379">
        <v>0</v>
      </c>
      <c r="S4379">
        <v>0</v>
      </c>
      <c r="T4379">
        <v>108</v>
      </c>
      <c r="U4379">
        <v>0</v>
      </c>
      <c r="V4379">
        <v>0</v>
      </c>
      <c r="W4379">
        <v>0</v>
      </c>
      <c r="X4379">
        <v>0</v>
      </c>
      <c r="Y4379">
        <v>0</v>
      </c>
      <c r="Z4379">
        <v>0</v>
      </c>
      <c r="AA4379">
        <v>0</v>
      </c>
      <c r="AB4379">
        <v>240.95161433176369</v>
      </c>
      <c r="AC4379">
        <v>0</v>
      </c>
      <c r="AD4379">
        <v>0</v>
      </c>
      <c r="AE4379">
        <v>240.95161433176369</v>
      </c>
    </row>
    <row r="4380" spans="1:31" x14ac:dyDescent="0.3">
      <c r="A4380">
        <v>2702216</v>
      </c>
      <c r="B4380">
        <v>1</v>
      </c>
      <c r="C4380" t="s">
        <v>80</v>
      </c>
      <c r="D4380" t="s">
        <v>105</v>
      </c>
      <c r="E4380" t="s">
        <v>213</v>
      </c>
      <c r="F4380" t="s">
        <v>12449</v>
      </c>
      <c r="G4380" t="s">
        <v>215</v>
      </c>
      <c r="H4380" t="s">
        <v>187</v>
      </c>
      <c r="I4380" t="s">
        <v>136</v>
      </c>
      <c r="J4380" t="s">
        <v>137</v>
      </c>
      <c r="K4380" t="s">
        <v>138</v>
      </c>
      <c r="L4380" t="s">
        <v>12450</v>
      </c>
      <c r="M4380" t="s">
        <v>12451</v>
      </c>
      <c r="N4380">
        <v>3.1524999999999999</v>
      </c>
      <c r="O4380">
        <v>0</v>
      </c>
      <c r="P4380">
        <v>0</v>
      </c>
      <c r="Q4380">
        <v>0</v>
      </c>
      <c r="R4380">
        <v>0</v>
      </c>
      <c r="S4380">
        <v>0</v>
      </c>
      <c r="T4380">
        <v>1</v>
      </c>
      <c r="U4380">
        <v>0</v>
      </c>
      <c r="V4380">
        <v>0</v>
      </c>
      <c r="W4380">
        <v>0</v>
      </c>
      <c r="X4380">
        <v>0</v>
      </c>
      <c r="Y4380">
        <v>0</v>
      </c>
      <c r="Z4380">
        <v>0</v>
      </c>
      <c r="AA4380">
        <v>0</v>
      </c>
      <c r="AB4380">
        <v>3.4324386705219014</v>
      </c>
      <c r="AC4380">
        <v>0</v>
      </c>
      <c r="AD4380">
        <v>0</v>
      </c>
      <c r="AE4380">
        <v>3.4324386705219014</v>
      </c>
    </row>
    <row r="4381" spans="1:31" x14ac:dyDescent="0.3">
      <c r="A4381">
        <v>2702274</v>
      </c>
      <c r="B4381">
        <v>1</v>
      </c>
      <c r="C4381" t="s">
        <v>80</v>
      </c>
      <c r="D4381" t="s">
        <v>101</v>
      </c>
      <c r="E4381" t="s">
        <v>184</v>
      </c>
      <c r="F4381" t="s">
        <v>12452</v>
      </c>
      <c r="G4381" t="s">
        <v>409</v>
      </c>
      <c r="H4381" t="s">
        <v>187</v>
      </c>
      <c r="I4381" t="s">
        <v>136</v>
      </c>
      <c r="J4381" t="s">
        <v>137</v>
      </c>
      <c r="K4381" t="s">
        <v>138</v>
      </c>
      <c r="L4381" t="s">
        <v>12453</v>
      </c>
      <c r="M4381" t="s">
        <v>12454</v>
      </c>
      <c r="N4381">
        <v>0.78916666599999996</v>
      </c>
      <c r="O4381">
        <v>0</v>
      </c>
      <c r="P4381">
        <v>44</v>
      </c>
      <c r="Q4381">
        <v>0</v>
      </c>
      <c r="R4381">
        <v>0</v>
      </c>
      <c r="S4381">
        <v>0</v>
      </c>
      <c r="T4381">
        <v>2</v>
      </c>
      <c r="U4381">
        <v>0</v>
      </c>
      <c r="V4381">
        <v>0</v>
      </c>
      <c r="W4381">
        <v>0</v>
      </c>
      <c r="X4381">
        <v>6.5691476876449295</v>
      </c>
      <c r="Y4381">
        <v>0</v>
      </c>
      <c r="Z4381">
        <v>0</v>
      </c>
      <c r="AA4381">
        <v>0</v>
      </c>
      <c r="AB4381">
        <v>0.35522274188426906</v>
      </c>
      <c r="AC4381">
        <v>0</v>
      </c>
      <c r="AD4381">
        <v>0</v>
      </c>
      <c r="AE4381">
        <v>6.9243704295291986</v>
      </c>
    </row>
    <row r="4382" spans="1:31" x14ac:dyDescent="0.3">
      <c r="A4382">
        <v>2702282</v>
      </c>
      <c r="B4382">
        <v>1</v>
      </c>
      <c r="C4382" t="s">
        <v>80</v>
      </c>
      <c r="D4382" t="s">
        <v>93</v>
      </c>
      <c r="E4382" t="s">
        <v>160</v>
      </c>
      <c r="F4382" t="s">
        <v>12455</v>
      </c>
      <c r="G4382" t="s">
        <v>134</v>
      </c>
      <c r="H4382" t="s">
        <v>135</v>
      </c>
      <c r="I4382" t="s">
        <v>136</v>
      </c>
      <c r="J4382" t="s">
        <v>137</v>
      </c>
      <c r="K4382" t="s">
        <v>138</v>
      </c>
      <c r="L4382" t="s">
        <v>12456</v>
      </c>
      <c r="M4382" t="s">
        <v>12457</v>
      </c>
      <c r="N4382">
        <v>1.8252777769999999</v>
      </c>
      <c r="O4382">
        <v>0</v>
      </c>
      <c r="P4382">
        <v>3122</v>
      </c>
      <c r="Q4382">
        <v>2</v>
      </c>
      <c r="R4382">
        <v>21</v>
      </c>
      <c r="S4382">
        <v>11</v>
      </c>
      <c r="T4382">
        <v>1321</v>
      </c>
      <c r="U4382">
        <v>8</v>
      </c>
      <c r="V4382">
        <v>17</v>
      </c>
      <c r="W4382">
        <v>0</v>
      </c>
      <c r="X4382">
        <v>784.17317000472565</v>
      </c>
      <c r="Y4382">
        <v>6.6844210669076629</v>
      </c>
      <c r="Z4382">
        <v>66.653347241263106</v>
      </c>
      <c r="AA4382">
        <v>338.74205343416423</v>
      </c>
      <c r="AB4382">
        <v>863.95153842749858</v>
      </c>
      <c r="AC4382">
        <v>1127.7661042270211</v>
      </c>
      <c r="AD4382">
        <v>256.37081172597834</v>
      </c>
      <c r="AE4382">
        <v>3444.3414461275588</v>
      </c>
    </row>
    <row r="4383" spans="1:31" x14ac:dyDescent="0.3">
      <c r="A4383">
        <v>2702282</v>
      </c>
      <c r="B4383">
        <v>2</v>
      </c>
      <c r="C4383" t="s">
        <v>80</v>
      </c>
      <c r="D4383" t="s">
        <v>93</v>
      </c>
      <c r="E4383" t="s">
        <v>145</v>
      </c>
      <c r="F4383" t="s">
        <v>12458</v>
      </c>
      <c r="G4383" t="s">
        <v>134</v>
      </c>
      <c r="H4383" t="s">
        <v>135</v>
      </c>
      <c r="I4383" t="s">
        <v>136</v>
      </c>
      <c r="J4383" t="s">
        <v>137</v>
      </c>
      <c r="K4383" t="s">
        <v>138</v>
      </c>
      <c r="L4383" t="s">
        <v>12457</v>
      </c>
      <c r="M4383" t="s">
        <v>12459</v>
      </c>
      <c r="N4383">
        <v>0.34111111100000002</v>
      </c>
      <c r="O4383">
        <v>0</v>
      </c>
      <c r="P4383">
        <v>2973</v>
      </c>
      <c r="Q4383">
        <v>0</v>
      </c>
      <c r="R4383">
        <v>1</v>
      </c>
      <c r="S4383">
        <v>0</v>
      </c>
      <c r="T4383">
        <v>336</v>
      </c>
      <c r="U4383">
        <v>0</v>
      </c>
      <c r="V4383">
        <v>0</v>
      </c>
      <c r="W4383">
        <v>0</v>
      </c>
      <c r="X4383">
        <v>135.9652587440614</v>
      </c>
      <c r="Y4383">
        <v>0</v>
      </c>
      <c r="Z4383">
        <v>0</v>
      </c>
      <c r="AA4383">
        <v>0</v>
      </c>
      <c r="AB4383">
        <v>49.611615362441555</v>
      </c>
      <c r="AC4383">
        <v>0</v>
      </c>
      <c r="AD4383">
        <v>0</v>
      </c>
      <c r="AE4383">
        <v>185.57687410650294</v>
      </c>
    </row>
    <row r="4384" spans="1:31" x14ac:dyDescent="0.3">
      <c r="A4384">
        <v>2702282</v>
      </c>
      <c r="B4384">
        <v>3</v>
      </c>
      <c r="C4384" t="s">
        <v>80</v>
      </c>
      <c r="D4384" t="s">
        <v>93</v>
      </c>
      <c r="E4384" t="s">
        <v>145</v>
      </c>
      <c r="F4384" t="s">
        <v>12460</v>
      </c>
      <c r="G4384" t="s">
        <v>134</v>
      </c>
      <c r="H4384" t="s">
        <v>135</v>
      </c>
      <c r="I4384" t="s">
        <v>136</v>
      </c>
      <c r="J4384" t="s">
        <v>137</v>
      </c>
      <c r="K4384" t="s">
        <v>138</v>
      </c>
      <c r="L4384" t="s">
        <v>12459</v>
      </c>
      <c r="M4384" t="s">
        <v>12461</v>
      </c>
      <c r="N4384">
        <v>2.006388888</v>
      </c>
      <c r="O4384">
        <v>0</v>
      </c>
      <c r="P4384">
        <v>2656</v>
      </c>
      <c r="Q4384">
        <v>0</v>
      </c>
      <c r="R4384">
        <v>1</v>
      </c>
      <c r="S4384">
        <v>0</v>
      </c>
      <c r="T4384">
        <v>290</v>
      </c>
      <c r="U4384">
        <v>0</v>
      </c>
      <c r="V4384">
        <v>0</v>
      </c>
      <c r="W4384">
        <v>0</v>
      </c>
      <c r="X4384">
        <v>701.38105318067551</v>
      </c>
      <c r="Y4384">
        <v>0</v>
      </c>
      <c r="Z4384">
        <v>0</v>
      </c>
      <c r="AA4384">
        <v>0</v>
      </c>
      <c r="AB4384">
        <v>260.24966215359257</v>
      </c>
      <c r="AC4384">
        <v>0</v>
      </c>
      <c r="AD4384">
        <v>0</v>
      </c>
      <c r="AE4384">
        <v>961.63071533426807</v>
      </c>
    </row>
    <row r="4385" spans="1:31" x14ac:dyDescent="0.3">
      <c r="A4385">
        <v>2702294</v>
      </c>
      <c r="B4385">
        <v>1</v>
      </c>
      <c r="C4385" t="s">
        <v>80</v>
      </c>
      <c r="D4385" t="s">
        <v>92</v>
      </c>
      <c r="E4385" t="s">
        <v>213</v>
      </c>
      <c r="F4385" t="s">
        <v>12462</v>
      </c>
      <c r="G4385" t="s">
        <v>688</v>
      </c>
      <c r="H4385" t="s">
        <v>187</v>
      </c>
      <c r="I4385" t="s">
        <v>136</v>
      </c>
      <c r="J4385" t="s">
        <v>137</v>
      </c>
      <c r="K4385" t="s">
        <v>138</v>
      </c>
      <c r="L4385" t="s">
        <v>12463</v>
      </c>
      <c r="M4385" t="s">
        <v>12464</v>
      </c>
      <c r="N4385">
        <v>2.7455555550000001</v>
      </c>
      <c r="O4385">
        <v>0</v>
      </c>
      <c r="P4385">
        <v>1</v>
      </c>
      <c r="Q4385">
        <v>0</v>
      </c>
      <c r="R4385">
        <v>0</v>
      </c>
      <c r="S4385">
        <v>0</v>
      </c>
      <c r="T4385">
        <v>0</v>
      </c>
      <c r="U4385">
        <v>0</v>
      </c>
      <c r="V4385">
        <v>0</v>
      </c>
      <c r="W4385">
        <v>0</v>
      </c>
      <c r="X4385">
        <v>1.4130714296917364</v>
      </c>
      <c r="Y4385">
        <v>0</v>
      </c>
      <c r="Z4385">
        <v>0</v>
      </c>
      <c r="AA4385">
        <v>0</v>
      </c>
      <c r="AB4385">
        <v>0</v>
      </c>
      <c r="AC4385">
        <v>0</v>
      </c>
      <c r="AD4385">
        <v>0</v>
      </c>
      <c r="AE4385">
        <v>1.4130714296917364</v>
      </c>
    </row>
    <row r="4386" spans="1:31" x14ac:dyDescent="0.3">
      <c r="A4386">
        <v>2702295</v>
      </c>
      <c r="B4386">
        <v>1</v>
      </c>
      <c r="C4386" t="s">
        <v>80</v>
      </c>
      <c r="D4386" t="s">
        <v>99</v>
      </c>
      <c r="E4386" t="s">
        <v>132</v>
      </c>
      <c r="F4386" t="s">
        <v>4057</v>
      </c>
      <c r="G4386" t="s">
        <v>134</v>
      </c>
      <c r="H4386" t="s">
        <v>135</v>
      </c>
      <c r="I4386" t="s">
        <v>136</v>
      </c>
      <c r="J4386" t="s">
        <v>137</v>
      </c>
      <c r="K4386" t="s">
        <v>138</v>
      </c>
      <c r="L4386" t="s">
        <v>12465</v>
      </c>
      <c r="M4386" t="s">
        <v>12466</v>
      </c>
      <c r="N4386">
        <v>5.2416666660000004</v>
      </c>
      <c r="O4386">
        <v>0</v>
      </c>
      <c r="P4386">
        <v>0</v>
      </c>
      <c r="Q4386">
        <v>0</v>
      </c>
      <c r="R4386">
        <v>0</v>
      </c>
      <c r="S4386">
        <v>5</v>
      </c>
      <c r="T4386">
        <v>0</v>
      </c>
      <c r="U4386">
        <v>0</v>
      </c>
      <c r="V4386">
        <v>0</v>
      </c>
      <c r="W4386">
        <v>0</v>
      </c>
      <c r="X4386">
        <v>0</v>
      </c>
      <c r="Y4386">
        <v>0</v>
      </c>
      <c r="Z4386">
        <v>0</v>
      </c>
      <c r="AA4386">
        <v>570.21034190981743</v>
      </c>
      <c r="AB4386">
        <v>0</v>
      </c>
      <c r="AC4386">
        <v>0</v>
      </c>
      <c r="AD4386">
        <v>0</v>
      </c>
      <c r="AE4386">
        <v>570.21034190981743</v>
      </c>
    </row>
    <row r="4387" spans="1:31" x14ac:dyDescent="0.3">
      <c r="A4387">
        <v>2702297</v>
      </c>
      <c r="B4387">
        <v>1</v>
      </c>
      <c r="C4387" t="s">
        <v>80</v>
      </c>
      <c r="D4387" t="s">
        <v>102</v>
      </c>
      <c r="E4387" t="s">
        <v>184</v>
      </c>
      <c r="F4387" t="s">
        <v>12467</v>
      </c>
      <c r="G4387" t="s">
        <v>186</v>
      </c>
      <c r="H4387" t="s">
        <v>187</v>
      </c>
      <c r="I4387" t="s">
        <v>136</v>
      </c>
      <c r="J4387" t="s">
        <v>137</v>
      </c>
      <c r="K4387" t="s">
        <v>138</v>
      </c>
      <c r="L4387" t="s">
        <v>12468</v>
      </c>
      <c r="M4387" t="s">
        <v>12469</v>
      </c>
      <c r="N4387">
        <v>1.196666666</v>
      </c>
      <c r="O4387">
        <v>0</v>
      </c>
      <c r="P4387">
        <v>43</v>
      </c>
      <c r="Q4387">
        <v>0</v>
      </c>
      <c r="R4387">
        <v>24</v>
      </c>
      <c r="S4387">
        <v>0</v>
      </c>
      <c r="T4387">
        <v>2</v>
      </c>
      <c r="U4387">
        <v>0</v>
      </c>
      <c r="V4387">
        <v>0</v>
      </c>
      <c r="W4387">
        <v>0</v>
      </c>
      <c r="X4387">
        <v>1.3457325999232201</v>
      </c>
      <c r="Y4387">
        <v>0</v>
      </c>
      <c r="Z4387">
        <v>4.4470580071064587</v>
      </c>
      <c r="AA4387">
        <v>0</v>
      </c>
      <c r="AB4387">
        <v>0</v>
      </c>
      <c r="AC4387">
        <v>0</v>
      </c>
      <c r="AD4387">
        <v>0</v>
      </c>
      <c r="AE4387">
        <v>5.7927906070296791</v>
      </c>
    </row>
    <row r="4388" spans="1:31" x14ac:dyDescent="0.3">
      <c r="A4388">
        <v>2702288</v>
      </c>
      <c r="B4388">
        <v>1</v>
      </c>
      <c r="C4388" t="s">
        <v>80</v>
      </c>
      <c r="D4388" t="s">
        <v>90</v>
      </c>
      <c r="E4388" t="s">
        <v>141</v>
      </c>
      <c r="F4388" t="s">
        <v>12470</v>
      </c>
      <c r="G4388" t="s">
        <v>442</v>
      </c>
      <c r="H4388" t="s">
        <v>135</v>
      </c>
      <c r="I4388" t="s">
        <v>136</v>
      </c>
      <c r="J4388" t="s">
        <v>137</v>
      </c>
      <c r="K4388" t="s">
        <v>166</v>
      </c>
      <c r="L4388" t="s">
        <v>12471</v>
      </c>
      <c r="M4388" t="s">
        <v>12472</v>
      </c>
      <c r="N4388">
        <v>7.3055554999999994E-2</v>
      </c>
      <c r="O4388">
        <v>0</v>
      </c>
      <c r="P4388">
        <v>2476</v>
      </c>
      <c r="Q4388">
        <v>0</v>
      </c>
      <c r="R4388">
        <v>0</v>
      </c>
      <c r="S4388">
        <v>0</v>
      </c>
      <c r="T4388">
        <v>123</v>
      </c>
      <c r="U4388">
        <v>0</v>
      </c>
      <c r="V4388">
        <v>0</v>
      </c>
      <c r="W4388">
        <v>0</v>
      </c>
      <c r="X4388">
        <v>36.398505394152927</v>
      </c>
      <c r="Y4388">
        <v>0</v>
      </c>
      <c r="Z4388">
        <v>0</v>
      </c>
      <c r="AA4388">
        <v>0</v>
      </c>
      <c r="AB4388">
        <v>6.3028975680859629</v>
      </c>
      <c r="AC4388">
        <v>0</v>
      </c>
      <c r="AD4388">
        <v>0</v>
      </c>
      <c r="AE4388">
        <v>42.701402962238888</v>
      </c>
    </row>
    <row r="4389" spans="1:31" x14ac:dyDescent="0.3">
      <c r="A4389">
        <v>2702298</v>
      </c>
      <c r="B4389">
        <v>1</v>
      </c>
      <c r="C4389" t="s">
        <v>81</v>
      </c>
      <c r="D4389" t="s">
        <v>126</v>
      </c>
      <c r="E4389" t="s">
        <v>132</v>
      </c>
      <c r="F4389" t="s">
        <v>1921</v>
      </c>
      <c r="G4389" t="s">
        <v>134</v>
      </c>
      <c r="H4389" t="s">
        <v>135</v>
      </c>
      <c r="I4389" t="s">
        <v>136</v>
      </c>
      <c r="J4389" t="s">
        <v>137</v>
      </c>
      <c r="K4389" t="s">
        <v>138</v>
      </c>
      <c r="L4389" t="s">
        <v>12473</v>
      </c>
      <c r="M4389" t="s">
        <v>12474</v>
      </c>
      <c r="N4389">
        <v>1.209166666</v>
      </c>
      <c r="O4389">
        <v>3</v>
      </c>
      <c r="P4389">
        <v>654</v>
      </c>
      <c r="Q4389">
        <v>23</v>
      </c>
      <c r="R4389">
        <v>201</v>
      </c>
      <c r="S4389">
        <v>8</v>
      </c>
      <c r="T4389">
        <v>47</v>
      </c>
      <c r="U4389">
        <v>0</v>
      </c>
      <c r="V4389">
        <v>0</v>
      </c>
      <c r="W4389">
        <v>0.54259323336000009</v>
      </c>
      <c r="X4389">
        <v>60.498504085460169</v>
      </c>
      <c r="Y4389">
        <v>200.57702591407809</v>
      </c>
      <c r="Z4389">
        <v>63.217018559299945</v>
      </c>
      <c r="AA4389">
        <v>38.609892629704788</v>
      </c>
      <c r="AB4389">
        <v>14.32691821326898</v>
      </c>
      <c r="AC4389">
        <v>0</v>
      </c>
      <c r="AD4389">
        <v>0</v>
      </c>
      <c r="AE4389">
        <v>377.771952635172</v>
      </c>
    </row>
    <row r="4390" spans="1:31" x14ac:dyDescent="0.3">
      <c r="A4390">
        <v>2702301</v>
      </c>
      <c r="B4390">
        <v>1</v>
      </c>
      <c r="C4390" t="s">
        <v>80</v>
      </c>
      <c r="D4390" t="s">
        <v>82</v>
      </c>
      <c r="E4390" t="s">
        <v>428</v>
      </c>
      <c r="F4390" t="s">
        <v>12475</v>
      </c>
      <c r="G4390" t="s">
        <v>1177</v>
      </c>
      <c r="H4390" t="s">
        <v>187</v>
      </c>
      <c r="I4390" t="s">
        <v>136</v>
      </c>
      <c r="J4390" t="s">
        <v>137</v>
      </c>
      <c r="K4390" t="s">
        <v>138</v>
      </c>
      <c r="L4390" t="s">
        <v>12476</v>
      </c>
      <c r="M4390" t="s">
        <v>12477</v>
      </c>
      <c r="N4390">
        <v>2.019722222</v>
      </c>
      <c r="O4390">
        <v>0</v>
      </c>
      <c r="P4390">
        <v>0</v>
      </c>
      <c r="Q4390">
        <v>0</v>
      </c>
      <c r="R4390">
        <v>0</v>
      </c>
      <c r="S4390">
        <v>0</v>
      </c>
      <c r="T4390">
        <v>58</v>
      </c>
      <c r="U4390">
        <v>0</v>
      </c>
      <c r="V4390">
        <v>0</v>
      </c>
      <c r="W4390">
        <v>0</v>
      </c>
      <c r="X4390">
        <v>0</v>
      </c>
      <c r="Y4390">
        <v>0</v>
      </c>
      <c r="Z4390">
        <v>0</v>
      </c>
      <c r="AA4390">
        <v>0</v>
      </c>
      <c r="AB4390">
        <v>66.309667415593211</v>
      </c>
      <c r="AC4390">
        <v>0</v>
      </c>
      <c r="AD4390">
        <v>0</v>
      </c>
      <c r="AE4390">
        <v>66.309667415593211</v>
      </c>
    </row>
    <row r="4391" spans="1:31" x14ac:dyDescent="0.3">
      <c r="A4391">
        <v>2702303</v>
      </c>
      <c r="B4391">
        <v>1</v>
      </c>
      <c r="C4391" t="s">
        <v>81</v>
      </c>
      <c r="D4391" t="s">
        <v>123</v>
      </c>
      <c r="E4391" t="s">
        <v>145</v>
      </c>
      <c r="F4391" t="s">
        <v>12478</v>
      </c>
      <c r="G4391" t="s">
        <v>134</v>
      </c>
      <c r="H4391" t="s">
        <v>135</v>
      </c>
      <c r="I4391" t="s">
        <v>136</v>
      </c>
      <c r="J4391" t="s">
        <v>137</v>
      </c>
      <c r="K4391" t="s">
        <v>138</v>
      </c>
      <c r="L4391" t="s">
        <v>12479</v>
      </c>
      <c r="M4391" t="s">
        <v>12480</v>
      </c>
      <c r="N4391">
        <v>0.778888888</v>
      </c>
      <c r="O4391">
        <v>14</v>
      </c>
      <c r="P4391">
        <v>21</v>
      </c>
      <c r="Q4391">
        <v>209</v>
      </c>
      <c r="R4391">
        <v>172</v>
      </c>
      <c r="S4391">
        <v>39</v>
      </c>
      <c r="T4391">
        <v>20</v>
      </c>
      <c r="U4391">
        <v>0</v>
      </c>
      <c r="V4391">
        <v>0</v>
      </c>
      <c r="W4391">
        <v>4.0161237321729306</v>
      </c>
      <c r="X4391">
        <v>5.5042532969492308</v>
      </c>
      <c r="Y4391">
        <v>87.373931341509973</v>
      </c>
      <c r="Z4391">
        <v>74.146010021877828</v>
      </c>
      <c r="AA4391">
        <v>7.8749087982693347</v>
      </c>
      <c r="AB4391">
        <v>27.968730236406085</v>
      </c>
      <c r="AC4391">
        <v>0</v>
      </c>
      <c r="AD4391">
        <v>0</v>
      </c>
      <c r="AE4391">
        <v>206.88395742718538</v>
      </c>
    </row>
    <row r="4392" spans="1:31" x14ac:dyDescent="0.3">
      <c r="A4392">
        <v>2691047</v>
      </c>
      <c r="B4392">
        <v>2</v>
      </c>
      <c r="C4392" t="s">
        <v>80</v>
      </c>
      <c r="D4392" t="s">
        <v>83</v>
      </c>
      <c r="E4392" t="s">
        <v>145</v>
      </c>
      <c r="F4392" t="s">
        <v>12481</v>
      </c>
      <c r="G4392" t="s">
        <v>147</v>
      </c>
      <c r="H4392" t="s">
        <v>135</v>
      </c>
      <c r="I4392" t="s">
        <v>136</v>
      </c>
      <c r="J4392" t="s">
        <v>3</v>
      </c>
      <c r="K4392" t="s">
        <v>138</v>
      </c>
      <c r="L4392" t="s">
        <v>12482</v>
      </c>
      <c r="M4392" t="s">
        <v>12483</v>
      </c>
      <c r="N4392">
        <v>1.351111111</v>
      </c>
      <c r="O4392">
        <v>0</v>
      </c>
      <c r="P4392">
        <v>0</v>
      </c>
      <c r="Q4392">
        <v>0</v>
      </c>
      <c r="R4392">
        <v>0</v>
      </c>
      <c r="S4392">
        <v>3</v>
      </c>
      <c r="T4392">
        <v>18</v>
      </c>
      <c r="U4392">
        <v>3</v>
      </c>
      <c r="V4392">
        <v>6</v>
      </c>
      <c r="W4392">
        <v>0</v>
      </c>
      <c r="X4392">
        <v>0</v>
      </c>
      <c r="Y4392">
        <v>0</v>
      </c>
      <c r="Z4392">
        <v>0</v>
      </c>
      <c r="AA4392">
        <v>94.665635131487363</v>
      </c>
      <c r="AB4392">
        <v>91.040855749809722</v>
      </c>
      <c r="AC4392">
        <v>1871.5061849562671</v>
      </c>
      <c r="AD4392">
        <v>265.63792763312836</v>
      </c>
      <c r="AE4392">
        <v>2322.8506034706925</v>
      </c>
    </row>
    <row r="4393" spans="1:31" x14ac:dyDescent="0.3">
      <c r="A4393">
        <v>2691047</v>
      </c>
      <c r="B4393">
        <v>3</v>
      </c>
      <c r="C4393" t="s">
        <v>80</v>
      </c>
      <c r="D4393" t="s">
        <v>83</v>
      </c>
      <c r="E4393" t="s">
        <v>145</v>
      </c>
      <c r="F4393" t="s">
        <v>12484</v>
      </c>
      <c r="G4393" t="s">
        <v>147</v>
      </c>
      <c r="H4393" t="s">
        <v>135</v>
      </c>
      <c r="I4393" t="s">
        <v>136</v>
      </c>
      <c r="J4393" t="s">
        <v>3</v>
      </c>
      <c r="K4393" t="s">
        <v>138</v>
      </c>
      <c r="L4393" t="s">
        <v>12483</v>
      </c>
      <c r="M4393" t="s">
        <v>12485</v>
      </c>
      <c r="N4393">
        <v>3.0669444440000002</v>
      </c>
      <c r="O4393">
        <v>0</v>
      </c>
      <c r="P4393">
        <v>0</v>
      </c>
      <c r="Q4393">
        <v>0</v>
      </c>
      <c r="R4393">
        <v>0</v>
      </c>
      <c r="S4393">
        <v>3</v>
      </c>
      <c r="T4393">
        <v>0</v>
      </c>
      <c r="U4393">
        <v>0</v>
      </c>
      <c r="V4393">
        <v>0</v>
      </c>
      <c r="W4393">
        <v>0</v>
      </c>
      <c r="X4393">
        <v>0</v>
      </c>
      <c r="Y4393">
        <v>0</v>
      </c>
      <c r="Z4393">
        <v>0</v>
      </c>
      <c r="AA4393">
        <v>11.879319591096884</v>
      </c>
      <c r="AB4393">
        <v>0</v>
      </c>
      <c r="AC4393">
        <v>0</v>
      </c>
      <c r="AD4393">
        <v>0</v>
      </c>
      <c r="AE4393">
        <v>11.879319591096884</v>
      </c>
    </row>
    <row r="4394" spans="1:31" x14ac:dyDescent="0.3">
      <c r="A4394">
        <v>2702299</v>
      </c>
      <c r="B4394">
        <v>1</v>
      </c>
      <c r="C4394" t="s">
        <v>80</v>
      </c>
      <c r="D4394" t="s">
        <v>85</v>
      </c>
      <c r="E4394" t="s">
        <v>428</v>
      </c>
      <c r="F4394" t="s">
        <v>12486</v>
      </c>
      <c r="G4394" t="s">
        <v>1177</v>
      </c>
      <c r="H4394" t="s">
        <v>187</v>
      </c>
      <c r="I4394" t="s">
        <v>136</v>
      </c>
      <c r="J4394" t="s">
        <v>137</v>
      </c>
      <c r="K4394" t="s">
        <v>138</v>
      </c>
      <c r="L4394" t="s">
        <v>12487</v>
      </c>
      <c r="M4394" t="s">
        <v>12488</v>
      </c>
      <c r="N4394">
        <v>2.105555555</v>
      </c>
      <c r="O4394">
        <v>0</v>
      </c>
      <c r="P4394">
        <v>149</v>
      </c>
      <c r="Q4394">
        <v>0</v>
      </c>
      <c r="R4394">
        <v>0</v>
      </c>
      <c r="S4394">
        <v>0</v>
      </c>
      <c r="T4394">
        <v>9</v>
      </c>
      <c r="U4394">
        <v>0</v>
      </c>
      <c r="V4394">
        <v>0</v>
      </c>
      <c r="W4394">
        <v>0</v>
      </c>
      <c r="X4394">
        <v>53.520644508993847</v>
      </c>
      <c r="Y4394">
        <v>0</v>
      </c>
      <c r="Z4394">
        <v>0</v>
      </c>
      <c r="AA4394">
        <v>0</v>
      </c>
      <c r="AB4394">
        <v>14.788174087718627</v>
      </c>
      <c r="AC4394">
        <v>0</v>
      </c>
      <c r="AD4394">
        <v>0</v>
      </c>
      <c r="AE4394">
        <v>68.30881859671247</v>
      </c>
    </row>
    <row r="4395" spans="1:31" x14ac:dyDescent="0.3">
      <c r="A4395">
        <v>2702308</v>
      </c>
      <c r="B4395">
        <v>1</v>
      </c>
      <c r="C4395" t="s">
        <v>81</v>
      </c>
      <c r="D4395" t="s">
        <v>118</v>
      </c>
      <c r="E4395" t="s">
        <v>145</v>
      </c>
      <c r="F4395" t="s">
        <v>12489</v>
      </c>
      <c r="G4395" t="s">
        <v>176</v>
      </c>
      <c r="H4395" t="s">
        <v>135</v>
      </c>
      <c r="I4395" t="s">
        <v>136</v>
      </c>
      <c r="J4395" t="s">
        <v>137</v>
      </c>
      <c r="K4395" t="s">
        <v>138</v>
      </c>
      <c r="L4395" t="s">
        <v>12490</v>
      </c>
      <c r="M4395" t="s">
        <v>12491</v>
      </c>
      <c r="N4395">
        <v>1.7908333329999999</v>
      </c>
      <c r="O4395">
        <v>0</v>
      </c>
      <c r="P4395">
        <v>0</v>
      </c>
      <c r="Q4395">
        <v>8</v>
      </c>
      <c r="R4395">
        <v>4</v>
      </c>
      <c r="S4395">
        <v>2</v>
      </c>
      <c r="T4395">
        <v>0</v>
      </c>
      <c r="U4395">
        <v>0</v>
      </c>
      <c r="V4395">
        <v>0</v>
      </c>
      <c r="W4395">
        <v>0</v>
      </c>
      <c r="X4395">
        <v>0</v>
      </c>
      <c r="Y4395">
        <v>5.5831720761267336</v>
      </c>
      <c r="Z4395">
        <v>3.6836174344292596</v>
      </c>
      <c r="AA4395">
        <v>2.4644173912450125</v>
      </c>
      <c r="AB4395">
        <v>0</v>
      </c>
      <c r="AC4395">
        <v>0</v>
      </c>
      <c r="AD4395">
        <v>0</v>
      </c>
      <c r="AE4395">
        <v>11.731206901801006</v>
      </c>
    </row>
    <row r="4396" spans="1:31" x14ac:dyDescent="0.3">
      <c r="A4396">
        <v>2702314</v>
      </c>
      <c r="B4396">
        <v>1</v>
      </c>
      <c r="C4396" t="s">
        <v>80</v>
      </c>
      <c r="D4396" t="s">
        <v>107</v>
      </c>
      <c r="E4396" t="s">
        <v>160</v>
      </c>
      <c r="F4396" t="s">
        <v>12492</v>
      </c>
      <c r="G4396" t="s">
        <v>134</v>
      </c>
      <c r="H4396" t="s">
        <v>135</v>
      </c>
      <c r="I4396" t="s">
        <v>136</v>
      </c>
      <c r="J4396" t="s">
        <v>137</v>
      </c>
      <c r="K4396" t="s">
        <v>138</v>
      </c>
      <c r="L4396" t="s">
        <v>12493</v>
      </c>
      <c r="M4396" t="s">
        <v>12494</v>
      </c>
      <c r="N4396">
        <v>1.176666666</v>
      </c>
      <c r="O4396">
        <v>0</v>
      </c>
      <c r="P4396">
        <v>1340</v>
      </c>
      <c r="Q4396">
        <v>27</v>
      </c>
      <c r="R4396">
        <v>88</v>
      </c>
      <c r="S4396">
        <v>7</v>
      </c>
      <c r="T4396">
        <v>53</v>
      </c>
      <c r="U4396">
        <v>0</v>
      </c>
      <c r="V4396">
        <v>3</v>
      </c>
      <c r="W4396">
        <v>0</v>
      </c>
      <c r="X4396">
        <v>137.79576544938348</v>
      </c>
      <c r="Y4396">
        <v>423.33979094088158</v>
      </c>
      <c r="Z4396">
        <v>86.000291527366699</v>
      </c>
      <c r="AA4396">
        <v>31.639937165638461</v>
      </c>
      <c r="AB4396">
        <v>84.635217945404136</v>
      </c>
      <c r="AC4396">
        <v>0</v>
      </c>
      <c r="AD4396">
        <v>8.3634474348551571</v>
      </c>
      <c r="AE4396">
        <v>771.77445046352955</v>
      </c>
    </row>
    <row r="4397" spans="1:31" x14ac:dyDescent="0.3">
      <c r="A4397">
        <v>2702317</v>
      </c>
      <c r="B4397">
        <v>1</v>
      </c>
      <c r="C4397" t="s">
        <v>81</v>
      </c>
      <c r="D4397" t="s">
        <v>119</v>
      </c>
      <c r="E4397" t="s">
        <v>132</v>
      </c>
      <c r="F4397" t="s">
        <v>12495</v>
      </c>
      <c r="G4397" t="s">
        <v>134</v>
      </c>
      <c r="H4397" t="s">
        <v>135</v>
      </c>
      <c r="I4397" t="s">
        <v>136</v>
      </c>
      <c r="J4397" t="s">
        <v>137</v>
      </c>
      <c r="K4397" t="s">
        <v>138</v>
      </c>
      <c r="L4397" t="s">
        <v>12496</v>
      </c>
      <c r="M4397" t="s">
        <v>12497</v>
      </c>
      <c r="N4397">
        <v>1.1658333329999999</v>
      </c>
      <c r="O4397">
        <v>0</v>
      </c>
      <c r="P4397">
        <v>263</v>
      </c>
      <c r="Q4397">
        <v>8</v>
      </c>
      <c r="R4397">
        <v>36</v>
      </c>
      <c r="S4397">
        <v>1</v>
      </c>
      <c r="T4397">
        <v>11</v>
      </c>
      <c r="U4397">
        <v>0</v>
      </c>
      <c r="V4397">
        <v>0</v>
      </c>
      <c r="W4397">
        <v>0</v>
      </c>
      <c r="X4397">
        <v>47.634577663181169</v>
      </c>
      <c r="Y4397">
        <v>10.209552894582895</v>
      </c>
      <c r="Z4397">
        <v>38.526597317826088</v>
      </c>
      <c r="AA4397">
        <v>0</v>
      </c>
      <c r="AB4397">
        <v>6.5340035002908827</v>
      </c>
      <c r="AC4397">
        <v>0</v>
      </c>
      <c r="AD4397">
        <v>0</v>
      </c>
      <c r="AE4397">
        <v>102.90473137588103</v>
      </c>
    </row>
    <row r="4398" spans="1:31" x14ac:dyDescent="0.3">
      <c r="A4398">
        <v>2702318</v>
      </c>
      <c r="B4398">
        <v>1</v>
      </c>
      <c r="C4398" t="s">
        <v>80</v>
      </c>
      <c r="D4398" t="s">
        <v>93</v>
      </c>
      <c r="E4398" t="s">
        <v>160</v>
      </c>
      <c r="F4398" t="s">
        <v>12498</v>
      </c>
      <c r="G4398" t="s">
        <v>134</v>
      </c>
      <c r="H4398" t="s">
        <v>135</v>
      </c>
      <c r="I4398" t="s">
        <v>136</v>
      </c>
      <c r="J4398" t="s">
        <v>137</v>
      </c>
      <c r="K4398" t="s">
        <v>138</v>
      </c>
      <c r="L4398" t="s">
        <v>12499</v>
      </c>
      <c r="M4398" t="s">
        <v>12500</v>
      </c>
      <c r="N4398">
        <v>0.125</v>
      </c>
      <c r="O4398">
        <v>3</v>
      </c>
      <c r="P4398">
        <v>14</v>
      </c>
      <c r="Q4398">
        <v>41</v>
      </c>
      <c r="R4398">
        <v>198</v>
      </c>
      <c r="S4398">
        <v>11</v>
      </c>
      <c r="T4398">
        <v>49</v>
      </c>
      <c r="U4398">
        <v>0</v>
      </c>
      <c r="V4398">
        <v>0</v>
      </c>
      <c r="W4398">
        <v>0.59866062234750006</v>
      </c>
      <c r="X4398">
        <v>0.57567119597366267</v>
      </c>
      <c r="Y4398">
        <v>20.016761402344017</v>
      </c>
      <c r="Z4398">
        <v>75.588729376688931</v>
      </c>
      <c r="AA4398">
        <v>4.6891794352973752</v>
      </c>
      <c r="AB4398">
        <v>8.7897114639552356</v>
      </c>
      <c r="AC4398">
        <v>0</v>
      </c>
      <c r="AD4398">
        <v>0</v>
      </c>
      <c r="AE4398">
        <v>110.25871349660673</v>
      </c>
    </row>
    <row r="4399" spans="1:31" x14ac:dyDescent="0.3">
      <c r="A4399">
        <v>2702321</v>
      </c>
      <c r="B4399">
        <v>1</v>
      </c>
      <c r="C4399" t="s">
        <v>80</v>
      </c>
      <c r="D4399" t="s">
        <v>85</v>
      </c>
      <c r="E4399" t="s">
        <v>244</v>
      </c>
      <c r="F4399" t="s">
        <v>12501</v>
      </c>
      <c r="G4399" t="s">
        <v>165</v>
      </c>
      <c r="H4399" t="s">
        <v>187</v>
      </c>
      <c r="I4399" t="s">
        <v>136</v>
      </c>
      <c r="J4399" t="s">
        <v>137</v>
      </c>
      <c r="K4399" t="s">
        <v>166</v>
      </c>
      <c r="L4399" t="s">
        <v>12502</v>
      </c>
      <c r="M4399" t="s">
        <v>12503</v>
      </c>
      <c r="N4399">
        <v>0.60361111099999998</v>
      </c>
      <c r="O4399">
        <v>0</v>
      </c>
      <c r="P4399">
        <v>341</v>
      </c>
      <c r="Q4399">
        <v>0</v>
      </c>
      <c r="R4399">
        <v>0</v>
      </c>
      <c r="S4399">
        <v>0</v>
      </c>
      <c r="T4399">
        <v>61</v>
      </c>
      <c r="U4399">
        <v>0</v>
      </c>
      <c r="V4399">
        <v>0</v>
      </c>
      <c r="W4399">
        <v>0</v>
      </c>
      <c r="X4399">
        <v>38.900852900154163</v>
      </c>
      <c r="Y4399">
        <v>0</v>
      </c>
      <c r="Z4399">
        <v>0</v>
      </c>
      <c r="AA4399">
        <v>0</v>
      </c>
      <c r="AB4399">
        <v>64.680561023128249</v>
      </c>
      <c r="AC4399">
        <v>0</v>
      </c>
      <c r="AD4399">
        <v>0</v>
      </c>
      <c r="AE4399">
        <v>103.58141392328241</v>
      </c>
    </row>
    <row r="4400" spans="1:31" x14ac:dyDescent="0.3">
      <c r="A4400">
        <v>2702324</v>
      </c>
      <c r="B4400">
        <v>1</v>
      </c>
      <c r="C4400" t="s">
        <v>81</v>
      </c>
      <c r="D4400" t="s">
        <v>115</v>
      </c>
      <c r="E4400" t="s">
        <v>213</v>
      </c>
      <c r="F4400" t="s">
        <v>12504</v>
      </c>
      <c r="G4400" t="s">
        <v>688</v>
      </c>
      <c r="H4400" t="s">
        <v>187</v>
      </c>
      <c r="I4400" t="s">
        <v>136</v>
      </c>
      <c r="J4400" t="s">
        <v>137</v>
      </c>
      <c r="K4400" t="s">
        <v>138</v>
      </c>
      <c r="L4400" t="s">
        <v>12505</v>
      </c>
      <c r="M4400" t="s">
        <v>12506</v>
      </c>
      <c r="N4400">
        <v>0.81944444400000005</v>
      </c>
      <c r="O4400">
        <v>0</v>
      </c>
      <c r="P4400">
        <v>0</v>
      </c>
      <c r="Q4400">
        <v>0</v>
      </c>
      <c r="R4400">
        <v>1</v>
      </c>
      <c r="S4400">
        <v>0</v>
      </c>
      <c r="T4400">
        <v>0</v>
      </c>
      <c r="U4400">
        <v>0</v>
      </c>
      <c r="V4400">
        <v>0</v>
      </c>
      <c r="W4400">
        <v>0</v>
      </c>
      <c r="X4400">
        <v>0</v>
      </c>
      <c r="Y4400">
        <v>0</v>
      </c>
      <c r="Z4400">
        <v>0</v>
      </c>
      <c r="AA4400">
        <v>0</v>
      </c>
      <c r="AB4400">
        <v>0</v>
      </c>
      <c r="AC4400">
        <v>0</v>
      </c>
      <c r="AD4400">
        <v>0</v>
      </c>
      <c r="AE4400">
        <v>0</v>
      </c>
    </row>
    <row r="4401" spans="1:31" x14ac:dyDescent="0.3">
      <c r="A4401">
        <v>2702344</v>
      </c>
      <c r="B4401">
        <v>1</v>
      </c>
      <c r="C4401" t="s">
        <v>80</v>
      </c>
      <c r="D4401" t="s">
        <v>93</v>
      </c>
      <c r="E4401" t="s">
        <v>160</v>
      </c>
      <c r="F4401" t="s">
        <v>9277</v>
      </c>
      <c r="G4401" t="s">
        <v>134</v>
      </c>
      <c r="H4401" t="s">
        <v>135</v>
      </c>
      <c r="I4401" t="s">
        <v>136</v>
      </c>
      <c r="J4401" t="s">
        <v>137</v>
      </c>
      <c r="K4401" t="s">
        <v>138</v>
      </c>
      <c r="L4401" t="s">
        <v>12507</v>
      </c>
      <c r="M4401" t="s">
        <v>12508</v>
      </c>
      <c r="N4401">
        <v>0.236666666</v>
      </c>
      <c r="O4401">
        <v>0</v>
      </c>
      <c r="P4401">
        <v>47</v>
      </c>
      <c r="Q4401">
        <v>51</v>
      </c>
      <c r="R4401">
        <v>141</v>
      </c>
      <c r="S4401">
        <v>4</v>
      </c>
      <c r="T4401">
        <v>46</v>
      </c>
      <c r="U4401">
        <v>1</v>
      </c>
      <c r="V4401">
        <v>0</v>
      </c>
      <c r="W4401">
        <v>0</v>
      </c>
      <c r="X4401">
        <v>3.2276357709688401</v>
      </c>
      <c r="Y4401">
        <v>90.266808236558759</v>
      </c>
      <c r="Z4401">
        <v>69.083877029614101</v>
      </c>
      <c r="AA4401">
        <v>4.1547545973459332</v>
      </c>
      <c r="AB4401">
        <v>13.934657093931538</v>
      </c>
      <c r="AC4401">
        <v>119.74430363139739</v>
      </c>
      <c r="AD4401">
        <v>0</v>
      </c>
      <c r="AE4401">
        <v>300.41203635981657</v>
      </c>
    </row>
    <row r="4402" spans="1:31" x14ac:dyDescent="0.3">
      <c r="A4402">
        <v>2702350</v>
      </c>
      <c r="B4402">
        <v>1</v>
      </c>
      <c r="C4402" t="s">
        <v>80</v>
      </c>
      <c r="D4402" t="s">
        <v>107</v>
      </c>
      <c r="E4402" t="s">
        <v>160</v>
      </c>
      <c r="F4402" t="s">
        <v>4195</v>
      </c>
      <c r="G4402" t="s">
        <v>134</v>
      </c>
      <c r="H4402" t="s">
        <v>135</v>
      </c>
      <c r="I4402" t="s">
        <v>136</v>
      </c>
      <c r="J4402" t="s">
        <v>137</v>
      </c>
      <c r="K4402" t="s">
        <v>138</v>
      </c>
      <c r="L4402" t="s">
        <v>12509</v>
      </c>
      <c r="M4402" t="s">
        <v>12510</v>
      </c>
      <c r="N4402">
        <v>0.21083333300000001</v>
      </c>
      <c r="O4402">
        <v>0</v>
      </c>
      <c r="P4402">
        <v>1340</v>
      </c>
      <c r="Q4402">
        <v>27</v>
      </c>
      <c r="R4402">
        <v>88</v>
      </c>
      <c r="S4402">
        <v>7</v>
      </c>
      <c r="T4402">
        <v>53</v>
      </c>
      <c r="U4402">
        <v>0</v>
      </c>
      <c r="V4402">
        <v>3</v>
      </c>
      <c r="W4402">
        <v>0</v>
      </c>
      <c r="X4402">
        <v>26.051738508836696</v>
      </c>
      <c r="Y4402">
        <v>76.874416902496961</v>
      </c>
      <c r="Z4402">
        <v>15.727524459485711</v>
      </c>
      <c r="AA4402">
        <v>6.1951560505144485</v>
      </c>
      <c r="AB4402">
        <v>17.281701042208308</v>
      </c>
      <c r="AC4402">
        <v>0</v>
      </c>
      <c r="AD4402">
        <v>1.7754718315593307</v>
      </c>
      <c r="AE4402">
        <v>143.90600879510146</v>
      </c>
    </row>
    <row r="4403" spans="1:31" x14ac:dyDescent="0.3">
      <c r="A4403">
        <v>2702356</v>
      </c>
      <c r="B4403">
        <v>1</v>
      </c>
      <c r="C4403" t="s">
        <v>80</v>
      </c>
      <c r="D4403" t="s">
        <v>92</v>
      </c>
      <c r="E4403" t="s">
        <v>160</v>
      </c>
      <c r="F4403" t="s">
        <v>9526</v>
      </c>
      <c r="G4403" t="s">
        <v>134</v>
      </c>
      <c r="H4403" t="s">
        <v>135</v>
      </c>
      <c r="I4403" t="s">
        <v>136</v>
      </c>
      <c r="J4403" t="s">
        <v>137</v>
      </c>
      <c r="K4403" t="s">
        <v>138</v>
      </c>
      <c r="L4403" t="s">
        <v>12511</v>
      </c>
      <c r="M4403" t="s">
        <v>12512</v>
      </c>
      <c r="N4403">
        <v>0.152777777</v>
      </c>
      <c r="O4403">
        <v>0</v>
      </c>
      <c r="P4403">
        <v>343</v>
      </c>
      <c r="Q4403">
        <v>0</v>
      </c>
      <c r="R4403">
        <v>2</v>
      </c>
      <c r="S4403">
        <v>9</v>
      </c>
      <c r="T4403">
        <v>17</v>
      </c>
      <c r="U4403">
        <v>0</v>
      </c>
      <c r="V4403">
        <v>0</v>
      </c>
      <c r="W4403">
        <v>0</v>
      </c>
      <c r="X4403">
        <v>11.25519420473635</v>
      </c>
      <c r="Y4403">
        <v>0</v>
      </c>
      <c r="Z4403">
        <v>2.4321602106770836E-2</v>
      </c>
      <c r="AA4403">
        <v>34.486343681211494</v>
      </c>
      <c r="AB4403">
        <v>2.538555068039376</v>
      </c>
      <c r="AC4403">
        <v>0</v>
      </c>
      <c r="AD4403">
        <v>0</v>
      </c>
      <c r="AE4403">
        <v>48.304414556093995</v>
      </c>
    </row>
    <row r="4404" spans="1:31" x14ac:dyDescent="0.3">
      <c r="A4404">
        <v>2702377</v>
      </c>
      <c r="B4404">
        <v>1</v>
      </c>
      <c r="C4404" t="s">
        <v>80</v>
      </c>
      <c r="D4404" t="s">
        <v>101</v>
      </c>
      <c r="E4404" t="s">
        <v>244</v>
      </c>
      <c r="F4404" t="s">
        <v>12513</v>
      </c>
      <c r="G4404" t="s">
        <v>968</v>
      </c>
      <c r="H4404" t="s">
        <v>187</v>
      </c>
      <c r="I4404" t="s">
        <v>136</v>
      </c>
      <c r="J4404" t="s">
        <v>137</v>
      </c>
      <c r="K4404" t="s">
        <v>138</v>
      </c>
      <c r="L4404" t="s">
        <v>12514</v>
      </c>
      <c r="M4404" t="s">
        <v>12515</v>
      </c>
      <c r="N4404">
        <v>0.450555555</v>
      </c>
      <c r="O4404">
        <v>0</v>
      </c>
      <c r="P4404">
        <v>49</v>
      </c>
      <c r="Q4404">
        <v>0</v>
      </c>
      <c r="R4404">
        <v>2</v>
      </c>
      <c r="S4404">
        <v>0</v>
      </c>
      <c r="T4404">
        <v>4</v>
      </c>
      <c r="U4404">
        <v>0</v>
      </c>
      <c r="V4404">
        <v>0</v>
      </c>
      <c r="W4404">
        <v>0</v>
      </c>
      <c r="X4404">
        <v>3.0160899799129326</v>
      </c>
      <c r="Y4404">
        <v>0</v>
      </c>
      <c r="Z4404">
        <v>0.47892485383606309</v>
      </c>
      <c r="AA4404">
        <v>0</v>
      </c>
      <c r="AB4404">
        <v>0.88885851304963259</v>
      </c>
      <c r="AC4404">
        <v>0</v>
      </c>
      <c r="AD4404">
        <v>0</v>
      </c>
      <c r="AE4404">
        <v>4.3838733467986284</v>
      </c>
    </row>
    <row r="4405" spans="1:31" x14ac:dyDescent="0.3">
      <c r="A4405">
        <v>2702380</v>
      </c>
      <c r="B4405">
        <v>1</v>
      </c>
      <c r="C4405" t="s">
        <v>80</v>
      </c>
      <c r="D4405" t="s">
        <v>85</v>
      </c>
      <c r="E4405" t="s">
        <v>244</v>
      </c>
      <c r="F4405" t="s">
        <v>12516</v>
      </c>
      <c r="G4405" t="s">
        <v>12517</v>
      </c>
      <c r="H4405" t="s">
        <v>187</v>
      </c>
      <c r="I4405" t="s">
        <v>136</v>
      </c>
      <c r="J4405" t="s">
        <v>137</v>
      </c>
      <c r="K4405" t="s">
        <v>166</v>
      </c>
      <c r="L4405" t="s">
        <v>12518</v>
      </c>
      <c r="M4405" t="s">
        <v>12519</v>
      </c>
      <c r="N4405">
        <v>0.28805555500000002</v>
      </c>
      <c r="O4405">
        <v>0</v>
      </c>
      <c r="P4405">
        <v>238</v>
      </c>
      <c r="Q4405">
        <v>0</v>
      </c>
      <c r="R4405">
        <v>0</v>
      </c>
      <c r="S4405">
        <v>0</v>
      </c>
      <c r="T4405">
        <v>31</v>
      </c>
      <c r="U4405">
        <v>0</v>
      </c>
      <c r="V4405">
        <v>0</v>
      </c>
      <c r="W4405">
        <v>0</v>
      </c>
      <c r="X4405">
        <v>13.228565547844077</v>
      </c>
      <c r="Y4405">
        <v>0</v>
      </c>
      <c r="Z4405">
        <v>0</v>
      </c>
      <c r="AA4405">
        <v>0</v>
      </c>
      <c r="AB4405">
        <v>7.3627896340659262</v>
      </c>
      <c r="AC4405">
        <v>0</v>
      </c>
      <c r="AD4405">
        <v>0</v>
      </c>
      <c r="AE4405">
        <v>20.591355181910004</v>
      </c>
    </row>
    <row r="4406" spans="1:31" x14ac:dyDescent="0.3">
      <c r="A4406">
        <v>2702313</v>
      </c>
      <c r="B4406">
        <v>1</v>
      </c>
      <c r="C4406" t="s">
        <v>80</v>
      </c>
      <c r="D4406" t="s">
        <v>95</v>
      </c>
      <c r="E4406" t="s">
        <v>132</v>
      </c>
      <c r="F4406" t="s">
        <v>12520</v>
      </c>
      <c r="G4406" t="s">
        <v>176</v>
      </c>
      <c r="H4406" t="s">
        <v>135</v>
      </c>
      <c r="I4406" t="s">
        <v>136</v>
      </c>
      <c r="J4406" t="s">
        <v>137</v>
      </c>
      <c r="K4406" t="s">
        <v>138</v>
      </c>
      <c r="L4406" t="s">
        <v>12521</v>
      </c>
      <c r="M4406" t="s">
        <v>12522</v>
      </c>
      <c r="N4406">
        <v>1.660833333</v>
      </c>
      <c r="O4406">
        <v>1</v>
      </c>
      <c r="P4406">
        <v>660</v>
      </c>
      <c r="Q4406">
        <v>3</v>
      </c>
      <c r="R4406">
        <v>21</v>
      </c>
      <c r="S4406">
        <v>4</v>
      </c>
      <c r="T4406">
        <v>35</v>
      </c>
      <c r="U4406">
        <v>0</v>
      </c>
      <c r="V4406">
        <v>0</v>
      </c>
      <c r="W4406">
        <v>0.29716825783</v>
      </c>
      <c r="X4406">
        <v>154.25579562275982</v>
      </c>
      <c r="Y4406">
        <v>6.1702402854489691</v>
      </c>
      <c r="Z4406">
        <v>19.33159806441807</v>
      </c>
      <c r="AA4406">
        <v>172.40839782156814</v>
      </c>
      <c r="AB4406">
        <v>25.191336937820136</v>
      </c>
      <c r="AC4406">
        <v>0</v>
      </c>
      <c r="AD4406">
        <v>0</v>
      </c>
      <c r="AE4406">
        <v>377.65453698984516</v>
      </c>
    </row>
    <row r="4407" spans="1:31" x14ac:dyDescent="0.3">
      <c r="A4407">
        <v>2702345</v>
      </c>
      <c r="B4407">
        <v>1</v>
      </c>
      <c r="C4407" t="s">
        <v>80</v>
      </c>
      <c r="D4407" t="s">
        <v>104</v>
      </c>
      <c r="E4407" t="s">
        <v>145</v>
      </c>
      <c r="F4407" t="s">
        <v>12523</v>
      </c>
      <c r="G4407" t="s">
        <v>165</v>
      </c>
      <c r="H4407" t="s">
        <v>135</v>
      </c>
      <c r="I4407" t="s">
        <v>136</v>
      </c>
      <c r="J4407" t="s">
        <v>137</v>
      </c>
      <c r="K4407" t="s">
        <v>166</v>
      </c>
      <c r="L4407" t="s">
        <v>12524</v>
      </c>
      <c r="M4407" t="s">
        <v>12525</v>
      </c>
      <c r="N4407">
        <v>1.717777777</v>
      </c>
      <c r="O4407">
        <v>3</v>
      </c>
      <c r="P4407">
        <v>226</v>
      </c>
      <c r="Q4407">
        <v>16</v>
      </c>
      <c r="R4407">
        <v>205</v>
      </c>
      <c r="S4407">
        <v>3</v>
      </c>
      <c r="T4407">
        <v>72</v>
      </c>
      <c r="U4407">
        <v>3</v>
      </c>
      <c r="V4407">
        <v>0</v>
      </c>
      <c r="W4407">
        <v>31.46846584826773</v>
      </c>
      <c r="X4407">
        <v>131.63968554795426</v>
      </c>
      <c r="Y4407">
        <v>19.411869067784064</v>
      </c>
      <c r="Z4407">
        <v>107.32760144829103</v>
      </c>
      <c r="AA4407">
        <v>12.184154737566487</v>
      </c>
      <c r="AB4407">
        <v>118.03277819990036</v>
      </c>
      <c r="AC4407">
        <v>631.80014463289262</v>
      </c>
      <c r="AD4407">
        <v>0</v>
      </c>
      <c r="AE4407">
        <v>1051.8646994826565</v>
      </c>
    </row>
    <row r="4408" spans="1:31" x14ac:dyDescent="0.3">
      <c r="A4408">
        <v>2702347</v>
      </c>
      <c r="B4408">
        <v>1</v>
      </c>
      <c r="C4408" t="s">
        <v>81</v>
      </c>
      <c r="D4408" t="s">
        <v>120</v>
      </c>
      <c r="E4408" t="s">
        <v>160</v>
      </c>
      <c r="F4408" t="s">
        <v>12526</v>
      </c>
      <c r="G4408" t="s">
        <v>134</v>
      </c>
      <c r="H4408" t="s">
        <v>135</v>
      </c>
      <c r="I4408" t="s">
        <v>136</v>
      </c>
      <c r="J4408" t="s">
        <v>137</v>
      </c>
      <c r="K4408" t="s">
        <v>138</v>
      </c>
      <c r="L4408" t="s">
        <v>12527</v>
      </c>
      <c r="M4408" t="s">
        <v>12528</v>
      </c>
      <c r="N4408">
        <v>0.12055555499999999</v>
      </c>
      <c r="O4408">
        <v>5</v>
      </c>
      <c r="P4408">
        <v>879</v>
      </c>
      <c r="Q4408">
        <v>283</v>
      </c>
      <c r="R4408">
        <v>94</v>
      </c>
      <c r="S4408">
        <v>22</v>
      </c>
      <c r="T4408">
        <v>110</v>
      </c>
      <c r="U4408">
        <v>4</v>
      </c>
      <c r="V4408">
        <v>1</v>
      </c>
      <c r="W4408">
        <v>1.4669188542020251</v>
      </c>
      <c r="X4408">
        <v>15.983491083636148</v>
      </c>
      <c r="Y4408">
        <v>169.34540929947622</v>
      </c>
      <c r="Z4408">
        <v>13.351139724108883</v>
      </c>
      <c r="AA4408">
        <v>157.63650536270094</v>
      </c>
      <c r="AB4408">
        <v>7.293771528253675</v>
      </c>
      <c r="AC4408">
        <v>86.648489449242931</v>
      </c>
      <c r="AD4408">
        <v>0.47476379578236316</v>
      </c>
      <c r="AE4408">
        <v>452.20048909740319</v>
      </c>
    </row>
    <row r="4409" spans="1:31" x14ac:dyDescent="0.3">
      <c r="A4409">
        <v>2702353</v>
      </c>
      <c r="B4409">
        <v>1</v>
      </c>
      <c r="C4409" t="s">
        <v>81</v>
      </c>
      <c r="D4409" t="s">
        <v>120</v>
      </c>
      <c r="E4409" t="s">
        <v>132</v>
      </c>
      <c r="F4409" t="s">
        <v>204</v>
      </c>
      <c r="G4409" t="s">
        <v>134</v>
      </c>
      <c r="H4409" t="s">
        <v>135</v>
      </c>
      <c r="I4409" t="s">
        <v>136</v>
      </c>
      <c r="J4409" t="s">
        <v>137</v>
      </c>
      <c r="K4409" t="s">
        <v>138</v>
      </c>
      <c r="L4409" t="s">
        <v>12529</v>
      </c>
      <c r="M4409" t="s">
        <v>12530</v>
      </c>
      <c r="N4409">
        <v>0.54611111099999998</v>
      </c>
      <c r="O4409">
        <v>2</v>
      </c>
      <c r="P4409">
        <v>93</v>
      </c>
      <c r="Q4409">
        <v>75</v>
      </c>
      <c r="R4409">
        <v>3</v>
      </c>
      <c r="S4409">
        <v>11</v>
      </c>
      <c r="T4409">
        <v>7</v>
      </c>
      <c r="U4409">
        <v>0</v>
      </c>
      <c r="V4409">
        <v>0</v>
      </c>
      <c r="W4409">
        <v>0.22364256264333335</v>
      </c>
      <c r="X4409">
        <v>16.590107017045415</v>
      </c>
      <c r="Y4409">
        <v>49.650148834412938</v>
      </c>
      <c r="Z4409">
        <v>0.61465818591666666</v>
      </c>
      <c r="AA4409">
        <v>37.511176696799019</v>
      </c>
      <c r="AB4409">
        <v>2.6343580118364671</v>
      </c>
      <c r="AC4409">
        <v>0</v>
      </c>
      <c r="AD4409">
        <v>0</v>
      </c>
      <c r="AE4409">
        <v>107.22409130865384</v>
      </c>
    </row>
    <row r="4410" spans="1:31" x14ac:dyDescent="0.3">
      <c r="A4410">
        <v>2702361</v>
      </c>
      <c r="B4410">
        <v>1</v>
      </c>
      <c r="C4410" t="s">
        <v>81</v>
      </c>
      <c r="D4410" t="s">
        <v>115</v>
      </c>
      <c r="E4410" t="s">
        <v>213</v>
      </c>
      <c r="F4410" t="s">
        <v>12531</v>
      </c>
      <c r="G4410" t="s">
        <v>688</v>
      </c>
      <c r="H4410" t="s">
        <v>187</v>
      </c>
      <c r="I4410" t="s">
        <v>136</v>
      </c>
      <c r="J4410" t="s">
        <v>137</v>
      </c>
      <c r="K4410" t="s">
        <v>138</v>
      </c>
      <c r="L4410" t="s">
        <v>12532</v>
      </c>
      <c r="M4410" t="s">
        <v>12533</v>
      </c>
      <c r="N4410">
        <v>0.85861111099999998</v>
      </c>
      <c r="O4410">
        <v>0</v>
      </c>
      <c r="P4410">
        <v>3</v>
      </c>
      <c r="Q4410">
        <v>0</v>
      </c>
      <c r="R4410">
        <v>0</v>
      </c>
      <c r="S4410">
        <v>0</v>
      </c>
      <c r="T4410">
        <v>0</v>
      </c>
      <c r="U4410">
        <v>0</v>
      </c>
      <c r="V4410">
        <v>0</v>
      </c>
      <c r="W4410">
        <v>0</v>
      </c>
      <c r="X4410">
        <v>0.41285082440231702</v>
      </c>
      <c r="Y4410">
        <v>0</v>
      </c>
      <c r="Z4410">
        <v>0</v>
      </c>
      <c r="AA4410">
        <v>0</v>
      </c>
      <c r="AB4410">
        <v>0</v>
      </c>
      <c r="AC4410">
        <v>0</v>
      </c>
      <c r="AD4410">
        <v>0</v>
      </c>
      <c r="AE4410">
        <v>0.41285082440231702</v>
      </c>
    </row>
    <row r="4411" spans="1:31" x14ac:dyDescent="0.3">
      <c r="A4411">
        <v>2702392</v>
      </c>
      <c r="B4411">
        <v>1</v>
      </c>
      <c r="C4411" t="s">
        <v>80</v>
      </c>
      <c r="D4411" t="s">
        <v>88</v>
      </c>
      <c r="E4411" t="s">
        <v>145</v>
      </c>
      <c r="F4411" t="s">
        <v>12534</v>
      </c>
      <c r="G4411" t="s">
        <v>134</v>
      </c>
      <c r="H4411" t="s">
        <v>135</v>
      </c>
      <c r="I4411" t="s">
        <v>136</v>
      </c>
      <c r="J4411" t="s">
        <v>137</v>
      </c>
      <c r="K4411" t="s">
        <v>138</v>
      </c>
      <c r="L4411" t="s">
        <v>12535</v>
      </c>
      <c r="M4411" t="s">
        <v>12536</v>
      </c>
      <c r="N4411">
        <v>0.38277777699999999</v>
      </c>
      <c r="O4411">
        <v>0</v>
      </c>
      <c r="P4411">
        <v>0</v>
      </c>
      <c r="Q4411">
        <v>0</v>
      </c>
      <c r="R4411">
        <v>0</v>
      </c>
      <c r="S4411">
        <v>0</v>
      </c>
      <c r="T4411">
        <v>0</v>
      </c>
      <c r="U4411">
        <v>2</v>
      </c>
      <c r="V4411">
        <v>0</v>
      </c>
      <c r="W4411">
        <v>0</v>
      </c>
      <c r="X4411">
        <v>0</v>
      </c>
      <c r="Y4411">
        <v>0</v>
      </c>
      <c r="Z4411">
        <v>0</v>
      </c>
      <c r="AA4411">
        <v>0</v>
      </c>
      <c r="AB4411">
        <v>0</v>
      </c>
      <c r="AC4411">
        <v>107.58391683922012</v>
      </c>
      <c r="AD4411">
        <v>0</v>
      </c>
      <c r="AE4411">
        <v>107.58391683922012</v>
      </c>
    </row>
    <row r="4412" spans="1:31" x14ac:dyDescent="0.3">
      <c r="A4412">
        <v>2702393</v>
      </c>
      <c r="B4412">
        <v>1</v>
      </c>
      <c r="C4412" t="s">
        <v>80</v>
      </c>
      <c r="D4412" t="s">
        <v>95</v>
      </c>
      <c r="E4412" t="s">
        <v>184</v>
      </c>
      <c r="F4412" t="s">
        <v>9298</v>
      </c>
      <c r="G4412" t="s">
        <v>409</v>
      </c>
      <c r="H4412" t="s">
        <v>187</v>
      </c>
      <c r="I4412" t="s">
        <v>136</v>
      </c>
      <c r="J4412" t="s">
        <v>137</v>
      </c>
      <c r="K4412" t="s">
        <v>138</v>
      </c>
      <c r="L4412" t="s">
        <v>12537</v>
      </c>
      <c r="M4412" t="s">
        <v>12538</v>
      </c>
      <c r="N4412">
        <v>0.84972222200000003</v>
      </c>
      <c r="O4412">
        <v>0</v>
      </c>
      <c r="P4412">
        <v>2</v>
      </c>
      <c r="Q4412">
        <v>0</v>
      </c>
      <c r="R4412">
        <v>3</v>
      </c>
      <c r="S4412">
        <v>0</v>
      </c>
      <c r="T4412">
        <v>1</v>
      </c>
      <c r="U4412">
        <v>0</v>
      </c>
      <c r="V4412">
        <v>0</v>
      </c>
      <c r="W4412">
        <v>0</v>
      </c>
      <c r="X4412">
        <v>0.62070953245365379</v>
      </c>
      <c r="Y4412">
        <v>0</v>
      </c>
      <c r="Z4412">
        <v>1.6752265953460634</v>
      </c>
      <c r="AA4412">
        <v>0</v>
      </c>
      <c r="AB4412">
        <v>0.2113409262375614</v>
      </c>
      <c r="AC4412">
        <v>0</v>
      </c>
      <c r="AD4412">
        <v>0</v>
      </c>
      <c r="AE4412">
        <v>2.5072770540372789</v>
      </c>
    </row>
    <row r="4413" spans="1:31" x14ac:dyDescent="0.3">
      <c r="A4413">
        <v>2702395</v>
      </c>
      <c r="B4413">
        <v>1</v>
      </c>
      <c r="C4413" t="s">
        <v>80</v>
      </c>
      <c r="D4413" t="s">
        <v>108</v>
      </c>
      <c r="E4413" t="s">
        <v>132</v>
      </c>
      <c r="F4413" t="s">
        <v>12539</v>
      </c>
      <c r="G4413" t="s">
        <v>134</v>
      </c>
      <c r="H4413" t="s">
        <v>135</v>
      </c>
      <c r="I4413" t="s">
        <v>136</v>
      </c>
      <c r="J4413" t="s">
        <v>137</v>
      </c>
      <c r="K4413" t="s">
        <v>138</v>
      </c>
      <c r="L4413" t="s">
        <v>12540</v>
      </c>
      <c r="M4413" t="s">
        <v>12541</v>
      </c>
      <c r="N4413">
        <v>0.73972222200000004</v>
      </c>
      <c r="O4413">
        <v>0</v>
      </c>
      <c r="P4413">
        <v>407</v>
      </c>
      <c r="Q4413">
        <v>2</v>
      </c>
      <c r="R4413">
        <v>130</v>
      </c>
      <c r="S4413">
        <v>4</v>
      </c>
      <c r="T4413">
        <v>121</v>
      </c>
      <c r="U4413">
        <v>0</v>
      </c>
      <c r="V4413">
        <v>0</v>
      </c>
      <c r="W4413">
        <v>0</v>
      </c>
      <c r="X4413">
        <v>51.347954719202619</v>
      </c>
      <c r="Y4413">
        <v>14.045016727935248</v>
      </c>
      <c r="Z4413">
        <v>186.53733902513497</v>
      </c>
      <c r="AA4413">
        <v>16.479435014957581</v>
      </c>
      <c r="AB4413">
        <v>71.763685201915294</v>
      </c>
      <c r="AC4413">
        <v>0</v>
      </c>
      <c r="AD4413">
        <v>0</v>
      </c>
      <c r="AE4413">
        <v>340.17343068914568</v>
      </c>
    </row>
    <row r="4414" spans="1:31" x14ac:dyDescent="0.3">
      <c r="A4414">
        <v>2702403</v>
      </c>
      <c r="B4414">
        <v>1</v>
      </c>
      <c r="C4414" t="s">
        <v>80</v>
      </c>
      <c r="D4414" t="s">
        <v>103</v>
      </c>
      <c r="E4414" t="s">
        <v>132</v>
      </c>
      <c r="F4414" t="s">
        <v>12542</v>
      </c>
      <c r="G4414" t="s">
        <v>346</v>
      </c>
      <c r="H4414" t="s">
        <v>135</v>
      </c>
      <c r="I4414" t="s">
        <v>136</v>
      </c>
      <c r="J4414" t="s">
        <v>137</v>
      </c>
      <c r="K4414" t="s">
        <v>166</v>
      </c>
      <c r="L4414" t="s">
        <v>12543</v>
      </c>
      <c r="M4414" t="s">
        <v>12544</v>
      </c>
      <c r="N4414">
        <v>0.63666666599999999</v>
      </c>
      <c r="O4414">
        <v>6</v>
      </c>
      <c r="P4414">
        <v>355</v>
      </c>
      <c r="Q4414">
        <v>19</v>
      </c>
      <c r="R4414">
        <v>46</v>
      </c>
      <c r="S4414">
        <v>9</v>
      </c>
      <c r="T4414">
        <v>63</v>
      </c>
      <c r="U4414">
        <v>0</v>
      </c>
      <c r="V4414">
        <v>0</v>
      </c>
      <c r="W4414">
        <v>3.1380502384695252</v>
      </c>
      <c r="X4414">
        <v>51.73587319368928</v>
      </c>
      <c r="Y4414">
        <v>23.157914038684908</v>
      </c>
      <c r="Z4414">
        <v>9.5978861027735061</v>
      </c>
      <c r="AA4414">
        <v>17.974824175600411</v>
      </c>
      <c r="AB4414">
        <v>21.026797522151547</v>
      </c>
      <c r="AC4414">
        <v>0</v>
      </c>
      <c r="AD4414">
        <v>0</v>
      </c>
      <c r="AE4414">
        <v>126.63134527136918</v>
      </c>
    </row>
    <row r="4415" spans="1:31" x14ac:dyDescent="0.3">
      <c r="A4415">
        <v>2702414</v>
      </c>
      <c r="B4415">
        <v>1</v>
      </c>
      <c r="C4415" t="s">
        <v>80</v>
      </c>
      <c r="D4415" t="s">
        <v>94</v>
      </c>
      <c r="E4415" t="s">
        <v>160</v>
      </c>
      <c r="F4415" t="s">
        <v>7347</v>
      </c>
      <c r="G4415" t="s">
        <v>134</v>
      </c>
      <c r="H4415" t="s">
        <v>135</v>
      </c>
      <c r="I4415" t="s">
        <v>136</v>
      </c>
      <c r="J4415" t="s">
        <v>137</v>
      </c>
      <c r="K4415" t="s">
        <v>138</v>
      </c>
      <c r="L4415" t="s">
        <v>12545</v>
      </c>
      <c r="M4415" t="s">
        <v>12546</v>
      </c>
      <c r="N4415">
        <v>0.61972222200000004</v>
      </c>
      <c r="O4415">
        <v>0</v>
      </c>
      <c r="P4415">
        <v>350</v>
      </c>
      <c r="Q4415">
        <v>3</v>
      </c>
      <c r="R4415">
        <v>1</v>
      </c>
      <c r="S4415">
        <v>3</v>
      </c>
      <c r="T4415">
        <v>24</v>
      </c>
      <c r="U4415">
        <v>0</v>
      </c>
      <c r="V4415">
        <v>0</v>
      </c>
      <c r="W4415">
        <v>0</v>
      </c>
      <c r="X4415">
        <v>18.461853041149606</v>
      </c>
      <c r="Y4415">
        <v>17.745853232870914</v>
      </c>
      <c r="Z4415">
        <v>0.62768863335058311</v>
      </c>
      <c r="AA4415">
        <v>2.4173491995356295</v>
      </c>
      <c r="AB4415">
        <v>1.9459746632702768</v>
      </c>
      <c r="AC4415">
        <v>0</v>
      </c>
      <c r="AD4415">
        <v>0</v>
      </c>
      <c r="AE4415">
        <v>41.19871877017701</v>
      </c>
    </row>
    <row r="4416" spans="1:31" x14ac:dyDescent="0.3">
      <c r="A4416">
        <v>2702417</v>
      </c>
      <c r="B4416">
        <v>1</v>
      </c>
      <c r="C4416" t="s">
        <v>80</v>
      </c>
      <c r="D4416" t="s">
        <v>85</v>
      </c>
      <c r="E4416" t="s">
        <v>244</v>
      </c>
      <c r="F4416" t="s">
        <v>12547</v>
      </c>
      <c r="G4416" t="s">
        <v>165</v>
      </c>
      <c r="H4416" t="s">
        <v>187</v>
      </c>
      <c r="I4416" t="s">
        <v>136</v>
      </c>
      <c r="J4416" t="s">
        <v>137</v>
      </c>
      <c r="K4416" t="s">
        <v>166</v>
      </c>
      <c r="L4416" t="s">
        <v>12548</v>
      </c>
      <c r="M4416" t="s">
        <v>12549</v>
      </c>
      <c r="N4416">
        <v>0.67861111100000004</v>
      </c>
      <c r="O4416">
        <v>0</v>
      </c>
      <c r="P4416">
        <v>145</v>
      </c>
      <c r="Q4416">
        <v>0</v>
      </c>
      <c r="R4416">
        <v>0</v>
      </c>
      <c r="S4416">
        <v>0</v>
      </c>
      <c r="T4416">
        <v>13</v>
      </c>
      <c r="U4416">
        <v>0</v>
      </c>
      <c r="V4416">
        <v>0</v>
      </c>
      <c r="W4416">
        <v>0</v>
      </c>
      <c r="X4416">
        <v>50.529196629476935</v>
      </c>
      <c r="Y4416">
        <v>0</v>
      </c>
      <c r="Z4416">
        <v>0</v>
      </c>
      <c r="AA4416">
        <v>0</v>
      </c>
      <c r="AB4416">
        <v>55.215904987448752</v>
      </c>
      <c r="AC4416">
        <v>0</v>
      </c>
      <c r="AD4416">
        <v>0</v>
      </c>
      <c r="AE4416">
        <v>105.74510161692569</v>
      </c>
    </row>
    <row r="4417" spans="1:31" x14ac:dyDescent="0.3">
      <c r="A4417">
        <v>2702426</v>
      </c>
      <c r="B4417">
        <v>1</v>
      </c>
      <c r="C4417" t="s">
        <v>81</v>
      </c>
      <c r="D4417" t="s">
        <v>121</v>
      </c>
      <c r="E4417" t="s">
        <v>160</v>
      </c>
      <c r="F4417" t="s">
        <v>4567</v>
      </c>
      <c r="G4417" t="s">
        <v>134</v>
      </c>
      <c r="H4417" t="s">
        <v>135</v>
      </c>
      <c r="I4417" t="s">
        <v>136</v>
      </c>
      <c r="J4417" t="s">
        <v>137</v>
      </c>
      <c r="K4417" t="s">
        <v>138</v>
      </c>
      <c r="L4417" t="s">
        <v>12550</v>
      </c>
      <c r="M4417" t="s">
        <v>12551</v>
      </c>
      <c r="N4417">
        <v>0.439722222</v>
      </c>
      <c r="O4417">
        <v>3</v>
      </c>
      <c r="P4417">
        <v>1025</v>
      </c>
      <c r="Q4417">
        <v>0</v>
      </c>
      <c r="R4417">
        <v>52</v>
      </c>
      <c r="S4417">
        <v>3</v>
      </c>
      <c r="T4417">
        <v>60</v>
      </c>
      <c r="U4417">
        <v>0</v>
      </c>
      <c r="V4417">
        <v>0</v>
      </c>
      <c r="W4417">
        <v>0.28248832083499997</v>
      </c>
      <c r="X4417">
        <v>45.754951071337281</v>
      </c>
      <c r="Y4417">
        <v>0</v>
      </c>
      <c r="Z4417">
        <v>3.9104366192999875</v>
      </c>
      <c r="AA4417">
        <v>3.2733109184111684</v>
      </c>
      <c r="AB4417">
        <v>7.7635659994305524</v>
      </c>
      <c r="AC4417">
        <v>0</v>
      </c>
      <c r="AD4417">
        <v>0</v>
      </c>
      <c r="AE4417">
        <v>60.984752929313991</v>
      </c>
    </row>
    <row r="4418" spans="1:31" x14ac:dyDescent="0.3">
      <c r="A4418">
        <v>2702300</v>
      </c>
      <c r="B4418">
        <v>1</v>
      </c>
      <c r="C4418" t="s">
        <v>80</v>
      </c>
      <c r="D4418" t="s">
        <v>93</v>
      </c>
      <c r="E4418" t="s">
        <v>244</v>
      </c>
      <c r="F4418" t="s">
        <v>12552</v>
      </c>
      <c r="G4418" t="s">
        <v>1999</v>
      </c>
      <c r="H4418" t="s">
        <v>187</v>
      </c>
      <c r="I4418" t="s">
        <v>136</v>
      </c>
      <c r="J4418" t="s">
        <v>137</v>
      </c>
      <c r="K4418" t="s">
        <v>138</v>
      </c>
      <c r="L4418" t="s">
        <v>12553</v>
      </c>
      <c r="M4418" t="s">
        <v>12554</v>
      </c>
      <c r="N4418">
        <v>2.429166666</v>
      </c>
      <c r="O4418">
        <v>0</v>
      </c>
      <c r="P4418">
        <v>0</v>
      </c>
      <c r="Q4418">
        <v>0</v>
      </c>
      <c r="R4418">
        <v>15</v>
      </c>
      <c r="S4418">
        <v>0</v>
      </c>
      <c r="T4418">
        <v>6</v>
      </c>
      <c r="U4418">
        <v>0</v>
      </c>
      <c r="V4418">
        <v>0</v>
      </c>
      <c r="W4418">
        <v>0</v>
      </c>
      <c r="X4418">
        <v>0</v>
      </c>
      <c r="Y4418">
        <v>0</v>
      </c>
      <c r="Z4418">
        <v>91.923735503486142</v>
      </c>
      <c r="AA4418">
        <v>0</v>
      </c>
      <c r="AB4418">
        <v>7.5819246234575735</v>
      </c>
      <c r="AC4418">
        <v>0</v>
      </c>
      <c r="AD4418">
        <v>0</v>
      </c>
      <c r="AE4418">
        <v>99.50566012694371</v>
      </c>
    </row>
    <row r="4419" spans="1:31" x14ac:dyDescent="0.3">
      <c r="A4419">
        <v>2702334</v>
      </c>
      <c r="B4419">
        <v>1</v>
      </c>
      <c r="C4419" t="s">
        <v>81</v>
      </c>
      <c r="D4419" t="s">
        <v>114</v>
      </c>
      <c r="E4419" t="s">
        <v>145</v>
      </c>
      <c r="F4419" t="s">
        <v>12555</v>
      </c>
      <c r="G4419" t="s">
        <v>165</v>
      </c>
      <c r="H4419" t="s">
        <v>135</v>
      </c>
      <c r="I4419" t="s">
        <v>136</v>
      </c>
      <c r="J4419" t="s">
        <v>137</v>
      </c>
      <c r="K4419" t="s">
        <v>166</v>
      </c>
      <c r="L4419" t="s">
        <v>12556</v>
      </c>
      <c r="M4419" t="s">
        <v>12557</v>
      </c>
      <c r="N4419">
        <v>2.8486111109999999</v>
      </c>
      <c r="O4419">
        <v>0</v>
      </c>
      <c r="P4419">
        <v>23</v>
      </c>
      <c r="Q4419">
        <v>0</v>
      </c>
      <c r="R4419">
        <v>2</v>
      </c>
      <c r="S4419">
        <v>0</v>
      </c>
      <c r="T4419">
        <v>1</v>
      </c>
      <c r="U4419">
        <v>0</v>
      </c>
      <c r="V4419">
        <v>0</v>
      </c>
      <c r="W4419">
        <v>0</v>
      </c>
      <c r="X4419">
        <v>9.3728166740157821</v>
      </c>
      <c r="Y4419">
        <v>0</v>
      </c>
      <c r="Z4419">
        <v>16.270817530462772</v>
      </c>
      <c r="AA4419">
        <v>0</v>
      </c>
      <c r="AB4419">
        <v>0.2932940087523887</v>
      </c>
      <c r="AC4419">
        <v>0</v>
      </c>
      <c r="AD4419">
        <v>0</v>
      </c>
      <c r="AE4419">
        <v>25.936928213230942</v>
      </c>
    </row>
    <row r="4420" spans="1:31" x14ac:dyDescent="0.3">
      <c r="A4420">
        <v>2702337</v>
      </c>
      <c r="B4420">
        <v>1</v>
      </c>
      <c r="C4420" t="s">
        <v>80</v>
      </c>
      <c r="D4420" t="s">
        <v>104</v>
      </c>
      <c r="E4420" t="s">
        <v>132</v>
      </c>
      <c r="F4420" t="s">
        <v>7162</v>
      </c>
      <c r="G4420" t="s">
        <v>165</v>
      </c>
      <c r="H4420" t="s">
        <v>135</v>
      </c>
      <c r="I4420" t="s">
        <v>136</v>
      </c>
      <c r="J4420" t="s">
        <v>137</v>
      </c>
      <c r="K4420" t="s">
        <v>166</v>
      </c>
      <c r="L4420" t="s">
        <v>12558</v>
      </c>
      <c r="M4420" t="s">
        <v>12559</v>
      </c>
      <c r="N4420">
        <v>2.286944444</v>
      </c>
      <c r="O4420">
        <v>0</v>
      </c>
      <c r="P4420">
        <v>3</v>
      </c>
      <c r="Q4420">
        <v>3</v>
      </c>
      <c r="R4420">
        <v>40</v>
      </c>
      <c r="S4420">
        <v>11</v>
      </c>
      <c r="T4420">
        <v>15</v>
      </c>
      <c r="U4420">
        <v>1</v>
      </c>
      <c r="V4420">
        <v>0</v>
      </c>
      <c r="W4420">
        <v>0</v>
      </c>
      <c r="X4420">
        <v>2.1217601357583069</v>
      </c>
      <c r="Y4420">
        <v>9.0482591964191474</v>
      </c>
      <c r="Z4420">
        <v>80.802585326789</v>
      </c>
      <c r="AA4420">
        <v>103.63348980419362</v>
      </c>
      <c r="AB4420">
        <v>32.469753039440043</v>
      </c>
      <c r="AC4420">
        <v>0</v>
      </c>
      <c r="AD4420">
        <v>0</v>
      </c>
      <c r="AE4420">
        <v>228.07584750260008</v>
      </c>
    </row>
    <row r="4421" spans="1:31" x14ac:dyDescent="0.3">
      <c r="A4421">
        <v>2702342</v>
      </c>
      <c r="B4421">
        <v>1</v>
      </c>
      <c r="C4421" t="s">
        <v>80</v>
      </c>
      <c r="D4421" t="s">
        <v>99</v>
      </c>
      <c r="E4421" t="s">
        <v>160</v>
      </c>
      <c r="F4421" t="s">
        <v>12560</v>
      </c>
      <c r="G4421" t="s">
        <v>2651</v>
      </c>
      <c r="H4421" t="s">
        <v>135</v>
      </c>
      <c r="I4421" t="s">
        <v>136</v>
      </c>
      <c r="J4421" t="s">
        <v>137</v>
      </c>
      <c r="K4421" t="s">
        <v>166</v>
      </c>
      <c r="L4421" t="s">
        <v>12561</v>
      </c>
      <c r="M4421" t="s">
        <v>12562</v>
      </c>
      <c r="N4421">
        <v>2.4508333329999998</v>
      </c>
      <c r="O4421">
        <v>0</v>
      </c>
      <c r="P4421">
        <v>66</v>
      </c>
      <c r="Q4421">
        <v>0</v>
      </c>
      <c r="R4421">
        <v>0</v>
      </c>
      <c r="S4421">
        <v>0</v>
      </c>
      <c r="T4421">
        <v>43</v>
      </c>
      <c r="U4421">
        <v>0</v>
      </c>
      <c r="V4421">
        <v>0</v>
      </c>
      <c r="W4421">
        <v>0</v>
      </c>
      <c r="X4421">
        <v>30.934534786626266</v>
      </c>
      <c r="Y4421">
        <v>0</v>
      </c>
      <c r="Z4421">
        <v>0</v>
      </c>
      <c r="AA4421">
        <v>0</v>
      </c>
      <c r="AB4421">
        <v>40.358483239348715</v>
      </c>
      <c r="AC4421">
        <v>0</v>
      </c>
      <c r="AD4421">
        <v>0</v>
      </c>
      <c r="AE4421">
        <v>71.293018025974987</v>
      </c>
    </row>
    <row r="4422" spans="1:31" x14ac:dyDescent="0.3">
      <c r="A4422">
        <v>2702355</v>
      </c>
      <c r="B4422">
        <v>1</v>
      </c>
      <c r="C4422" t="s">
        <v>81</v>
      </c>
      <c r="D4422" t="s">
        <v>118</v>
      </c>
      <c r="E4422" t="s">
        <v>244</v>
      </c>
      <c r="F4422" t="s">
        <v>4302</v>
      </c>
      <c r="G4422" t="s">
        <v>147</v>
      </c>
      <c r="H4422" t="s">
        <v>187</v>
      </c>
      <c r="I4422" t="s">
        <v>136</v>
      </c>
      <c r="J4422" t="s">
        <v>3</v>
      </c>
      <c r="K4422" t="s">
        <v>138</v>
      </c>
      <c r="L4422" t="s">
        <v>12563</v>
      </c>
      <c r="M4422" t="s">
        <v>12564</v>
      </c>
      <c r="N4422">
        <v>2.5122222220000001</v>
      </c>
      <c r="O4422">
        <v>0</v>
      </c>
      <c r="P4422">
        <v>121</v>
      </c>
      <c r="Q4422">
        <v>0</v>
      </c>
      <c r="R4422">
        <v>6</v>
      </c>
      <c r="S4422">
        <v>0</v>
      </c>
      <c r="T4422">
        <v>8</v>
      </c>
      <c r="U4422">
        <v>0</v>
      </c>
      <c r="V4422">
        <v>0</v>
      </c>
      <c r="W4422">
        <v>0</v>
      </c>
      <c r="X4422">
        <v>58.925102215503067</v>
      </c>
      <c r="Y4422">
        <v>0</v>
      </c>
      <c r="Z4422">
        <v>14.866008371289146</v>
      </c>
      <c r="AA4422">
        <v>0</v>
      </c>
      <c r="AB4422">
        <v>11.414312971189712</v>
      </c>
      <c r="AC4422">
        <v>0</v>
      </c>
      <c r="AD4422">
        <v>0</v>
      </c>
      <c r="AE4422">
        <v>85.205423557981931</v>
      </c>
    </row>
    <row r="4423" spans="1:31" x14ac:dyDescent="0.3">
      <c r="A4423">
        <v>2702358</v>
      </c>
      <c r="B4423">
        <v>1</v>
      </c>
      <c r="C4423" t="s">
        <v>80</v>
      </c>
      <c r="D4423" t="s">
        <v>106</v>
      </c>
      <c r="E4423" t="s">
        <v>213</v>
      </c>
      <c r="F4423" t="s">
        <v>12565</v>
      </c>
      <c r="G4423" t="s">
        <v>215</v>
      </c>
      <c r="H4423" t="s">
        <v>187</v>
      </c>
      <c r="I4423" t="s">
        <v>136</v>
      </c>
      <c r="J4423" t="s">
        <v>137</v>
      </c>
      <c r="K4423" t="s">
        <v>138</v>
      </c>
      <c r="L4423" t="s">
        <v>12566</v>
      </c>
      <c r="M4423" t="s">
        <v>12567</v>
      </c>
      <c r="N4423">
        <v>2.3858333329999999</v>
      </c>
      <c r="O4423">
        <v>0</v>
      </c>
      <c r="P4423">
        <v>2</v>
      </c>
      <c r="Q4423">
        <v>0</v>
      </c>
      <c r="R4423">
        <v>1</v>
      </c>
      <c r="S4423">
        <v>0</v>
      </c>
      <c r="T4423">
        <v>1</v>
      </c>
      <c r="U4423">
        <v>0</v>
      </c>
      <c r="V4423">
        <v>0</v>
      </c>
      <c r="W4423">
        <v>0</v>
      </c>
      <c r="X4423">
        <v>0.64566942063974397</v>
      </c>
      <c r="Y4423">
        <v>0</v>
      </c>
      <c r="Z4423">
        <v>5.3897015220006548</v>
      </c>
      <c r="AA4423">
        <v>0</v>
      </c>
      <c r="AB4423">
        <v>2.2504487622364664</v>
      </c>
      <c r="AC4423">
        <v>0</v>
      </c>
      <c r="AD4423">
        <v>0</v>
      </c>
      <c r="AE4423">
        <v>8.2858197048768645</v>
      </c>
    </row>
    <row r="4424" spans="1:31" x14ac:dyDescent="0.3">
      <c r="A4424">
        <v>2702363</v>
      </c>
      <c r="B4424">
        <v>1</v>
      </c>
      <c r="C4424" t="s">
        <v>81</v>
      </c>
      <c r="D4424" t="s">
        <v>115</v>
      </c>
      <c r="E4424" t="s">
        <v>145</v>
      </c>
      <c r="F4424" t="s">
        <v>12568</v>
      </c>
      <c r="G4424" t="s">
        <v>176</v>
      </c>
      <c r="H4424" t="s">
        <v>135</v>
      </c>
      <c r="I4424" t="s">
        <v>136</v>
      </c>
      <c r="J4424" t="s">
        <v>137</v>
      </c>
      <c r="K4424" t="s">
        <v>138</v>
      </c>
      <c r="L4424" t="s">
        <v>12569</v>
      </c>
      <c r="M4424" t="s">
        <v>12570</v>
      </c>
      <c r="N4424">
        <v>1.7297222219999999</v>
      </c>
      <c r="O4424">
        <v>0</v>
      </c>
      <c r="P4424">
        <v>169</v>
      </c>
      <c r="Q4424">
        <v>0</v>
      </c>
      <c r="R4424">
        <v>0</v>
      </c>
      <c r="S4424">
        <v>0</v>
      </c>
      <c r="T4424">
        <v>11</v>
      </c>
      <c r="U4424">
        <v>0</v>
      </c>
      <c r="V4424">
        <v>0</v>
      </c>
      <c r="W4424">
        <v>0</v>
      </c>
      <c r="X4424">
        <v>22.294757367768629</v>
      </c>
      <c r="Y4424">
        <v>0</v>
      </c>
      <c r="Z4424">
        <v>0</v>
      </c>
      <c r="AA4424">
        <v>0</v>
      </c>
      <c r="AB4424">
        <v>3.789392108933562</v>
      </c>
      <c r="AC4424">
        <v>0</v>
      </c>
      <c r="AD4424">
        <v>0</v>
      </c>
      <c r="AE4424">
        <v>26.084149476702191</v>
      </c>
    </row>
    <row r="4425" spans="1:31" x14ac:dyDescent="0.3">
      <c r="A4425">
        <v>2702373</v>
      </c>
      <c r="B4425">
        <v>1</v>
      </c>
      <c r="C4425" t="s">
        <v>80</v>
      </c>
      <c r="D4425" t="s">
        <v>107</v>
      </c>
      <c r="E4425" t="s">
        <v>132</v>
      </c>
      <c r="F4425" t="s">
        <v>12571</v>
      </c>
      <c r="G4425" t="s">
        <v>219</v>
      </c>
      <c r="H4425" t="s">
        <v>135</v>
      </c>
      <c r="I4425" t="s">
        <v>136</v>
      </c>
      <c r="J4425" t="s">
        <v>137</v>
      </c>
      <c r="K4425" t="s">
        <v>138</v>
      </c>
      <c r="L4425" t="s">
        <v>12572</v>
      </c>
      <c r="M4425" t="s">
        <v>12573</v>
      </c>
      <c r="N4425">
        <v>1.6769444440000001</v>
      </c>
      <c r="O4425">
        <v>0</v>
      </c>
      <c r="P4425">
        <v>1339</v>
      </c>
      <c r="Q4425">
        <v>15</v>
      </c>
      <c r="R4425">
        <v>34</v>
      </c>
      <c r="S4425">
        <v>6</v>
      </c>
      <c r="T4425">
        <v>45</v>
      </c>
      <c r="U4425">
        <v>0</v>
      </c>
      <c r="V4425">
        <v>3</v>
      </c>
      <c r="W4425">
        <v>0</v>
      </c>
      <c r="X4425">
        <v>212.2906240331549</v>
      </c>
      <c r="Y4425">
        <v>68.467584444697394</v>
      </c>
      <c r="Z4425">
        <v>61.117390963247253</v>
      </c>
      <c r="AA4425">
        <v>49.851724004094073</v>
      </c>
      <c r="AB4425">
        <v>139.44017366547365</v>
      </c>
      <c r="AC4425">
        <v>0</v>
      </c>
      <c r="AD4425">
        <v>14.114177092801798</v>
      </c>
      <c r="AE4425">
        <v>545.28167420346904</v>
      </c>
    </row>
    <row r="4426" spans="1:31" x14ac:dyDescent="0.3">
      <c r="A4426">
        <v>2702381</v>
      </c>
      <c r="B4426">
        <v>1</v>
      </c>
      <c r="C4426" t="s">
        <v>80</v>
      </c>
      <c r="D4426" t="s">
        <v>100</v>
      </c>
      <c r="E4426" t="s">
        <v>160</v>
      </c>
      <c r="F4426" t="s">
        <v>9458</v>
      </c>
      <c r="G4426" t="s">
        <v>134</v>
      </c>
      <c r="H4426" t="s">
        <v>135</v>
      </c>
      <c r="I4426" t="s">
        <v>136</v>
      </c>
      <c r="J4426" t="s">
        <v>137</v>
      </c>
      <c r="K4426" t="s">
        <v>138</v>
      </c>
      <c r="L4426" t="s">
        <v>12574</v>
      </c>
      <c r="M4426" t="s">
        <v>12575</v>
      </c>
      <c r="N4426">
        <v>1.0113888879999999</v>
      </c>
      <c r="O4426">
        <v>6</v>
      </c>
      <c r="P4426">
        <v>445</v>
      </c>
      <c r="Q4426">
        <v>4</v>
      </c>
      <c r="R4426">
        <v>64</v>
      </c>
      <c r="S4426">
        <v>18</v>
      </c>
      <c r="T4426">
        <v>115</v>
      </c>
      <c r="U4426">
        <v>4</v>
      </c>
      <c r="V4426">
        <v>1</v>
      </c>
      <c r="W4426">
        <v>3.2581941511242172</v>
      </c>
      <c r="X4426">
        <v>167.58207127151763</v>
      </c>
      <c r="Y4426">
        <v>3.0678908614645408</v>
      </c>
      <c r="Z4426">
        <v>64.030690089096922</v>
      </c>
      <c r="AA4426">
        <v>67.170012356183094</v>
      </c>
      <c r="AB4426">
        <v>86.973653795950767</v>
      </c>
      <c r="AC4426">
        <v>275.44150336917517</v>
      </c>
      <c r="AD4426">
        <v>0.20077369740602538</v>
      </c>
      <c r="AE4426">
        <v>667.72478959191835</v>
      </c>
    </row>
    <row r="4427" spans="1:31" x14ac:dyDescent="0.3">
      <c r="A4427">
        <v>2702405</v>
      </c>
      <c r="B4427">
        <v>1</v>
      </c>
      <c r="C4427" t="s">
        <v>81</v>
      </c>
      <c r="D4427" t="s">
        <v>117</v>
      </c>
      <c r="E4427" t="s">
        <v>184</v>
      </c>
      <c r="F4427" t="s">
        <v>12576</v>
      </c>
      <c r="G4427" t="s">
        <v>409</v>
      </c>
      <c r="H4427" t="s">
        <v>187</v>
      </c>
      <c r="I4427" t="s">
        <v>136</v>
      </c>
      <c r="J4427" t="s">
        <v>137</v>
      </c>
      <c r="K4427" t="s">
        <v>138</v>
      </c>
      <c r="L4427" t="s">
        <v>12577</v>
      </c>
      <c r="M4427" t="s">
        <v>12578</v>
      </c>
      <c r="N4427">
        <v>1.5155555549999999</v>
      </c>
      <c r="O4427">
        <v>0</v>
      </c>
      <c r="P4427">
        <v>4</v>
      </c>
      <c r="Q4427">
        <v>0</v>
      </c>
      <c r="R4427">
        <v>0</v>
      </c>
      <c r="S4427">
        <v>0</v>
      </c>
      <c r="T4427">
        <v>0</v>
      </c>
      <c r="U4427">
        <v>0</v>
      </c>
      <c r="V4427">
        <v>0</v>
      </c>
      <c r="W4427">
        <v>0</v>
      </c>
      <c r="X4427">
        <v>1.505638440282228</v>
      </c>
      <c r="Y4427">
        <v>0</v>
      </c>
      <c r="Z4427">
        <v>0</v>
      </c>
      <c r="AA4427">
        <v>0</v>
      </c>
      <c r="AB4427">
        <v>0</v>
      </c>
      <c r="AC4427">
        <v>0</v>
      </c>
      <c r="AD4427">
        <v>0</v>
      </c>
      <c r="AE4427">
        <v>1.505638440282228</v>
      </c>
    </row>
    <row r="4428" spans="1:31" x14ac:dyDescent="0.3">
      <c r="A4428">
        <v>2702427</v>
      </c>
      <c r="B4428">
        <v>1</v>
      </c>
      <c r="C4428" t="s">
        <v>80</v>
      </c>
      <c r="D4428" t="s">
        <v>96</v>
      </c>
      <c r="E4428" t="s">
        <v>213</v>
      </c>
      <c r="F4428" t="s">
        <v>12579</v>
      </c>
      <c r="G4428" t="s">
        <v>831</v>
      </c>
      <c r="H4428" t="s">
        <v>187</v>
      </c>
      <c r="I4428" t="s">
        <v>136</v>
      </c>
      <c r="J4428" t="s">
        <v>137</v>
      </c>
      <c r="K4428" t="s">
        <v>138</v>
      </c>
      <c r="L4428" t="s">
        <v>12580</v>
      </c>
      <c r="M4428" t="s">
        <v>12581</v>
      </c>
      <c r="N4428">
        <v>1.0861111109999999</v>
      </c>
      <c r="O4428">
        <v>0</v>
      </c>
      <c r="P4428">
        <v>1</v>
      </c>
      <c r="Q4428">
        <v>0</v>
      </c>
      <c r="R4428">
        <v>0</v>
      </c>
      <c r="S4428">
        <v>0</v>
      </c>
      <c r="T4428">
        <v>0</v>
      </c>
      <c r="U4428">
        <v>0</v>
      </c>
      <c r="V4428">
        <v>0</v>
      </c>
      <c r="W4428">
        <v>0</v>
      </c>
      <c r="X4428">
        <v>0</v>
      </c>
      <c r="Y4428">
        <v>0</v>
      </c>
      <c r="Z4428">
        <v>0</v>
      </c>
      <c r="AA4428">
        <v>0</v>
      </c>
      <c r="AB4428">
        <v>0</v>
      </c>
      <c r="AC4428">
        <v>0</v>
      </c>
      <c r="AD4428">
        <v>0</v>
      </c>
      <c r="AE4428">
        <v>0</v>
      </c>
    </row>
    <row r="4429" spans="1:31" x14ac:dyDescent="0.3">
      <c r="A4429">
        <v>2702432</v>
      </c>
      <c r="B4429">
        <v>1</v>
      </c>
      <c r="C4429" t="s">
        <v>80</v>
      </c>
      <c r="D4429" t="s">
        <v>90</v>
      </c>
      <c r="E4429" t="s">
        <v>213</v>
      </c>
      <c r="F4429" t="s">
        <v>12582</v>
      </c>
      <c r="G4429" t="s">
        <v>688</v>
      </c>
      <c r="H4429" t="s">
        <v>187</v>
      </c>
      <c r="I4429" t="s">
        <v>136</v>
      </c>
      <c r="J4429" t="s">
        <v>137</v>
      </c>
      <c r="K4429" t="s">
        <v>138</v>
      </c>
      <c r="L4429" t="s">
        <v>12583</v>
      </c>
      <c r="M4429" t="s">
        <v>12584</v>
      </c>
      <c r="N4429">
        <v>1.049722222</v>
      </c>
      <c r="O4429">
        <v>0</v>
      </c>
      <c r="P4429">
        <v>1</v>
      </c>
      <c r="Q4429">
        <v>0</v>
      </c>
      <c r="R4429">
        <v>0</v>
      </c>
      <c r="S4429">
        <v>0</v>
      </c>
      <c r="T4429">
        <v>0</v>
      </c>
      <c r="U4429">
        <v>0</v>
      </c>
      <c r="V4429">
        <v>0</v>
      </c>
      <c r="W4429">
        <v>0</v>
      </c>
      <c r="X4429">
        <v>0.25878774918637804</v>
      </c>
      <c r="Y4429">
        <v>0</v>
      </c>
      <c r="Z4429">
        <v>0</v>
      </c>
      <c r="AA4429">
        <v>0</v>
      </c>
      <c r="AB4429">
        <v>0</v>
      </c>
      <c r="AC4429">
        <v>0</v>
      </c>
      <c r="AD4429">
        <v>0</v>
      </c>
      <c r="AE4429">
        <v>0.25878774918637804</v>
      </c>
    </row>
    <row r="4430" spans="1:31" x14ac:dyDescent="0.3">
      <c r="A4430">
        <v>2702443</v>
      </c>
      <c r="B4430">
        <v>1</v>
      </c>
      <c r="C4430" t="s">
        <v>81</v>
      </c>
      <c r="D4430" t="s">
        <v>116</v>
      </c>
      <c r="E4430" t="s">
        <v>132</v>
      </c>
      <c r="F4430" t="s">
        <v>12585</v>
      </c>
      <c r="G4430" t="s">
        <v>346</v>
      </c>
      <c r="H4430" t="s">
        <v>135</v>
      </c>
      <c r="I4430" t="s">
        <v>136</v>
      </c>
      <c r="J4430" t="s">
        <v>137</v>
      </c>
      <c r="K4430" t="s">
        <v>166</v>
      </c>
      <c r="L4430" t="s">
        <v>12586</v>
      </c>
      <c r="M4430" t="s">
        <v>12587</v>
      </c>
      <c r="N4430">
        <v>0.59777777700000001</v>
      </c>
      <c r="O4430">
        <v>1</v>
      </c>
      <c r="P4430">
        <v>0</v>
      </c>
      <c r="Q4430">
        <v>182</v>
      </c>
      <c r="R4430">
        <v>0</v>
      </c>
      <c r="S4430">
        <v>1</v>
      </c>
      <c r="T4430">
        <v>0</v>
      </c>
      <c r="U4430">
        <v>0</v>
      </c>
      <c r="V4430">
        <v>0</v>
      </c>
      <c r="W4430">
        <v>0.12893216751333336</v>
      </c>
      <c r="X4430">
        <v>0</v>
      </c>
      <c r="Y4430">
        <v>28.562725546833196</v>
      </c>
      <c r="Z4430">
        <v>0</v>
      </c>
      <c r="AA4430">
        <v>0.79339754624000003</v>
      </c>
      <c r="AB4430">
        <v>0</v>
      </c>
      <c r="AC4430">
        <v>0</v>
      </c>
      <c r="AD4430">
        <v>0</v>
      </c>
      <c r="AE4430">
        <v>29.485055260586531</v>
      </c>
    </row>
    <row r="4431" spans="1:31" x14ac:dyDescent="0.3">
      <c r="A4431">
        <v>2702471</v>
      </c>
      <c r="B4431">
        <v>1</v>
      </c>
      <c r="C4431" t="s">
        <v>80</v>
      </c>
      <c r="D4431" t="s">
        <v>82</v>
      </c>
      <c r="E4431" t="s">
        <v>213</v>
      </c>
      <c r="F4431" t="s">
        <v>12588</v>
      </c>
      <c r="G4431" t="s">
        <v>688</v>
      </c>
      <c r="H4431" t="s">
        <v>187</v>
      </c>
      <c r="I4431" t="s">
        <v>136</v>
      </c>
      <c r="J4431" t="s">
        <v>137</v>
      </c>
      <c r="K4431" t="s">
        <v>138</v>
      </c>
      <c r="L4431" t="s">
        <v>12589</v>
      </c>
      <c r="M4431" t="s">
        <v>12590</v>
      </c>
      <c r="N4431">
        <v>0.78583333300000002</v>
      </c>
      <c r="O4431">
        <v>0</v>
      </c>
      <c r="P4431">
        <v>1</v>
      </c>
      <c r="Q4431">
        <v>0</v>
      </c>
      <c r="R4431">
        <v>0</v>
      </c>
      <c r="S4431">
        <v>0</v>
      </c>
      <c r="T4431">
        <v>0</v>
      </c>
      <c r="U4431">
        <v>0</v>
      </c>
      <c r="V4431">
        <v>0</v>
      </c>
      <c r="W4431">
        <v>0</v>
      </c>
      <c r="X4431">
        <v>0</v>
      </c>
      <c r="Y4431">
        <v>0</v>
      </c>
      <c r="Z4431">
        <v>0</v>
      </c>
      <c r="AA4431">
        <v>0</v>
      </c>
      <c r="AB4431">
        <v>0</v>
      </c>
      <c r="AC4431">
        <v>0</v>
      </c>
      <c r="AD4431">
        <v>0</v>
      </c>
      <c r="AE4431">
        <v>0</v>
      </c>
    </row>
    <row r="4432" spans="1:31" x14ac:dyDescent="0.3">
      <c r="A4432">
        <v>2702472</v>
      </c>
      <c r="B4432">
        <v>1</v>
      </c>
      <c r="C4432" t="s">
        <v>81</v>
      </c>
      <c r="D4432" t="s">
        <v>121</v>
      </c>
      <c r="E4432" t="s">
        <v>145</v>
      </c>
      <c r="F4432" t="s">
        <v>12591</v>
      </c>
      <c r="G4432" t="s">
        <v>176</v>
      </c>
      <c r="H4432" t="s">
        <v>135</v>
      </c>
      <c r="I4432" t="s">
        <v>136</v>
      </c>
      <c r="J4432" t="s">
        <v>137</v>
      </c>
      <c r="K4432" t="s">
        <v>138</v>
      </c>
      <c r="L4432" t="s">
        <v>12592</v>
      </c>
      <c r="M4432" t="s">
        <v>12593</v>
      </c>
      <c r="N4432">
        <v>0.35749999999999998</v>
      </c>
      <c r="O4432">
        <v>0</v>
      </c>
      <c r="P4432">
        <v>40</v>
      </c>
      <c r="Q4432">
        <v>0</v>
      </c>
      <c r="R4432">
        <v>32</v>
      </c>
      <c r="S4432">
        <v>0</v>
      </c>
      <c r="T4432">
        <v>4</v>
      </c>
      <c r="U4432">
        <v>0</v>
      </c>
      <c r="V4432">
        <v>0</v>
      </c>
      <c r="W4432">
        <v>0</v>
      </c>
      <c r="X4432">
        <v>1.8173498522422815</v>
      </c>
      <c r="Y4432">
        <v>0</v>
      </c>
      <c r="Z4432">
        <v>1.493640820334091</v>
      </c>
      <c r="AA4432">
        <v>0</v>
      </c>
      <c r="AB4432">
        <v>1.0770525568747229</v>
      </c>
      <c r="AC4432">
        <v>0</v>
      </c>
      <c r="AD4432">
        <v>0</v>
      </c>
      <c r="AE4432">
        <v>4.388043229451096</v>
      </c>
    </row>
    <row r="4433" spans="1:31" x14ac:dyDescent="0.3">
      <c r="A4433">
        <v>2702480</v>
      </c>
      <c r="B4433">
        <v>1</v>
      </c>
      <c r="C4433" t="s">
        <v>80</v>
      </c>
      <c r="D4433" t="s">
        <v>85</v>
      </c>
      <c r="E4433" t="s">
        <v>244</v>
      </c>
      <c r="F4433" t="s">
        <v>12594</v>
      </c>
      <c r="G4433" t="s">
        <v>165</v>
      </c>
      <c r="H4433" t="s">
        <v>187</v>
      </c>
      <c r="I4433" t="s">
        <v>136</v>
      </c>
      <c r="J4433" t="s">
        <v>137</v>
      </c>
      <c r="K4433" t="s">
        <v>166</v>
      </c>
      <c r="L4433" t="s">
        <v>12595</v>
      </c>
      <c r="M4433" t="s">
        <v>12596</v>
      </c>
      <c r="N4433">
        <v>0.383611111</v>
      </c>
      <c r="O4433">
        <v>0</v>
      </c>
      <c r="P4433">
        <v>188</v>
      </c>
      <c r="Q4433">
        <v>0</v>
      </c>
      <c r="R4433">
        <v>0</v>
      </c>
      <c r="S4433">
        <v>0</v>
      </c>
      <c r="T4433">
        <v>3</v>
      </c>
      <c r="U4433">
        <v>0</v>
      </c>
      <c r="V4433">
        <v>0</v>
      </c>
      <c r="W4433">
        <v>0</v>
      </c>
      <c r="X4433">
        <v>24.991654577634318</v>
      </c>
      <c r="Y4433">
        <v>0</v>
      </c>
      <c r="Z4433">
        <v>0</v>
      </c>
      <c r="AA4433">
        <v>0</v>
      </c>
      <c r="AB4433">
        <v>0.86323067505662487</v>
      </c>
      <c r="AC4433">
        <v>0</v>
      </c>
      <c r="AD4433">
        <v>0</v>
      </c>
      <c r="AE4433">
        <v>25.854885252690941</v>
      </c>
    </row>
    <row r="4434" spans="1:31" x14ac:dyDescent="0.3">
      <c r="A4434">
        <v>2702484</v>
      </c>
      <c r="B4434">
        <v>1</v>
      </c>
      <c r="C4434" t="s">
        <v>80</v>
      </c>
      <c r="D4434" t="s">
        <v>110</v>
      </c>
      <c r="E4434" t="s">
        <v>213</v>
      </c>
      <c r="F4434" t="s">
        <v>12597</v>
      </c>
      <c r="G4434" t="s">
        <v>688</v>
      </c>
      <c r="H4434" t="s">
        <v>187</v>
      </c>
      <c r="I4434" t="s">
        <v>136</v>
      </c>
      <c r="J4434" t="s">
        <v>137</v>
      </c>
      <c r="K4434" t="s">
        <v>138</v>
      </c>
      <c r="L4434" t="s">
        <v>12598</v>
      </c>
      <c r="M4434" t="s">
        <v>12599</v>
      </c>
      <c r="N4434">
        <v>0.72694444400000002</v>
      </c>
      <c r="O4434">
        <v>0</v>
      </c>
      <c r="P4434">
        <v>2</v>
      </c>
      <c r="Q4434">
        <v>0</v>
      </c>
      <c r="R4434">
        <v>0</v>
      </c>
      <c r="S4434">
        <v>0</v>
      </c>
      <c r="T4434">
        <v>0</v>
      </c>
      <c r="U4434">
        <v>0</v>
      </c>
      <c r="V4434">
        <v>0</v>
      </c>
      <c r="W4434">
        <v>0</v>
      </c>
      <c r="X4434">
        <v>0.23922085567375254</v>
      </c>
      <c r="Y4434">
        <v>0</v>
      </c>
      <c r="Z4434">
        <v>0</v>
      </c>
      <c r="AA4434">
        <v>0</v>
      </c>
      <c r="AB4434">
        <v>0</v>
      </c>
      <c r="AC4434">
        <v>0</v>
      </c>
      <c r="AD4434">
        <v>0</v>
      </c>
      <c r="AE4434">
        <v>0.23922085567375254</v>
      </c>
    </row>
    <row r="4435" spans="1:31" x14ac:dyDescent="0.3">
      <c r="A4435">
        <v>2702492</v>
      </c>
      <c r="B4435">
        <v>1</v>
      </c>
      <c r="C4435" t="s">
        <v>80</v>
      </c>
      <c r="D4435" t="s">
        <v>97</v>
      </c>
      <c r="E4435" t="s">
        <v>160</v>
      </c>
      <c r="F4435" t="s">
        <v>5949</v>
      </c>
      <c r="G4435" t="s">
        <v>134</v>
      </c>
      <c r="H4435" t="s">
        <v>135</v>
      </c>
      <c r="I4435" t="s">
        <v>136</v>
      </c>
      <c r="J4435" t="s">
        <v>137</v>
      </c>
      <c r="K4435" t="s">
        <v>138</v>
      </c>
      <c r="L4435" t="s">
        <v>12600</v>
      </c>
      <c r="M4435" t="s">
        <v>12601</v>
      </c>
      <c r="N4435">
        <v>0.63333333300000005</v>
      </c>
      <c r="O4435">
        <v>2</v>
      </c>
      <c r="P4435">
        <v>995</v>
      </c>
      <c r="Q4435">
        <v>1</v>
      </c>
      <c r="R4435">
        <v>32</v>
      </c>
      <c r="S4435">
        <v>5</v>
      </c>
      <c r="T4435">
        <v>71</v>
      </c>
      <c r="U4435">
        <v>0</v>
      </c>
      <c r="V4435">
        <v>0</v>
      </c>
      <c r="W4435">
        <v>14.146821816626765</v>
      </c>
      <c r="X4435">
        <v>96.686524663330957</v>
      </c>
      <c r="Y4435">
        <v>7.6545220851969173E-2</v>
      </c>
      <c r="Z4435">
        <v>4.5350692128626697</v>
      </c>
      <c r="AA4435">
        <v>5.3396464014105565</v>
      </c>
      <c r="AB4435">
        <v>61.229052252133883</v>
      </c>
      <c r="AC4435">
        <v>0</v>
      </c>
      <c r="AD4435">
        <v>0</v>
      </c>
      <c r="AE4435">
        <v>182.01365956721679</v>
      </c>
    </row>
    <row r="4436" spans="1:31" x14ac:dyDescent="0.3">
      <c r="A4436">
        <v>2702329</v>
      </c>
      <c r="B4436">
        <v>1</v>
      </c>
      <c r="C4436" t="s">
        <v>80</v>
      </c>
      <c r="D4436" t="s">
        <v>84</v>
      </c>
      <c r="E4436" t="s">
        <v>145</v>
      </c>
      <c r="F4436" t="s">
        <v>12602</v>
      </c>
      <c r="G4436" t="s">
        <v>176</v>
      </c>
      <c r="H4436" t="s">
        <v>135</v>
      </c>
      <c r="I4436" t="s">
        <v>136</v>
      </c>
      <c r="J4436" t="s">
        <v>137</v>
      </c>
      <c r="K4436" t="s">
        <v>138</v>
      </c>
      <c r="L4436" t="s">
        <v>12603</v>
      </c>
      <c r="M4436" t="s">
        <v>12604</v>
      </c>
      <c r="N4436">
        <v>1.9013888880000001</v>
      </c>
      <c r="O4436">
        <v>0</v>
      </c>
      <c r="P4436">
        <v>5</v>
      </c>
      <c r="Q4436">
        <v>0</v>
      </c>
      <c r="R4436">
        <v>1</v>
      </c>
      <c r="S4436">
        <v>0</v>
      </c>
      <c r="T4436">
        <v>8</v>
      </c>
      <c r="U4436">
        <v>0</v>
      </c>
      <c r="V4436">
        <v>0</v>
      </c>
      <c r="W4436">
        <v>0</v>
      </c>
      <c r="X4436">
        <v>1.4959103479959013</v>
      </c>
      <c r="Y4436">
        <v>0</v>
      </c>
      <c r="Z4436">
        <v>1.7901906304655655</v>
      </c>
      <c r="AA4436">
        <v>0</v>
      </c>
      <c r="AB4436">
        <v>39.261176207002087</v>
      </c>
      <c r="AC4436">
        <v>0</v>
      </c>
      <c r="AD4436">
        <v>0</v>
      </c>
      <c r="AE4436">
        <v>42.547277185463557</v>
      </c>
    </row>
    <row r="4437" spans="1:31" x14ac:dyDescent="0.3">
      <c r="A4437">
        <v>2702362</v>
      </c>
      <c r="B4437">
        <v>1</v>
      </c>
      <c r="C4437" t="s">
        <v>80</v>
      </c>
      <c r="D4437" t="s">
        <v>83</v>
      </c>
      <c r="E4437" t="s">
        <v>213</v>
      </c>
      <c r="F4437" t="s">
        <v>12605</v>
      </c>
      <c r="G4437" t="s">
        <v>147</v>
      </c>
      <c r="H4437" t="s">
        <v>187</v>
      </c>
      <c r="I4437" t="s">
        <v>136</v>
      </c>
      <c r="J4437" t="s">
        <v>3</v>
      </c>
      <c r="K4437" t="s">
        <v>138</v>
      </c>
      <c r="L4437" t="s">
        <v>12606</v>
      </c>
      <c r="M4437" t="s">
        <v>12607</v>
      </c>
      <c r="N4437">
        <v>2.761111111</v>
      </c>
      <c r="O4437">
        <v>0</v>
      </c>
      <c r="P4437">
        <v>2</v>
      </c>
      <c r="Q4437">
        <v>0</v>
      </c>
      <c r="R4437">
        <v>0</v>
      </c>
      <c r="S4437">
        <v>0</v>
      </c>
      <c r="T4437">
        <v>0</v>
      </c>
      <c r="U4437">
        <v>0</v>
      </c>
      <c r="V4437">
        <v>0</v>
      </c>
      <c r="W4437">
        <v>0</v>
      </c>
      <c r="X4437">
        <v>0.58040110912613208</v>
      </c>
      <c r="Y4437">
        <v>0</v>
      </c>
      <c r="Z4437">
        <v>0</v>
      </c>
      <c r="AA4437">
        <v>0</v>
      </c>
      <c r="AB4437">
        <v>0</v>
      </c>
      <c r="AC4437">
        <v>0</v>
      </c>
      <c r="AD4437">
        <v>0</v>
      </c>
      <c r="AE4437">
        <v>0.58040110912613208</v>
      </c>
    </row>
    <row r="4438" spans="1:31" x14ac:dyDescent="0.3">
      <c r="A4438">
        <v>2702374</v>
      </c>
      <c r="B4438">
        <v>1</v>
      </c>
      <c r="C4438" t="s">
        <v>81</v>
      </c>
      <c r="D4438" t="s">
        <v>128</v>
      </c>
      <c r="E4438" t="s">
        <v>213</v>
      </c>
      <c r="F4438" t="s">
        <v>12608</v>
      </c>
      <c r="G4438" t="s">
        <v>147</v>
      </c>
      <c r="H4438" t="s">
        <v>187</v>
      </c>
      <c r="I4438" t="s">
        <v>136</v>
      </c>
      <c r="J4438" t="s">
        <v>3</v>
      </c>
      <c r="K4438" t="s">
        <v>138</v>
      </c>
      <c r="L4438" t="s">
        <v>12609</v>
      </c>
      <c r="M4438" t="s">
        <v>12610</v>
      </c>
      <c r="N4438">
        <v>2.7061111109999998</v>
      </c>
      <c r="O4438">
        <v>0</v>
      </c>
      <c r="P4438">
        <v>8</v>
      </c>
      <c r="Q4438">
        <v>0</v>
      </c>
      <c r="R4438">
        <v>0</v>
      </c>
      <c r="S4438">
        <v>0</v>
      </c>
      <c r="T4438">
        <v>1</v>
      </c>
      <c r="U4438">
        <v>0</v>
      </c>
      <c r="V4438">
        <v>0</v>
      </c>
      <c r="W4438">
        <v>0</v>
      </c>
      <c r="X4438">
        <v>1.6415854693918452</v>
      </c>
      <c r="Y4438">
        <v>0</v>
      </c>
      <c r="Z4438">
        <v>0</v>
      </c>
      <c r="AA4438">
        <v>0</v>
      </c>
      <c r="AB4438">
        <v>14.864170140947708</v>
      </c>
      <c r="AC4438">
        <v>0</v>
      </c>
      <c r="AD4438">
        <v>0</v>
      </c>
      <c r="AE4438">
        <v>16.505755610339552</v>
      </c>
    </row>
    <row r="4439" spans="1:31" x14ac:dyDescent="0.3">
      <c r="A4439">
        <v>2702397</v>
      </c>
      <c r="B4439">
        <v>1</v>
      </c>
      <c r="C4439" t="s">
        <v>81</v>
      </c>
      <c r="D4439" t="s">
        <v>127</v>
      </c>
      <c r="E4439" t="s">
        <v>132</v>
      </c>
      <c r="F4439" t="s">
        <v>3839</v>
      </c>
      <c r="G4439" t="s">
        <v>346</v>
      </c>
      <c r="H4439" t="s">
        <v>135</v>
      </c>
      <c r="I4439" t="s">
        <v>136</v>
      </c>
      <c r="J4439" t="s">
        <v>137</v>
      </c>
      <c r="K4439" t="s">
        <v>166</v>
      </c>
      <c r="L4439" t="s">
        <v>12611</v>
      </c>
      <c r="M4439" t="s">
        <v>12612</v>
      </c>
      <c r="N4439">
        <v>1.796944444</v>
      </c>
      <c r="O4439">
        <v>9</v>
      </c>
      <c r="P4439">
        <v>1499</v>
      </c>
      <c r="Q4439">
        <v>37</v>
      </c>
      <c r="R4439">
        <v>84</v>
      </c>
      <c r="S4439">
        <v>6</v>
      </c>
      <c r="T4439">
        <v>131</v>
      </c>
      <c r="U4439">
        <v>1</v>
      </c>
      <c r="V4439">
        <v>0</v>
      </c>
      <c r="W4439">
        <v>4.1292662621886365</v>
      </c>
      <c r="X4439">
        <v>399.13769314293478</v>
      </c>
      <c r="Y4439">
        <v>107.23794914141754</v>
      </c>
      <c r="Z4439">
        <v>67.821416441245844</v>
      </c>
      <c r="AA4439">
        <v>50.573614568307327</v>
      </c>
      <c r="AB4439">
        <v>118.97454588373805</v>
      </c>
      <c r="AC4439">
        <v>23.518551925950028</v>
      </c>
      <c r="AD4439">
        <v>0</v>
      </c>
      <c r="AE4439">
        <v>771.39303736578233</v>
      </c>
    </row>
    <row r="4440" spans="1:31" x14ac:dyDescent="0.3">
      <c r="A4440">
        <v>2702419</v>
      </c>
      <c r="B4440">
        <v>1</v>
      </c>
      <c r="C4440" t="s">
        <v>80</v>
      </c>
      <c r="D4440" t="s">
        <v>110</v>
      </c>
      <c r="E4440" t="s">
        <v>213</v>
      </c>
      <c r="F4440" t="s">
        <v>12613</v>
      </c>
      <c r="G4440" t="s">
        <v>688</v>
      </c>
      <c r="H4440" t="s">
        <v>187</v>
      </c>
      <c r="I4440" t="s">
        <v>136</v>
      </c>
      <c r="J4440" t="s">
        <v>137</v>
      </c>
      <c r="K4440" t="s">
        <v>138</v>
      </c>
      <c r="L4440" t="s">
        <v>12614</v>
      </c>
      <c r="M4440" t="s">
        <v>12615</v>
      </c>
      <c r="N4440">
        <v>2.4844444440000002</v>
      </c>
      <c r="O4440">
        <v>0</v>
      </c>
      <c r="P4440">
        <v>2</v>
      </c>
      <c r="Q4440">
        <v>0</v>
      </c>
      <c r="R4440">
        <v>0</v>
      </c>
      <c r="S4440">
        <v>0</v>
      </c>
      <c r="T4440">
        <v>0</v>
      </c>
      <c r="U4440">
        <v>0</v>
      </c>
      <c r="V4440">
        <v>0</v>
      </c>
      <c r="W4440">
        <v>0</v>
      </c>
      <c r="X4440">
        <v>0.49113628399744136</v>
      </c>
      <c r="Y4440">
        <v>0</v>
      </c>
      <c r="Z4440">
        <v>0</v>
      </c>
      <c r="AA4440">
        <v>0</v>
      </c>
      <c r="AB4440">
        <v>0</v>
      </c>
      <c r="AC4440">
        <v>0</v>
      </c>
      <c r="AD4440">
        <v>0</v>
      </c>
      <c r="AE4440">
        <v>0.49113628399744136</v>
      </c>
    </row>
    <row r="4441" spans="1:31" x14ac:dyDescent="0.3">
      <c r="A4441">
        <v>2702329</v>
      </c>
      <c r="B4441">
        <v>2</v>
      </c>
      <c r="C4441" t="s">
        <v>80</v>
      </c>
      <c r="D4441" t="s">
        <v>84</v>
      </c>
      <c r="E4441" t="s">
        <v>145</v>
      </c>
      <c r="F4441" t="s">
        <v>12616</v>
      </c>
      <c r="G4441" t="s">
        <v>176</v>
      </c>
      <c r="H4441" t="s">
        <v>135</v>
      </c>
      <c r="I4441" t="s">
        <v>136</v>
      </c>
      <c r="J4441" t="s">
        <v>137</v>
      </c>
      <c r="K4441" t="s">
        <v>138</v>
      </c>
      <c r="L4441" t="s">
        <v>12604</v>
      </c>
      <c r="M4441" t="s">
        <v>12617</v>
      </c>
      <c r="N4441">
        <v>0.51749999999999996</v>
      </c>
      <c r="O4441">
        <v>1</v>
      </c>
      <c r="P4441">
        <v>547</v>
      </c>
      <c r="Q4441">
        <v>0</v>
      </c>
      <c r="R4441">
        <v>19</v>
      </c>
      <c r="S4441">
        <v>28</v>
      </c>
      <c r="T4441">
        <v>552</v>
      </c>
      <c r="U4441">
        <v>6</v>
      </c>
      <c r="V4441">
        <v>9</v>
      </c>
      <c r="W4441">
        <v>0</v>
      </c>
      <c r="X4441">
        <v>87.820945983467396</v>
      </c>
      <c r="Y4441">
        <v>0</v>
      </c>
      <c r="Z4441">
        <v>6.1661405756240217</v>
      </c>
      <c r="AA4441">
        <v>126.7784925518649</v>
      </c>
      <c r="AB4441">
        <v>366.35254254756461</v>
      </c>
      <c r="AC4441">
        <v>229.03351554580405</v>
      </c>
      <c r="AD4441">
        <v>165.76541927606979</v>
      </c>
      <c r="AE4441">
        <v>981.91705648039476</v>
      </c>
    </row>
    <row r="4442" spans="1:31" x14ac:dyDescent="0.3">
      <c r="A4442">
        <v>2702473</v>
      </c>
      <c r="B4442">
        <v>1</v>
      </c>
      <c r="C4442" t="s">
        <v>80</v>
      </c>
      <c r="D4442" t="s">
        <v>101</v>
      </c>
      <c r="E4442" t="s">
        <v>213</v>
      </c>
      <c r="F4442" t="s">
        <v>12618</v>
      </c>
      <c r="G4442" t="s">
        <v>831</v>
      </c>
      <c r="H4442" t="s">
        <v>187</v>
      </c>
      <c r="I4442" t="s">
        <v>136</v>
      </c>
      <c r="J4442" t="s">
        <v>137</v>
      </c>
      <c r="K4442" t="s">
        <v>138</v>
      </c>
      <c r="L4442" t="s">
        <v>12619</v>
      </c>
      <c r="M4442" t="s">
        <v>12620</v>
      </c>
      <c r="N4442">
        <v>1.050277777</v>
      </c>
      <c r="O4442">
        <v>0</v>
      </c>
      <c r="P4442">
        <v>1</v>
      </c>
      <c r="Q4442">
        <v>0</v>
      </c>
      <c r="R4442">
        <v>0</v>
      </c>
      <c r="S4442">
        <v>0</v>
      </c>
      <c r="T4442">
        <v>0</v>
      </c>
      <c r="U4442">
        <v>0</v>
      </c>
      <c r="V4442">
        <v>0</v>
      </c>
      <c r="W4442">
        <v>0</v>
      </c>
      <c r="X4442">
        <v>0.50717991999616308</v>
      </c>
      <c r="Y4442">
        <v>0</v>
      </c>
      <c r="Z4442">
        <v>0</v>
      </c>
      <c r="AA4442">
        <v>0</v>
      </c>
      <c r="AB4442">
        <v>0</v>
      </c>
      <c r="AC4442">
        <v>0</v>
      </c>
      <c r="AD4442">
        <v>0</v>
      </c>
      <c r="AE4442">
        <v>0.50717991999616308</v>
      </c>
    </row>
    <row r="4443" spans="1:31" x14ac:dyDescent="0.3">
      <c r="A4443">
        <v>2702496</v>
      </c>
      <c r="B4443">
        <v>1</v>
      </c>
      <c r="C4443" t="s">
        <v>80</v>
      </c>
      <c r="D4443" t="s">
        <v>110</v>
      </c>
      <c r="E4443" t="s">
        <v>213</v>
      </c>
      <c r="F4443" t="s">
        <v>12621</v>
      </c>
      <c r="G4443" t="s">
        <v>688</v>
      </c>
      <c r="H4443" t="s">
        <v>187</v>
      </c>
      <c r="I4443" t="s">
        <v>136</v>
      </c>
      <c r="J4443" t="s">
        <v>137</v>
      </c>
      <c r="K4443" t="s">
        <v>138</v>
      </c>
      <c r="L4443" t="s">
        <v>12622</v>
      </c>
      <c r="M4443" t="s">
        <v>12623</v>
      </c>
      <c r="N4443">
        <v>1.2441666659999999</v>
      </c>
      <c r="O4443">
        <v>0</v>
      </c>
      <c r="P4443">
        <v>1</v>
      </c>
      <c r="Q4443">
        <v>0</v>
      </c>
      <c r="R4443">
        <v>0</v>
      </c>
      <c r="S4443">
        <v>0</v>
      </c>
      <c r="T4443">
        <v>0</v>
      </c>
      <c r="U4443">
        <v>0</v>
      </c>
      <c r="V4443">
        <v>0</v>
      </c>
      <c r="W4443">
        <v>0</v>
      </c>
      <c r="X4443">
        <v>0.53188536997990199</v>
      </c>
      <c r="Y4443">
        <v>0</v>
      </c>
      <c r="Z4443">
        <v>0</v>
      </c>
      <c r="AA4443">
        <v>0</v>
      </c>
      <c r="AB4443">
        <v>0</v>
      </c>
      <c r="AC4443">
        <v>0</v>
      </c>
      <c r="AD4443">
        <v>0</v>
      </c>
      <c r="AE4443">
        <v>0.53188536997990199</v>
      </c>
    </row>
    <row r="4444" spans="1:31" x14ac:dyDescent="0.3">
      <c r="A4444">
        <v>2702505</v>
      </c>
      <c r="B4444">
        <v>1</v>
      </c>
      <c r="C4444" t="s">
        <v>81</v>
      </c>
      <c r="D4444" t="s">
        <v>118</v>
      </c>
      <c r="E4444" t="s">
        <v>428</v>
      </c>
      <c r="F4444" t="s">
        <v>12624</v>
      </c>
      <c r="G4444" t="s">
        <v>346</v>
      </c>
      <c r="H4444" t="s">
        <v>187</v>
      </c>
      <c r="I4444" t="s">
        <v>136</v>
      </c>
      <c r="J4444" t="s">
        <v>137</v>
      </c>
      <c r="K4444" t="s">
        <v>166</v>
      </c>
      <c r="L4444" t="s">
        <v>12625</v>
      </c>
      <c r="M4444" t="s">
        <v>12626</v>
      </c>
      <c r="N4444">
        <v>1.092777777</v>
      </c>
      <c r="O4444">
        <v>0</v>
      </c>
      <c r="P4444">
        <v>33</v>
      </c>
      <c r="Q4444">
        <v>0</v>
      </c>
      <c r="R4444">
        <v>0</v>
      </c>
      <c r="S4444">
        <v>0</v>
      </c>
      <c r="T4444">
        <v>18</v>
      </c>
      <c r="U4444">
        <v>0</v>
      </c>
      <c r="V4444">
        <v>0</v>
      </c>
      <c r="W4444">
        <v>0</v>
      </c>
      <c r="X4444">
        <v>6.0618286006148621</v>
      </c>
      <c r="Y4444">
        <v>0</v>
      </c>
      <c r="Z4444">
        <v>0</v>
      </c>
      <c r="AA4444">
        <v>0</v>
      </c>
      <c r="AB4444">
        <v>19.553821151975534</v>
      </c>
      <c r="AC4444">
        <v>0</v>
      </c>
      <c r="AD4444">
        <v>0</v>
      </c>
      <c r="AE4444">
        <v>25.615649752590397</v>
      </c>
    </row>
    <row r="4445" spans="1:31" x14ac:dyDescent="0.3">
      <c r="A4445">
        <v>2702510</v>
      </c>
      <c r="B4445">
        <v>1</v>
      </c>
      <c r="C4445" t="s">
        <v>80</v>
      </c>
      <c r="D4445" t="s">
        <v>107</v>
      </c>
      <c r="E4445" t="s">
        <v>244</v>
      </c>
      <c r="F4445" t="s">
        <v>12627</v>
      </c>
      <c r="G4445" t="s">
        <v>968</v>
      </c>
      <c r="H4445" t="s">
        <v>187</v>
      </c>
      <c r="I4445" t="s">
        <v>136</v>
      </c>
      <c r="J4445" t="s">
        <v>137</v>
      </c>
      <c r="K4445" t="s">
        <v>138</v>
      </c>
      <c r="L4445" t="s">
        <v>12628</v>
      </c>
      <c r="M4445" t="s">
        <v>12629</v>
      </c>
      <c r="N4445">
        <v>0.67111111099999998</v>
      </c>
      <c r="O4445">
        <v>0</v>
      </c>
      <c r="P4445">
        <v>287</v>
      </c>
      <c r="Q4445">
        <v>0</v>
      </c>
      <c r="R4445">
        <v>0</v>
      </c>
      <c r="S4445">
        <v>0</v>
      </c>
      <c r="T4445">
        <v>16</v>
      </c>
      <c r="U4445">
        <v>0</v>
      </c>
      <c r="V4445">
        <v>0</v>
      </c>
      <c r="W4445">
        <v>0</v>
      </c>
      <c r="X4445">
        <v>23.846220136765375</v>
      </c>
      <c r="Y4445">
        <v>0</v>
      </c>
      <c r="Z4445">
        <v>0</v>
      </c>
      <c r="AA4445">
        <v>0</v>
      </c>
      <c r="AB4445">
        <v>4.1077090693041933</v>
      </c>
      <c r="AC4445">
        <v>0</v>
      </c>
      <c r="AD4445">
        <v>0</v>
      </c>
      <c r="AE4445">
        <v>27.953929206069567</v>
      </c>
    </row>
    <row r="4446" spans="1:31" x14ac:dyDescent="0.3">
      <c r="A4446">
        <v>2702322</v>
      </c>
      <c r="B4446">
        <v>1</v>
      </c>
      <c r="C4446" t="s">
        <v>80</v>
      </c>
      <c r="D4446" t="s">
        <v>103</v>
      </c>
      <c r="E4446" t="s">
        <v>160</v>
      </c>
      <c r="F4446" t="s">
        <v>12630</v>
      </c>
      <c r="G4446" t="s">
        <v>165</v>
      </c>
      <c r="H4446" t="s">
        <v>135</v>
      </c>
      <c r="I4446" t="s">
        <v>136</v>
      </c>
      <c r="J4446" t="s">
        <v>137</v>
      </c>
      <c r="K4446" t="s">
        <v>166</v>
      </c>
      <c r="L4446" t="s">
        <v>12631</v>
      </c>
      <c r="M4446" t="s">
        <v>12632</v>
      </c>
      <c r="N4446">
        <v>4.2344444440000002</v>
      </c>
      <c r="O4446">
        <v>0</v>
      </c>
      <c r="P4446">
        <v>2129</v>
      </c>
      <c r="Q4446">
        <v>1</v>
      </c>
      <c r="R4446">
        <v>27</v>
      </c>
      <c r="S4446">
        <v>1</v>
      </c>
      <c r="T4446">
        <v>426</v>
      </c>
      <c r="U4446">
        <v>0</v>
      </c>
      <c r="V4446">
        <v>0</v>
      </c>
      <c r="W4446">
        <v>0</v>
      </c>
      <c r="X4446">
        <v>1763.4796673137423</v>
      </c>
      <c r="Y4446">
        <v>4.6616363984955163</v>
      </c>
      <c r="Z4446">
        <v>106.74286661847165</v>
      </c>
      <c r="AA4446">
        <v>420.05485569342522</v>
      </c>
      <c r="AB4446">
        <v>1770.9830013411402</v>
      </c>
      <c r="AC4446">
        <v>0</v>
      </c>
      <c r="AD4446">
        <v>0</v>
      </c>
      <c r="AE4446">
        <v>4065.922027365275</v>
      </c>
    </row>
    <row r="4447" spans="1:31" x14ac:dyDescent="0.3">
      <c r="A4447">
        <v>2702367</v>
      </c>
      <c r="B4447">
        <v>1</v>
      </c>
      <c r="C4447" t="s">
        <v>80</v>
      </c>
      <c r="D4447" t="s">
        <v>100</v>
      </c>
      <c r="E4447" t="s">
        <v>244</v>
      </c>
      <c r="F4447" t="s">
        <v>11514</v>
      </c>
      <c r="G4447" t="s">
        <v>346</v>
      </c>
      <c r="H4447" t="s">
        <v>187</v>
      </c>
      <c r="I4447" t="s">
        <v>136</v>
      </c>
      <c r="J4447" t="s">
        <v>137</v>
      </c>
      <c r="K4447" t="s">
        <v>166</v>
      </c>
      <c r="L4447" t="s">
        <v>12633</v>
      </c>
      <c r="M4447" t="s">
        <v>12634</v>
      </c>
      <c r="N4447">
        <v>4.4305555549999998</v>
      </c>
      <c r="O4447">
        <v>0</v>
      </c>
      <c r="P4447">
        <v>186</v>
      </c>
      <c r="Q4447">
        <v>0</v>
      </c>
      <c r="R4447">
        <v>25</v>
      </c>
      <c r="S4447">
        <v>0</v>
      </c>
      <c r="T4447">
        <v>36</v>
      </c>
      <c r="U4447">
        <v>0</v>
      </c>
      <c r="V4447">
        <v>0</v>
      </c>
      <c r="W4447">
        <v>0</v>
      </c>
      <c r="X4447">
        <v>113.37329395508202</v>
      </c>
      <c r="Y4447">
        <v>0</v>
      </c>
      <c r="Z4447">
        <v>28.911456188003083</v>
      </c>
      <c r="AA4447">
        <v>0</v>
      </c>
      <c r="AB4447">
        <v>88.036796674757468</v>
      </c>
      <c r="AC4447">
        <v>0</v>
      </c>
      <c r="AD4447">
        <v>0</v>
      </c>
      <c r="AE4447">
        <v>230.32154681784255</v>
      </c>
    </row>
    <row r="4448" spans="1:31" x14ac:dyDescent="0.3">
      <c r="A4448">
        <v>2697419</v>
      </c>
      <c r="B4448">
        <v>1</v>
      </c>
      <c r="C4448" t="s">
        <v>81</v>
      </c>
      <c r="D4448" t="s">
        <v>117</v>
      </c>
      <c r="E4448" t="s">
        <v>213</v>
      </c>
      <c r="F4448" t="s">
        <v>12635</v>
      </c>
      <c r="G4448" t="s">
        <v>147</v>
      </c>
      <c r="H4448" t="s">
        <v>187</v>
      </c>
      <c r="I4448" t="s">
        <v>136</v>
      </c>
      <c r="J4448" t="s">
        <v>3</v>
      </c>
      <c r="K4448" t="s">
        <v>138</v>
      </c>
      <c r="L4448" t="s">
        <v>12636</v>
      </c>
      <c r="M4448" t="s">
        <v>12637</v>
      </c>
      <c r="N4448">
        <v>2.9452777769999998</v>
      </c>
      <c r="O4448">
        <v>0</v>
      </c>
      <c r="P4448">
        <v>2</v>
      </c>
      <c r="Q4448">
        <v>0</v>
      </c>
      <c r="R4448">
        <v>0</v>
      </c>
      <c r="S4448">
        <v>0</v>
      </c>
      <c r="T4448">
        <v>0</v>
      </c>
      <c r="U4448">
        <v>0</v>
      </c>
      <c r="V4448">
        <v>0</v>
      </c>
      <c r="W4448">
        <v>0</v>
      </c>
      <c r="X4448">
        <v>0.64128515305315781</v>
      </c>
      <c r="Y4448">
        <v>0</v>
      </c>
      <c r="Z4448">
        <v>0</v>
      </c>
      <c r="AA4448">
        <v>0</v>
      </c>
      <c r="AB4448">
        <v>0</v>
      </c>
      <c r="AC4448">
        <v>0</v>
      </c>
      <c r="AD4448">
        <v>0</v>
      </c>
      <c r="AE4448">
        <v>0.64128515305315781</v>
      </c>
    </row>
    <row r="4449" spans="1:31" x14ac:dyDescent="0.3">
      <c r="A4449">
        <v>2697444</v>
      </c>
      <c r="B4449">
        <v>2</v>
      </c>
      <c r="C4449" t="s">
        <v>80</v>
      </c>
      <c r="D4449" t="s">
        <v>88</v>
      </c>
      <c r="E4449" t="s">
        <v>145</v>
      </c>
      <c r="F4449" t="s">
        <v>463</v>
      </c>
      <c r="G4449" t="s">
        <v>1482</v>
      </c>
      <c r="H4449" t="s">
        <v>135</v>
      </c>
      <c r="I4449" t="s">
        <v>136</v>
      </c>
      <c r="J4449" t="s">
        <v>137</v>
      </c>
      <c r="K4449" t="s">
        <v>138</v>
      </c>
      <c r="L4449" t="s">
        <v>12638</v>
      </c>
      <c r="M4449" t="s">
        <v>12639</v>
      </c>
      <c r="N4449">
        <v>0.36083333299999998</v>
      </c>
      <c r="O4449">
        <v>1</v>
      </c>
      <c r="P4449">
        <v>808</v>
      </c>
      <c r="Q4449">
        <v>0</v>
      </c>
      <c r="R4449">
        <v>1</v>
      </c>
      <c r="S4449">
        <v>14</v>
      </c>
      <c r="T4449">
        <v>153</v>
      </c>
      <c r="U4449">
        <v>4</v>
      </c>
      <c r="V4449">
        <v>1</v>
      </c>
      <c r="W4449">
        <v>3.2628845998865961</v>
      </c>
      <c r="X4449">
        <v>81.06581259991556</v>
      </c>
      <c r="Y4449">
        <v>0</v>
      </c>
      <c r="Z4449">
        <v>0.50165525100166664</v>
      </c>
      <c r="AA4449">
        <v>45.020470881310608</v>
      </c>
      <c r="AB4449">
        <v>86.7210696593921</v>
      </c>
      <c r="AC4449">
        <v>144.38814709441294</v>
      </c>
      <c r="AD4449">
        <v>3.2057330256661958</v>
      </c>
      <c r="AE4449">
        <v>364.16577311158562</v>
      </c>
    </row>
    <row r="4450" spans="1:31" x14ac:dyDescent="0.3">
      <c r="A4450">
        <v>2697444</v>
      </c>
      <c r="B4450">
        <v>3</v>
      </c>
      <c r="C4450" t="s">
        <v>80</v>
      </c>
      <c r="D4450" t="s">
        <v>88</v>
      </c>
      <c r="E4450" t="s">
        <v>145</v>
      </c>
      <c r="F4450" t="s">
        <v>12640</v>
      </c>
      <c r="G4450" t="s">
        <v>1482</v>
      </c>
      <c r="H4450" t="s">
        <v>135</v>
      </c>
      <c r="I4450" t="s">
        <v>136</v>
      </c>
      <c r="J4450" t="s">
        <v>137</v>
      </c>
      <c r="K4450" t="s">
        <v>138</v>
      </c>
      <c r="L4450" t="s">
        <v>12639</v>
      </c>
      <c r="M4450" t="s">
        <v>12641</v>
      </c>
      <c r="N4450">
        <v>0.57583333299999995</v>
      </c>
      <c r="O4450">
        <v>0</v>
      </c>
      <c r="P4450">
        <v>0</v>
      </c>
      <c r="Q4450">
        <v>0</v>
      </c>
      <c r="R4450">
        <v>0</v>
      </c>
      <c r="S4450">
        <v>1</v>
      </c>
      <c r="T4450">
        <v>0</v>
      </c>
      <c r="U4450">
        <v>0</v>
      </c>
      <c r="V4450">
        <v>0</v>
      </c>
      <c r="W4450">
        <v>0</v>
      </c>
      <c r="X4450">
        <v>0</v>
      </c>
      <c r="Y4450">
        <v>0</v>
      </c>
      <c r="Z4450">
        <v>0</v>
      </c>
      <c r="AA4450">
        <v>0.77136284393999999</v>
      </c>
      <c r="AB4450">
        <v>0</v>
      </c>
      <c r="AC4450">
        <v>0</v>
      </c>
      <c r="AD4450">
        <v>0</v>
      </c>
      <c r="AE4450">
        <v>0.77136284393999999</v>
      </c>
    </row>
    <row r="4451" spans="1:31" x14ac:dyDescent="0.3">
      <c r="A4451">
        <v>2697548</v>
      </c>
      <c r="B4451">
        <v>1</v>
      </c>
      <c r="C4451" t="s">
        <v>80</v>
      </c>
      <c r="D4451" t="s">
        <v>92</v>
      </c>
      <c r="E4451" t="s">
        <v>213</v>
      </c>
      <c r="F4451" t="s">
        <v>12642</v>
      </c>
      <c r="G4451" t="s">
        <v>831</v>
      </c>
      <c r="H4451" t="s">
        <v>187</v>
      </c>
      <c r="I4451" t="s">
        <v>136</v>
      </c>
      <c r="J4451" t="s">
        <v>137</v>
      </c>
      <c r="K4451" t="s">
        <v>138</v>
      </c>
      <c r="L4451" t="s">
        <v>12643</v>
      </c>
      <c r="M4451" t="s">
        <v>12644</v>
      </c>
      <c r="N4451">
        <v>0.82722222199999995</v>
      </c>
      <c r="O4451">
        <v>0</v>
      </c>
      <c r="P4451">
        <v>1</v>
      </c>
      <c r="Q4451">
        <v>0</v>
      </c>
      <c r="R4451">
        <v>0</v>
      </c>
      <c r="S4451">
        <v>0</v>
      </c>
      <c r="T4451">
        <v>0</v>
      </c>
      <c r="U4451">
        <v>0</v>
      </c>
      <c r="V4451">
        <v>0</v>
      </c>
      <c r="W4451">
        <v>0</v>
      </c>
      <c r="X4451">
        <v>0.12131723448925269</v>
      </c>
      <c r="Y4451">
        <v>0</v>
      </c>
      <c r="Z4451">
        <v>0</v>
      </c>
      <c r="AA4451">
        <v>0</v>
      </c>
      <c r="AB4451">
        <v>0</v>
      </c>
      <c r="AC4451">
        <v>0</v>
      </c>
      <c r="AD4451">
        <v>0</v>
      </c>
      <c r="AE4451">
        <v>0.12131723448925269</v>
      </c>
    </row>
    <row r="4452" spans="1:31" x14ac:dyDescent="0.3">
      <c r="A4452">
        <v>2697504</v>
      </c>
      <c r="B4452">
        <v>1</v>
      </c>
      <c r="C4452" t="s">
        <v>80</v>
      </c>
      <c r="D4452" t="s">
        <v>96</v>
      </c>
      <c r="E4452" t="s">
        <v>213</v>
      </c>
      <c r="F4452" t="s">
        <v>12645</v>
      </c>
      <c r="G4452" t="s">
        <v>831</v>
      </c>
      <c r="H4452" t="s">
        <v>187</v>
      </c>
      <c r="I4452" t="s">
        <v>136</v>
      </c>
      <c r="J4452" t="s">
        <v>137</v>
      </c>
      <c r="K4452" t="s">
        <v>138</v>
      </c>
      <c r="L4452" t="s">
        <v>12646</v>
      </c>
      <c r="M4452" t="s">
        <v>12647</v>
      </c>
      <c r="N4452">
        <v>3.503055555</v>
      </c>
      <c r="O4452">
        <v>0</v>
      </c>
      <c r="P4452">
        <v>1</v>
      </c>
      <c r="Q4452">
        <v>0</v>
      </c>
      <c r="R4452">
        <v>0</v>
      </c>
      <c r="S4452">
        <v>0</v>
      </c>
      <c r="T4452">
        <v>0</v>
      </c>
      <c r="U4452">
        <v>0</v>
      </c>
      <c r="V4452">
        <v>0</v>
      </c>
      <c r="W4452">
        <v>0</v>
      </c>
      <c r="X4452">
        <v>1.8147027193840612</v>
      </c>
      <c r="Y4452">
        <v>0</v>
      </c>
      <c r="Z4452">
        <v>0</v>
      </c>
      <c r="AA4452">
        <v>0</v>
      </c>
      <c r="AB4452">
        <v>0</v>
      </c>
      <c r="AC4452">
        <v>0</v>
      </c>
      <c r="AD4452">
        <v>0</v>
      </c>
      <c r="AE4452">
        <v>1.8147027193840612</v>
      </c>
    </row>
    <row r="4453" spans="1:31" x14ac:dyDescent="0.3">
      <c r="A4453">
        <v>2697547</v>
      </c>
      <c r="B4453">
        <v>1</v>
      </c>
      <c r="C4453" t="s">
        <v>80</v>
      </c>
      <c r="D4453" t="s">
        <v>82</v>
      </c>
      <c r="E4453" t="s">
        <v>213</v>
      </c>
      <c r="F4453" t="s">
        <v>12648</v>
      </c>
      <c r="G4453" t="s">
        <v>688</v>
      </c>
      <c r="H4453" t="s">
        <v>187</v>
      </c>
      <c r="I4453" t="s">
        <v>136</v>
      </c>
      <c r="J4453" t="s">
        <v>137</v>
      </c>
      <c r="K4453" t="s">
        <v>138</v>
      </c>
      <c r="L4453" t="s">
        <v>12649</v>
      </c>
      <c r="M4453" t="s">
        <v>12650</v>
      </c>
      <c r="N4453">
        <v>1.2436111110000001</v>
      </c>
      <c r="O4453">
        <v>0</v>
      </c>
      <c r="P4453">
        <v>2</v>
      </c>
      <c r="Q4453">
        <v>0</v>
      </c>
      <c r="R4453">
        <v>0</v>
      </c>
      <c r="S4453">
        <v>0</v>
      </c>
      <c r="T4453">
        <v>0</v>
      </c>
      <c r="U4453">
        <v>0</v>
      </c>
      <c r="V4453">
        <v>0</v>
      </c>
      <c r="W4453">
        <v>0</v>
      </c>
      <c r="X4453">
        <v>0.52056113970237172</v>
      </c>
      <c r="Y4453">
        <v>0</v>
      </c>
      <c r="Z4453">
        <v>0</v>
      </c>
      <c r="AA4453">
        <v>0</v>
      </c>
      <c r="AB4453">
        <v>0</v>
      </c>
      <c r="AC4453">
        <v>0</v>
      </c>
      <c r="AD4453">
        <v>0</v>
      </c>
      <c r="AE4453">
        <v>0.52056113970237172</v>
      </c>
    </row>
    <row r="4454" spans="1:31" x14ac:dyDescent="0.3">
      <c r="A4454">
        <v>2697551</v>
      </c>
      <c r="B4454">
        <v>1</v>
      </c>
      <c r="C4454" t="s">
        <v>80</v>
      </c>
      <c r="D4454" t="s">
        <v>85</v>
      </c>
      <c r="E4454" t="s">
        <v>428</v>
      </c>
      <c r="F4454" t="s">
        <v>12651</v>
      </c>
      <c r="G4454" t="s">
        <v>1177</v>
      </c>
      <c r="H4454" t="s">
        <v>187</v>
      </c>
      <c r="I4454" t="s">
        <v>136</v>
      </c>
      <c r="J4454" t="s">
        <v>137</v>
      </c>
      <c r="K4454" t="s">
        <v>138</v>
      </c>
      <c r="L4454" t="s">
        <v>12652</v>
      </c>
      <c r="M4454" t="s">
        <v>12653</v>
      </c>
      <c r="N4454">
        <v>1.7713888879999999</v>
      </c>
      <c r="O4454">
        <v>0</v>
      </c>
      <c r="P4454">
        <v>58</v>
      </c>
      <c r="Q4454">
        <v>0</v>
      </c>
      <c r="R4454">
        <v>0</v>
      </c>
      <c r="S4454">
        <v>0</v>
      </c>
      <c r="T4454">
        <v>14</v>
      </c>
      <c r="U4454">
        <v>0</v>
      </c>
      <c r="V4454">
        <v>0</v>
      </c>
      <c r="W4454">
        <v>0</v>
      </c>
      <c r="X4454">
        <v>24.119651972406395</v>
      </c>
      <c r="Y4454">
        <v>0</v>
      </c>
      <c r="Z4454">
        <v>0</v>
      </c>
      <c r="AA4454">
        <v>0</v>
      </c>
      <c r="AB4454">
        <v>39.919854408872432</v>
      </c>
      <c r="AC4454">
        <v>0</v>
      </c>
      <c r="AD4454">
        <v>0</v>
      </c>
      <c r="AE4454">
        <v>64.039506381278827</v>
      </c>
    </row>
    <row r="4455" spans="1:31" x14ac:dyDescent="0.3">
      <c r="A4455">
        <v>2697554</v>
      </c>
      <c r="B4455">
        <v>1</v>
      </c>
      <c r="C4455" t="s">
        <v>80</v>
      </c>
      <c r="D4455" t="s">
        <v>110</v>
      </c>
      <c r="E4455" t="s">
        <v>213</v>
      </c>
      <c r="F4455" t="s">
        <v>12654</v>
      </c>
      <c r="G4455" t="s">
        <v>688</v>
      </c>
      <c r="H4455" t="s">
        <v>187</v>
      </c>
      <c r="I4455" t="s">
        <v>136</v>
      </c>
      <c r="J4455" t="s">
        <v>137</v>
      </c>
      <c r="K4455" t="s">
        <v>138</v>
      </c>
      <c r="L4455" t="s">
        <v>12655</v>
      </c>
      <c r="M4455" t="s">
        <v>12656</v>
      </c>
      <c r="N4455">
        <v>1.6563888879999999</v>
      </c>
      <c r="O4455">
        <v>0</v>
      </c>
      <c r="P4455">
        <v>4</v>
      </c>
      <c r="Q4455">
        <v>0</v>
      </c>
      <c r="R4455">
        <v>0</v>
      </c>
      <c r="S4455">
        <v>0</v>
      </c>
      <c r="T4455">
        <v>0</v>
      </c>
      <c r="U4455">
        <v>0</v>
      </c>
      <c r="V4455">
        <v>0</v>
      </c>
      <c r="W4455">
        <v>0</v>
      </c>
      <c r="X4455">
        <v>1.8482059257699177</v>
      </c>
      <c r="Y4455">
        <v>0</v>
      </c>
      <c r="Z4455">
        <v>0</v>
      </c>
      <c r="AA4455">
        <v>0</v>
      </c>
      <c r="AB4455">
        <v>0</v>
      </c>
      <c r="AC4455">
        <v>0</v>
      </c>
      <c r="AD4455">
        <v>0</v>
      </c>
      <c r="AE4455">
        <v>1.8482059257699177</v>
      </c>
    </row>
    <row r="4456" spans="1:31" x14ac:dyDescent="0.3">
      <c r="A4456">
        <v>2697566</v>
      </c>
      <c r="B4456">
        <v>1</v>
      </c>
      <c r="C4456" t="s">
        <v>80</v>
      </c>
      <c r="D4456" t="s">
        <v>107</v>
      </c>
      <c r="E4456" t="s">
        <v>184</v>
      </c>
      <c r="F4456" t="s">
        <v>12657</v>
      </c>
      <c r="G4456" t="s">
        <v>409</v>
      </c>
      <c r="H4456" t="s">
        <v>187</v>
      </c>
      <c r="I4456" t="s">
        <v>136</v>
      </c>
      <c r="J4456" t="s">
        <v>137</v>
      </c>
      <c r="K4456" t="s">
        <v>138</v>
      </c>
      <c r="L4456" t="s">
        <v>12658</v>
      </c>
      <c r="M4456" t="s">
        <v>12659</v>
      </c>
      <c r="N4456">
        <v>0.40222222200000002</v>
      </c>
      <c r="O4456">
        <v>0</v>
      </c>
      <c r="P4456">
        <v>8</v>
      </c>
      <c r="Q4456">
        <v>0</v>
      </c>
      <c r="R4456">
        <v>0</v>
      </c>
      <c r="S4456">
        <v>0</v>
      </c>
      <c r="T4456">
        <v>1</v>
      </c>
      <c r="U4456">
        <v>0</v>
      </c>
      <c r="V4456">
        <v>0</v>
      </c>
      <c r="W4456">
        <v>0</v>
      </c>
      <c r="X4456">
        <v>0.70477934682126242</v>
      </c>
      <c r="Y4456">
        <v>0</v>
      </c>
      <c r="Z4456">
        <v>0</v>
      </c>
      <c r="AA4456">
        <v>0</v>
      </c>
      <c r="AB4456">
        <v>0.46660911179999998</v>
      </c>
      <c r="AC4456">
        <v>0</v>
      </c>
      <c r="AD4456">
        <v>0</v>
      </c>
      <c r="AE4456">
        <v>1.1713884586212624</v>
      </c>
    </row>
    <row r="4457" spans="1:31" x14ac:dyDescent="0.3">
      <c r="A4457">
        <v>2697439</v>
      </c>
      <c r="B4457">
        <v>1</v>
      </c>
      <c r="C4457" t="s">
        <v>80</v>
      </c>
      <c r="D4457" t="s">
        <v>95</v>
      </c>
      <c r="E4457" t="s">
        <v>184</v>
      </c>
      <c r="F4457" t="s">
        <v>12660</v>
      </c>
      <c r="G4457" t="s">
        <v>186</v>
      </c>
      <c r="H4457" t="s">
        <v>187</v>
      </c>
      <c r="I4457" t="s">
        <v>136</v>
      </c>
      <c r="J4457" t="s">
        <v>137</v>
      </c>
      <c r="K4457" t="s">
        <v>138</v>
      </c>
      <c r="L4457" t="s">
        <v>12661</v>
      </c>
      <c r="M4457" t="s">
        <v>12662</v>
      </c>
      <c r="N4457">
        <v>2.2763888880000001</v>
      </c>
      <c r="O4457">
        <v>0</v>
      </c>
      <c r="P4457">
        <v>94</v>
      </c>
      <c r="Q4457">
        <v>0</v>
      </c>
      <c r="R4457">
        <v>0</v>
      </c>
      <c r="S4457">
        <v>0</v>
      </c>
      <c r="T4457">
        <v>3</v>
      </c>
      <c r="U4457">
        <v>0</v>
      </c>
      <c r="V4457">
        <v>0</v>
      </c>
      <c r="W4457">
        <v>0</v>
      </c>
      <c r="X4457">
        <v>45.169087667566409</v>
      </c>
      <c r="Y4457">
        <v>0</v>
      </c>
      <c r="Z4457">
        <v>0</v>
      </c>
      <c r="AA4457">
        <v>0</v>
      </c>
      <c r="AB4457">
        <v>2.5162397060081902</v>
      </c>
      <c r="AC4457">
        <v>0</v>
      </c>
      <c r="AD4457">
        <v>0</v>
      </c>
      <c r="AE4457">
        <v>47.685327373574601</v>
      </c>
    </row>
    <row r="4458" spans="1:31" x14ac:dyDescent="0.3">
      <c r="A4458">
        <v>2697489</v>
      </c>
      <c r="B4458">
        <v>1</v>
      </c>
      <c r="C4458" t="s">
        <v>81</v>
      </c>
      <c r="D4458" t="s">
        <v>127</v>
      </c>
      <c r="E4458" t="s">
        <v>244</v>
      </c>
      <c r="F4458" t="s">
        <v>8353</v>
      </c>
      <c r="G4458" t="s">
        <v>186</v>
      </c>
      <c r="H4458" t="s">
        <v>187</v>
      </c>
      <c r="I4458" t="s">
        <v>136</v>
      </c>
      <c r="J4458" t="s">
        <v>137</v>
      </c>
      <c r="K4458" t="s">
        <v>138</v>
      </c>
      <c r="L4458" t="s">
        <v>12663</v>
      </c>
      <c r="M4458" t="s">
        <v>12664</v>
      </c>
      <c r="N4458">
        <v>4.1997222220000001</v>
      </c>
      <c r="O4458">
        <v>0</v>
      </c>
      <c r="P4458">
        <v>213</v>
      </c>
      <c r="Q4458">
        <v>0</v>
      </c>
      <c r="R4458">
        <v>10</v>
      </c>
      <c r="S4458">
        <v>0</v>
      </c>
      <c r="T4458">
        <v>19</v>
      </c>
      <c r="U4458">
        <v>0</v>
      </c>
      <c r="V4458">
        <v>0</v>
      </c>
      <c r="W4458">
        <v>0</v>
      </c>
      <c r="X4458">
        <v>262.99948131901994</v>
      </c>
      <c r="Y4458">
        <v>0</v>
      </c>
      <c r="Z4458">
        <v>45.308768767633268</v>
      </c>
      <c r="AA4458">
        <v>0</v>
      </c>
      <c r="AB4458">
        <v>65.369215644181537</v>
      </c>
      <c r="AC4458">
        <v>0</v>
      </c>
      <c r="AD4458">
        <v>0</v>
      </c>
      <c r="AE4458">
        <v>373.67746573083468</v>
      </c>
    </row>
    <row r="4459" spans="1:31" x14ac:dyDescent="0.3">
      <c r="A4459">
        <v>2697564</v>
      </c>
      <c r="B4459">
        <v>1</v>
      </c>
      <c r="C4459" t="s">
        <v>81</v>
      </c>
      <c r="D4459" t="s">
        <v>118</v>
      </c>
      <c r="E4459" t="s">
        <v>184</v>
      </c>
      <c r="F4459" t="s">
        <v>12665</v>
      </c>
      <c r="G4459" t="s">
        <v>409</v>
      </c>
      <c r="H4459" t="s">
        <v>187</v>
      </c>
      <c r="I4459" t="s">
        <v>136</v>
      </c>
      <c r="J4459" t="s">
        <v>137</v>
      </c>
      <c r="K4459" t="s">
        <v>138</v>
      </c>
      <c r="L4459" t="s">
        <v>12666</v>
      </c>
      <c r="M4459" t="s">
        <v>12667</v>
      </c>
      <c r="N4459">
        <v>0.634444444</v>
      </c>
      <c r="O4459">
        <v>0</v>
      </c>
      <c r="P4459">
        <v>74</v>
      </c>
      <c r="Q4459">
        <v>0</v>
      </c>
      <c r="R4459">
        <v>4</v>
      </c>
      <c r="S4459">
        <v>0</v>
      </c>
      <c r="T4459">
        <v>4</v>
      </c>
      <c r="U4459">
        <v>0</v>
      </c>
      <c r="V4459">
        <v>0</v>
      </c>
      <c r="W4459">
        <v>0</v>
      </c>
      <c r="X4459">
        <v>11.707775618869224</v>
      </c>
      <c r="Y4459">
        <v>0</v>
      </c>
      <c r="Z4459">
        <v>1.648755604723759</v>
      </c>
      <c r="AA4459">
        <v>0</v>
      </c>
      <c r="AB4459">
        <v>0.39520190692941032</v>
      </c>
      <c r="AC4459">
        <v>0</v>
      </c>
      <c r="AD4459">
        <v>0</v>
      </c>
      <c r="AE4459">
        <v>13.751733130522393</v>
      </c>
    </row>
    <row r="4460" spans="1:31" x14ac:dyDescent="0.3">
      <c r="A4460">
        <v>2695773</v>
      </c>
      <c r="B4460">
        <v>1</v>
      </c>
      <c r="C4460" t="s">
        <v>80</v>
      </c>
      <c r="D4460" t="s">
        <v>84</v>
      </c>
      <c r="E4460" t="s">
        <v>145</v>
      </c>
      <c r="F4460" t="s">
        <v>12668</v>
      </c>
      <c r="G4460" t="s">
        <v>2403</v>
      </c>
      <c r="H4460" t="s">
        <v>135</v>
      </c>
      <c r="I4460" t="s">
        <v>136</v>
      </c>
      <c r="J4460" t="s">
        <v>137</v>
      </c>
      <c r="K4460" t="s">
        <v>138</v>
      </c>
      <c r="L4460" t="s">
        <v>12669</v>
      </c>
      <c r="M4460" t="s">
        <v>12670</v>
      </c>
      <c r="N4460">
        <v>2.9141666659999999</v>
      </c>
      <c r="O4460">
        <v>0</v>
      </c>
      <c r="P4460">
        <v>676</v>
      </c>
      <c r="Q4460">
        <v>0</v>
      </c>
      <c r="R4460">
        <v>0</v>
      </c>
      <c r="S4460">
        <v>0</v>
      </c>
      <c r="T4460">
        <v>32</v>
      </c>
      <c r="U4460">
        <v>0</v>
      </c>
      <c r="V4460">
        <v>0</v>
      </c>
      <c r="W4460">
        <v>0</v>
      </c>
      <c r="X4460">
        <v>308.60681270247773</v>
      </c>
      <c r="Y4460">
        <v>0</v>
      </c>
      <c r="Z4460">
        <v>0</v>
      </c>
      <c r="AA4460">
        <v>0</v>
      </c>
      <c r="AB4460">
        <v>25.403163103562335</v>
      </c>
      <c r="AC4460">
        <v>0</v>
      </c>
      <c r="AD4460">
        <v>0</v>
      </c>
      <c r="AE4460">
        <v>334.00997580604007</v>
      </c>
    </row>
    <row r="4461" spans="1:31" x14ac:dyDescent="0.3">
      <c r="A4461">
        <v>2697567</v>
      </c>
      <c r="B4461">
        <v>1</v>
      </c>
      <c r="C4461" t="s">
        <v>81</v>
      </c>
      <c r="D4461" t="s">
        <v>119</v>
      </c>
      <c r="E4461" t="s">
        <v>184</v>
      </c>
      <c r="F4461" t="s">
        <v>12671</v>
      </c>
      <c r="G4461" t="s">
        <v>409</v>
      </c>
      <c r="H4461" t="s">
        <v>187</v>
      </c>
      <c r="I4461" t="s">
        <v>136</v>
      </c>
      <c r="J4461" t="s">
        <v>137</v>
      </c>
      <c r="K4461" t="s">
        <v>138</v>
      </c>
      <c r="L4461" t="s">
        <v>12672</v>
      </c>
      <c r="M4461" t="s">
        <v>12673</v>
      </c>
      <c r="N4461">
        <v>0.98888888799999997</v>
      </c>
      <c r="O4461">
        <v>0</v>
      </c>
      <c r="P4461">
        <v>19</v>
      </c>
      <c r="Q4461">
        <v>0</v>
      </c>
      <c r="R4461">
        <v>3</v>
      </c>
      <c r="S4461">
        <v>0</v>
      </c>
      <c r="T4461">
        <v>2</v>
      </c>
      <c r="U4461">
        <v>0</v>
      </c>
      <c r="V4461">
        <v>0</v>
      </c>
      <c r="W4461">
        <v>0</v>
      </c>
      <c r="X4461">
        <v>3.0203632005238719</v>
      </c>
      <c r="Y4461">
        <v>0</v>
      </c>
      <c r="Z4461">
        <v>0.31516036482480186</v>
      </c>
      <c r="AA4461">
        <v>0</v>
      </c>
      <c r="AB4461">
        <v>0.1317383901211111</v>
      </c>
      <c r="AC4461">
        <v>0</v>
      </c>
      <c r="AD4461">
        <v>0</v>
      </c>
      <c r="AE4461">
        <v>3.4672619554697848</v>
      </c>
    </row>
    <row r="4462" spans="1:31" x14ac:dyDescent="0.3">
      <c r="A4462">
        <v>2697581</v>
      </c>
      <c r="B4462">
        <v>1</v>
      </c>
      <c r="C4462" t="s">
        <v>80</v>
      </c>
      <c r="D4462" t="s">
        <v>96</v>
      </c>
      <c r="E4462" t="s">
        <v>244</v>
      </c>
      <c r="F4462" t="s">
        <v>7706</v>
      </c>
      <c r="G4462" t="s">
        <v>968</v>
      </c>
      <c r="H4462" t="s">
        <v>187</v>
      </c>
      <c r="I4462" t="s">
        <v>136</v>
      </c>
      <c r="J4462" t="s">
        <v>137</v>
      </c>
      <c r="K4462" t="s">
        <v>138</v>
      </c>
      <c r="L4462" t="s">
        <v>12674</v>
      </c>
      <c r="M4462" t="s">
        <v>12675</v>
      </c>
      <c r="N4462">
        <v>0.78638888799999995</v>
      </c>
      <c r="O4462">
        <v>0</v>
      </c>
      <c r="P4462">
        <v>168</v>
      </c>
      <c r="Q4462">
        <v>0</v>
      </c>
      <c r="R4462">
        <v>1</v>
      </c>
      <c r="S4462">
        <v>0</v>
      </c>
      <c r="T4462">
        <v>162</v>
      </c>
      <c r="U4462">
        <v>0</v>
      </c>
      <c r="V4462">
        <v>0</v>
      </c>
      <c r="W4462">
        <v>0</v>
      </c>
      <c r="X4462">
        <v>82.035428505437878</v>
      </c>
      <c r="Y4462">
        <v>0</v>
      </c>
      <c r="Z4462">
        <v>0</v>
      </c>
      <c r="AA4462">
        <v>0</v>
      </c>
      <c r="AB4462">
        <v>181.23282626750984</v>
      </c>
      <c r="AC4462">
        <v>0</v>
      </c>
      <c r="AD4462">
        <v>0</v>
      </c>
      <c r="AE4462">
        <v>263.26825477294773</v>
      </c>
    </row>
    <row r="4463" spans="1:31" x14ac:dyDescent="0.3">
      <c r="A4463">
        <v>2694785</v>
      </c>
      <c r="B4463">
        <v>1</v>
      </c>
      <c r="C4463" t="s">
        <v>80</v>
      </c>
      <c r="D4463" t="s">
        <v>85</v>
      </c>
      <c r="E4463" t="s">
        <v>145</v>
      </c>
      <c r="F4463" t="s">
        <v>12676</v>
      </c>
      <c r="G4463" t="s">
        <v>165</v>
      </c>
      <c r="H4463" t="s">
        <v>135</v>
      </c>
      <c r="I4463" t="s">
        <v>136</v>
      </c>
      <c r="J4463" t="s">
        <v>137</v>
      </c>
      <c r="K4463" t="s">
        <v>166</v>
      </c>
      <c r="L4463" t="s">
        <v>12677</v>
      </c>
      <c r="M4463" t="s">
        <v>12678</v>
      </c>
      <c r="N4463">
        <v>2.5008333330000001</v>
      </c>
      <c r="O4463">
        <v>0</v>
      </c>
      <c r="P4463">
        <v>6299</v>
      </c>
      <c r="Q4463">
        <v>0</v>
      </c>
      <c r="R4463">
        <v>0</v>
      </c>
      <c r="S4463">
        <v>7</v>
      </c>
      <c r="T4463">
        <v>431</v>
      </c>
      <c r="U4463">
        <v>3</v>
      </c>
      <c r="V4463">
        <v>2</v>
      </c>
      <c r="W4463">
        <v>0</v>
      </c>
      <c r="X4463">
        <v>3518.7163946631267</v>
      </c>
      <c r="Y4463">
        <v>0</v>
      </c>
      <c r="Z4463">
        <v>0</v>
      </c>
      <c r="AA4463">
        <v>597.33295297526604</v>
      </c>
      <c r="AB4463">
        <v>1313.467350493805</v>
      </c>
      <c r="AC4463">
        <v>7842.7721562999714</v>
      </c>
      <c r="AD4463">
        <v>41.991276397990838</v>
      </c>
      <c r="AE4463">
        <v>13314.280130830159</v>
      </c>
    </row>
    <row r="4464" spans="1:31" x14ac:dyDescent="0.3">
      <c r="A4464">
        <v>2695620</v>
      </c>
      <c r="B4464">
        <v>1</v>
      </c>
      <c r="C4464" t="s">
        <v>81</v>
      </c>
      <c r="D4464" t="s">
        <v>128</v>
      </c>
      <c r="E4464" t="s">
        <v>244</v>
      </c>
      <c r="F4464" t="s">
        <v>12679</v>
      </c>
      <c r="G4464" t="s">
        <v>409</v>
      </c>
      <c r="H4464" t="s">
        <v>187</v>
      </c>
      <c r="I4464" t="s">
        <v>136</v>
      </c>
      <c r="J4464" t="s">
        <v>137</v>
      </c>
      <c r="K4464" t="s">
        <v>138</v>
      </c>
      <c r="L4464" t="s">
        <v>12680</v>
      </c>
      <c r="M4464" t="s">
        <v>12681</v>
      </c>
      <c r="N4464">
        <v>0.77555555499999995</v>
      </c>
      <c r="O4464">
        <v>0</v>
      </c>
      <c r="P4464">
        <v>220</v>
      </c>
      <c r="Q4464">
        <v>0</v>
      </c>
      <c r="R4464">
        <v>0</v>
      </c>
      <c r="S4464">
        <v>0</v>
      </c>
      <c r="T4464">
        <v>2</v>
      </c>
      <c r="U4464">
        <v>0</v>
      </c>
      <c r="V4464">
        <v>0</v>
      </c>
      <c r="W4464">
        <v>0</v>
      </c>
      <c r="X4464">
        <v>39.396847158893948</v>
      </c>
      <c r="Y4464">
        <v>0</v>
      </c>
      <c r="Z4464">
        <v>0</v>
      </c>
      <c r="AA4464">
        <v>0</v>
      </c>
      <c r="AB4464">
        <v>7.6831110110093945</v>
      </c>
      <c r="AC4464">
        <v>0</v>
      </c>
      <c r="AD4464">
        <v>0</v>
      </c>
      <c r="AE4464">
        <v>47.079958169903342</v>
      </c>
    </row>
    <row r="4465" spans="1:31" x14ac:dyDescent="0.3">
      <c r="A4465">
        <v>2696376</v>
      </c>
      <c r="B4465">
        <v>1</v>
      </c>
      <c r="C4465" t="s">
        <v>80</v>
      </c>
      <c r="D4465" t="s">
        <v>84</v>
      </c>
      <c r="E4465" t="s">
        <v>244</v>
      </c>
      <c r="F4465" t="s">
        <v>12682</v>
      </c>
      <c r="G4465" t="s">
        <v>165</v>
      </c>
      <c r="H4465" t="s">
        <v>187</v>
      </c>
      <c r="I4465" t="s">
        <v>136</v>
      </c>
      <c r="J4465" t="s">
        <v>137</v>
      </c>
      <c r="K4465" t="s">
        <v>166</v>
      </c>
      <c r="L4465" t="s">
        <v>12683</v>
      </c>
      <c r="M4465" t="s">
        <v>12684</v>
      </c>
      <c r="N4465">
        <v>3.014444444</v>
      </c>
      <c r="O4465">
        <v>0</v>
      </c>
      <c r="P4465">
        <v>1122</v>
      </c>
      <c r="Q4465">
        <v>0</v>
      </c>
      <c r="R4465">
        <v>0</v>
      </c>
      <c r="S4465">
        <v>0</v>
      </c>
      <c r="T4465">
        <v>35</v>
      </c>
      <c r="U4465">
        <v>0</v>
      </c>
      <c r="V4465">
        <v>0</v>
      </c>
      <c r="W4465">
        <v>0</v>
      </c>
      <c r="X4465">
        <v>607.89880272137395</v>
      </c>
      <c r="Y4465">
        <v>0</v>
      </c>
      <c r="Z4465">
        <v>0</v>
      </c>
      <c r="AA4465">
        <v>0</v>
      </c>
      <c r="AB4465">
        <v>54.120952671153432</v>
      </c>
      <c r="AC4465">
        <v>0</v>
      </c>
      <c r="AD4465">
        <v>0</v>
      </c>
      <c r="AE4465">
        <v>662.01975539252737</v>
      </c>
    </row>
    <row r="4466" spans="1:31" x14ac:dyDescent="0.3">
      <c r="A4466">
        <v>2697558</v>
      </c>
      <c r="B4466">
        <v>1</v>
      </c>
      <c r="C4466" t="s">
        <v>81</v>
      </c>
      <c r="D4466" t="s">
        <v>121</v>
      </c>
      <c r="E4466" t="s">
        <v>184</v>
      </c>
      <c r="F4466" t="s">
        <v>12685</v>
      </c>
      <c r="G4466" t="s">
        <v>818</v>
      </c>
      <c r="H4466" t="s">
        <v>187</v>
      </c>
      <c r="I4466" t="s">
        <v>136</v>
      </c>
      <c r="J4466" t="s">
        <v>137</v>
      </c>
      <c r="K4466" t="s">
        <v>138</v>
      </c>
      <c r="L4466" t="s">
        <v>12686</v>
      </c>
      <c r="M4466" t="s">
        <v>12687</v>
      </c>
      <c r="N4466">
        <v>3.3958333330000001</v>
      </c>
      <c r="O4466">
        <v>0</v>
      </c>
      <c r="P4466">
        <v>4</v>
      </c>
      <c r="Q4466">
        <v>0</v>
      </c>
      <c r="R4466">
        <v>1</v>
      </c>
      <c r="S4466">
        <v>0</v>
      </c>
      <c r="T4466">
        <v>1</v>
      </c>
      <c r="U4466">
        <v>0</v>
      </c>
      <c r="V4466">
        <v>0</v>
      </c>
      <c r="W4466">
        <v>0</v>
      </c>
      <c r="X4466">
        <v>3.2206613091527498</v>
      </c>
      <c r="Y4466">
        <v>0</v>
      </c>
      <c r="Z4466">
        <v>0.16637857381017002</v>
      </c>
      <c r="AA4466">
        <v>0</v>
      </c>
      <c r="AB4466">
        <v>0.19455209809200003</v>
      </c>
      <c r="AC4466">
        <v>0</v>
      </c>
      <c r="AD4466">
        <v>0</v>
      </c>
      <c r="AE4466">
        <v>3.5815919810549199</v>
      </c>
    </row>
    <row r="4467" spans="1:31" x14ac:dyDescent="0.3">
      <c r="A4467">
        <v>2697591</v>
      </c>
      <c r="B4467">
        <v>1</v>
      </c>
      <c r="C4467" t="s">
        <v>81</v>
      </c>
      <c r="D4467" t="s">
        <v>128</v>
      </c>
      <c r="E4467" t="s">
        <v>213</v>
      </c>
      <c r="F4467" t="s">
        <v>12688</v>
      </c>
      <c r="G4467" t="s">
        <v>3935</v>
      </c>
      <c r="H4467" t="s">
        <v>187</v>
      </c>
      <c r="I4467" t="s">
        <v>136</v>
      </c>
      <c r="J4467" t="s">
        <v>137</v>
      </c>
      <c r="K4467" t="s">
        <v>138</v>
      </c>
      <c r="L4467" t="s">
        <v>12689</v>
      </c>
      <c r="M4467" t="s">
        <v>12690</v>
      </c>
      <c r="N4467">
        <v>0.54166666600000002</v>
      </c>
      <c r="O4467">
        <v>0</v>
      </c>
      <c r="P4467">
        <v>1</v>
      </c>
      <c r="Q4467">
        <v>0</v>
      </c>
      <c r="R4467">
        <v>0</v>
      </c>
      <c r="S4467">
        <v>0</v>
      </c>
      <c r="T4467">
        <v>0</v>
      </c>
      <c r="U4467">
        <v>0</v>
      </c>
      <c r="V4467">
        <v>0</v>
      </c>
      <c r="W4467">
        <v>0</v>
      </c>
      <c r="X4467">
        <v>0</v>
      </c>
      <c r="Y4467">
        <v>0</v>
      </c>
      <c r="Z4467">
        <v>0</v>
      </c>
      <c r="AA4467">
        <v>0</v>
      </c>
      <c r="AB4467">
        <v>0</v>
      </c>
      <c r="AC4467">
        <v>0</v>
      </c>
      <c r="AD4467">
        <v>0</v>
      </c>
      <c r="AE4467">
        <v>0</v>
      </c>
    </row>
    <row r="4468" spans="1:31" x14ac:dyDescent="0.3">
      <c r="A4468">
        <v>2695462</v>
      </c>
      <c r="B4468">
        <v>1</v>
      </c>
      <c r="C4468" t="s">
        <v>81</v>
      </c>
      <c r="D4468" t="s">
        <v>128</v>
      </c>
      <c r="E4468" t="s">
        <v>145</v>
      </c>
      <c r="F4468" t="s">
        <v>12691</v>
      </c>
      <c r="G4468" t="s">
        <v>176</v>
      </c>
      <c r="H4468" t="s">
        <v>135</v>
      </c>
      <c r="I4468" t="s">
        <v>136</v>
      </c>
      <c r="J4468" t="s">
        <v>137</v>
      </c>
      <c r="K4468" t="s">
        <v>138</v>
      </c>
      <c r="L4468" t="s">
        <v>12692</v>
      </c>
      <c r="M4468" t="s">
        <v>12693</v>
      </c>
      <c r="N4468">
        <v>2.4055555549999998</v>
      </c>
      <c r="O4468">
        <v>0</v>
      </c>
      <c r="P4468">
        <v>11</v>
      </c>
      <c r="Q4468">
        <v>0</v>
      </c>
      <c r="R4468">
        <v>13</v>
      </c>
      <c r="S4468">
        <v>0</v>
      </c>
      <c r="T4468">
        <v>5</v>
      </c>
      <c r="U4468">
        <v>0</v>
      </c>
      <c r="V4468">
        <v>0</v>
      </c>
      <c r="W4468">
        <v>0</v>
      </c>
      <c r="X4468">
        <v>5.4959539793147298</v>
      </c>
      <c r="Y4468">
        <v>0</v>
      </c>
      <c r="Z4468">
        <v>17.653890117665281</v>
      </c>
      <c r="AA4468">
        <v>0</v>
      </c>
      <c r="AB4468">
        <v>25.055985709751464</v>
      </c>
      <c r="AC4468">
        <v>0</v>
      </c>
      <c r="AD4468">
        <v>0</v>
      </c>
      <c r="AE4468">
        <v>48.205829806731472</v>
      </c>
    </row>
    <row r="4469" spans="1:31" x14ac:dyDescent="0.3">
      <c r="A4469">
        <v>2695462</v>
      </c>
      <c r="B4469">
        <v>2</v>
      </c>
      <c r="C4469" t="s">
        <v>81</v>
      </c>
      <c r="D4469" t="s">
        <v>128</v>
      </c>
      <c r="E4469" t="s">
        <v>145</v>
      </c>
      <c r="F4469" t="s">
        <v>1880</v>
      </c>
      <c r="G4469" t="s">
        <v>176</v>
      </c>
      <c r="H4469" t="s">
        <v>135</v>
      </c>
      <c r="I4469" t="s">
        <v>136</v>
      </c>
      <c r="J4469" t="s">
        <v>137</v>
      </c>
      <c r="K4469" t="s">
        <v>138</v>
      </c>
      <c r="L4469" t="s">
        <v>12693</v>
      </c>
      <c r="M4469" t="s">
        <v>12694</v>
      </c>
      <c r="N4469">
        <v>1.1102777770000001</v>
      </c>
      <c r="O4469">
        <v>0</v>
      </c>
      <c r="P4469">
        <v>15</v>
      </c>
      <c r="Q4469">
        <v>0</v>
      </c>
      <c r="R4469">
        <v>21</v>
      </c>
      <c r="S4469">
        <v>9</v>
      </c>
      <c r="T4469">
        <v>8</v>
      </c>
      <c r="U4469">
        <v>4</v>
      </c>
      <c r="V4469">
        <v>0</v>
      </c>
      <c r="W4469">
        <v>0</v>
      </c>
      <c r="X4469">
        <v>3.1398775409093154</v>
      </c>
      <c r="Y4469">
        <v>0</v>
      </c>
      <c r="Z4469">
        <v>14.176197124777133</v>
      </c>
      <c r="AA4469">
        <v>95.84686472057075</v>
      </c>
      <c r="AB4469">
        <v>19.444945768928228</v>
      </c>
      <c r="AC4469">
        <v>1751.4422146388076</v>
      </c>
      <c r="AD4469">
        <v>0</v>
      </c>
      <c r="AE4469">
        <v>1884.050099793993</v>
      </c>
    </row>
    <row r="4470" spans="1:31" x14ac:dyDescent="0.3">
      <c r="A4470">
        <v>2697574</v>
      </c>
      <c r="B4470">
        <v>1</v>
      </c>
      <c r="C4470" t="s">
        <v>80</v>
      </c>
      <c r="D4470" t="s">
        <v>100</v>
      </c>
      <c r="E4470" t="s">
        <v>213</v>
      </c>
      <c r="F4470" t="s">
        <v>12695</v>
      </c>
      <c r="G4470" t="s">
        <v>831</v>
      </c>
      <c r="H4470" t="s">
        <v>187</v>
      </c>
      <c r="I4470" t="s">
        <v>136</v>
      </c>
      <c r="J4470" t="s">
        <v>137</v>
      </c>
      <c r="K4470" t="s">
        <v>138</v>
      </c>
      <c r="L4470" t="s">
        <v>12696</v>
      </c>
      <c r="M4470" t="s">
        <v>12697</v>
      </c>
      <c r="N4470">
        <v>1.602777777</v>
      </c>
      <c r="O4470">
        <v>0</v>
      </c>
      <c r="P4470">
        <v>1</v>
      </c>
      <c r="Q4470">
        <v>0</v>
      </c>
      <c r="R4470">
        <v>0</v>
      </c>
      <c r="S4470">
        <v>0</v>
      </c>
      <c r="T4470">
        <v>0</v>
      </c>
      <c r="U4470">
        <v>0</v>
      </c>
      <c r="V4470">
        <v>0</v>
      </c>
      <c r="W4470">
        <v>0</v>
      </c>
      <c r="X4470">
        <v>0.25709885702958335</v>
      </c>
      <c r="Y4470">
        <v>0</v>
      </c>
      <c r="Z4470">
        <v>0</v>
      </c>
      <c r="AA4470">
        <v>0</v>
      </c>
      <c r="AB4470">
        <v>0</v>
      </c>
      <c r="AC4470">
        <v>0</v>
      </c>
      <c r="AD4470">
        <v>0</v>
      </c>
      <c r="AE4470">
        <v>0.25709885702958335</v>
      </c>
    </row>
    <row r="4471" spans="1:31" x14ac:dyDescent="0.3">
      <c r="A4471">
        <v>2697588</v>
      </c>
      <c r="B4471">
        <v>1</v>
      </c>
      <c r="C4471" t="s">
        <v>80</v>
      </c>
      <c r="D4471" t="s">
        <v>85</v>
      </c>
      <c r="E4471" t="s">
        <v>213</v>
      </c>
      <c r="F4471" t="s">
        <v>12698</v>
      </c>
      <c r="G4471" t="s">
        <v>831</v>
      </c>
      <c r="H4471" t="s">
        <v>187</v>
      </c>
      <c r="I4471" t="s">
        <v>136</v>
      </c>
      <c r="J4471" t="s">
        <v>137</v>
      </c>
      <c r="K4471" t="s">
        <v>138</v>
      </c>
      <c r="L4471" t="s">
        <v>12699</v>
      </c>
      <c r="M4471" t="s">
        <v>12700</v>
      </c>
      <c r="N4471">
        <v>1.8358333330000001</v>
      </c>
      <c r="O4471">
        <v>0</v>
      </c>
      <c r="P4471">
        <v>11</v>
      </c>
      <c r="Q4471">
        <v>0</v>
      </c>
      <c r="R4471">
        <v>0</v>
      </c>
      <c r="S4471">
        <v>0</v>
      </c>
      <c r="T4471">
        <v>1</v>
      </c>
      <c r="U4471">
        <v>0</v>
      </c>
      <c r="V4471">
        <v>0</v>
      </c>
      <c r="W4471">
        <v>0</v>
      </c>
      <c r="X4471">
        <v>3.4148832004805358</v>
      </c>
      <c r="Y4471">
        <v>0</v>
      </c>
      <c r="Z4471">
        <v>0</v>
      </c>
      <c r="AA4471">
        <v>0</v>
      </c>
      <c r="AB4471">
        <v>6.7035047656252225</v>
      </c>
      <c r="AC4471">
        <v>0</v>
      </c>
      <c r="AD4471">
        <v>0</v>
      </c>
      <c r="AE4471">
        <v>10.118387966105757</v>
      </c>
    </row>
    <row r="4472" spans="1:31" x14ac:dyDescent="0.3">
      <c r="A4472">
        <v>2697584</v>
      </c>
      <c r="B4472">
        <v>1</v>
      </c>
      <c r="C4472" t="s">
        <v>80</v>
      </c>
      <c r="D4472" t="s">
        <v>82</v>
      </c>
      <c r="E4472" t="s">
        <v>428</v>
      </c>
      <c r="F4472" t="s">
        <v>12701</v>
      </c>
      <c r="G4472" t="s">
        <v>903</v>
      </c>
      <c r="H4472" t="s">
        <v>187</v>
      </c>
      <c r="I4472" t="s">
        <v>136</v>
      </c>
      <c r="J4472" t="s">
        <v>137</v>
      </c>
      <c r="K4472" t="s">
        <v>138</v>
      </c>
      <c r="L4472" t="s">
        <v>12702</v>
      </c>
      <c r="M4472" t="s">
        <v>12703</v>
      </c>
      <c r="N4472">
        <v>3.960555555</v>
      </c>
      <c r="O4472">
        <v>0</v>
      </c>
      <c r="P4472">
        <v>0</v>
      </c>
      <c r="Q4472">
        <v>0</v>
      </c>
      <c r="R4472">
        <v>0</v>
      </c>
      <c r="S4472">
        <v>0</v>
      </c>
      <c r="T4472">
        <v>9</v>
      </c>
      <c r="U4472">
        <v>0</v>
      </c>
      <c r="V4472">
        <v>0</v>
      </c>
      <c r="W4472">
        <v>0</v>
      </c>
      <c r="X4472">
        <v>0</v>
      </c>
      <c r="Y4472">
        <v>0</v>
      </c>
      <c r="Z4472">
        <v>0</v>
      </c>
      <c r="AA4472">
        <v>0</v>
      </c>
      <c r="AB4472">
        <v>101.57379028798107</v>
      </c>
      <c r="AC4472">
        <v>0</v>
      </c>
      <c r="AD4472">
        <v>0</v>
      </c>
      <c r="AE4472">
        <v>101.57379028798107</v>
      </c>
    </row>
    <row r="4473" spans="1:31" x14ac:dyDescent="0.3">
      <c r="A4473">
        <v>2697600</v>
      </c>
      <c r="B4473">
        <v>1</v>
      </c>
      <c r="C4473" t="s">
        <v>80</v>
      </c>
      <c r="D4473" t="s">
        <v>84</v>
      </c>
      <c r="E4473" t="s">
        <v>184</v>
      </c>
      <c r="F4473" t="s">
        <v>12704</v>
      </c>
      <c r="G4473" t="s">
        <v>186</v>
      </c>
      <c r="H4473" t="s">
        <v>187</v>
      </c>
      <c r="I4473" t="s">
        <v>136</v>
      </c>
      <c r="J4473" t="s">
        <v>137</v>
      </c>
      <c r="K4473" t="s">
        <v>138</v>
      </c>
      <c r="L4473" t="s">
        <v>12705</v>
      </c>
      <c r="M4473" t="s">
        <v>12706</v>
      </c>
      <c r="N4473">
        <v>1.8005555550000001</v>
      </c>
      <c r="O4473">
        <v>0</v>
      </c>
      <c r="P4473">
        <v>39</v>
      </c>
      <c r="Q4473">
        <v>0</v>
      </c>
      <c r="R4473">
        <v>0</v>
      </c>
      <c r="S4473">
        <v>0</v>
      </c>
      <c r="T4473">
        <v>1</v>
      </c>
      <c r="U4473">
        <v>0</v>
      </c>
      <c r="V4473">
        <v>0</v>
      </c>
      <c r="W4473">
        <v>0</v>
      </c>
      <c r="X4473">
        <v>11.8966785167121</v>
      </c>
      <c r="Y4473">
        <v>0</v>
      </c>
      <c r="Z4473">
        <v>0</v>
      </c>
      <c r="AA4473">
        <v>0</v>
      </c>
      <c r="AB4473">
        <v>0</v>
      </c>
      <c r="AC4473">
        <v>0</v>
      </c>
      <c r="AD4473">
        <v>0</v>
      </c>
      <c r="AE4473">
        <v>11.8966785167121</v>
      </c>
    </row>
    <row r="4474" spans="1:31" x14ac:dyDescent="0.3">
      <c r="A4474">
        <v>2697601</v>
      </c>
      <c r="B4474">
        <v>1</v>
      </c>
      <c r="C4474" t="s">
        <v>80</v>
      </c>
      <c r="D4474" t="s">
        <v>101</v>
      </c>
      <c r="E4474" t="s">
        <v>184</v>
      </c>
      <c r="F4474" t="s">
        <v>6252</v>
      </c>
      <c r="G4474" t="s">
        <v>409</v>
      </c>
      <c r="H4474" t="s">
        <v>187</v>
      </c>
      <c r="I4474" t="s">
        <v>136</v>
      </c>
      <c r="J4474" t="s">
        <v>137</v>
      </c>
      <c r="K4474" t="s">
        <v>138</v>
      </c>
      <c r="L4474" t="s">
        <v>12707</v>
      </c>
      <c r="M4474" t="s">
        <v>12708</v>
      </c>
      <c r="N4474">
        <v>0.73944444399999998</v>
      </c>
      <c r="O4474">
        <v>0</v>
      </c>
      <c r="P4474">
        <v>111</v>
      </c>
      <c r="Q4474">
        <v>0</v>
      </c>
      <c r="R4474">
        <v>0</v>
      </c>
      <c r="S4474">
        <v>0</v>
      </c>
      <c r="T4474">
        <v>3</v>
      </c>
      <c r="U4474">
        <v>0</v>
      </c>
      <c r="V4474">
        <v>0</v>
      </c>
      <c r="W4474">
        <v>0</v>
      </c>
      <c r="X4474">
        <v>16.215059803016942</v>
      </c>
      <c r="Y4474">
        <v>0</v>
      </c>
      <c r="Z4474">
        <v>0</v>
      </c>
      <c r="AA4474">
        <v>0</v>
      </c>
      <c r="AB4474">
        <v>0.33410962320264459</v>
      </c>
      <c r="AC4474">
        <v>0</v>
      </c>
      <c r="AD4474">
        <v>0</v>
      </c>
      <c r="AE4474">
        <v>16.549169426219585</v>
      </c>
    </row>
    <row r="4475" spans="1:31" x14ac:dyDescent="0.3">
      <c r="A4475">
        <v>2697577</v>
      </c>
      <c r="B4475">
        <v>1</v>
      </c>
      <c r="C4475" t="s">
        <v>80</v>
      </c>
      <c r="D4475" t="s">
        <v>93</v>
      </c>
      <c r="E4475" t="s">
        <v>244</v>
      </c>
      <c r="F4475" t="s">
        <v>12709</v>
      </c>
      <c r="G4475" t="s">
        <v>968</v>
      </c>
      <c r="H4475" t="s">
        <v>187</v>
      </c>
      <c r="I4475" t="s">
        <v>136</v>
      </c>
      <c r="J4475" t="s">
        <v>137</v>
      </c>
      <c r="K4475" t="s">
        <v>138</v>
      </c>
      <c r="L4475" t="s">
        <v>12710</v>
      </c>
      <c r="M4475" t="s">
        <v>12711</v>
      </c>
      <c r="N4475">
        <v>5.5374999999999996</v>
      </c>
      <c r="O4475">
        <v>0</v>
      </c>
      <c r="P4475">
        <v>5</v>
      </c>
      <c r="Q4475">
        <v>0</v>
      </c>
      <c r="R4475">
        <v>12</v>
      </c>
      <c r="S4475">
        <v>0</v>
      </c>
      <c r="T4475">
        <v>5</v>
      </c>
      <c r="U4475">
        <v>0</v>
      </c>
      <c r="V4475">
        <v>0</v>
      </c>
      <c r="W4475">
        <v>0</v>
      </c>
      <c r="X4475">
        <v>21.918527126661179</v>
      </c>
      <c r="Y4475">
        <v>0</v>
      </c>
      <c r="Z4475">
        <v>84.598288109605789</v>
      </c>
      <c r="AA4475">
        <v>0</v>
      </c>
      <c r="AB4475">
        <v>17.900152931561745</v>
      </c>
      <c r="AC4475">
        <v>0</v>
      </c>
      <c r="AD4475">
        <v>0</v>
      </c>
      <c r="AE4475">
        <v>124.41696816782871</v>
      </c>
    </row>
    <row r="4476" spans="1:31" x14ac:dyDescent="0.3">
      <c r="A4476">
        <v>2696365</v>
      </c>
      <c r="B4476">
        <v>1</v>
      </c>
      <c r="C4476" t="s">
        <v>80</v>
      </c>
      <c r="D4476" t="s">
        <v>105</v>
      </c>
      <c r="E4476" t="s">
        <v>145</v>
      </c>
      <c r="F4476" t="s">
        <v>12712</v>
      </c>
      <c r="G4476" t="s">
        <v>176</v>
      </c>
      <c r="H4476" t="s">
        <v>135</v>
      </c>
      <c r="I4476" t="s">
        <v>136</v>
      </c>
      <c r="J4476" t="s">
        <v>137</v>
      </c>
      <c r="K4476" t="s">
        <v>138</v>
      </c>
      <c r="L4476" t="s">
        <v>12713</v>
      </c>
      <c r="M4476" t="s">
        <v>12714</v>
      </c>
      <c r="N4476">
        <v>3.900555555</v>
      </c>
      <c r="O4476">
        <v>0</v>
      </c>
      <c r="P4476">
        <v>116</v>
      </c>
      <c r="Q4476">
        <v>1</v>
      </c>
      <c r="R4476">
        <v>1</v>
      </c>
      <c r="S4476">
        <v>0</v>
      </c>
      <c r="T4476">
        <v>38</v>
      </c>
      <c r="U4476">
        <v>0</v>
      </c>
      <c r="V4476">
        <v>0</v>
      </c>
      <c r="W4476">
        <v>0</v>
      </c>
      <c r="X4476">
        <v>97.458638081646782</v>
      </c>
      <c r="Y4476">
        <v>1.6259614161466245</v>
      </c>
      <c r="Z4476">
        <v>0.60710887041656514</v>
      </c>
      <c r="AA4476">
        <v>0</v>
      </c>
      <c r="AB4476">
        <v>98.019085177800108</v>
      </c>
      <c r="AC4476">
        <v>0</v>
      </c>
      <c r="AD4476">
        <v>0</v>
      </c>
      <c r="AE4476">
        <v>197.71079354601008</v>
      </c>
    </row>
    <row r="4477" spans="1:31" x14ac:dyDescent="0.3">
      <c r="A4477">
        <v>2697546</v>
      </c>
      <c r="B4477">
        <v>1</v>
      </c>
      <c r="C4477" t="s">
        <v>81</v>
      </c>
      <c r="D4477" t="s">
        <v>127</v>
      </c>
      <c r="E4477" t="s">
        <v>132</v>
      </c>
      <c r="F4477" t="s">
        <v>1789</v>
      </c>
      <c r="G4477" t="s">
        <v>134</v>
      </c>
      <c r="H4477" t="s">
        <v>135</v>
      </c>
      <c r="I4477" t="s">
        <v>136</v>
      </c>
      <c r="J4477" t="s">
        <v>137</v>
      </c>
      <c r="K4477" t="s">
        <v>138</v>
      </c>
      <c r="L4477" t="s">
        <v>12715</v>
      </c>
      <c r="M4477" t="s">
        <v>12716</v>
      </c>
      <c r="N4477">
        <v>3.4583333330000001</v>
      </c>
      <c r="O4477">
        <v>1</v>
      </c>
      <c r="P4477">
        <v>0</v>
      </c>
      <c r="Q4477">
        <v>137</v>
      </c>
      <c r="R4477">
        <v>6</v>
      </c>
      <c r="S4477">
        <v>5</v>
      </c>
      <c r="T4477">
        <v>0</v>
      </c>
      <c r="U4477">
        <v>0</v>
      </c>
      <c r="V4477">
        <v>0</v>
      </c>
      <c r="W4477">
        <v>4.2100855067709064</v>
      </c>
      <c r="X4477">
        <v>0</v>
      </c>
      <c r="Y4477">
        <v>234.37195209261773</v>
      </c>
      <c r="Z4477">
        <v>3.5507881084866666</v>
      </c>
      <c r="AA4477">
        <v>12.102046078634626</v>
      </c>
      <c r="AB4477">
        <v>0</v>
      </c>
      <c r="AC4477">
        <v>0</v>
      </c>
      <c r="AD4477">
        <v>0</v>
      </c>
      <c r="AE4477">
        <v>254.23487178650993</v>
      </c>
    </row>
    <row r="4478" spans="1:31" x14ac:dyDescent="0.3">
      <c r="A4478">
        <v>2697610</v>
      </c>
      <c r="B4478">
        <v>1</v>
      </c>
      <c r="C4478" t="s">
        <v>80</v>
      </c>
      <c r="D4478" t="s">
        <v>110</v>
      </c>
      <c r="E4478" t="s">
        <v>141</v>
      </c>
      <c r="F4478" t="s">
        <v>12717</v>
      </c>
      <c r="G4478" t="s">
        <v>134</v>
      </c>
      <c r="H4478" t="s">
        <v>135</v>
      </c>
      <c r="I4478" t="s">
        <v>136</v>
      </c>
      <c r="J4478" t="s">
        <v>137</v>
      </c>
      <c r="K4478" t="s">
        <v>138</v>
      </c>
      <c r="L4478" t="s">
        <v>12718</v>
      </c>
      <c r="M4478" t="s">
        <v>12719</v>
      </c>
      <c r="N4478">
        <v>0.84861111099999997</v>
      </c>
      <c r="O4478">
        <v>0</v>
      </c>
      <c r="P4478">
        <v>3061</v>
      </c>
      <c r="Q4478">
        <v>0</v>
      </c>
      <c r="R4478">
        <v>0</v>
      </c>
      <c r="S4478">
        <v>2</v>
      </c>
      <c r="T4478">
        <v>2178</v>
      </c>
      <c r="U4478">
        <v>0</v>
      </c>
      <c r="V4478">
        <v>0</v>
      </c>
      <c r="W4478">
        <v>0</v>
      </c>
      <c r="X4478">
        <v>423.64919619847041</v>
      </c>
      <c r="Y4478">
        <v>0</v>
      </c>
      <c r="Z4478">
        <v>0</v>
      </c>
      <c r="AA4478">
        <v>6.2472473617318727</v>
      </c>
      <c r="AB4478">
        <v>1054.71357254996</v>
      </c>
      <c r="AC4478">
        <v>0</v>
      </c>
      <c r="AD4478">
        <v>0</v>
      </c>
      <c r="AE4478">
        <v>1484.6100161101622</v>
      </c>
    </row>
    <row r="4479" spans="1:31" x14ac:dyDescent="0.3">
      <c r="A4479">
        <v>2697611</v>
      </c>
      <c r="B4479">
        <v>1</v>
      </c>
      <c r="C4479" t="s">
        <v>80</v>
      </c>
      <c r="D4479" t="s">
        <v>83</v>
      </c>
      <c r="E4479" t="s">
        <v>244</v>
      </c>
      <c r="F4479" t="s">
        <v>3152</v>
      </c>
      <c r="G4479" t="s">
        <v>949</v>
      </c>
      <c r="H4479" t="s">
        <v>187</v>
      </c>
      <c r="I4479" t="s">
        <v>136</v>
      </c>
      <c r="J4479" t="s">
        <v>137</v>
      </c>
      <c r="K4479" t="s">
        <v>138</v>
      </c>
      <c r="L4479" t="s">
        <v>12720</v>
      </c>
      <c r="M4479" t="s">
        <v>12721</v>
      </c>
      <c r="N4479">
        <v>1.644722222</v>
      </c>
      <c r="O4479">
        <v>0</v>
      </c>
      <c r="P4479">
        <v>1</v>
      </c>
      <c r="Q4479">
        <v>0</v>
      </c>
      <c r="R4479">
        <v>0</v>
      </c>
      <c r="S4479">
        <v>0</v>
      </c>
      <c r="T4479">
        <v>85</v>
      </c>
      <c r="U4479">
        <v>0</v>
      </c>
      <c r="V4479">
        <v>2</v>
      </c>
      <c r="W4479">
        <v>0</v>
      </c>
      <c r="X4479">
        <v>0.33823695553472144</v>
      </c>
      <c r="Y4479">
        <v>0</v>
      </c>
      <c r="Z4479">
        <v>0</v>
      </c>
      <c r="AA4479">
        <v>0</v>
      </c>
      <c r="AB4479">
        <v>156.58496333227751</v>
      </c>
      <c r="AC4479">
        <v>0</v>
      </c>
      <c r="AD4479">
        <v>36.54798282898161</v>
      </c>
      <c r="AE4479">
        <v>193.47118311679384</v>
      </c>
    </row>
    <row r="4480" spans="1:31" x14ac:dyDescent="0.3">
      <c r="A4480">
        <v>2691938</v>
      </c>
      <c r="B4480">
        <v>1</v>
      </c>
      <c r="C4480" t="s">
        <v>81</v>
      </c>
      <c r="D4480" t="s">
        <v>123</v>
      </c>
      <c r="E4480" t="s">
        <v>132</v>
      </c>
      <c r="F4480" t="s">
        <v>12722</v>
      </c>
      <c r="G4480" t="s">
        <v>134</v>
      </c>
      <c r="H4480" t="s">
        <v>135</v>
      </c>
      <c r="I4480" t="s">
        <v>136</v>
      </c>
      <c r="J4480" t="s">
        <v>137</v>
      </c>
      <c r="K4480" t="s">
        <v>138</v>
      </c>
      <c r="L4480" t="s">
        <v>12723</v>
      </c>
      <c r="M4480" t="s">
        <v>12724</v>
      </c>
      <c r="N4480">
        <v>1.3916666660000001</v>
      </c>
      <c r="O4480">
        <v>3</v>
      </c>
      <c r="P4480">
        <v>583</v>
      </c>
      <c r="Q4480">
        <v>104</v>
      </c>
      <c r="R4480">
        <v>72</v>
      </c>
      <c r="S4480">
        <v>6</v>
      </c>
      <c r="T4480">
        <v>82</v>
      </c>
      <c r="U4480">
        <v>1</v>
      </c>
      <c r="V4480">
        <v>2</v>
      </c>
      <c r="W4480">
        <v>0.37459884789100001</v>
      </c>
      <c r="X4480">
        <v>147.81147283662756</v>
      </c>
      <c r="Y4480">
        <v>93.355891712210735</v>
      </c>
      <c r="Z4480">
        <v>39.53544232425363</v>
      </c>
      <c r="AA4480">
        <v>2.3862566360865203</v>
      </c>
      <c r="AB4480">
        <v>85.671853037358119</v>
      </c>
      <c r="AC4480">
        <v>99.0057399613423</v>
      </c>
      <c r="AD4480">
        <v>2.0262554351045376</v>
      </c>
      <c r="AE4480">
        <v>470.16751079087442</v>
      </c>
    </row>
    <row r="4481" spans="1:31" x14ac:dyDescent="0.3">
      <c r="A4481">
        <v>2692753</v>
      </c>
      <c r="B4481">
        <v>1</v>
      </c>
      <c r="C4481" t="s">
        <v>81</v>
      </c>
      <c r="D4481" t="s">
        <v>123</v>
      </c>
      <c r="E4481" t="s">
        <v>132</v>
      </c>
      <c r="F4481" t="s">
        <v>12722</v>
      </c>
      <c r="G4481" t="s">
        <v>134</v>
      </c>
      <c r="H4481" t="s">
        <v>135</v>
      </c>
      <c r="I4481" t="s">
        <v>136</v>
      </c>
      <c r="J4481" t="s">
        <v>137</v>
      </c>
      <c r="K4481" t="s">
        <v>138</v>
      </c>
      <c r="L4481" t="s">
        <v>12725</v>
      </c>
      <c r="M4481" t="s">
        <v>12726</v>
      </c>
      <c r="N4481">
        <v>1.5777777770000001</v>
      </c>
      <c r="O4481">
        <v>3</v>
      </c>
      <c r="P4481">
        <v>583</v>
      </c>
      <c r="Q4481">
        <v>104</v>
      </c>
      <c r="R4481">
        <v>72</v>
      </c>
      <c r="S4481">
        <v>6</v>
      </c>
      <c r="T4481">
        <v>82</v>
      </c>
      <c r="U4481">
        <v>1</v>
      </c>
      <c r="V4481">
        <v>2</v>
      </c>
      <c r="W4481">
        <v>0.33839788332006937</v>
      </c>
      <c r="X4481">
        <v>139.73024027410918</v>
      </c>
      <c r="Y4481">
        <v>104.83985140603014</v>
      </c>
      <c r="Z4481">
        <v>35.911885585466528</v>
      </c>
      <c r="AA4481">
        <v>2.4273704243369036</v>
      </c>
      <c r="AB4481">
        <v>86.002141391887577</v>
      </c>
      <c r="AC4481">
        <v>131.38967121900075</v>
      </c>
      <c r="AD4481">
        <v>2.6382348067453263</v>
      </c>
      <c r="AE4481">
        <v>503.2777929908965</v>
      </c>
    </row>
    <row r="4482" spans="1:31" x14ac:dyDescent="0.3">
      <c r="A4482">
        <v>2694242</v>
      </c>
      <c r="B4482">
        <v>1</v>
      </c>
      <c r="C4482" t="s">
        <v>80</v>
      </c>
      <c r="D4482" t="s">
        <v>104</v>
      </c>
      <c r="E4482" t="s">
        <v>145</v>
      </c>
      <c r="F4482" t="s">
        <v>12523</v>
      </c>
      <c r="G4482" t="s">
        <v>134</v>
      </c>
      <c r="H4482" t="s">
        <v>135</v>
      </c>
      <c r="I4482" t="s">
        <v>136</v>
      </c>
      <c r="J4482" t="s">
        <v>137</v>
      </c>
      <c r="K4482" t="s">
        <v>138</v>
      </c>
      <c r="L4482" t="s">
        <v>12727</v>
      </c>
      <c r="M4482" t="s">
        <v>12728</v>
      </c>
      <c r="N4482">
        <v>0.57388888800000004</v>
      </c>
      <c r="O4482">
        <v>3</v>
      </c>
      <c r="P4482">
        <v>226</v>
      </c>
      <c r="Q4482">
        <v>16</v>
      </c>
      <c r="R4482">
        <v>205</v>
      </c>
      <c r="S4482">
        <v>3</v>
      </c>
      <c r="T4482">
        <v>72</v>
      </c>
      <c r="U4482">
        <v>3</v>
      </c>
      <c r="V4482">
        <v>0</v>
      </c>
      <c r="W4482">
        <v>9.1344139662276955</v>
      </c>
      <c r="X4482">
        <v>43.447831308391393</v>
      </c>
      <c r="Y4482">
        <v>7.0586131295144323</v>
      </c>
      <c r="Z4482">
        <v>37.530362598710326</v>
      </c>
      <c r="AA4482">
        <v>4.7139284002217217</v>
      </c>
      <c r="AB4482">
        <v>44.753102559110616</v>
      </c>
      <c r="AC4482">
        <v>260.96449381110762</v>
      </c>
      <c r="AD4482">
        <v>0</v>
      </c>
      <c r="AE4482">
        <v>407.6027457732838</v>
      </c>
    </row>
    <row r="4483" spans="1:31" x14ac:dyDescent="0.3">
      <c r="A4483">
        <v>2696128</v>
      </c>
      <c r="B4483">
        <v>1</v>
      </c>
      <c r="C4483" t="s">
        <v>81</v>
      </c>
      <c r="D4483" t="s">
        <v>128</v>
      </c>
      <c r="E4483" t="s">
        <v>145</v>
      </c>
      <c r="F4483" t="s">
        <v>392</v>
      </c>
      <c r="G4483" t="s">
        <v>176</v>
      </c>
      <c r="H4483" t="s">
        <v>135</v>
      </c>
      <c r="I4483" t="s">
        <v>136</v>
      </c>
      <c r="J4483" t="s">
        <v>137</v>
      </c>
      <c r="K4483" t="s">
        <v>138</v>
      </c>
      <c r="L4483" t="s">
        <v>12729</v>
      </c>
      <c r="M4483" t="s">
        <v>400</v>
      </c>
      <c r="N4483">
        <v>4.0405555550000001</v>
      </c>
      <c r="O4483">
        <v>2</v>
      </c>
      <c r="P4483">
        <v>0</v>
      </c>
      <c r="Q4483">
        <v>61</v>
      </c>
      <c r="R4483">
        <v>0</v>
      </c>
      <c r="S4483">
        <v>2</v>
      </c>
      <c r="T4483">
        <v>0</v>
      </c>
      <c r="U4483">
        <v>0</v>
      </c>
      <c r="V4483">
        <v>0</v>
      </c>
      <c r="W4483">
        <v>4.4719306139783006</v>
      </c>
      <c r="X4483">
        <v>0</v>
      </c>
      <c r="Y4483">
        <v>79.193172840596276</v>
      </c>
      <c r="Z4483">
        <v>0</v>
      </c>
      <c r="AA4483">
        <v>102.27461998360367</v>
      </c>
      <c r="AB4483">
        <v>0</v>
      </c>
      <c r="AC4483">
        <v>0</v>
      </c>
      <c r="AD4483">
        <v>0</v>
      </c>
      <c r="AE4483">
        <v>185.93972343817825</v>
      </c>
    </row>
    <row r="4484" spans="1:31" x14ac:dyDescent="0.3">
      <c r="A4484">
        <v>2691528</v>
      </c>
      <c r="B4484">
        <v>1</v>
      </c>
      <c r="C4484" t="s">
        <v>81</v>
      </c>
      <c r="D4484" t="s">
        <v>123</v>
      </c>
      <c r="E4484" t="s">
        <v>132</v>
      </c>
      <c r="F4484" t="s">
        <v>12730</v>
      </c>
      <c r="G4484" t="s">
        <v>134</v>
      </c>
      <c r="H4484" t="s">
        <v>135</v>
      </c>
      <c r="I4484" t="s">
        <v>136</v>
      </c>
      <c r="J4484" t="s">
        <v>137</v>
      </c>
      <c r="K4484" t="s">
        <v>138</v>
      </c>
      <c r="L4484" t="s">
        <v>12731</v>
      </c>
      <c r="M4484" t="s">
        <v>12732</v>
      </c>
      <c r="N4484">
        <v>1.129444444</v>
      </c>
      <c r="O4484">
        <v>5</v>
      </c>
      <c r="P4484">
        <v>382</v>
      </c>
      <c r="Q4484">
        <v>260</v>
      </c>
      <c r="R4484">
        <v>112</v>
      </c>
      <c r="S4484">
        <v>24</v>
      </c>
      <c r="T4484">
        <v>40</v>
      </c>
      <c r="U4484">
        <v>0</v>
      </c>
      <c r="V4484">
        <v>0</v>
      </c>
      <c r="W4484">
        <v>0.72241081577511945</v>
      </c>
      <c r="X4484">
        <v>60.756925701057277</v>
      </c>
      <c r="Y4484">
        <v>270.12527024954238</v>
      </c>
      <c r="Z4484">
        <v>118.71799944489179</v>
      </c>
      <c r="AA4484">
        <v>20.50496734051065</v>
      </c>
      <c r="AB4484">
        <v>25.795789248707099</v>
      </c>
      <c r="AC4484">
        <v>0</v>
      </c>
      <c r="AD4484">
        <v>0</v>
      </c>
      <c r="AE4484">
        <v>496.6233628004843</v>
      </c>
    </row>
    <row r="4485" spans="1:31" x14ac:dyDescent="0.3">
      <c r="A4485">
        <v>2693290</v>
      </c>
      <c r="B4485">
        <v>1</v>
      </c>
      <c r="C4485" t="s">
        <v>81</v>
      </c>
      <c r="D4485" t="s">
        <v>123</v>
      </c>
      <c r="E4485" t="s">
        <v>132</v>
      </c>
      <c r="F4485" t="s">
        <v>3925</v>
      </c>
      <c r="G4485" t="s">
        <v>134</v>
      </c>
      <c r="H4485" t="s">
        <v>135</v>
      </c>
      <c r="I4485" t="s">
        <v>136</v>
      </c>
      <c r="J4485" t="s">
        <v>137</v>
      </c>
      <c r="K4485" t="s">
        <v>138</v>
      </c>
      <c r="L4485" t="s">
        <v>12733</v>
      </c>
      <c r="M4485" t="s">
        <v>12734</v>
      </c>
      <c r="N4485">
        <v>1.1602777769999999</v>
      </c>
      <c r="O4485">
        <v>0</v>
      </c>
      <c r="P4485">
        <v>9</v>
      </c>
      <c r="Q4485">
        <v>0</v>
      </c>
      <c r="R4485">
        <v>115</v>
      </c>
      <c r="S4485">
        <v>0</v>
      </c>
      <c r="T4485">
        <v>11</v>
      </c>
      <c r="U4485">
        <v>0</v>
      </c>
      <c r="V4485">
        <v>0</v>
      </c>
      <c r="W4485">
        <v>0</v>
      </c>
      <c r="X4485">
        <v>8.7913655047919583</v>
      </c>
      <c r="Y4485">
        <v>0</v>
      </c>
      <c r="Z4485">
        <v>78.646683666130471</v>
      </c>
      <c r="AA4485">
        <v>0</v>
      </c>
      <c r="AB4485">
        <v>4.2932329705301546</v>
      </c>
      <c r="AC4485">
        <v>0</v>
      </c>
      <c r="AD4485">
        <v>0</v>
      </c>
      <c r="AE4485">
        <v>91.731282141452581</v>
      </c>
    </row>
    <row r="4486" spans="1:31" x14ac:dyDescent="0.3">
      <c r="A4486">
        <v>2695299</v>
      </c>
      <c r="B4486">
        <v>1</v>
      </c>
      <c r="C4486" t="s">
        <v>80</v>
      </c>
      <c r="D4486" t="s">
        <v>104</v>
      </c>
      <c r="E4486" t="s">
        <v>145</v>
      </c>
      <c r="F4486" t="s">
        <v>12735</v>
      </c>
      <c r="G4486" t="s">
        <v>134</v>
      </c>
      <c r="H4486" t="s">
        <v>135</v>
      </c>
      <c r="I4486" t="s">
        <v>136</v>
      </c>
      <c r="J4486" t="s">
        <v>137</v>
      </c>
      <c r="K4486" t="s">
        <v>138</v>
      </c>
      <c r="L4486" t="s">
        <v>12736</v>
      </c>
      <c r="M4486" t="s">
        <v>12737</v>
      </c>
      <c r="N4486">
        <v>1.914722222</v>
      </c>
      <c r="O4486">
        <v>0</v>
      </c>
      <c r="P4486">
        <v>210</v>
      </c>
      <c r="Q4486">
        <v>0</v>
      </c>
      <c r="R4486">
        <v>0</v>
      </c>
      <c r="S4486">
        <v>0</v>
      </c>
      <c r="T4486">
        <v>1</v>
      </c>
      <c r="U4486">
        <v>0</v>
      </c>
      <c r="V4486">
        <v>0</v>
      </c>
      <c r="W4486">
        <v>0</v>
      </c>
      <c r="X4486">
        <v>76.205211820849726</v>
      </c>
      <c r="Y4486">
        <v>0</v>
      </c>
      <c r="Z4486">
        <v>0</v>
      </c>
      <c r="AA4486">
        <v>0</v>
      </c>
      <c r="AB4486">
        <v>3.2116959222399997</v>
      </c>
      <c r="AC4486">
        <v>0</v>
      </c>
      <c r="AD4486">
        <v>0</v>
      </c>
      <c r="AE4486">
        <v>79.416907743089723</v>
      </c>
    </row>
    <row r="4487" spans="1:31" x14ac:dyDescent="0.3">
      <c r="A4487">
        <v>2695376</v>
      </c>
      <c r="B4487">
        <v>1</v>
      </c>
      <c r="C4487" t="s">
        <v>81</v>
      </c>
      <c r="D4487" t="s">
        <v>123</v>
      </c>
      <c r="E4487" t="s">
        <v>132</v>
      </c>
      <c r="F4487" t="s">
        <v>2175</v>
      </c>
      <c r="G4487" t="s">
        <v>134</v>
      </c>
      <c r="H4487" t="s">
        <v>135</v>
      </c>
      <c r="I4487" t="s">
        <v>136</v>
      </c>
      <c r="J4487" t="s">
        <v>137</v>
      </c>
      <c r="K4487" t="s">
        <v>138</v>
      </c>
      <c r="L4487" t="s">
        <v>12738</v>
      </c>
      <c r="M4487" t="s">
        <v>12739</v>
      </c>
      <c r="N4487">
        <v>6.3691666659999999</v>
      </c>
      <c r="O4487">
        <v>0</v>
      </c>
      <c r="P4487">
        <v>9</v>
      </c>
      <c r="Q4487">
        <v>0</v>
      </c>
      <c r="R4487">
        <v>115</v>
      </c>
      <c r="S4487">
        <v>0</v>
      </c>
      <c r="T4487">
        <v>11</v>
      </c>
      <c r="U4487">
        <v>0</v>
      </c>
      <c r="V4487">
        <v>0</v>
      </c>
      <c r="W4487">
        <v>0</v>
      </c>
      <c r="X4487">
        <v>52.201472386952979</v>
      </c>
      <c r="Y4487">
        <v>0</v>
      </c>
      <c r="Z4487">
        <v>470.59002724525027</v>
      </c>
      <c r="AA4487">
        <v>0</v>
      </c>
      <c r="AB4487">
        <v>34.518559964258635</v>
      </c>
      <c r="AC4487">
        <v>0</v>
      </c>
      <c r="AD4487">
        <v>0</v>
      </c>
      <c r="AE4487">
        <v>557.31005959646188</v>
      </c>
    </row>
    <row r="4488" spans="1:31" x14ac:dyDescent="0.3">
      <c r="A4488">
        <v>2695683</v>
      </c>
      <c r="B4488">
        <v>1</v>
      </c>
      <c r="C4488" t="s">
        <v>80</v>
      </c>
      <c r="D4488" t="s">
        <v>106</v>
      </c>
      <c r="E4488" t="s">
        <v>160</v>
      </c>
      <c r="F4488" t="s">
        <v>12740</v>
      </c>
      <c r="G4488" t="s">
        <v>134</v>
      </c>
      <c r="H4488" t="s">
        <v>135</v>
      </c>
      <c r="I4488" t="s">
        <v>136</v>
      </c>
      <c r="J4488" t="s">
        <v>137</v>
      </c>
      <c r="K4488" t="s">
        <v>138</v>
      </c>
      <c r="L4488" t="s">
        <v>12741</v>
      </c>
      <c r="M4488" t="s">
        <v>12742</v>
      </c>
      <c r="N4488">
        <v>0.29472222199999998</v>
      </c>
      <c r="O4488">
        <v>0</v>
      </c>
      <c r="P4488">
        <v>618</v>
      </c>
      <c r="Q4488">
        <v>26</v>
      </c>
      <c r="R4488">
        <v>186</v>
      </c>
      <c r="S4488">
        <v>12</v>
      </c>
      <c r="T4488">
        <v>140</v>
      </c>
      <c r="U4488">
        <v>0</v>
      </c>
      <c r="V4488">
        <v>0</v>
      </c>
      <c r="W4488">
        <v>0</v>
      </c>
      <c r="X4488">
        <v>30.71891711655817</v>
      </c>
      <c r="Y4488">
        <v>56.606078139663943</v>
      </c>
      <c r="Z4488">
        <v>68.307879787494471</v>
      </c>
      <c r="AA4488">
        <v>7.9736044965692168</v>
      </c>
      <c r="AB4488">
        <v>62.013232142536026</v>
      </c>
      <c r="AC4488">
        <v>0</v>
      </c>
      <c r="AD4488">
        <v>0</v>
      </c>
      <c r="AE4488">
        <v>225.61971168282182</v>
      </c>
    </row>
    <row r="4489" spans="1:31" x14ac:dyDescent="0.3">
      <c r="A4489">
        <v>2696012</v>
      </c>
      <c r="B4489">
        <v>1</v>
      </c>
      <c r="C4489" t="s">
        <v>81</v>
      </c>
      <c r="D4489" t="s">
        <v>118</v>
      </c>
      <c r="E4489" t="s">
        <v>145</v>
      </c>
      <c r="F4489" t="s">
        <v>12743</v>
      </c>
      <c r="G4489" t="s">
        <v>157</v>
      </c>
      <c r="H4489" t="s">
        <v>135</v>
      </c>
      <c r="I4489" t="s">
        <v>136</v>
      </c>
      <c r="J4489" t="s">
        <v>137</v>
      </c>
      <c r="K4489" t="s">
        <v>138</v>
      </c>
      <c r="L4489" t="s">
        <v>12744</v>
      </c>
      <c r="M4489" t="s">
        <v>12745</v>
      </c>
      <c r="N4489">
        <v>0.32305555499999999</v>
      </c>
      <c r="O4489">
        <v>0</v>
      </c>
      <c r="P4489">
        <v>183</v>
      </c>
      <c r="Q4489">
        <v>0</v>
      </c>
      <c r="R4489">
        <v>0</v>
      </c>
      <c r="S4489">
        <v>0</v>
      </c>
      <c r="T4489">
        <v>9</v>
      </c>
      <c r="U4489">
        <v>0</v>
      </c>
      <c r="V4489">
        <v>0</v>
      </c>
      <c r="W4489">
        <v>0</v>
      </c>
      <c r="X4489">
        <v>9.4465925653614615</v>
      </c>
      <c r="Y4489">
        <v>0</v>
      </c>
      <c r="Z4489">
        <v>0</v>
      </c>
      <c r="AA4489">
        <v>0</v>
      </c>
      <c r="AB4489">
        <v>0.70775015731350011</v>
      </c>
      <c r="AC4489">
        <v>0</v>
      </c>
      <c r="AD4489">
        <v>0</v>
      </c>
      <c r="AE4489">
        <v>10.154342722674961</v>
      </c>
    </row>
    <row r="4490" spans="1:31" x14ac:dyDescent="0.3">
      <c r="A4490">
        <v>2696343</v>
      </c>
      <c r="B4490">
        <v>1</v>
      </c>
      <c r="C4490" t="s">
        <v>81</v>
      </c>
      <c r="D4490" t="s">
        <v>118</v>
      </c>
      <c r="E4490" t="s">
        <v>132</v>
      </c>
      <c r="F4490" t="s">
        <v>9443</v>
      </c>
      <c r="G4490" t="s">
        <v>134</v>
      </c>
      <c r="H4490" t="s">
        <v>135</v>
      </c>
      <c r="I4490" t="s">
        <v>136</v>
      </c>
      <c r="J4490" t="s">
        <v>137</v>
      </c>
      <c r="K4490" t="s">
        <v>138</v>
      </c>
      <c r="L4490" t="s">
        <v>12746</v>
      </c>
      <c r="M4490" t="s">
        <v>12747</v>
      </c>
      <c r="N4490">
        <v>2.5872222219999998</v>
      </c>
      <c r="O4490">
        <v>0</v>
      </c>
      <c r="P4490">
        <v>1</v>
      </c>
      <c r="Q4490">
        <v>0</v>
      </c>
      <c r="R4490">
        <v>89</v>
      </c>
      <c r="S4490">
        <v>0</v>
      </c>
      <c r="T4490">
        <v>5</v>
      </c>
      <c r="U4490">
        <v>0</v>
      </c>
      <c r="V4490">
        <v>0</v>
      </c>
      <c r="W4490">
        <v>0</v>
      </c>
      <c r="X4490">
        <v>0.55222292065916179</v>
      </c>
      <c r="Y4490">
        <v>0</v>
      </c>
      <c r="Z4490">
        <v>411.11031569393759</v>
      </c>
      <c r="AA4490">
        <v>0</v>
      </c>
      <c r="AB4490">
        <v>3.5165449865309184</v>
      </c>
      <c r="AC4490">
        <v>0</v>
      </c>
      <c r="AD4490">
        <v>0</v>
      </c>
      <c r="AE4490">
        <v>415.17908360112767</v>
      </c>
    </row>
    <row r="4491" spans="1:31" x14ac:dyDescent="0.3">
      <c r="A4491">
        <v>2697655</v>
      </c>
      <c r="B4491">
        <v>1</v>
      </c>
      <c r="C4491" t="s">
        <v>80</v>
      </c>
      <c r="D4491" t="s">
        <v>88</v>
      </c>
      <c r="E4491" t="s">
        <v>213</v>
      </c>
      <c r="F4491" t="s">
        <v>12748</v>
      </c>
      <c r="G4491" t="s">
        <v>831</v>
      </c>
      <c r="H4491" t="s">
        <v>187</v>
      </c>
      <c r="I4491" t="s">
        <v>136</v>
      </c>
      <c r="J4491" t="s">
        <v>137</v>
      </c>
      <c r="K4491" t="s">
        <v>138</v>
      </c>
      <c r="L4491" t="s">
        <v>12749</v>
      </c>
      <c r="M4491" t="s">
        <v>12750</v>
      </c>
      <c r="N4491">
        <v>1.6330555550000001</v>
      </c>
      <c r="O4491">
        <v>0</v>
      </c>
      <c r="P4491">
        <v>0</v>
      </c>
      <c r="Q4491">
        <v>0</v>
      </c>
      <c r="R4491">
        <v>0</v>
      </c>
      <c r="S4491">
        <v>0</v>
      </c>
      <c r="T4491">
        <v>1</v>
      </c>
      <c r="U4491">
        <v>0</v>
      </c>
      <c r="V4491">
        <v>0</v>
      </c>
      <c r="W4491">
        <v>0</v>
      </c>
      <c r="X4491">
        <v>0</v>
      </c>
      <c r="Y4491">
        <v>0</v>
      </c>
      <c r="Z4491">
        <v>0</v>
      </c>
      <c r="AA4491">
        <v>0</v>
      </c>
      <c r="AB4491">
        <v>0.88007639671466253</v>
      </c>
      <c r="AC4491">
        <v>0</v>
      </c>
      <c r="AD4491">
        <v>0</v>
      </c>
      <c r="AE4491">
        <v>0.88007639671466253</v>
      </c>
    </row>
    <row r="4492" spans="1:31" x14ac:dyDescent="0.3">
      <c r="A4492">
        <v>2697740</v>
      </c>
      <c r="B4492">
        <v>1</v>
      </c>
      <c r="C4492" t="s">
        <v>80</v>
      </c>
      <c r="D4492" t="s">
        <v>105</v>
      </c>
      <c r="E4492" t="s">
        <v>244</v>
      </c>
      <c r="F4492" t="s">
        <v>12751</v>
      </c>
      <c r="G4492" t="s">
        <v>409</v>
      </c>
      <c r="H4492" t="s">
        <v>187</v>
      </c>
      <c r="I4492" t="s">
        <v>136</v>
      </c>
      <c r="J4492" t="s">
        <v>137</v>
      </c>
      <c r="K4492" t="s">
        <v>138</v>
      </c>
      <c r="L4492" t="s">
        <v>12752</v>
      </c>
      <c r="M4492" t="s">
        <v>12753</v>
      </c>
      <c r="N4492">
        <v>0.60888888799999996</v>
      </c>
      <c r="O4492">
        <v>0</v>
      </c>
      <c r="P4492">
        <v>164</v>
      </c>
      <c r="Q4492">
        <v>0</v>
      </c>
      <c r="R4492">
        <v>0</v>
      </c>
      <c r="S4492">
        <v>0</v>
      </c>
      <c r="T4492">
        <v>5</v>
      </c>
      <c r="U4492">
        <v>0</v>
      </c>
      <c r="V4492">
        <v>0</v>
      </c>
      <c r="W4492">
        <v>0</v>
      </c>
      <c r="X4492">
        <v>23.645877186467516</v>
      </c>
      <c r="Y4492">
        <v>0</v>
      </c>
      <c r="Z4492">
        <v>0</v>
      </c>
      <c r="AA4492">
        <v>0</v>
      </c>
      <c r="AB4492">
        <v>4.293359907200001</v>
      </c>
      <c r="AC4492">
        <v>0</v>
      </c>
      <c r="AD4492">
        <v>0</v>
      </c>
      <c r="AE4492">
        <v>27.939237093667515</v>
      </c>
    </row>
    <row r="4493" spans="1:31" x14ac:dyDescent="0.3">
      <c r="A4493">
        <v>2697743</v>
      </c>
      <c r="B4493">
        <v>1</v>
      </c>
      <c r="C4493" t="s">
        <v>80</v>
      </c>
      <c r="D4493" t="s">
        <v>110</v>
      </c>
      <c r="E4493" t="s">
        <v>244</v>
      </c>
      <c r="F4493" t="s">
        <v>12754</v>
      </c>
      <c r="G4493" t="s">
        <v>165</v>
      </c>
      <c r="H4493" t="s">
        <v>187</v>
      </c>
      <c r="I4493" t="s">
        <v>136</v>
      </c>
      <c r="J4493" t="s">
        <v>137</v>
      </c>
      <c r="K4493" t="s">
        <v>166</v>
      </c>
      <c r="L4493" t="s">
        <v>12755</v>
      </c>
      <c r="M4493" t="s">
        <v>12756</v>
      </c>
      <c r="N4493">
        <v>0.77138888800000005</v>
      </c>
      <c r="O4493">
        <v>0</v>
      </c>
      <c r="P4493">
        <v>461</v>
      </c>
      <c r="Q4493">
        <v>0</v>
      </c>
      <c r="R4493">
        <v>0</v>
      </c>
      <c r="S4493">
        <v>0</v>
      </c>
      <c r="T4493">
        <v>46</v>
      </c>
      <c r="U4493">
        <v>0</v>
      </c>
      <c r="V4493">
        <v>0</v>
      </c>
      <c r="W4493">
        <v>0</v>
      </c>
      <c r="X4493">
        <v>64.965564836937546</v>
      </c>
      <c r="Y4493">
        <v>0</v>
      </c>
      <c r="Z4493">
        <v>0</v>
      </c>
      <c r="AA4493">
        <v>0</v>
      </c>
      <c r="AB4493">
        <v>22.070210406543612</v>
      </c>
      <c r="AC4493">
        <v>0</v>
      </c>
      <c r="AD4493">
        <v>0</v>
      </c>
      <c r="AE4493">
        <v>87.035775243481154</v>
      </c>
    </row>
    <row r="4494" spans="1:31" x14ac:dyDescent="0.3">
      <c r="A4494">
        <v>2692202</v>
      </c>
      <c r="B4494">
        <v>1</v>
      </c>
      <c r="C4494" t="s">
        <v>80</v>
      </c>
      <c r="D4494" t="s">
        <v>103</v>
      </c>
      <c r="E4494" t="s">
        <v>145</v>
      </c>
      <c r="F4494" t="s">
        <v>12757</v>
      </c>
      <c r="G4494" t="s">
        <v>176</v>
      </c>
      <c r="H4494" t="s">
        <v>135</v>
      </c>
      <c r="I4494" t="s">
        <v>136</v>
      </c>
      <c r="J4494" t="s">
        <v>137</v>
      </c>
      <c r="K4494" t="s">
        <v>138</v>
      </c>
      <c r="L4494" t="s">
        <v>12758</v>
      </c>
      <c r="M4494" t="s">
        <v>12759</v>
      </c>
      <c r="N4494">
        <v>0.78361111100000003</v>
      </c>
      <c r="O4494">
        <v>0</v>
      </c>
      <c r="P4494">
        <v>7</v>
      </c>
      <c r="Q4494">
        <v>0</v>
      </c>
      <c r="R4494">
        <v>30</v>
      </c>
      <c r="S4494">
        <v>1</v>
      </c>
      <c r="T4494">
        <v>6</v>
      </c>
      <c r="U4494">
        <v>0</v>
      </c>
      <c r="V4494">
        <v>0</v>
      </c>
      <c r="W4494">
        <v>0</v>
      </c>
      <c r="X4494">
        <v>11.491929273316046</v>
      </c>
      <c r="Y4494">
        <v>0</v>
      </c>
      <c r="Z4494">
        <v>58.645886165268877</v>
      </c>
      <c r="AA4494">
        <v>17.267736470878134</v>
      </c>
      <c r="AB4494">
        <v>20.657666243259094</v>
      </c>
      <c r="AC4494">
        <v>0</v>
      </c>
      <c r="AD4494">
        <v>0</v>
      </c>
      <c r="AE4494">
        <v>108.06321815272216</v>
      </c>
    </row>
    <row r="4495" spans="1:31" x14ac:dyDescent="0.3">
      <c r="A4495">
        <v>2692409</v>
      </c>
      <c r="B4495">
        <v>1</v>
      </c>
      <c r="C4495" t="s">
        <v>80</v>
      </c>
      <c r="D4495" t="s">
        <v>103</v>
      </c>
      <c r="E4495" t="s">
        <v>145</v>
      </c>
      <c r="F4495" t="s">
        <v>12760</v>
      </c>
      <c r="G4495" t="s">
        <v>165</v>
      </c>
      <c r="H4495" t="s">
        <v>135</v>
      </c>
      <c r="I4495" t="s">
        <v>136</v>
      </c>
      <c r="J4495" t="s">
        <v>137</v>
      </c>
      <c r="K4495" t="s">
        <v>166</v>
      </c>
      <c r="L4495" t="s">
        <v>12761</v>
      </c>
      <c r="M4495" t="s">
        <v>12762</v>
      </c>
      <c r="N4495">
        <v>1.981666666</v>
      </c>
      <c r="O4495">
        <v>0</v>
      </c>
      <c r="P4495">
        <v>6357</v>
      </c>
      <c r="Q4495">
        <v>0</v>
      </c>
      <c r="R4495">
        <v>42</v>
      </c>
      <c r="S4495">
        <v>4</v>
      </c>
      <c r="T4495">
        <v>329</v>
      </c>
      <c r="U4495">
        <v>0</v>
      </c>
      <c r="V4495">
        <v>0</v>
      </c>
      <c r="W4495">
        <v>0</v>
      </c>
      <c r="X4495">
        <v>2804.4479793822429</v>
      </c>
      <c r="Y4495">
        <v>0</v>
      </c>
      <c r="Z4495">
        <v>186.30116738602916</v>
      </c>
      <c r="AA4495">
        <v>84.291027383893791</v>
      </c>
      <c r="AB4495">
        <v>1254.2819834746529</v>
      </c>
      <c r="AC4495">
        <v>0</v>
      </c>
      <c r="AD4495">
        <v>0</v>
      </c>
      <c r="AE4495">
        <v>4329.3221576268188</v>
      </c>
    </row>
    <row r="4496" spans="1:31" x14ac:dyDescent="0.3">
      <c r="A4496">
        <v>2693334</v>
      </c>
      <c r="B4496">
        <v>1</v>
      </c>
      <c r="C4496" t="s">
        <v>81</v>
      </c>
      <c r="D4496" t="s">
        <v>123</v>
      </c>
      <c r="E4496" t="s">
        <v>145</v>
      </c>
      <c r="F4496" t="s">
        <v>12763</v>
      </c>
      <c r="G4496" t="s">
        <v>346</v>
      </c>
      <c r="H4496" t="s">
        <v>135</v>
      </c>
      <c r="I4496" t="s">
        <v>136</v>
      </c>
      <c r="J4496" t="s">
        <v>137</v>
      </c>
      <c r="K4496" t="s">
        <v>166</v>
      </c>
      <c r="L4496" t="s">
        <v>12764</v>
      </c>
      <c r="M4496" t="s">
        <v>12765</v>
      </c>
      <c r="N4496">
        <v>3.7366666660000001</v>
      </c>
      <c r="O4496">
        <v>0</v>
      </c>
      <c r="P4496">
        <v>0</v>
      </c>
      <c r="Q4496">
        <v>0</v>
      </c>
      <c r="R4496">
        <v>32</v>
      </c>
      <c r="S4496">
        <v>0</v>
      </c>
      <c r="T4496">
        <v>10</v>
      </c>
      <c r="U4496">
        <v>0</v>
      </c>
      <c r="V4496">
        <v>0</v>
      </c>
      <c r="W4496">
        <v>0</v>
      </c>
      <c r="X4496">
        <v>0</v>
      </c>
      <c r="Y4496">
        <v>0</v>
      </c>
      <c r="Z4496">
        <v>83.879264329931686</v>
      </c>
      <c r="AA4496">
        <v>0</v>
      </c>
      <c r="AB4496">
        <v>17.496372679929635</v>
      </c>
      <c r="AC4496">
        <v>0</v>
      </c>
      <c r="AD4496">
        <v>0</v>
      </c>
      <c r="AE4496">
        <v>101.37563700986132</v>
      </c>
    </row>
    <row r="4497" spans="1:31" x14ac:dyDescent="0.3">
      <c r="A4497">
        <v>2693335</v>
      </c>
      <c r="B4497">
        <v>1</v>
      </c>
      <c r="C4497" t="s">
        <v>81</v>
      </c>
      <c r="D4497" t="s">
        <v>123</v>
      </c>
      <c r="E4497" t="s">
        <v>145</v>
      </c>
      <c r="F4497" t="s">
        <v>12766</v>
      </c>
      <c r="G4497" t="s">
        <v>346</v>
      </c>
      <c r="H4497" t="s">
        <v>135</v>
      </c>
      <c r="I4497" t="s">
        <v>136</v>
      </c>
      <c r="J4497" t="s">
        <v>137</v>
      </c>
      <c r="K4497" t="s">
        <v>166</v>
      </c>
      <c r="L4497" t="s">
        <v>12767</v>
      </c>
      <c r="M4497" t="s">
        <v>12768</v>
      </c>
      <c r="N4497">
        <v>3.6461111110000002</v>
      </c>
      <c r="O4497">
        <v>0</v>
      </c>
      <c r="P4497">
        <v>1</v>
      </c>
      <c r="Q4497">
        <v>0</v>
      </c>
      <c r="R4497">
        <v>12</v>
      </c>
      <c r="S4497">
        <v>2</v>
      </c>
      <c r="T4497">
        <v>3</v>
      </c>
      <c r="U4497">
        <v>1</v>
      </c>
      <c r="V4497">
        <v>0</v>
      </c>
      <c r="W4497">
        <v>0</v>
      </c>
      <c r="X4497">
        <v>0</v>
      </c>
      <c r="Y4497">
        <v>0</v>
      </c>
      <c r="Z4497">
        <v>22.46842105799659</v>
      </c>
      <c r="AA4497">
        <v>139.90032083314989</v>
      </c>
      <c r="AB4497">
        <v>24.868953087415129</v>
      </c>
      <c r="AC4497">
        <v>1068.2578528975594</v>
      </c>
      <c r="AD4497">
        <v>0</v>
      </c>
      <c r="AE4497">
        <v>1255.495547876121</v>
      </c>
    </row>
    <row r="4498" spans="1:31" x14ac:dyDescent="0.3">
      <c r="A4498">
        <v>2693338</v>
      </c>
      <c r="B4498">
        <v>1</v>
      </c>
      <c r="C4498" t="s">
        <v>81</v>
      </c>
      <c r="D4498" t="s">
        <v>123</v>
      </c>
      <c r="E4498" t="s">
        <v>145</v>
      </c>
      <c r="F4498" t="s">
        <v>12769</v>
      </c>
      <c r="G4498" t="s">
        <v>346</v>
      </c>
      <c r="H4498" t="s">
        <v>135</v>
      </c>
      <c r="I4498" t="s">
        <v>136</v>
      </c>
      <c r="J4498" t="s">
        <v>137</v>
      </c>
      <c r="K4498" t="s">
        <v>166</v>
      </c>
      <c r="L4498" t="s">
        <v>12770</v>
      </c>
      <c r="M4498" t="s">
        <v>12771</v>
      </c>
      <c r="N4498">
        <v>3.7211111109999999</v>
      </c>
      <c r="O4498">
        <v>0</v>
      </c>
      <c r="P4498">
        <v>0</v>
      </c>
      <c r="Q4498">
        <v>0</v>
      </c>
      <c r="R4498">
        <v>0</v>
      </c>
      <c r="S4498">
        <v>1</v>
      </c>
      <c r="T4498">
        <v>0</v>
      </c>
      <c r="U4498">
        <v>0</v>
      </c>
      <c r="V4498">
        <v>0</v>
      </c>
      <c r="W4498">
        <v>0</v>
      </c>
      <c r="X4498">
        <v>0</v>
      </c>
      <c r="Y4498">
        <v>0</v>
      </c>
      <c r="Z4498">
        <v>0</v>
      </c>
      <c r="AA4498">
        <v>23.510099735374517</v>
      </c>
      <c r="AB4498">
        <v>0</v>
      </c>
      <c r="AC4498">
        <v>0</v>
      </c>
      <c r="AD4498">
        <v>0</v>
      </c>
      <c r="AE4498">
        <v>23.510099735374517</v>
      </c>
    </row>
    <row r="4499" spans="1:31" x14ac:dyDescent="0.3">
      <c r="A4499">
        <v>2695304</v>
      </c>
      <c r="B4499">
        <v>1</v>
      </c>
      <c r="C4499" t="s">
        <v>81</v>
      </c>
      <c r="D4499" t="s">
        <v>118</v>
      </c>
      <c r="E4499" t="s">
        <v>145</v>
      </c>
      <c r="F4499" t="s">
        <v>12772</v>
      </c>
      <c r="G4499" t="s">
        <v>165</v>
      </c>
      <c r="H4499" t="s">
        <v>135</v>
      </c>
      <c r="I4499" t="s">
        <v>136</v>
      </c>
      <c r="J4499" t="s">
        <v>137</v>
      </c>
      <c r="K4499" t="s">
        <v>166</v>
      </c>
      <c r="L4499" t="s">
        <v>12773</v>
      </c>
      <c r="M4499" t="s">
        <v>12774</v>
      </c>
      <c r="N4499">
        <v>5.7469444440000004</v>
      </c>
      <c r="O4499">
        <v>0</v>
      </c>
      <c r="P4499">
        <v>328</v>
      </c>
      <c r="Q4499">
        <v>0</v>
      </c>
      <c r="R4499">
        <v>31</v>
      </c>
      <c r="S4499">
        <v>2</v>
      </c>
      <c r="T4499">
        <v>62</v>
      </c>
      <c r="U4499">
        <v>1</v>
      </c>
      <c r="V4499">
        <v>2</v>
      </c>
      <c r="W4499">
        <v>0</v>
      </c>
      <c r="X4499">
        <v>450.2789040585559</v>
      </c>
      <c r="Y4499">
        <v>0</v>
      </c>
      <c r="Z4499">
        <v>79.12281991080431</v>
      </c>
      <c r="AA4499">
        <v>17.861746993552519</v>
      </c>
      <c r="AB4499">
        <v>519.4133803651564</v>
      </c>
      <c r="AC4499">
        <v>3297.8174995092122</v>
      </c>
      <c r="AD4499">
        <v>224.64109781740535</v>
      </c>
      <c r="AE4499">
        <v>4589.135448654687</v>
      </c>
    </row>
    <row r="4500" spans="1:31" x14ac:dyDescent="0.3">
      <c r="A4500">
        <v>2697639</v>
      </c>
      <c r="B4500">
        <v>1</v>
      </c>
      <c r="C4500" t="s">
        <v>81</v>
      </c>
      <c r="D4500" t="s">
        <v>118</v>
      </c>
      <c r="E4500" t="s">
        <v>184</v>
      </c>
      <c r="F4500" t="s">
        <v>12775</v>
      </c>
      <c r="G4500" t="s">
        <v>273</v>
      </c>
      <c r="H4500" t="s">
        <v>187</v>
      </c>
      <c r="I4500" t="s">
        <v>136</v>
      </c>
      <c r="J4500" t="s">
        <v>137</v>
      </c>
      <c r="K4500" t="s">
        <v>138</v>
      </c>
      <c r="L4500" t="s">
        <v>12776</v>
      </c>
      <c r="M4500" t="s">
        <v>12777</v>
      </c>
      <c r="N4500">
        <v>2.5702777769999998</v>
      </c>
      <c r="O4500">
        <v>0</v>
      </c>
      <c r="P4500">
        <v>31</v>
      </c>
      <c r="Q4500">
        <v>0</v>
      </c>
      <c r="R4500">
        <v>0</v>
      </c>
      <c r="S4500">
        <v>0</v>
      </c>
      <c r="T4500">
        <v>0</v>
      </c>
      <c r="U4500">
        <v>0</v>
      </c>
      <c r="V4500">
        <v>0</v>
      </c>
      <c r="W4500">
        <v>0</v>
      </c>
      <c r="X4500">
        <v>16.139851578046205</v>
      </c>
      <c r="Y4500">
        <v>0</v>
      </c>
      <c r="Z4500">
        <v>0</v>
      </c>
      <c r="AA4500">
        <v>0</v>
      </c>
      <c r="AB4500">
        <v>0</v>
      </c>
      <c r="AC4500">
        <v>0</v>
      </c>
      <c r="AD4500">
        <v>0</v>
      </c>
      <c r="AE4500">
        <v>16.139851578046205</v>
      </c>
    </row>
    <row r="4501" spans="1:31" x14ac:dyDescent="0.3">
      <c r="A4501">
        <v>2697658</v>
      </c>
      <c r="B4501">
        <v>1</v>
      </c>
      <c r="C4501" t="s">
        <v>80</v>
      </c>
      <c r="D4501" t="s">
        <v>97</v>
      </c>
      <c r="E4501" t="s">
        <v>244</v>
      </c>
      <c r="F4501" t="s">
        <v>12778</v>
      </c>
      <c r="G4501" t="s">
        <v>968</v>
      </c>
      <c r="H4501" t="s">
        <v>187</v>
      </c>
      <c r="I4501" t="s">
        <v>136</v>
      </c>
      <c r="J4501" t="s">
        <v>137</v>
      </c>
      <c r="K4501" t="s">
        <v>138</v>
      </c>
      <c r="L4501" t="s">
        <v>12779</v>
      </c>
      <c r="M4501" t="s">
        <v>12780</v>
      </c>
      <c r="N4501">
        <v>0.73833333300000004</v>
      </c>
      <c r="O4501">
        <v>0</v>
      </c>
      <c r="P4501">
        <v>222</v>
      </c>
      <c r="Q4501">
        <v>0</v>
      </c>
      <c r="R4501">
        <v>23</v>
      </c>
      <c r="S4501">
        <v>0</v>
      </c>
      <c r="T4501">
        <v>35</v>
      </c>
      <c r="U4501">
        <v>0</v>
      </c>
      <c r="V4501">
        <v>0</v>
      </c>
      <c r="W4501">
        <v>0</v>
      </c>
      <c r="X4501">
        <v>41.785503849458209</v>
      </c>
      <c r="Y4501">
        <v>0</v>
      </c>
      <c r="Z4501">
        <v>4.5227706378033652</v>
      </c>
      <c r="AA4501">
        <v>0</v>
      </c>
      <c r="AB4501">
        <v>14.381016678885223</v>
      </c>
      <c r="AC4501">
        <v>0</v>
      </c>
      <c r="AD4501">
        <v>0</v>
      </c>
      <c r="AE4501">
        <v>60.689291166146795</v>
      </c>
    </row>
    <row r="4502" spans="1:31" x14ac:dyDescent="0.3">
      <c r="A4502">
        <v>2697687</v>
      </c>
      <c r="B4502">
        <v>1</v>
      </c>
      <c r="C4502" t="s">
        <v>80</v>
      </c>
      <c r="D4502" t="s">
        <v>89</v>
      </c>
      <c r="E4502" t="s">
        <v>213</v>
      </c>
      <c r="F4502" t="s">
        <v>12781</v>
      </c>
      <c r="G4502" t="s">
        <v>831</v>
      </c>
      <c r="H4502" t="s">
        <v>187</v>
      </c>
      <c r="I4502" t="s">
        <v>136</v>
      </c>
      <c r="J4502" t="s">
        <v>137</v>
      </c>
      <c r="K4502" t="s">
        <v>138</v>
      </c>
      <c r="L4502" t="s">
        <v>12782</v>
      </c>
      <c r="M4502" t="s">
        <v>12783</v>
      </c>
      <c r="N4502">
        <v>1.5847222219999999</v>
      </c>
      <c r="O4502">
        <v>0</v>
      </c>
      <c r="P4502">
        <v>0</v>
      </c>
      <c r="Q4502">
        <v>0</v>
      </c>
      <c r="R4502">
        <v>0</v>
      </c>
      <c r="S4502">
        <v>0</v>
      </c>
      <c r="T4502">
        <v>1</v>
      </c>
      <c r="U4502">
        <v>0</v>
      </c>
      <c r="V4502">
        <v>0</v>
      </c>
      <c r="W4502">
        <v>0</v>
      </c>
      <c r="X4502">
        <v>0</v>
      </c>
      <c r="Y4502">
        <v>0</v>
      </c>
      <c r="Z4502">
        <v>0</v>
      </c>
      <c r="AA4502">
        <v>0</v>
      </c>
      <c r="AB4502">
        <v>2.2450009394800001</v>
      </c>
      <c r="AC4502">
        <v>0</v>
      </c>
      <c r="AD4502">
        <v>0</v>
      </c>
      <c r="AE4502">
        <v>2.2450009394800001</v>
      </c>
    </row>
    <row r="4503" spans="1:31" x14ac:dyDescent="0.3">
      <c r="A4503">
        <v>2697701</v>
      </c>
      <c r="B4503">
        <v>1</v>
      </c>
      <c r="C4503" t="s">
        <v>80</v>
      </c>
      <c r="D4503" t="s">
        <v>84</v>
      </c>
      <c r="E4503" t="s">
        <v>184</v>
      </c>
      <c r="F4503" t="s">
        <v>12784</v>
      </c>
      <c r="G4503" t="s">
        <v>186</v>
      </c>
      <c r="H4503" t="s">
        <v>187</v>
      </c>
      <c r="I4503" t="s">
        <v>136</v>
      </c>
      <c r="J4503" t="s">
        <v>137</v>
      </c>
      <c r="K4503" t="s">
        <v>138</v>
      </c>
      <c r="L4503" t="s">
        <v>12785</v>
      </c>
      <c r="M4503" t="s">
        <v>12786</v>
      </c>
      <c r="N4503">
        <v>1.398055555</v>
      </c>
      <c r="O4503">
        <v>0</v>
      </c>
      <c r="P4503">
        <v>118</v>
      </c>
      <c r="Q4503">
        <v>0</v>
      </c>
      <c r="R4503">
        <v>0</v>
      </c>
      <c r="S4503">
        <v>0</v>
      </c>
      <c r="T4503">
        <v>20</v>
      </c>
      <c r="U4503">
        <v>0</v>
      </c>
      <c r="V4503">
        <v>1</v>
      </c>
      <c r="W4503">
        <v>0</v>
      </c>
      <c r="X4503">
        <v>30.372679758916213</v>
      </c>
      <c r="Y4503">
        <v>0</v>
      </c>
      <c r="Z4503">
        <v>0</v>
      </c>
      <c r="AA4503">
        <v>0</v>
      </c>
      <c r="AB4503">
        <v>62.667912862532297</v>
      </c>
      <c r="AC4503">
        <v>0</v>
      </c>
      <c r="AD4503">
        <v>174.49889944187555</v>
      </c>
      <c r="AE4503">
        <v>267.53949206332408</v>
      </c>
    </row>
    <row r="4504" spans="1:31" x14ac:dyDescent="0.3">
      <c r="A4504">
        <v>2697702</v>
      </c>
      <c r="B4504">
        <v>1</v>
      </c>
      <c r="C4504" t="s">
        <v>80</v>
      </c>
      <c r="D4504" t="s">
        <v>91</v>
      </c>
      <c r="E4504" t="s">
        <v>184</v>
      </c>
      <c r="F4504" t="s">
        <v>8910</v>
      </c>
      <c r="G4504" t="s">
        <v>346</v>
      </c>
      <c r="H4504" t="s">
        <v>187</v>
      </c>
      <c r="I4504" t="s">
        <v>136</v>
      </c>
      <c r="J4504" t="s">
        <v>137</v>
      </c>
      <c r="K4504" t="s">
        <v>166</v>
      </c>
      <c r="L4504" t="s">
        <v>12787</v>
      </c>
      <c r="M4504" t="s">
        <v>12788</v>
      </c>
      <c r="N4504">
        <v>0.62</v>
      </c>
      <c r="O4504">
        <v>0</v>
      </c>
      <c r="P4504">
        <v>27</v>
      </c>
      <c r="Q4504">
        <v>0</v>
      </c>
      <c r="R4504">
        <v>1</v>
      </c>
      <c r="S4504">
        <v>0</v>
      </c>
      <c r="T4504">
        <v>2</v>
      </c>
      <c r="U4504">
        <v>0</v>
      </c>
      <c r="V4504">
        <v>0</v>
      </c>
      <c r="W4504">
        <v>0</v>
      </c>
      <c r="X4504">
        <v>2.8631145746651581</v>
      </c>
      <c r="Y4504">
        <v>0</v>
      </c>
      <c r="Z4504">
        <v>2.19760094238E-2</v>
      </c>
      <c r="AA4504">
        <v>0</v>
      </c>
      <c r="AB4504">
        <v>0.68699168688250012</v>
      </c>
      <c r="AC4504">
        <v>0</v>
      </c>
      <c r="AD4504">
        <v>0</v>
      </c>
      <c r="AE4504">
        <v>3.5720822709714581</v>
      </c>
    </row>
    <row r="4505" spans="1:31" x14ac:dyDescent="0.3">
      <c r="A4505">
        <v>2697707</v>
      </c>
      <c r="B4505">
        <v>1</v>
      </c>
      <c r="C4505" t="s">
        <v>81</v>
      </c>
      <c r="D4505" t="s">
        <v>123</v>
      </c>
      <c r="E4505" t="s">
        <v>244</v>
      </c>
      <c r="F4505" t="s">
        <v>5583</v>
      </c>
      <c r="G4505" t="s">
        <v>346</v>
      </c>
      <c r="H4505" t="s">
        <v>187</v>
      </c>
      <c r="I4505" t="s">
        <v>136</v>
      </c>
      <c r="J4505" t="s">
        <v>137</v>
      </c>
      <c r="K4505" t="s">
        <v>166</v>
      </c>
      <c r="L4505" t="s">
        <v>12789</v>
      </c>
      <c r="M4505" t="s">
        <v>12790</v>
      </c>
      <c r="N4505">
        <v>1.3108333329999999</v>
      </c>
      <c r="O4505">
        <v>0</v>
      </c>
      <c r="P4505">
        <v>248</v>
      </c>
      <c r="Q4505">
        <v>0</v>
      </c>
      <c r="R4505">
        <v>1</v>
      </c>
      <c r="S4505">
        <v>0</v>
      </c>
      <c r="T4505">
        <v>6</v>
      </c>
      <c r="U4505">
        <v>0</v>
      </c>
      <c r="V4505">
        <v>0</v>
      </c>
      <c r="W4505">
        <v>0</v>
      </c>
      <c r="X4505">
        <v>59.968864520766651</v>
      </c>
      <c r="Y4505">
        <v>0</v>
      </c>
      <c r="Z4505">
        <v>0</v>
      </c>
      <c r="AA4505">
        <v>0</v>
      </c>
      <c r="AB4505">
        <v>2.4002684078387855</v>
      </c>
      <c r="AC4505">
        <v>0</v>
      </c>
      <c r="AD4505">
        <v>0</v>
      </c>
      <c r="AE4505">
        <v>62.369132928605438</v>
      </c>
    </row>
    <row r="4506" spans="1:31" x14ac:dyDescent="0.3">
      <c r="A4506">
        <v>2697741</v>
      </c>
      <c r="B4506">
        <v>1</v>
      </c>
      <c r="C4506" t="s">
        <v>80</v>
      </c>
      <c r="D4506" t="s">
        <v>97</v>
      </c>
      <c r="E4506" t="s">
        <v>184</v>
      </c>
      <c r="F4506" t="s">
        <v>12791</v>
      </c>
      <c r="G4506" t="s">
        <v>1999</v>
      </c>
      <c r="H4506" t="s">
        <v>187</v>
      </c>
      <c r="I4506" t="s">
        <v>136</v>
      </c>
      <c r="J4506" t="s">
        <v>137</v>
      </c>
      <c r="K4506" t="s">
        <v>138</v>
      </c>
      <c r="L4506" t="s">
        <v>12792</v>
      </c>
      <c r="M4506" t="s">
        <v>12793</v>
      </c>
      <c r="N4506">
        <v>0.45833333300000001</v>
      </c>
      <c r="O4506">
        <v>0</v>
      </c>
      <c r="P4506">
        <v>57</v>
      </c>
      <c r="Q4506">
        <v>0</v>
      </c>
      <c r="R4506">
        <v>0</v>
      </c>
      <c r="S4506">
        <v>0</v>
      </c>
      <c r="T4506">
        <v>8</v>
      </c>
      <c r="U4506">
        <v>0</v>
      </c>
      <c r="V4506">
        <v>0</v>
      </c>
      <c r="W4506">
        <v>0</v>
      </c>
      <c r="X4506">
        <v>7.7541689528271593</v>
      </c>
      <c r="Y4506">
        <v>0</v>
      </c>
      <c r="Z4506">
        <v>0</v>
      </c>
      <c r="AA4506">
        <v>0</v>
      </c>
      <c r="AB4506">
        <v>0.95848920900411905</v>
      </c>
      <c r="AC4506">
        <v>0</v>
      </c>
      <c r="AD4506">
        <v>0</v>
      </c>
      <c r="AE4506">
        <v>8.7126581618312784</v>
      </c>
    </row>
    <row r="4507" spans="1:31" x14ac:dyDescent="0.3">
      <c r="A4507">
        <v>2697745</v>
      </c>
      <c r="B4507">
        <v>1</v>
      </c>
      <c r="C4507" t="s">
        <v>80</v>
      </c>
      <c r="D4507" t="s">
        <v>91</v>
      </c>
      <c r="E4507" t="s">
        <v>184</v>
      </c>
      <c r="F4507" t="s">
        <v>12794</v>
      </c>
      <c r="G4507" t="s">
        <v>346</v>
      </c>
      <c r="H4507" t="s">
        <v>187</v>
      </c>
      <c r="I4507" t="s">
        <v>136</v>
      </c>
      <c r="J4507" t="s">
        <v>137</v>
      </c>
      <c r="K4507" t="s">
        <v>166</v>
      </c>
      <c r="L4507" t="s">
        <v>12795</v>
      </c>
      <c r="M4507" t="s">
        <v>12796</v>
      </c>
      <c r="N4507">
        <v>0.56277777699999998</v>
      </c>
      <c r="O4507">
        <v>0</v>
      </c>
      <c r="P4507">
        <v>23</v>
      </c>
      <c r="Q4507">
        <v>0</v>
      </c>
      <c r="R4507">
        <v>0</v>
      </c>
      <c r="S4507">
        <v>0</v>
      </c>
      <c r="T4507">
        <v>3</v>
      </c>
      <c r="U4507">
        <v>0</v>
      </c>
      <c r="V4507">
        <v>0</v>
      </c>
      <c r="W4507">
        <v>0</v>
      </c>
      <c r="X4507">
        <v>1.6434599352720309</v>
      </c>
      <c r="Y4507">
        <v>0</v>
      </c>
      <c r="Z4507">
        <v>0</v>
      </c>
      <c r="AA4507">
        <v>0</v>
      </c>
      <c r="AB4507">
        <v>0.52637452423077991</v>
      </c>
      <c r="AC4507">
        <v>0</v>
      </c>
      <c r="AD4507">
        <v>0</v>
      </c>
      <c r="AE4507">
        <v>2.1698344595028107</v>
      </c>
    </row>
    <row r="4508" spans="1:31" x14ac:dyDescent="0.3">
      <c r="A4508">
        <v>2697765</v>
      </c>
      <c r="B4508">
        <v>1</v>
      </c>
      <c r="C4508" t="s">
        <v>80</v>
      </c>
      <c r="D4508" t="s">
        <v>97</v>
      </c>
      <c r="E4508" t="s">
        <v>213</v>
      </c>
      <c r="F4508" t="s">
        <v>12797</v>
      </c>
      <c r="G4508" t="s">
        <v>831</v>
      </c>
      <c r="H4508" t="s">
        <v>187</v>
      </c>
      <c r="I4508" t="s">
        <v>136</v>
      </c>
      <c r="J4508" t="s">
        <v>137</v>
      </c>
      <c r="K4508" t="s">
        <v>138</v>
      </c>
      <c r="L4508" t="s">
        <v>12798</v>
      </c>
      <c r="M4508" t="s">
        <v>12799</v>
      </c>
      <c r="N4508">
        <v>0.71222222199999996</v>
      </c>
      <c r="O4508">
        <v>0</v>
      </c>
      <c r="P4508">
        <v>0</v>
      </c>
      <c r="Q4508">
        <v>0</v>
      </c>
      <c r="R4508">
        <v>0</v>
      </c>
      <c r="S4508">
        <v>0</v>
      </c>
      <c r="T4508">
        <v>1</v>
      </c>
      <c r="U4508">
        <v>0</v>
      </c>
      <c r="V4508">
        <v>0</v>
      </c>
      <c r="W4508">
        <v>0</v>
      </c>
      <c r="X4508">
        <v>0</v>
      </c>
      <c r="Y4508">
        <v>0</v>
      </c>
      <c r="Z4508">
        <v>0</v>
      </c>
      <c r="AA4508">
        <v>0</v>
      </c>
      <c r="AB4508">
        <v>18.075239448680001</v>
      </c>
      <c r="AC4508">
        <v>0</v>
      </c>
      <c r="AD4508">
        <v>0</v>
      </c>
      <c r="AE4508">
        <v>18.075239448680001</v>
      </c>
    </row>
    <row r="4509" spans="1:31" x14ac:dyDescent="0.3">
      <c r="A4509">
        <v>2697789</v>
      </c>
      <c r="B4509">
        <v>1</v>
      </c>
      <c r="C4509" t="s">
        <v>80</v>
      </c>
      <c r="D4509" t="s">
        <v>110</v>
      </c>
      <c r="E4509" t="s">
        <v>244</v>
      </c>
      <c r="F4509" t="s">
        <v>12800</v>
      </c>
      <c r="G4509" t="s">
        <v>165</v>
      </c>
      <c r="H4509" t="s">
        <v>187</v>
      </c>
      <c r="I4509" t="s">
        <v>136</v>
      </c>
      <c r="J4509" t="s">
        <v>137</v>
      </c>
      <c r="K4509" t="s">
        <v>166</v>
      </c>
      <c r="L4509" t="s">
        <v>12801</v>
      </c>
      <c r="M4509" t="s">
        <v>12802</v>
      </c>
      <c r="N4509">
        <v>0.43277777699999997</v>
      </c>
      <c r="O4509">
        <v>0</v>
      </c>
      <c r="P4509">
        <v>416</v>
      </c>
      <c r="Q4509">
        <v>0</v>
      </c>
      <c r="R4509">
        <v>0</v>
      </c>
      <c r="S4509">
        <v>0</v>
      </c>
      <c r="T4509">
        <v>69</v>
      </c>
      <c r="U4509">
        <v>0</v>
      </c>
      <c r="V4509">
        <v>0</v>
      </c>
      <c r="W4509">
        <v>0</v>
      </c>
      <c r="X4509">
        <v>31.628925482046473</v>
      </c>
      <c r="Y4509">
        <v>0</v>
      </c>
      <c r="Z4509">
        <v>0</v>
      </c>
      <c r="AA4509">
        <v>0</v>
      </c>
      <c r="AB4509">
        <v>8.2249509339847648</v>
      </c>
      <c r="AC4509">
        <v>0</v>
      </c>
      <c r="AD4509">
        <v>0</v>
      </c>
      <c r="AE4509">
        <v>39.853876416031241</v>
      </c>
    </row>
    <row r="4510" spans="1:31" x14ac:dyDescent="0.3">
      <c r="A4510">
        <v>2688859</v>
      </c>
      <c r="B4510">
        <v>1</v>
      </c>
      <c r="C4510" t="s">
        <v>80</v>
      </c>
      <c r="D4510" t="s">
        <v>92</v>
      </c>
      <c r="E4510" t="s">
        <v>145</v>
      </c>
      <c r="F4510" t="s">
        <v>12803</v>
      </c>
      <c r="G4510" t="s">
        <v>176</v>
      </c>
      <c r="H4510" t="s">
        <v>135</v>
      </c>
      <c r="I4510" t="s">
        <v>136</v>
      </c>
      <c r="J4510" t="s">
        <v>137</v>
      </c>
      <c r="K4510" t="s">
        <v>138</v>
      </c>
      <c r="L4510" t="s">
        <v>12804</v>
      </c>
      <c r="M4510" t="s">
        <v>12805</v>
      </c>
      <c r="N4510">
        <v>2.6349999999999998</v>
      </c>
      <c r="O4510">
        <v>0</v>
      </c>
      <c r="P4510">
        <v>222</v>
      </c>
      <c r="Q4510">
        <v>0</v>
      </c>
      <c r="R4510">
        <v>0</v>
      </c>
      <c r="S4510">
        <v>3</v>
      </c>
      <c r="T4510">
        <v>9</v>
      </c>
      <c r="U4510">
        <v>0</v>
      </c>
      <c r="V4510">
        <v>0</v>
      </c>
      <c r="W4510">
        <v>0</v>
      </c>
      <c r="X4510">
        <v>132.93607634232566</v>
      </c>
      <c r="Y4510">
        <v>0</v>
      </c>
      <c r="Z4510">
        <v>0</v>
      </c>
      <c r="AA4510">
        <v>526.37487121826484</v>
      </c>
      <c r="AB4510">
        <v>16.631572190521787</v>
      </c>
      <c r="AC4510">
        <v>0</v>
      </c>
      <c r="AD4510">
        <v>0</v>
      </c>
      <c r="AE4510">
        <v>675.94251975111229</v>
      </c>
    </row>
    <row r="4511" spans="1:31" x14ac:dyDescent="0.3">
      <c r="A4511">
        <v>2693320</v>
      </c>
      <c r="B4511">
        <v>1</v>
      </c>
      <c r="C4511" t="s">
        <v>81</v>
      </c>
      <c r="D4511" t="s">
        <v>118</v>
      </c>
      <c r="E4511" t="s">
        <v>132</v>
      </c>
      <c r="F4511" t="s">
        <v>5540</v>
      </c>
      <c r="G4511" t="s">
        <v>165</v>
      </c>
      <c r="H4511" t="s">
        <v>135</v>
      </c>
      <c r="I4511" t="s">
        <v>136</v>
      </c>
      <c r="J4511" t="s">
        <v>137</v>
      </c>
      <c r="K4511" t="s">
        <v>166</v>
      </c>
      <c r="L4511" t="s">
        <v>12806</v>
      </c>
      <c r="M4511" t="s">
        <v>12807</v>
      </c>
      <c r="N4511">
        <v>6.0427777770000004</v>
      </c>
      <c r="O4511">
        <v>0</v>
      </c>
      <c r="P4511">
        <v>0</v>
      </c>
      <c r="Q4511">
        <v>18</v>
      </c>
      <c r="R4511">
        <v>8</v>
      </c>
      <c r="S4511">
        <v>14</v>
      </c>
      <c r="T4511">
        <v>0</v>
      </c>
      <c r="U4511">
        <v>10</v>
      </c>
      <c r="V4511">
        <v>0</v>
      </c>
      <c r="W4511">
        <v>0</v>
      </c>
      <c r="X4511">
        <v>0</v>
      </c>
      <c r="Y4511">
        <v>201.98828994394125</v>
      </c>
      <c r="Z4511">
        <v>68.625839951212299</v>
      </c>
      <c r="AA4511">
        <v>797.99146449519992</v>
      </c>
      <c r="AB4511">
        <v>0</v>
      </c>
      <c r="AC4511">
        <v>3511.0186108878547</v>
      </c>
      <c r="AD4511">
        <v>0</v>
      </c>
      <c r="AE4511">
        <v>4579.6242052782081</v>
      </c>
    </row>
    <row r="4512" spans="1:31" x14ac:dyDescent="0.3">
      <c r="A4512">
        <v>2693321</v>
      </c>
      <c r="B4512">
        <v>1</v>
      </c>
      <c r="C4512" t="s">
        <v>81</v>
      </c>
      <c r="D4512" t="s">
        <v>118</v>
      </c>
      <c r="E4512" t="s">
        <v>145</v>
      </c>
      <c r="F4512" t="s">
        <v>12808</v>
      </c>
      <c r="G4512" t="s">
        <v>346</v>
      </c>
      <c r="H4512" t="s">
        <v>135</v>
      </c>
      <c r="I4512" t="s">
        <v>136</v>
      </c>
      <c r="J4512" t="s">
        <v>137</v>
      </c>
      <c r="K4512" t="s">
        <v>166</v>
      </c>
      <c r="L4512" t="s">
        <v>12809</v>
      </c>
      <c r="M4512" t="s">
        <v>12810</v>
      </c>
      <c r="N4512">
        <v>5.3455555549999998</v>
      </c>
      <c r="O4512">
        <v>4</v>
      </c>
      <c r="P4512">
        <v>3609</v>
      </c>
      <c r="Q4512">
        <v>19</v>
      </c>
      <c r="R4512">
        <v>99</v>
      </c>
      <c r="S4512">
        <v>23</v>
      </c>
      <c r="T4512">
        <v>445</v>
      </c>
      <c r="U4512">
        <v>4</v>
      </c>
      <c r="V4512">
        <v>1</v>
      </c>
      <c r="W4512">
        <v>9.5851431931357514</v>
      </c>
      <c r="X4512">
        <v>3092.0487948219006</v>
      </c>
      <c r="Y4512">
        <v>170.69595602262666</v>
      </c>
      <c r="Z4512">
        <v>452.70191096443233</v>
      </c>
      <c r="AA4512">
        <v>921.69448559626085</v>
      </c>
      <c r="AB4512">
        <v>1488.1885698588394</v>
      </c>
      <c r="AC4512">
        <v>2360.9435477416478</v>
      </c>
      <c r="AD4512">
        <v>15.572279898968711</v>
      </c>
      <c r="AE4512">
        <v>8511.4306880978111</v>
      </c>
    </row>
    <row r="4513" spans="1:31" x14ac:dyDescent="0.3">
      <c r="A4513">
        <v>2697752</v>
      </c>
      <c r="B4513">
        <v>1</v>
      </c>
      <c r="C4513" t="s">
        <v>80</v>
      </c>
      <c r="D4513" t="s">
        <v>89</v>
      </c>
      <c r="E4513" t="s">
        <v>213</v>
      </c>
      <c r="F4513" t="s">
        <v>12811</v>
      </c>
      <c r="G4513" t="s">
        <v>215</v>
      </c>
      <c r="H4513" t="s">
        <v>187</v>
      </c>
      <c r="I4513" t="s">
        <v>136</v>
      </c>
      <c r="J4513" t="s">
        <v>137</v>
      </c>
      <c r="K4513" t="s">
        <v>138</v>
      </c>
      <c r="L4513" t="s">
        <v>12812</v>
      </c>
      <c r="M4513" t="s">
        <v>12813</v>
      </c>
      <c r="N4513">
        <v>2.1572222220000001</v>
      </c>
      <c r="O4513">
        <v>0</v>
      </c>
      <c r="P4513">
        <v>7</v>
      </c>
      <c r="Q4513">
        <v>0</v>
      </c>
      <c r="R4513">
        <v>0</v>
      </c>
      <c r="S4513">
        <v>0</v>
      </c>
      <c r="T4513">
        <v>0</v>
      </c>
      <c r="U4513">
        <v>0</v>
      </c>
      <c r="V4513">
        <v>0</v>
      </c>
      <c r="W4513">
        <v>0</v>
      </c>
      <c r="X4513">
        <v>3.6772976729040057</v>
      </c>
      <c r="Y4513">
        <v>0</v>
      </c>
      <c r="Z4513">
        <v>0</v>
      </c>
      <c r="AA4513">
        <v>0</v>
      </c>
      <c r="AB4513">
        <v>0</v>
      </c>
      <c r="AC4513">
        <v>0</v>
      </c>
      <c r="AD4513">
        <v>0</v>
      </c>
      <c r="AE4513">
        <v>3.6772976729040057</v>
      </c>
    </row>
    <row r="4514" spans="1:31" x14ac:dyDescent="0.3">
      <c r="A4514">
        <v>2697754</v>
      </c>
      <c r="B4514">
        <v>1</v>
      </c>
      <c r="C4514" t="s">
        <v>80</v>
      </c>
      <c r="D4514" t="s">
        <v>101</v>
      </c>
      <c r="E4514" t="s">
        <v>184</v>
      </c>
      <c r="F4514" t="s">
        <v>12814</v>
      </c>
      <c r="G4514" t="s">
        <v>409</v>
      </c>
      <c r="H4514" t="s">
        <v>187</v>
      </c>
      <c r="I4514" t="s">
        <v>136</v>
      </c>
      <c r="J4514" t="s">
        <v>137</v>
      </c>
      <c r="K4514" t="s">
        <v>138</v>
      </c>
      <c r="L4514" t="s">
        <v>12815</v>
      </c>
      <c r="M4514" t="s">
        <v>12816</v>
      </c>
      <c r="N4514">
        <v>1.0816666660000001</v>
      </c>
      <c r="O4514">
        <v>0</v>
      </c>
      <c r="P4514">
        <v>4</v>
      </c>
      <c r="Q4514">
        <v>0</v>
      </c>
      <c r="R4514">
        <v>0</v>
      </c>
      <c r="S4514">
        <v>0</v>
      </c>
      <c r="T4514">
        <v>2</v>
      </c>
      <c r="U4514">
        <v>0</v>
      </c>
      <c r="V4514">
        <v>0</v>
      </c>
      <c r="W4514">
        <v>0</v>
      </c>
      <c r="X4514">
        <v>0.77822678383165966</v>
      </c>
      <c r="Y4514">
        <v>0</v>
      </c>
      <c r="Z4514">
        <v>0</v>
      </c>
      <c r="AA4514">
        <v>0</v>
      </c>
      <c r="AB4514">
        <v>1.5803672445599999</v>
      </c>
      <c r="AC4514">
        <v>0</v>
      </c>
      <c r="AD4514">
        <v>0</v>
      </c>
      <c r="AE4514">
        <v>2.3585940283916598</v>
      </c>
    </row>
    <row r="4515" spans="1:31" x14ac:dyDescent="0.3">
      <c r="A4515">
        <v>2697758</v>
      </c>
      <c r="B4515">
        <v>1</v>
      </c>
      <c r="C4515" t="s">
        <v>80</v>
      </c>
      <c r="D4515" t="s">
        <v>97</v>
      </c>
      <c r="E4515" t="s">
        <v>184</v>
      </c>
      <c r="F4515" t="s">
        <v>12817</v>
      </c>
      <c r="G4515" t="s">
        <v>186</v>
      </c>
      <c r="H4515" t="s">
        <v>187</v>
      </c>
      <c r="I4515" t="s">
        <v>136</v>
      </c>
      <c r="J4515" t="s">
        <v>137</v>
      </c>
      <c r="K4515" t="s">
        <v>138</v>
      </c>
      <c r="L4515" t="s">
        <v>12818</v>
      </c>
      <c r="M4515" t="s">
        <v>12819</v>
      </c>
      <c r="N4515">
        <v>2.0583333330000002</v>
      </c>
      <c r="O4515">
        <v>0</v>
      </c>
      <c r="P4515">
        <v>68</v>
      </c>
      <c r="Q4515">
        <v>0</v>
      </c>
      <c r="R4515">
        <v>1</v>
      </c>
      <c r="S4515">
        <v>0</v>
      </c>
      <c r="T4515">
        <v>13</v>
      </c>
      <c r="U4515">
        <v>0</v>
      </c>
      <c r="V4515">
        <v>0</v>
      </c>
      <c r="W4515">
        <v>0</v>
      </c>
      <c r="X4515">
        <v>24.293319349174752</v>
      </c>
      <c r="Y4515">
        <v>0</v>
      </c>
      <c r="Z4515">
        <v>0.28764851134518826</v>
      </c>
      <c r="AA4515">
        <v>0</v>
      </c>
      <c r="AB4515">
        <v>24.408281965418158</v>
      </c>
      <c r="AC4515">
        <v>0</v>
      </c>
      <c r="AD4515">
        <v>0</v>
      </c>
      <c r="AE4515">
        <v>48.989249825938103</v>
      </c>
    </row>
    <row r="4516" spans="1:31" x14ac:dyDescent="0.3">
      <c r="A4516">
        <v>2697767</v>
      </c>
      <c r="B4516">
        <v>1</v>
      </c>
      <c r="C4516" t="s">
        <v>80</v>
      </c>
      <c r="D4516" t="s">
        <v>110</v>
      </c>
      <c r="E4516" t="s">
        <v>184</v>
      </c>
      <c r="F4516" t="s">
        <v>12820</v>
      </c>
      <c r="G4516" t="s">
        <v>186</v>
      </c>
      <c r="H4516" t="s">
        <v>187</v>
      </c>
      <c r="I4516" t="s">
        <v>136</v>
      </c>
      <c r="J4516" t="s">
        <v>137</v>
      </c>
      <c r="K4516" t="s">
        <v>138</v>
      </c>
      <c r="L4516" t="s">
        <v>12821</v>
      </c>
      <c r="M4516" t="s">
        <v>12822</v>
      </c>
      <c r="N4516">
        <v>1.191944444</v>
      </c>
      <c r="O4516">
        <v>0</v>
      </c>
      <c r="P4516">
        <v>221</v>
      </c>
      <c r="Q4516">
        <v>0</v>
      </c>
      <c r="R4516">
        <v>0</v>
      </c>
      <c r="S4516">
        <v>0</v>
      </c>
      <c r="T4516">
        <v>12</v>
      </c>
      <c r="U4516">
        <v>0</v>
      </c>
      <c r="V4516">
        <v>0</v>
      </c>
      <c r="W4516">
        <v>0</v>
      </c>
      <c r="X4516">
        <v>64.674550405012511</v>
      </c>
      <c r="Y4516">
        <v>0</v>
      </c>
      <c r="Z4516">
        <v>0</v>
      </c>
      <c r="AA4516">
        <v>0</v>
      </c>
      <c r="AB4516">
        <v>7.8774851625616149</v>
      </c>
      <c r="AC4516">
        <v>0</v>
      </c>
      <c r="AD4516">
        <v>0</v>
      </c>
      <c r="AE4516">
        <v>72.552035567574123</v>
      </c>
    </row>
    <row r="4517" spans="1:31" x14ac:dyDescent="0.3">
      <c r="A4517">
        <v>2697826</v>
      </c>
      <c r="B4517">
        <v>1</v>
      </c>
      <c r="C4517" t="s">
        <v>80</v>
      </c>
      <c r="D4517" t="s">
        <v>110</v>
      </c>
      <c r="E4517" t="s">
        <v>244</v>
      </c>
      <c r="F4517" t="s">
        <v>12823</v>
      </c>
      <c r="G4517" t="s">
        <v>165</v>
      </c>
      <c r="H4517" t="s">
        <v>187</v>
      </c>
      <c r="I4517" t="s">
        <v>136</v>
      </c>
      <c r="J4517" t="s">
        <v>137</v>
      </c>
      <c r="K4517" t="s">
        <v>166</v>
      </c>
      <c r="L4517" t="s">
        <v>12824</v>
      </c>
      <c r="M4517" t="s">
        <v>12825</v>
      </c>
      <c r="N4517">
        <v>0.41416666600000002</v>
      </c>
      <c r="O4517">
        <v>0</v>
      </c>
      <c r="P4517">
        <v>381</v>
      </c>
      <c r="Q4517">
        <v>0</v>
      </c>
      <c r="R4517">
        <v>0</v>
      </c>
      <c r="S4517">
        <v>0</v>
      </c>
      <c r="T4517">
        <v>85</v>
      </c>
      <c r="U4517">
        <v>0</v>
      </c>
      <c r="V4517">
        <v>0</v>
      </c>
      <c r="W4517">
        <v>0</v>
      </c>
      <c r="X4517">
        <v>29.982024281151126</v>
      </c>
      <c r="Y4517">
        <v>0</v>
      </c>
      <c r="Z4517">
        <v>0</v>
      </c>
      <c r="AA4517">
        <v>0</v>
      </c>
      <c r="AB4517">
        <v>33.001876472085229</v>
      </c>
      <c r="AC4517">
        <v>0</v>
      </c>
      <c r="AD4517">
        <v>0</v>
      </c>
      <c r="AE4517">
        <v>62.983900753236355</v>
      </c>
    </row>
    <row r="4518" spans="1:31" x14ac:dyDescent="0.3">
      <c r="A4518">
        <v>2697843</v>
      </c>
      <c r="B4518">
        <v>1</v>
      </c>
      <c r="C4518" t="s">
        <v>81</v>
      </c>
      <c r="D4518" t="s">
        <v>128</v>
      </c>
      <c r="E4518" t="s">
        <v>184</v>
      </c>
      <c r="F4518" t="s">
        <v>12826</v>
      </c>
      <c r="G4518" t="s">
        <v>409</v>
      </c>
      <c r="H4518" t="s">
        <v>187</v>
      </c>
      <c r="I4518" t="s">
        <v>136</v>
      </c>
      <c r="J4518" t="s">
        <v>137</v>
      </c>
      <c r="K4518" t="s">
        <v>138</v>
      </c>
      <c r="L4518" t="s">
        <v>12827</v>
      </c>
      <c r="M4518" t="s">
        <v>12828</v>
      </c>
      <c r="N4518">
        <v>0.59166666599999995</v>
      </c>
      <c r="O4518">
        <v>0</v>
      </c>
      <c r="P4518">
        <v>48</v>
      </c>
      <c r="Q4518">
        <v>0</v>
      </c>
      <c r="R4518">
        <v>0</v>
      </c>
      <c r="S4518">
        <v>0</v>
      </c>
      <c r="T4518">
        <v>1</v>
      </c>
      <c r="U4518">
        <v>0</v>
      </c>
      <c r="V4518">
        <v>0</v>
      </c>
      <c r="W4518">
        <v>0</v>
      </c>
      <c r="X4518">
        <v>5.61051116342811</v>
      </c>
      <c r="Y4518">
        <v>0</v>
      </c>
      <c r="Z4518">
        <v>0</v>
      </c>
      <c r="AA4518">
        <v>0</v>
      </c>
      <c r="AB4518">
        <v>0.17404244673081254</v>
      </c>
      <c r="AC4518">
        <v>0</v>
      </c>
      <c r="AD4518">
        <v>0</v>
      </c>
      <c r="AE4518">
        <v>5.7845536101589223</v>
      </c>
    </row>
    <row r="4519" spans="1:31" x14ac:dyDescent="0.3">
      <c r="A4519">
        <v>2697853</v>
      </c>
      <c r="B4519">
        <v>1</v>
      </c>
      <c r="C4519" t="s">
        <v>80</v>
      </c>
      <c r="D4519" t="s">
        <v>83</v>
      </c>
      <c r="E4519" t="s">
        <v>145</v>
      </c>
      <c r="F4519" t="s">
        <v>12829</v>
      </c>
      <c r="G4519" t="s">
        <v>134</v>
      </c>
      <c r="H4519" t="s">
        <v>135</v>
      </c>
      <c r="I4519" t="s">
        <v>136</v>
      </c>
      <c r="J4519" t="s">
        <v>137</v>
      </c>
      <c r="K4519" t="s">
        <v>138</v>
      </c>
      <c r="L4519" t="s">
        <v>12830</v>
      </c>
      <c r="M4519" t="s">
        <v>12831</v>
      </c>
      <c r="N4519">
        <v>0.11388888799999999</v>
      </c>
      <c r="O4519">
        <v>0</v>
      </c>
      <c r="P4519">
        <v>1477</v>
      </c>
      <c r="Q4519">
        <v>0</v>
      </c>
      <c r="R4519">
        <v>0</v>
      </c>
      <c r="S4519">
        <v>9</v>
      </c>
      <c r="T4519">
        <v>179</v>
      </c>
      <c r="U4519">
        <v>11</v>
      </c>
      <c r="V4519">
        <v>0</v>
      </c>
      <c r="W4519">
        <v>0</v>
      </c>
      <c r="X4519">
        <v>37.13403494548799</v>
      </c>
      <c r="Y4519">
        <v>0</v>
      </c>
      <c r="Z4519">
        <v>0</v>
      </c>
      <c r="AA4519">
        <v>23.623444943476521</v>
      </c>
      <c r="AB4519">
        <v>11.323127496734148</v>
      </c>
      <c r="AC4519">
        <v>36.997972238824339</v>
      </c>
      <c r="AD4519">
        <v>0</v>
      </c>
      <c r="AE4519">
        <v>109.078579624523</v>
      </c>
    </row>
    <row r="4520" spans="1:31" x14ac:dyDescent="0.3">
      <c r="A4520">
        <v>2688859</v>
      </c>
      <c r="B4520">
        <v>2</v>
      </c>
      <c r="C4520" t="s">
        <v>80</v>
      </c>
      <c r="D4520" t="s">
        <v>92</v>
      </c>
      <c r="E4520" t="s">
        <v>160</v>
      </c>
      <c r="F4520" t="s">
        <v>12832</v>
      </c>
      <c r="G4520" t="s">
        <v>176</v>
      </c>
      <c r="H4520" t="s">
        <v>135</v>
      </c>
      <c r="I4520" t="s">
        <v>136</v>
      </c>
      <c r="J4520" t="s">
        <v>137</v>
      </c>
      <c r="K4520" t="s">
        <v>138</v>
      </c>
      <c r="L4520" t="s">
        <v>12805</v>
      </c>
      <c r="M4520" t="s">
        <v>1185</v>
      </c>
      <c r="N4520">
        <v>0.28305555500000001</v>
      </c>
      <c r="O4520">
        <v>0</v>
      </c>
      <c r="P4520">
        <v>340</v>
      </c>
      <c r="Q4520">
        <v>0</v>
      </c>
      <c r="R4520">
        <v>2</v>
      </c>
      <c r="S4520">
        <v>9</v>
      </c>
      <c r="T4520">
        <v>17</v>
      </c>
      <c r="U4520">
        <v>0</v>
      </c>
      <c r="V4520">
        <v>0</v>
      </c>
      <c r="W4520">
        <v>0</v>
      </c>
      <c r="X4520">
        <v>20.921714198880704</v>
      </c>
      <c r="Y4520">
        <v>0</v>
      </c>
      <c r="Z4520">
        <v>5.000345800801459E-2</v>
      </c>
      <c r="AA4520">
        <v>63.647402576758459</v>
      </c>
      <c r="AB4520">
        <v>4.9557581826057566</v>
      </c>
      <c r="AC4520">
        <v>0</v>
      </c>
      <c r="AD4520">
        <v>0</v>
      </c>
      <c r="AE4520">
        <v>89.574878416252943</v>
      </c>
    </row>
    <row r="4521" spans="1:31" x14ac:dyDescent="0.3">
      <c r="A4521">
        <v>2688939</v>
      </c>
      <c r="B4521">
        <v>1</v>
      </c>
      <c r="C4521" t="s">
        <v>81</v>
      </c>
      <c r="D4521" t="s">
        <v>118</v>
      </c>
      <c r="E4521" t="s">
        <v>132</v>
      </c>
      <c r="F4521" t="s">
        <v>5540</v>
      </c>
      <c r="G4521" t="s">
        <v>134</v>
      </c>
      <c r="H4521" t="s">
        <v>135</v>
      </c>
      <c r="I4521" t="s">
        <v>136</v>
      </c>
      <c r="J4521" t="s">
        <v>137</v>
      </c>
      <c r="K4521" t="s">
        <v>138</v>
      </c>
      <c r="L4521" t="s">
        <v>12833</v>
      </c>
      <c r="M4521" t="s">
        <v>12834</v>
      </c>
      <c r="N4521">
        <v>0.32638888799999999</v>
      </c>
      <c r="O4521">
        <v>0</v>
      </c>
      <c r="P4521">
        <v>0</v>
      </c>
      <c r="Q4521">
        <v>18</v>
      </c>
      <c r="R4521">
        <v>8</v>
      </c>
      <c r="S4521">
        <v>14</v>
      </c>
      <c r="T4521">
        <v>0</v>
      </c>
      <c r="U4521">
        <v>10</v>
      </c>
      <c r="V4521">
        <v>0</v>
      </c>
      <c r="W4521">
        <v>0</v>
      </c>
      <c r="X4521">
        <v>0</v>
      </c>
      <c r="Y4521">
        <v>12.226472558493697</v>
      </c>
      <c r="Z4521">
        <v>3.9806139816336565</v>
      </c>
      <c r="AA4521">
        <v>49.631358994872969</v>
      </c>
      <c r="AB4521">
        <v>0</v>
      </c>
      <c r="AC4521">
        <v>395.48151661594528</v>
      </c>
      <c r="AD4521">
        <v>0</v>
      </c>
      <c r="AE4521">
        <v>461.31996215094557</v>
      </c>
    </row>
    <row r="4522" spans="1:31" x14ac:dyDescent="0.3">
      <c r="A4522">
        <v>2697640</v>
      </c>
      <c r="B4522">
        <v>1</v>
      </c>
      <c r="C4522" t="s">
        <v>80</v>
      </c>
      <c r="D4522" t="s">
        <v>83</v>
      </c>
      <c r="E4522" t="s">
        <v>213</v>
      </c>
      <c r="F4522" t="s">
        <v>12835</v>
      </c>
      <c r="G4522" t="s">
        <v>688</v>
      </c>
      <c r="H4522" t="s">
        <v>187</v>
      </c>
      <c r="I4522" t="s">
        <v>136</v>
      </c>
      <c r="J4522" t="s">
        <v>137</v>
      </c>
      <c r="K4522" t="s">
        <v>138</v>
      </c>
      <c r="L4522" t="s">
        <v>12836</v>
      </c>
      <c r="M4522" t="s">
        <v>12837</v>
      </c>
      <c r="N4522">
        <v>5.3369444440000002</v>
      </c>
      <c r="O4522">
        <v>0</v>
      </c>
      <c r="P4522">
        <v>1</v>
      </c>
      <c r="Q4522">
        <v>0</v>
      </c>
      <c r="R4522">
        <v>0</v>
      </c>
      <c r="S4522">
        <v>0</v>
      </c>
      <c r="T4522">
        <v>0</v>
      </c>
      <c r="U4522">
        <v>0</v>
      </c>
      <c r="V4522">
        <v>0</v>
      </c>
      <c r="W4522">
        <v>0</v>
      </c>
      <c r="X4522">
        <v>0.88288310003550619</v>
      </c>
      <c r="Y4522">
        <v>0</v>
      </c>
      <c r="Z4522">
        <v>0</v>
      </c>
      <c r="AA4522">
        <v>0</v>
      </c>
      <c r="AB4522">
        <v>0</v>
      </c>
      <c r="AC4522">
        <v>0</v>
      </c>
      <c r="AD4522">
        <v>0</v>
      </c>
      <c r="AE4522">
        <v>0.88288310003550619</v>
      </c>
    </row>
    <row r="4523" spans="1:31" x14ac:dyDescent="0.3">
      <c r="A4523">
        <v>2697661</v>
      </c>
      <c r="B4523">
        <v>1</v>
      </c>
      <c r="C4523" t="s">
        <v>80</v>
      </c>
      <c r="D4523" t="s">
        <v>83</v>
      </c>
      <c r="E4523" t="s">
        <v>428</v>
      </c>
      <c r="F4523" t="s">
        <v>12838</v>
      </c>
      <c r="G4523" t="s">
        <v>346</v>
      </c>
      <c r="H4523" t="s">
        <v>187</v>
      </c>
      <c r="I4523" t="s">
        <v>136</v>
      </c>
      <c r="J4523" t="s">
        <v>137</v>
      </c>
      <c r="K4523" t="s">
        <v>166</v>
      </c>
      <c r="L4523" t="s">
        <v>12839</v>
      </c>
      <c r="M4523" t="s">
        <v>12840</v>
      </c>
      <c r="N4523">
        <v>4.0833333329999997</v>
      </c>
      <c r="O4523">
        <v>0</v>
      </c>
      <c r="P4523">
        <v>10</v>
      </c>
      <c r="Q4523">
        <v>0</v>
      </c>
      <c r="R4523">
        <v>0</v>
      </c>
      <c r="S4523">
        <v>0</v>
      </c>
      <c r="T4523">
        <v>3</v>
      </c>
      <c r="U4523">
        <v>0</v>
      </c>
      <c r="V4523">
        <v>0</v>
      </c>
      <c r="W4523">
        <v>0</v>
      </c>
      <c r="X4523">
        <v>15.444907041888287</v>
      </c>
      <c r="Y4523">
        <v>0</v>
      </c>
      <c r="Z4523">
        <v>0</v>
      </c>
      <c r="AA4523">
        <v>0</v>
      </c>
      <c r="AB4523">
        <v>19.500722105637731</v>
      </c>
      <c r="AC4523">
        <v>0</v>
      </c>
      <c r="AD4523">
        <v>0</v>
      </c>
      <c r="AE4523">
        <v>34.94562914752602</v>
      </c>
    </row>
    <row r="4524" spans="1:31" x14ac:dyDescent="0.3">
      <c r="A4524">
        <v>2697662</v>
      </c>
      <c r="B4524">
        <v>1</v>
      </c>
      <c r="C4524" t="s">
        <v>80</v>
      </c>
      <c r="D4524" t="s">
        <v>83</v>
      </c>
      <c r="E4524" t="s">
        <v>428</v>
      </c>
      <c r="F4524" t="s">
        <v>12841</v>
      </c>
      <c r="G4524" t="s">
        <v>346</v>
      </c>
      <c r="H4524" t="s">
        <v>187</v>
      </c>
      <c r="I4524" t="s">
        <v>136</v>
      </c>
      <c r="J4524" t="s">
        <v>137</v>
      </c>
      <c r="K4524" t="s">
        <v>166</v>
      </c>
      <c r="L4524" t="s">
        <v>12842</v>
      </c>
      <c r="M4524" t="s">
        <v>12843</v>
      </c>
      <c r="N4524">
        <v>4.0738888879999999</v>
      </c>
      <c r="O4524">
        <v>0</v>
      </c>
      <c r="P4524">
        <v>42</v>
      </c>
      <c r="Q4524">
        <v>0</v>
      </c>
      <c r="R4524">
        <v>0</v>
      </c>
      <c r="S4524">
        <v>0</v>
      </c>
      <c r="T4524">
        <v>4</v>
      </c>
      <c r="U4524">
        <v>0</v>
      </c>
      <c r="V4524">
        <v>0</v>
      </c>
      <c r="W4524">
        <v>0</v>
      </c>
      <c r="X4524">
        <v>56.499836389938487</v>
      </c>
      <c r="Y4524">
        <v>0</v>
      </c>
      <c r="Z4524">
        <v>0</v>
      </c>
      <c r="AA4524">
        <v>0</v>
      </c>
      <c r="AB4524">
        <v>5.9756414614098334</v>
      </c>
      <c r="AC4524">
        <v>0</v>
      </c>
      <c r="AD4524">
        <v>0</v>
      </c>
      <c r="AE4524">
        <v>62.475477851348323</v>
      </c>
    </row>
    <row r="4525" spans="1:31" x14ac:dyDescent="0.3">
      <c r="A4525">
        <v>2697671</v>
      </c>
      <c r="B4525">
        <v>1</v>
      </c>
      <c r="C4525" t="s">
        <v>80</v>
      </c>
      <c r="D4525" t="s">
        <v>106</v>
      </c>
      <c r="E4525" t="s">
        <v>244</v>
      </c>
      <c r="F4525" t="s">
        <v>12844</v>
      </c>
      <c r="G4525" t="s">
        <v>165</v>
      </c>
      <c r="H4525" t="s">
        <v>187</v>
      </c>
      <c r="I4525" t="s">
        <v>136</v>
      </c>
      <c r="J4525" t="s">
        <v>137</v>
      </c>
      <c r="K4525" t="s">
        <v>166</v>
      </c>
      <c r="L4525" t="s">
        <v>12845</v>
      </c>
      <c r="M4525" t="s">
        <v>12846</v>
      </c>
      <c r="N4525">
        <v>4.1808333329999998</v>
      </c>
      <c r="O4525">
        <v>0</v>
      </c>
      <c r="P4525">
        <v>22</v>
      </c>
      <c r="Q4525">
        <v>0</v>
      </c>
      <c r="R4525">
        <v>4</v>
      </c>
      <c r="S4525">
        <v>0</v>
      </c>
      <c r="T4525">
        <v>9</v>
      </c>
      <c r="U4525">
        <v>0</v>
      </c>
      <c r="V4525">
        <v>0</v>
      </c>
      <c r="W4525">
        <v>0</v>
      </c>
      <c r="X4525">
        <v>18.69025485541318</v>
      </c>
      <c r="Y4525">
        <v>0</v>
      </c>
      <c r="Z4525">
        <v>4.3495189332747355</v>
      </c>
      <c r="AA4525">
        <v>0</v>
      </c>
      <c r="AB4525">
        <v>28.467084159953647</v>
      </c>
      <c r="AC4525">
        <v>0</v>
      </c>
      <c r="AD4525">
        <v>0</v>
      </c>
      <c r="AE4525">
        <v>51.506857948641567</v>
      </c>
    </row>
    <row r="4526" spans="1:31" x14ac:dyDescent="0.3">
      <c r="A4526">
        <v>2697695</v>
      </c>
      <c r="B4526">
        <v>1</v>
      </c>
      <c r="C4526" t="s">
        <v>80</v>
      </c>
      <c r="D4526" t="s">
        <v>94</v>
      </c>
      <c r="E4526" t="s">
        <v>184</v>
      </c>
      <c r="F4526" t="s">
        <v>12847</v>
      </c>
      <c r="G4526" t="s">
        <v>165</v>
      </c>
      <c r="H4526" t="s">
        <v>187</v>
      </c>
      <c r="I4526" t="s">
        <v>136</v>
      </c>
      <c r="J4526" t="s">
        <v>137</v>
      </c>
      <c r="K4526" t="s">
        <v>166</v>
      </c>
      <c r="L4526" t="s">
        <v>12848</v>
      </c>
      <c r="M4526" t="s">
        <v>12849</v>
      </c>
      <c r="N4526">
        <v>2.9080555549999998</v>
      </c>
      <c r="O4526">
        <v>0</v>
      </c>
      <c r="P4526">
        <v>25</v>
      </c>
      <c r="Q4526">
        <v>0</v>
      </c>
      <c r="R4526">
        <v>8</v>
      </c>
      <c r="S4526">
        <v>0</v>
      </c>
      <c r="T4526">
        <v>4</v>
      </c>
      <c r="U4526">
        <v>0</v>
      </c>
      <c r="V4526">
        <v>0</v>
      </c>
      <c r="W4526">
        <v>0</v>
      </c>
      <c r="X4526">
        <v>7.3097673304771114</v>
      </c>
      <c r="Y4526">
        <v>0</v>
      </c>
      <c r="Z4526">
        <v>7.1236331252088885</v>
      </c>
      <c r="AA4526">
        <v>0</v>
      </c>
      <c r="AB4526">
        <v>12.311022062002603</v>
      </c>
      <c r="AC4526">
        <v>0</v>
      </c>
      <c r="AD4526">
        <v>0</v>
      </c>
      <c r="AE4526">
        <v>26.744422517688605</v>
      </c>
    </row>
    <row r="4527" spans="1:31" x14ac:dyDescent="0.3">
      <c r="A4527">
        <v>2697801</v>
      </c>
      <c r="B4527">
        <v>1</v>
      </c>
      <c r="C4527" t="s">
        <v>80</v>
      </c>
      <c r="D4527" t="s">
        <v>104</v>
      </c>
      <c r="E4527" t="s">
        <v>213</v>
      </c>
      <c r="F4527" t="s">
        <v>12850</v>
      </c>
      <c r="G4527" t="s">
        <v>831</v>
      </c>
      <c r="H4527" t="s">
        <v>187</v>
      </c>
      <c r="I4527" t="s">
        <v>136</v>
      </c>
      <c r="J4527" t="s">
        <v>137</v>
      </c>
      <c r="K4527" t="s">
        <v>138</v>
      </c>
      <c r="L4527" t="s">
        <v>12851</v>
      </c>
      <c r="M4527" t="s">
        <v>12852</v>
      </c>
      <c r="N4527">
        <v>4.256388888</v>
      </c>
      <c r="O4527">
        <v>0</v>
      </c>
      <c r="P4527">
        <v>0</v>
      </c>
      <c r="Q4527">
        <v>0</v>
      </c>
      <c r="R4527">
        <v>0</v>
      </c>
      <c r="S4527">
        <v>0</v>
      </c>
      <c r="T4527">
        <v>1</v>
      </c>
      <c r="U4527">
        <v>0</v>
      </c>
      <c r="V4527">
        <v>0</v>
      </c>
      <c r="W4527">
        <v>0</v>
      </c>
      <c r="X4527">
        <v>0</v>
      </c>
      <c r="Y4527">
        <v>0</v>
      </c>
      <c r="Z4527">
        <v>0</v>
      </c>
      <c r="AA4527">
        <v>0</v>
      </c>
      <c r="AB4527">
        <v>6.2257650426399991</v>
      </c>
      <c r="AC4527">
        <v>0</v>
      </c>
      <c r="AD4527">
        <v>0</v>
      </c>
      <c r="AE4527">
        <v>6.2257650426399991</v>
      </c>
    </row>
    <row r="4528" spans="1:31" x14ac:dyDescent="0.3">
      <c r="A4528">
        <v>2697802</v>
      </c>
      <c r="B4528">
        <v>1</v>
      </c>
      <c r="C4528" t="s">
        <v>80</v>
      </c>
      <c r="D4528" t="s">
        <v>98</v>
      </c>
      <c r="E4528" t="s">
        <v>213</v>
      </c>
      <c r="F4528" t="s">
        <v>12853</v>
      </c>
      <c r="G4528" t="s">
        <v>688</v>
      </c>
      <c r="H4528" t="s">
        <v>187</v>
      </c>
      <c r="I4528" t="s">
        <v>136</v>
      </c>
      <c r="J4528" t="s">
        <v>137</v>
      </c>
      <c r="K4528" t="s">
        <v>138</v>
      </c>
      <c r="L4528" t="s">
        <v>12854</v>
      </c>
      <c r="M4528" t="s">
        <v>12855</v>
      </c>
      <c r="N4528">
        <v>2.3830555549999999</v>
      </c>
      <c r="O4528">
        <v>0</v>
      </c>
      <c r="P4528">
        <v>1</v>
      </c>
      <c r="Q4528">
        <v>0</v>
      </c>
      <c r="R4528">
        <v>0</v>
      </c>
      <c r="S4528">
        <v>0</v>
      </c>
      <c r="T4528">
        <v>0</v>
      </c>
      <c r="U4528">
        <v>0</v>
      </c>
      <c r="V4528">
        <v>0</v>
      </c>
      <c r="W4528">
        <v>0</v>
      </c>
      <c r="X4528">
        <v>1.0967290243686452</v>
      </c>
      <c r="Y4528">
        <v>0</v>
      </c>
      <c r="Z4528">
        <v>0</v>
      </c>
      <c r="AA4528">
        <v>0</v>
      </c>
      <c r="AB4528">
        <v>0</v>
      </c>
      <c r="AC4528">
        <v>0</v>
      </c>
      <c r="AD4528">
        <v>0</v>
      </c>
      <c r="AE4528">
        <v>1.0967290243686452</v>
      </c>
    </row>
    <row r="4529" spans="1:31" x14ac:dyDescent="0.3">
      <c r="A4529">
        <v>2697810</v>
      </c>
      <c r="B4529">
        <v>1</v>
      </c>
      <c r="C4529" t="s">
        <v>81</v>
      </c>
      <c r="D4529" t="s">
        <v>118</v>
      </c>
      <c r="E4529" t="s">
        <v>213</v>
      </c>
      <c r="F4529" t="s">
        <v>12856</v>
      </c>
      <c r="G4529" t="s">
        <v>688</v>
      </c>
      <c r="H4529" t="s">
        <v>187</v>
      </c>
      <c r="I4529" t="s">
        <v>136</v>
      </c>
      <c r="J4529" t="s">
        <v>137</v>
      </c>
      <c r="K4529" t="s">
        <v>138</v>
      </c>
      <c r="L4529" t="s">
        <v>12857</v>
      </c>
      <c r="M4529" t="s">
        <v>12858</v>
      </c>
      <c r="N4529">
        <v>2.6058333330000001</v>
      </c>
      <c r="O4529">
        <v>0</v>
      </c>
      <c r="P4529">
        <v>1</v>
      </c>
      <c r="Q4529">
        <v>0</v>
      </c>
      <c r="R4529">
        <v>0</v>
      </c>
      <c r="S4529">
        <v>0</v>
      </c>
      <c r="T4529">
        <v>0</v>
      </c>
      <c r="U4529">
        <v>0</v>
      </c>
      <c r="V4529">
        <v>0</v>
      </c>
      <c r="W4529">
        <v>0</v>
      </c>
      <c r="X4529">
        <v>0.24356526733711897</v>
      </c>
      <c r="Y4529">
        <v>0</v>
      </c>
      <c r="Z4529">
        <v>0</v>
      </c>
      <c r="AA4529">
        <v>0</v>
      </c>
      <c r="AB4529">
        <v>0</v>
      </c>
      <c r="AC4529">
        <v>0</v>
      </c>
      <c r="AD4529">
        <v>0</v>
      </c>
      <c r="AE4529">
        <v>0.24356526733711897</v>
      </c>
    </row>
    <row r="4530" spans="1:31" x14ac:dyDescent="0.3">
      <c r="A4530">
        <v>2697870</v>
      </c>
      <c r="B4530">
        <v>1</v>
      </c>
      <c r="C4530" t="s">
        <v>80</v>
      </c>
      <c r="D4530" t="s">
        <v>84</v>
      </c>
      <c r="E4530" t="s">
        <v>244</v>
      </c>
      <c r="F4530" t="s">
        <v>12859</v>
      </c>
      <c r="G4530" t="s">
        <v>165</v>
      </c>
      <c r="H4530" t="s">
        <v>187</v>
      </c>
      <c r="I4530" t="s">
        <v>136</v>
      </c>
      <c r="J4530" t="s">
        <v>137</v>
      </c>
      <c r="K4530" t="s">
        <v>166</v>
      </c>
      <c r="L4530" t="s">
        <v>12860</v>
      </c>
      <c r="M4530" t="s">
        <v>12861</v>
      </c>
      <c r="N4530">
        <v>5.0822222220000004</v>
      </c>
      <c r="O4530">
        <v>0</v>
      </c>
      <c r="P4530">
        <v>502</v>
      </c>
      <c r="Q4530">
        <v>0</v>
      </c>
      <c r="R4530">
        <v>0</v>
      </c>
      <c r="S4530">
        <v>0</v>
      </c>
      <c r="T4530">
        <v>128</v>
      </c>
      <c r="U4530">
        <v>0</v>
      </c>
      <c r="V4530">
        <v>0</v>
      </c>
      <c r="W4530">
        <v>0</v>
      </c>
      <c r="X4530">
        <v>432.19991332610948</v>
      </c>
      <c r="Y4530">
        <v>0</v>
      </c>
      <c r="Z4530">
        <v>0</v>
      </c>
      <c r="AA4530">
        <v>0</v>
      </c>
      <c r="AB4530">
        <v>701.11382706799009</v>
      </c>
      <c r="AC4530">
        <v>0</v>
      </c>
      <c r="AD4530">
        <v>0</v>
      </c>
      <c r="AE4530">
        <v>1133.3137403940996</v>
      </c>
    </row>
    <row r="4531" spans="1:31" x14ac:dyDescent="0.3">
      <c r="A4531">
        <v>2697636</v>
      </c>
      <c r="B4531">
        <v>1</v>
      </c>
      <c r="C4531" t="s">
        <v>80</v>
      </c>
      <c r="D4531" t="s">
        <v>83</v>
      </c>
      <c r="E4531" t="s">
        <v>213</v>
      </c>
      <c r="F4531" t="s">
        <v>9663</v>
      </c>
      <c r="G4531" t="s">
        <v>831</v>
      </c>
      <c r="H4531" t="s">
        <v>187</v>
      </c>
      <c r="I4531" t="s">
        <v>136</v>
      </c>
      <c r="J4531" t="s">
        <v>137</v>
      </c>
      <c r="K4531" t="s">
        <v>138</v>
      </c>
      <c r="L4531" t="s">
        <v>12862</v>
      </c>
      <c r="M4531" t="s">
        <v>12863</v>
      </c>
      <c r="N4531">
        <v>6.159166666</v>
      </c>
      <c r="O4531">
        <v>0</v>
      </c>
      <c r="P4531">
        <v>0</v>
      </c>
      <c r="Q4531">
        <v>0</v>
      </c>
      <c r="R4531">
        <v>0</v>
      </c>
      <c r="S4531">
        <v>0</v>
      </c>
      <c r="T4531">
        <v>7</v>
      </c>
      <c r="U4531">
        <v>0</v>
      </c>
      <c r="V4531">
        <v>0</v>
      </c>
      <c r="W4531">
        <v>0</v>
      </c>
      <c r="X4531">
        <v>0</v>
      </c>
      <c r="Y4531">
        <v>0</v>
      </c>
      <c r="Z4531">
        <v>0</v>
      </c>
      <c r="AA4531">
        <v>0</v>
      </c>
      <c r="AB4531">
        <v>21.438922700132338</v>
      </c>
      <c r="AC4531">
        <v>0</v>
      </c>
      <c r="AD4531">
        <v>0</v>
      </c>
      <c r="AE4531">
        <v>21.438922700132338</v>
      </c>
    </row>
    <row r="4532" spans="1:31" x14ac:dyDescent="0.3">
      <c r="A4532">
        <v>2697657</v>
      </c>
      <c r="B4532">
        <v>1</v>
      </c>
      <c r="C4532" t="s">
        <v>80</v>
      </c>
      <c r="D4532" t="s">
        <v>110</v>
      </c>
      <c r="E4532" t="s">
        <v>213</v>
      </c>
      <c r="F4532" t="s">
        <v>12864</v>
      </c>
      <c r="G4532" t="s">
        <v>831</v>
      </c>
      <c r="H4532" t="s">
        <v>187</v>
      </c>
      <c r="I4532" t="s">
        <v>136</v>
      </c>
      <c r="J4532" t="s">
        <v>137</v>
      </c>
      <c r="K4532" t="s">
        <v>138</v>
      </c>
      <c r="L4532" t="s">
        <v>12865</v>
      </c>
      <c r="M4532" t="s">
        <v>12866</v>
      </c>
      <c r="N4532">
        <v>5.1077777769999999</v>
      </c>
      <c r="O4532">
        <v>0</v>
      </c>
      <c r="P4532">
        <v>8</v>
      </c>
      <c r="Q4532">
        <v>0</v>
      </c>
      <c r="R4532">
        <v>0</v>
      </c>
      <c r="S4532">
        <v>0</v>
      </c>
      <c r="T4532">
        <v>0</v>
      </c>
      <c r="U4532">
        <v>0</v>
      </c>
      <c r="V4532">
        <v>0</v>
      </c>
      <c r="W4532">
        <v>0</v>
      </c>
      <c r="X4532">
        <v>7.7712061555400043</v>
      </c>
      <c r="Y4532">
        <v>0</v>
      </c>
      <c r="Z4532">
        <v>0</v>
      </c>
      <c r="AA4532">
        <v>0</v>
      </c>
      <c r="AB4532">
        <v>0</v>
      </c>
      <c r="AC4532">
        <v>0</v>
      </c>
      <c r="AD4532">
        <v>0</v>
      </c>
      <c r="AE4532">
        <v>7.7712061555400043</v>
      </c>
    </row>
    <row r="4533" spans="1:31" x14ac:dyDescent="0.3">
      <c r="A4533">
        <v>2697675</v>
      </c>
      <c r="B4533">
        <v>1</v>
      </c>
      <c r="C4533" t="s">
        <v>80</v>
      </c>
      <c r="D4533" t="s">
        <v>105</v>
      </c>
      <c r="E4533" t="s">
        <v>132</v>
      </c>
      <c r="F4533" t="s">
        <v>12867</v>
      </c>
      <c r="G4533" t="s">
        <v>165</v>
      </c>
      <c r="H4533" t="s">
        <v>135</v>
      </c>
      <c r="I4533" t="s">
        <v>136</v>
      </c>
      <c r="J4533" t="s">
        <v>137</v>
      </c>
      <c r="K4533" t="s">
        <v>166</v>
      </c>
      <c r="L4533" t="s">
        <v>12868</v>
      </c>
      <c r="M4533" t="s">
        <v>12869</v>
      </c>
      <c r="N4533">
        <v>2.3366666660000002</v>
      </c>
      <c r="O4533">
        <v>4</v>
      </c>
      <c r="P4533">
        <v>54</v>
      </c>
      <c r="Q4533">
        <v>1</v>
      </c>
      <c r="R4533">
        <v>6</v>
      </c>
      <c r="S4533">
        <v>17</v>
      </c>
      <c r="T4533">
        <v>52</v>
      </c>
      <c r="U4533">
        <v>3</v>
      </c>
      <c r="V4533">
        <v>0</v>
      </c>
      <c r="W4533">
        <v>9.2939308795172444</v>
      </c>
      <c r="X4533">
        <v>24.398294962422458</v>
      </c>
      <c r="Y4533">
        <v>2.8069123128800002</v>
      </c>
      <c r="Z4533">
        <v>2.4874317298076929</v>
      </c>
      <c r="AA4533">
        <v>612.65788248605384</v>
      </c>
      <c r="AB4533">
        <v>107.94714060433856</v>
      </c>
      <c r="AC4533">
        <v>1133.1648124175265</v>
      </c>
      <c r="AD4533">
        <v>0</v>
      </c>
      <c r="AE4533">
        <v>1892.7564053925462</v>
      </c>
    </row>
    <row r="4534" spans="1:31" x14ac:dyDescent="0.3">
      <c r="A4534">
        <v>2697703</v>
      </c>
      <c r="B4534">
        <v>1</v>
      </c>
      <c r="C4534" t="s">
        <v>80</v>
      </c>
      <c r="D4534" t="s">
        <v>86</v>
      </c>
      <c r="E4534" t="s">
        <v>244</v>
      </c>
      <c r="F4534" t="s">
        <v>3143</v>
      </c>
      <c r="G4534" t="s">
        <v>346</v>
      </c>
      <c r="H4534" t="s">
        <v>187</v>
      </c>
      <c r="I4534" t="s">
        <v>136</v>
      </c>
      <c r="J4534" t="s">
        <v>137</v>
      </c>
      <c r="K4534" t="s">
        <v>166</v>
      </c>
      <c r="L4534" t="s">
        <v>12870</v>
      </c>
      <c r="M4534" t="s">
        <v>12871</v>
      </c>
      <c r="N4534">
        <v>4.5677777769999999</v>
      </c>
      <c r="O4534">
        <v>0</v>
      </c>
      <c r="P4534">
        <v>151</v>
      </c>
      <c r="Q4534">
        <v>0</v>
      </c>
      <c r="R4534">
        <v>22</v>
      </c>
      <c r="S4534">
        <v>0</v>
      </c>
      <c r="T4534">
        <v>14</v>
      </c>
      <c r="U4534">
        <v>0</v>
      </c>
      <c r="V4534">
        <v>0</v>
      </c>
      <c r="W4534">
        <v>0</v>
      </c>
      <c r="X4534">
        <v>301.83760414420726</v>
      </c>
      <c r="Y4534">
        <v>0</v>
      </c>
      <c r="Z4534">
        <v>21.450744386704081</v>
      </c>
      <c r="AA4534">
        <v>0</v>
      </c>
      <c r="AB4534">
        <v>48.488861881782597</v>
      </c>
      <c r="AC4534">
        <v>0</v>
      </c>
      <c r="AD4534">
        <v>0</v>
      </c>
      <c r="AE4534">
        <v>371.77721041269393</v>
      </c>
    </row>
    <row r="4535" spans="1:31" x14ac:dyDescent="0.3">
      <c r="A4535">
        <v>2697733</v>
      </c>
      <c r="B4535">
        <v>1</v>
      </c>
      <c r="C4535" t="s">
        <v>81</v>
      </c>
      <c r="D4535" t="s">
        <v>124</v>
      </c>
      <c r="E4535" t="s">
        <v>160</v>
      </c>
      <c r="F4535" t="s">
        <v>12872</v>
      </c>
      <c r="G4535" t="s">
        <v>165</v>
      </c>
      <c r="H4535" t="s">
        <v>135</v>
      </c>
      <c r="I4535" t="s">
        <v>136</v>
      </c>
      <c r="J4535" t="s">
        <v>137</v>
      </c>
      <c r="K4535" t="s">
        <v>166</v>
      </c>
      <c r="L4535" t="s">
        <v>12873</v>
      </c>
      <c r="M4535" t="s">
        <v>12874</v>
      </c>
      <c r="N4535">
        <v>2.0363888879999998</v>
      </c>
      <c r="O4535">
        <v>2</v>
      </c>
      <c r="P4535">
        <v>0</v>
      </c>
      <c r="Q4535">
        <v>39</v>
      </c>
      <c r="R4535">
        <v>0</v>
      </c>
      <c r="S4535">
        <v>3</v>
      </c>
      <c r="T4535">
        <v>0</v>
      </c>
      <c r="U4535">
        <v>0</v>
      </c>
      <c r="V4535">
        <v>0</v>
      </c>
      <c r="W4535">
        <v>0.16944920224950705</v>
      </c>
      <c r="X4535">
        <v>0</v>
      </c>
      <c r="Y4535">
        <v>85.637065831729814</v>
      </c>
      <c r="Z4535">
        <v>0</v>
      </c>
      <c r="AA4535">
        <v>2.0017285694475579</v>
      </c>
      <c r="AB4535">
        <v>0</v>
      </c>
      <c r="AC4535">
        <v>0</v>
      </c>
      <c r="AD4535">
        <v>0</v>
      </c>
      <c r="AE4535">
        <v>87.808243603426888</v>
      </c>
    </row>
    <row r="4536" spans="1:31" x14ac:dyDescent="0.3">
      <c r="A4536">
        <v>2697734</v>
      </c>
      <c r="B4536">
        <v>1</v>
      </c>
      <c r="C4536" t="s">
        <v>80</v>
      </c>
      <c r="D4536" t="s">
        <v>110</v>
      </c>
      <c r="E4536" t="s">
        <v>428</v>
      </c>
      <c r="F4536" t="s">
        <v>12875</v>
      </c>
      <c r="G4536" t="s">
        <v>1177</v>
      </c>
      <c r="H4536" t="s">
        <v>187</v>
      </c>
      <c r="I4536" t="s">
        <v>136</v>
      </c>
      <c r="J4536" t="s">
        <v>137</v>
      </c>
      <c r="K4536" t="s">
        <v>138</v>
      </c>
      <c r="L4536" t="s">
        <v>12876</v>
      </c>
      <c r="M4536" t="s">
        <v>12877</v>
      </c>
      <c r="N4536">
        <v>4.903333333</v>
      </c>
      <c r="O4536">
        <v>0</v>
      </c>
      <c r="P4536">
        <v>41</v>
      </c>
      <c r="Q4536">
        <v>0</v>
      </c>
      <c r="R4536">
        <v>0</v>
      </c>
      <c r="S4536">
        <v>0</v>
      </c>
      <c r="T4536">
        <v>1</v>
      </c>
      <c r="U4536">
        <v>0</v>
      </c>
      <c r="V4536">
        <v>0</v>
      </c>
      <c r="W4536">
        <v>0</v>
      </c>
      <c r="X4536">
        <v>35.624223190602407</v>
      </c>
      <c r="Y4536">
        <v>0</v>
      </c>
      <c r="Z4536">
        <v>0</v>
      </c>
      <c r="AA4536">
        <v>0</v>
      </c>
      <c r="AB4536">
        <v>0</v>
      </c>
      <c r="AC4536">
        <v>0</v>
      </c>
      <c r="AD4536">
        <v>0</v>
      </c>
      <c r="AE4536">
        <v>35.624223190602407</v>
      </c>
    </row>
    <row r="4537" spans="1:31" x14ac:dyDescent="0.3">
      <c r="A4537">
        <v>2697764</v>
      </c>
      <c r="B4537">
        <v>1</v>
      </c>
      <c r="C4537" t="s">
        <v>80</v>
      </c>
      <c r="D4537" t="s">
        <v>84</v>
      </c>
      <c r="E4537" t="s">
        <v>213</v>
      </c>
      <c r="F4537" t="s">
        <v>12878</v>
      </c>
      <c r="G4537" t="s">
        <v>831</v>
      </c>
      <c r="H4537" t="s">
        <v>187</v>
      </c>
      <c r="I4537" t="s">
        <v>136</v>
      </c>
      <c r="J4537" t="s">
        <v>137</v>
      </c>
      <c r="K4537" t="s">
        <v>138</v>
      </c>
      <c r="L4537" t="s">
        <v>12879</v>
      </c>
      <c r="M4537" t="s">
        <v>12880</v>
      </c>
      <c r="N4537">
        <v>4.0383333329999997</v>
      </c>
      <c r="O4537">
        <v>0</v>
      </c>
      <c r="P4537">
        <v>10</v>
      </c>
      <c r="Q4537">
        <v>0</v>
      </c>
      <c r="R4537">
        <v>0</v>
      </c>
      <c r="S4537">
        <v>0</v>
      </c>
      <c r="T4537">
        <v>3</v>
      </c>
      <c r="U4537">
        <v>0</v>
      </c>
      <c r="V4537">
        <v>0</v>
      </c>
      <c r="W4537">
        <v>0</v>
      </c>
      <c r="X4537">
        <v>7.5570557840080568</v>
      </c>
      <c r="Y4537">
        <v>0</v>
      </c>
      <c r="Z4537">
        <v>0</v>
      </c>
      <c r="AA4537">
        <v>0</v>
      </c>
      <c r="AB4537">
        <v>33.780717820626649</v>
      </c>
      <c r="AC4537">
        <v>0</v>
      </c>
      <c r="AD4537">
        <v>0</v>
      </c>
      <c r="AE4537">
        <v>41.337773604634705</v>
      </c>
    </row>
    <row r="4538" spans="1:31" x14ac:dyDescent="0.3">
      <c r="A4538">
        <v>2697766</v>
      </c>
      <c r="B4538">
        <v>1</v>
      </c>
      <c r="C4538" t="s">
        <v>80</v>
      </c>
      <c r="D4538" t="s">
        <v>84</v>
      </c>
      <c r="E4538" t="s">
        <v>244</v>
      </c>
      <c r="F4538" t="s">
        <v>12881</v>
      </c>
      <c r="G4538" t="s">
        <v>346</v>
      </c>
      <c r="H4538" t="s">
        <v>187</v>
      </c>
      <c r="I4538" t="s">
        <v>136</v>
      </c>
      <c r="J4538" t="s">
        <v>137</v>
      </c>
      <c r="K4538" t="s">
        <v>166</v>
      </c>
      <c r="L4538" t="s">
        <v>12882</v>
      </c>
      <c r="M4538" t="s">
        <v>12883</v>
      </c>
      <c r="N4538">
        <v>4.1780555550000003</v>
      </c>
      <c r="O4538">
        <v>0</v>
      </c>
      <c r="P4538">
        <v>784</v>
      </c>
      <c r="Q4538">
        <v>0</v>
      </c>
      <c r="R4538">
        <v>0</v>
      </c>
      <c r="S4538">
        <v>0</v>
      </c>
      <c r="T4538">
        <v>104</v>
      </c>
      <c r="U4538">
        <v>0</v>
      </c>
      <c r="V4538">
        <v>0</v>
      </c>
      <c r="W4538">
        <v>0</v>
      </c>
      <c r="X4538">
        <v>599.29184548121611</v>
      </c>
      <c r="Y4538">
        <v>0</v>
      </c>
      <c r="Z4538">
        <v>0</v>
      </c>
      <c r="AA4538">
        <v>0</v>
      </c>
      <c r="AB4538">
        <v>442.40821159480936</v>
      </c>
      <c r="AC4538">
        <v>0</v>
      </c>
      <c r="AD4538">
        <v>0</v>
      </c>
      <c r="AE4538">
        <v>1041.7000570760256</v>
      </c>
    </row>
    <row r="4539" spans="1:31" x14ac:dyDescent="0.3">
      <c r="A4539">
        <v>2697781</v>
      </c>
      <c r="B4539">
        <v>1</v>
      </c>
      <c r="C4539" t="s">
        <v>81</v>
      </c>
      <c r="D4539" t="s">
        <v>123</v>
      </c>
      <c r="E4539" t="s">
        <v>145</v>
      </c>
      <c r="F4539" t="s">
        <v>12884</v>
      </c>
      <c r="G4539" t="s">
        <v>134</v>
      </c>
      <c r="H4539" t="s">
        <v>135</v>
      </c>
      <c r="I4539" t="s">
        <v>136</v>
      </c>
      <c r="J4539" t="s">
        <v>137</v>
      </c>
      <c r="K4539" t="s">
        <v>138</v>
      </c>
      <c r="L4539" t="s">
        <v>12885</v>
      </c>
      <c r="M4539" t="s">
        <v>12886</v>
      </c>
      <c r="N4539">
        <v>1.818888888</v>
      </c>
      <c r="O4539">
        <v>2</v>
      </c>
      <c r="P4539">
        <v>0</v>
      </c>
      <c r="Q4539">
        <v>104</v>
      </c>
      <c r="R4539">
        <v>1</v>
      </c>
      <c r="S4539">
        <v>6</v>
      </c>
      <c r="T4539">
        <v>0</v>
      </c>
      <c r="U4539">
        <v>0</v>
      </c>
      <c r="V4539">
        <v>0</v>
      </c>
      <c r="W4539">
        <v>6.3106343292672007E-2</v>
      </c>
      <c r="X4539">
        <v>0</v>
      </c>
      <c r="Y4539">
        <v>125.70229907821219</v>
      </c>
      <c r="Z4539">
        <v>1.3758903743848268</v>
      </c>
      <c r="AA4539">
        <v>3.0202637617278434</v>
      </c>
      <c r="AB4539">
        <v>0</v>
      </c>
      <c r="AC4539">
        <v>0</v>
      </c>
      <c r="AD4539">
        <v>0</v>
      </c>
      <c r="AE4539">
        <v>130.16155955761752</v>
      </c>
    </row>
    <row r="4540" spans="1:31" x14ac:dyDescent="0.3">
      <c r="A4540">
        <v>2697782</v>
      </c>
      <c r="B4540">
        <v>1</v>
      </c>
      <c r="C4540" t="s">
        <v>81</v>
      </c>
      <c r="D4540" t="s">
        <v>127</v>
      </c>
      <c r="E4540" t="s">
        <v>213</v>
      </c>
      <c r="F4540" t="s">
        <v>12887</v>
      </c>
      <c r="G4540" t="s">
        <v>831</v>
      </c>
      <c r="H4540" t="s">
        <v>187</v>
      </c>
      <c r="I4540" t="s">
        <v>136</v>
      </c>
      <c r="J4540" t="s">
        <v>137</v>
      </c>
      <c r="K4540" t="s">
        <v>138</v>
      </c>
      <c r="L4540" t="s">
        <v>12888</v>
      </c>
      <c r="M4540" t="s">
        <v>12889</v>
      </c>
      <c r="N4540">
        <v>4.6133333329999999</v>
      </c>
      <c r="O4540">
        <v>0</v>
      </c>
      <c r="P4540">
        <v>9</v>
      </c>
      <c r="Q4540">
        <v>0</v>
      </c>
      <c r="R4540">
        <v>0</v>
      </c>
      <c r="S4540">
        <v>0</v>
      </c>
      <c r="T4540">
        <v>1</v>
      </c>
      <c r="U4540">
        <v>0</v>
      </c>
      <c r="V4540">
        <v>0</v>
      </c>
      <c r="W4540">
        <v>0</v>
      </c>
      <c r="X4540">
        <v>7.1222785313329116</v>
      </c>
      <c r="Y4540">
        <v>0</v>
      </c>
      <c r="Z4540">
        <v>0</v>
      </c>
      <c r="AA4540">
        <v>0</v>
      </c>
      <c r="AB4540">
        <v>2.521678888218875</v>
      </c>
      <c r="AC4540">
        <v>0</v>
      </c>
      <c r="AD4540">
        <v>0</v>
      </c>
      <c r="AE4540">
        <v>9.6439574195517856</v>
      </c>
    </row>
    <row r="4541" spans="1:31" x14ac:dyDescent="0.3">
      <c r="A4541">
        <v>2697809</v>
      </c>
      <c r="B4541">
        <v>1</v>
      </c>
      <c r="C4541" t="s">
        <v>81</v>
      </c>
      <c r="D4541" t="s">
        <v>118</v>
      </c>
      <c r="E4541" t="s">
        <v>213</v>
      </c>
      <c r="F4541" t="s">
        <v>12890</v>
      </c>
      <c r="G4541" t="s">
        <v>147</v>
      </c>
      <c r="H4541" t="s">
        <v>187</v>
      </c>
      <c r="I4541" t="s">
        <v>136</v>
      </c>
      <c r="J4541" t="s">
        <v>3</v>
      </c>
      <c r="K4541" t="s">
        <v>138</v>
      </c>
      <c r="L4541" t="s">
        <v>12891</v>
      </c>
      <c r="M4541" t="s">
        <v>12892</v>
      </c>
      <c r="N4541">
        <v>2.457777777</v>
      </c>
      <c r="O4541">
        <v>0</v>
      </c>
      <c r="P4541">
        <v>0</v>
      </c>
      <c r="Q4541">
        <v>0</v>
      </c>
      <c r="R4541">
        <v>0</v>
      </c>
      <c r="S4541">
        <v>0</v>
      </c>
      <c r="T4541">
        <v>1</v>
      </c>
      <c r="U4541">
        <v>0</v>
      </c>
      <c r="V4541">
        <v>0</v>
      </c>
      <c r="W4541">
        <v>0</v>
      </c>
      <c r="X4541">
        <v>0</v>
      </c>
      <c r="Y4541">
        <v>0</v>
      </c>
      <c r="Z4541">
        <v>0</v>
      </c>
      <c r="AA4541">
        <v>0</v>
      </c>
      <c r="AB4541">
        <v>0</v>
      </c>
      <c r="AC4541">
        <v>0</v>
      </c>
      <c r="AD4541">
        <v>0</v>
      </c>
      <c r="AE4541">
        <v>0</v>
      </c>
    </row>
    <row r="4542" spans="1:31" x14ac:dyDescent="0.3">
      <c r="A4542">
        <v>2697827</v>
      </c>
      <c r="B4542">
        <v>1</v>
      </c>
      <c r="C4542" t="s">
        <v>81</v>
      </c>
      <c r="D4542" t="s">
        <v>128</v>
      </c>
      <c r="E4542" t="s">
        <v>244</v>
      </c>
      <c r="F4542" t="s">
        <v>12893</v>
      </c>
      <c r="G4542" t="s">
        <v>968</v>
      </c>
      <c r="H4542" t="s">
        <v>187</v>
      </c>
      <c r="I4542" t="s">
        <v>136</v>
      </c>
      <c r="J4542" t="s">
        <v>137</v>
      </c>
      <c r="K4542" t="s">
        <v>138</v>
      </c>
      <c r="L4542" t="s">
        <v>12894</v>
      </c>
      <c r="M4542" t="s">
        <v>12895</v>
      </c>
      <c r="N4542">
        <v>2.4441666660000001</v>
      </c>
      <c r="O4542">
        <v>0</v>
      </c>
      <c r="P4542">
        <v>67</v>
      </c>
      <c r="Q4542">
        <v>0</v>
      </c>
      <c r="R4542">
        <v>1</v>
      </c>
      <c r="S4542">
        <v>0</v>
      </c>
      <c r="T4542">
        <v>6</v>
      </c>
      <c r="U4542">
        <v>0</v>
      </c>
      <c r="V4542">
        <v>0</v>
      </c>
      <c r="W4542">
        <v>0</v>
      </c>
      <c r="X4542">
        <v>29.157046349881199</v>
      </c>
      <c r="Y4542">
        <v>0</v>
      </c>
      <c r="Z4542">
        <v>0.84879895235092384</v>
      </c>
      <c r="AA4542">
        <v>0</v>
      </c>
      <c r="AB4542">
        <v>14.573780495670327</v>
      </c>
      <c r="AC4542">
        <v>0</v>
      </c>
      <c r="AD4542">
        <v>0</v>
      </c>
      <c r="AE4542">
        <v>44.579625797902452</v>
      </c>
    </row>
    <row r="4543" spans="1:31" x14ac:dyDescent="0.3">
      <c r="A4543">
        <v>2697838</v>
      </c>
      <c r="B4543">
        <v>1</v>
      </c>
      <c r="C4543" t="s">
        <v>81</v>
      </c>
      <c r="D4543" t="s">
        <v>113</v>
      </c>
      <c r="E4543" t="s">
        <v>184</v>
      </c>
      <c r="F4543" t="s">
        <v>12896</v>
      </c>
      <c r="G4543" t="s">
        <v>253</v>
      </c>
      <c r="H4543" t="s">
        <v>187</v>
      </c>
      <c r="I4543" t="s">
        <v>136</v>
      </c>
      <c r="J4543" t="s">
        <v>137</v>
      </c>
      <c r="K4543" t="s">
        <v>138</v>
      </c>
      <c r="L4543" t="s">
        <v>12897</v>
      </c>
      <c r="M4543" t="s">
        <v>12898</v>
      </c>
      <c r="N4543">
        <v>2.179166666</v>
      </c>
      <c r="O4543">
        <v>0</v>
      </c>
      <c r="P4543">
        <v>19</v>
      </c>
      <c r="Q4543">
        <v>0</v>
      </c>
      <c r="R4543">
        <v>2</v>
      </c>
      <c r="S4543">
        <v>0</v>
      </c>
      <c r="T4543">
        <v>0</v>
      </c>
      <c r="U4543">
        <v>0</v>
      </c>
      <c r="V4543">
        <v>0</v>
      </c>
      <c r="W4543">
        <v>0</v>
      </c>
      <c r="X4543">
        <v>4.4590932857266754</v>
      </c>
      <c r="Y4543">
        <v>0</v>
      </c>
      <c r="Z4543">
        <v>3.4184410404561789</v>
      </c>
      <c r="AA4543">
        <v>0</v>
      </c>
      <c r="AB4543">
        <v>0</v>
      </c>
      <c r="AC4543">
        <v>0</v>
      </c>
      <c r="AD4543">
        <v>0</v>
      </c>
      <c r="AE4543">
        <v>7.8775343261828539</v>
      </c>
    </row>
    <row r="4544" spans="1:31" x14ac:dyDescent="0.3">
      <c r="A4544">
        <v>2697874</v>
      </c>
      <c r="B4544">
        <v>1</v>
      </c>
      <c r="C4544" t="s">
        <v>81</v>
      </c>
      <c r="D4544" t="s">
        <v>113</v>
      </c>
      <c r="E4544" t="s">
        <v>213</v>
      </c>
      <c r="F4544" t="s">
        <v>12899</v>
      </c>
      <c r="G4544" t="s">
        <v>147</v>
      </c>
      <c r="H4544" t="s">
        <v>187</v>
      </c>
      <c r="I4544" t="s">
        <v>136</v>
      </c>
      <c r="J4544" t="s">
        <v>3</v>
      </c>
      <c r="K4544" t="s">
        <v>138</v>
      </c>
      <c r="L4544" t="s">
        <v>12900</v>
      </c>
      <c r="M4544" t="s">
        <v>12901</v>
      </c>
      <c r="N4544">
        <v>2.1488888880000001</v>
      </c>
      <c r="O4544">
        <v>0</v>
      </c>
      <c r="P4544">
        <v>3</v>
      </c>
      <c r="Q4544">
        <v>0</v>
      </c>
      <c r="R4544">
        <v>0</v>
      </c>
      <c r="S4544">
        <v>0</v>
      </c>
      <c r="T4544">
        <v>0</v>
      </c>
      <c r="U4544">
        <v>0</v>
      </c>
      <c r="V4544">
        <v>0</v>
      </c>
      <c r="W4544">
        <v>0</v>
      </c>
      <c r="X4544">
        <v>1.0625030898588792</v>
      </c>
      <c r="Y4544">
        <v>0</v>
      </c>
      <c r="Z4544">
        <v>0</v>
      </c>
      <c r="AA4544">
        <v>0</v>
      </c>
      <c r="AB4544">
        <v>0</v>
      </c>
      <c r="AC4544">
        <v>0</v>
      </c>
      <c r="AD4544">
        <v>0</v>
      </c>
      <c r="AE4544">
        <v>1.0625030898588792</v>
      </c>
    </row>
    <row r="4545" spans="1:31" x14ac:dyDescent="0.3">
      <c r="A4545">
        <v>2697809</v>
      </c>
      <c r="B4545">
        <v>2</v>
      </c>
      <c r="C4545" t="s">
        <v>81</v>
      </c>
      <c r="D4545" t="s">
        <v>118</v>
      </c>
      <c r="E4545" t="s">
        <v>244</v>
      </c>
      <c r="F4545" t="s">
        <v>12902</v>
      </c>
      <c r="G4545" t="s">
        <v>147</v>
      </c>
      <c r="H4545" t="s">
        <v>187</v>
      </c>
      <c r="I4545" t="s">
        <v>136</v>
      </c>
      <c r="J4545" t="s">
        <v>3</v>
      </c>
      <c r="K4545" t="s">
        <v>138</v>
      </c>
      <c r="L4545" t="s">
        <v>12892</v>
      </c>
      <c r="M4545" t="s">
        <v>12903</v>
      </c>
      <c r="N4545">
        <v>0.77972222199999996</v>
      </c>
      <c r="O4545">
        <v>0</v>
      </c>
      <c r="P4545">
        <v>118</v>
      </c>
      <c r="Q4545">
        <v>0</v>
      </c>
      <c r="R4545">
        <v>0</v>
      </c>
      <c r="S4545">
        <v>0</v>
      </c>
      <c r="T4545">
        <v>39</v>
      </c>
      <c r="U4545">
        <v>0</v>
      </c>
      <c r="V4545">
        <v>0</v>
      </c>
      <c r="W4545">
        <v>0</v>
      </c>
      <c r="X4545">
        <v>13.796082762374979</v>
      </c>
      <c r="Y4545">
        <v>0</v>
      </c>
      <c r="Z4545">
        <v>0</v>
      </c>
      <c r="AA4545">
        <v>0</v>
      </c>
      <c r="AB4545">
        <v>13.252389230220738</v>
      </c>
      <c r="AC4545">
        <v>0</v>
      </c>
      <c r="AD4545">
        <v>0</v>
      </c>
      <c r="AE4545">
        <v>27.048471992595715</v>
      </c>
    </row>
    <row r="4546" spans="1:31" x14ac:dyDescent="0.3">
      <c r="A4546">
        <v>2697917</v>
      </c>
      <c r="B4546">
        <v>1</v>
      </c>
      <c r="C4546" t="s">
        <v>80</v>
      </c>
      <c r="D4546" t="s">
        <v>106</v>
      </c>
      <c r="E4546" t="s">
        <v>184</v>
      </c>
      <c r="F4546" t="s">
        <v>5512</v>
      </c>
      <c r="G4546" t="s">
        <v>186</v>
      </c>
      <c r="H4546" t="s">
        <v>187</v>
      </c>
      <c r="I4546" t="s">
        <v>136</v>
      </c>
      <c r="J4546" t="s">
        <v>137</v>
      </c>
      <c r="K4546" t="s">
        <v>138</v>
      </c>
      <c r="L4546" t="s">
        <v>12904</v>
      </c>
      <c r="M4546" t="s">
        <v>12905</v>
      </c>
      <c r="N4546">
        <v>0.36527777700000003</v>
      </c>
      <c r="O4546">
        <v>0</v>
      </c>
      <c r="P4546">
        <v>0</v>
      </c>
      <c r="Q4546">
        <v>0</v>
      </c>
      <c r="R4546">
        <v>6</v>
      </c>
      <c r="S4546">
        <v>0</v>
      </c>
      <c r="T4546">
        <v>1</v>
      </c>
      <c r="U4546">
        <v>0</v>
      </c>
      <c r="V4546">
        <v>0</v>
      </c>
      <c r="W4546">
        <v>0</v>
      </c>
      <c r="X4546">
        <v>0</v>
      </c>
      <c r="Y4546">
        <v>0</v>
      </c>
      <c r="Z4546">
        <v>1.3458687801355462</v>
      </c>
      <c r="AA4546">
        <v>0</v>
      </c>
      <c r="AB4546">
        <v>5.4072059430392221E-2</v>
      </c>
      <c r="AC4546">
        <v>0</v>
      </c>
      <c r="AD4546">
        <v>0</v>
      </c>
      <c r="AE4546">
        <v>1.3999408395659385</v>
      </c>
    </row>
    <row r="4547" spans="1:31" x14ac:dyDescent="0.3">
      <c r="A4547">
        <v>2697713</v>
      </c>
      <c r="B4547">
        <v>1</v>
      </c>
      <c r="C4547" t="s">
        <v>80</v>
      </c>
      <c r="D4547" t="s">
        <v>99</v>
      </c>
      <c r="E4547" t="s">
        <v>244</v>
      </c>
      <c r="F4547" t="s">
        <v>7720</v>
      </c>
      <c r="G4547" t="s">
        <v>346</v>
      </c>
      <c r="H4547" t="s">
        <v>187</v>
      </c>
      <c r="I4547" t="s">
        <v>136</v>
      </c>
      <c r="J4547" t="s">
        <v>137</v>
      </c>
      <c r="K4547" t="s">
        <v>166</v>
      </c>
      <c r="L4547" t="s">
        <v>12906</v>
      </c>
      <c r="M4547" t="s">
        <v>12907</v>
      </c>
      <c r="N4547">
        <v>3.718611111</v>
      </c>
      <c r="O4547">
        <v>0</v>
      </c>
      <c r="P4547">
        <v>25</v>
      </c>
      <c r="Q4547">
        <v>0</v>
      </c>
      <c r="R4547">
        <v>22</v>
      </c>
      <c r="S4547">
        <v>0</v>
      </c>
      <c r="T4547">
        <v>7</v>
      </c>
      <c r="U4547">
        <v>0</v>
      </c>
      <c r="V4547">
        <v>0</v>
      </c>
      <c r="W4547">
        <v>0</v>
      </c>
      <c r="X4547">
        <v>12.193350872547917</v>
      </c>
      <c r="Y4547">
        <v>0</v>
      </c>
      <c r="Z4547">
        <v>12.147421806065701</v>
      </c>
      <c r="AA4547">
        <v>0</v>
      </c>
      <c r="AB4547">
        <v>4.3178248665524634</v>
      </c>
      <c r="AC4547">
        <v>0</v>
      </c>
      <c r="AD4547">
        <v>0</v>
      </c>
      <c r="AE4547">
        <v>28.658597545166081</v>
      </c>
    </row>
    <row r="4548" spans="1:31" x14ac:dyDescent="0.3">
      <c r="A4548">
        <v>2697770</v>
      </c>
      <c r="B4548">
        <v>1</v>
      </c>
      <c r="C4548" t="s">
        <v>80</v>
      </c>
      <c r="D4548" t="s">
        <v>108</v>
      </c>
      <c r="E4548" t="s">
        <v>145</v>
      </c>
      <c r="F4548" t="s">
        <v>12908</v>
      </c>
      <c r="G4548" t="s">
        <v>165</v>
      </c>
      <c r="H4548" t="s">
        <v>135</v>
      </c>
      <c r="I4548" t="s">
        <v>136</v>
      </c>
      <c r="J4548" t="s">
        <v>137</v>
      </c>
      <c r="K4548" t="s">
        <v>166</v>
      </c>
      <c r="L4548" t="s">
        <v>12909</v>
      </c>
      <c r="M4548" t="s">
        <v>12910</v>
      </c>
      <c r="N4548">
        <v>4.8266666660000004</v>
      </c>
      <c r="O4548">
        <v>0</v>
      </c>
      <c r="P4548">
        <v>143</v>
      </c>
      <c r="Q4548">
        <v>0</v>
      </c>
      <c r="R4548">
        <v>69</v>
      </c>
      <c r="S4548">
        <v>1</v>
      </c>
      <c r="T4548">
        <v>36</v>
      </c>
      <c r="U4548">
        <v>1</v>
      </c>
      <c r="V4548">
        <v>0</v>
      </c>
      <c r="W4548">
        <v>0</v>
      </c>
      <c r="X4548">
        <v>137.17885687701866</v>
      </c>
      <c r="Y4548">
        <v>0</v>
      </c>
      <c r="Z4548">
        <v>392.29320625655851</v>
      </c>
      <c r="AA4548">
        <v>124.14464478159006</v>
      </c>
      <c r="AB4548">
        <v>155.4949808987854</v>
      </c>
      <c r="AC4548">
        <v>604.96493964087733</v>
      </c>
      <c r="AD4548">
        <v>0</v>
      </c>
      <c r="AE4548">
        <v>1414.0766284548299</v>
      </c>
    </row>
    <row r="4549" spans="1:31" x14ac:dyDescent="0.3">
      <c r="A4549">
        <v>2697775</v>
      </c>
      <c r="B4549">
        <v>1</v>
      </c>
      <c r="C4549" t="s">
        <v>80</v>
      </c>
      <c r="D4549" t="s">
        <v>93</v>
      </c>
      <c r="E4549" t="s">
        <v>244</v>
      </c>
      <c r="F4549" t="s">
        <v>1701</v>
      </c>
      <c r="G4549" t="s">
        <v>346</v>
      </c>
      <c r="H4549" t="s">
        <v>187</v>
      </c>
      <c r="I4549" t="s">
        <v>136</v>
      </c>
      <c r="J4549" t="s">
        <v>137</v>
      </c>
      <c r="K4549" t="s">
        <v>166</v>
      </c>
      <c r="L4549" t="s">
        <v>12911</v>
      </c>
      <c r="M4549" t="s">
        <v>12912</v>
      </c>
      <c r="N4549">
        <v>6.3547222220000004</v>
      </c>
      <c r="O4549">
        <v>0</v>
      </c>
      <c r="P4549">
        <v>37</v>
      </c>
      <c r="Q4549">
        <v>0</v>
      </c>
      <c r="R4549">
        <v>57</v>
      </c>
      <c r="S4549">
        <v>0</v>
      </c>
      <c r="T4549">
        <v>14</v>
      </c>
      <c r="U4549">
        <v>0</v>
      </c>
      <c r="V4549">
        <v>0</v>
      </c>
      <c r="W4549">
        <v>0</v>
      </c>
      <c r="X4549">
        <v>54.703510321561055</v>
      </c>
      <c r="Y4549">
        <v>0</v>
      </c>
      <c r="Z4549">
        <v>309.22186999196231</v>
      </c>
      <c r="AA4549">
        <v>0</v>
      </c>
      <c r="AB4549">
        <v>55.402502077872889</v>
      </c>
      <c r="AC4549">
        <v>0</v>
      </c>
      <c r="AD4549">
        <v>0</v>
      </c>
      <c r="AE4549">
        <v>419.32788239139626</v>
      </c>
    </row>
    <row r="4550" spans="1:31" x14ac:dyDescent="0.3">
      <c r="A4550">
        <v>2697813</v>
      </c>
      <c r="B4550">
        <v>1</v>
      </c>
      <c r="C4550" t="s">
        <v>80</v>
      </c>
      <c r="D4550" t="s">
        <v>92</v>
      </c>
      <c r="E4550" t="s">
        <v>213</v>
      </c>
      <c r="F4550" t="s">
        <v>12913</v>
      </c>
      <c r="G4550" t="s">
        <v>688</v>
      </c>
      <c r="H4550" t="s">
        <v>187</v>
      </c>
      <c r="I4550" t="s">
        <v>136</v>
      </c>
      <c r="J4550" t="s">
        <v>137</v>
      </c>
      <c r="K4550" t="s">
        <v>138</v>
      </c>
      <c r="L4550" t="s">
        <v>12914</v>
      </c>
      <c r="M4550" t="s">
        <v>12915</v>
      </c>
      <c r="N4550">
        <v>3.9586111110000002</v>
      </c>
      <c r="O4550">
        <v>0</v>
      </c>
      <c r="P4550">
        <v>1</v>
      </c>
      <c r="Q4550">
        <v>0</v>
      </c>
      <c r="R4550">
        <v>0</v>
      </c>
      <c r="S4550">
        <v>0</v>
      </c>
      <c r="T4550">
        <v>0</v>
      </c>
      <c r="U4550">
        <v>0</v>
      </c>
      <c r="V4550">
        <v>0</v>
      </c>
      <c r="W4550">
        <v>0</v>
      </c>
      <c r="X4550">
        <v>1.2601662513120637</v>
      </c>
      <c r="Y4550">
        <v>0</v>
      </c>
      <c r="Z4550">
        <v>0</v>
      </c>
      <c r="AA4550">
        <v>0</v>
      </c>
      <c r="AB4550">
        <v>0</v>
      </c>
      <c r="AC4550">
        <v>0</v>
      </c>
      <c r="AD4550">
        <v>0</v>
      </c>
      <c r="AE4550">
        <v>1.2601662513120637</v>
      </c>
    </row>
    <row r="4551" spans="1:31" x14ac:dyDescent="0.3">
      <c r="A4551">
        <v>2697890</v>
      </c>
      <c r="B4551">
        <v>1</v>
      </c>
      <c r="C4551" t="s">
        <v>80</v>
      </c>
      <c r="D4551" t="s">
        <v>82</v>
      </c>
      <c r="E4551" t="s">
        <v>184</v>
      </c>
      <c r="F4551" t="s">
        <v>12916</v>
      </c>
      <c r="G4551" t="s">
        <v>147</v>
      </c>
      <c r="H4551" t="s">
        <v>187</v>
      </c>
      <c r="I4551" t="s">
        <v>136</v>
      </c>
      <c r="J4551" t="s">
        <v>3</v>
      </c>
      <c r="K4551" t="s">
        <v>138</v>
      </c>
      <c r="L4551" t="s">
        <v>12917</v>
      </c>
      <c r="M4551" t="s">
        <v>12918</v>
      </c>
      <c r="N4551">
        <v>0.44305555499999999</v>
      </c>
      <c r="O4551">
        <v>0</v>
      </c>
      <c r="P4551">
        <v>63</v>
      </c>
      <c r="Q4551">
        <v>0</v>
      </c>
      <c r="R4551">
        <v>0</v>
      </c>
      <c r="S4551">
        <v>0</v>
      </c>
      <c r="T4551">
        <v>1</v>
      </c>
      <c r="U4551">
        <v>0</v>
      </c>
      <c r="V4551">
        <v>0</v>
      </c>
      <c r="W4551">
        <v>0</v>
      </c>
      <c r="X4551">
        <v>6.7250373671884969</v>
      </c>
      <c r="Y4551">
        <v>0</v>
      </c>
      <c r="Z4551">
        <v>0</v>
      </c>
      <c r="AA4551">
        <v>0</v>
      </c>
      <c r="AB4551">
        <v>0.18739536977039822</v>
      </c>
      <c r="AC4551">
        <v>0</v>
      </c>
      <c r="AD4551">
        <v>0</v>
      </c>
      <c r="AE4551">
        <v>6.9124327369588947</v>
      </c>
    </row>
    <row r="4552" spans="1:31" x14ac:dyDescent="0.3">
      <c r="A4552">
        <v>2697902</v>
      </c>
      <c r="B4552">
        <v>1</v>
      </c>
      <c r="C4552" t="s">
        <v>80</v>
      </c>
      <c r="D4552" t="s">
        <v>96</v>
      </c>
      <c r="E4552" t="s">
        <v>184</v>
      </c>
      <c r="F4552" t="s">
        <v>12919</v>
      </c>
      <c r="G4552" t="s">
        <v>1177</v>
      </c>
      <c r="H4552" t="s">
        <v>187</v>
      </c>
      <c r="I4552" t="s">
        <v>136</v>
      </c>
      <c r="J4552" t="s">
        <v>137</v>
      </c>
      <c r="K4552" t="s">
        <v>138</v>
      </c>
      <c r="L4552" t="s">
        <v>12920</v>
      </c>
      <c r="M4552" t="s">
        <v>12921</v>
      </c>
      <c r="N4552">
        <v>1.308611111</v>
      </c>
      <c r="O4552">
        <v>0</v>
      </c>
      <c r="P4552">
        <v>10</v>
      </c>
      <c r="Q4552">
        <v>0</v>
      </c>
      <c r="R4552">
        <v>0</v>
      </c>
      <c r="S4552">
        <v>0</v>
      </c>
      <c r="T4552">
        <v>7</v>
      </c>
      <c r="U4552">
        <v>0</v>
      </c>
      <c r="V4552">
        <v>0</v>
      </c>
      <c r="W4552">
        <v>0</v>
      </c>
      <c r="X4552">
        <v>12.312191978344272</v>
      </c>
      <c r="Y4552">
        <v>0</v>
      </c>
      <c r="Z4552">
        <v>0</v>
      </c>
      <c r="AA4552">
        <v>0</v>
      </c>
      <c r="AB4552">
        <v>35.823265782761894</v>
      </c>
      <c r="AC4552">
        <v>0</v>
      </c>
      <c r="AD4552">
        <v>0</v>
      </c>
      <c r="AE4552">
        <v>48.135457761106167</v>
      </c>
    </row>
    <row r="4553" spans="1:31" x14ac:dyDescent="0.3">
      <c r="A4553">
        <v>2697890</v>
      </c>
      <c r="B4553">
        <v>2</v>
      </c>
      <c r="C4553" t="s">
        <v>80</v>
      </c>
      <c r="D4553" t="s">
        <v>82</v>
      </c>
      <c r="E4553" t="s">
        <v>244</v>
      </c>
      <c r="F4553" t="s">
        <v>12922</v>
      </c>
      <c r="G4553" t="s">
        <v>147</v>
      </c>
      <c r="H4553" t="s">
        <v>187</v>
      </c>
      <c r="I4553" t="s">
        <v>136</v>
      </c>
      <c r="J4553" t="s">
        <v>3</v>
      </c>
      <c r="K4553" t="s">
        <v>138</v>
      </c>
      <c r="L4553" t="s">
        <v>12918</v>
      </c>
      <c r="M4553" t="s">
        <v>12923</v>
      </c>
      <c r="N4553">
        <v>1.037222222</v>
      </c>
      <c r="O4553">
        <v>0</v>
      </c>
      <c r="P4553">
        <v>606</v>
      </c>
      <c r="Q4553">
        <v>0</v>
      </c>
      <c r="R4553">
        <v>0</v>
      </c>
      <c r="S4553">
        <v>0</v>
      </c>
      <c r="T4553">
        <v>22</v>
      </c>
      <c r="U4553">
        <v>0</v>
      </c>
      <c r="V4553">
        <v>0</v>
      </c>
      <c r="W4553">
        <v>0</v>
      </c>
      <c r="X4553">
        <v>135.67259949468144</v>
      </c>
      <c r="Y4553">
        <v>0</v>
      </c>
      <c r="Z4553">
        <v>0</v>
      </c>
      <c r="AA4553">
        <v>0</v>
      </c>
      <c r="AB4553">
        <v>6.3192857198672403</v>
      </c>
      <c r="AC4553">
        <v>0</v>
      </c>
      <c r="AD4553">
        <v>0</v>
      </c>
      <c r="AE4553">
        <v>141.99188521454869</v>
      </c>
    </row>
    <row r="4554" spans="1:31" x14ac:dyDescent="0.3">
      <c r="A4554">
        <v>2697907</v>
      </c>
      <c r="B4554">
        <v>1</v>
      </c>
      <c r="C4554" t="s">
        <v>80</v>
      </c>
      <c r="D4554" t="s">
        <v>84</v>
      </c>
      <c r="E4554" t="s">
        <v>184</v>
      </c>
      <c r="F4554" t="s">
        <v>12924</v>
      </c>
      <c r="G4554" t="s">
        <v>186</v>
      </c>
      <c r="H4554" t="s">
        <v>187</v>
      </c>
      <c r="I4554" t="s">
        <v>136</v>
      </c>
      <c r="J4554" t="s">
        <v>137</v>
      </c>
      <c r="K4554" t="s">
        <v>138</v>
      </c>
      <c r="L4554" t="s">
        <v>12925</v>
      </c>
      <c r="M4554" t="s">
        <v>12926</v>
      </c>
      <c r="N4554">
        <v>0.88416666600000005</v>
      </c>
      <c r="O4554">
        <v>0</v>
      </c>
      <c r="P4554">
        <v>171</v>
      </c>
      <c r="Q4554">
        <v>0</v>
      </c>
      <c r="R4554">
        <v>0</v>
      </c>
      <c r="S4554">
        <v>0</v>
      </c>
      <c r="T4554">
        <v>5</v>
      </c>
      <c r="U4554">
        <v>0</v>
      </c>
      <c r="V4554">
        <v>0</v>
      </c>
      <c r="W4554">
        <v>0</v>
      </c>
      <c r="X4554">
        <v>27.148997757364743</v>
      </c>
      <c r="Y4554">
        <v>0</v>
      </c>
      <c r="Z4554">
        <v>0</v>
      </c>
      <c r="AA4554">
        <v>0</v>
      </c>
      <c r="AB4554">
        <v>1.316241543834985</v>
      </c>
      <c r="AC4554">
        <v>0</v>
      </c>
      <c r="AD4554">
        <v>0</v>
      </c>
      <c r="AE4554">
        <v>28.465239301199727</v>
      </c>
    </row>
    <row r="4555" spans="1:31" x14ac:dyDescent="0.3">
      <c r="A4555">
        <v>2697955</v>
      </c>
      <c r="B4555">
        <v>1</v>
      </c>
      <c r="C4555" t="s">
        <v>80</v>
      </c>
      <c r="D4555" t="s">
        <v>107</v>
      </c>
      <c r="E4555" t="s">
        <v>160</v>
      </c>
      <c r="F4555" t="s">
        <v>12927</v>
      </c>
      <c r="G4555" t="s">
        <v>134</v>
      </c>
      <c r="H4555" t="s">
        <v>135</v>
      </c>
      <c r="I4555" t="s">
        <v>136</v>
      </c>
      <c r="J4555" t="s">
        <v>137</v>
      </c>
      <c r="K4555" t="s">
        <v>138</v>
      </c>
      <c r="L4555" t="s">
        <v>12928</v>
      </c>
      <c r="M4555" t="s">
        <v>12929</v>
      </c>
      <c r="N4555">
        <v>0.14000000000000001</v>
      </c>
      <c r="O4555">
        <v>11</v>
      </c>
      <c r="P4555">
        <v>9618</v>
      </c>
      <c r="Q4555">
        <v>22</v>
      </c>
      <c r="R4555">
        <v>92</v>
      </c>
      <c r="S4555">
        <v>28</v>
      </c>
      <c r="T4555">
        <v>595</v>
      </c>
      <c r="U4555">
        <v>0</v>
      </c>
      <c r="V4555">
        <v>11</v>
      </c>
      <c r="W4555">
        <v>16.483194635320729</v>
      </c>
      <c r="X4555">
        <v>173.63479407437057</v>
      </c>
      <c r="Y4555">
        <v>3.8225738980367399</v>
      </c>
      <c r="Z4555">
        <v>17.867550324199318</v>
      </c>
      <c r="AA4555">
        <v>37.542733239910085</v>
      </c>
      <c r="AB4555">
        <v>71.442279117802855</v>
      </c>
      <c r="AC4555">
        <v>0</v>
      </c>
      <c r="AD4555">
        <v>3.6179924638048666</v>
      </c>
      <c r="AE4555">
        <v>324.41111775344518</v>
      </c>
    </row>
    <row r="4556" spans="1:31" x14ac:dyDescent="0.3">
      <c r="A4556">
        <v>2696814</v>
      </c>
      <c r="B4556">
        <v>1</v>
      </c>
      <c r="C4556" t="s">
        <v>80</v>
      </c>
      <c r="D4556" t="s">
        <v>92</v>
      </c>
      <c r="E4556" t="s">
        <v>160</v>
      </c>
      <c r="F4556" t="s">
        <v>12930</v>
      </c>
      <c r="G4556" t="s">
        <v>134</v>
      </c>
      <c r="H4556" t="s">
        <v>135</v>
      </c>
      <c r="I4556" t="s">
        <v>136</v>
      </c>
      <c r="J4556" t="s">
        <v>137</v>
      </c>
      <c r="K4556" t="s">
        <v>138</v>
      </c>
      <c r="L4556" t="s">
        <v>12931</v>
      </c>
      <c r="M4556" t="s">
        <v>12932</v>
      </c>
      <c r="N4556">
        <v>2.8388888880000001</v>
      </c>
      <c r="O4556">
        <v>0</v>
      </c>
      <c r="P4556">
        <v>488</v>
      </c>
      <c r="Q4556">
        <v>0</v>
      </c>
      <c r="R4556">
        <v>0</v>
      </c>
      <c r="S4556">
        <v>0</v>
      </c>
      <c r="T4556">
        <v>60</v>
      </c>
      <c r="U4556">
        <v>0</v>
      </c>
      <c r="V4556">
        <v>0</v>
      </c>
      <c r="W4556">
        <v>0</v>
      </c>
      <c r="X4556">
        <v>115.54677332110369</v>
      </c>
      <c r="Y4556">
        <v>0</v>
      </c>
      <c r="Z4556">
        <v>0</v>
      </c>
      <c r="AA4556">
        <v>0</v>
      </c>
      <c r="AB4556">
        <v>197.58016624443127</v>
      </c>
      <c r="AC4556">
        <v>0</v>
      </c>
      <c r="AD4556">
        <v>0</v>
      </c>
      <c r="AE4556">
        <v>313.12693956553494</v>
      </c>
    </row>
    <row r="4557" spans="1:31" x14ac:dyDescent="0.3">
      <c r="A4557">
        <v>2696829</v>
      </c>
      <c r="B4557">
        <v>1</v>
      </c>
      <c r="C4557" t="s">
        <v>80</v>
      </c>
      <c r="D4557" t="s">
        <v>100</v>
      </c>
      <c r="E4557" t="s">
        <v>145</v>
      </c>
      <c r="F4557" t="s">
        <v>12933</v>
      </c>
      <c r="G4557" t="s">
        <v>176</v>
      </c>
      <c r="H4557" t="s">
        <v>135</v>
      </c>
      <c r="I4557" t="s">
        <v>136</v>
      </c>
      <c r="J4557" t="s">
        <v>137</v>
      </c>
      <c r="K4557" t="s">
        <v>138</v>
      </c>
      <c r="L4557" t="s">
        <v>12934</v>
      </c>
      <c r="M4557" t="s">
        <v>12935</v>
      </c>
      <c r="N4557">
        <v>1.343611111</v>
      </c>
      <c r="O4557">
        <v>0</v>
      </c>
      <c r="P4557">
        <v>10</v>
      </c>
      <c r="Q4557">
        <v>0</v>
      </c>
      <c r="R4557">
        <v>2</v>
      </c>
      <c r="S4557">
        <v>0</v>
      </c>
      <c r="T4557">
        <v>3</v>
      </c>
      <c r="U4557">
        <v>0</v>
      </c>
      <c r="V4557">
        <v>0</v>
      </c>
      <c r="W4557">
        <v>0</v>
      </c>
      <c r="X4557">
        <v>11.53317087389757</v>
      </c>
      <c r="Y4557">
        <v>0</v>
      </c>
      <c r="Z4557">
        <v>1.4317055120612188</v>
      </c>
      <c r="AA4557">
        <v>0</v>
      </c>
      <c r="AB4557">
        <v>6.2342581273618922</v>
      </c>
      <c r="AC4557">
        <v>0</v>
      </c>
      <c r="AD4557">
        <v>0</v>
      </c>
      <c r="AE4557">
        <v>19.199134513320679</v>
      </c>
    </row>
    <row r="4558" spans="1:31" x14ac:dyDescent="0.3">
      <c r="A4558">
        <v>2696829</v>
      </c>
      <c r="B4558">
        <v>2</v>
      </c>
      <c r="C4558" t="s">
        <v>80</v>
      </c>
      <c r="D4558" t="s">
        <v>100</v>
      </c>
      <c r="E4558" t="s">
        <v>160</v>
      </c>
      <c r="F4558" t="s">
        <v>12936</v>
      </c>
      <c r="G4558" t="s">
        <v>176</v>
      </c>
      <c r="H4558" t="s">
        <v>135</v>
      </c>
      <c r="I4558" t="s">
        <v>169</v>
      </c>
      <c r="J4558" t="s">
        <v>137</v>
      </c>
      <c r="K4558" t="s">
        <v>138</v>
      </c>
      <c r="L4558" t="s">
        <v>12935</v>
      </c>
      <c r="M4558" t="s">
        <v>12937</v>
      </c>
      <c r="N4558">
        <v>1.7777777000000002E-2</v>
      </c>
      <c r="O4558">
        <v>2</v>
      </c>
      <c r="P4558">
        <v>1097</v>
      </c>
      <c r="Q4558">
        <v>11</v>
      </c>
      <c r="R4558">
        <v>109</v>
      </c>
      <c r="S4558">
        <v>22</v>
      </c>
      <c r="T4558">
        <v>113</v>
      </c>
      <c r="U4558">
        <v>0</v>
      </c>
      <c r="V4558">
        <v>0</v>
      </c>
      <c r="W4558">
        <v>1.0242051555591112E-2</v>
      </c>
      <c r="X4558">
        <v>6.844885832520113</v>
      </c>
      <c r="Y4558">
        <v>0.39204754362508804</v>
      </c>
      <c r="Z4558">
        <v>1.8960986485859093</v>
      </c>
      <c r="AA4558">
        <v>2.9693218939742461</v>
      </c>
      <c r="AB4558">
        <v>2.4131340720121397</v>
      </c>
      <c r="AC4558">
        <v>0</v>
      </c>
      <c r="AD4558">
        <v>0</v>
      </c>
      <c r="AE4558">
        <v>14.525730042273088</v>
      </c>
    </row>
    <row r="4559" spans="1:31" x14ac:dyDescent="0.3">
      <c r="A4559">
        <v>2696829</v>
      </c>
      <c r="B4559">
        <v>3</v>
      </c>
      <c r="C4559" t="s">
        <v>80</v>
      </c>
      <c r="D4559" t="s">
        <v>100</v>
      </c>
      <c r="E4559" t="s">
        <v>160</v>
      </c>
      <c r="F4559" t="s">
        <v>7311</v>
      </c>
      <c r="G4559" t="s">
        <v>176</v>
      </c>
      <c r="H4559" t="s">
        <v>135</v>
      </c>
      <c r="I4559" t="s">
        <v>136</v>
      </c>
      <c r="J4559" t="s">
        <v>137</v>
      </c>
      <c r="K4559" t="s">
        <v>138</v>
      </c>
      <c r="L4559" t="s">
        <v>12937</v>
      </c>
      <c r="M4559" t="s">
        <v>12938</v>
      </c>
      <c r="N4559">
        <v>0.74916666600000004</v>
      </c>
      <c r="O4559">
        <v>0</v>
      </c>
      <c r="P4559">
        <v>433</v>
      </c>
      <c r="Q4559">
        <v>3</v>
      </c>
      <c r="R4559">
        <v>44</v>
      </c>
      <c r="S4559">
        <v>8</v>
      </c>
      <c r="T4559">
        <v>34</v>
      </c>
      <c r="U4559">
        <v>1</v>
      </c>
      <c r="V4559">
        <v>0</v>
      </c>
      <c r="W4559">
        <v>0</v>
      </c>
      <c r="X4559">
        <v>124.74621597036392</v>
      </c>
      <c r="Y4559">
        <v>5.2932666471239997</v>
      </c>
      <c r="Z4559">
        <v>18.825930807710414</v>
      </c>
      <c r="AA4559">
        <v>59.532743938619198</v>
      </c>
      <c r="AB4559">
        <v>19.749471105755255</v>
      </c>
      <c r="AC4559">
        <v>64.984586413729119</v>
      </c>
      <c r="AD4559">
        <v>0</v>
      </c>
      <c r="AE4559">
        <v>293.13221488330191</v>
      </c>
    </row>
    <row r="4560" spans="1:31" x14ac:dyDescent="0.3">
      <c r="A4560">
        <v>2697505</v>
      </c>
      <c r="B4560">
        <v>1</v>
      </c>
      <c r="C4560" t="s">
        <v>80</v>
      </c>
      <c r="D4560" t="s">
        <v>105</v>
      </c>
      <c r="E4560" t="s">
        <v>213</v>
      </c>
      <c r="F4560" t="s">
        <v>12939</v>
      </c>
      <c r="G4560" t="s">
        <v>831</v>
      </c>
      <c r="H4560" t="s">
        <v>187</v>
      </c>
      <c r="I4560" t="s">
        <v>136</v>
      </c>
      <c r="J4560" t="s">
        <v>137</v>
      </c>
      <c r="K4560" t="s">
        <v>138</v>
      </c>
      <c r="L4560" t="s">
        <v>12940</v>
      </c>
      <c r="M4560" t="s">
        <v>12941</v>
      </c>
      <c r="N4560">
        <v>1.9808333330000001</v>
      </c>
      <c r="O4560">
        <v>0</v>
      </c>
      <c r="P4560">
        <v>44</v>
      </c>
      <c r="Q4560">
        <v>0</v>
      </c>
      <c r="R4560">
        <v>0</v>
      </c>
      <c r="S4560">
        <v>0</v>
      </c>
      <c r="T4560">
        <v>12</v>
      </c>
      <c r="U4560">
        <v>0</v>
      </c>
      <c r="V4560">
        <v>0</v>
      </c>
      <c r="W4560">
        <v>0</v>
      </c>
      <c r="X4560">
        <v>22.842005876985315</v>
      </c>
      <c r="Y4560">
        <v>0</v>
      </c>
      <c r="Z4560">
        <v>0</v>
      </c>
      <c r="AA4560">
        <v>0</v>
      </c>
      <c r="AB4560">
        <v>13.390500756973708</v>
      </c>
      <c r="AC4560">
        <v>0</v>
      </c>
      <c r="AD4560">
        <v>0</v>
      </c>
      <c r="AE4560">
        <v>36.232506633959019</v>
      </c>
    </row>
    <row r="4561" spans="1:31" x14ac:dyDescent="0.3">
      <c r="A4561">
        <v>2697537</v>
      </c>
      <c r="B4561">
        <v>1</v>
      </c>
      <c r="C4561" t="s">
        <v>80</v>
      </c>
      <c r="D4561" t="s">
        <v>93</v>
      </c>
      <c r="E4561" t="s">
        <v>160</v>
      </c>
      <c r="F4561" t="s">
        <v>12942</v>
      </c>
      <c r="G4561" t="s">
        <v>346</v>
      </c>
      <c r="H4561" t="s">
        <v>135</v>
      </c>
      <c r="I4561" t="s">
        <v>136</v>
      </c>
      <c r="J4561" t="s">
        <v>137</v>
      </c>
      <c r="K4561" t="s">
        <v>166</v>
      </c>
      <c r="L4561" t="s">
        <v>12943</v>
      </c>
      <c r="M4561" t="s">
        <v>12944</v>
      </c>
      <c r="N4561">
        <v>2.5261111110000001</v>
      </c>
      <c r="O4561">
        <v>0</v>
      </c>
      <c r="P4561">
        <v>124</v>
      </c>
      <c r="Q4561">
        <v>15</v>
      </c>
      <c r="R4561">
        <v>17</v>
      </c>
      <c r="S4561">
        <v>2</v>
      </c>
      <c r="T4561">
        <v>59</v>
      </c>
      <c r="U4561">
        <v>1</v>
      </c>
      <c r="V4561">
        <v>0</v>
      </c>
      <c r="W4561">
        <v>0</v>
      </c>
      <c r="X4561">
        <v>56.719880000534715</v>
      </c>
      <c r="Y4561">
        <v>142.13776614130933</v>
      </c>
      <c r="Z4561">
        <v>60.034257615671528</v>
      </c>
      <c r="AA4561">
        <v>24.047477463574179</v>
      </c>
      <c r="AB4561">
        <v>120.00761643055465</v>
      </c>
      <c r="AC4561">
        <v>0</v>
      </c>
      <c r="AD4561">
        <v>0</v>
      </c>
      <c r="AE4561">
        <v>402.94699765164444</v>
      </c>
    </row>
    <row r="4562" spans="1:31" x14ac:dyDescent="0.3">
      <c r="A4562">
        <v>2697677</v>
      </c>
      <c r="B4562">
        <v>1</v>
      </c>
      <c r="C4562" t="s">
        <v>80</v>
      </c>
      <c r="D4562" t="s">
        <v>110</v>
      </c>
      <c r="E4562" t="s">
        <v>244</v>
      </c>
      <c r="F4562" t="s">
        <v>12945</v>
      </c>
      <c r="G4562" t="s">
        <v>346</v>
      </c>
      <c r="H4562" t="s">
        <v>187</v>
      </c>
      <c r="I4562" t="s">
        <v>136</v>
      </c>
      <c r="J4562" t="s">
        <v>137</v>
      </c>
      <c r="K4562" t="s">
        <v>166</v>
      </c>
      <c r="L4562" t="s">
        <v>12946</v>
      </c>
      <c r="M4562" t="s">
        <v>12947</v>
      </c>
      <c r="N4562">
        <v>7.4302777769999997</v>
      </c>
      <c r="O4562">
        <v>0</v>
      </c>
      <c r="P4562">
        <v>83</v>
      </c>
      <c r="Q4562">
        <v>0</v>
      </c>
      <c r="R4562">
        <v>0</v>
      </c>
      <c r="S4562">
        <v>0</v>
      </c>
      <c r="T4562">
        <v>49</v>
      </c>
      <c r="U4562">
        <v>0</v>
      </c>
      <c r="V4562">
        <v>0</v>
      </c>
      <c r="W4562">
        <v>0</v>
      </c>
      <c r="X4562">
        <v>135.79229190288839</v>
      </c>
      <c r="Y4562">
        <v>0</v>
      </c>
      <c r="Z4562">
        <v>0</v>
      </c>
      <c r="AA4562">
        <v>0</v>
      </c>
      <c r="AB4562">
        <v>591.95760007800027</v>
      </c>
      <c r="AC4562">
        <v>0</v>
      </c>
      <c r="AD4562">
        <v>0</v>
      </c>
      <c r="AE4562">
        <v>727.74989198088861</v>
      </c>
    </row>
    <row r="4563" spans="1:31" x14ac:dyDescent="0.3">
      <c r="A4563">
        <v>2697678</v>
      </c>
      <c r="B4563">
        <v>1</v>
      </c>
      <c r="C4563" t="s">
        <v>80</v>
      </c>
      <c r="D4563" t="s">
        <v>86</v>
      </c>
      <c r="E4563" t="s">
        <v>244</v>
      </c>
      <c r="F4563" t="s">
        <v>2424</v>
      </c>
      <c r="G4563" t="s">
        <v>346</v>
      </c>
      <c r="H4563" t="s">
        <v>187</v>
      </c>
      <c r="I4563" t="s">
        <v>136</v>
      </c>
      <c r="J4563" t="s">
        <v>137</v>
      </c>
      <c r="K4563" t="s">
        <v>166</v>
      </c>
      <c r="L4563" t="s">
        <v>12948</v>
      </c>
      <c r="M4563" t="s">
        <v>12949</v>
      </c>
      <c r="N4563">
        <v>6.8158333329999996</v>
      </c>
      <c r="O4563">
        <v>0</v>
      </c>
      <c r="P4563">
        <v>144</v>
      </c>
      <c r="Q4563">
        <v>0</v>
      </c>
      <c r="R4563">
        <v>3</v>
      </c>
      <c r="S4563">
        <v>0</v>
      </c>
      <c r="T4563">
        <v>17</v>
      </c>
      <c r="U4563">
        <v>0</v>
      </c>
      <c r="V4563">
        <v>0</v>
      </c>
      <c r="W4563">
        <v>0</v>
      </c>
      <c r="X4563">
        <v>884.3860318455794</v>
      </c>
      <c r="Y4563">
        <v>0</v>
      </c>
      <c r="Z4563">
        <v>12.259733876873808</v>
      </c>
      <c r="AA4563">
        <v>0</v>
      </c>
      <c r="AB4563">
        <v>191.63338978907055</v>
      </c>
      <c r="AC4563">
        <v>0</v>
      </c>
      <c r="AD4563">
        <v>0</v>
      </c>
      <c r="AE4563">
        <v>1088.2791555115239</v>
      </c>
    </row>
    <row r="4564" spans="1:31" x14ac:dyDescent="0.3">
      <c r="A4564">
        <v>2697753</v>
      </c>
      <c r="B4564">
        <v>1</v>
      </c>
      <c r="C4564" t="s">
        <v>80</v>
      </c>
      <c r="D4564" t="s">
        <v>109</v>
      </c>
      <c r="E4564" t="s">
        <v>184</v>
      </c>
      <c r="F4564" t="s">
        <v>1170</v>
      </c>
      <c r="G4564" t="s">
        <v>346</v>
      </c>
      <c r="H4564" t="s">
        <v>187</v>
      </c>
      <c r="I4564" t="s">
        <v>136</v>
      </c>
      <c r="J4564" t="s">
        <v>137</v>
      </c>
      <c r="K4564" t="s">
        <v>166</v>
      </c>
      <c r="L4564" t="s">
        <v>12950</v>
      </c>
      <c r="M4564" t="s">
        <v>12951</v>
      </c>
      <c r="N4564">
        <v>5.9402777770000004</v>
      </c>
      <c r="O4564">
        <v>0</v>
      </c>
      <c r="P4564">
        <v>24</v>
      </c>
      <c r="Q4564">
        <v>0</v>
      </c>
      <c r="R4564">
        <v>7</v>
      </c>
      <c r="S4564">
        <v>0</v>
      </c>
      <c r="T4564">
        <v>12</v>
      </c>
      <c r="U4564">
        <v>0</v>
      </c>
      <c r="V4564">
        <v>0</v>
      </c>
      <c r="W4564">
        <v>0</v>
      </c>
      <c r="X4564">
        <v>17.866095454970122</v>
      </c>
      <c r="Y4564">
        <v>0</v>
      </c>
      <c r="Z4564">
        <v>2.4549080255087024</v>
      </c>
      <c r="AA4564">
        <v>0</v>
      </c>
      <c r="AB4564">
        <v>34.504336392021131</v>
      </c>
      <c r="AC4564">
        <v>0</v>
      </c>
      <c r="AD4564">
        <v>0</v>
      </c>
      <c r="AE4564">
        <v>54.825339872499953</v>
      </c>
    </row>
    <row r="4565" spans="1:31" x14ac:dyDescent="0.3">
      <c r="A4565">
        <v>2697761</v>
      </c>
      <c r="B4565">
        <v>1</v>
      </c>
      <c r="C4565" t="s">
        <v>80</v>
      </c>
      <c r="D4565" t="s">
        <v>82</v>
      </c>
      <c r="E4565" t="s">
        <v>244</v>
      </c>
      <c r="F4565" t="s">
        <v>12952</v>
      </c>
      <c r="G4565" t="s">
        <v>346</v>
      </c>
      <c r="H4565" t="s">
        <v>187</v>
      </c>
      <c r="I4565" t="s">
        <v>136</v>
      </c>
      <c r="J4565" t="s">
        <v>137</v>
      </c>
      <c r="K4565" t="s">
        <v>166</v>
      </c>
      <c r="L4565" t="s">
        <v>12953</v>
      </c>
      <c r="M4565" t="s">
        <v>12954</v>
      </c>
      <c r="N4565">
        <v>6.7436111109999999</v>
      </c>
      <c r="O4565">
        <v>0</v>
      </c>
      <c r="P4565">
        <v>582</v>
      </c>
      <c r="Q4565">
        <v>0</v>
      </c>
      <c r="R4565">
        <v>0</v>
      </c>
      <c r="S4565">
        <v>0</v>
      </c>
      <c r="T4565">
        <v>106</v>
      </c>
      <c r="U4565">
        <v>0</v>
      </c>
      <c r="V4565">
        <v>0</v>
      </c>
      <c r="W4565">
        <v>0</v>
      </c>
      <c r="X4565">
        <v>688.40587499439391</v>
      </c>
      <c r="Y4565">
        <v>0</v>
      </c>
      <c r="Z4565">
        <v>0</v>
      </c>
      <c r="AA4565">
        <v>0</v>
      </c>
      <c r="AB4565">
        <v>668.84957327527559</v>
      </c>
      <c r="AC4565">
        <v>0</v>
      </c>
      <c r="AD4565">
        <v>0</v>
      </c>
      <c r="AE4565">
        <v>1357.2554482696696</v>
      </c>
    </row>
    <row r="4566" spans="1:31" x14ac:dyDescent="0.3">
      <c r="A4566">
        <v>2697769</v>
      </c>
      <c r="B4566">
        <v>1</v>
      </c>
      <c r="C4566" t="s">
        <v>80</v>
      </c>
      <c r="D4566" t="s">
        <v>82</v>
      </c>
      <c r="E4566" t="s">
        <v>244</v>
      </c>
      <c r="F4566" t="s">
        <v>12955</v>
      </c>
      <c r="G4566" t="s">
        <v>346</v>
      </c>
      <c r="H4566" t="s">
        <v>187</v>
      </c>
      <c r="I4566" t="s">
        <v>136</v>
      </c>
      <c r="J4566" t="s">
        <v>137</v>
      </c>
      <c r="K4566" t="s">
        <v>166</v>
      </c>
      <c r="L4566" t="s">
        <v>12956</v>
      </c>
      <c r="M4566" t="s">
        <v>12957</v>
      </c>
      <c r="N4566">
        <v>6.1711111110000001</v>
      </c>
      <c r="O4566">
        <v>0</v>
      </c>
      <c r="P4566">
        <v>809</v>
      </c>
      <c r="Q4566">
        <v>0</v>
      </c>
      <c r="R4566">
        <v>0</v>
      </c>
      <c r="S4566">
        <v>0</v>
      </c>
      <c r="T4566">
        <v>47</v>
      </c>
      <c r="U4566">
        <v>0</v>
      </c>
      <c r="V4566">
        <v>0</v>
      </c>
      <c r="W4566">
        <v>0</v>
      </c>
      <c r="X4566">
        <v>768.21671598551632</v>
      </c>
      <c r="Y4566">
        <v>0</v>
      </c>
      <c r="Z4566">
        <v>0</v>
      </c>
      <c r="AA4566">
        <v>0</v>
      </c>
      <c r="AB4566">
        <v>224.07047885104726</v>
      </c>
      <c r="AC4566">
        <v>0</v>
      </c>
      <c r="AD4566">
        <v>0</v>
      </c>
      <c r="AE4566">
        <v>992.28719483656357</v>
      </c>
    </row>
    <row r="4567" spans="1:31" x14ac:dyDescent="0.3">
      <c r="A4567">
        <v>2697777</v>
      </c>
      <c r="B4567">
        <v>1</v>
      </c>
      <c r="C4567" t="s">
        <v>80</v>
      </c>
      <c r="D4567" t="s">
        <v>108</v>
      </c>
      <c r="E4567" t="s">
        <v>213</v>
      </c>
      <c r="F4567" t="s">
        <v>12958</v>
      </c>
      <c r="G4567" t="s">
        <v>688</v>
      </c>
      <c r="H4567" t="s">
        <v>187</v>
      </c>
      <c r="I4567" t="s">
        <v>136</v>
      </c>
      <c r="J4567" t="s">
        <v>137</v>
      </c>
      <c r="K4567" t="s">
        <v>138</v>
      </c>
      <c r="L4567" t="s">
        <v>12959</v>
      </c>
      <c r="M4567" t="s">
        <v>12960</v>
      </c>
      <c r="N4567">
        <v>5.5433333329999996</v>
      </c>
      <c r="O4567">
        <v>0</v>
      </c>
      <c r="P4567">
        <v>1</v>
      </c>
      <c r="Q4567">
        <v>0</v>
      </c>
      <c r="R4567">
        <v>0</v>
      </c>
      <c r="S4567">
        <v>0</v>
      </c>
      <c r="T4567">
        <v>0</v>
      </c>
      <c r="U4567">
        <v>0</v>
      </c>
      <c r="V4567">
        <v>0</v>
      </c>
      <c r="W4567">
        <v>0</v>
      </c>
      <c r="X4567">
        <v>0.12904111569706417</v>
      </c>
      <c r="Y4567">
        <v>0</v>
      </c>
      <c r="Z4567">
        <v>0</v>
      </c>
      <c r="AA4567">
        <v>0</v>
      </c>
      <c r="AB4567">
        <v>0</v>
      </c>
      <c r="AC4567">
        <v>0</v>
      </c>
      <c r="AD4567">
        <v>0</v>
      </c>
      <c r="AE4567">
        <v>0.12904111569706417</v>
      </c>
    </row>
    <row r="4568" spans="1:31" x14ac:dyDescent="0.3">
      <c r="A4568">
        <v>2697922</v>
      </c>
      <c r="B4568">
        <v>1</v>
      </c>
      <c r="C4568" t="s">
        <v>80</v>
      </c>
      <c r="D4568" t="s">
        <v>82</v>
      </c>
      <c r="E4568" t="s">
        <v>213</v>
      </c>
      <c r="F4568" t="s">
        <v>12961</v>
      </c>
      <c r="G4568" t="s">
        <v>688</v>
      </c>
      <c r="H4568" t="s">
        <v>187</v>
      </c>
      <c r="I4568" t="s">
        <v>136</v>
      </c>
      <c r="J4568" t="s">
        <v>137</v>
      </c>
      <c r="K4568" t="s">
        <v>138</v>
      </c>
      <c r="L4568" t="s">
        <v>12962</v>
      </c>
      <c r="M4568" t="s">
        <v>12963</v>
      </c>
      <c r="N4568">
        <v>2.216111111</v>
      </c>
      <c r="O4568">
        <v>0</v>
      </c>
      <c r="P4568">
        <v>1</v>
      </c>
      <c r="Q4568">
        <v>0</v>
      </c>
      <c r="R4568">
        <v>0</v>
      </c>
      <c r="S4568">
        <v>0</v>
      </c>
      <c r="T4568">
        <v>0</v>
      </c>
      <c r="U4568">
        <v>0</v>
      </c>
      <c r="V4568">
        <v>0</v>
      </c>
      <c r="W4568">
        <v>0</v>
      </c>
      <c r="X4568">
        <v>0.25612362700959379</v>
      </c>
      <c r="Y4568">
        <v>0</v>
      </c>
      <c r="Z4568">
        <v>0</v>
      </c>
      <c r="AA4568">
        <v>0</v>
      </c>
      <c r="AB4568">
        <v>0</v>
      </c>
      <c r="AC4568">
        <v>0</v>
      </c>
      <c r="AD4568">
        <v>0</v>
      </c>
      <c r="AE4568">
        <v>0.25612362700959379</v>
      </c>
    </row>
    <row r="4569" spans="1:31" x14ac:dyDescent="0.3">
      <c r="A4569">
        <v>2696867</v>
      </c>
      <c r="B4569">
        <v>1</v>
      </c>
      <c r="C4569" t="s">
        <v>80</v>
      </c>
      <c r="D4569" t="s">
        <v>94</v>
      </c>
      <c r="E4569" t="s">
        <v>184</v>
      </c>
      <c r="F4569" t="s">
        <v>12964</v>
      </c>
      <c r="G4569" t="s">
        <v>6719</v>
      </c>
      <c r="H4569" t="s">
        <v>187</v>
      </c>
      <c r="I4569" t="s">
        <v>136</v>
      </c>
      <c r="J4569" t="s">
        <v>137</v>
      </c>
      <c r="K4569" t="s">
        <v>138</v>
      </c>
      <c r="L4569" t="s">
        <v>12965</v>
      </c>
      <c r="M4569" t="s">
        <v>12966</v>
      </c>
      <c r="N4569">
        <v>1.9675</v>
      </c>
      <c r="O4569">
        <v>0</v>
      </c>
      <c r="P4569">
        <v>50</v>
      </c>
      <c r="Q4569">
        <v>0</v>
      </c>
      <c r="R4569">
        <v>0</v>
      </c>
      <c r="S4569">
        <v>0</v>
      </c>
      <c r="T4569">
        <v>1</v>
      </c>
      <c r="U4569">
        <v>0</v>
      </c>
      <c r="V4569">
        <v>0</v>
      </c>
      <c r="W4569">
        <v>0</v>
      </c>
      <c r="X4569">
        <v>15.287121307887956</v>
      </c>
      <c r="Y4569">
        <v>0</v>
      </c>
      <c r="Z4569">
        <v>0</v>
      </c>
      <c r="AA4569">
        <v>0</v>
      </c>
      <c r="AB4569">
        <v>0.6318941952569459</v>
      </c>
      <c r="AC4569">
        <v>0</v>
      </c>
      <c r="AD4569">
        <v>0</v>
      </c>
      <c r="AE4569">
        <v>15.919015503144902</v>
      </c>
    </row>
    <row r="4570" spans="1:31" x14ac:dyDescent="0.3">
      <c r="A4570">
        <v>2697685</v>
      </c>
      <c r="B4570">
        <v>1</v>
      </c>
      <c r="C4570" t="s">
        <v>80</v>
      </c>
      <c r="D4570" t="s">
        <v>84</v>
      </c>
      <c r="E4570" t="s">
        <v>244</v>
      </c>
      <c r="F4570" t="s">
        <v>12967</v>
      </c>
      <c r="G4570" t="s">
        <v>346</v>
      </c>
      <c r="H4570" t="s">
        <v>187</v>
      </c>
      <c r="I4570" t="s">
        <v>136</v>
      </c>
      <c r="J4570" t="s">
        <v>137</v>
      </c>
      <c r="K4570" t="s">
        <v>166</v>
      </c>
      <c r="L4570" t="s">
        <v>12968</v>
      </c>
      <c r="M4570" t="s">
        <v>12969</v>
      </c>
      <c r="N4570">
        <v>8.0119444439999992</v>
      </c>
      <c r="O4570">
        <v>0</v>
      </c>
      <c r="P4570">
        <v>1364</v>
      </c>
      <c r="Q4570">
        <v>0</v>
      </c>
      <c r="R4570">
        <v>0</v>
      </c>
      <c r="S4570">
        <v>0</v>
      </c>
      <c r="T4570">
        <v>63</v>
      </c>
      <c r="U4570">
        <v>0</v>
      </c>
      <c r="V4570">
        <v>0</v>
      </c>
      <c r="W4570">
        <v>0</v>
      </c>
      <c r="X4570">
        <v>2042.7569336645665</v>
      </c>
      <c r="Y4570">
        <v>0</v>
      </c>
      <c r="Z4570">
        <v>0</v>
      </c>
      <c r="AA4570">
        <v>0</v>
      </c>
      <c r="AB4570">
        <v>402.96469487663319</v>
      </c>
      <c r="AC4570">
        <v>0</v>
      </c>
      <c r="AD4570">
        <v>0</v>
      </c>
      <c r="AE4570">
        <v>2445.7216285411996</v>
      </c>
    </row>
    <row r="4571" spans="1:31" x14ac:dyDescent="0.3">
      <c r="A4571">
        <v>2697689</v>
      </c>
      <c r="B4571">
        <v>1</v>
      </c>
      <c r="C4571" t="s">
        <v>80</v>
      </c>
      <c r="D4571" t="s">
        <v>91</v>
      </c>
      <c r="E4571" t="s">
        <v>244</v>
      </c>
      <c r="F4571" t="s">
        <v>10324</v>
      </c>
      <c r="G4571" t="s">
        <v>165</v>
      </c>
      <c r="H4571" t="s">
        <v>187</v>
      </c>
      <c r="I4571" t="s">
        <v>136</v>
      </c>
      <c r="J4571" t="s">
        <v>137</v>
      </c>
      <c r="K4571" t="s">
        <v>166</v>
      </c>
      <c r="L4571" t="s">
        <v>12970</v>
      </c>
      <c r="M4571" t="s">
        <v>12971</v>
      </c>
      <c r="N4571">
        <v>7.7111111110000001</v>
      </c>
      <c r="O4571">
        <v>0</v>
      </c>
      <c r="P4571">
        <v>44</v>
      </c>
      <c r="Q4571">
        <v>0</v>
      </c>
      <c r="R4571">
        <v>0</v>
      </c>
      <c r="S4571">
        <v>0</v>
      </c>
      <c r="T4571">
        <v>1</v>
      </c>
      <c r="U4571">
        <v>0</v>
      </c>
      <c r="V4571">
        <v>0</v>
      </c>
      <c r="W4571">
        <v>0</v>
      </c>
      <c r="X4571">
        <v>61.8908401824973</v>
      </c>
      <c r="Y4571">
        <v>0</v>
      </c>
      <c r="Z4571">
        <v>0</v>
      </c>
      <c r="AA4571">
        <v>0</v>
      </c>
      <c r="AB4571">
        <v>6.2735322436897443</v>
      </c>
      <c r="AC4571">
        <v>0</v>
      </c>
      <c r="AD4571">
        <v>0</v>
      </c>
      <c r="AE4571">
        <v>68.164372426187043</v>
      </c>
    </row>
    <row r="4572" spans="1:31" x14ac:dyDescent="0.3">
      <c r="A4572">
        <v>2697710</v>
      </c>
      <c r="B4572">
        <v>1</v>
      </c>
      <c r="C4572" t="s">
        <v>80</v>
      </c>
      <c r="D4572" t="s">
        <v>93</v>
      </c>
      <c r="E4572" t="s">
        <v>244</v>
      </c>
      <c r="F4572" t="s">
        <v>12972</v>
      </c>
      <c r="G4572" t="s">
        <v>346</v>
      </c>
      <c r="H4572" t="s">
        <v>187</v>
      </c>
      <c r="I4572" t="s">
        <v>136</v>
      </c>
      <c r="J4572" t="s">
        <v>137</v>
      </c>
      <c r="K4572" t="s">
        <v>166</v>
      </c>
      <c r="L4572" t="s">
        <v>12973</v>
      </c>
      <c r="M4572" t="s">
        <v>12974</v>
      </c>
      <c r="N4572">
        <v>7.0538888880000004</v>
      </c>
      <c r="O4572">
        <v>0</v>
      </c>
      <c r="P4572">
        <v>185</v>
      </c>
      <c r="Q4572">
        <v>0</v>
      </c>
      <c r="R4572">
        <v>1</v>
      </c>
      <c r="S4572">
        <v>0</v>
      </c>
      <c r="T4572">
        <v>21</v>
      </c>
      <c r="U4572">
        <v>0</v>
      </c>
      <c r="V4572">
        <v>0</v>
      </c>
      <c r="W4572">
        <v>0</v>
      </c>
      <c r="X4572">
        <v>195.72859314309397</v>
      </c>
      <c r="Y4572">
        <v>0</v>
      </c>
      <c r="Z4572">
        <v>0</v>
      </c>
      <c r="AA4572">
        <v>0</v>
      </c>
      <c r="AB4572">
        <v>188.70543042319613</v>
      </c>
      <c r="AC4572">
        <v>0</v>
      </c>
      <c r="AD4572">
        <v>0</v>
      </c>
      <c r="AE4572">
        <v>384.43402356629008</v>
      </c>
    </row>
    <row r="4573" spans="1:31" x14ac:dyDescent="0.3">
      <c r="A4573">
        <v>2697895</v>
      </c>
      <c r="B4573">
        <v>1</v>
      </c>
      <c r="C4573" t="s">
        <v>80</v>
      </c>
      <c r="D4573" t="s">
        <v>83</v>
      </c>
      <c r="E4573" t="s">
        <v>184</v>
      </c>
      <c r="F4573" t="s">
        <v>5350</v>
      </c>
      <c r="G4573" t="s">
        <v>346</v>
      </c>
      <c r="H4573" t="s">
        <v>187</v>
      </c>
      <c r="I4573" t="s">
        <v>136</v>
      </c>
      <c r="J4573" t="s">
        <v>137</v>
      </c>
      <c r="K4573" t="s">
        <v>166</v>
      </c>
      <c r="L4573" t="s">
        <v>12975</v>
      </c>
      <c r="M4573" t="s">
        <v>12976</v>
      </c>
      <c r="N4573">
        <v>2.7166666660000001</v>
      </c>
      <c r="O4573">
        <v>0</v>
      </c>
      <c r="P4573">
        <v>61</v>
      </c>
      <c r="Q4573">
        <v>0</v>
      </c>
      <c r="R4573">
        <v>0</v>
      </c>
      <c r="S4573">
        <v>0</v>
      </c>
      <c r="T4573">
        <v>12</v>
      </c>
      <c r="U4573">
        <v>0</v>
      </c>
      <c r="V4573">
        <v>0</v>
      </c>
      <c r="W4573">
        <v>0</v>
      </c>
      <c r="X4573">
        <v>60.808305814796363</v>
      </c>
      <c r="Y4573">
        <v>0</v>
      </c>
      <c r="Z4573">
        <v>0</v>
      </c>
      <c r="AA4573">
        <v>0</v>
      </c>
      <c r="AB4573">
        <v>38.32488398247343</v>
      </c>
      <c r="AC4573">
        <v>0</v>
      </c>
      <c r="AD4573">
        <v>0</v>
      </c>
      <c r="AE4573">
        <v>99.133189797269793</v>
      </c>
    </row>
    <row r="4574" spans="1:31" x14ac:dyDescent="0.3">
      <c r="A4574">
        <v>2697935</v>
      </c>
      <c r="B4574">
        <v>1</v>
      </c>
      <c r="C4574" t="s">
        <v>80</v>
      </c>
      <c r="D4574" t="s">
        <v>110</v>
      </c>
      <c r="E4574" t="s">
        <v>428</v>
      </c>
      <c r="F4574" t="s">
        <v>12875</v>
      </c>
      <c r="G4574" t="s">
        <v>903</v>
      </c>
      <c r="H4574" t="s">
        <v>187</v>
      </c>
      <c r="I4574" t="s">
        <v>136</v>
      </c>
      <c r="J4574" t="s">
        <v>137</v>
      </c>
      <c r="K4574" t="s">
        <v>138</v>
      </c>
      <c r="L4574" t="s">
        <v>12977</v>
      </c>
      <c r="M4574" t="s">
        <v>12978</v>
      </c>
      <c r="N4574">
        <v>0.56166666600000004</v>
      </c>
      <c r="O4574">
        <v>0</v>
      </c>
      <c r="P4574">
        <v>41</v>
      </c>
      <c r="Q4574">
        <v>0</v>
      </c>
      <c r="R4574">
        <v>0</v>
      </c>
      <c r="S4574">
        <v>0</v>
      </c>
      <c r="T4574">
        <v>1</v>
      </c>
      <c r="U4574">
        <v>0</v>
      </c>
      <c r="V4574">
        <v>0</v>
      </c>
      <c r="W4574">
        <v>0</v>
      </c>
      <c r="X4574">
        <v>4.0742595209303687</v>
      </c>
      <c r="Y4574">
        <v>0</v>
      </c>
      <c r="Z4574">
        <v>0</v>
      </c>
      <c r="AA4574">
        <v>0</v>
      </c>
      <c r="AB4574">
        <v>0</v>
      </c>
      <c r="AC4574">
        <v>0</v>
      </c>
      <c r="AD4574">
        <v>0</v>
      </c>
      <c r="AE4574">
        <v>4.0742595209303687</v>
      </c>
    </row>
    <row r="4575" spans="1:31" x14ac:dyDescent="0.3">
      <c r="A4575">
        <v>2697939</v>
      </c>
      <c r="B4575">
        <v>1</v>
      </c>
      <c r="C4575" t="s">
        <v>80</v>
      </c>
      <c r="D4575" t="s">
        <v>103</v>
      </c>
      <c r="E4575" t="s">
        <v>213</v>
      </c>
      <c r="F4575" t="s">
        <v>12979</v>
      </c>
      <c r="G4575" t="s">
        <v>688</v>
      </c>
      <c r="H4575" t="s">
        <v>187</v>
      </c>
      <c r="I4575" t="s">
        <v>136</v>
      </c>
      <c r="J4575" t="s">
        <v>137</v>
      </c>
      <c r="K4575" t="s">
        <v>138</v>
      </c>
      <c r="L4575" t="s">
        <v>12980</v>
      </c>
      <c r="M4575" t="s">
        <v>12981</v>
      </c>
      <c r="N4575">
        <v>2.9927777770000001</v>
      </c>
      <c r="O4575">
        <v>0</v>
      </c>
      <c r="P4575">
        <v>2</v>
      </c>
      <c r="Q4575">
        <v>0</v>
      </c>
      <c r="R4575">
        <v>1</v>
      </c>
      <c r="S4575">
        <v>0</v>
      </c>
      <c r="T4575">
        <v>0</v>
      </c>
      <c r="U4575">
        <v>0</v>
      </c>
      <c r="V4575">
        <v>0</v>
      </c>
      <c r="W4575">
        <v>0</v>
      </c>
      <c r="X4575">
        <v>1.0200676767050743</v>
      </c>
      <c r="Y4575">
        <v>0</v>
      </c>
      <c r="Z4575">
        <v>1.2748366744235859</v>
      </c>
      <c r="AA4575">
        <v>0</v>
      </c>
      <c r="AB4575">
        <v>0</v>
      </c>
      <c r="AC4575">
        <v>0</v>
      </c>
      <c r="AD4575">
        <v>0</v>
      </c>
      <c r="AE4575">
        <v>2.2949043511286602</v>
      </c>
    </row>
    <row r="4576" spans="1:31" x14ac:dyDescent="0.3">
      <c r="A4576">
        <v>2697942</v>
      </c>
      <c r="B4576">
        <v>1</v>
      </c>
      <c r="C4576" t="s">
        <v>81</v>
      </c>
      <c r="D4576" t="s">
        <v>117</v>
      </c>
      <c r="E4576" t="s">
        <v>213</v>
      </c>
      <c r="F4576" t="s">
        <v>12982</v>
      </c>
      <c r="G4576" t="s">
        <v>831</v>
      </c>
      <c r="H4576" t="s">
        <v>187</v>
      </c>
      <c r="I4576" t="s">
        <v>136</v>
      </c>
      <c r="J4576" t="s">
        <v>137</v>
      </c>
      <c r="K4576" t="s">
        <v>138</v>
      </c>
      <c r="L4576" t="s">
        <v>12983</v>
      </c>
      <c r="M4576" t="s">
        <v>12984</v>
      </c>
      <c r="N4576">
        <v>2.2694444439999999</v>
      </c>
      <c r="O4576">
        <v>0</v>
      </c>
      <c r="P4576">
        <v>0</v>
      </c>
      <c r="Q4576">
        <v>0</v>
      </c>
      <c r="R4576">
        <v>0</v>
      </c>
      <c r="S4576">
        <v>0</v>
      </c>
      <c r="T4576">
        <v>1</v>
      </c>
      <c r="U4576">
        <v>0</v>
      </c>
      <c r="V4576">
        <v>0</v>
      </c>
      <c r="W4576">
        <v>0</v>
      </c>
      <c r="X4576">
        <v>0</v>
      </c>
      <c r="Y4576">
        <v>0</v>
      </c>
      <c r="Z4576">
        <v>0</v>
      </c>
      <c r="AA4576">
        <v>0</v>
      </c>
      <c r="AB4576">
        <v>3.4994231779988755E-2</v>
      </c>
      <c r="AC4576">
        <v>0</v>
      </c>
      <c r="AD4576">
        <v>0</v>
      </c>
      <c r="AE4576">
        <v>3.4994231779988755E-2</v>
      </c>
    </row>
    <row r="4577" spans="1:31" x14ac:dyDescent="0.3">
      <c r="A4577">
        <v>2697957</v>
      </c>
      <c r="B4577">
        <v>1</v>
      </c>
      <c r="C4577" t="s">
        <v>80</v>
      </c>
      <c r="D4577" t="s">
        <v>96</v>
      </c>
      <c r="E4577" t="s">
        <v>213</v>
      </c>
      <c r="F4577" t="s">
        <v>12985</v>
      </c>
      <c r="G4577" t="s">
        <v>831</v>
      </c>
      <c r="H4577" t="s">
        <v>187</v>
      </c>
      <c r="I4577" t="s">
        <v>136</v>
      </c>
      <c r="J4577" t="s">
        <v>137</v>
      </c>
      <c r="K4577" t="s">
        <v>138</v>
      </c>
      <c r="L4577" t="s">
        <v>12986</v>
      </c>
      <c r="M4577" t="s">
        <v>12987</v>
      </c>
      <c r="N4577">
        <v>2.3222222220000002</v>
      </c>
      <c r="O4577">
        <v>0</v>
      </c>
      <c r="P4577">
        <v>1</v>
      </c>
      <c r="Q4577">
        <v>0</v>
      </c>
      <c r="R4577">
        <v>0</v>
      </c>
      <c r="S4577">
        <v>0</v>
      </c>
      <c r="T4577">
        <v>0</v>
      </c>
      <c r="U4577">
        <v>0</v>
      </c>
      <c r="V4577">
        <v>0</v>
      </c>
      <c r="W4577">
        <v>0</v>
      </c>
      <c r="X4577">
        <v>0.43631779353083333</v>
      </c>
      <c r="Y4577">
        <v>0</v>
      </c>
      <c r="Z4577">
        <v>0</v>
      </c>
      <c r="AA4577">
        <v>0</v>
      </c>
      <c r="AB4577">
        <v>0</v>
      </c>
      <c r="AC4577">
        <v>0</v>
      </c>
      <c r="AD4577">
        <v>0</v>
      </c>
      <c r="AE4577">
        <v>0.43631779353083333</v>
      </c>
    </row>
    <row r="4578" spans="1:31" x14ac:dyDescent="0.3">
      <c r="A4578">
        <v>2697958</v>
      </c>
      <c r="B4578">
        <v>1</v>
      </c>
      <c r="C4578" t="s">
        <v>81</v>
      </c>
      <c r="D4578" t="s">
        <v>115</v>
      </c>
      <c r="E4578" t="s">
        <v>244</v>
      </c>
      <c r="F4578" t="s">
        <v>2816</v>
      </c>
      <c r="G4578" t="s">
        <v>968</v>
      </c>
      <c r="H4578" t="s">
        <v>187</v>
      </c>
      <c r="I4578" t="s">
        <v>136</v>
      </c>
      <c r="J4578" t="s">
        <v>137</v>
      </c>
      <c r="K4578" t="s">
        <v>138</v>
      </c>
      <c r="L4578" t="s">
        <v>12988</v>
      </c>
      <c r="M4578" t="s">
        <v>12989</v>
      </c>
      <c r="N4578">
        <v>1.858333333</v>
      </c>
      <c r="O4578">
        <v>0</v>
      </c>
      <c r="P4578">
        <v>19</v>
      </c>
      <c r="Q4578">
        <v>0</v>
      </c>
      <c r="R4578">
        <v>0</v>
      </c>
      <c r="S4578">
        <v>0</v>
      </c>
      <c r="T4578">
        <v>0</v>
      </c>
      <c r="U4578">
        <v>0</v>
      </c>
      <c r="V4578">
        <v>0</v>
      </c>
      <c r="W4578">
        <v>0</v>
      </c>
      <c r="X4578">
        <v>1.0459537923525</v>
      </c>
      <c r="Y4578">
        <v>0</v>
      </c>
      <c r="Z4578">
        <v>0</v>
      </c>
      <c r="AA4578">
        <v>0</v>
      </c>
      <c r="AB4578">
        <v>0</v>
      </c>
      <c r="AC4578">
        <v>0</v>
      </c>
      <c r="AD4578">
        <v>0</v>
      </c>
      <c r="AE4578">
        <v>1.0459537923525</v>
      </c>
    </row>
    <row r="4579" spans="1:31" x14ac:dyDescent="0.3">
      <c r="A4579">
        <v>2697977</v>
      </c>
      <c r="B4579">
        <v>1</v>
      </c>
      <c r="C4579" t="s">
        <v>80</v>
      </c>
      <c r="D4579" t="s">
        <v>83</v>
      </c>
      <c r="E4579" t="s">
        <v>244</v>
      </c>
      <c r="F4579" t="s">
        <v>12990</v>
      </c>
      <c r="G4579" t="s">
        <v>165</v>
      </c>
      <c r="H4579" t="s">
        <v>187</v>
      </c>
      <c r="I4579" t="s">
        <v>136</v>
      </c>
      <c r="J4579" t="s">
        <v>137</v>
      </c>
      <c r="K4579" t="s">
        <v>166</v>
      </c>
      <c r="L4579" t="s">
        <v>12991</v>
      </c>
      <c r="M4579" t="s">
        <v>12992</v>
      </c>
      <c r="N4579">
        <v>0.66083333300000002</v>
      </c>
      <c r="O4579">
        <v>0</v>
      </c>
      <c r="P4579">
        <v>564</v>
      </c>
      <c r="Q4579">
        <v>0</v>
      </c>
      <c r="R4579">
        <v>0</v>
      </c>
      <c r="S4579">
        <v>0</v>
      </c>
      <c r="T4579">
        <v>28</v>
      </c>
      <c r="U4579">
        <v>0</v>
      </c>
      <c r="V4579">
        <v>0</v>
      </c>
      <c r="W4579">
        <v>0</v>
      </c>
      <c r="X4579">
        <v>73.488298241119352</v>
      </c>
      <c r="Y4579">
        <v>0</v>
      </c>
      <c r="Z4579">
        <v>0</v>
      </c>
      <c r="AA4579">
        <v>0</v>
      </c>
      <c r="AB4579">
        <v>42.512827277763193</v>
      </c>
      <c r="AC4579">
        <v>0</v>
      </c>
      <c r="AD4579">
        <v>0</v>
      </c>
      <c r="AE4579">
        <v>116.00112551888255</v>
      </c>
    </row>
    <row r="4580" spans="1:31" x14ac:dyDescent="0.3">
      <c r="A4580">
        <v>2697978</v>
      </c>
      <c r="B4580">
        <v>1</v>
      </c>
      <c r="C4580" t="s">
        <v>80</v>
      </c>
      <c r="D4580" t="s">
        <v>83</v>
      </c>
      <c r="E4580" t="s">
        <v>244</v>
      </c>
      <c r="F4580" t="s">
        <v>12993</v>
      </c>
      <c r="G4580" t="s">
        <v>409</v>
      </c>
      <c r="H4580" t="s">
        <v>187</v>
      </c>
      <c r="I4580" t="s">
        <v>136</v>
      </c>
      <c r="J4580" t="s">
        <v>137</v>
      </c>
      <c r="K4580" t="s">
        <v>138</v>
      </c>
      <c r="L4580" t="s">
        <v>12994</v>
      </c>
      <c r="M4580" t="s">
        <v>12995</v>
      </c>
      <c r="N4580">
        <v>0.322222222</v>
      </c>
      <c r="O4580">
        <v>0</v>
      </c>
      <c r="P4580">
        <v>351</v>
      </c>
      <c r="Q4580">
        <v>0</v>
      </c>
      <c r="R4580">
        <v>0</v>
      </c>
      <c r="S4580">
        <v>0</v>
      </c>
      <c r="T4580">
        <v>98</v>
      </c>
      <c r="U4580">
        <v>0</v>
      </c>
      <c r="V4580">
        <v>0</v>
      </c>
      <c r="W4580">
        <v>0</v>
      </c>
      <c r="X4580">
        <v>27.265728658227872</v>
      </c>
      <c r="Y4580">
        <v>0</v>
      </c>
      <c r="Z4580">
        <v>0</v>
      </c>
      <c r="AA4580">
        <v>0</v>
      </c>
      <c r="AB4580">
        <v>49.703853735058431</v>
      </c>
      <c r="AC4580">
        <v>0</v>
      </c>
      <c r="AD4580">
        <v>0</v>
      </c>
      <c r="AE4580">
        <v>76.969582393286302</v>
      </c>
    </row>
    <row r="4581" spans="1:31" x14ac:dyDescent="0.3">
      <c r="A4581">
        <v>2697897</v>
      </c>
      <c r="B4581">
        <v>1</v>
      </c>
      <c r="C4581" t="s">
        <v>80</v>
      </c>
      <c r="D4581" t="s">
        <v>108</v>
      </c>
      <c r="E4581" t="s">
        <v>184</v>
      </c>
      <c r="F4581" t="s">
        <v>12996</v>
      </c>
      <c r="G4581" t="s">
        <v>688</v>
      </c>
      <c r="H4581" t="s">
        <v>187</v>
      </c>
      <c r="I4581" t="s">
        <v>136</v>
      </c>
      <c r="J4581" t="s">
        <v>137</v>
      </c>
      <c r="K4581" t="s">
        <v>138</v>
      </c>
      <c r="L4581" t="s">
        <v>12997</v>
      </c>
      <c r="M4581" t="s">
        <v>12998</v>
      </c>
      <c r="N4581">
        <v>4.2922222220000004</v>
      </c>
      <c r="O4581">
        <v>0</v>
      </c>
      <c r="P4581">
        <v>42</v>
      </c>
      <c r="Q4581">
        <v>0</v>
      </c>
      <c r="R4581">
        <v>3</v>
      </c>
      <c r="S4581">
        <v>0</v>
      </c>
      <c r="T4581">
        <v>2</v>
      </c>
      <c r="U4581">
        <v>0</v>
      </c>
      <c r="V4581">
        <v>0</v>
      </c>
      <c r="W4581">
        <v>0</v>
      </c>
      <c r="X4581">
        <v>26.412204908899017</v>
      </c>
      <c r="Y4581">
        <v>0</v>
      </c>
      <c r="Z4581">
        <v>4.711910600837764</v>
      </c>
      <c r="AA4581">
        <v>0</v>
      </c>
      <c r="AB4581">
        <v>16.855994516577237</v>
      </c>
      <c r="AC4581">
        <v>0</v>
      </c>
      <c r="AD4581">
        <v>0</v>
      </c>
      <c r="AE4581">
        <v>47.980110026314023</v>
      </c>
    </row>
    <row r="4582" spans="1:31" x14ac:dyDescent="0.3">
      <c r="A4582">
        <v>2697946</v>
      </c>
      <c r="B4582">
        <v>1</v>
      </c>
      <c r="C4582" t="s">
        <v>80</v>
      </c>
      <c r="D4582" t="s">
        <v>100</v>
      </c>
      <c r="E4582" t="s">
        <v>213</v>
      </c>
      <c r="F4582" t="s">
        <v>12999</v>
      </c>
      <c r="G4582" t="s">
        <v>688</v>
      </c>
      <c r="H4582" t="s">
        <v>187</v>
      </c>
      <c r="I4582" t="s">
        <v>136</v>
      </c>
      <c r="J4582" t="s">
        <v>137</v>
      </c>
      <c r="K4582" t="s">
        <v>138</v>
      </c>
      <c r="L4582" t="s">
        <v>13000</v>
      </c>
      <c r="M4582" t="s">
        <v>13001</v>
      </c>
      <c r="N4582">
        <v>2.5433333330000001</v>
      </c>
      <c r="O4582">
        <v>0</v>
      </c>
      <c r="P4582">
        <v>0</v>
      </c>
      <c r="Q4582">
        <v>0</v>
      </c>
      <c r="R4582">
        <v>0</v>
      </c>
      <c r="S4582">
        <v>0</v>
      </c>
      <c r="T4582">
        <v>1</v>
      </c>
      <c r="U4582">
        <v>0</v>
      </c>
      <c r="V4582">
        <v>0</v>
      </c>
      <c r="W4582">
        <v>0</v>
      </c>
      <c r="X4582">
        <v>0</v>
      </c>
      <c r="Y4582">
        <v>0</v>
      </c>
      <c r="Z4582">
        <v>0</v>
      </c>
      <c r="AA4582">
        <v>0</v>
      </c>
      <c r="AB4582">
        <v>0</v>
      </c>
      <c r="AC4582">
        <v>0</v>
      </c>
      <c r="AD4582">
        <v>0</v>
      </c>
      <c r="AE4582">
        <v>0</v>
      </c>
    </row>
    <row r="4583" spans="1:31" x14ac:dyDescent="0.3">
      <c r="A4583">
        <v>2697959</v>
      </c>
      <c r="B4583">
        <v>1</v>
      </c>
      <c r="C4583" t="s">
        <v>80</v>
      </c>
      <c r="D4583" t="s">
        <v>103</v>
      </c>
      <c r="E4583" t="s">
        <v>184</v>
      </c>
      <c r="F4583" t="s">
        <v>13002</v>
      </c>
      <c r="G4583" t="s">
        <v>186</v>
      </c>
      <c r="H4583" t="s">
        <v>187</v>
      </c>
      <c r="I4583" t="s">
        <v>136</v>
      </c>
      <c r="J4583" t="s">
        <v>137</v>
      </c>
      <c r="K4583" t="s">
        <v>138</v>
      </c>
      <c r="L4583" t="s">
        <v>13003</v>
      </c>
      <c r="M4583" t="s">
        <v>13004</v>
      </c>
      <c r="N4583">
        <v>1.9680555550000001</v>
      </c>
      <c r="O4583">
        <v>0</v>
      </c>
      <c r="P4583">
        <v>0</v>
      </c>
      <c r="Q4583">
        <v>0</v>
      </c>
      <c r="R4583">
        <v>3</v>
      </c>
      <c r="S4583">
        <v>0</v>
      </c>
      <c r="T4583">
        <v>0</v>
      </c>
      <c r="U4583">
        <v>0</v>
      </c>
      <c r="V4583">
        <v>0</v>
      </c>
      <c r="W4583">
        <v>0</v>
      </c>
      <c r="X4583">
        <v>0</v>
      </c>
      <c r="Y4583">
        <v>0</v>
      </c>
      <c r="Z4583">
        <v>6.7189553286949044</v>
      </c>
      <c r="AA4583">
        <v>0</v>
      </c>
      <c r="AB4583">
        <v>0</v>
      </c>
      <c r="AC4583">
        <v>0</v>
      </c>
      <c r="AD4583">
        <v>0</v>
      </c>
      <c r="AE4583">
        <v>6.7189553286949044</v>
      </c>
    </row>
    <row r="4584" spans="1:31" x14ac:dyDescent="0.3">
      <c r="A4584">
        <v>2697994</v>
      </c>
      <c r="B4584">
        <v>1</v>
      </c>
      <c r="C4584" t="s">
        <v>80</v>
      </c>
      <c r="D4584" t="s">
        <v>102</v>
      </c>
      <c r="E4584" t="s">
        <v>428</v>
      </c>
      <c r="F4584" t="s">
        <v>13005</v>
      </c>
      <c r="G4584" t="s">
        <v>1177</v>
      </c>
      <c r="H4584" t="s">
        <v>187</v>
      </c>
      <c r="I4584" t="s">
        <v>136</v>
      </c>
      <c r="J4584" t="s">
        <v>137</v>
      </c>
      <c r="K4584" t="s">
        <v>138</v>
      </c>
      <c r="L4584" t="s">
        <v>13006</v>
      </c>
      <c r="M4584" t="s">
        <v>13007</v>
      </c>
      <c r="N4584">
        <v>0.87194444400000004</v>
      </c>
      <c r="O4584">
        <v>0</v>
      </c>
      <c r="P4584">
        <v>5</v>
      </c>
      <c r="Q4584">
        <v>0</v>
      </c>
      <c r="R4584">
        <v>0</v>
      </c>
      <c r="S4584">
        <v>0</v>
      </c>
      <c r="T4584">
        <v>1</v>
      </c>
      <c r="U4584">
        <v>0</v>
      </c>
      <c r="V4584">
        <v>0</v>
      </c>
      <c r="W4584">
        <v>0</v>
      </c>
      <c r="X4584">
        <v>0.599994117629292</v>
      </c>
      <c r="Y4584">
        <v>0</v>
      </c>
      <c r="Z4584">
        <v>0</v>
      </c>
      <c r="AA4584">
        <v>0</v>
      </c>
      <c r="AB4584">
        <v>0.11912714350585055</v>
      </c>
      <c r="AC4584">
        <v>0</v>
      </c>
      <c r="AD4584">
        <v>0</v>
      </c>
      <c r="AE4584">
        <v>0.71912126113514252</v>
      </c>
    </row>
    <row r="4585" spans="1:31" x14ac:dyDescent="0.3">
      <c r="A4585">
        <v>2698003</v>
      </c>
      <c r="B4585">
        <v>1</v>
      </c>
      <c r="C4585" t="s">
        <v>81</v>
      </c>
      <c r="D4585" t="s">
        <v>113</v>
      </c>
      <c r="E4585" t="s">
        <v>184</v>
      </c>
      <c r="F4585" t="s">
        <v>13008</v>
      </c>
      <c r="G4585" t="s">
        <v>186</v>
      </c>
      <c r="H4585" t="s">
        <v>187</v>
      </c>
      <c r="I4585" t="s">
        <v>136</v>
      </c>
      <c r="J4585" t="s">
        <v>137</v>
      </c>
      <c r="K4585" t="s">
        <v>138</v>
      </c>
      <c r="L4585" t="s">
        <v>13009</v>
      </c>
      <c r="M4585" t="s">
        <v>13010</v>
      </c>
      <c r="N4585">
        <v>1.294444444</v>
      </c>
      <c r="O4585">
        <v>0</v>
      </c>
      <c r="P4585">
        <v>45</v>
      </c>
      <c r="Q4585">
        <v>0</v>
      </c>
      <c r="R4585">
        <v>1</v>
      </c>
      <c r="S4585">
        <v>0</v>
      </c>
      <c r="T4585">
        <v>1</v>
      </c>
      <c r="U4585">
        <v>0</v>
      </c>
      <c r="V4585">
        <v>0</v>
      </c>
      <c r="W4585">
        <v>0</v>
      </c>
      <c r="X4585">
        <v>7.550762254423133</v>
      </c>
      <c r="Y4585">
        <v>0</v>
      </c>
      <c r="Z4585">
        <v>0</v>
      </c>
      <c r="AA4585">
        <v>0</v>
      </c>
      <c r="AB4585">
        <v>1.9753777621076277E-2</v>
      </c>
      <c r="AC4585">
        <v>0</v>
      </c>
      <c r="AD4585">
        <v>0</v>
      </c>
      <c r="AE4585">
        <v>7.5705160320442095</v>
      </c>
    </row>
    <row r="4586" spans="1:31" x14ac:dyDescent="0.3">
      <c r="A4586">
        <v>2697650</v>
      </c>
      <c r="B4586">
        <v>1</v>
      </c>
      <c r="C4586" t="s">
        <v>81</v>
      </c>
      <c r="D4586" t="s">
        <v>128</v>
      </c>
      <c r="E4586" t="s">
        <v>213</v>
      </c>
      <c r="F4586" t="s">
        <v>8595</v>
      </c>
      <c r="G4586" t="s">
        <v>831</v>
      </c>
      <c r="H4586" t="s">
        <v>187</v>
      </c>
      <c r="I4586" t="s">
        <v>136</v>
      </c>
      <c r="J4586" t="s">
        <v>137</v>
      </c>
      <c r="K4586" t="s">
        <v>138</v>
      </c>
      <c r="L4586" t="s">
        <v>13011</v>
      </c>
      <c r="M4586" t="s">
        <v>13012</v>
      </c>
      <c r="N4586">
        <v>7.5030555550000004</v>
      </c>
      <c r="O4586">
        <v>0</v>
      </c>
      <c r="P4586">
        <v>0</v>
      </c>
      <c r="Q4586">
        <v>0</v>
      </c>
      <c r="R4586">
        <v>0</v>
      </c>
      <c r="S4586">
        <v>0</v>
      </c>
      <c r="T4586">
        <v>1</v>
      </c>
      <c r="U4586">
        <v>0</v>
      </c>
      <c r="V4586">
        <v>2</v>
      </c>
      <c r="W4586">
        <v>0</v>
      </c>
      <c r="X4586">
        <v>0</v>
      </c>
      <c r="Y4586">
        <v>0</v>
      </c>
      <c r="Z4586">
        <v>0</v>
      </c>
      <c r="AA4586">
        <v>0</v>
      </c>
      <c r="AB4586">
        <v>267.72383759069345</v>
      </c>
      <c r="AC4586">
        <v>0</v>
      </c>
      <c r="AD4586">
        <v>849.88381126003708</v>
      </c>
      <c r="AE4586">
        <v>1117.6076488507306</v>
      </c>
    </row>
    <row r="4587" spans="1:31" x14ac:dyDescent="0.3">
      <c r="A4587">
        <v>2697882</v>
      </c>
      <c r="B4587">
        <v>1</v>
      </c>
      <c r="C4587" t="s">
        <v>80</v>
      </c>
      <c r="D4587" t="s">
        <v>85</v>
      </c>
      <c r="E4587" t="s">
        <v>213</v>
      </c>
      <c r="F4587" t="s">
        <v>13013</v>
      </c>
      <c r="G4587" t="s">
        <v>147</v>
      </c>
      <c r="H4587" t="s">
        <v>187</v>
      </c>
      <c r="I4587" t="s">
        <v>136</v>
      </c>
      <c r="J4587" t="s">
        <v>3</v>
      </c>
      <c r="K4587" t="s">
        <v>138</v>
      </c>
      <c r="L4587" t="s">
        <v>13014</v>
      </c>
      <c r="M4587" t="s">
        <v>13015</v>
      </c>
      <c r="N4587">
        <v>6.4197222219999999</v>
      </c>
      <c r="O4587">
        <v>0</v>
      </c>
      <c r="P4587">
        <v>6</v>
      </c>
      <c r="Q4587">
        <v>0</v>
      </c>
      <c r="R4587">
        <v>0</v>
      </c>
      <c r="S4587">
        <v>0</v>
      </c>
      <c r="T4587">
        <v>0</v>
      </c>
      <c r="U4587">
        <v>0</v>
      </c>
      <c r="V4587">
        <v>0</v>
      </c>
      <c r="W4587">
        <v>0</v>
      </c>
      <c r="X4587">
        <v>7.4041858303099968</v>
      </c>
      <c r="Y4587">
        <v>0</v>
      </c>
      <c r="Z4587">
        <v>0</v>
      </c>
      <c r="AA4587">
        <v>0</v>
      </c>
      <c r="AB4587">
        <v>0</v>
      </c>
      <c r="AC4587">
        <v>0</v>
      </c>
      <c r="AD4587">
        <v>0</v>
      </c>
      <c r="AE4587">
        <v>7.4041858303099968</v>
      </c>
    </row>
    <row r="4588" spans="1:31" x14ac:dyDescent="0.3">
      <c r="A4588">
        <v>2697963</v>
      </c>
      <c r="B4588">
        <v>1</v>
      </c>
      <c r="C4588" t="s">
        <v>80</v>
      </c>
      <c r="D4588" t="s">
        <v>96</v>
      </c>
      <c r="E4588" t="s">
        <v>213</v>
      </c>
      <c r="F4588" t="s">
        <v>13016</v>
      </c>
      <c r="G4588" t="s">
        <v>688</v>
      </c>
      <c r="H4588" t="s">
        <v>187</v>
      </c>
      <c r="I4588" t="s">
        <v>136</v>
      </c>
      <c r="J4588" t="s">
        <v>137</v>
      </c>
      <c r="K4588" t="s">
        <v>138</v>
      </c>
      <c r="L4588" t="s">
        <v>13017</v>
      </c>
      <c r="M4588" t="s">
        <v>13018</v>
      </c>
      <c r="N4588">
        <v>3.7319444439999998</v>
      </c>
      <c r="O4588">
        <v>0</v>
      </c>
      <c r="P4588">
        <v>0</v>
      </c>
      <c r="Q4588">
        <v>0</v>
      </c>
      <c r="R4588">
        <v>1</v>
      </c>
      <c r="S4588">
        <v>0</v>
      </c>
      <c r="T4588">
        <v>0</v>
      </c>
      <c r="U4588">
        <v>0</v>
      </c>
      <c r="V4588">
        <v>0</v>
      </c>
      <c r="W4588">
        <v>0</v>
      </c>
      <c r="X4588">
        <v>0</v>
      </c>
      <c r="Y4588">
        <v>0</v>
      </c>
      <c r="Z4588">
        <v>0.49946119126052646</v>
      </c>
      <c r="AA4588">
        <v>0</v>
      </c>
      <c r="AB4588">
        <v>0</v>
      </c>
      <c r="AC4588">
        <v>0</v>
      </c>
      <c r="AD4588">
        <v>0</v>
      </c>
      <c r="AE4588">
        <v>0.49946119126052646</v>
      </c>
    </row>
    <row r="4589" spans="1:31" x14ac:dyDescent="0.3">
      <c r="A4589">
        <v>2697965</v>
      </c>
      <c r="B4589">
        <v>1</v>
      </c>
      <c r="C4589" t="s">
        <v>81</v>
      </c>
      <c r="D4589" t="s">
        <v>128</v>
      </c>
      <c r="E4589" t="s">
        <v>244</v>
      </c>
      <c r="F4589" t="s">
        <v>10061</v>
      </c>
      <c r="G4589" t="s">
        <v>409</v>
      </c>
      <c r="H4589" t="s">
        <v>187</v>
      </c>
      <c r="I4589" t="s">
        <v>136</v>
      </c>
      <c r="J4589" t="s">
        <v>137</v>
      </c>
      <c r="K4589" t="s">
        <v>138</v>
      </c>
      <c r="L4589" t="s">
        <v>13019</v>
      </c>
      <c r="M4589" t="s">
        <v>13020</v>
      </c>
      <c r="N4589">
        <v>7.6388888000000002E-2</v>
      </c>
      <c r="O4589">
        <v>0</v>
      </c>
      <c r="P4589">
        <v>0</v>
      </c>
      <c r="Q4589">
        <v>0</v>
      </c>
      <c r="R4589">
        <v>0</v>
      </c>
      <c r="S4589">
        <v>0</v>
      </c>
      <c r="T4589">
        <v>3</v>
      </c>
      <c r="U4589">
        <v>0</v>
      </c>
      <c r="V4589">
        <v>3</v>
      </c>
      <c r="W4589">
        <v>0</v>
      </c>
      <c r="X4589">
        <v>0</v>
      </c>
      <c r="Y4589">
        <v>0</v>
      </c>
      <c r="Z4589">
        <v>0</v>
      </c>
      <c r="AA4589">
        <v>0</v>
      </c>
      <c r="AB4589">
        <v>3.0056052961978317</v>
      </c>
      <c r="AC4589">
        <v>0</v>
      </c>
      <c r="AD4589">
        <v>8.1251151242608195</v>
      </c>
      <c r="AE4589">
        <v>11.130720420458651</v>
      </c>
    </row>
    <row r="4590" spans="1:31" x14ac:dyDescent="0.3">
      <c r="A4590">
        <v>2697986</v>
      </c>
      <c r="B4590">
        <v>1</v>
      </c>
      <c r="C4590" t="s">
        <v>80</v>
      </c>
      <c r="D4590" t="s">
        <v>96</v>
      </c>
      <c r="E4590" t="s">
        <v>213</v>
      </c>
      <c r="F4590" t="s">
        <v>13021</v>
      </c>
      <c r="G4590" t="s">
        <v>831</v>
      </c>
      <c r="H4590" t="s">
        <v>187</v>
      </c>
      <c r="I4590" t="s">
        <v>136</v>
      </c>
      <c r="J4590" t="s">
        <v>137</v>
      </c>
      <c r="K4590" t="s">
        <v>138</v>
      </c>
      <c r="L4590" t="s">
        <v>13022</v>
      </c>
      <c r="M4590" t="s">
        <v>13023</v>
      </c>
      <c r="N4590">
        <v>2.4563888880000002</v>
      </c>
      <c r="O4590">
        <v>0</v>
      </c>
      <c r="P4590">
        <v>1</v>
      </c>
      <c r="Q4590">
        <v>0</v>
      </c>
      <c r="R4590">
        <v>0</v>
      </c>
      <c r="S4590">
        <v>0</v>
      </c>
      <c r="T4590">
        <v>0</v>
      </c>
      <c r="U4590">
        <v>0</v>
      </c>
      <c r="V4590">
        <v>0</v>
      </c>
      <c r="W4590">
        <v>0</v>
      </c>
      <c r="X4590">
        <v>0</v>
      </c>
      <c r="Y4590">
        <v>0</v>
      </c>
      <c r="Z4590">
        <v>0</v>
      </c>
      <c r="AA4590">
        <v>0</v>
      </c>
      <c r="AB4590">
        <v>0</v>
      </c>
      <c r="AC4590">
        <v>0</v>
      </c>
      <c r="AD4590">
        <v>0</v>
      </c>
      <c r="AE4590">
        <v>0</v>
      </c>
    </row>
    <row r="4591" spans="1:31" x14ac:dyDescent="0.3">
      <c r="A4591">
        <v>2697990</v>
      </c>
      <c r="B4591">
        <v>1</v>
      </c>
      <c r="C4591" t="s">
        <v>80</v>
      </c>
      <c r="D4591" t="s">
        <v>99</v>
      </c>
      <c r="E4591" t="s">
        <v>428</v>
      </c>
      <c r="F4591" t="s">
        <v>13024</v>
      </c>
      <c r="G4591" t="s">
        <v>903</v>
      </c>
      <c r="H4591" t="s">
        <v>187</v>
      </c>
      <c r="I4591" t="s">
        <v>136</v>
      </c>
      <c r="J4591" t="s">
        <v>137</v>
      </c>
      <c r="K4591" t="s">
        <v>138</v>
      </c>
      <c r="L4591" t="s">
        <v>13025</v>
      </c>
      <c r="M4591" t="s">
        <v>13026</v>
      </c>
      <c r="N4591">
        <v>2.2741666660000002</v>
      </c>
      <c r="O4591">
        <v>0</v>
      </c>
      <c r="P4591">
        <v>3</v>
      </c>
      <c r="Q4591">
        <v>0</v>
      </c>
      <c r="R4591">
        <v>0</v>
      </c>
      <c r="S4591">
        <v>0</v>
      </c>
      <c r="T4591">
        <v>0</v>
      </c>
      <c r="U4591">
        <v>0</v>
      </c>
      <c r="V4591">
        <v>0</v>
      </c>
      <c r="W4591">
        <v>0</v>
      </c>
      <c r="X4591">
        <v>1.4971821714029578</v>
      </c>
      <c r="Y4591">
        <v>0</v>
      </c>
      <c r="Z4591">
        <v>0</v>
      </c>
      <c r="AA4591">
        <v>0</v>
      </c>
      <c r="AB4591">
        <v>0</v>
      </c>
      <c r="AC4591">
        <v>0</v>
      </c>
      <c r="AD4591">
        <v>0</v>
      </c>
      <c r="AE4591">
        <v>1.4971821714029578</v>
      </c>
    </row>
    <row r="4592" spans="1:31" x14ac:dyDescent="0.3">
      <c r="A4592">
        <v>2697997</v>
      </c>
      <c r="B4592">
        <v>1</v>
      </c>
      <c r="C4592" t="s">
        <v>80</v>
      </c>
      <c r="D4592" t="s">
        <v>94</v>
      </c>
      <c r="E4592" t="s">
        <v>184</v>
      </c>
      <c r="F4592" t="s">
        <v>13027</v>
      </c>
      <c r="G4592" t="s">
        <v>688</v>
      </c>
      <c r="H4592" t="s">
        <v>187</v>
      </c>
      <c r="I4592" t="s">
        <v>136</v>
      </c>
      <c r="J4592" t="s">
        <v>137</v>
      </c>
      <c r="K4592" t="s">
        <v>138</v>
      </c>
      <c r="L4592" t="s">
        <v>13028</v>
      </c>
      <c r="M4592" t="s">
        <v>13029</v>
      </c>
      <c r="N4592">
        <v>1.9088888879999999</v>
      </c>
      <c r="O4592">
        <v>0</v>
      </c>
      <c r="P4592">
        <v>54</v>
      </c>
      <c r="Q4592">
        <v>0</v>
      </c>
      <c r="R4592">
        <v>0</v>
      </c>
      <c r="S4592">
        <v>0</v>
      </c>
      <c r="T4592">
        <v>4</v>
      </c>
      <c r="U4592">
        <v>0</v>
      </c>
      <c r="V4592">
        <v>0</v>
      </c>
      <c r="W4592">
        <v>0</v>
      </c>
      <c r="X4592">
        <v>8.5804086681754566</v>
      </c>
      <c r="Y4592">
        <v>0</v>
      </c>
      <c r="Z4592">
        <v>0</v>
      </c>
      <c r="AA4592">
        <v>0</v>
      </c>
      <c r="AB4592">
        <v>0.70518738908061829</v>
      </c>
      <c r="AC4592">
        <v>0</v>
      </c>
      <c r="AD4592">
        <v>0</v>
      </c>
      <c r="AE4592">
        <v>9.2855960572560754</v>
      </c>
    </row>
    <row r="4593" spans="1:31" x14ac:dyDescent="0.3">
      <c r="A4593">
        <v>2697952</v>
      </c>
      <c r="B4593">
        <v>1</v>
      </c>
      <c r="C4593" t="s">
        <v>80</v>
      </c>
      <c r="D4593" t="s">
        <v>98</v>
      </c>
      <c r="E4593" t="s">
        <v>213</v>
      </c>
      <c r="F4593" t="s">
        <v>13030</v>
      </c>
      <c r="G4593" t="s">
        <v>688</v>
      </c>
      <c r="H4593" t="s">
        <v>187</v>
      </c>
      <c r="I4593" t="s">
        <v>136</v>
      </c>
      <c r="J4593" t="s">
        <v>137</v>
      </c>
      <c r="K4593" t="s">
        <v>138</v>
      </c>
      <c r="L4593" t="s">
        <v>13031</v>
      </c>
      <c r="M4593" t="s">
        <v>13032</v>
      </c>
      <c r="N4593">
        <v>5.1127777769999998</v>
      </c>
      <c r="O4593">
        <v>0</v>
      </c>
      <c r="P4593">
        <v>1</v>
      </c>
      <c r="Q4593">
        <v>0</v>
      </c>
      <c r="R4593">
        <v>0</v>
      </c>
      <c r="S4593">
        <v>0</v>
      </c>
      <c r="T4593">
        <v>0</v>
      </c>
      <c r="U4593">
        <v>0</v>
      </c>
      <c r="V4593">
        <v>0</v>
      </c>
      <c r="W4593">
        <v>0</v>
      </c>
      <c r="X4593">
        <v>0.68947227378564968</v>
      </c>
      <c r="Y4593">
        <v>0</v>
      </c>
      <c r="Z4593">
        <v>0</v>
      </c>
      <c r="AA4593">
        <v>0</v>
      </c>
      <c r="AB4593">
        <v>0</v>
      </c>
      <c r="AC4593">
        <v>0</v>
      </c>
      <c r="AD4593">
        <v>0</v>
      </c>
      <c r="AE4593">
        <v>0.68947227378564968</v>
      </c>
    </row>
    <row r="4594" spans="1:31" x14ac:dyDescent="0.3">
      <c r="A4594">
        <v>2697980</v>
      </c>
      <c r="B4594">
        <v>1</v>
      </c>
      <c r="C4594" t="s">
        <v>80</v>
      </c>
      <c r="D4594" t="s">
        <v>85</v>
      </c>
      <c r="E4594" t="s">
        <v>213</v>
      </c>
      <c r="F4594" t="s">
        <v>13033</v>
      </c>
      <c r="G4594" t="s">
        <v>831</v>
      </c>
      <c r="H4594" t="s">
        <v>187</v>
      </c>
      <c r="I4594" t="s">
        <v>136</v>
      </c>
      <c r="J4594" t="s">
        <v>137</v>
      </c>
      <c r="K4594" t="s">
        <v>138</v>
      </c>
      <c r="L4594" t="s">
        <v>13034</v>
      </c>
      <c r="M4594" t="s">
        <v>13035</v>
      </c>
      <c r="N4594">
        <v>4.2711111109999997</v>
      </c>
      <c r="O4594">
        <v>0</v>
      </c>
      <c r="P4594">
        <v>0</v>
      </c>
      <c r="Q4594">
        <v>0</v>
      </c>
      <c r="R4594">
        <v>0</v>
      </c>
      <c r="S4594">
        <v>0</v>
      </c>
      <c r="T4594">
        <v>1</v>
      </c>
      <c r="U4594">
        <v>0</v>
      </c>
      <c r="V4594">
        <v>0</v>
      </c>
      <c r="W4594">
        <v>0</v>
      </c>
      <c r="X4594">
        <v>0</v>
      </c>
      <c r="Y4594">
        <v>0</v>
      </c>
      <c r="Z4594">
        <v>0</v>
      </c>
      <c r="AA4594">
        <v>0</v>
      </c>
      <c r="AB4594">
        <v>4.6767978139984363</v>
      </c>
      <c r="AC4594">
        <v>0</v>
      </c>
      <c r="AD4594">
        <v>0</v>
      </c>
      <c r="AE4594">
        <v>4.6767978139984363</v>
      </c>
    </row>
    <row r="4595" spans="1:31" x14ac:dyDescent="0.3">
      <c r="A4595">
        <v>2697982</v>
      </c>
      <c r="B4595">
        <v>1</v>
      </c>
      <c r="C4595" t="s">
        <v>80</v>
      </c>
      <c r="D4595" t="s">
        <v>99</v>
      </c>
      <c r="E4595" t="s">
        <v>213</v>
      </c>
      <c r="F4595" t="s">
        <v>13036</v>
      </c>
      <c r="G4595" t="s">
        <v>215</v>
      </c>
      <c r="H4595" t="s">
        <v>187</v>
      </c>
      <c r="I4595" t="s">
        <v>136</v>
      </c>
      <c r="J4595" t="s">
        <v>137</v>
      </c>
      <c r="K4595" t="s">
        <v>138</v>
      </c>
      <c r="L4595" t="s">
        <v>13037</v>
      </c>
      <c r="M4595" t="s">
        <v>13038</v>
      </c>
      <c r="N4595">
        <v>4.3169444439999998</v>
      </c>
      <c r="O4595">
        <v>0</v>
      </c>
      <c r="P4595">
        <v>1</v>
      </c>
      <c r="Q4595">
        <v>0</v>
      </c>
      <c r="R4595">
        <v>0</v>
      </c>
      <c r="S4595">
        <v>0</v>
      </c>
      <c r="T4595">
        <v>0</v>
      </c>
      <c r="U4595">
        <v>0</v>
      </c>
      <c r="V4595">
        <v>0</v>
      </c>
      <c r="W4595">
        <v>0</v>
      </c>
      <c r="X4595">
        <v>1.7086386910155549</v>
      </c>
      <c r="Y4595">
        <v>0</v>
      </c>
      <c r="Z4595">
        <v>0</v>
      </c>
      <c r="AA4595">
        <v>0</v>
      </c>
      <c r="AB4595">
        <v>0</v>
      </c>
      <c r="AC4595">
        <v>0</v>
      </c>
      <c r="AD4595">
        <v>0</v>
      </c>
      <c r="AE4595">
        <v>1.7086386910155549</v>
      </c>
    </row>
    <row r="4596" spans="1:31" x14ac:dyDescent="0.3">
      <c r="A4596">
        <v>2698000</v>
      </c>
      <c r="B4596">
        <v>1</v>
      </c>
      <c r="C4596" t="s">
        <v>80</v>
      </c>
      <c r="D4596" t="s">
        <v>94</v>
      </c>
      <c r="E4596" t="s">
        <v>213</v>
      </c>
      <c r="F4596" t="s">
        <v>13039</v>
      </c>
      <c r="G4596" t="s">
        <v>688</v>
      </c>
      <c r="H4596" t="s">
        <v>187</v>
      </c>
      <c r="I4596" t="s">
        <v>136</v>
      </c>
      <c r="J4596" t="s">
        <v>137</v>
      </c>
      <c r="K4596" t="s">
        <v>138</v>
      </c>
      <c r="L4596" t="s">
        <v>13040</v>
      </c>
      <c r="M4596" t="s">
        <v>13041</v>
      </c>
      <c r="N4596">
        <v>2.6697222219999999</v>
      </c>
      <c r="O4596">
        <v>0</v>
      </c>
      <c r="P4596">
        <v>1</v>
      </c>
      <c r="Q4596">
        <v>0</v>
      </c>
      <c r="R4596">
        <v>0</v>
      </c>
      <c r="S4596">
        <v>0</v>
      </c>
      <c r="T4596">
        <v>0</v>
      </c>
      <c r="U4596">
        <v>0</v>
      </c>
      <c r="V4596">
        <v>0</v>
      </c>
      <c r="W4596">
        <v>0</v>
      </c>
      <c r="X4596">
        <v>0.2809507355837263</v>
      </c>
      <c r="Y4596">
        <v>0</v>
      </c>
      <c r="Z4596">
        <v>0</v>
      </c>
      <c r="AA4596">
        <v>0</v>
      </c>
      <c r="AB4596">
        <v>0</v>
      </c>
      <c r="AC4596">
        <v>0</v>
      </c>
      <c r="AD4596">
        <v>0</v>
      </c>
      <c r="AE4596">
        <v>0.2809507355837263</v>
      </c>
    </row>
    <row r="4597" spans="1:31" x14ac:dyDescent="0.3">
      <c r="A4597">
        <v>2698007</v>
      </c>
      <c r="B4597">
        <v>1</v>
      </c>
      <c r="C4597" t="s">
        <v>81</v>
      </c>
      <c r="D4597" t="s">
        <v>126</v>
      </c>
      <c r="E4597" t="s">
        <v>184</v>
      </c>
      <c r="F4597" t="s">
        <v>13042</v>
      </c>
      <c r="G4597" t="s">
        <v>186</v>
      </c>
      <c r="H4597" t="s">
        <v>187</v>
      </c>
      <c r="I4597" t="s">
        <v>136</v>
      </c>
      <c r="J4597" t="s">
        <v>137</v>
      </c>
      <c r="K4597" t="s">
        <v>138</v>
      </c>
      <c r="L4597" t="s">
        <v>13043</v>
      </c>
      <c r="M4597" t="s">
        <v>13044</v>
      </c>
      <c r="N4597">
        <v>2.0049999999999999</v>
      </c>
      <c r="O4597">
        <v>0</v>
      </c>
      <c r="P4597">
        <v>39</v>
      </c>
      <c r="Q4597">
        <v>0</v>
      </c>
      <c r="R4597">
        <v>1</v>
      </c>
      <c r="S4597">
        <v>0</v>
      </c>
      <c r="T4597">
        <v>0</v>
      </c>
      <c r="U4597">
        <v>0</v>
      </c>
      <c r="V4597">
        <v>0</v>
      </c>
      <c r="W4597">
        <v>0</v>
      </c>
      <c r="X4597">
        <v>7.424991488088434</v>
      </c>
      <c r="Y4597">
        <v>0</v>
      </c>
      <c r="Z4597">
        <v>2.88296611801835E-2</v>
      </c>
      <c r="AA4597">
        <v>0</v>
      </c>
      <c r="AB4597">
        <v>0</v>
      </c>
      <c r="AC4597">
        <v>0</v>
      </c>
      <c r="AD4597">
        <v>0</v>
      </c>
      <c r="AE4597">
        <v>7.4538211492686175</v>
      </c>
    </row>
    <row r="4598" spans="1:31" x14ac:dyDescent="0.3">
      <c r="A4598">
        <v>2698013</v>
      </c>
      <c r="B4598">
        <v>1</v>
      </c>
      <c r="C4598" t="s">
        <v>81</v>
      </c>
      <c r="D4598" t="s">
        <v>118</v>
      </c>
      <c r="E4598" t="s">
        <v>244</v>
      </c>
      <c r="F4598" t="s">
        <v>13045</v>
      </c>
      <c r="G4598" t="s">
        <v>968</v>
      </c>
      <c r="H4598" t="s">
        <v>187</v>
      </c>
      <c r="I4598" t="s">
        <v>136</v>
      </c>
      <c r="J4598" t="s">
        <v>137</v>
      </c>
      <c r="K4598" t="s">
        <v>138</v>
      </c>
      <c r="L4598" t="s">
        <v>13046</v>
      </c>
      <c r="M4598" t="s">
        <v>13047</v>
      </c>
      <c r="N4598">
        <v>1.1297222220000001</v>
      </c>
      <c r="O4598">
        <v>0</v>
      </c>
      <c r="P4598">
        <v>55</v>
      </c>
      <c r="Q4598">
        <v>0</v>
      </c>
      <c r="R4598">
        <v>7</v>
      </c>
      <c r="S4598">
        <v>0</v>
      </c>
      <c r="T4598">
        <v>2</v>
      </c>
      <c r="U4598">
        <v>0</v>
      </c>
      <c r="V4598">
        <v>0</v>
      </c>
      <c r="W4598">
        <v>0</v>
      </c>
      <c r="X4598">
        <v>13.353636875586064</v>
      </c>
      <c r="Y4598">
        <v>0</v>
      </c>
      <c r="Z4598">
        <v>7.5217897830137943</v>
      </c>
      <c r="AA4598">
        <v>0</v>
      </c>
      <c r="AB4598">
        <v>2.3047728796168188</v>
      </c>
      <c r="AC4598">
        <v>0</v>
      </c>
      <c r="AD4598">
        <v>0</v>
      </c>
      <c r="AE4598">
        <v>23.180199538216677</v>
      </c>
    </row>
    <row r="4599" spans="1:31" x14ac:dyDescent="0.3">
      <c r="A4599">
        <v>2698020</v>
      </c>
      <c r="B4599">
        <v>1</v>
      </c>
      <c r="C4599" t="s">
        <v>80</v>
      </c>
      <c r="D4599" t="s">
        <v>92</v>
      </c>
      <c r="E4599" t="s">
        <v>213</v>
      </c>
      <c r="F4599" t="s">
        <v>13048</v>
      </c>
      <c r="G4599" t="s">
        <v>215</v>
      </c>
      <c r="H4599" t="s">
        <v>187</v>
      </c>
      <c r="I4599" t="s">
        <v>136</v>
      </c>
      <c r="J4599" t="s">
        <v>137</v>
      </c>
      <c r="K4599" t="s">
        <v>138</v>
      </c>
      <c r="L4599" t="s">
        <v>13049</v>
      </c>
      <c r="M4599" t="s">
        <v>13050</v>
      </c>
      <c r="N4599">
        <v>1.784444444</v>
      </c>
      <c r="O4599">
        <v>0</v>
      </c>
      <c r="P4599">
        <v>0</v>
      </c>
      <c r="Q4599">
        <v>0</v>
      </c>
      <c r="R4599">
        <v>0</v>
      </c>
      <c r="S4599">
        <v>0</v>
      </c>
      <c r="T4599">
        <v>1</v>
      </c>
      <c r="U4599">
        <v>0</v>
      </c>
      <c r="V4599">
        <v>0</v>
      </c>
      <c r="W4599">
        <v>0</v>
      </c>
      <c r="X4599">
        <v>0</v>
      </c>
      <c r="Y4599">
        <v>0</v>
      </c>
      <c r="Z4599">
        <v>0</v>
      </c>
      <c r="AA4599">
        <v>0</v>
      </c>
      <c r="AB4599">
        <v>9.8866278380356457E-2</v>
      </c>
      <c r="AC4599">
        <v>0</v>
      </c>
      <c r="AD4599">
        <v>0</v>
      </c>
      <c r="AE4599">
        <v>9.8866278380356457E-2</v>
      </c>
    </row>
    <row r="4600" spans="1:31" x14ac:dyDescent="0.3">
      <c r="A4600">
        <v>2698028</v>
      </c>
      <c r="B4600">
        <v>1</v>
      </c>
      <c r="C4600" t="s">
        <v>80</v>
      </c>
      <c r="D4600" t="s">
        <v>87</v>
      </c>
      <c r="E4600" t="s">
        <v>213</v>
      </c>
      <c r="F4600" t="s">
        <v>13051</v>
      </c>
      <c r="G4600" t="s">
        <v>688</v>
      </c>
      <c r="H4600" t="s">
        <v>187</v>
      </c>
      <c r="I4600" t="s">
        <v>136</v>
      </c>
      <c r="J4600" t="s">
        <v>137</v>
      </c>
      <c r="K4600" t="s">
        <v>138</v>
      </c>
      <c r="L4600" t="s">
        <v>13052</v>
      </c>
      <c r="M4600" t="s">
        <v>13053</v>
      </c>
      <c r="N4600">
        <v>1.497222222</v>
      </c>
      <c r="O4600">
        <v>0</v>
      </c>
      <c r="P4600">
        <v>2</v>
      </c>
      <c r="Q4600">
        <v>0</v>
      </c>
      <c r="R4600">
        <v>0</v>
      </c>
      <c r="S4600">
        <v>0</v>
      </c>
      <c r="T4600">
        <v>0</v>
      </c>
      <c r="U4600">
        <v>0</v>
      </c>
      <c r="V4600">
        <v>0</v>
      </c>
      <c r="W4600">
        <v>0</v>
      </c>
      <c r="X4600">
        <v>0.61991677287257396</v>
      </c>
      <c r="Y4600">
        <v>0</v>
      </c>
      <c r="Z4600">
        <v>0</v>
      </c>
      <c r="AA4600">
        <v>0</v>
      </c>
      <c r="AB4600">
        <v>0</v>
      </c>
      <c r="AC4600">
        <v>0</v>
      </c>
      <c r="AD4600">
        <v>0</v>
      </c>
      <c r="AE4600">
        <v>0.61991677287257396</v>
      </c>
    </row>
    <row r="4601" spans="1:31" x14ac:dyDescent="0.3">
      <c r="A4601">
        <v>2697941</v>
      </c>
      <c r="B4601">
        <v>1</v>
      </c>
      <c r="C4601" t="s">
        <v>80</v>
      </c>
      <c r="D4601" t="s">
        <v>95</v>
      </c>
      <c r="E4601" t="s">
        <v>213</v>
      </c>
      <c r="F4601" t="s">
        <v>2263</v>
      </c>
      <c r="G4601" t="s">
        <v>831</v>
      </c>
      <c r="H4601" t="s">
        <v>187</v>
      </c>
      <c r="I4601" t="s">
        <v>136</v>
      </c>
      <c r="J4601" t="s">
        <v>137</v>
      </c>
      <c r="K4601" t="s">
        <v>138</v>
      </c>
      <c r="L4601" t="s">
        <v>13054</v>
      </c>
      <c r="M4601" t="s">
        <v>13055</v>
      </c>
      <c r="N4601">
        <v>3.4494444440000001</v>
      </c>
      <c r="O4601">
        <v>0</v>
      </c>
      <c r="P4601">
        <v>12</v>
      </c>
      <c r="Q4601">
        <v>0</v>
      </c>
      <c r="R4601">
        <v>0</v>
      </c>
      <c r="S4601">
        <v>0</v>
      </c>
      <c r="T4601">
        <v>2</v>
      </c>
      <c r="U4601">
        <v>0</v>
      </c>
      <c r="V4601">
        <v>0</v>
      </c>
      <c r="W4601">
        <v>0</v>
      </c>
      <c r="X4601">
        <v>4.9781586224404268</v>
      </c>
      <c r="Y4601">
        <v>0</v>
      </c>
      <c r="Z4601">
        <v>0</v>
      </c>
      <c r="AA4601">
        <v>0</v>
      </c>
      <c r="AB4601">
        <v>10.058627950839092</v>
      </c>
      <c r="AC4601">
        <v>0</v>
      </c>
      <c r="AD4601">
        <v>0</v>
      </c>
      <c r="AE4601">
        <v>15.036786573279519</v>
      </c>
    </row>
    <row r="4602" spans="1:31" x14ac:dyDescent="0.3">
      <c r="A4602">
        <v>2698021</v>
      </c>
      <c r="B4602">
        <v>1</v>
      </c>
      <c r="C4602" t="s">
        <v>80</v>
      </c>
      <c r="D4602" t="s">
        <v>104</v>
      </c>
      <c r="E4602" t="s">
        <v>213</v>
      </c>
      <c r="F4602" t="s">
        <v>13056</v>
      </c>
      <c r="G4602" t="s">
        <v>688</v>
      </c>
      <c r="H4602" t="s">
        <v>187</v>
      </c>
      <c r="I4602" t="s">
        <v>136</v>
      </c>
      <c r="J4602" t="s">
        <v>137</v>
      </c>
      <c r="K4602" t="s">
        <v>138</v>
      </c>
      <c r="L4602" t="s">
        <v>13057</v>
      </c>
      <c r="M4602" t="s">
        <v>13058</v>
      </c>
      <c r="N4602">
        <v>2.494444444</v>
      </c>
      <c r="O4602">
        <v>0</v>
      </c>
      <c r="P4602">
        <v>1</v>
      </c>
      <c r="Q4602">
        <v>0</v>
      </c>
      <c r="R4602">
        <v>0</v>
      </c>
      <c r="S4602">
        <v>0</v>
      </c>
      <c r="T4602">
        <v>0</v>
      </c>
      <c r="U4602">
        <v>0</v>
      </c>
      <c r="V4602">
        <v>0</v>
      </c>
      <c r="W4602">
        <v>0</v>
      </c>
      <c r="X4602">
        <v>1.6741098784454489</v>
      </c>
      <c r="Y4602">
        <v>0</v>
      </c>
      <c r="Z4602">
        <v>0</v>
      </c>
      <c r="AA4602">
        <v>0</v>
      </c>
      <c r="AB4602">
        <v>0</v>
      </c>
      <c r="AC4602">
        <v>0</v>
      </c>
      <c r="AD4602">
        <v>0</v>
      </c>
      <c r="AE4602">
        <v>1.6741098784454489</v>
      </c>
    </row>
    <row r="4603" spans="1:31" x14ac:dyDescent="0.3">
      <c r="A4603">
        <v>2698047</v>
      </c>
      <c r="B4603">
        <v>1</v>
      </c>
      <c r="C4603" t="s">
        <v>80</v>
      </c>
      <c r="D4603" t="s">
        <v>93</v>
      </c>
      <c r="E4603" t="s">
        <v>184</v>
      </c>
      <c r="F4603" t="s">
        <v>13059</v>
      </c>
      <c r="G4603" t="s">
        <v>186</v>
      </c>
      <c r="H4603" t="s">
        <v>187</v>
      </c>
      <c r="I4603" t="s">
        <v>136</v>
      </c>
      <c r="J4603" t="s">
        <v>137</v>
      </c>
      <c r="K4603" t="s">
        <v>138</v>
      </c>
      <c r="L4603" t="s">
        <v>13060</v>
      </c>
      <c r="M4603" t="s">
        <v>13061</v>
      </c>
      <c r="N4603">
        <v>0.96194444400000001</v>
      </c>
      <c r="O4603">
        <v>0</v>
      </c>
      <c r="P4603">
        <v>1</v>
      </c>
      <c r="Q4603">
        <v>0</v>
      </c>
      <c r="R4603">
        <v>1</v>
      </c>
      <c r="S4603">
        <v>0</v>
      </c>
      <c r="T4603">
        <v>1</v>
      </c>
      <c r="U4603">
        <v>0</v>
      </c>
      <c r="V4603">
        <v>0</v>
      </c>
      <c r="W4603">
        <v>0</v>
      </c>
      <c r="X4603">
        <v>0</v>
      </c>
      <c r="Y4603">
        <v>0</v>
      </c>
      <c r="Z4603">
        <v>0.17904106849803375</v>
      </c>
      <c r="AA4603">
        <v>0</v>
      </c>
      <c r="AB4603">
        <v>0</v>
      </c>
      <c r="AC4603">
        <v>0</v>
      </c>
      <c r="AD4603">
        <v>0</v>
      </c>
      <c r="AE4603">
        <v>0.17904106849803375</v>
      </c>
    </row>
    <row r="4604" spans="1:31" x14ac:dyDescent="0.3">
      <c r="A4604">
        <v>2698052</v>
      </c>
      <c r="B4604">
        <v>1</v>
      </c>
      <c r="C4604" t="s">
        <v>81</v>
      </c>
      <c r="D4604" t="s">
        <v>114</v>
      </c>
      <c r="E4604" t="s">
        <v>184</v>
      </c>
      <c r="F4604" t="s">
        <v>13062</v>
      </c>
      <c r="G4604" t="s">
        <v>186</v>
      </c>
      <c r="H4604" t="s">
        <v>187</v>
      </c>
      <c r="I4604" t="s">
        <v>136</v>
      </c>
      <c r="J4604" t="s">
        <v>137</v>
      </c>
      <c r="K4604" t="s">
        <v>138</v>
      </c>
      <c r="L4604" t="s">
        <v>13063</v>
      </c>
      <c r="M4604" t="s">
        <v>13064</v>
      </c>
      <c r="N4604">
        <v>2.9563888880000002</v>
      </c>
      <c r="O4604">
        <v>0</v>
      </c>
      <c r="P4604">
        <v>102</v>
      </c>
      <c r="Q4604">
        <v>0</v>
      </c>
      <c r="R4604">
        <v>0</v>
      </c>
      <c r="S4604">
        <v>0</v>
      </c>
      <c r="T4604">
        <v>4</v>
      </c>
      <c r="U4604">
        <v>0</v>
      </c>
      <c r="V4604">
        <v>0</v>
      </c>
      <c r="W4604">
        <v>0</v>
      </c>
      <c r="X4604">
        <v>22.787965396955403</v>
      </c>
      <c r="Y4604">
        <v>0</v>
      </c>
      <c r="Z4604">
        <v>0</v>
      </c>
      <c r="AA4604">
        <v>0</v>
      </c>
      <c r="AB4604">
        <v>0.93561269738597808</v>
      </c>
      <c r="AC4604">
        <v>0</v>
      </c>
      <c r="AD4604">
        <v>0</v>
      </c>
      <c r="AE4604">
        <v>23.723578094341381</v>
      </c>
    </row>
    <row r="4605" spans="1:31" x14ac:dyDescent="0.3">
      <c r="A4605">
        <v>2698061</v>
      </c>
      <c r="B4605">
        <v>1</v>
      </c>
      <c r="C4605" t="s">
        <v>81</v>
      </c>
      <c r="D4605" t="s">
        <v>128</v>
      </c>
      <c r="E4605" t="s">
        <v>213</v>
      </c>
      <c r="F4605" t="s">
        <v>13065</v>
      </c>
      <c r="G4605" t="s">
        <v>831</v>
      </c>
      <c r="H4605" t="s">
        <v>187</v>
      </c>
      <c r="I4605" t="s">
        <v>136</v>
      </c>
      <c r="J4605" t="s">
        <v>137</v>
      </c>
      <c r="K4605" t="s">
        <v>138</v>
      </c>
      <c r="L4605" t="s">
        <v>13066</v>
      </c>
      <c r="M4605" t="s">
        <v>13067</v>
      </c>
      <c r="N4605">
        <v>1.5930555550000001</v>
      </c>
      <c r="O4605">
        <v>0</v>
      </c>
      <c r="P4605">
        <v>3</v>
      </c>
      <c r="Q4605">
        <v>0</v>
      </c>
      <c r="R4605">
        <v>0</v>
      </c>
      <c r="S4605">
        <v>0</v>
      </c>
      <c r="T4605">
        <v>0</v>
      </c>
      <c r="U4605">
        <v>0</v>
      </c>
      <c r="V4605">
        <v>0</v>
      </c>
      <c r="W4605">
        <v>0</v>
      </c>
      <c r="X4605">
        <v>0.70378719870920181</v>
      </c>
      <c r="Y4605">
        <v>0</v>
      </c>
      <c r="Z4605">
        <v>0</v>
      </c>
      <c r="AA4605">
        <v>0</v>
      </c>
      <c r="AB4605">
        <v>0</v>
      </c>
      <c r="AC4605">
        <v>0</v>
      </c>
      <c r="AD4605">
        <v>0</v>
      </c>
      <c r="AE4605">
        <v>0.70378719870920181</v>
      </c>
    </row>
    <row r="4606" spans="1:31" x14ac:dyDescent="0.3">
      <c r="A4606">
        <v>2697660</v>
      </c>
      <c r="B4606">
        <v>1</v>
      </c>
      <c r="C4606" t="s">
        <v>81</v>
      </c>
      <c r="D4606" t="s">
        <v>125</v>
      </c>
      <c r="E4606" t="s">
        <v>145</v>
      </c>
      <c r="F4606" t="s">
        <v>9697</v>
      </c>
      <c r="G4606" t="s">
        <v>346</v>
      </c>
      <c r="H4606" t="s">
        <v>135</v>
      </c>
      <c r="I4606" t="s">
        <v>136</v>
      </c>
      <c r="J4606" t="s">
        <v>137</v>
      </c>
      <c r="K4606" t="s">
        <v>166</v>
      </c>
      <c r="L4606" t="s">
        <v>13068</v>
      </c>
      <c r="M4606" t="s">
        <v>13069</v>
      </c>
      <c r="N4606">
        <v>5.8436111110000004</v>
      </c>
      <c r="O4606">
        <v>0</v>
      </c>
      <c r="P4606">
        <v>0</v>
      </c>
      <c r="Q4606">
        <v>0</v>
      </c>
      <c r="R4606">
        <v>22</v>
      </c>
      <c r="S4606">
        <v>0</v>
      </c>
      <c r="T4606">
        <v>0</v>
      </c>
      <c r="U4606">
        <v>0</v>
      </c>
      <c r="V4606">
        <v>0</v>
      </c>
      <c r="W4606">
        <v>0</v>
      </c>
      <c r="X4606">
        <v>0</v>
      </c>
      <c r="Y4606">
        <v>0</v>
      </c>
      <c r="Z4606">
        <v>41.862473011281239</v>
      </c>
      <c r="AA4606">
        <v>0</v>
      </c>
      <c r="AB4606">
        <v>0</v>
      </c>
      <c r="AC4606">
        <v>0</v>
      </c>
      <c r="AD4606">
        <v>0</v>
      </c>
      <c r="AE4606">
        <v>41.862473011281239</v>
      </c>
    </row>
    <row r="4607" spans="1:31" x14ac:dyDescent="0.3">
      <c r="A4607">
        <v>2697674</v>
      </c>
      <c r="B4607">
        <v>1</v>
      </c>
      <c r="C4607" t="s">
        <v>80</v>
      </c>
      <c r="D4607" t="s">
        <v>97</v>
      </c>
      <c r="E4607" t="s">
        <v>160</v>
      </c>
      <c r="F4607" t="s">
        <v>13070</v>
      </c>
      <c r="G4607" t="s">
        <v>165</v>
      </c>
      <c r="H4607" t="s">
        <v>135</v>
      </c>
      <c r="I4607" t="s">
        <v>136</v>
      </c>
      <c r="J4607" t="s">
        <v>137</v>
      </c>
      <c r="K4607" t="s">
        <v>166</v>
      </c>
      <c r="L4607" t="s">
        <v>13071</v>
      </c>
      <c r="M4607" t="s">
        <v>13072</v>
      </c>
      <c r="N4607">
        <v>6.4641666659999997</v>
      </c>
      <c r="O4607">
        <v>5</v>
      </c>
      <c r="P4607">
        <v>1624</v>
      </c>
      <c r="Q4607">
        <v>5</v>
      </c>
      <c r="R4607">
        <v>70</v>
      </c>
      <c r="S4607">
        <v>15</v>
      </c>
      <c r="T4607">
        <v>144</v>
      </c>
      <c r="U4607">
        <v>1</v>
      </c>
      <c r="V4607">
        <v>0</v>
      </c>
      <c r="W4607">
        <v>153.86117991831108</v>
      </c>
      <c r="X4607">
        <v>1809.7710496954703</v>
      </c>
      <c r="Y4607">
        <v>14.926400222445654</v>
      </c>
      <c r="Z4607">
        <v>207.28597343560625</v>
      </c>
      <c r="AA4607">
        <v>273.12708977438035</v>
      </c>
      <c r="AB4607">
        <v>943.24978599889835</v>
      </c>
      <c r="AC4607">
        <v>1643.8763080269975</v>
      </c>
      <c r="AD4607">
        <v>0</v>
      </c>
      <c r="AE4607">
        <v>5046.0977870721099</v>
      </c>
    </row>
    <row r="4608" spans="1:31" x14ac:dyDescent="0.3">
      <c r="A4608">
        <v>2697684</v>
      </c>
      <c r="B4608">
        <v>1</v>
      </c>
      <c r="C4608" t="s">
        <v>81</v>
      </c>
      <c r="D4608" t="s">
        <v>118</v>
      </c>
      <c r="E4608" t="s">
        <v>132</v>
      </c>
      <c r="F4608" t="s">
        <v>1544</v>
      </c>
      <c r="G4608" t="s">
        <v>346</v>
      </c>
      <c r="H4608" t="s">
        <v>135</v>
      </c>
      <c r="I4608" t="s">
        <v>136</v>
      </c>
      <c r="J4608" t="s">
        <v>137</v>
      </c>
      <c r="K4608" t="s">
        <v>166</v>
      </c>
      <c r="L4608" t="s">
        <v>13073</v>
      </c>
      <c r="M4608" t="s">
        <v>13074</v>
      </c>
      <c r="N4608">
        <v>7.5727777769999998</v>
      </c>
      <c r="O4608">
        <v>4</v>
      </c>
      <c r="P4608">
        <v>980</v>
      </c>
      <c r="Q4608">
        <v>53</v>
      </c>
      <c r="R4608">
        <v>152</v>
      </c>
      <c r="S4608">
        <v>7</v>
      </c>
      <c r="T4608">
        <v>80</v>
      </c>
      <c r="U4608">
        <v>0</v>
      </c>
      <c r="V4608">
        <v>0</v>
      </c>
      <c r="W4608">
        <v>110.07610174804199</v>
      </c>
      <c r="X4608">
        <v>793.48173724169089</v>
      </c>
      <c r="Y4608">
        <v>733.4644942561514</v>
      </c>
      <c r="Z4608">
        <v>797.79613988215908</v>
      </c>
      <c r="AA4608">
        <v>49.614493251841509</v>
      </c>
      <c r="AB4608">
        <v>319.08511092119107</v>
      </c>
      <c r="AC4608">
        <v>0</v>
      </c>
      <c r="AD4608">
        <v>0</v>
      </c>
      <c r="AE4608">
        <v>2803.5180773010761</v>
      </c>
    </row>
    <row r="4609" spans="1:31" x14ac:dyDescent="0.3">
      <c r="A4609">
        <v>2697693</v>
      </c>
      <c r="B4609">
        <v>1</v>
      </c>
      <c r="C4609" t="s">
        <v>80</v>
      </c>
      <c r="D4609" t="s">
        <v>103</v>
      </c>
      <c r="E4609" t="s">
        <v>132</v>
      </c>
      <c r="F4609" t="s">
        <v>13075</v>
      </c>
      <c r="G4609" t="s">
        <v>165</v>
      </c>
      <c r="H4609" t="s">
        <v>135</v>
      </c>
      <c r="I4609" t="s">
        <v>136</v>
      </c>
      <c r="J4609" t="s">
        <v>137</v>
      </c>
      <c r="K4609" t="s">
        <v>166</v>
      </c>
      <c r="L4609" t="s">
        <v>13076</v>
      </c>
      <c r="M4609" t="s">
        <v>13077</v>
      </c>
      <c r="N4609">
        <v>6.636111111</v>
      </c>
      <c r="O4609">
        <v>0</v>
      </c>
      <c r="P4609">
        <v>61</v>
      </c>
      <c r="Q4609">
        <v>2</v>
      </c>
      <c r="R4609">
        <v>52</v>
      </c>
      <c r="S4609">
        <v>21</v>
      </c>
      <c r="T4609">
        <v>51</v>
      </c>
      <c r="U4609">
        <v>18</v>
      </c>
      <c r="V4609">
        <v>1</v>
      </c>
      <c r="W4609">
        <v>0</v>
      </c>
      <c r="X4609">
        <v>78.714105006671787</v>
      </c>
      <c r="Y4609">
        <v>17.931310196699311</v>
      </c>
      <c r="Z4609">
        <v>78.435892143182983</v>
      </c>
      <c r="AA4609">
        <v>1631.6815951119722</v>
      </c>
      <c r="AB4609">
        <v>289.69993108519822</v>
      </c>
      <c r="AC4609">
        <v>12064.927520385352</v>
      </c>
      <c r="AD4609">
        <v>0</v>
      </c>
      <c r="AE4609">
        <v>14161.390353929077</v>
      </c>
    </row>
    <row r="4610" spans="1:31" x14ac:dyDescent="0.3">
      <c r="A4610">
        <v>2697697</v>
      </c>
      <c r="B4610">
        <v>1</v>
      </c>
      <c r="C4610" t="s">
        <v>80</v>
      </c>
      <c r="D4610" t="s">
        <v>93</v>
      </c>
      <c r="E4610" t="s">
        <v>160</v>
      </c>
      <c r="F4610" t="s">
        <v>6601</v>
      </c>
      <c r="G4610" t="s">
        <v>346</v>
      </c>
      <c r="H4610" t="s">
        <v>135</v>
      </c>
      <c r="I4610" t="s">
        <v>136</v>
      </c>
      <c r="J4610" t="s">
        <v>137</v>
      </c>
      <c r="K4610" t="s">
        <v>166</v>
      </c>
      <c r="L4610" t="s">
        <v>13078</v>
      </c>
      <c r="M4610" t="s">
        <v>13079</v>
      </c>
      <c r="N4610">
        <v>8.3102777769999996</v>
      </c>
      <c r="O4610">
        <v>3</v>
      </c>
      <c r="P4610">
        <v>5</v>
      </c>
      <c r="Q4610">
        <v>39</v>
      </c>
      <c r="R4610">
        <v>2</v>
      </c>
      <c r="S4610">
        <v>10</v>
      </c>
      <c r="T4610">
        <v>12</v>
      </c>
      <c r="U4610">
        <v>1</v>
      </c>
      <c r="V4610">
        <v>0</v>
      </c>
      <c r="W4610">
        <v>31.190916636554906</v>
      </c>
      <c r="X4610">
        <v>18.179382029773912</v>
      </c>
      <c r="Y4610">
        <v>2555.7891196569526</v>
      </c>
      <c r="Z4610">
        <v>17.871960959705511</v>
      </c>
      <c r="AA4610">
        <v>323.19531921302359</v>
      </c>
      <c r="AB4610">
        <v>153.90834158755254</v>
      </c>
      <c r="AC4610">
        <v>158.06296038520662</v>
      </c>
      <c r="AD4610">
        <v>0</v>
      </c>
      <c r="AE4610">
        <v>3258.1980004687698</v>
      </c>
    </row>
    <row r="4611" spans="1:31" x14ac:dyDescent="0.3">
      <c r="A4611">
        <v>2697724</v>
      </c>
      <c r="B4611">
        <v>1</v>
      </c>
      <c r="C4611" t="s">
        <v>80</v>
      </c>
      <c r="D4611" t="s">
        <v>94</v>
      </c>
      <c r="E4611" t="s">
        <v>160</v>
      </c>
      <c r="F4611" t="s">
        <v>6993</v>
      </c>
      <c r="G4611" t="s">
        <v>165</v>
      </c>
      <c r="H4611" t="s">
        <v>135</v>
      </c>
      <c r="I4611" t="s">
        <v>136</v>
      </c>
      <c r="J4611" t="s">
        <v>137</v>
      </c>
      <c r="K4611" t="s">
        <v>166</v>
      </c>
      <c r="L4611" t="s">
        <v>13080</v>
      </c>
      <c r="M4611" t="s">
        <v>13081</v>
      </c>
      <c r="N4611">
        <v>6.2491666659999998</v>
      </c>
      <c r="O4611">
        <v>0</v>
      </c>
      <c r="P4611">
        <v>1</v>
      </c>
      <c r="Q4611">
        <v>9</v>
      </c>
      <c r="R4611">
        <v>176</v>
      </c>
      <c r="S4611">
        <v>1</v>
      </c>
      <c r="T4611">
        <v>20</v>
      </c>
      <c r="U4611">
        <v>1</v>
      </c>
      <c r="V4611">
        <v>0</v>
      </c>
      <c r="W4611">
        <v>0</v>
      </c>
      <c r="X4611">
        <v>2.5647176835326206</v>
      </c>
      <c r="Y4611">
        <v>8.7253860447768705</v>
      </c>
      <c r="Z4611">
        <v>143.18976310070082</v>
      </c>
      <c r="AA4611">
        <v>81.339315401480619</v>
      </c>
      <c r="AB4611">
        <v>65.704021613735307</v>
      </c>
      <c r="AC4611">
        <v>19.742863563762693</v>
      </c>
      <c r="AD4611">
        <v>0</v>
      </c>
      <c r="AE4611">
        <v>321.26606740798894</v>
      </c>
    </row>
    <row r="4612" spans="1:31" x14ac:dyDescent="0.3">
      <c r="A4612">
        <v>2697728</v>
      </c>
      <c r="B4612">
        <v>1</v>
      </c>
      <c r="C4612" t="s">
        <v>80</v>
      </c>
      <c r="D4612" t="s">
        <v>89</v>
      </c>
      <c r="E4612" t="s">
        <v>145</v>
      </c>
      <c r="F4612" t="s">
        <v>13082</v>
      </c>
      <c r="G4612" t="s">
        <v>165</v>
      </c>
      <c r="H4612" t="s">
        <v>135</v>
      </c>
      <c r="I4612" t="s">
        <v>136</v>
      </c>
      <c r="J4612" t="s">
        <v>137</v>
      </c>
      <c r="K4612" t="s">
        <v>166</v>
      </c>
      <c r="L4612" t="s">
        <v>13083</v>
      </c>
      <c r="M4612" t="s">
        <v>13084</v>
      </c>
      <c r="N4612">
        <v>5.1497222220000003</v>
      </c>
      <c r="O4612">
        <v>0</v>
      </c>
      <c r="P4612">
        <v>1436</v>
      </c>
      <c r="Q4612">
        <v>0</v>
      </c>
      <c r="R4612">
        <v>32</v>
      </c>
      <c r="S4612">
        <v>0</v>
      </c>
      <c r="T4612">
        <v>110</v>
      </c>
      <c r="U4612">
        <v>0</v>
      </c>
      <c r="V4612">
        <v>0</v>
      </c>
      <c r="W4612">
        <v>0</v>
      </c>
      <c r="X4612">
        <v>2093.1517454819327</v>
      </c>
      <c r="Y4612">
        <v>0</v>
      </c>
      <c r="Z4612">
        <v>92.316388116799772</v>
      </c>
      <c r="AA4612">
        <v>0</v>
      </c>
      <c r="AB4612">
        <v>902.73031218639949</v>
      </c>
      <c r="AC4612">
        <v>0</v>
      </c>
      <c r="AD4612">
        <v>0</v>
      </c>
      <c r="AE4612">
        <v>3088.1984457851322</v>
      </c>
    </row>
    <row r="4613" spans="1:31" x14ac:dyDescent="0.3">
      <c r="A4613">
        <v>2697768</v>
      </c>
      <c r="B4613">
        <v>1</v>
      </c>
      <c r="C4613" t="s">
        <v>81</v>
      </c>
      <c r="D4613" t="s">
        <v>118</v>
      </c>
      <c r="E4613" t="s">
        <v>145</v>
      </c>
      <c r="F4613" t="s">
        <v>1357</v>
      </c>
      <c r="G4613" t="s">
        <v>346</v>
      </c>
      <c r="H4613" t="s">
        <v>135</v>
      </c>
      <c r="I4613" t="s">
        <v>136</v>
      </c>
      <c r="J4613" t="s">
        <v>137</v>
      </c>
      <c r="K4613" t="s">
        <v>166</v>
      </c>
      <c r="L4613" t="s">
        <v>13085</v>
      </c>
      <c r="M4613" t="s">
        <v>13086</v>
      </c>
      <c r="N4613">
        <v>6.7077777770000004</v>
      </c>
      <c r="O4613">
        <v>0</v>
      </c>
      <c r="P4613">
        <v>376</v>
      </c>
      <c r="Q4613">
        <v>0</v>
      </c>
      <c r="R4613">
        <v>7</v>
      </c>
      <c r="S4613">
        <v>0</v>
      </c>
      <c r="T4613">
        <v>40</v>
      </c>
      <c r="U4613">
        <v>0</v>
      </c>
      <c r="V4613">
        <v>0</v>
      </c>
      <c r="W4613">
        <v>0</v>
      </c>
      <c r="X4613">
        <v>405.71150487284308</v>
      </c>
      <c r="Y4613">
        <v>0</v>
      </c>
      <c r="Z4613">
        <v>17.056332803119954</v>
      </c>
      <c r="AA4613">
        <v>0</v>
      </c>
      <c r="AB4613">
        <v>111.96596032441808</v>
      </c>
      <c r="AC4613">
        <v>0</v>
      </c>
      <c r="AD4613">
        <v>0</v>
      </c>
      <c r="AE4613">
        <v>534.73379800038117</v>
      </c>
    </row>
    <row r="4614" spans="1:31" x14ac:dyDescent="0.3">
      <c r="A4614">
        <v>2697891</v>
      </c>
      <c r="B4614">
        <v>1</v>
      </c>
      <c r="C4614" t="s">
        <v>80</v>
      </c>
      <c r="D4614" t="s">
        <v>104</v>
      </c>
      <c r="E4614" t="s">
        <v>160</v>
      </c>
      <c r="F4614" t="s">
        <v>13087</v>
      </c>
      <c r="G4614" t="s">
        <v>165</v>
      </c>
      <c r="H4614" t="s">
        <v>135</v>
      </c>
      <c r="I4614" t="s">
        <v>136</v>
      </c>
      <c r="J4614" t="s">
        <v>137</v>
      </c>
      <c r="K4614" t="s">
        <v>166</v>
      </c>
      <c r="L4614" t="s">
        <v>13088</v>
      </c>
      <c r="M4614" t="s">
        <v>13089</v>
      </c>
      <c r="N4614">
        <v>2.4511111109999999</v>
      </c>
      <c r="O4614">
        <v>1</v>
      </c>
      <c r="P4614">
        <v>2060</v>
      </c>
      <c r="Q4614">
        <v>0</v>
      </c>
      <c r="R4614">
        <v>4</v>
      </c>
      <c r="S4614">
        <v>2</v>
      </c>
      <c r="T4614">
        <v>232</v>
      </c>
      <c r="U4614">
        <v>0</v>
      </c>
      <c r="V4614">
        <v>1</v>
      </c>
      <c r="W4614">
        <v>32.728604585398728</v>
      </c>
      <c r="X4614">
        <v>941.8068361221483</v>
      </c>
      <c r="Y4614">
        <v>0</v>
      </c>
      <c r="Z4614">
        <v>2.9230795820049469</v>
      </c>
      <c r="AA4614">
        <v>19.566431369049422</v>
      </c>
      <c r="AB4614">
        <v>527.98690339289817</v>
      </c>
      <c r="AC4614">
        <v>0</v>
      </c>
      <c r="AD4614">
        <v>7.6207963298853798</v>
      </c>
      <c r="AE4614">
        <v>1532.6326513813849</v>
      </c>
    </row>
    <row r="4615" spans="1:31" x14ac:dyDescent="0.3">
      <c r="A4615">
        <v>2697892</v>
      </c>
      <c r="B4615">
        <v>1</v>
      </c>
      <c r="C4615" t="s">
        <v>80</v>
      </c>
      <c r="D4615" t="s">
        <v>103</v>
      </c>
      <c r="E4615" t="s">
        <v>132</v>
      </c>
      <c r="F4615" t="s">
        <v>13090</v>
      </c>
      <c r="G4615" t="s">
        <v>134</v>
      </c>
      <c r="H4615" t="s">
        <v>135</v>
      </c>
      <c r="I4615" t="s">
        <v>136</v>
      </c>
      <c r="J4615" t="s">
        <v>137</v>
      </c>
      <c r="K4615" t="s">
        <v>138</v>
      </c>
      <c r="L4615" t="s">
        <v>13091</v>
      </c>
      <c r="M4615" t="s">
        <v>12926</v>
      </c>
      <c r="N4615">
        <v>1.3166666659999999</v>
      </c>
      <c r="O4615">
        <v>0</v>
      </c>
      <c r="P4615">
        <v>270</v>
      </c>
      <c r="Q4615">
        <v>0</v>
      </c>
      <c r="R4615">
        <v>49</v>
      </c>
      <c r="S4615">
        <v>4</v>
      </c>
      <c r="T4615">
        <v>79</v>
      </c>
      <c r="U4615">
        <v>2</v>
      </c>
      <c r="V4615">
        <v>1</v>
      </c>
      <c r="W4615">
        <v>0</v>
      </c>
      <c r="X4615">
        <v>69.466338933158042</v>
      </c>
      <c r="Y4615">
        <v>0</v>
      </c>
      <c r="Z4615">
        <v>168.03430421251187</v>
      </c>
      <c r="AA4615">
        <v>16.375648540873545</v>
      </c>
      <c r="AB4615">
        <v>170.6565731230439</v>
      </c>
      <c r="AC4615">
        <v>170.34228793788765</v>
      </c>
      <c r="AD4615">
        <v>8.756013358400315</v>
      </c>
      <c r="AE4615">
        <v>603.63116610587542</v>
      </c>
    </row>
    <row r="4616" spans="1:31" x14ac:dyDescent="0.3">
      <c r="A4616">
        <v>2697896</v>
      </c>
      <c r="B4616">
        <v>1</v>
      </c>
      <c r="C4616" t="s">
        <v>80</v>
      </c>
      <c r="D4616" t="s">
        <v>104</v>
      </c>
      <c r="E4616" t="s">
        <v>141</v>
      </c>
      <c r="F4616" t="s">
        <v>13092</v>
      </c>
      <c r="G4616" t="s">
        <v>346</v>
      </c>
      <c r="H4616" t="s">
        <v>135</v>
      </c>
      <c r="I4616" t="s">
        <v>136</v>
      </c>
      <c r="J4616" t="s">
        <v>137</v>
      </c>
      <c r="K4616" t="s">
        <v>166</v>
      </c>
      <c r="L4616" t="s">
        <v>13093</v>
      </c>
      <c r="M4616" t="s">
        <v>13094</v>
      </c>
      <c r="N4616">
        <v>2.1586111109999999</v>
      </c>
      <c r="O4616">
        <v>8</v>
      </c>
      <c r="P4616">
        <v>3702</v>
      </c>
      <c r="Q4616">
        <v>9</v>
      </c>
      <c r="R4616">
        <v>38</v>
      </c>
      <c r="S4616">
        <v>1</v>
      </c>
      <c r="T4616">
        <v>275</v>
      </c>
      <c r="U4616">
        <v>1</v>
      </c>
      <c r="V4616">
        <v>0</v>
      </c>
      <c r="W4616">
        <v>8.61206333131598</v>
      </c>
      <c r="X4616">
        <v>1502.9983555155725</v>
      </c>
      <c r="Y4616">
        <v>22.33112442309363</v>
      </c>
      <c r="Z4616">
        <v>17.522493461798785</v>
      </c>
      <c r="AA4616">
        <v>29.456920829570304</v>
      </c>
      <c r="AB4616">
        <v>499.38153292814729</v>
      </c>
      <c r="AC4616">
        <v>88.8637972421417</v>
      </c>
      <c r="AD4616">
        <v>0</v>
      </c>
      <c r="AE4616">
        <v>2169.1662877316398</v>
      </c>
    </row>
    <row r="4617" spans="1:31" x14ac:dyDescent="0.3">
      <c r="A4617">
        <v>2697901</v>
      </c>
      <c r="B4617">
        <v>1</v>
      </c>
      <c r="C4617" t="s">
        <v>81</v>
      </c>
      <c r="D4617" t="s">
        <v>112</v>
      </c>
      <c r="E4617" t="s">
        <v>160</v>
      </c>
      <c r="F4617" t="s">
        <v>13095</v>
      </c>
      <c r="G4617" t="s">
        <v>346</v>
      </c>
      <c r="H4617" t="s">
        <v>135</v>
      </c>
      <c r="I4617" t="s">
        <v>136</v>
      </c>
      <c r="J4617" t="s">
        <v>137</v>
      </c>
      <c r="K4617" t="s">
        <v>166</v>
      </c>
      <c r="L4617" t="s">
        <v>13096</v>
      </c>
      <c r="M4617" t="s">
        <v>13097</v>
      </c>
      <c r="N4617">
        <v>4.7355555550000004</v>
      </c>
      <c r="O4617">
        <v>0</v>
      </c>
      <c r="P4617">
        <v>445</v>
      </c>
      <c r="Q4617">
        <v>0</v>
      </c>
      <c r="R4617">
        <v>57</v>
      </c>
      <c r="S4617">
        <v>9</v>
      </c>
      <c r="T4617">
        <v>72</v>
      </c>
      <c r="U4617">
        <v>1</v>
      </c>
      <c r="V4617">
        <v>0</v>
      </c>
      <c r="W4617">
        <v>0</v>
      </c>
      <c r="X4617">
        <v>281.1623295817086</v>
      </c>
      <c r="Y4617">
        <v>0</v>
      </c>
      <c r="Z4617">
        <v>128.26326880647841</v>
      </c>
      <c r="AA4617">
        <v>554.71819475201335</v>
      </c>
      <c r="AB4617">
        <v>227.92725625073129</v>
      </c>
      <c r="AC4617">
        <v>131.42880059896962</v>
      </c>
      <c r="AD4617">
        <v>0</v>
      </c>
      <c r="AE4617">
        <v>1323.4998499899013</v>
      </c>
    </row>
    <row r="4618" spans="1:31" x14ac:dyDescent="0.3">
      <c r="A4618">
        <v>2697914</v>
      </c>
      <c r="B4618">
        <v>1</v>
      </c>
      <c r="C4618" t="s">
        <v>80</v>
      </c>
      <c r="D4618" t="s">
        <v>109</v>
      </c>
      <c r="E4618" t="s">
        <v>160</v>
      </c>
      <c r="F4618" t="s">
        <v>11870</v>
      </c>
      <c r="G4618" t="s">
        <v>134</v>
      </c>
      <c r="H4618" t="s">
        <v>135</v>
      </c>
      <c r="I4618" t="s">
        <v>169</v>
      </c>
      <c r="J4618" t="s">
        <v>137</v>
      </c>
      <c r="K4618" t="s">
        <v>138</v>
      </c>
      <c r="L4618" t="s">
        <v>13098</v>
      </c>
      <c r="M4618" t="s">
        <v>13099</v>
      </c>
      <c r="N4618">
        <v>4.6666666000000002E-2</v>
      </c>
      <c r="O4618">
        <v>0</v>
      </c>
      <c r="P4618">
        <v>118</v>
      </c>
      <c r="Q4618">
        <v>4</v>
      </c>
      <c r="R4618">
        <v>86</v>
      </c>
      <c r="S4618">
        <v>2</v>
      </c>
      <c r="T4618">
        <v>64</v>
      </c>
      <c r="U4618">
        <v>2</v>
      </c>
      <c r="V4618">
        <v>0</v>
      </c>
      <c r="W4618">
        <v>0</v>
      </c>
      <c r="X4618">
        <v>1.4658825632255235</v>
      </c>
      <c r="Y4618">
        <v>0.44305225408654003</v>
      </c>
      <c r="Z4618">
        <v>5.0659119900832987</v>
      </c>
      <c r="AA4618">
        <v>0.10242642518791201</v>
      </c>
      <c r="AB4618">
        <v>2.2688347298592264</v>
      </c>
      <c r="AC4618">
        <v>7.6521592726097412</v>
      </c>
      <c r="AD4618">
        <v>0</v>
      </c>
      <c r="AE4618">
        <v>16.998267235052243</v>
      </c>
    </row>
    <row r="4619" spans="1:31" x14ac:dyDescent="0.3">
      <c r="A4619">
        <v>2697948</v>
      </c>
      <c r="B4619">
        <v>1</v>
      </c>
      <c r="C4619" t="s">
        <v>81</v>
      </c>
      <c r="D4619" t="s">
        <v>118</v>
      </c>
      <c r="E4619" t="s">
        <v>132</v>
      </c>
      <c r="F4619" t="s">
        <v>13100</v>
      </c>
      <c r="G4619" t="s">
        <v>134</v>
      </c>
      <c r="H4619" t="s">
        <v>135</v>
      </c>
      <c r="I4619" t="s">
        <v>136</v>
      </c>
      <c r="J4619" t="s">
        <v>137</v>
      </c>
      <c r="K4619" t="s">
        <v>138</v>
      </c>
      <c r="L4619" t="s">
        <v>13101</v>
      </c>
      <c r="M4619" t="s">
        <v>13102</v>
      </c>
      <c r="N4619">
        <v>0.74388888799999997</v>
      </c>
      <c r="O4619">
        <v>4</v>
      </c>
      <c r="P4619">
        <v>400</v>
      </c>
      <c r="Q4619">
        <v>53</v>
      </c>
      <c r="R4619">
        <v>49</v>
      </c>
      <c r="S4619">
        <v>6</v>
      </c>
      <c r="T4619">
        <v>34</v>
      </c>
      <c r="U4619">
        <v>1</v>
      </c>
      <c r="V4619">
        <v>0</v>
      </c>
      <c r="W4619">
        <v>0.56511778334097307</v>
      </c>
      <c r="X4619">
        <v>45.096002170387287</v>
      </c>
      <c r="Y4619">
        <v>279.85196802004407</v>
      </c>
      <c r="Z4619">
        <v>77.310217318198951</v>
      </c>
      <c r="AA4619">
        <v>17.434275582117493</v>
      </c>
      <c r="AB4619">
        <v>11.556012744361439</v>
      </c>
      <c r="AC4619">
        <v>121.89302275253098</v>
      </c>
      <c r="AD4619">
        <v>0</v>
      </c>
      <c r="AE4619">
        <v>553.70661637098124</v>
      </c>
    </row>
    <row r="4620" spans="1:31" x14ac:dyDescent="0.3">
      <c r="A4620">
        <v>2697969</v>
      </c>
      <c r="B4620">
        <v>1</v>
      </c>
      <c r="C4620" t="s">
        <v>80</v>
      </c>
      <c r="D4620" t="s">
        <v>94</v>
      </c>
      <c r="E4620" t="s">
        <v>160</v>
      </c>
      <c r="F4620" t="s">
        <v>13103</v>
      </c>
      <c r="G4620" t="s">
        <v>134</v>
      </c>
      <c r="H4620" t="s">
        <v>135</v>
      </c>
      <c r="I4620" t="s">
        <v>136</v>
      </c>
      <c r="J4620" t="s">
        <v>137</v>
      </c>
      <c r="K4620" t="s">
        <v>138</v>
      </c>
      <c r="L4620" t="s">
        <v>13104</v>
      </c>
      <c r="M4620" t="s">
        <v>13105</v>
      </c>
      <c r="N4620">
        <v>0.195833333</v>
      </c>
      <c r="O4620">
        <v>4</v>
      </c>
      <c r="P4620">
        <v>2164</v>
      </c>
      <c r="Q4620">
        <v>25</v>
      </c>
      <c r="R4620">
        <v>20</v>
      </c>
      <c r="S4620">
        <v>17</v>
      </c>
      <c r="T4620">
        <v>189</v>
      </c>
      <c r="U4620">
        <v>0</v>
      </c>
      <c r="V4620">
        <v>0</v>
      </c>
      <c r="W4620">
        <v>0.12125738251865251</v>
      </c>
      <c r="X4620">
        <v>32.170879131570196</v>
      </c>
      <c r="Y4620">
        <v>3.5974910321864146</v>
      </c>
      <c r="Z4620">
        <v>1.142948485688295</v>
      </c>
      <c r="AA4620">
        <v>7.1521908158519008</v>
      </c>
      <c r="AB4620">
        <v>10.763681166293477</v>
      </c>
      <c r="AC4620">
        <v>0</v>
      </c>
      <c r="AD4620">
        <v>0</v>
      </c>
      <c r="AE4620">
        <v>54.948448014108934</v>
      </c>
    </row>
    <row r="4621" spans="1:31" x14ac:dyDescent="0.3">
      <c r="A4621">
        <v>2697975</v>
      </c>
      <c r="B4621">
        <v>1</v>
      </c>
      <c r="C4621" t="s">
        <v>81</v>
      </c>
      <c r="D4621" t="s">
        <v>126</v>
      </c>
      <c r="E4621" t="s">
        <v>145</v>
      </c>
      <c r="F4621" t="s">
        <v>13106</v>
      </c>
      <c r="G4621" t="s">
        <v>134</v>
      </c>
      <c r="H4621" t="s">
        <v>135</v>
      </c>
      <c r="I4621" t="s">
        <v>136</v>
      </c>
      <c r="J4621" t="s">
        <v>137</v>
      </c>
      <c r="K4621" t="s">
        <v>138</v>
      </c>
      <c r="L4621" t="s">
        <v>13107</v>
      </c>
      <c r="M4621" t="s">
        <v>13108</v>
      </c>
      <c r="N4621">
        <v>0.26722222200000001</v>
      </c>
      <c r="O4621">
        <v>3</v>
      </c>
      <c r="P4621">
        <v>654</v>
      </c>
      <c r="Q4621">
        <v>23</v>
      </c>
      <c r="R4621">
        <v>201</v>
      </c>
      <c r="S4621">
        <v>8</v>
      </c>
      <c r="T4621">
        <v>47</v>
      </c>
      <c r="U4621">
        <v>0</v>
      </c>
      <c r="V4621">
        <v>0</v>
      </c>
      <c r="W4621">
        <v>0.15886029327999998</v>
      </c>
      <c r="X4621">
        <v>14.856820102742127</v>
      </c>
      <c r="Y4621">
        <v>52.941091926660846</v>
      </c>
      <c r="Z4621">
        <v>14.632380396557458</v>
      </c>
      <c r="AA4621">
        <v>10.445548135263184</v>
      </c>
      <c r="AB4621">
        <v>4.4588462864922889</v>
      </c>
      <c r="AC4621">
        <v>0</v>
      </c>
      <c r="AD4621">
        <v>0</v>
      </c>
      <c r="AE4621">
        <v>97.493547140995915</v>
      </c>
    </row>
    <row r="4622" spans="1:31" x14ac:dyDescent="0.3">
      <c r="A4622">
        <v>2697985</v>
      </c>
      <c r="B4622">
        <v>1</v>
      </c>
      <c r="C4622" t="s">
        <v>81</v>
      </c>
      <c r="D4622" t="s">
        <v>127</v>
      </c>
      <c r="E4622" t="s">
        <v>132</v>
      </c>
      <c r="F4622" t="s">
        <v>13109</v>
      </c>
      <c r="G4622" t="s">
        <v>134</v>
      </c>
      <c r="H4622" t="s">
        <v>135</v>
      </c>
      <c r="I4622" t="s">
        <v>136</v>
      </c>
      <c r="J4622" t="s">
        <v>137</v>
      </c>
      <c r="K4622" t="s">
        <v>138</v>
      </c>
      <c r="L4622" t="s">
        <v>13110</v>
      </c>
      <c r="M4622" t="s">
        <v>13111</v>
      </c>
      <c r="N4622">
        <v>5.8333333000000001E-2</v>
      </c>
      <c r="O4622">
        <v>0</v>
      </c>
      <c r="P4622">
        <v>149</v>
      </c>
      <c r="Q4622">
        <v>12</v>
      </c>
      <c r="R4622">
        <v>40</v>
      </c>
      <c r="S4622">
        <v>12</v>
      </c>
      <c r="T4622">
        <v>15</v>
      </c>
      <c r="U4622">
        <v>0</v>
      </c>
      <c r="V4622">
        <v>0</v>
      </c>
      <c r="W4622">
        <v>0</v>
      </c>
      <c r="X4622">
        <v>2.0739393779450737</v>
      </c>
      <c r="Y4622">
        <v>0.31542497675193748</v>
      </c>
      <c r="Z4622">
        <v>0.99528875126330441</v>
      </c>
      <c r="AA4622">
        <v>4.4382002899508404</v>
      </c>
      <c r="AB4622">
        <v>0.36823587465320839</v>
      </c>
      <c r="AC4622">
        <v>0</v>
      </c>
      <c r="AD4622">
        <v>0</v>
      </c>
      <c r="AE4622">
        <v>8.1910892705643636</v>
      </c>
    </row>
    <row r="4623" spans="1:31" x14ac:dyDescent="0.3">
      <c r="A4623">
        <v>2697991</v>
      </c>
      <c r="B4623">
        <v>1</v>
      </c>
      <c r="C4623" t="s">
        <v>81</v>
      </c>
      <c r="D4623" t="s">
        <v>120</v>
      </c>
      <c r="E4623" t="s">
        <v>132</v>
      </c>
      <c r="F4623" t="s">
        <v>13112</v>
      </c>
      <c r="G4623" t="s">
        <v>134</v>
      </c>
      <c r="H4623" t="s">
        <v>135</v>
      </c>
      <c r="I4623" t="s">
        <v>136</v>
      </c>
      <c r="J4623" t="s">
        <v>137</v>
      </c>
      <c r="K4623" t="s">
        <v>138</v>
      </c>
      <c r="L4623" t="s">
        <v>13113</v>
      </c>
      <c r="M4623" t="s">
        <v>13114</v>
      </c>
      <c r="N4623">
        <v>0.29361111099999998</v>
      </c>
      <c r="O4623">
        <v>0</v>
      </c>
      <c r="P4623">
        <v>0</v>
      </c>
      <c r="Q4623">
        <v>15</v>
      </c>
      <c r="R4623">
        <v>0</v>
      </c>
      <c r="S4623">
        <v>1</v>
      </c>
      <c r="T4623">
        <v>0</v>
      </c>
      <c r="U4623">
        <v>0</v>
      </c>
      <c r="V4623">
        <v>0</v>
      </c>
      <c r="W4623">
        <v>0</v>
      </c>
      <c r="X4623">
        <v>0</v>
      </c>
      <c r="Y4623">
        <v>15.182043990278007</v>
      </c>
      <c r="Z4623">
        <v>0</v>
      </c>
      <c r="AA4623">
        <v>5.2162466232240003E-2</v>
      </c>
      <c r="AB4623">
        <v>0</v>
      </c>
      <c r="AC4623">
        <v>0</v>
      </c>
      <c r="AD4623">
        <v>0</v>
      </c>
      <c r="AE4623">
        <v>15.234206456510247</v>
      </c>
    </row>
    <row r="4624" spans="1:31" x14ac:dyDescent="0.3">
      <c r="A4624">
        <v>2697992</v>
      </c>
      <c r="B4624">
        <v>1</v>
      </c>
      <c r="C4624" t="s">
        <v>81</v>
      </c>
      <c r="D4624" t="s">
        <v>127</v>
      </c>
      <c r="E4624" t="s">
        <v>160</v>
      </c>
      <c r="F4624" t="s">
        <v>3780</v>
      </c>
      <c r="G4624" t="s">
        <v>134</v>
      </c>
      <c r="H4624" t="s">
        <v>135</v>
      </c>
      <c r="I4624" t="s">
        <v>136</v>
      </c>
      <c r="J4624" t="s">
        <v>137</v>
      </c>
      <c r="K4624" t="s">
        <v>138</v>
      </c>
      <c r="L4624" t="s">
        <v>13115</v>
      </c>
      <c r="M4624" t="s">
        <v>13116</v>
      </c>
      <c r="N4624">
        <v>0.53333333299999997</v>
      </c>
      <c r="O4624">
        <v>0</v>
      </c>
      <c r="P4624">
        <v>0</v>
      </c>
      <c r="Q4624">
        <v>0</v>
      </c>
      <c r="R4624">
        <v>0</v>
      </c>
      <c r="S4624">
        <v>2</v>
      </c>
      <c r="T4624">
        <v>0</v>
      </c>
      <c r="U4624">
        <v>0</v>
      </c>
      <c r="V4624">
        <v>0</v>
      </c>
      <c r="W4624">
        <v>0</v>
      </c>
      <c r="X4624">
        <v>0</v>
      </c>
      <c r="Y4624">
        <v>0</v>
      </c>
      <c r="Z4624">
        <v>0</v>
      </c>
      <c r="AA4624">
        <v>1244.3132857257765</v>
      </c>
      <c r="AB4624">
        <v>0</v>
      </c>
      <c r="AC4624">
        <v>0</v>
      </c>
      <c r="AD4624">
        <v>0</v>
      </c>
      <c r="AE4624">
        <v>1244.3132857257765</v>
      </c>
    </row>
    <row r="4625" spans="1:31" x14ac:dyDescent="0.3">
      <c r="A4625">
        <v>2698016</v>
      </c>
      <c r="B4625">
        <v>1</v>
      </c>
      <c r="C4625" t="s">
        <v>81</v>
      </c>
      <c r="D4625" t="s">
        <v>122</v>
      </c>
      <c r="E4625" t="s">
        <v>160</v>
      </c>
      <c r="F4625" t="s">
        <v>13117</v>
      </c>
      <c r="G4625" t="s">
        <v>134</v>
      </c>
      <c r="H4625" t="s">
        <v>135</v>
      </c>
      <c r="I4625" t="s">
        <v>136</v>
      </c>
      <c r="J4625" t="s">
        <v>137</v>
      </c>
      <c r="K4625" t="s">
        <v>138</v>
      </c>
      <c r="L4625" t="s">
        <v>13118</v>
      </c>
      <c r="M4625" t="s">
        <v>13119</v>
      </c>
      <c r="N4625">
        <v>0.25305555499999999</v>
      </c>
      <c r="O4625">
        <v>2</v>
      </c>
      <c r="P4625">
        <v>277</v>
      </c>
      <c r="Q4625">
        <v>0</v>
      </c>
      <c r="R4625">
        <v>13</v>
      </c>
      <c r="S4625">
        <v>16</v>
      </c>
      <c r="T4625">
        <v>51</v>
      </c>
      <c r="U4625">
        <v>8</v>
      </c>
      <c r="V4625">
        <v>0</v>
      </c>
      <c r="W4625">
        <v>7.7887245707743885E-2</v>
      </c>
      <c r="X4625">
        <v>11.845589950917073</v>
      </c>
      <c r="Y4625">
        <v>0</v>
      </c>
      <c r="Z4625">
        <v>0.55875571481121011</v>
      </c>
      <c r="AA4625">
        <v>93.310672705285114</v>
      </c>
      <c r="AB4625">
        <v>17.111153674142841</v>
      </c>
      <c r="AC4625">
        <v>334.18088659089329</v>
      </c>
      <c r="AD4625">
        <v>0</v>
      </c>
      <c r="AE4625">
        <v>457.08494588175728</v>
      </c>
    </row>
    <row r="4626" spans="1:31" x14ac:dyDescent="0.3">
      <c r="A4626">
        <v>2698054</v>
      </c>
      <c r="B4626">
        <v>1</v>
      </c>
      <c r="C4626" t="s">
        <v>81</v>
      </c>
      <c r="D4626" t="s">
        <v>128</v>
      </c>
      <c r="E4626" t="s">
        <v>184</v>
      </c>
      <c r="F4626" t="s">
        <v>13120</v>
      </c>
      <c r="G4626" t="s">
        <v>186</v>
      </c>
      <c r="H4626" t="s">
        <v>187</v>
      </c>
      <c r="I4626" t="s">
        <v>136</v>
      </c>
      <c r="J4626" t="s">
        <v>137</v>
      </c>
      <c r="K4626" t="s">
        <v>138</v>
      </c>
      <c r="L4626" t="s">
        <v>13121</v>
      </c>
      <c r="M4626" t="s">
        <v>13122</v>
      </c>
      <c r="N4626">
        <v>3.4994444439999999</v>
      </c>
      <c r="O4626">
        <v>0</v>
      </c>
      <c r="P4626">
        <v>28</v>
      </c>
      <c r="Q4626">
        <v>0</v>
      </c>
      <c r="R4626">
        <v>2</v>
      </c>
      <c r="S4626">
        <v>0</v>
      </c>
      <c r="T4626">
        <v>6</v>
      </c>
      <c r="U4626">
        <v>0</v>
      </c>
      <c r="V4626">
        <v>0</v>
      </c>
      <c r="W4626">
        <v>0</v>
      </c>
      <c r="X4626">
        <v>25.757916640426181</v>
      </c>
      <c r="Y4626">
        <v>0</v>
      </c>
      <c r="Z4626">
        <v>9.6240631816725486</v>
      </c>
      <c r="AA4626">
        <v>0</v>
      </c>
      <c r="AB4626">
        <v>10.536402365848048</v>
      </c>
      <c r="AC4626">
        <v>0</v>
      </c>
      <c r="AD4626">
        <v>0</v>
      </c>
      <c r="AE4626">
        <v>45.918382187946776</v>
      </c>
    </row>
    <row r="4627" spans="1:31" x14ac:dyDescent="0.3">
      <c r="A4627">
        <v>2698066</v>
      </c>
      <c r="B4627">
        <v>1</v>
      </c>
      <c r="C4627" t="s">
        <v>80</v>
      </c>
      <c r="D4627" t="s">
        <v>97</v>
      </c>
      <c r="E4627" t="s">
        <v>213</v>
      </c>
      <c r="F4627" t="s">
        <v>13123</v>
      </c>
      <c r="G4627" t="s">
        <v>688</v>
      </c>
      <c r="H4627" t="s">
        <v>187</v>
      </c>
      <c r="I4627" t="s">
        <v>136</v>
      </c>
      <c r="J4627" t="s">
        <v>137</v>
      </c>
      <c r="K4627" t="s">
        <v>138</v>
      </c>
      <c r="L4627" t="s">
        <v>13124</v>
      </c>
      <c r="M4627" t="s">
        <v>13125</v>
      </c>
      <c r="N4627">
        <v>2.3122222219999999</v>
      </c>
      <c r="O4627">
        <v>0</v>
      </c>
      <c r="P4627">
        <v>1</v>
      </c>
      <c r="Q4627">
        <v>0</v>
      </c>
      <c r="R4627">
        <v>0</v>
      </c>
      <c r="S4627">
        <v>0</v>
      </c>
      <c r="T4627">
        <v>0</v>
      </c>
      <c r="U4627">
        <v>0</v>
      </c>
      <c r="V4627">
        <v>0</v>
      </c>
      <c r="W4627">
        <v>0</v>
      </c>
      <c r="X4627">
        <v>0.20514503086929503</v>
      </c>
      <c r="Y4627">
        <v>0</v>
      </c>
      <c r="Z4627">
        <v>0</v>
      </c>
      <c r="AA4627">
        <v>0</v>
      </c>
      <c r="AB4627">
        <v>0</v>
      </c>
      <c r="AC4627">
        <v>0</v>
      </c>
      <c r="AD4627">
        <v>0</v>
      </c>
      <c r="AE4627">
        <v>0.20514503086929503</v>
      </c>
    </row>
    <row r="4628" spans="1:31" x14ac:dyDescent="0.3">
      <c r="A4628">
        <v>2697620</v>
      </c>
      <c r="B4628">
        <v>1</v>
      </c>
      <c r="C4628" t="s">
        <v>80</v>
      </c>
      <c r="D4628" t="s">
        <v>106</v>
      </c>
      <c r="E4628" t="s">
        <v>160</v>
      </c>
      <c r="F4628" t="s">
        <v>6782</v>
      </c>
      <c r="G4628" t="s">
        <v>134</v>
      </c>
      <c r="H4628" t="s">
        <v>135</v>
      </c>
      <c r="I4628" t="s">
        <v>136</v>
      </c>
      <c r="J4628" t="s">
        <v>137</v>
      </c>
      <c r="K4628" t="s">
        <v>138</v>
      </c>
      <c r="L4628" t="s">
        <v>13126</v>
      </c>
      <c r="M4628" t="s">
        <v>13127</v>
      </c>
      <c r="N4628">
        <v>6.5277776999999995E-2</v>
      </c>
      <c r="O4628">
        <v>0</v>
      </c>
      <c r="P4628">
        <v>31</v>
      </c>
      <c r="Q4628">
        <v>14</v>
      </c>
      <c r="R4628">
        <v>48</v>
      </c>
      <c r="S4628">
        <v>12</v>
      </c>
      <c r="T4628">
        <v>23</v>
      </c>
      <c r="U4628">
        <v>3</v>
      </c>
      <c r="V4628">
        <v>0</v>
      </c>
      <c r="W4628">
        <v>0</v>
      </c>
      <c r="X4628">
        <v>0.77904134706862282</v>
      </c>
      <c r="Y4628">
        <v>4.3130361899302097</v>
      </c>
      <c r="Z4628">
        <v>10.628110535931292</v>
      </c>
      <c r="AA4628">
        <v>8.7989663348845646</v>
      </c>
      <c r="AB4628">
        <v>1.695191823716927</v>
      </c>
      <c r="AC4628">
        <v>12.010462523239202</v>
      </c>
      <c r="AD4628">
        <v>0</v>
      </c>
      <c r="AE4628">
        <v>38.22480875477082</v>
      </c>
    </row>
    <row r="4629" spans="1:31" x14ac:dyDescent="0.3">
      <c r="A4629">
        <v>2697626</v>
      </c>
      <c r="B4629">
        <v>1</v>
      </c>
      <c r="C4629" t="s">
        <v>81</v>
      </c>
      <c r="D4629" t="s">
        <v>120</v>
      </c>
      <c r="E4629" t="s">
        <v>160</v>
      </c>
      <c r="F4629" t="s">
        <v>13128</v>
      </c>
      <c r="G4629" t="s">
        <v>134</v>
      </c>
      <c r="H4629" t="s">
        <v>135</v>
      </c>
      <c r="I4629" t="s">
        <v>136</v>
      </c>
      <c r="J4629" t="s">
        <v>137</v>
      </c>
      <c r="K4629" t="s">
        <v>138</v>
      </c>
      <c r="L4629" t="s">
        <v>13129</v>
      </c>
      <c r="M4629" t="s">
        <v>13130</v>
      </c>
      <c r="N4629">
        <v>0.71388888800000005</v>
      </c>
      <c r="O4629">
        <v>7</v>
      </c>
      <c r="P4629">
        <v>1224</v>
      </c>
      <c r="Q4629">
        <v>116</v>
      </c>
      <c r="R4629">
        <v>68</v>
      </c>
      <c r="S4629">
        <v>21</v>
      </c>
      <c r="T4629">
        <v>69</v>
      </c>
      <c r="U4629">
        <v>2</v>
      </c>
      <c r="V4629">
        <v>0</v>
      </c>
      <c r="W4629">
        <v>0.79065049566748979</v>
      </c>
      <c r="X4629">
        <v>118.01198999539031</v>
      </c>
      <c r="Y4629">
        <v>303.48811532810174</v>
      </c>
      <c r="Z4629">
        <v>159.70794997934195</v>
      </c>
      <c r="AA4629">
        <v>60.136888230735899</v>
      </c>
      <c r="AB4629">
        <v>19.657844587618825</v>
      </c>
      <c r="AC4629">
        <v>28.365184262333752</v>
      </c>
      <c r="AD4629">
        <v>0</v>
      </c>
      <c r="AE4629">
        <v>690.15862287918992</v>
      </c>
    </row>
    <row r="4630" spans="1:31" x14ac:dyDescent="0.3">
      <c r="A4630">
        <v>2697633</v>
      </c>
      <c r="B4630">
        <v>1</v>
      </c>
      <c r="C4630" t="s">
        <v>80</v>
      </c>
      <c r="D4630" t="s">
        <v>106</v>
      </c>
      <c r="E4630" t="s">
        <v>160</v>
      </c>
      <c r="F4630" t="s">
        <v>9060</v>
      </c>
      <c r="G4630" t="s">
        <v>134</v>
      </c>
      <c r="H4630" t="s">
        <v>135</v>
      </c>
      <c r="I4630" t="s">
        <v>169</v>
      </c>
      <c r="J4630" t="s">
        <v>137</v>
      </c>
      <c r="K4630" t="s">
        <v>138</v>
      </c>
      <c r="L4630" t="s">
        <v>13131</v>
      </c>
      <c r="M4630" t="s">
        <v>13132</v>
      </c>
      <c r="N4630">
        <v>2.2777776999999999E-2</v>
      </c>
      <c r="O4630">
        <v>1</v>
      </c>
      <c r="P4630">
        <v>4</v>
      </c>
      <c r="Q4630">
        <v>68</v>
      </c>
      <c r="R4630">
        <v>337</v>
      </c>
      <c r="S4630">
        <v>28</v>
      </c>
      <c r="T4630">
        <v>61</v>
      </c>
      <c r="U4630">
        <v>0</v>
      </c>
      <c r="V4630">
        <v>0</v>
      </c>
      <c r="W4630">
        <v>7.224710979045779E-3</v>
      </c>
      <c r="X4630">
        <v>2.5373810873562778E-2</v>
      </c>
      <c r="Y4630">
        <v>13.329189233699037</v>
      </c>
      <c r="Z4630">
        <v>23.335098799701552</v>
      </c>
      <c r="AA4630">
        <v>2.1764696544184639</v>
      </c>
      <c r="AB4630">
        <v>3.1039081054696966</v>
      </c>
      <c r="AC4630">
        <v>0</v>
      </c>
      <c r="AD4630">
        <v>0</v>
      </c>
      <c r="AE4630">
        <v>41.977264315141362</v>
      </c>
    </row>
    <row r="4631" spans="1:31" x14ac:dyDescent="0.3">
      <c r="A4631">
        <v>2697637</v>
      </c>
      <c r="B4631">
        <v>1</v>
      </c>
      <c r="C4631" t="s">
        <v>80</v>
      </c>
      <c r="D4631" t="s">
        <v>94</v>
      </c>
      <c r="E4631" t="s">
        <v>145</v>
      </c>
      <c r="F4631" t="s">
        <v>13133</v>
      </c>
      <c r="G4631" t="s">
        <v>134</v>
      </c>
      <c r="H4631" t="s">
        <v>135</v>
      </c>
      <c r="I4631" t="s">
        <v>169</v>
      </c>
      <c r="J4631" t="s">
        <v>137</v>
      </c>
      <c r="K4631" t="s">
        <v>138</v>
      </c>
      <c r="L4631" t="s">
        <v>13134</v>
      </c>
      <c r="M4631" t="s">
        <v>13135</v>
      </c>
      <c r="N4631">
        <v>9.1666660000000004E-3</v>
      </c>
      <c r="O4631">
        <v>0</v>
      </c>
      <c r="P4631">
        <v>923</v>
      </c>
      <c r="Q4631">
        <v>18</v>
      </c>
      <c r="R4631">
        <v>33</v>
      </c>
      <c r="S4631">
        <v>10</v>
      </c>
      <c r="T4631">
        <v>174</v>
      </c>
      <c r="U4631">
        <v>0</v>
      </c>
      <c r="V4631">
        <v>0</v>
      </c>
      <c r="W4631">
        <v>0</v>
      </c>
      <c r="X4631">
        <v>0.97623037867150397</v>
      </c>
      <c r="Y4631">
        <v>0.12045899632214802</v>
      </c>
      <c r="Z4631">
        <v>4.0597136804509999E-2</v>
      </c>
      <c r="AA4631">
        <v>1.176987946121854</v>
      </c>
      <c r="AB4631">
        <v>0.53776288387034388</v>
      </c>
      <c r="AC4631">
        <v>0</v>
      </c>
      <c r="AD4631">
        <v>0</v>
      </c>
      <c r="AE4631">
        <v>2.8520373417903597</v>
      </c>
    </row>
    <row r="4632" spans="1:31" x14ac:dyDescent="0.3">
      <c r="A4632">
        <v>2697642</v>
      </c>
      <c r="B4632">
        <v>1</v>
      </c>
      <c r="C4632" t="s">
        <v>81</v>
      </c>
      <c r="D4632" t="s">
        <v>125</v>
      </c>
      <c r="E4632" t="s">
        <v>132</v>
      </c>
      <c r="F4632" t="s">
        <v>13136</v>
      </c>
      <c r="G4632" t="s">
        <v>134</v>
      </c>
      <c r="H4632" t="s">
        <v>135</v>
      </c>
      <c r="I4632" t="s">
        <v>169</v>
      </c>
      <c r="J4632" t="s">
        <v>137</v>
      </c>
      <c r="K4632" t="s">
        <v>138</v>
      </c>
      <c r="L4632" t="s">
        <v>13137</v>
      </c>
      <c r="M4632" t="s">
        <v>13138</v>
      </c>
      <c r="N4632">
        <v>2.6388887999999999E-2</v>
      </c>
      <c r="O4632">
        <v>2</v>
      </c>
      <c r="P4632">
        <v>158</v>
      </c>
      <c r="Q4632">
        <v>29</v>
      </c>
      <c r="R4632">
        <v>176</v>
      </c>
      <c r="S4632">
        <v>2</v>
      </c>
      <c r="T4632">
        <v>8</v>
      </c>
      <c r="U4632">
        <v>0</v>
      </c>
      <c r="V4632">
        <v>0</v>
      </c>
      <c r="W4632">
        <v>6.6656540146873607E-3</v>
      </c>
      <c r="X4632">
        <v>0.50144469762113619</v>
      </c>
      <c r="Y4632">
        <v>0.21704330440250569</v>
      </c>
      <c r="Z4632">
        <v>0.94829766701250917</v>
      </c>
      <c r="AA4632">
        <v>2.5647791552944449E-3</v>
      </c>
      <c r="AB4632">
        <v>2.9145311274795006E-2</v>
      </c>
      <c r="AC4632">
        <v>0</v>
      </c>
      <c r="AD4632">
        <v>0</v>
      </c>
      <c r="AE4632">
        <v>1.7051614134809279</v>
      </c>
    </row>
    <row r="4633" spans="1:31" x14ac:dyDescent="0.3">
      <c r="A4633">
        <v>2697646</v>
      </c>
      <c r="B4633">
        <v>1</v>
      </c>
      <c r="C4633" t="s">
        <v>81</v>
      </c>
      <c r="D4633" t="s">
        <v>126</v>
      </c>
      <c r="E4633" t="s">
        <v>132</v>
      </c>
      <c r="F4633" t="s">
        <v>266</v>
      </c>
      <c r="G4633" t="s">
        <v>134</v>
      </c>
      <c r="H4633" t="s">
        <v>135</v>
      </c>
      <c r="I4633" t="s">
        <v>136</v>
      </c>
      <c r="J4633" t="s">
        <v>137</v>
      </c>
      <c r="K4633" t="s">
        <v>138</v>
      </c>
      <c r="L4633" t="s">
        <v>13139</v>
      </c>
      <c r="M4633" t="s">
        <v>13140</v>
      </c>
      <c r="N4633">
        <v>0.268055555</v>
      </c>
      <c r="O4633">
        <v>7</v>
      </c>
      <c r="P4633">
        <v>923</v>
      </c>
      <c r="Q4633">
        <v>51</v>
      </c>
      <c r="R4633">
        <v>131</v>
      </c>
      <c r="S4633">
        <v>4</v>
      </c>
      <c r="T4633">
        <v>55</v>
      </c>
      <c r="U4633">
        <v>0</v>
      </c>
      <c r="V4633">
        <v>0</v>
      </c>
      <c r="W4633">
        <v>0.32396672084583333</v>
      </c>
      <c r="X4633">
        <v>22.843737166116405</v>
      </c>
      <c r="Y4633">
        <v>35.827931293693794</v>
      </c>
      <c r="Z4633">
        <v>17.592112086486758</v>
      </c>
      <c r="AA4633">
        <v>2.0310879047683641</v>
      </c>
      <c r="AB4633">
        <v>3.7255694856044488</v>
      </c>
      <c r="AC4633">
        <v>0</v>
      </c>
      <c r="AD4633">
        <v>0</v>
      </c>
      <c r="AE4633">
        <v>82.344404657515611</v>
      </c>
    </row>
    <row r="4634" spans="1:31" x14ac:dyDescent="0.3">
      <c r="A4634">
        <v>2697918</v>
      </c>
      <c r="B4634">
        <v>1</v>
      </c>
      <c r="C4634" t="s">
        <v>80</v>
      </c>
      <c r="D4634" t="s">
        <v>88</v>
      </c>
      <c r="E4634" t="s">
        <v>184</v>
      </c>
      <c r="F4634" t="s">
        <v>13141</v>
      </c>
      <c r="G4634" t="s">
        <v>147</v>
      </c>
      <c r="H4634" t="s">
        <v>187</v>
      </c>
      <c r="I4634" t="s">
        <v>136</v>
      </c>
      <c r="J4634" t="s">
        <v>3</v>
      </c>
      <c r="K4634" t="s">
        <v>138</v>
      </c>
      <c r="L4634" t="s">
        <v>13142</v>
      </c>
      <c r="M4634" t="s">
        <v>13143</v>
      </c>
      <c r="N4634">
        <v>3.2688888880000002</v>
      </c>
      <c r="O4634">
        <v>0</v>
      </c>
      <c r="P4634">
        <v>8</v>
      </c>
      <c r="Q4634">
        <v>0</v>
      </c>
      <c r="R4634">
        <v>0</v>
      </c>
      <c r="S4634">
        <v>0</v>
      </c>
      <c r="T4634">
        <v>1</v>
      </c>
      <c r="U4634">
        <v>0</v>
      </c>
      <c r="V4634">
        <v>0</v>
      </c>
      <c r="W4634">
        <v>0</v>
      </c>
      <c r="X4634">
        <v>3.7943160392400239</v>
      </c>
      <c r="Y4634">
        <v>0</v>
      </c>
      <c r="Z4634">
        <v>0</v>
      </c>
      <c r="AA4634">
        <v>0</v>
      </c>
      <c r="AB4634">
        <v>1.535424608930313</v>
      </c>
      <c r="AC4634">
        <v>0</v>
      </c>
      <c r="AD4634">
        <v>0</v>
      </c>
      <c r="AE4634">
        <v>5.3297406481703371</v>
      </c>
    </row>
    <row r="4635" spans="1:31" x14ac:dyDescent="0.3">
      <c r="A4635">
        <v>2698077</v>
      </c>
      <c r="B4635">
        <v>1</v>
      </c>
      <c r="C4635" t="s">
        <v>81</v>
      </c>
      <c r="D4635" t="s">
        <v>112</v>
      </c>
      <c r="E4635" t="s">
        <v>213</v>
      </c>
      <c r="F4635" t="s">
        <v>13144</v>
      </c>
      <c r="G4635" t="s">
        <v>688</v>
      </c>
      <c r="H4635" t="s">
        <v>187</v>
      </c>
      <c r="I4635" t="s">
        <v>136</v>
      </c>
      <c r="J4635" t="s">
        <v>137</v>
      </c>
      <c r="K4635" t="s">
        <v>138</v>
      </c>
      <c r="L4635" t="s">
        <v>13145</v>
      </c>
      <c r="M4635" t="s">
        <v>13146</v>
      </c>
      <c r="N4635">
        <v>3.6527777769999998</v>
      </c>
      <c r="O4635">
        <v>0</v>
      </c>
      <c r="P4635">
        <v>1</v>
      </c>
      <c r="Q4635">
        <v>0</v>
      </c>
      <c r="R4635">
        <v>1</v>
      </c>
      <c r="S4635">
        <v>0</v>
      </c>
      <c r="T4635">
        <v>0</v>
      </c>
      <c r="U4635">
        <v>0</v>
      </c>
      <c r="V4635">
        <v>0</v>
      </c>
      <c r="W4635">
        <v>0</v>
      </c>
      <c r="X4635">
        <v>0.78370487836548985</v>
      </c>
      <c r="Y4635">
        <v>0</v>
      </c>
      <c r="Z4635">
        <v>0</v>
      </c>
      <c r="AA4635">
        <v>0</v>
      </c>
      <c r="AB4635">
        <v>0</v>
      </c>
      <c r="AC4635">
        <v>0</v>
      </c>
      <c r="AD4635">
        <v>0</v>
      </c>
      <c r="AE4635">
        <v>0.78370487836548985</v>
      </c>
    </row>
    <row r="4636" spans="1:31" x14ac:dyDescent="0.3">
      <c r="A4636">
        <v>2698079</v>
      </c>
      <c r="B4636">
        <v>1</v>
      </c>
      <c r="C4636" t="s">
        <v>81</v>
      </c>
      <c r="D4636" t="s">
        <v>122</v>
      </c>
      <c r="E4636" t="s">
        <v>184</v>
      </c>
      <c r="F4636" t="s">
        <v>13147</v>
      </c>
      <c r="G4636" t="s">
        <v>186</v>
      </c>
      <c r="H4636" t="s">
        <v>187</v>
      </c>
      <c r="I4636" t="s">
        <v>136</v>
      </c>
      <c r="J4636" t="s">
        <v>137</v>
      </c>
      <c r="K4636" t="s">
        <v>138</v>
      </c>
      <c r="L4636" t="s">
        <v>13148</v>
      </c>
      <c r="M4636" t="s">
        <v>13149</v>
      </c>
      <c r="N4636">
        <v>1.118055555</v>
      </c>
      <c r="O4636">
        <v>0</v>
      </c>
      <c r="P4636">
        <v>94</v>
      </c>
      <c r="Q4636">
        <v>0</v>
      </c>
      <c r="R4636">
        <v>0</v>
      </c>
      <c r="S4636">
        <v>0</v>
      </c>
      <c r="T4636">
        <v>1</v>
      </c>
      <c r="U4636">
        <v>0</v>
      </c>
      <c r="V4636">
        <v>0</v>
      </c>
      <c r="W4636">
        <v>0</v>
      </c>
      <c r="X4636">
        <v>21.068964173989414</v>
      </c>
      <c r="Y4636">
        <v>0</v>
      </c>
      <c r="Z4636">
        <v>0</v>
      </c>
      <c r="AA4636">
        <v>0</v>
      </c>
      <c r="AB4636">
        <v>0.84598642324019735</v>
      </c>
      <c r="AC4636">
        <v>0</v>
      </c>
      <c r="AD4636">
        <v>0</v>
      </c>
      <c r="AE4636">
        <v>21.914950597229613</v>
      </c>
    </row>
    <row r="4637" spans="1:31" x14ac:dyDescent="0.3">
      <c r="A4637">
        <v>2698086</v>
      </c>
      <c r="B4637">
        <v>1</v>
      </c>
      <c r="C4637" t="s">
        <v>80</v>
      </c>
      <c r="D4637" t="s">
        <v>82</v>
      </c>
      <c r="E4637" t="s">
        <v>213</v>
      </c>
      <c r="F4637" t="s">
        <v>13150</v>
      </c>
      <c r="G4637" t="s">
        <v>688</v>
      </c>
      <c r="H4637" t="s">
        <v>187</v>
      </c>
      <c r="I4637" t="s">
        <v>136</v>
      </c>
      <c r="J4637" t="s">
        <v>137</v>
      </c>
      <c r="K4637" t="s">
        <v>138</v>
      </c>
      <c r="L4637" t="s">
        <v>13151</v>
      </c>
      <c r="M4637" t="s">
        <v>13152</v>
      </c>
      <c r="N4637">
        <v>0.73472222200000004</v>
      </c>
      <c r="O4637">
        <v>0</v>
      </c>
      <c r="P4637">
        <v>2</v>
      </c>
      <c r="Q4637">
        <v>0</v>
      </c>
      <c r="R4637">
        <v>0</v>
      </c>
      <c r="S4637">
        <v>0</v>
      </c>
      <c r="T4637">
        <v>0</v>
      </c>
      <c r="U4637">
        <v>0</v>
      </c>
      <c r="V4637">
        <v>0</v>
      </c>
      <c r="W4637">
        <v>0</v>
      </c>
      <c r="X4637">
        <v>0.49929105543278712</v>
      </c>
      <c r="Y4637">
        <v>0</v>
      </c>
      <c r="Z4637">
        <v>0</v>
      </c>
      <c r="AA4637">
        <v>0</v>
      </c>
      <c r="AB4637">
        <v>0</v>
      </c>
      <c r="AC4637">
        <v>0</v>
      </c>
      <c r="AD4637">
        <v>0</v>
      </c>
      <c r="AE4637">
        <v>0.49929105543278712</v>
      </c>
    </row>
    <row r="4638" spans="1:31" x14ac:dyDescent="0.3">
      <c r="A4638">
        <v>2698060</v>
      </c>
      <c r="B4638">
        <v>1</v>
      </c>
      <c r="C4638" t="s">
        <v>80</v>
      </c>
      <c r="D4638" t="s">
        <v>84</v>
      </c>
      <c r="E4638" t="s">
        <v>184</v>
      </c>
      <c r="F4638" t="s">
        <v>13153</v>
      </c>
      <c r="G4638" t="s">
        <v>253</v>
      </c>
      <c r="H4638" t="s">
        <v>187</v>
      </c>
      <c r="I4638" t="s">
        <v>136</v>
      </c>
      <c r="J4638" t="s">
        <v>137</v>
      </c>
      <c r="K4638" t="s">
        <v>138</v>
      </c>
      <c r="L4638" t="s">
        <v>13154</v>
      </c>
      <c r="M4638" t="s">
        <v>13155</v>
      </c>
      <c r="N4638">
        <v>1.8077777770000001</v>
      </c>
      <c r="O4638">
        <v>0</v>
      </c>
      <c r="P4638">
        <v>214</v>
      </c>
      <c r="Q4638">
        <v>0</v>
      </c>
      <c r="R4638">
        <v>0</v>
      </c>
      <c r="S4638">
        <v>0</v>
      </c>
      <c r="T4638">
        <v>22</v>
      </c>
      <c r="U4638">
        <v>0</v>
      </c>
      <c r="V4638">
        <v>0</v>
      </c>
      <c r="W4638">
        <v>0</v>
      </c>
      <c r="X4638">
        <v>77.909771566000259</v>
      </c>
      <c r="Y4638">
        <v>0</v>
      </c>
      <c r="Z4638">
        <v>0</v>
      </c>
      <c r="AA4638">
        <v>0</v>
      </c>
      <c r="AB4638">
        <v>17.776125185437515</v>
      </c>
      <c r="AC4638">
        <v>0</v>
      </c>
      <c r="AD4638">
        <v>0</v>
      </c>
      <c r="AE4638">
        <v>95.685896751437781</v>
      </c>
    </row>
    <row r="4639" spans="1:31" x14ac:dyDescent="0.3">
      <c r="A4639">
        <v>2697495</v>
      </c>
      <c r="B4639">
        <v>1</v>
      </c>
      <c r="C4639" t="s">
        <v>81</v>
      </c>
      <c r="D4639" t="s">
        <v>121</v>
      </c>
      <c r="E4639" t="s">
        <v>145</v>
      </c>
      <c r="F4639" t="s">
        <v>13156</v>
      </c>
      <c r="G4639" t="s">
        <v>176</v>
      </c>
      <c r="H4639" t="s">
        <v>135</v>
      </c>
      <c r="I4639" t="s">
        <v>136</v>
      </c>
      <c r="J4639" t="s">
        <v>137</v>
      </c>
      <c r="K4639" t="s">
        <v>138</v>
      </c>
      <c r="L4639" t="s">
        <v>13157</v>
      </c>
      <c r="M4639" t="s">
        <v>13158</v>
      </c>
      <c r="N4639">
        <v>3.1744444440000001</v>
      </c>
      <c r="O4639">
        <v>1</v>
      </c>
      <c r="P4639">
        <v>122</v>
      </c>
      <c r="Q4639">
        <v>0</v>
      </c>
      <c r="R4639">
        <v>1</v>
      </c>
      <c r="S4639">
        <v>0</v>
      </c>
      <c r="T4639">
        <v>10</v>
      </c>
      <c r="U4639">
        <v>0</v>
      </c>
      <c r="V4639">
        <v>0</v>
      </c>
      <c r="W4639">
        <v>0.77504186123333341</v>
      </c>
      <c r="X4639">
        <v>49.119622688279875</v>
      </c>
      <c r="Y4639">
        <v>0</v>
      </c>
      <c r="Z4639">
        <v>0.26698307866357779</v>
      </c>
      <c r="AA4639">
        <v>0</v>
      </c>
      <c r="AB4639">
        <v>10.833256504918475</v>
      </c>
      <c r="AC4639">
        <v>0</v>
      </c>
      <c r="AD4639">
        <v>0</v>
      </c>
      <c r="AE4639">
        <v>60.994904133095261</v>
      </c>
    </row>
    <row r="4640" spans="1:31" x14ac:dyDescent="0.3">
      <c r="A4640">
        <v>2697549</v>
      </c>
      <c r="B4640">
        <v>1</v>
      </c>
      <c r="C4640" t="s">
        <v>81</v>
      </c>
      <c r="D4640" t="s">
        <v>114</v>
      </c>
      <c r="E4640" t="s">
        <v>132</v>
      </c>
      <c r="F4640" t="s">
        <v>9867</v>
      </c>
      <c r="G4640" t="s">
        <v>134</v>
      </c>
      <c r="H4640" t="s">
        <v>135</v>
      </c>
      <c r="I4640" t="s">
        <v>136</v>
      </c>
      <c r="J4640" t="s">
        <v>137</v>
      </c>
      <c r="K4640" t="s">
        <v>138</v>
      </c>
      <c r="L4640" t="s">
        <v>13159</v>
      </c>
      <c r="M4640" t="s">
        <v>13160</v>
      </c>
      <c r="N4640">
        <v>0.406388888</v>
      </c>
      <c r="O4640">
        <v>2</v>
      </c>
      <c r="P4640">
        <v>542</v>
      </c>
      <c r="Q4640">
        <v>2</v>
      </c>
      <c r="R4640">
        <v>2</v>
      </c>
      <c r="S4640">
        <v>4</v>
      </c>
      <c r="T4640">
        <v>40</v>
      </c>
      <c r="U4640">
        <v>0</v>
      </c>
      <c r="V4640">
        <v>0</v>
      </c>
      <c r="W4640">
        <v>0.20619934078333335</v>
      </c>
      <c r="X4640">
        <v>23.091968045291093</v>
      </c>
      <c r="Y4640">
        <v>0.1744243426711769</v>
      </c>
      <c r="Z4640">
        <v>0.65769378114990562</v>
      </c>
      <c r="AA4640">
        <v>2.0264144879252894</v>
      </c>
      <c r="AB4640">
        <v>5.2694141824702481</v>
      </c>
      <c r="AC4640">
        <v>0</v>
      </c>
      <c r="AD4640">
        <v>0</v>
      </c>
      <c r="AE4640">
        <v>31.426114180291044</v>
      </c>
    </row>
    <row r="4641" spans="1:31" x14ac:dyDescent="0.3">
      <c r="A4641">
        <v>2697560</v>
      </c>
      <c r="B4641">
        <v>1</v>
      </c>
      <c r="C4641" t="s">
        <v>80</v>
      </c>
      <c r="D4641" t="s">
        <v>102</v>
      </c>
      <c r="E4641" t="s">
        <v>160</v>
      </c>
      <c r="F4641" t="s">
        <v>811</v>
      </c>
      <c r="G4641" t="s">
        <v>134</v>
      </c>
      <c r="H4641" t="s">
        <v>135</v>
      </c>
      <c r="I4641" t="s">
        <v>136</v>
      </c>
      <c r="J4641" t="s">
        <v>137</v>
      </c>
      <c r="K4641" t="s">
        <v>138</v>
      </c>
      <c r="L4641" t="s">
        <v>13161</v>
      </c>
      <c r="M4641" t="s">
        <v>13162</v>
      </c>
      <c r="N4641">
        <v>0.114166666</v>
      </c>
      <c r="O4641">
        <v>0</v>
      </c>
      <c r="P4641">
        <v>629</v>
      </c>
      <c r="Q4641">
        <v>39</v>
      </c>
      <c r="R4641">
        <v>139</v>
      </c>
      <c r="S4641">
        <v>20</v>
      </c>
      <c r="T4641">
        <v>73</v>
      </c>
      <c r="U4641">
        <v>1</v>
      </c>
      <c r="V4641">
        <v>0</v>
      </c>
      <c r="W4641">
        <v>0</v>
      </c>
      <c r="X4641">
        <v>14.964471043171653</v>
      </c>
      <c r="Y4641">
        <v>6.4256702278047868</v>
      </c>
      <c r="Z4641">
        <v>7.4300504531022691</v>
      </c>
      <c r="AA4641">
        <v>14.763513381222534</v>
      </c>
      <c r="AB4641">
        <v>6.9354696895064869</v>
      </c>
      <c r="AC4641">
        <v>2.6468727850111873</v>
      </c>
      <c r="AD4641">
        <v>0</v>
      </c>
      <c r="AE4641">
        <v>53.166047579818915</v>
      </c>
    </row>
    <row r="4642" spans="1:31" x14ac:dyDescent="0.3">
      <c r="A4642">
        <v>2697568</v>
      </c>
      <c r="B4642">
        <v>1</v>
      </c>
      <c r="C4642" t="s">
        <v>80</v>
      </c>
      <c r="D4642" t="s">
        <v>93</v>
      </c>
      <c r="E4642" t="s">
        <v>160</v>
      </c>
      <c r="F4642" t="s">
        <v>6157</v>
      </c>
      <c r="G4642" t="s">
        <v>134</v>
      </c>
      <c r="H4642" t="s">
        <v>135</v>
      </c>
      <c r="I4642" t="s">
        <v>136</v>
      </c>
      <c r="J4642" t="s">
        <v>137</v>
      </c>
      <c r="K4642" t="s">
        <v>138</v>
      </c>
      <c r="L4642" t="s">
        <v>13163</v>
      </c>
      <c r="M4642" t="s">
        <v>13164</v>
      </c>
      <c r="N4642">
        <v>0.11861111100000001</v>
      </c>
      <c r="O4642">
        <v>0</v>
      </c>
      <c r="P4642">
        <v>1877</v>
      </c>
      <c r="Q4642">
        <v>25</v>
      </c>
      <c r="R4642">
        <v>69</v>
      </c>
      <c r="S4642">
        <v>9</v>
      </c>
      <c r="T4642">
        <v>216</v>
      </c>
      <c r="U4642">
        <v>2</v>
      </c>
      <c r="V4642">
        <v>0</v>
      </c>
      <c r="W4642">
        <v>0</v>
      </c>
      <c r="X4642">
        <v>38.673624796337826</v>
      </c>
      <c r="Y4642">
        <v>12.318323844426637</v>
      </c>
      <c r="Z4642">
        <v>8.0394917313026966</v>
      </c>
      <c r="AA4642">
        <v>4.8528668129763135</v>
      </c>
      <c r="AB4642">
        <v>13.172162097538965</v>
      </c>
      <c r="AC4642">
        <v>13.034846499444212</v>
      </c>
      <c r="AD4642">
        <v>0</v>
      </c>
      <c r="AE4642">
        <v>90.091315782026655</v>
      </c>
    </row>
    <row r="4643" spans="1:31" x14ac:dyDescent="0.3">
      <c r="A4643">
        <v>2697572</v>
      </c>
      <c r="B4643">
        <v>1</v>
      </c>
      <c r="C4643" t="s">
        <v>81</v>
      </c>
      <c r="D4643" t="s">
        <v>128</v>
      </c>
      <c r="E4643" t="s">
        <v>132</v>
      </c>
      <c r="F4643" t="s">
        <v>13165</v>
      </c>
      <c r="G4643" t="s">
        <v>134</v>
      </c>
      <c r="H4643" t="s">
        <v>135</v>
      </c>
      <c r="I4643" t="s">
        <v>136</v>
      </c>
      <c r="J4643" t="s">
        <v>137</v>
      </c>
      <c r="K4643" t="s">
        <v>138</v>
      </c>
      <c r="L4643" t="s">
        <v>13166</v>
      </c>
      <c r="M4643" t="s">
        <v>13167</v>
      </c>
      <c r="N4643">
        <v>0.276388888</v>
      </c>
      <c r="O4643">
        <v>3</v>
      </c>
      <c r="P4643">
        <v>1</v>
      </c>
      <c r="Q4643">
        <v>26</v>
      </c>
      <c r="R4643">
        <v>6</v>
      </c>
      <c r="S4643">
        <v>8</v>
      </c>
      <c r="T4643">
        <v>1</v>
      </c>
      <c r="U4643">
        <v>0</v>
      </c>
      <c r="V4643">
        <v>0</v>
      </c>
      <c r="W4643">
        <v>4.4325787996448192</v>
      </c>
      <c r="X4643">
        <v>2.132964796990278E-2</v>
      </c>
      <c r="Y4643">
        <v>9.2676902853019083</v>
      </c>
      <c r="Z4643">
        <v>0.24476854426607922</v>
      </c>
      <c r="AA4643">
        <v>20.271872916856843</v>
      </c>
      <c r="AB4643">
        <v>0</v>
      </c>
      <c r="AC4643">
        <v>0</v>
      </c>
      <c r="AD4643">
        <v>0</v>
      </c>
      <c r="AE4643">
        <v>34.238240194039555</v>
      </c>
    </row>
    <row r="4644" spans="1:31" x14ac:dyDescent="0.3">
      <c r="A4644">
        <v>2697573</v>
      </c>
      <c r="B4644">
        <v>1</v>
      </c>
      <c r="C4644" t="s">
        <v>80</v>
      </c>
      <c r="D4644" t="s">
        <v>102</v>
      </c>
      <c r="E4644" t="s">
        <v>160</v>
      </c>
      <c r="F4644" t="s">
        <v>811</v>
      </c>
      <c r="G4644" t="s">
        <v>3490</v>
      </c>
      <c r="H4644" t="s">
        <v>135</v>
      </c>
      <c r="I4644" t="s">
        <v>136</v>
      </c>
      <c r="J4644" t="s">
        <v>137</v>
      </c>
      <c r="K4644" t="s">
        <v>138</v>
      </c>
      <c r="L4644" t="s">
        <v>13168</v>
      </c>
      <c r="M4644" t="s">
        <v>13169</v>
      </c>
      <c r="N4644">
        <v>1.6755555550000001</v>
      </c>
      <c r="O4644">
        <v>0</v>
      </c>
      <c r="P4644">
        <v>629</v>
      </c>
      <c r="Q4644">
        <v>39</v>
      </c>
      <c r="R4644">
        <v>139</v>
      </c>
      <c r="S4644">
        <v>20</v>
      </c>
      <c r="T4644">
        <v>73</v>
      </c>
      <c r="U4644">
        <v>1</v>
      </c>
      <c r="V4644">
        <v>0</v>
      </c>
      <c r="W4644">
        <v>0</v>
      </c>
      <c r="X4644">
        <v>205.99070207408002</v>
      </c>
      <c r="Y4644">
        <v>86.78036051508623</v>
      </c>
      <c r="Z4644">
        <v>94.236953240389141</v>
      </c>
      <c r="AA4644">
        <v>200.25951949068283</v>
      </c>
      <c r="AB4644">
        <v>84.926023211534599</v>
      </c>
      <c r="AC4644">
        <v>36.902220573310679</v>
      </c>
      <c r="AD4644">
        <v>0</v>
      </c>
      <c r="AE4644">
        <v>709.09577910508358</v>
      </c>
    </row>
    <row r="4645" spans="1:31" x14ac:dyDescent="0.3">
      <c r="A4645">
        <v>2697604</v>
      </c>
      <c r="B4645">
        <v>1</v>
      </c>
      <c r="C4645" t="s">
        <v>80</v>
      </c>
      <c r="D4645" t="s">
        <v>96</v>
      </c>
      <c r="E4645" t="s">
        <v>145</v>
      </c>
      <c r="F4645" t="s">
        <v>13170</v>
      </c>
      <c r="G4645" t="s">
        <v>134</v>
      </c>
      <c r="H4645" t="s">
        <v>135</v>
      </c>
      <c r="I4645" t="s">
        <v>136</v>
      </c>
      <c r="J4645" t="s">
        <v>137</v>
      </c>
      <c r="K4645" t="s">
        <v>138</v>
      </c>
      <c r="L4645" t="s">
        <v>13171</v>
      </c>
      <c r="M4645" t="s">
        <v>13172</v>
      </c>
      <c r="N4645">
        <v>0.31194444399999999</v>
      </c>
      <c r="O4645">
        <v>0</v>
      </c>
      <c r="P4645">
        <v>190</v>
      </c>
      <c r="Q4645">
        <v>0</v>
      </c>
      <c r="R4645">
        <v>0</v>
      </c>
      <c r="S4645">
        <v>0</v>
      </c>
      <c r="T4645">
        <v>5</v>
      </c>
      <c r="U4645">
        <v>0</v>
      </c>
      <c r="V4645">
        <v>0</v>
      </c>
      <c r="W4645">
        <v>0</v>
      </c>
      <c r="X4645">
        <v>5.0119756918270388</v>
      </c>
      <c r="Y4645">
        <v>0</v>
      </c>
      <c r="Z4645">
        <v>0</v>
      </c>
      <c r="AA4645">
        <v>0</v>
      </c>
      <c r="AB4645">
        <v>1.7365770303005066</v>
      </c>
      <c r="AC4645">
        <v>0</v>
      </c>
      <c r="AD4645">
        <v>0</v>
      </c>
      <c r="AE4645">
        <v>6.7485527221275454</v>
      </c>
    </row>
    <row r="4646" spans="1:31" x14ac:dyDescent="0.3">
      <c r="A4646">
        <v>2697606</v>
      </c>
      <c r="B4646">
        <v>1</v>
      </c>
      <c r="C4646" t="s">
        <v>80</v>
      </c>
      <c r="D4646" t="s">
        <v>106</v>
      </c>
      <c r="E4646" t="s">
        <v>160</v>
      </c>
      <c r="F4646" t="s">
        <v>13173</v>
      </c>
      <c r="G4646" t="s">
        <v>134</v>
      </c>
      <c r="H4646" t="s">
        <v>135</v>
      </c>
      <c r="I4646" t="s">
        <v>136</v>
      </c>
      <c r="J4646" t="s">
        <v>137</v>
      </c>
      <c r="K4646" t="s">
        <v>138</v>
      </c>
      <c r="L4646" t="s">
        <v>13174</v>
      </c>
      <c r="M4646" t="s">
        <v>13175</v>
      </c>
      <c r="N4646">
        <v>0.118888888</v>
      </c>
      <c r="O4646">
        <v>4</v>
      </c>
      <c r="P4646">
        <v>1828</v>
      </c>
      <c r="Q4646">
        <v>56</v>
      </c>
      <c r="R4646">
        <v>387</v>
      </c>
      <c r="S4646">
        <v>25</v>
      </c>
      <c r="T4646">
        <v>302</v>
      </c>
      <c r="U4646">
        <v>5</v>
      </c>
      <c r="V4646">
        <v>1</v>
      </c>
      <c r="W4646">
        <v>7.7416961089879999E-2</v>
      </c>
      <c r="X4646">
        <v>31.102271309807929</v>
      </c>
      <c r="Y4646">
        <v>17.159991158161141</v>
      </c>
      <c r="Z4646">
        <v>21.855289872522846</v>
      </c>
      <c r="AA4646">
        <v>5.6283842871447138</v>
      </c>
      <c r="AB4646">
        <v>15.626827012070498</v>
      </c>
      <c r="AC4646">
        <v>41.44919793869704</v>
      </c>
      <c r="AD4646">
        <v>6.5805591661850004E-3</v>
      </c>
      <c r="AE4646">
        <v>132.90595909866022</v>
      </c>
    </row>
    <row r="4647" spans="1:31" x14ac:dyDescent="0.3">
      <c r="A4647">
        <v>2697613</v>
      </c>
      <c r="B4647">
        <v>1</v>
      </c>
      <c r="C4647" t="s">
        <v>80</v>
      </c>
      <c r="D4647" t="s">
        <v>108</v>
      </c>
      <c r="E4647" t="s">
        <v>132</v>
      </c>
      <c r="F4647" t="s">
        <v>13176</v>
      </c>
      <c r="G4647" t="s">
        <v>134</v>
      </c>
      <c r="H4647" t="s">
        <v>135</v>
      </c>
      <c r="I4647" t="s">
        <v>136</v>
      </c>
      <c r="J4647" t="s">
        <v>137</v>
      </c>
      <c r="K4647" t="s">
        <v>138</v>
      </c>
      <c r="L4647" t="s">
        <v>13177</v>
      </c>
      <c r="M4647" t="s">
        <v>13178</v>
      </c>
      <c r="N4647">
        <v>0.12583333299999999</v>
      </c>
      <c r="O4647">
        <v>0</v>
      </c>
      <c r="P4647">
        <v>492</v>
      </c>
      <c r="Q4647">
        <v>0</v>
      </c>
      <c r="R4647">
        <v>54</v>
      </c>
      <c r="S4647">
        <v>1</v>
      </c>
      <c r="T4647">
        <v>62</v>
      </c>
      <c r="U4647">
        <v>0</v>
      </c>
      <c r="V4647">
        <v>0</v>
      </c>
      <c r="W4647">
        <v>0</v>
      </c>
      <c r="X4647">
        <v>7.0401851527469175</v>
      </c>
      <c r="Y4647">
        <v>0</v>
      </c>
      <c r="Z4647">
        <v>0.70804941051726034</v>
      </c>
      <c r="AA4647">
        <v>1.9222528372399999E-2</v>
      </c>
      <c r="AB4647">
        <v>2.240052907724813</v>
      </c>
      <c r="AC4647">
        <v>0</v>
      </c>
      <c r="AD4647">
        <v>0</v>
      </c>
      <c r="AE4647">
        <v>10.007509999361391</v>
      </c>
    </row>
    <row r="4648" spans="1:31" x14ac:dyDescent="0.3">
      <c r="A4648">
        <v>2697616</v>
      </c>
      <c r="B4648">
        <v>1</v>
      </c>
      <c r="C4648" t="s">
        <v>80</v>
      </c>
      <c r="D4648" t="s">
        <v>106</v>
      </c>
      <c r="E4648" t="s">
        <v>132</v>
      </c>
      <c r="F4648" t="s">
        <v>13179</v>
      </c>
      <c r="G4648" t="s">
        <v>134</v>
      </c>
      <c r="H4648" t="s">
        <v>135</v>
      </c>
      <c r="I4648" t="s">
        <v>136</v>
      </c>
      <c r="J4648" t="s">
        <v>137</v>
      </c>
      <c r="K4648" t="s">
        <v>138</v>
      </c>
      <c r="L4648" t="s">
        <v>13180</v>
      </c>
      <c r="M4648" t="s">
        <v>13181</v>
      </c>
      <c r="N4648">
        <v>0.91194444399999997</v>
      </c>
      <c r="O4648">
        <v>0</v>
      </c>
      <c r="P4648">
        <v>42</v>
      </c>
      <c r="Q4648">
        <v>20</v>
      </c>
      <c r="R4648">
        <v>13</v>
      </c>
      <c r="S4648">
        <v>1</v>
      </c>
      <c r="T4648">
        <v>17</v>
      </c>
      <c r="U4648">
        <v>0</v>
      </c>
      <c r="V4648">
        <v>0</v>
      </c>
      <c r="W4648">
        <v>0</v>
      </c>
      <c r="X4648">
        <v>10.825861685339911</v>
      </c>
      <c r="Y4648">
        <v>81.724480602491596</v>
      </c>
      <c r="Z4648">
        <v>8.2524607686915505</v>
      </c>
      <c r="AA4648">
        <v>6.7698825392538672E-2</v>
      </c>
      <c r="AB4648">
        <v>9.5760648458163118</v>
      </c>
      <c r="AC4648">
        <v>0</v>
      </c>
      <c r="AD4648">
        <v>0</v>
      </c>
      <c r="AE4648">
        <v>110.44656672773192</v>
      </c>
    </row>
    <row r="4649" spans="1:31" x14ac:dyDescent="0.3">
      <c r="A4649">
        <v>2698069</v>
      </c>
      <c r="B4649">
        <v>1</v>
      </c>
      <c r="C4649" t="s">
        <v>80</v>
      </c>
      <c r="D4649" t="s">
        <v>98</v>
      </c>
      <c r="E4649" t="s">
        <v>213</v>
      </c>
      <c r="F4649" t="s">
        <v>13182</v>
      </c>
      <c r="G4649" t="s">
        <v>688</v>
      </c>
      <c r="H4649" t="s">
        <v>187</v>
      </c>
      <c r="I4649" t="s">
        <v>136</v>
      </c>
      <c r="J4649" t="s">
        <v>137</v>
      </c>
      <c r="K4649" t="s">
        <v>138</v>
      </c>
      <c r="L4649" t="s">
        <v>13183</v>
      </c>
      <c r="M4649" t="s">
        <v>13184</v>
      </c>
      <c r="N4649">
        <v>3.4588888880000002</v>
      </c>
      <c r="O4649">
        <v>0</v>
      </c>
      <c r="P4649">
        <v>1</v>
      </c>
      <c r="Q4649">
        <v>0</v>
      </c>
      <c r="R4649">
        <v>0</v>
      </c>
      <c r="S4649">
        <v>0</v>
      </c>
      <c r="T4649">
        <v>0</v>
      </c>
      <c r="U4649">
        <v>0</v>
      </c>
      <c r="V4649">
        <v>0</v>
      </c>
      <c r="W4649">
        <v>0</v>
      </c>
      <c r="X4649">
        <v>0</v>
      </c>
      <c r="Y4649">
        <v>0</v>
      </c>
      <c r="Z4649">
        <v>0</v>
      </c>
      <c r="AA4649">
        <v>0</v>
      </c>
      <c r="AB4649">
        <v>0</v>
      </c>
      <c r="AC4649">
        <v>0</v>
      </c>
      <c r="AD4649">
        <v>0</v>
      </c>
      <c r="AE4649">
        <v>0</v>
      </c>
    </row>
    <row r="4650" spans="1:31" x14ac:dyDescent="0.3">
      <c r="A4650">
        <v>2698095</v>
      </c>
      <c r="B4650">
        <v>1</v>
      </c>
      <c r="C4650" t="s">
        <v>80</v>
      </c>
      <c r="D4650" t="s">
        <v>87</v>
      </c>
      <c r="E4650" t="s">
        <v>160</v>
      </c>
      <c r="F4650" t="s">
        <v>13185</v>
      </c>
      <c r="G4650" t="s">
        <v>442</v>
      </c>
      <c r="H4650" t="s">
        <v>135</v>
      </c>
      <c r="I4650" t="s">
        <v>136</v>
      </c>
      <c r="J4650" t="s">
        <v>137</v>
      </c>
      <c r="K4650" t="s">
        <v>166</v>
      </c>
      <c r="L4650" t="s">
        <v>13186</v>
      </c>
      <c r="M4650" t="s">
        <v>13187</v>
      </c>
      <c r="N4650">
        <v>0.101666666</v>
      </c>
      <c r="O4650">
        <v>0</v>
      </c>
      <c r="P4650">
        <v>2391</v>
      </c>
      <c r="Q4650">
        <v>0</v>
      </c>
      <c r="R4650">
        <v>2</v>
      </c>
      <c r="S4650">
        <v>0</v>
      </c>
      <c r="T4650">
        <v>187</v>
      </c>
      <c r="U4650">
        <v>0</v>
      </c>
      <c r="V4650">
        <v>1</v>
      </c>
      <c r="W4650">
        <v>0</v>
      </c>
      <c r="X4650">
        <v>50.155662286783553</v>
      </c>
      <c r="Y4650">
        <v>0</v>
      </c>
      <c r="Z4650">
        <v>9.1092175943784187E-2</v>
      </c>
      <c r="AA4650">
        <v>0</v>
      </c>
      <c r="AB4650">
        <v>19.041577489187446</v>
      </c>
      <c r="AC4650">
        <v>0</v>
      </c>
      <c r="AD4650">
        <v>1.1759973496993588</v>
      </c>
      <c r="AE4650">
        <v>70.464329301614143</v>
      </c>
    </row>
    <row r="4651" spans="1:31" x14ac:dyDescent="0.3">
      <c r="A4651">
        <v>2698096</v>
      </c>
      <c r="B4651">
        <v>1</v>
      </c>
      <c r="C4651" t="s">
        <v>80</v>
      </c>
      <c r="D4651" t="s">
        <v>87</v>
      </c>
      <c r="E4651" t="s">
        <v>160</v>
      </c>
      <c r="F4651" t="s">
        <v>13188</v>
      </c>
      <c r="G4651" t="s">
        <v>442</v>
      </c>
      <c r="H4651" t="s">
        <v>135</v>
      </c>
      <c r="I4651" t="s">
        <v>136</v>
      </c>
      <c r="J4651" t="s">
        <v>137</v>
      </c>
      <c r="K4651" t="s">
        <v>166</v>
      </c>
      <c r="L4651" t="s">
        <v>13189</v>
      </c>
      <c r="M4651" t="s">
        <v>13190</v>
      </c>
      <c r="N4651">
        <v>5.3333332999999997E-2</v>
      </c>
      <c r="O4651">
        <v>0</v>
      </c>
      <c r="P4651">
        <v>1860</v>
      </c>
      <c r="Q4651">
        <v>0</v>
      </c>
      <c r="R4651">
        <v>1</v>
      </c>
      <c r="S4651">
        <v>0</v>
      </c>
      <c r="T4651">
        <v>66</v>
      </c>
      <c r="U4651">
        <v>0</v>
      </c>
      <c r="V4651">
        <v>0</v>
      </c>
      <c r="W4651">
        <v>0</v>
      </c>
      <c r="X4651">
        <v>20.488815386665735</v>
      </c>
      <c r="Y4651">
        <v>0</v>
      </c>
      <c r="Z4651">
        <v>2.0197183697973336E-2</v>
      </c>
      <c r="AA4651">
        <v>0</v>
      </c>
      <c r="AB4651">
        <v>2.6138794682763948</v>
      </c>
      <c r="AC4651">
        <v>0</v>
      </c>
      <c r="AD4651">
        <v>0</v>
      </c>
      <c r="AE4651">
        <v>23.122892038640103</v>
      </c>
    </row>
    <row r="4652" spans="1:31" x14ac:dyDescent="0.3">
      <c r="A4652">
        <v>2698097</v>
      </c>
      <c r="B4652">
        <v>1</v>
      </c>
      <c r="C4652" t="s">
        <v>80</v>
      </c>
      <c r="D4652" t="s">
        <v>87</v>
      </c>
      <c r="E4652" t="s">
        <v>160</v>
      </c>
      <c r="F4652" t="s">
        <v>13191</v>
      </c>
      <c r="G4652" t="s">
        <v>442</v>
      </c>
      <c r="H4652" t="s">
        <v>135</v>
      </c>
      <c r="I4652" t="s">
        <v>169</v>
      </c>
      <c r="J4652" t="s">
        <v>137</v>
      </c>
      <c r="K4652" t="s">
        <v>166</v>
      </c>
      <c r="L4652" t="s">
        <v>13192</v>
      </c>
      <c r="M4652" t="s">
        <v>13193</v>
      </c>
      <c r="N4652">
        <v>1.1666665999999999E-2</v>
      </c>
      <c r="O4652">
        <v>0</v>
      </c>
      <c r="P4652">
        <v>1089</v>
      </c>
      <c r="Q4652">
        <v>0</v>
      </c>
      <c r="R4652">
        <v>0</v>
      </c>
      <c r="S4652">
        <v>3</v>
      </c>
      <c r="T4652">
        <v>56</v>
      </c>
      <c r="U4652">
        <v>0</v>
      </c>
      <c r="V4652">
        <v>0</v>
      </c>
      <c r="W4652">
        <v>0</v>
      </c>
      <c r="X4652">
        <v>2.7999256288447456</v>
      </c>
      <c r="Y4652">
        <v>0</v>
      </c>
      <c r="Z4652">
        <v>0</v>
      </c>
      <c r="AA4652">
        <v>4.4590606252488891</v>
      </c>
      <c r="AB4652">
        <v>0.8791140038223817</v>
      </c>
      <c r="AC4652">
        <v>0</v>
      </c>
      <c r="AD4652">
        <v>0</v>
      </c>
      <c r="AE4652">
        <v>8.1381002579160171</v>
      </c>
    </row>
    <row r="4653" spans="1:31" x14ac:dyDescent="0.3">
      <c r="A4653">
        <v>2698102</v>
      </c>
      <c r="B4653">
        <v>1</v>
      </c>
      <c r="C4653" t="s">
        <v>80</v>
      </c>
      <c r="D4653" t="s">
        <v>82</v>
      </c>
      <c r="E4653" t="s">
        <v>184</v>
      </c>
      <c r="F4653" t="s">
        <v>13194</v>
      </c>
      <c r="G4653" t="s">
        <v>186</v>
      </c>
      <c r="H4653" t="s">
        <v>187</v>
      </c>
      <c r="I4653" t="s">
        <v>136</v>
      </c>
      <c r="J4653" t="s">
        <v>137</v>
      </c>
      <c r="K4653" t="s">
        <v>138</v>
      </c>
      <c r="L4653" t="s">
        <v>13195</v>
      </c>
      <c r="M4653" t="s">
        <v>13196</v>
      </c>
      <c r="N4653">
        <v>0.95861111099999996</v>
      </c>
      <c r="O4653">
        <v>0</v>
      </c>
      <c r="P4653">
        <v>244</v>
      </c>
      <c r="Q4653">
        <v>0</v>
      </c>
      <c r="R4653">
        <v>0</v>
      </c>
      <c r="S4653">
        <v>0</v>
      </c>
      <c r="T4653">
        <v>20</v>
      </c>
      <c r="U4653">
        <v>0</v>
      </c>
      <c r="V4653">
        <v>0</v>
      </c>
      <c r="W4653">
        <v>0</v>
      </c>
      <c r="X4653">
        <v>35.801038921439087</v>
      </c>
      <c r="Y4653">
        <v>0</v>
      </c>
      <c r="Z4653">
        <v>0</v>
      </c>
      <c r="AA4653">
        <v>0</v>
      </c>
      <c r="AB4653">
        <v>2.2495754436837503</v>
      </c>
      <c r="AC4653">
        <v>0</v>
      </c>
      <c r="AD4653">
        <v>0</v>
      </c>
      <c r="AE4653">
        <v>38.05061436512284</v>
      </c>
    </row>
    <row r="4654" spans="1:31" x14ac:dyDescent="0.3">
      <c r="A4654">
        <v>2698111</v>
      </c>
      <c r="B4654">
        <v>1</v>
      </c>
      <c r="C4654" t="s">
        <v>80</v>
      </c>
      <c r="D4654" t="s">
        <v>82</v>
      </c>
      <c r="E4654" t="s">
        <v>160</v>
      </c>
      <c r="F4654" t="s">
        <v>10884</v>
      </c>
      <c r="G4654" t="s">
        <v>442</v>
      </c>
      <c r="H4654" t="s">
        <v>135</v>
      </c>
      <c r="I4654" t="s">
        <v>136</v>
      </c>
      <c r="J4654" t="s">
        <v>137</v>
      </c>
      <c r="K4654" t="s">
        <v>166</v>
      </c>
      <c r="L4654" t="s">
        <v>13197</v>
      </c>
      <c r="M4654" t="s">
        <v>13198</v>
      </c>
      <c r="N4654">
        <v>0.170833333</v>
      </c>
      <c r="O4654">
        <v>0</v>
      </c>
      <c r="P4654">
        <v>613</v>
      </c>
      <c r="Q4654">
        <v>0</v>
      </c>
      <c r="R4654">
        <v>0</v>
      </c>
      <c r="S4654">
        <v>6</v>
      </c>
      <c r="T4654">
        <v>1059</v>
      </c>
      <c r="U4654">
        <v>1</v>
      </c>
      <c r="V4654">
        <v>7</v>
      </c>
      <c r="W4654">
        <v>0</v>
      </c>
      <c r="X4654">
        <v>21.79538265121278</v>
      </c>
      <c r="Y4654">
        <v>0</v>
      </c>
      <c r="Z4654">
        <v>0</v>
      </c>
      <c r="AA4654">
        <v>410.67629589054025</v>
      </c>
      <c r="AB4654">
        <v>163.21660225751978</v>
      </c>
      <c r="AC4654">
        <v>0</v>
      </c>
      <c r="AD4654">
        <v>2.6693386739803437</v>
      </c>
      <c r="AE4654">
        <v>598.35761947325307</v>
      </c>
    </row>
    <row r="4655" spans="1:31" x14ac:dyDescent="0.3">
      <c r="A4655">
        <v>2698131</v>
      </c>
      <c r="B4655">
        <v>1</v>
      </c>
      <c r="C4655" t="s">
        <v>80</v>
      </c>
      <c r="D4655" t="s">
        <v>96</v>
      </c>
      <c r="E4655" t="s">
        <v>244</v>
      </c>
      <c r="F4655" t="s">
        <v>7706</v>
      </c>
      <c r="G4655" t="s">
        <v>968</v>
      </c>
      <c r="H4655" t="s">
        <v>187</v>
      </c>
      <c r="I4655" t="s">
        <v>136</v>
      </c>
      <c r="J4655" t="s">
        <v>137</v>
      </c>
      <c r="K4655" t="s">
        <v>138</v>
      </c>
      <c r="L4655" t="s">
        <v>13199</v>
      </c>
      <c r="M4655" t="s">
        <v>13200</v>
      </c>
      <c r="N4655">
        <v>0.709166666</v>
      </c>
      <c r="O4655">
        <v>0</v>
      </c>
      <c r="P4655">
        <v>168</v>
      </c>
      <c r="Q4655">
        <v>0</v>
      </c>
      <c r="R4655">
        <v>1</v>
      </c>
      <c r="S4655">
        <v>0</v>
      </c>
      <c r="T4655">
        <v>162</v>
      </c>
      <c r="U4655">
        <v>0</v>
      </c>
      <c r="V4655">
        <v>0</v>
      </c>
      <c r="W4655">
        <v>0</v>
      </c>
      <c r="X4655">
        <v>66.999428713673566</v>
      </c>
      <c r="Y4655">
        <v>0</v>
      </c>
      <c r="Z4655">
        <v>0</v>
      </c>
      <c r="AA4655">
        <v>0</v>
      </c>
      <c r="AB4655">
        <v>144.34808433680993</v>
      </c>
      <c r="AC4655">
        <v>0</v>
      </c>
      <c r="AD4655">
        <v>0</v>
      </c>
      <c r="AE4655">
        <v>211.34751305048349</v>
      </c>
    </row>
    <row r="4656" spans="1:31" x14ac:dyDescent="0.3">
      <c r="A4656">
        <v>2698062</v>
      </c>
      <c r="B4656">
        <v>1</v>
      </c>
      <c r="C4656" t="s">
        <v>81</v>
      </c>
      <c r="D4656" t="s">
        <v>128</v>
      </c>
      <c r="E4656" t="s">
        <v>184</v>
      </c>
      <c r="F4656" t="s">
        <v>13201</v>
      </c>
      <c r="G4656" t="s">
        <v>186</v>
      </c>
      <c r="H4656" t="s">
        <v>187</v>
      </c>
      <c r="I4656" t="s">
        <v>136</v>
      </c>
      <c r="J4656" t="s">
        <v>137</v>
      </c>
      <c r="K4656" t="s">
        <v>138</v>
      </c>
      <c r="L4656" t="s">
        <v>13202</v>
      </c>
      <c r="M4656" t="s">
        <v>13203</v>
      </c>
      <c r="N4656">
        <v>8.8355555549999991</v>
      </c>
      <c r="O4656">
        <v>0</v>
      </c>
      <c r="P4656">
        <v>36</v>
      </c>
      <c r="Q4656">
        <v>0</v>
      </c>
      <c r="R4656">
        <v>1</v>
      </c>
      <c r="S4656">
        <v>0</v>
      </c>
      <c r="T4656">
        <v>8</v>
      </c>
      <c r="U4656">
        <v>0</v>
      </c>
      <c r="V4656">
        <v>0</v>
      </c>
      <c r="W4656">
        <v>0</v>
      </c>
      <c r="X4656">
        <v>34.943260671632878</v>
      </c>
      <c r="Y4656">
        <v>0</v>
      </c>
      <c r="Z4656">
        <v>1.2016265516968905</v>
      </c>
      <c r="AA4656">
        <v>0</v>
      </c>
      <c r="AB4656">
        <v>60.264612591362912</v>
      </c>
      <c r="AC4656">
        <v>0</v>
      </c>
      <c r="AD4656">
        <v>0</v>
      </c>
      <c r="AE4656">
        <v>96.40949981469268</v>
      </c>
    </row>
    <row r="4657" spans="1:31" x14ac:dyDescent="0.3">
      <c r="A4657">
        <v>2698107</v>
      </c>
      <c r="B4657">
        <v>1</v>
      </c>
      <c r="C4657" t="s">
        <v>80</v>
      </c>
      <c r="D4657" t="s">
        <v>105</v>
      </c>
      <c r="E4657" t="s">
        <v>213</v>
      </c>
      <c r="F4657" t="s">
        <v>13204</v>
      </c>
      <c r="G4657" t="s">
        <v>831</v>
      </c>
      <c r="H4657" t="s">
        <v>187</v>
      </c>
      <c r="I4657" t="s">
        <v>136</v>
      </c>
      <c r="J4657" t="s">
        <v>137</v>
      </c>
      <c r="K4657" t="s">
        <v>138</v>
      </c>
      <c r="L4657" t="s">
        <v>13205</v>
      </c>
      <c r="M4657" t="s">
        <v>13206</v>
      </c>
      <c r="N4657">
        <v>0.72027777699999995</v>
      </c>
      <c r="O4657">
        <v>0</v>
      </c>
      <c r="P4657">
        <v>8</v>
      </c>
      <c r="Q4657">
        <v>0</v>
      </c>
      <c r="R4657">
        <v>0</v>
      </c>
      <c r="S4657">
        <v>0</v>
      </c>
      <c r="T4657">
        <v>2</v>
      </c>
      <c r="U4657">
        <v>0</v>
      </c>
      <c r="V4657">
        <v>0</v>
      </c>
      <c r="W4657">
        <v>0</v>
      </c>
      <c r="X4657">
        <v>0.88626168172634967</v>
      </c>
      <c r="Y4657">
        <v>0</v>
      </c>
      <c r="Z4657">
        <v>0</v>
      </c>
      <c r="AA4657">
        <v>0</v>
      </c>
      <c r="AB4657">
        <v>0.6624086697799999</v>
      </c>
      <c r="AC4657">
        <v>0</v>
      </c>
      <c r="AD4657">
        <v>0</v>
      </c>
      <c r="AE4657">
        <v>1.5486703515063496</v>
      </c>
    </row>
    <row r="4658" spans="1:31" x14ac:dyDescent="0.3">
      <c r="A4658">
        <v>2698112</v>
      </c>
      <c r="B4658">
        <v>1</v>
      </c>
      <c r="C4658" t="s">
        <v>80</v>
      </c>
      <c r="D4658" t="s">
        <v>106</v>
      </c>
      <c r="E4658" t="s">
        <v>184</v>
      </c>
      <c r="F4658" t="s">
        <v>13207</v>
      </c>
      <c r="G4658" t="s">
        <v>186</v>
      </c>
      <c r="H4658" t="s">
        <v>187</v>
      </c>
      <c r="I4658" t="s">
        <v>136</v>
      </c>
      <c r="J4658" t="s">
        <v>137</v>
      </c>
      <c r="K4658" t="s">
        <v>138</v>
      </c>
      <c r="L4658" t="s">
        <v>13208</v>
      </c>
      <c r="M4658" t="s">
        <v>13209</v>
      </c>
      <c r="N4658">
        <v>1.5083333329999999</v>
      </c>
      <c r="O4658">
        <v>0</v>
      </c>
      <c r="P4658">
        <v>27</v>
      </c>
      <c r="Q4658">
        <v>0</v>
      </c>
      <c r="R4658">
        <v>2</v>
      </c>
      <c r="S4658">
        <v>0</v>
      </c>
      <c r="T4658">
        <v>3</v>
      </c>
      <c r="U4658">
        <v>0</v>
      </c>
      <c r="V4658">
        <v>0</v>
      </c>
      <c r="W4658">
        <v>0</v>
      </c>
      <c r="X4658">
        <v>5.2203487780815028</v>
      </c>
      <c r="Y4658">
        <v>0</v>
      </c>
      <c r="Z4658">
        <v>6.875521706753192</v>
      </c>
      <c r="AA4658">
        <v>0</v>
      </c>
      <c r="AB4658">
        <v>2.3536822351101501</v>
      </c>
      <c r="AC4658">
        <v>0</v>
      </c>
      <c r="AD4658">
        <v>0</v>
      </c>
      <c r="AE4658">
        <v>14.449552719944844</v>
      </c>
    </row>
    <row r="4659" spans="1:31" x14ac:dyDescent="0.3">
      <c r="A4659">
        <v>2698004</v>
      </c>
      <c r="B4659">
        <v>1</v>
      </c>
      <c r="C4659" t="s">
        <v>81</v>
      </c>
      <c r="D4659" t="s">
        <v>128</v>
      </c>
      <c r="E4659" t="s">
        <v>244</v>
      </c>
      <c r="F4659" t="s">
        <v>10061</v>
      </c>
      <c r="G4659" t="s">
        <v>831</v>
      </c>
      <c r="H4659" t="s">
        <v>187</v>
      </c>
      <c r="I4659" t="s">
        <v>136</v>
      </c>
      <c r="J4659" t="s">
        <v>137</v>
      </c>
      <c r="K4659" t="s">
        <v>138</v>
      </c>
      <c r="L4659" t="s">
        <v>13210</v>
      </c>
      <c r="M4659" t="s">
        <v>13211</v>
      </c>
      <c r="N4659">
        <v>1.6330555550000001</v>
      </c>
      <c r="O4659">
        <v>0</v>
      </c>
      <c r="P4659">
        <v>0</v>
      </c>
      <c r="Q4659">
        <v>0</v>
      </c>
      <c r="R4659">
        <v>0</v>
      </c>
      <c r="S4659">
        <v>0</v>
      </c>
      <c r="T4659">
        <v>3</v>
      </c>
      <c r="U4659">
        <v>0</v>
      </c>
      <c r="V4659">
        <v>3</v>
      </c>
      <c r="W4659">
        <v>0</v>
      </c>
      <c r="X4659">
        <v>0</v>
      </c>
      <c r="Y4659">
        <v>0</v>
      </c>
      <c r="Z4659">
        <v>0</v>
      </c>
      <c r="AA4659">
        <v>0</v>
      </c>
      <c r="AB4659">
        <v>61.937949915674629</v>
      </c>
      <c r="AC4659">
        <v>0</v>
      </c>
      <c r="AD4659">
        <v>109.34111167775011</v>
      </c>
      <c r="AE4659">
        <v>171.27906159342473</v>
      </c>
    </row>
    <row r="4660" spans="1:31" x14ac:dyDescent="0.3">
      <c r="A4660">
        <v>2690857</v>
      </c>
      <c r="B4660">
        <v>1</v>
      </c>
      <c r="C4660" t="s">
        <v>81</v>
      </c>
      <c r="D4660" t="s">
        <v>112</v>
      </c>
      <c r="E4660" t="s">
        <v>132</v>
      </c>
      <c r="F4660" t="s">
        <v>5447</v>
      </c>
      <c r="G4660" t="s">
        <v>165</v>
      </c>
      <c r="H4660" t="s">
        <v>135</v>
      </c>
      <c r="I4660" t="s">
        <v>136</v>
      </c>
      <c r="J4660" t="s">
        <v>137</v>
      </c>
      <c r="K4660" t="s">
        <v>166</v>
      </c>
      <c r="L4660" t="s">
        <v>13212</v>
      </c>
      <c r="M4660" t="s">
        <v>13213</v>
      </c>
      <c r="N4660">
        <v>2.0952777770000002</v>
      </c>
      <c r="O4660">
        <v>8</v>
      </c>
      <c r="P4660">
        <v>2138</v>
      </c>
      <c r="Q4660">
        <v>124</v>
      </c>
      <c r="R4660">
        <v>392</v>
      </c>
      <c r="S4660">
        <v>32</v>
      </c>
      <c r="T4660">
        <v>185</v>
      </c>
      <c r="U4660">
        <v>3</v>
      </c>
      <c r="V4660">
        <v>0</v>
      </c>
      <c r="W4660">
        <v>15.472315659519046</v>
      </c>
      <c r="X4660">
        <v>828.9222561114351</v>
      </c>
      <c r="Y4660">
        <v>1472.9669458573806</v>
      </c>
      <c r="Z4660">
        <v>727.47994187609618</v>
      </c>
      <c r="AA4660">
        <v>199.82115511540331</v>
      </c>
      <c r="AB4660">
        <v>161.40855718701636</v>
      </c>
      <c r="AC4660">
        <v>183.92357274045881</v>
      </c>
      <c r="AD4660">
        <v>0</v>
      </c>
      <c r="AE4660">
        <v>3589.9947445473094</v>
      </c>
    </row>
    <row r="4661" spans="1:31" x14ac:dyDescent="0.3">
      <c r="A4661">
        <v>2693827</v>
      </c>
      <c r="B4661">
        <v>1</v>
      </c>
      <c r="C4661" t="s">
        <v>80</v>
      </c>
      <c r="D4661" t="s">
        <v>107</v>
      </c>
      <c r="E4661" t="s">
        <v>132</v>
      </c>
      <c r="F4661" t="s">
        <v>13214</v>
      </c>
      <c r="G4661" t="s">
        <v>165</v>
      </c>
      <c r="H4661" t="s">
        <v>135</v>
      </c>
      <c r="I4661" t="s">
        <v>136</v>
      </c>
      <c r="J4661" t="s">
        <v>137</v>
      </c>
      <c r="K4661" t="s">
        <v>166</v>
      </c>
      <c r="L4661" t="s">
        <v>13215</v>
      </c>
      <c r="M4661" t="s">
        <v>13216</v>
      </c>
      <c r="N4661">
        <v>2.611111111</v>
      </c>
      <c r="O4661">
        <v>0</v>
      </c>
      <c r="P4661">
        <v>894</v>
      </c>
      <c r="Q4661">
        <v>1</v>
      </c>
      <c r="R4661">
        <v>80</v>
      </c>
      <c r="S4661">
        <v>9</v>
      </c>
      <c r="T4661">
        <v>159</v>
      </c>
      <c r="U4661">
        <v>0</v>
      </c>
      <c r="V4661">
        <v>2</v>
      </c>
      <c r="W4661">
        <v>0</v>
      </c>
      <c r="X4661">
        <v>361.66043348420783</v>
      </c>
      <c r="Y4661">
        <v>22.102506608664967</v>
      </c>
      <c r="Z4661">
        <v>83.944381821740777</v>
      </c>
      <c r="AA4661">
        <v>105.15800619984545</v>
      </c>
      <c r="AB4661">
        <v>397.61275545594742</v>
      </c>
      <c r="AC4661">
        <v>0</v>
      </c>
      <c r="AD4661">
        <v>32.188612748391847</v>
      </c>
      <c r="AE4661">
        <v>1002.6666963187982</v>
      </c>
    </row>
    <row r="4662" spans="1:31" x14ac:dyDescent="0.3">
      <c r="A4662">
        <v>2694259</v>
      </c>
      <c r="B4662">
        <v>1</v>
      </c>
      <c r="C4662" t="s">
        <v>80</v>
      </c>
      <c r="D4662" t="s">
        <v>95</v>
      </c>
      <c r="E4662" t="s">
        <v>132</v>
      </c>
      <c r="F4662" t="s">
        <v>13217</v>
      </c>
      <c r="G4662" t="s">
        <v>134</v>
      </c>
      <c r="H4662" t="s">
        <v>135</v>
      </c>
      <c r="I4662" t="s">
        <v>136</v>
      </c>
      <c r="J4662" t="s">
        <v>137</v>
      </c>
      <c r="K4662" t="s">
        <v>138</v>
      </c>
      <c r="L4662" t="s">
        <v>13218</v>
      </c>
      <c r="M4662" t="s">
        <v>13219</v>
      </c>
      <c r="N4662">
        <v>9.4444444000000002E-2</v>
      </c>
      <c r="O4662">
        <v>5</v>
      </c>
      <c r="P4662">
        <v>286</v>
      </c>
      <c r="Q4662">
        <v>8</v>
      </c>
      <c r="R4662">
        <v>1</v>
      </c>
      <c r="S4662">
        <v>27</v>
      </c>
      <c r="T4662">
        <v>12</v>
      </c>
      <c r="U4662">
        <v>2</v>
      </c>
      <c r="V4662">
        <v>0</v>
      </c>
      <c r="W4662">
        <v>0.2962481681515115</v>
      </c>
      <c r="X4662">
        <v>5.6363659904513446</v>
      </c>
      <c r="Y4662">
        <v>12.309344488455267</v>
      </c>
      <c r="Z4662">
        <v>0.26663019601339832</v>
      </c>
      <c r="AA4662">
        <v>35.757488510348978</v>
      </c>
      <c r="AB4662">
        <v>0.93202251800238867</v>
      </c>
      <c r="AC4662">
        <v>30.401580721701116</v>
      </c>
      <c r="AD4662">
        <v>0</v>
      </c>
      <c r="AE4662">
        <v>85.599680593124006</v>
      </c>
    </row>
    <row r="4663" spans="1:31" x14ac:dyDescent="0.3">
      <c r="A4663">
        <v>2688760</v>
      </c>
      <c r="B4663">
        <v>1</v>
      </c>
      <c r="C4663" t="s">
        <v>81</v>
      </c>
      <c r="D4663" t="s">
        <v>127</v>
      </c>
      <c r="E4663" t="s">
        <v>145</v>
      </c>
      <c r="F4663" t="s">
        <v>1251</v>
      </c>
      <c r="G4663" t="s">
        <v>134</v>
      </c>
      <c r="H4663" t="s">
        <v>135</v>
      </c>
      <c r="I4663" t="s">
        <v>136</v>
      </c>
      <c r="J4663" t="s">
        <v>137</v>
      </c>
      <c r="K4663" t="s">
        <v>138</v>
      </c>
      <c r="L4663" t="s">
        <v>13220</v>
      </c>
      <c r="M4663" t="s">
        <v>1217</v>
      </c>
      <c r="N4663">
        <v>0.19861111100000001</v>
      </c>
      <c r="O4663">
        <v>1</v>
      </c>
      <c r="P4663">
        <v>368</v>
      </c>
      <c r="Q4663">
        <v>98</v>
      </c>
      <c r="R4663">
        <v>128</v>
      </c>
      <c r="S4663">
        <v>8</v>
      </c>
      <c r="T4663">
        <v>63</v>
      </c>
      <c r="U4663">
        <v>0</v>
      </c>
      <c r="V4663">
        <v>0</v>
      </c>
      <c r="W4663">
        <v>8.368843039700001E-2</v>
      </c>
      <c r="X4663">
        <v>13.879891560457212</v>
      </c>
      <c r="Y4663">
        <v>38.191154131070668</v>
      </c>
      <c r="Z4663">
        <v>12.683742393725378</v>
      </c>
      <c r="AA4663">
        <v>7.4115636600163484</v>
      </c>
      <c r="AB4663">
        <v>4.0239118293639544</v>
      </c>
      <c r="AC4663">
        <v>0</v>
      </c>
      <c r="AD4663">
        <v>0</v>
      </c>
      <c r="AE4663">
        <v>76.273952005030566</v>
      </c>
    </row>
    <row r="4664" spans="1:31" x14ac:dyDescent="0.3">
      <c r="A4664">
        <v>2694494</v>
      </c>
      <c r="B4664">
        <v>1</v>
      </c>
      <c r="C4664" t="s">
        <v>81</v>
      </c>
      <c r="D4664" t="s">
        <v>128</v>
      </c>
      <c r="E4664" t="s">
        <v>132</v>
      </c>
      <c r="F4664" t="s">
        <v>13221</v>
      </c>
      <c r="G4664" t="s">
        <v>346</v>
      </c>
      <c r="H4664" t="s">
        <v>135</v>
      </c>
      <c r="I4664" t="s">
        <v>136</v>
      </c>
      <c r="J4664" t="s">
        <v>137</v>
      </c>
      <c r="K4664" t="s">
        <v>166</v>
      </c>
      <c r="L4664" t="s">
        <v>13222</v>
      </c>
      <c r="M4664" t="s">
        <v>13223</v>
      </c>
      <c r="N4664">
        <v>5.1100000000000003</v>
      </c>
      <c r="O4664">
        <v>18</v>
      </c>
      <c r="P4664">
        <v>1488</v>
      </c>
      <c r="Q4664">
        <v>28</v>
      </c>
      <c r="R4664">
        <v>21</v>
      </c>
      <c r="S4664">
        <v>13</v>
      </c>
      <c r="T4664">
        <v>125</v>
      </c>
      <c r="U4664">
        <v>1</v>
      </c>
      <c r="V4664">
        <v>0</v>
      </c>
      <c r="W4664">
        <v>21.616563118596602</v>
      </c>
      <c r="X4664">
        <v>915.3499020410095</v>
      </c>
      <c r="Y4664">
        <v>980.30168481720807</v>
      </c>
      <c r="Z4664">
        <v>84.647333939019973</v>
      </c>
      <c r="AA4664">
        <v>448.16103279676116</v>
      </c>
      <c r="AB4664">
        <v>299.82576371086532</v>
      </c>
      <c r="AC4664">
        <v>1393.7152206558287</v>
      </c>
      <c r="AD4664">
        <v>0</v>
      </c>
      <c r="AE4664">
        <v>4143.6175010792895</v>
      </c>
    </row>
    <row r="4665" spans="1:31" x14ac:dyDescent="0.3">
      <c r="A4665">
        <v>2693363</v>
      </c>
      <c r="B4665">
        <v>1</v>
      </c>
      <c r="C4665" t="s">
        <v>81</v>
      </c>
      <c r="D4665" t="s">
        <v>113</v>
      </c>
      <c r="E4665" t="s">
        <v>132</v>
      </c>
      <c r="F4665" t="s">
        <v>1324</v>
      </c>
      <c r="G4665" t="s">
        <v>346</v>
      </c>
      <c r="H4665" t="s">
        <v>135</v>
      </c>
      <c r="I4665" t="s">
        <v>136</v>
      </c>
      <c r="J4665" t="s">
        <v>137</v>
      </c>
      <c r="K4665" t="s">
        <v>166</v>
      </c>
      <c r="L4665" t="s">
        <v>13224</v>
      </c>
      <c r="M4665" t="s">
        <v>13225</v>
      </c>
      <c r="N4665">
        <v>3.0269444440000002</v>
      </c>
      <c r="O4665">
        <v>1</v>
      </c>
      <c r="P4665">
        <v>194</v>
      </c>
      <c r="Q4665">
        <v>1</v>
      </c>
      <c r="R4665">
        <v>9</v>
      </c>
      <c r="S4665">
        <v>0</v>
      </c>
      <c r="T4665">
        <v>9</v>
      </c>
      <c r="U4665">
        <v>0</v>
      </c>
      <c r="V4665">
        <v>0</v>
      </c>
      <c r="W4665">
        <v>0.66968463079416662</v>
      </c>
      <c r="X4665">
        <v>61.402391295121326</v>
      </c>
      <c r="Y4665">
        <v>23.792733567462186</v>
      </c>
      <c r="Z4665">
        <v>13.901497842266664</v>
      </c>
      <c r="AA4665">
        <v>0</v>
      </c>
      <c r="AB4665">
        <v>5.2902453333858261</v>
      </c>
      <c r="AC4665">
        <v>0</v>
      </c>
      <c r="AD4665">
        <v>0</v>
      </c>
      <c r="AE4665">
        <v>105.05655266903017</v>
      </c>
    </row>
    <row r="4666" spans="1:31" x14ac:dyDescent="0.3">
      <c r="A4666">
        <v>2696021</v>
      </c>
      <c r="B4666">
        <v>1</v>
      </c>
      <c r="C4666" t="s">
        <v>81</v>
      </c>
      <c r="D4666" t="s">
        <v>113</v>
      </c>
      <c r="E4666" t="s">
        <v>132</v>
      </c>
      <c r="F4666" t="s">
        <v>10396</v>
      </c>
      <c r="G4666" t="s">
        <v>134</v>
      </c>
      <c r="H4666" t="s">
        <v>135</v>
      </c>
      <c r="I4666" t="s">
        <v>169</v>
      </c>
      <c r="J4666" t="s">
        <v>137</v>
      </c>
      <c r="K4666" t="s">
        <v>138</v>
      </c>
      <c r="L4666" t="s">
        <v>13226</v>
      </c>
      <c r="M4666" t="s">
        <v>13227</v>
      </c>
      <c r="N4666">
        <v>0.01</v>
      </c>
      <c r="O4666">
        <v>1</v>
      </c>
      <c r="P4666">
        <v>288</v>
      </c>
      <c r="Q4666">
        <v>0</v>
      </c>
      <c r="R4666">
        <v>132</v>
      </c>
      <c r="S4666">
        <v>0</v>
      </c>
      <c r="T4666">
        <v>24</v>
      </c>
      <c r="U4666">
        <v>0</v>
      </c>
      <c r="V4666">
        <v>0</v>
      </c>
      <c r="W4666">
        <v>1.3792253399999999E-3</v>
      </c>
      <c r="X4666">
        <v>0.34437200119919287</v>
      </c>
      <c r="Y4666">
        <v>0</v>
      </c>
      <c r="Z4666">
        <v>0.32887617020077398</v>
      </c>
      <c r="AA4666">
        <v>0</v>
      </c>
      <c r="AB4666">
        <v>3.4388761380440003E-2</v>
      </c>
      <c r="AC4666">
        <v>0</v>
      </c>
      <c r="AD4666">
        <v>0</v>
      </c>
      <c r="AE4666">
        <v>0.70901615812040686</v>
      </c>
    </row>
    <row r="4667" spans="1:31" x14ac:dyDescent="0.3">
      <c r="A4667">
        <v>2698162</v>
      </c>
      <c r="B4667">
        <v>1</v>
      </c>
      <c r="C4667" t="s">
        <v>80</v>
      </c>
      <c r="D4667" t="s">
        <v>83</v>
      </c>
      <c r="E4667" t="s">
        <v>244</v>
      </c>
      <c r="F4667" t="s">
        <v>13228</v>
      </c>
      <c r="G4667" t="s">
        <v>165</v>
      </c>
      <c r="H4667" t="s">
        <v>187</v>
      </c>
      <c r="I4667" t="s">
        <v>136</v>
      </c>
      <c r="J4667" t="s">
        <v>137</v>
      </c>
      <c r="K4667" t="s">
        <v>166</v>
      </c>
      <c r="L4667" t="s">
        <v>13229</v>
      </c>
      <c r="M4667" t="s">
        <v>13230</v>
      </c>
      <c r="N4667">
        <v>0.36777777699999997</v>
      </c>
      <c r="O4667">
        <v>0</v>
      </c>
      <c r="P4667">
        <v>373</v>
      </c>
      <c r="Q4667">
        <v>0</v>
      </c>
      <c r="R4667">
        <v>0</v>
      </c>
      <c r="S4667">
        <v>0</v>
      </c>
      <c r="T4667">
        <v>220</v>
      </c>
      <c r="U4667">
        <v>0</v>
      </c>
      <c r="V4667">
        <v>2</v>
      </c>
      <c r="W4667">
        <v>0</v>
      </c>
      <c r="X4667">
        <v>28.203086193602687</v>
      </c>
      <c r="Y4667">
        <v>0</v>
      </c>
      <c r="Z4667">
        <v>0</v>
      </c>
      <c r="AA4667">
        <v>0</v>
      </c>
      <c r="AB4667">
        <v>78.128732664730904</v>
      </c>
      <c r="AC4667">
        <v>0</v>
      </c>
      <c r="AD4667">
        <v>1.47469159905005</v>
      </c>
      <c r="AE4667">
        <v>107.80651045738364</v>
      </c>
    </row>
    <row r="4668" spans="1:31" x14ac:dyDescent="0.3">
      <c r="A4668">
        <v>2698174</v>
      </c>
      <c r="B4668">
        <v>1</v>
      </c>
      <c r="C4668" t="s">
        <v>80</v>
      </c>
      <c r="D4668" t="s">
        <v>85</v>
      </c>
      <c r="E4668" t="s">
        <v>213</v>
      </c>
      <c r="F4668" t="s">
        <v>13231</v>
      </c>
      <c r="G4668" t="s">
        <v>215</v>
      </c>
      <c r="H4668" t="s">
        <v>187</v>
      </c>
      <c r="I4668" t="s">
        <v>136</v>
      </c>
      <c r="J4668" t="s">
        <v>137</v>
      </c>
      <c r="K4668" t="s">
        <v>138</v>
      </c>
      <c r="L4668" t="s">
        <v>13232</v>
      </c>
      <c r="M4668" t="s">
        <v>13233</v>
      </c>
      <c r="N4668">
        <v>0.97638888800000001</v>
      </c>
      <c r="O4668">
        <v>0</v>
      </c>
      <c r="P4668">
        <v>11</v>
      </c>
      <c r="Q4668">
        <v>0</v>
      </c>
      <c r="R4668">
        <v>0</v>
      </c>
      <c r="S4668">
        <v>0</v>
      </c>
      <c r="T4668">
        <v>0</v>
      </c>
      <c r="U4668">
        <v>0</v>
      </c>
      <c r="V4668">
        <v>0</v>
      </c>
      <c r="W4668">
        <v>0</v>
      </c>
      <c r="X4668">
        <v>2.2473995757219321</v>
      </c>
      <c r="Y4668">
        <v>0</v>
      </c>
      <c r="Z4668">
        <v>0</v>
      </c>
      <c r="AA4668">
        <v>0</v>
      </c>
      <c r="AB4668">
        <v>0</v>
      </c>
      <c r="AC4668">
        <v>0</v>
      </c>
      <c r="AD4668">
        <v>0</v>
      </c>
      <c r="AE4668">
        <v>2.2473995757219321</v>
      </c>
    </row>
    <row r="4669" spans="1:31" x14ac:dyDescent="0.3">
      <c r="A4669">
        <v>2698226</v>
      </c>
      <c r="B4669">
        <v>1</v>
      </c>
      <c r="C4669" t="s">
        <v>80</v>
      </c>
      <c r="D4669" t="s">
        <v>83</v>
      </c>
      <c r="E4669" t="s">
        <v>244</v>
      </c>
      <c r="F4669" t="s">
        <v>13234</v>
      </c>
      <c r="G4669" t="s">
        <v>165</v>
      </c>
      <c r="H4669" t="s">
        <v>187</v>
      </c>
      <c r="I4669" t="s">
        <v>136</v>
      </c>
      <c r="J4669" t="s">
        <v>137</v>
      </c>
      <c r="K4669" t="s">
        <v>166</v>
      </c>
      <c r="L4669" t="s">
        <v>13235</v>
      </c>
      <c r="M4669" t="s">
        <v>13236</v>
      </c>
      <c r="N4669">
        <v>0.32055555499999999</v>
      </c>
      <c r="O4669">
        <v>0</v>
      </c>
      <c r="P4669">
        <v>149</v>
      </c>
      <c r="Q4669">
        <v>0</v>
      </c>
      <c r="R4669">
        <v>0</v>
      </c>
      <c r="S4669">
        <v>0</v>
      </c>
      <c r="T4669">
        <v>48</v>
      </c>
      <c r="U4669">
        <v>0</v>
      </c>
      <c r="V4669">
        <v>0</v>
      </c>
      <c r="W4669">
        <v>0</v>
      </c>
      <c r="X4669">
        <v>11.573766959052813</v>
      </c>
      <c r="Y4669">
        <v>0</v>
      </c>
      <c r="Z4669">
        <v>0</v>
      </c>
      <c r="AA4669">
        <v>0</v>
      </c>
      <c r="AB4669">
        <v>39.441009773283568</v>
      </c>
      <c r="AC4669">
        <v>0</v>
      </c>
      <c r="AD4669">
        <v>0</v>
      </c>
      <c r="AE4669">
        <v>51.014776732336379</v>
      </c>
    </row>
    <row r="4670" spans="1:31" x14ac:dyDescent="0.3">
      <c r="A4670">
        <v>2694211</v>
      </c>
      <c r="B4670">
        <v>1</v>
      </c>
      <c r="C4670" t="s">
        <v>81</v>
      </c>
      <c r="D4670" t="s">
        <v>127</v>
      </c>
      <c r="E4670" t="s">
        <v>145</v>
      </c>
      <c r="F4670" t="s">
        <v>13237</v>
      </c>
      <c r="G4670" t="s">
        <v>134</v>
      </c>
      <c r="H4670" t="s">
        <v>135</v>
      </c>
      <c r="I4670" t="s">
        <v>136</v>
      </c>
      <c r="J4670" t="s">
        <v>137</v>
      </c>
      <c r="K4670" t="s">
        <v>138</v>
      </c>
      <c r="L4670" t="s">
        <v>13238</v>
      </c>
      <c r="M4670" t="s">
        <v>13239</v>
      </c>
      <c r="N4670">
        <v>3.0944444440000001</v>
      </c>
      <c r="O4670">
        <v>1</v>
      </c>
      <c r="P4670">
        <v>420</v>
      </c>
      <c r="Q4670">
        <v>1</v>
      </c>
      <c r="R4670">
        <v>40</v>
      </c>
      <c r="S4670">
        <v>0</v>
      </c>
      <c r="T4670">
        <v>73</v>
      </c>
      <c r="U4670">
        <v>0</v>
      </c>
      <c r="V4670">
        <v>0</v>
      </c>
      <c r="W4670">
        <v>13.144065692961799</v>
      </c>
      <c r="X4670">
        <v>215.65782899096743</v>
      </c>
      <c r="Y4670">
        <v>9.53169795518677</v>
      </c>
      <c r="Z4670">
        <v>174.25569188603993</v>
      </c>
      <c r="AA4670">
        <v>0</v>
      </c>
      <c r="AB4670">
        <v>160.68946763146113</v>
      </c>
      <c r="AC4670">
        <v>0</v>
      </c>
      <c r="AD4670">
        <v>0</v>
      </c>
      <c r="AE4670">
        <v>573.27875215661697</v>
      </c>
    </row>
    <row r="4671" spans="1:31" x14ac:dyDescent="0.3">
      <c r="A4671">
        <v>2694480</v>
      </c>
      <c r="B4671">
        <v>1</v>
      </c>
      <c r="C4671" t="s">
        <v>81</v>
      </c>
      <c r="D4671" t="s">
        <v>119</v>
      </c>
      <c r="E4671" t="s">
        <v>160</v>
      </c>
      <c r="F4671" t="s">
        <v>13240</v>
      </c>
      <c r="G4671" t="s">
        <v>165</v>
      </c>
      <c r="H4671" t="s">
        <v>135</v>
      </c>
      <c r="I4671" t="s">
        <v>136</v>
      </c>
      <c r="J4671" t="s">
        <v>137</v>
      </c>
      <c r="K4671" t="s">
        <v>166</v>
      </c>
      <c r="L4671" t="s">
        <v>13241</v>
      </c>
      <c r="M4671" t="s">
        <v>13242</v>
      </c>
      <c r="N4671">
        <v>6.1074999999999999</v>
      </c>
      <c r="O4671">
        <v>4</v>
      </c>
      <c r="P4671">
        <v>1685</v>
      </c>
      <c r="Q4671">
        <v>128</v>
      </c>
      <c r="R4671">
        <v>412</v>
      </c>
      <c r="S4671">
        <v>6</v>
      </c>
      <c r="T4671">
        <v>81</v>
      </c>
      <c r="U4671">
        <v>0</v>
      </c>
      <c r="V4671">
        <v>0</v>
      </c>
      <c r="W4671">
        <v>4.5769158635733307</v>
      </c>
      <c r="X4671">
        <v>1201.1127448241898</v>
      </c>
      <c r="Y4671">
        <v>3319.3050346421196</v>
      </c>
      <c r="Z4671">
        <v>5291.8154200340769</v>
      </c>
      <c r="AA4671">
        <v>207.75850426206856</v>
      </c>
      <c r="AB4671">
        <v>183.16974245685091</v>
      </c>
      <c r="AC4671">
        <v>0</v>
      </c>
      <c r="AD4671">
        <v>0</v>
      </c>
      <c r="AE4671">
        <v>10207.738362082877</v>
      </c>
    </row>
    <row r="4672" spans="1:31" x14ac:dyDescent="0.3">
      <c r="A4672">
        <v>2698175</v>
      </c>
      <c r="B4672">
        <v>1</v>
      </c>
      <c r="C4672" t="s">
        <v>80</v>
      </c>
      <c r="D4672" t="s">
        <v>90</v>
      </c>
      <c r="E4672" t="s">
        <v>184</v>
      </c>
      <c r="F4672" t="s">
        <v>13243</v>
      </c>
      <c r="G4672" t="s">
        <v>165</v>
      </c>
      <c r="H4672" t="s">
        <v>187</v>
      </c>
      <c r="I4672" t="s">
        <v>136</v>
      </c>
      <c r="J4672" t="s">
        <v>137</v>
      </c>
      <c r="K4672" t="s">
        <v>166</v>
      </c>
      <c r="L4672" t="s">
        <v>13244</v>
      </c>
      <c r="M4672" t="s">
        <v>13245</v>
      </c>
      <c r="N4672">
        <v>1.2483333329999999</v>
      </c>
      <c r="O4672">
        <v>0</v>
      </c>
      <c r="P4672">
        <v>213</v>
      </c>
      <c r="Q4672">
        <v>0</v>
      </c>
      <c r="R4672">
        <v>0</v>
      </c>
      <c r="S4672">
        <v>0</v>
      </c>
      <c r="T4672">
        <v>3</v>
      </c>
      <c r="U4672">
        <v>0</v>
      </c>
      <c r="V4672">
        <v>0</v>
      </c>
      <c r="W4672">
        <v>0</v>
      </c>
      <c r="X4672">
        <v>45.460893476078844</v>
      </c>
      <c r="Y4672">
        <v>0</v>
      </c>
      <c r="Z4672">
        <v>0</v>
      </c>
      <c r="AA4672">
        <v>0</v>
      </c>
      <c r="AB4672">
        <v>1.5962635500277524</v>
      </c>
      <c r="AC4672">
        <v>0</v>
      </c>
      <c r="AD4672">
        <v>0</v>
      </c>
      <c r="AE4672">
        <v>47.057157026106594</v>
      </c>
    </row>
    <row r="4673" spans="1:31" x14ac:dyDescent="0.3">
      <c r="A4673">
        <v>2698177</v>
      </c>
      <c r="B4673">
        <v>1</v>
      </c>
      <c r="C4673" t="s">
        <v>81</v>
      </c>
      <c r="D4673" t="s">
        <v>120</v>
      </c>
      <c r="E4673" t="s">
        <v>244</v>
      </c>
      <c r="F4673" t="s">
        <v>13246</v>
      </c>
      <c r="G4673" t="s">
        <v>968</v>
      </c>
      <c r="H4673" t="s">
        <v>187</v>
      </c>
      <c r="I4673" t="s">
        <v>136</v>
      </c>
      <c r="J4673" t="s">
        <v>137</v>
      </c>
      <c r="K4673" t="s">
        <v>138</v>
      </c>
      <c r="L4673" t="s">
        <v>13247</v>
      </c>
      <c r="M4673" t="s">
        <v>13248</v>
      </c>
      <c r="N4673">
        <v>1.653611111</v>
      </c>
      <c r="O4673">
        <v>0</v>
      </c>
      <c r="P4673">
        <v>12</v>
      </c>
      <c r="Q4673">
        <v>0</v>
      </c>
      <c r="R4673">
        <v>1</v>
      </c>
      <c r="S4673">
        <v>0</v>
      </c>
      <c r="T4673">
        <v>0</v>
      </c>
      <c r="U4673">
        <v>0</v>
      </c>
      <c r="V4673">
        <v>0</v>
      </c>
      <c r="W4673">
        <v>0</v>
      </c>
      <c r="X4673">
        <v>8.7060219446118357</v>
      </c>
      <c r="Y4673">
        <v>0</v>
      </c>
      <c r="Z4673">
        <v>7.080734289274905</v>
      </c>
      <c r="AA4673">
        <v>0</v>
      </c>
      <c r="AB4673">
        <v>0</v>
      </c>
      <c r="AC4673">
        <v>0</v>
      </c>
      <c r="AD4673">
        <v>0</v>
      </c>
      <c r="AE4673">
        <v>15.786756233886742</v>
      </c>
    </row>
    <row r="4674" spans="1:31" x14ac:dyDescent="0.3">
      <c r="A4674">
        <v>2697742</v>
      </c>
      <c r="B4674">
        <v>1</v>
      </c>
      <c r="C4674" t="s">
        <v>80</v>
      </c>
      <c r="D4674" t="s">
        <v>99</v>
      </c>
      <c r="E4674" t="s">
        <v>244</v>
      </c>
      <c r="F4674" t="s">
        <v>13249</v>
      </c>
      <c r="G4674" t="s">
        <v>165</v>
      </c>
      <c r="H4674" t="s">
        <v>187</v>
      </c>
      <c r="I4674" t="s">
        <v>136</v>
      </c>
      <c r="J4674" t="s">
        <v>137</v>
      </c>
      <c r="K4674" t="s">
        <v>166</v>
      </c>
      <c r="L4674" t="s">
        <v>13250</v>
      </c>
      <c r="M4674" t="s">
        <v>13251</v>
      </c>
      <c r="N4674">
        <v>4.539722222</v>
      </c>
      <c r="O4674">
        <v>0</v>
      </c>
      <c r="P4674">
        <v>161</v>
      </c>
      <c r="Q4674">
        <v>0</v>
      </c>
      <c r="R4674">
        <v>10</v>
      </c>
      <c r="S4674">
        <v>0</v>
      </c>
      <c r="T4674">
        <v>76</v>
      </c>
      <c r="U4674">
        <v>0</v>
      </c>
      <c r="V4674">
        <v>0</v>
      </c>
      <c r="W4674">
        <v>0</v>
      </c>
      <c r="X4674">
        <v>188.85115858793986</v>
      </c>
      <c r="Y4674">
        <v>0</v>
      </c>
      <c r="Z4674">
        <v>11.466002703003625</v>
      </c>
      <c r="AA4674">
        <v>0</v>
      </c>
      <c r="AB4674">
        <v>416.69397756822769</v>
      </c>
      <c r="AC4674">
        <v>0</v>
      </c>
      <c r="AD4674">
        <v>0</v>
      </c>
      <c r="AE4674">
        <v>617.01113885917118</v>
      </c>
    </row>
    <row r="4675" spans="1:31" x14ac:dyDescent="0.3">
      <c r="A4675">
        <v>2698176</v>
      </c>
      <c r="B4675">
        <v>1</v>
      </c>
      <c r="C4675" t="s">
        <v>80</v>
      </c>
      <c r="D4675" t="s">
        <v>103</v>
      </c>
      <c r="E4675" t="s">
        <v>244</v>
      </c>
      <c r="F4675" t="s">
        <v>13252</v>
      </c>
      <c r="G4675" t="s">
        <v>165</v>
      </c>
      <c r="H4675" t="s">
        <v>187</v>
      </c>
      <c r="I4675" t="s">
        <v>136</v>
      </c>
      <c r="J4675" t="s">
        <v>137</v>
      </c>
      <c r="K4675" t="s">
        <v>166</v>
      </c>
      <c r="L4675" t="s">
        <v>13253</v>
      </c>
      <c r="M4675" t="s">
        <v>13254</v>
      </c>
      <c r="N4675">
        <v>2.486111111</v>
      </c>
      <c r="O4675">
        <v>0</v>
      </c>
      <c r="P4675">
        <v>1045</v>
      </c>
      <c r="Q4675">
        <v>0</v>
      </c>
      <c r="R4675">
        <v>0</v>
      </c>
      <c r="S4675">
        <v>0</v>
      </c>
      <c r="T4675">
        <v>81</v>
      </c>
      <c r="U4675">
        <v>0</v>
      </c>
      <c r="V4675">
        <v>0</v>
      </c>
      <c r="W4675">
        <v>0</v>
      </c>
      <c r="X4675">
        <v>466.15636252625865</v>
      </c>
      <c r="Y4675">
        <v>0</v>
      </c>
      <c r="Z4675">
        <v>0</v>
      </c>
      <c r="AA4675">
        <v>0</v>
      </c>
      <c r="AB4675">
        <v>145.75053092710399</v>
      </c>
      <c r="AC4675">
        <v>0</v>
      </c>
      <c r="AD4675">
        <v>0</v>
      </c>
      <c r="AE4675">
        <v>611.90689345336261</v>
      </c>
    </row>
    <row r="4676" spans="1:31" x14ac:dyDescent="0.3">
      <c r="A4676">
        <v>2698208</v>
      </c>
      <c r="B4676">
        <v>1</v>
      </c>
      <c r="C4676" t="s">
        <v>80</v>
      </c>
      <c r="D4676" t="s">
        <v>84</v>
      </c>
      <c r="E4676" t="s">
        <v>244</v>
      </c>
      <c r="F4676" t="s">
        <v>13255</v>
      </c>
      <c r="G4676" t="s">
        <v>165</v>
      </c>
      <c r="H4676" t="s">
        <v>187</v>
      </c>
      <c r="I4676" t="s">
        <v>136</v>
      </c>
      <c r="J4676" t="s">
        <v>137</v>
      </c>
      <c r="K4676" t="s">
        <v>166</v>
      </c>
      <c r="L4676" t="s">
        <v>13256</v>
      </c>
      <c r="M4676" t="s">
        <v>13257</v>
      </c>
      <c r="N4676">
        <v>2.2211111109999999</v>
      </c>
      <c r="O4676">
        <v>0</v>
      </c>
      <c r="P4676">
        <v>963</v>
      </c>
      <c r="Q4676">
        <v>0</v>
      </c>
      <c r="R4676">
        <v>0</v>
      </c>
      <c r="S4676">
        <v>0</v>
      </c>
      <c r="T4676">
        <v>70</v>
      </c>
      <c r="U4676">
        <v>0</v>
      </c>
      <c r="V4676">
        <v>0</v>
      </c>
      <c r="W4676">
        <v>0</v>
      </c>
      <c r="X4676">
        <v>379.2656509606017</v>
      </c>
      <c r="Y4676">
        <v>0</v>
      </c>
      <c r="Z4676">
        <v>0</v>
      </c>
      <c r="AA4676">
        <v>0</v>
      </c>
      <c r="AB4676">
        <v>176.92641786844283</v>
      </c>
      <c r="AC4676">
        <v>0</v>
      </c>
      <c r="AD4676">
        <v>0</v>
      </c>
      <c r="AE4676">
        <v>556.1920688290445</v>
      </c>
    </row>
    <row r="4677" spans="1:31" x14ac:dyDescent="0.3">
      <c r="A4677">
        <v>2698209</v>
      </c>
      <c r="B4677">
        <v>1</v>
      </c>
      <c r="C4677" t="s">
        <v>80</v>
      </c>
      <c r="D4677" t="s">
        <v>98</v>
      </c>
      <c r="E4677" t="s">
        <v>244</v>
      </c>
      <c r="F4677" t="s">
        <v>13258</v>
      </c>
      <c r="G4677" t="s">
        <v>165</v>
      </c>
      <c r="H4677" t="s">
        <v>187</v>
      </c>
      <c r="I4677" t="s">
        <v>136</v>
      </c>
      <c r="J4677" t="s">
        <v>137</v>
      </c>
      <c r="K4677" t="s">
        <v>166</v>
      </c>
      <c r="L4677" t="s">
        <v>13259</v>
      </c>
      <c r="M4677" t="s">
        <v>13260</v>
      </c>
      <c r="N4677">
        <v>1.910555555</v>
      </c>
      <c r="O4677">
        <v>0</v>
      </c>
      <c r="P4677">
        <v>5</v>
      </c>
      <c r="Q4677">
        <v>0</v>
      </c>
      <c r="R4677">
        <v>7</v>
      </c>
      <c r="S4677">
        <v>0</v>
      </c>
      <c r="T4677">
        <v>3</v>
      </c>
      <c r="U4677">
        <v>0</v>
      </c>
      <c r="V4677">
        <v>0</v>
      </c>
      <c r="W4677">
        <v>0</v>
      </c>
      <c r="X4677">
        <v>0.91203417146461019</v>
      </c>
      <c r="Y4677">
        <v>0</v>
      </c>
      <c r="Z4677">
        <v>12.917217147319613</v>
      </c>
      <c r="AA4677">
        <v>0</v>
      </c>
      <c r="AB4677">
        <v>1.3859704828597661</v>
      </c>
      <c r="AC4677">
        <v>0</v>
      </c>
      <c r="AD4677">
        <v>0</v>
      </c>
      <c r="AE4677">
        <v>15.21522180164399</v>
      </c>
    </row>
    <row r="4678" spans="1:31" x14ac:dyDescent="0.3">
      <c r="A4678">
        <v>2698257</v>
      </c>
      <c r="B4678">
        <v>1</v>
      </c>
      <c r="C4678" t="s">
        <v>80</v>
      </c>
      <c r="D4678" t="s">
        <v>109</v>
      </c>
      <c r="E4678" t="s">
        <v>244</v>
      </c>
      <c r="F4678" t="s">
        <v>13261</v>
      </c>
      <c r="G4678" t="s">
        <v>165</v>
      </c>
      <c r="H4678" t="s">
        <v>187</v>
      </c>
      <c r="I4678" t="s">
        <v>136</v>
      </c>
      <c r="J4678" t="s">
        <v>137</v>
      </c>
      <c r="K4678" t="s">
        <v>166</v>
      </c>
      <c r="L4678" t="s">
        <v>13262</v>
      </c>
      <c r="M4678" t="s">
        <v>13263</v>
      </c>
      <c r="N4678">
        <v>2.0305555549999998</v>
      </c>
      <c r="O4678">
        <v>0</v>
      </c>
      <c r="P4678">
        <v>51</v>
      </c>
      <c r="Q4678">
        <v>0</v>
      </c>
      <c r="R4678">
        <v>10</v>
      </c>
      <c r="S4678">
        <v>0</v>
      </c>
      <c r="T4678">
        <v>24</v>
      </c>
      <c r="U4678">
        <v>0</v>
      </c>
      <c r="V4678">
        <v>0</v>
      </c>
      <c r="W4678">
        <v>0</v>
      </c>
      <c r="X4678">
        <v>20.431584294326619</v>
      </c>
      <c r="Y4678">
        <v>0</v>
      </c>
      <c r="Z4678">
        <v>34.787346516146734</v>
      </c>
      <c r="AA4678">
        <v>0</v>
      </c>
      <c r="AB4678">
        <v>17.235995998423807</v>
      </c>
      <c r="AC4678">
        <v>0</v>
      </c>
      <c r="AD4678">
        <v>0</v>
      </c>
      <c r="AE4678">
        <v>72.454926808897156</v>
      </c>
    </row>
    <row r="4679" spans="1:31" x14ac:dyDescent="0.3">
      <c r="A4679">
        <v>2698303</v>
      </c>
      <c r="B4679">
        <v>1</v>
      </c>
      <c r="C4679" t="s">
        <v>80</v>
      </c>
      <c r="D4679" t="s">
        <v>82</v>
      </c>
      <c r="E4679" t="s">
        <v>244</v>
      </c>
      <c r="F4679" t="s">
        <v>13264</v>
      </c>
      <c r="G4679" t="s">
        <v>409</v>
      </c>
      <c r="H4679" t="s">
        <v>187</v>
      </c>
      <c r="I4679" t="s">
        <v>136</v>
      </c>
      <c r="J4679" t="s">
        <v>137</v>
      </c>
      <c r="K4679" t="s">
        <v>138</v>
      </c>
      <c r="L4679" t="s">
        <v>13265</v>
      </c>
      <c r="M4679" t="s">
        <v>13266</v>
      </c>
      <c r="N4679">
        <v>1.6316666660000001</v>
      </c>
      <c r="O4679">
        <v>0</v>
      </c>
      <c r="P4679">
        <v>664</v>
      </c>
      <c r="Q4679">
        <v>0</v>
      </c>
      <c r="R4679">
        <v>0</v>
      </c>
      <c r="S4679">
        <v>0</v>
      </c>
      <c r="T4679">
        <v>27</v>
      </c>
      <c r="U4679">
        <v>0</v>
      </c>
      <c r="V4679">
        <v>0</v>
      </c>
      <c r="W4679">
        <v>0</v>
      </c>
      <c r="X4679">
        <v>227.05349222107159</v>
      </c>
      <c r="Y4679">
        <v>0</v>
      </c>
      <c r="Z4679">
        <v>0</v>
      </c>
      <c r="AA4679">
        <v>0</v>
      </c>
      <c r="AB4679">
        <v>15.013363907099034</v>
      </c>
      <c r="AC4679">
        <v>0</v>
      </c>
      <c r="AD4679">
        <v>0</v>
      </c>
      <c r="AE4679">
        <v>242.06685612817063</v>
      </c>
    </row>
    <row r="4680" spans="1:31" x14ac:dyDescent="0.3">
      <c r="A4680">
        <v>2698335</v>
      </c>
      <c r="B4680">
        <v>1</v>
      </c>
      <c r="C4680" t="s">
        <v>80</v>
      </c>
      <c r="D4680" t="s">
        <v>83</v>
      </c>
      <c r="E4680" t="s">
        <v>244</v>
      </c>
      <c r="F4680" t="s">
        <v>13267</v>
      </c>
      <c r="G4680" t="s">
        <v>165</v>
      </c>
      <c r="H4680" t="s">
        <v>187</v>
      </c>
      <c r="I4680" t="s">
        <v>136</v>
      </c>
      <c r="J4680" t="s">
        <v>137</v>
      </c>
      <c r="K4680" t="s">
        <v>166</v>
      </c>
      <c r="L4680" t="s">
        <v>13268</v>
      </c>
      <c r="M4680" t="s">
        <v>13269</v>
      </c>
      <c r="N4680">
        <v>0.41666666600000002</v>
      </c>
      <c r="O4680">
        <v>0</v>
      </c>
      <c r="P4680">
        <v>1</v>
      </c>
      <c r="Q4680">
        <v>0</v>
      </c>
      <c r="R4680">
        <v>0</v>
      </c>
      <c r="S4680">
        <v>0</v>
      </c>
      <c r="T4680">
        <v>30</v>
      </c>
      <c r="U4680">
        <v>0</v>
      </c>
      <c r="V4680">
        <v>0</v>
      </c>
      <c r="W4680">
        <v>0</v>
      </c>
      <c r="X4680">
        <v>7.7622791249999989E-2</v>
      </c>
      <c r="Y4680">
        <v>0</v>
      </c>
      <c r="Z4680">
        <v>0</v>
      </c>
      <c r="AA4680">
        <v>0</v>
      </c>
      <c r="AB4680">
        <v>47.04116801766758</v>
      </c>
      <c r="AC4680">
        <v>0</v>
      </c>
      <c r="AD4680">
        <v>0</v>
      </c>
      <c r="AE4680">
        <v>47.118790808917581</v>
      </c>
    </row>
    <row r="4681" spans="1:31" x14ac:dyDescent="0.3">
      <c r="A4681">
        <v>2698336</v>
      </c>
      <c r="B4681">
        <v>1</v>
      </c>
      <c r="C4681" t="s">
        <v>80</v>
      </c>
      <c r="D4681" t="s">
        <v>90</v>
      </c>
      <c r="E4681" t="s">
        <v>244</v>
      </c>
      <c r="F4681" t="s">
        <v>13270</v>
      </c>
      <c r="G4681" t="s">
        <v>409</v>
      </c>
      <c r="H4681" t="s">
        <v>187</v>
      </c>
      <c r="I4681" t="s">
        <v>136</v>
      </c>
      <c r="J4681" t="s">
        <v>137</v>
      </c>
      <c r="K4681" t="s">
        <v>138</v>
      </c>
      <c r="L4681" t="s">
        <v>13271</v>
      </c>
      <c r="M4681" t="s">
        <v>13272</v>
      </c>
      <c r="N4681">
        <v>6.0833333000000003E-2</v>
      </c>
      <c r="O4681">
        <v>0</v>
      </c>
      <c r="P4681">
        <v>418</v>
      </c>
      <c r="Q4681">
        <v>0</v>
      </c>
      <c r="R4681">
        <v>0</v>
      </c>
      <c r="S4681">
        <v>0</v>
      </c>
      <c r="T4681">
        <v>134</v>
      </c>
      <c r="U4681">
        <v>0</v>
      </c>
      <c r="V4681">
        <v>0</v>
      </c>
      <c r="W4681">
        <v>0</v>
      </c>
      <c r="X4681">
        <v>4.3844931041261237</v>
      </c>
      <c r="Y4681">
        <v>0</v>
      </c>
      <c r="Z4681">
        <v>0</v>
      </c>
      <c r="AA4681">
        <v>0</v>
      </c>
      <c r="AB4681">
        <v>7.2753553524957519</v>
      </c>
      <c r="AC4681">
        <v>0</v>
      </c>
      <c r="AD4681">
        <v>0</v>
      </c>
      <c r="AE4681">
        <v>11.659848456621877</v>
      </c>
    </row>
    <row r="4682" spans="1:31" x14ac:dyDescent="0.3">
      <c r="A4682">
        <v>2690870</v>
      </c>
      <c r="B4682">
        <v>1</v>
      </c>
      <c r="C4682" t="s">
        <v>81</v>
      </c>
      <c r="D4682" t="s">
        <v>118</v>
      </c>
      <c r="E4682" t="s">
        <v>145</v>
      </c>
      <c r="F4682" t="s">
        <v>13273</v>
      </c>
      <c r="G4682" t="s">
        <v>3490</v>
      </c>
      <c r="H4682" t="s">
        <v>135</v>
      </c>
      <c r="I4682" t="s">
        <v>136</v>
      </c>
      <c r="J4682" t="s">
        <v>137</v>
      </c>
      <c r="K4682" t="s">
        <v>138</v>
      </c>
      <c r="L4682" t="s">
        <v>13274</v>
      </c>
      <c r="M4682" t="s">
        <v>13275</v>
      </c>
      <c r="N4682">
        <v>0.67944444400000004</v>
      </c>
      <c r="O4682">
        <v>0</v>
      </c>
      <c r="P4682">
        <v>0</v>
      </c>
      <c r="Q4682">
        <v>0</v>
      </c>
      <c r="R4682">
        <v>0</v>
      </c>
      <c r="S4682">
        <v>7</v>
      </c>
      <c r="T4682">
        <v>0</v>
      </c>
      <c r="U4682">
        <v>0</v>
      </c>
      <c r="V4682">
        <v>0</v>
      </c>
      <c r="W4682">
        <v>0</v>
      </c>
      <c r="X4682">
        <v>0</v>
      </c>
      <c r="Y4682">
        <v>0</v>
      </c>
      <c r="Z4682">
        <v>0</v>
      </c>
      <c r="AA4682">
        <v>0</v>
      </c>
      <c r="AB4682">
        <v>0</v>
      </c>
      <c r="AC4682">
        <v>0</v>
      </c>
      <c r="AD4682">
        <v>0</v>
      </c>
      <c r="AE4682">
        <v>0</v>
      </c>
    </row>
    <row r="4683" spans="1:31" x14ac:dyDescent="0.3">
      <c r="A4683">
        <v>2692851</v>
      </c>
      <c r="B4683">
        <v>1</v>
      </c>
      <c r="C4683" t="s">
        <v>80</v>
      </c>
      <c r="D4683" t="s">
        <v>94</v>
      </c>
      <c r="E4683" t="s">
        <v>160</v>
      </c>
      <c r="F4683" t="s">
        <v>13276</v>
      </c>
      <c r="G4683" t="s">
        <v>134</v>
      </c>
      <c r="H4683" t="s">
        <v>135</v>
      </c>
      <c r="I4683" t="s">
        <v>136</v>
      </c>
      <c r="J4683" t="s">
        <v>137</v>
      </c>
      <c r="K4683" t="s">
        <v>138</v>
      </c>
      <c r="L4683" t="s">
        <v>13277</v>
      </c>
      <c r="M4683" t="s">
        <v>13278</v>
      </c>
      <c r="N4683">
        <v>7.2777777000000002E-2</v>
      </c>
      <c r="O4683">
        <v>0</v>
      </c>
      <c r="P4683">
        <v>700</v>
      </c>
      <c r="Q4683">
        <v>25</v>
      </c>
      <c r="R4683">
        <v>97</v>
      </c>
      <c r="S4683">
        <v>13</v>
      </c>
      <c r="T4683">
        <v>85</v>
      </c>
      <c r="U4683">
        <v>3</v>
      </c>
      <c r="V4683">
        <v>0</v>
      </c>
      <c r="W4683">
        <v>0</v>
      </c>
      <c r="X4683">
        <v>9.3484578158919582</v>
      </c>
      <c r="Y4683">
        <v>3.4172592918246618</v>
      </c>
      <c r="Z4683">
        <v>2.4684534857317475</v>
      </c>
      <c r="AA4683">
        <v>9.9192885487384679</v>
      </c>
      <c r="AB4683">
        <v>5.3626947931851019</v>
      </c>
      <c r="AC4683">
        <v>3.4004292884512033</v>
      </c>
      <c r="AD4683">
        <v>0</v>
      </c>
      <c r="AE4683">
        <v>33.916583223823139</v>
      </c>
    </row>
    <row r="4684" spans="1:31" x14ac:dyDescent="0.3">
      <c r="A4684">
        <v>2694405</v>
      </c>
      <c r="B4684">
        <v>1</v>
      </c>
      <c r="C4684" t="s">
        <v>81</v>
      </c>
      <c r="D4684" t="s">
        <v>118</v>
      </c>
      <c r="E4684" t="s">
        <v>145</v>
      </c>
      <c r="F4684" t="s">
        <v>7972</v>
      </c>
      <c r="G4684" t="s">
        <v>134</v>
      </c>
      <c r="H4684" t="s">
        <v>135</v>
      </c>
      <c r="I4684" t="s">
        <v>136</v>
      </c>
      <c r="J4684" t="s">
        <v>137</v>
      </c>
      <c r="K4684" t="s">
        <v>138</v>
      </c>
      <c r="L4684" t="s">
        <v>13279</v>
      </c>
      <c r="M4684" t="s">
        <v>13280</v>
      </c>
      <c r="N4684">
        <v>0.59805555499999996</v>
      </c>
      <c r="O4684">
        <v>15</v>
      </c>
      <c r="P4684">
        <v>1406</v>
      </c>
      <c r="Q4684">
        <v>195</v>
      </c>
      <c r="R4684">
        <v>177</v>
      </c>
      <c r="S4684">
        <v>17</v>
      </c>
      <c r="T4684">
        <v>113</v>
      </c>
      <c r="U4684">
        <v>0</v>
      </c>
      <c r="V4684">
        <v>0</v>
      </c>
      <c r="W4684">
        <v>9.6149156007864569</v>
      </c>
      <c r="X4684">
        <v>106.49607738497755</v>
      </c>
      <c r="Y4684">
        <v>245.91751443519053</v>
      </c>
      <c r="Z4684">
        <v>18.545534564948788</v>
      </c>
      <c r="AA4684">
        <v>15.423072042273668</v>
      </c>
      <c r="AB4684">
        <v>17.662939104426229</v>
      </c>
      <c r="AC4684">
        <v>0</v>
      </c>
      <c r="AD4684">
        <v>0</v>
      </c>
      <c r="AE4684">
        <v>413.66005313260325</v>
      </c>
    </row>
    <row r="4685" spans="1:31" x14ac:dyDescent="0.3">
      <c r="A4685">
        <v>2694558</v>
      </c>
      <c r="B4685">
        <v>1</v>
      </c>
      <c r="C4685" t="s">
        <v>81</v>
      </c>
      <c r="D4685" t="s">
        <v>118</v>
      </c>
      <c r="E4685" t="s">
        <v>160</v>
      </c>
      <c r="F4685" t="s">
        <v>13281</v>
      </c>
      <c r="G4685" t="s">
        <v>165</v>
      </c>
      <c r="H4685" t="s">
        <v>135</v>
      </c>
      <c r="I4685" t="s">
        <v>136</v>
      </c>
      <c r="J4685" t="s">
        <v>137</v>
      </c>
      <c r="K4685" t="s">
        <v>166</v>
      </c>
      <c r="L4685" t="s">
        <v>13282</v>
      </c>
      <c r="M4685" t="s">
        <v>13283</v>
      </c>
      <c r="N4685">
        <v>5.08</v>
      </c>
      <c r="O4685">
        <v>0</v>
      </c>
      <c r="P4685">
        <v>943</v>
      </c>
      <c r="Q4685">
        <v>0</v>
      </c>
      <c r="R4685">
        <v>44</v>
      </c>
      <c r="S4685">
        <v>2</v>
      </c>
      <c r="T4685">
        <v>739</v>
      </c>
      <c r="U4685">
        <v>3</v>
      </c>
      <c r="V4685">
        <v>10</v>
      </c>
      <c r="W4685">
        <v>0</v>
      </c>
      <c r="X4685">
        <v>1028.681400761282</v>
      </c>
      <c r="Y4685">
        <v>0</v>
      </c>
      <c r="Z4685">
        <v>112.86648111371154</v>
      </c>
      <c r="AA4685">
        <v>15.806864317655501</v>
      </c>
      <c r="AB4685">
        <v>2894.6050237203021</v>
      </c>
      <c r="AC4685">
        <v>3020.528477438862</v>
      </c>
      <c r="AD4685">
        <v>863.05589980582397</v>
      </c>
      <c r="AE4685">
        <v>7935.5441471576378</v>
      </c>
    </row>
    <row r="4686" spans="1:31" x14ac:dyDescent="0.3">
      <c r="A4686">
        <v>2694782</v>
      </c>
      <c r="B4686">
        <v>1</v>
      </c>
      <c r="C4686" t="s">
        <v>81</v>
      </c>
      <c r="D4686" t="s">
        <v>118</v>
      </c>
      <c r="E4686" t="s">
        <v>145</v>
      </c>
      <c r="F4686" t="s">
        <v>13284</v>
      </c>
      <c r="G4686" t="s">
        <v>134</v>
      </c>
      <c r="H4686" t="s">
        <v>135</v>
      </c>
      <c r="I4686" t="s">
        <v>136</v>
      </c>
      <c r="J4686" t="s">
        <v>137</v>
      </c>
      <c r="K4686" t="s">
        <v>138</v>
      </c>
      <c r="L4686" t="s">
        <v>13285</v>
      </c>
      <c r="M4686" t="s">
        <v>13286</v>
      </c>
      <c r="N4686">
        <v>0.56361111100000005</v>
      </c>
      <c r="O4686">
        <v>0</v>
      </c>
      <c r="P4686">
        <v>244</v>
      </c>
      <c r="Q4686">
        <v>0</v>
      </c>
      <c r="R4686">
        <v>14</v>
      </c>
      <c r="S4686">
        <v>0</v>
      </c>
      <c r="T4686">
        <v>21</v>
      </c>
      <c r="U4686">
        <v>0</v>
      </c>
      <c r="V4686">
        <v>0</v>
      </c>
      <c r="W4686">
        <v>0</v>
      </c>
      <c r="X4686">
        <v>18.891752788218945</v>
      </c>
      <c r="Y4686">
        <v>0</v>
      </c>
      <c r="Z4686">
        <v>3.4477863946531997</v>
      </c>
      <c r="AA4686">
        <v>0</v>
      </c>
      <c r="AB4686">
        <v>3.3135977159158441</v>
      </c>
      <c r="AC4686">
        <v>0</v>
      </c>
      <c r="AD4686">
        <v>0</v>
      </c>
      <c r="AE4686">
        <v>25.653136898787988</v>
      </c>
    </row>
    <row r="4687" spans="1:31" x14ac:dyDescent="0.3">
      <c r="A4687">
        <v>2698165</v>
      </c>
      <c r="B4687">
        <v>1</v>
      </c>
      <c r="C4687" t="s">
        <v>80</v>
      </c>
      <c r="D4687" t="s">
        <v>94</v>
      </c>
      <c r="E4687" t="s">
        <v>244</v>
      </c>
      <c r="F4687" t="s">
        <v>13287</v>
      </c>
      <c r="G4687" t="s">
        <v>409</v>
      </c>
      <c r="H4687" t="s">
        <v>187</v>
      </c>
      <c r="I4687" t="s">
        <v>136</v>
      </c>
      <c r="J4687" t="s">
        <v>137</v>
      </c>
      <c r="K4687" t="s">
        <v>138</v>
      </c>
      <c r="L4687" t="s">
        <v>13288</v>
      </c>
      <c r="M4687" t="s">
        <v>13289</v>
      </c>
      <c r="N4687">
        <v>0.91944444400000003</v>
      </c>
      <c r="O4687">
        <v>0</v>
      </c>
      <c r="P4687">
        <v>66</v>
      </c>
      <c r="Q4687">
        <v>0</v>
      </c>
      <c r="R4687">
        <v>5</v>
      </c>
      <c r="S4687">
        <v>0</v>
      </c>
      <c r="T4687">
        <v>10</v>
      </c>
      <c r="U4687">
        <v>0</v>
      </c>
      <c r="V4687">
        <v>0</v>
      </c>
      <c r="W4687">
        <v>0</v>
      </c>
      <c r="X4687">
        <v>6.206010701232997</v>
      </c>
      <c r="Y4687">
        <v>0</v>
      </c>
      <c r="Z4687">
        <v>3.2223466581544455</v>
      </c>
      <c r="AA4687">
        <v>0</v>
      </c>
      <c r="AB4687">
        <v>1.666752448035955</v>
      </c>
      <c r="AC4687">
        <v>0</v>
      </c>
      <c r="AD4687">
        <v>0</v>
      </c>
      <c r="AE4687">
        <v>11.095109807423398</v>
      </c>
    </row>
    <row r="4688" spans="1:31" x14ac:dyDescent="0.3">
      <c r="A4688">
        <v>2698210</v>
      </c>
      <c r="B4688">
        <v>1</v>
      </c>
      <c r="C4688" t="s">
        <v>80</v>
      </c>
      <c r="D4688" t="s">
        <v>101</v>
      </c>
      <c r="E4688" t="s">
        <v>184</v>
      </c>
      <c r="F4688" t="s">
        <v>13290</v>
      </c>
      <c r="G4688" t="s">
        <v>409</v>
      </c>
      <c r="H4688" t="s">
        <v>187</v>
      </c>
      <c r="I4688" t="s">
        <v>136</v>
      </c>
      <c r="J4688" t="s">
        <v>137</v>
      </c>
      <c r="K4688" t="s">
        <v>138</v>
      </c>
      <c r="L4688" t="s">
        <v>13291</v>
      </c>
      <c r="M4688" t="s">
        <v>13292</v>
      </c>
      <c r="N4688">
        <v>2.4508333329999998</v>
      </c>
      <c r="O4688">
        <v>0</v>
      </c>
      <c r="P4688">
        <v>22</v>
      </c>
      <c r="Q4688">
        <v>0</v>
      </c>
      <c r="R4688">
        <v>0</v>
      </c>
      <c r="S4688">
        <v>0</v>
      </c>
      <c r="T4688">
        <v>29</v>
      </c>
      <c r="U4688">
        <v>0</v>
      </c>
      <c r="V4688">
        <v>0</v>
      </c>
      <c r="W4688">
        <v>0</v>
      </c>
      <c r="X4688">
        <v>8.7342616888966784</v>
      </c>
      <c r="Y4688">
        <v>0</v>
      </c>
      <c r="Z4688">
        <v>0</v>
      </c>
      <c r="AA4688">
        <v>0</v>
      </c>
      <c r="AB4688">
        <v>86.104896205499301</v>
      </c>
      <c r="AC4688">
        <v>0</v>
      </c>
      <c r="AD4688">
        <v>0</v>
      </c>
      <c r="AE4688">
        <v>94.839157894395981</v>
      </c>
    </row>
    <row r="4689" spans="1:31" x14ac:dyDescent="0.3">
      <c r="A4689">
        <v>2698215</v>
      </c>
      <c r="B4689">
        <v>1</v>
      </c>
      <c r="C4689" t="s">
        <v>80</v>
      </c>
      <c r="D4689" t="s">
        <v>99</v>
      </c>
      <c r="E4689" t="s">
        <v>244</v>
      </c>
      <c r="F4689" t="s">
        <v>13293</v>
      </c>
      <c r="G4689" t="s">
        <v>165</v>
      </c>
      <c r="H4689" t="s">
        <v>187</v>
      </c>
      <c r="I4689" t="s">
        <v>136</v>
      </c>
      <c r="J4689" t="s">
        <v>137</v>
      </c>
      <c r="K4689" t="s">
        <v>166</v>
      </c>
      <c r="L4689" t="s">
        <v>13294</v>
      </c>
      <c r="M4689" t="s">
        <v>13295</v>
      </c>
      <c r="N4689">
        <v>2.559722222</v>
      </c>
      <c r="O4689">
        <v>0</v>
      </c>
      <c r="P4689">
        <v>112</v>
      </c>
      <c r="Q4689">
        <v>0</v>
      </c>
      <c r="R4689">
        <v>0</v>
      </c>
      <c r="S4689">
        <v>0</v>
      </c>
      <c r="T4689">
        <v>10</v>
      </c>
      <c r="U4689">
        <v>0</v>
      </c>
      <c r="V4689">
        <v>0</v>
      </c>
      <c r="W4689">
        <v>0</v>
      </c>
      <c r="X4689">
        <v>33.736994830512536</v>
      </c>
      <c r="Y4689">
        <v>0</v>
      </c>
      <c r="Z4689">
        <v>0</v>
      </c>
      <c r="AA4689">
        <v>0</v>
      </c>
      <c r="AB4689">
        <v>11.221446459470267</v>
      </c>
      <c r="AC4689">
        <v>0</v>
      </c>
      <c r="AD4689">
        <v>0</v>
      </c>
      <c r="AE4689">
        <v>44.958441289982801</v>
      </c>
    </row>
    <row r="4690" spans="1:31" x14ac:dyDescent="0.3">
      <c r="A4690">
        <v>2698237</v>
      </c>
      <c r="B4690">
        <v>1</v>
      </c>
      <c r="C4690" t="s">
        <v>80</v>
      </c>
      <c r="D4690" t="s">
        <v>85</v>
      </c>
      <c r="E4690" t="s">
        <v>428</v>
      </c>
      <c r="F4690" t="s">
        <v>4234</v>
      </c>
      <c r="G4690" t="s">
        <v>186</v>
      </c>
      <c r="H4690" t="s">
        <v>187</v>
      </c>
      <c r="I4690" t="s">
        <v>136</v>
      </c>
      <c r="J4690" t="s">
        <v>137</v>
      </c>
      <c r="K4690" t="s">
        <v>138</v>
      </c>
      <c r="L4690" t="s">
        <v>13296</v>
      </c>
      <c r="M4690" t="s">
        <v>13297</v>
      </c>
      <c r="N4690">
        <v>3.2938888880000001</v>
      </c>
      <c r="O4690">
        <v>0</v>
      </c>
      <c r="P4690">
        <v>48</v>
      </c>
      <c r="Q4690">
        <v>0</v>
      </c>
      <c r="R4690">
        <v>0</v>
      </c>
      <c r="S4690">
        <v>0</v>
      </c>
      <c r="T4690">
        <v>21</v>
      </c>
      <c r="U4690">
        <v>0</v>
      </c>
      <c r="V4690">
        <v>0</v>
      </c>
      <c r="W4690">
        <v>0</v>
      </c>
      <c r="X4690">
        <v>21.710204349555244</v>
      </c>
      <c r="Y4690">
        <v>0</v>
      </c>
      <c r="Z4690">
        <v>0</v>
      </c>
      <c r="AA4690">
        <v>0</v>
      </c>
      <c r="AB4690">
        <v>22.086450669716186</v>
      </c>
      <c r="AC4690">
        <v>0</v>
      </c>
      <c r="AD4690">
        <v>0</v>
      </c>
      <c r="AE4690">
        <v>43.796655019271427</v>
      </c>
    </row>
    <row r="4691" spans="1:31" x14ac:dyDescent="0.3">
      <c r="A4691">
        <v>2698251</v>
      </c>
      <c r="B4691">
        <v>1</v>
      </c>
      <c r="C4691" t="s">
        <v>80</v>
      </c>
      <c r="D4691" t="s">
        <v>105</v>
      </c>
      <c r="E4691" t="s">
        <v>213</v>
      </c>
      <c r="F4691" t="s">
        <v>13298</v>
      </c>
      <c r="G4691" t="s">
        <v>831</v>
      </c>
      <c r="H4691" t="s">
        <v>187</v>
      </c>
      <c r="I4691" t="s">
        <v>136</v>
      </c>
      <c r="J4691" t="s">
        <v>137</v>
      </c>
      <c r="K4691" t="s">
        <v>138</v>
      </c>
      <c r="L4691" t="s">
        <v>13299</v>
      </c>
      <c r="M4691" t="s">
        <v>13300</v>
      </c>
      <c r="N4691">
        <v>2.4302777770000001</v>
      </c>
      <c r="O4691">
        <v>0</v>
      </c>
      <c r="P4691">
        <v>3</v>
      </c>
      <c r="Q4691">
        <v>0</v>
      </c>
      <c r="R4691">
        <v>0</v>
      </c>
      <c r="S4691">
        <v>0</v>
      </c>
      <c r="T4691">
        <v>0</v>
      </c>
      <c r="U4691">
        <v>0</v>
      </c>
      <c r="V4691">
        <v>0</v>
      </c>
      <c r="W4691">
        <v>0</v>
      </c>
      <c r="X4691">
        <v>2.013755489800598</v>
      </c>
      <c r="Y4691">
        <v>0</v>
      </c>
      <c r="Z4691">
        <v>0</v>
      </c>
      <c r="AA4691">
        <v>0</v>
      </c>
      <c r="AB4691">
        <v>0</v>
      </c>
      <c r="AC4691">
        <v>0</v>
      </c>
      <c r="AD4691">
        <v>0</v>
      </c>
      <c r="AE4691">
        <v>2.013755489800598</v>
      </c>
    </row>
    <row r="4692" spans="1:31" x14ac:dyDescent="0.3">
      <c r="A4692">
        <v>2698273</v>
      </c>
      <c r="B4692">
        <v>1</v>
      </c>
      <c r="C4692" t="s">
        <v>80</v>
      </c>
      <c r="D4692" t="s">
        <v>88</v>
      </c>
      <c r="E4692" t="s">
        <v>244</v>
      </c>
      <c r="F4692" t="s">
        <v>13301</v>
      </c>
      <c r="G4692" t="s">
        <v>273</v>
      </c>
      <c r="H4692" t="s">
        <v>187</v>
      </c>
      <c r="I4692" t="s">
        <v>136</v>
      </c>
      <c r="J4692" t="s">
        <v>137</v>
      </c>
      <c r="K4692" t="s">
        <v>138</v>
      </c>
      <c r="L4692" t="s">
        <v>13302</v>
      </c>
      <c r="M4692" t="s">
        <v>13303</v>
      </c>
      <c r="N4692">
        <v>3.4758333330000002</v>
      </c>
      <c r="O4692">
        <v>0</v>
      </c>
      <c r="P4692">
        <v>371</v>
      </c>
      <c r="Q4692">
        <v>0</v>
      </c>
      <c r="R4692">
        <v>0</v>
      </c>
      <c r="S4692">
        <v>0</v>
      </c>
      <c r="T4692">
        <v>64</v>
      </c>
      <c r="U4692">
        <v>0</v>
      </c>
      <c r="V4692">
        <v>0</v>
      </c>
      <c r="W4692">
        <v>0</v>
      </c>
      <c r="X4692">
        <v>231.36473586406251</v>
      </c>
      <c r="Y4692">
        <v>0</v>
      </c>
      <c r="Z4692">
        <v>0</v>
      </c>
      <c r="AA4692">
        <v>0</v>
      </c>
      <c r="AB4692">
        <v>311.90196632761945</v>
      </c>
      <c r="AC4692">
        <v>0</v>
      </c>
      <c r="AD4692">
        <v>0</v>
      </c>
      <c r="AE4692">
        <v>543.26670219168193</v>
      </c>
    </row>
    <row r="4693" spans="1:31" x14ac:dyDescent="0.3">
      <c r="A4693">
        <v>2698281</v>
      </c>
      <c r="B4693">
        <v>1</v>
      </c>
      <c r="C4693" t="s">
        <v>80</v>
      </c>
      <c r="D4693" t="s">
        <v>90</v>
      </c>
      <c r="E4693" t="s">
        <v>184</v>
      </c>
      <c r="F4693" t="s">
        <v>13304</v>
      </c>
      <c r="G4693" t="s">
        <v>165</v>
      </c>
      <c r="H4693" t="s">
        <v>187</v>
      </c>
      <c r="I4693" t="s">
        <v>136</v>
      </c>
      <c r="J4693" t="s">
        <v>137</v>
      </c>
      <c r="K4693" t="s">
        <v>166</v>
      </c>
      <c r="L4693" t="s">
        <v>13305</v>
      </c>
      <c r="M4693" t="s">
        <v>13306</v>
      </c>
      <c r="N4693">
        <v>2.8661111109999999</v>
      </c>
      <c r="O4693">
        <v>0</v>
      </c>
      <c r="P4693">
        <v>10</v>
      </c>
      <c r="Q4693">
        <v>0</v>
      </c>
      <c r="R4693">
        <v>0</v>
      </c>
      <c r="S4693">
        <v>0</v>
      </c>
      <c r="T4693">
        <v>24</v>
      </c>
      <c r="U4693">
        <v>0</v>
      </c>
      <c r="V4693">
        <v>0</v>
      </c>
      <c r="W4693">
        <v>0</v>
      </c>
      <c r="X4693">
        <v>5.4373550541497631</v>
      </c>
      <c r="Y4693">
        <v>0</v>
      </c>
      <c r="Z4693">
        <v>0</v>
      </c>
      <c r="AA4693">
        <v>0</v>
      </c>
      <c r="AB4693">
        <v>32.351762900303989</v>
      </c>
      <c r="AC4693">
        <v>0</v>
      </c>
      <c r="AD4693">
        <v>0</v>
      </c>
      <c r="AE4693">
        <v>37.789117954453751</v>
      </c>
    </row>
    <row r="4694" spans="1:31" x14ac:dyDescent="0.3">
      <c r="A4694">
        <v>2698286</v>
      </c>
      <c r="B4694">
        <v>1</v>
      </c>
      <c r="C4694" t="s">
        <v>80</v>
      </c>
      <c r="D4694" t="s">
        <v>82</v>
      </c>
      <c r="E4694" t="s">
        <v>184</v>
      </c>
      <c r="F4694" t="s">
        <v>13307</v>
      </c>
      <c r="G4694" t="s">
        <v>165</v>
      </c>
      <c r="H4694" t="s">
        <v>187</v>
      </c>
      <c r="I4694" t="s">
        <v>136</v>
      </c>
      <c r="J4694" t="s">
        <v>137</v>
      </c>
      <c r="K4694" t="s">
        <v>166</v>
      </c>
      <c r="L4694" t="s">
        <v>13308</v>
      </c>
      <c r="M4694" t="s">
        <v>13309</v>
      </c>
      <c r="N4694">
        <v>0.98472222200000004</v>
      </c>
      <c r="O4694">
        <v>0</v>
      </c>
      <c r="P4694">
        <v>0</v>
      </c>
      <c r="Q4694">
        <v>0</v>
      </c>
      <c r="R4694">
        <v>0</v>
      </c>
      <c r="S4694">
        <v>0</v>
      </c>
      <c r="T4694">
        <v>8</v>
      </c>
      <c r="U4694">
        <v>0</v>
      </c>
      <c r="V4694">
        <v>0</v>
      </c>
      <c r="W4694">
        <v>0</v>
      </c>
      <c r="X4694">
        <v>0</v>
      </c>
      <c r="Y4694">
        <v>0</v>
      </c>
      <c r="Z4694">
        <v>0</v>
      </c>
      <c r="AA4694">
        <v>0</v>
      </c>
      <c r="AB4694">
        <v>3.1265696094767144</v>
      </c>
      <c r="AC4694">
        <v>0</v>
      </c>
      <c r="AD4694">
        <v>0</v>
      </c>
      <c r="AE4694">
        <v>3.1265696094767144</v>
      </c>
    </row>
    <row r="4695" spans="1:31" x14ac:dyDescent="0.3">
      <c r="A4695">
        <v>2698288</v>
      </c>
      <c r="B4695">
        <v>1</v>
      </c>
      <c r="C4695" t="s">
        <v>80</v>
      </c>
      <c r="D4695" t="s">
        <v>100</v>
      </c>
      <c r="E4695" t="s">
        <v>184</v>
      </c>
      <c r="F4695" t="s">
        <v>13310</v>
      </c>
      <c r="G4695" t="s">
        <v>6719</v>
      </c>
      <c r="H4695" t="s">
        <v>187</v>
      </c>
      <c r="I4695" t="s">
        <v>136</v>
      </c>
      <c r="J4695" t="s">
        <v>137</v>
      </c>
      <c r="K4695" t="s">
        <v>138</v>
      </c>
      <c r="L4695" t="s">
        <v>13311</v>
      </c>
      <c r="M4695" t="s">
        <v>13312</v>
      </c>
      <c r="N4695">
        <v>1.616944444</v>
      </c>
      <c r="O4695">
        <v>0</v>
      </c>
      <c r="P4695">
        <v>182</v>
      </c>
      <c r="Q4695">
        <v>0</v>
      </c>
      <c r="R4695">
        <v>1</v>
      </c>
      <c r="S4695">
        <v>0</v>
      </c>
      <c r="T4695">
        <v>2</v>
      </c>
      <c r="U4695">
        <v>0</v>
      </c>
      <c r="V4695">
        <v>0</v>
      </c>
      <c r="W4695">
        <v>0</v>
      </c>
      <c r="X4695">
        <v>41.580981652262437</v>
      </c>
      <c r="Y4695">
        <v>0</v>
      </c>
      <c r="Z4695">
        <v>0.54457915678008451</v>
      </c>
      <c r="AA4695">
        <v>0</v>
      </c>
      <c r="AB4695">
        <v>0.72748504256651714</v>
      </c>
      <c r="AC4695">
        <v>0</v>
      </c>
      <c r="AD4695">
        <v>0</v>
      </c>
      <c r="AE4695">
        <v>42.853045851609039</v>
      </c>
    </row>
    <row r="4696" spans="1:31" x14ac:dyDescent="0.3">
      <c r="A4696">
        <v>2698301</v>
      </c>
      <c r="B4696">
        <v>1</v>
      </c>
      <c r="C4696" t="s">
        <v>81</v>
      </c>
      <c r="D4696" t="s">
        <v>127</v>
      </c>
      <c r="E4696" t="s">
        <v>428</v>
      </c>
      <c r="F4696" t="s">
        <v>13313</v>
      </c>
      <c r="G4696" t="s">
        <v>1177</v>
      </c>
      <c r="H4696" t="s">
        <v>187</v>
      </c>
      <c r="I4696" t="s">
        <v>136</v>
      </c>
      <c r="J4696" t="s">
        <v>137</v>
      </c>
      <c r="K4696" t="s">
        <v>138</v>
      </c>
      <c r="L4696" t="s">
        <v>13314</v>
      </c>
      <c r="M4696" t="s">
        <v>13315</v>
      </c>
      <c r="N4696">
        <v>1.6105555549999999</v>
      </c>
      <c r="O4696">
        <v>0</v>
      </c>
      <c r="P4696">
        <v>211</v>
      </c>
      <c r="Q4696">
        <v>0</v>
      </c>
      <c r="R4696">
        <v>0</v>
      </c>
      <c r="S4696">
        <v>0</v>
      </c>
      <c r="T4696">
        <v>13</v>
      </c>
      <c r="U4696">
        <v>0</v>
      </c>
      <c r="V4696">
        <v>0</v>
      </c>
      <c r="W4696">
        <v>0</v>
      </c>
      <c r="X4696">
        <v>56.458468024984668</v>
      </c>
      <c r="Y4696">
        <v>0</v>
      </c>
      <c r="Z4696">
        <v>0</v>
      </c>
      <c r="AA4696">
        <v>0</v>
      </c>
      <c r="AB4696">
        <v>10.645207136700403</v>
      </c>
      <c r="AC4696">
        <v>0</v>
      </c>
      <c r="AD4696">
        <v>0</v>
      </c>
      <c r="AE4696">
        <v>67.103675161685075</v>
      </c>
    </row>
    <row r="4697" spans="1:31" x14ac:dyDescent="0.3">
      <c r="A4697">
        <v>2698315</v>
      </c>
      <c r="B4697">
        <v>1</v>
      </c>
      <c r="C4697" t="s">
        <v>81</v>
      </c>
      <c r="D4697" t="s">
        <v>116</v>
      </c>
      <c r="E4697" t="s">
        <v>213</v>
      </c>
      <c r="F4697" t="s">
        <v>13316</v>
      </c>
      <c r="G4697" t="s">
        <v>688</v>
      </c>
      <c r="H4697" t="s">
        <v>187</v>
      </c>
      <c r="I4697" t="s">
        <v>136</v>
      </c>
      <c r="J4697" t="s">
        <v>137</v>
      </c>
      <c r="K4697" t="s">
        <v>138</v>
      </c>
      <c r="L4697" t="s">
        <v>13317</v>
      </c>
      <c r="M4697" t="s">
        <v>13318</v>
      </c>
      <c r="N4697">
        <v>1.5563888880000001</v>
      </c>
      <c r="O4697">
        <v>0</v>
      </c>
      <c r="P4697">
        <v>1</v>
      </c>
      <c r="Q4697">
        <v>0</v>
      </c>
      <c r="R4697">
        <v>0</v>
      </c>
      <c r="S4697">
        <v>0</v>
      </c>
      <c r="T4697">
        <v>0</v>
      </c>
      <c r="U4697">
        <v>0</v>
      </c>
      <c r="V4697">
        <v>0</v>
      </c>
      <c r="W4697">
        <v>0</v>
      </c>
      <c r="X4697">
        <v>0.29034284995416665</v>
      </c>
      <c r="Y4697">
        <v>0</v>
      </c>
      <c r="Z4697">
        <v>0</v>
      </c>
      <c r="AA4697">
        <v>0</v>
      </c>
      <c r="AB4697">
        <v>0</v>
      </c>
      <c r="AC4697">
        <v>0</v>
      </c>
      <c r="AD4697">
        <v>0</v>
      </c>
      <c r="AE4697">
        <v>0.29034284995416665</v>
      </c>
    </row>
    <row r="4698" spans="1:31" x14ac:dyDescent="0.3">
      <c r="A4698">
        <v>2698319</v>
      </c>
      <c r="B4698">
        <v>1</v>
      </c>
      <c r="C4698" t="s">
        <v>80</v>
      </c>
      <c r="D4698" t="s">
        <v>90</v>
      </c>
      <c r="E4698" t="s">
        <v>184</v>
      </c>
      <c r="F4698" t="s">
        <v>13319</v>
      </c>
      <c r="G4698" t="s">
        <v>165</v>
      </c>
      <c r="H4698" t="s">
        <v>187</v>
      </c>
      <c r="I4698" t="s">
        <v>136</v>
      </c>
      <c r="J4698" t="s">
        <v>137</v>
      </c>
      <c r="K4698" t="s">
        <v>166</v>
      </c>
      <c r="L4698" t="s">
        <v>13320</v>
      </c>
      <c r="M4698" t="s">
        <v>13321</v>
      </c>
      <c r="N4698">
        <v>1.7116666659999999</v>
      </c>
      <c r="O4698">
        <v>0</v>
      </c>
      <c r="P4698">
        <v>69</v>
      </c>
      <c r="Q4698">
        <v>0</v>
      </c>
      <c r="R4698">
        <v>0</v>
      </c>
      <c r="S4698">
        <v>0</v>
      </c>
      <c r="T4698">
        <v>33</v>
      </c>
      <c r="U4698">
        <v>0</v>
      </c>
      <c r="V4698">
        <v>0</v>
      </c>
      <c r="W4698">
        <v>0</v>
      </c>
      <c r="X4698">
        <v>22.80875923249063</v>
      </c>
      <c r="Y4698">
        <v>0</v>
      </c>
      <c r="Z4698">
        <v>0</v>
      </c>
      <c r="AA4698">
        <v>0</v>
      </c>
      <c r="AB4698">
        <v>121.30257434706944</v>
      </c>
      <c r="AC4698">
        <v>0</v>
      </c>
      <c r="AD4698">
        <v>0</v>
      </c>
      <c r="AE4698">
        <v>144.11133357956007</v>
      </c>
    </row>
    <row r="4699" spans="1:31" x14ac:dyDescent="0.3">
      <c r="A4699">
        <v>2698356</v>
      </c>
      <c r="B4699">
        <v>1</v>
      </c>
      <c r="C4699" t="s">
        <v>81</v>
      </c>
      <c r="D4699" t="s">
        <v>112</v>
      </c>
      <c r="E4699" t="s">
        <v>184</v>
      </c>
      <c r="F4699" t="s">
        <v>13322</v>
      </c>
      <c r="G4699" t="s">
        <v>1999</v>
      </c>
      <c r="H4699" t="s">
        <v>187</v>
      </c>
      <c r="I4699" t="s">
        <v>136</v>
      </c>
      <c r="J4699" t="s">
        <v>137</v>
      </c>
      <c r="K4699" t="s">
        <v>138</v>
      </c>
      <c r="L4699" t="s">
        <v>13323</v>
      </c>
      <c r="M4699" t="s">
        <v>13324</v>
      </c>
      <c r="N4699">
        <v>0.69027777700000004</v>
      </c>
      <c r="O4699">
        <v>0</v>
      </c>
      <c r="P4699">
        <v>3</v>
      </c>
      <c r="Q4699">
        <v>0</v>
      </c>
      <c r="R4699">
        <v>9</v>
      </c>
      <c r="S4699">
        <v>0</v>
      </c>
      <c r="T4699">
        <v>1</v>
      </c>
      <c r="U4699">
        <v>0</v>
      </c>
      <c r="V4699">
        <v>0</v>
      </c>
      <c r="W4699">
        <v>0</v>
      </c>
      <c r="X4699">
        <v>0</v>
      </c>
      <c r="Y4699">
        <v>0</v>
      </c>
      <c r="Z4699">
        <v>0</v>
      </c>
      <c r="AA4699">
        <v>0</v>
      </c>
      <c r="AB4699">
        <v>0</v>
      </c>
      <c r="AC4699">
        <v>0</v>
      </c>
      <c r="AD4699">
        <v>0</v>
      </c>
      <c r="AE4699">
        <v>0</v>
      </c>
    </row>
    <row r="4700" spans="1:31" x14ac:dyDescent="0.3">
      <c r="A4700">
        <v>2698364</v>
      </c>
      <c r="B4700">
        <v>1</v>
      </c>
      <c r="C4700" t="s">
        <v>80</v>
      </c>
      <c r="D4700" t="s">
        <v>83</v>
      </c>
      <c r="E4700" t="s">
        <v>244</v>
      </c>
      <c r="F4700" t="s">
        <v>13325</v>
      </c>
      <c r="G4700" t="s">
        <v>165</v>
      </c>
      <c r="H4700" t="s">
        <v>187</v>
      </c>
      <c r="I4700" t="s">
        <v>136</v>
      </c>
      <c r="J4700" t="s">
        <v>137</v>
      </c>
      <c r="K4700" t="s">
        <v>166</v>
      </c>
      <c r="L4700" t="s">
        <v>13326</v>
      </c>
      <c r="M4700" t="s">
        <v>13327</v>
      </c>
      <c r="N4700">
        <v>0.37138888799999997</v>
      </c>
      <c r="O4700">
        <v>0</v>
      </c>
      <c r="P4700">
        <v>0</v>
      </c>
      <c r="Q4700">
        <v>0</v>
      </c>
      <c r="R4700">
        <v>0</v>
      </c>
      <c r="S4700">
        <v>0</v>
      </c>
      <c r="T4700">
        <v>8</v>
      </c>
      <c r="U4700">
        <v>0</v>
      </c>
      <c r="V4700">
        <v>3</v>
      </c>
      <c r="W4700">
        <v>0</v>
      </c>
      <c r="X4700">
        <v>0</v>
      </c>
      <c r="Y4700">
        <v>0</v>
      </c>
      <c r="Z4700">
        <v>0</v>
      </c>
      <c r="AA4700">
        <v>0</v>
      </c>
      <c r="AB4700">
        <v>5.4264424392460864</v>
      </c>
      <c r="AC4700">
        <v>0</v>
      </c>
      <c r="AD4700">
        <v>2.3790649036416256</v>
      </c>
      <c r="AE4700">
        <v>7.8055073428877115</v>
      </c>
    </row>
    <row r="4701" spans="1:31" x14ac:dyDescent="0.3">
      <c r="A4701">
        <v>2698385</v>
      </c>
      <c r="B4701">
        <v>1</v>
      </c>
      <c r="C4701" t="s">
        <v>80</v>
      </c>
      <c r="D4701" t="s">
        <v>83</v>
      </c>
      <c r="E4701" t="s">
        <v>244</v>
      </c>
      <c r="F4701" t="s">
        <v>13328</v>
      </c>
      <c r="G4701" t="s">
        <v>165</v>
      </c>
      <c r="H4701" t="s">
        <v>187</v>
      </c>
      <c r="I4701" t="s">
        <v>136</v>
      </c>
      <c r="J4701" t="s">
        <v>137</v>
      </c>
      <c r="K4701" t="s">
        <v>166</v>
      </c>
      <c r="L4701" t="s">
        <v>13329</v>
      </c>
      <c r="M4701" t="s">
        <v>13330</v>
      </c>
      <c r="N4701">
        <v>2.153611111</v>
      </c>
      <c r="O4701">
        <v>0</v>
      </c>
      <c r="P4701">
        <v>544</v>
      </c>
      <c r="Q4701">
        <v>0</v>
      </c>
      <c r="R4701">
        <v>0</v>
      </c>
      <c r="S4701">
        <v>0</v>
      </c>
      <c r="T4701">
        <v>76</v>
      </c>
      <c r="U4701">
        <v>0</v>
      </c>
      <c r="V4701">
        <v>0</v>
      </c>
      <c r="W4701">
        <v>0</v>
      </c>
      <c r="X4701">
        <v>266.11189936951291</v>
      </c>
      <c r="Y4701">
        <v>0</v>
      </c>
      <c r="Z4701">
        <v>0</v>
      </c>
      <c r="AA4701">
        <v>0</v>
      </c>
      <c r="AB4701">
        <v>315.11580263579549</v>
      </c>
      <c r="AC4701">
        <v>0</v>
      </c>
      <c r="AD4701">
        <v>0</v>
      </c>
      <c r="AE4701">
        <v>581.2277020053084</v>
      </c>
    </row>
    <row r="4702" spans="1:31" x14ac:dyDescent="0.3">
      <c r="A4702">
        <v>2698327</v>
      </c>
      <c r="B4702">
        <v>1</v>
      </c>
      <c r="C4702" t="s">
        <v>80</v>
      </c>
      <c r="D4702" t="s">
        <v>93</v>
      </c>
      <c r="E4702" t="s">
        <v>244</v>
      </c>
      <c r="F4702" t="s">
        <v>13331</v>
      </c>
      <c r="G4702" t="s">
        <v>968</v>
      </c>
      <c r="H4702" t="s">
        <v>187</v>
      </c>
      <c r="I4702" t="s">
        <v>136</v>
      </c>
      <c r="J4702" t="s">
        <v>137</v>
      </c>
      <c r="K4702" t="s">
        <v>138</v>
      </c>
      <c r="L4702" t="s">
        <v>13332</v>
      </c>
      <c r="M4702" t="s">
        <v>13333</v>
      </c>
      <c r="N4702">
        <v>1.6219444439999999</v>
      </c>
      <c r="O4702">
        <v>0</v>
      </c>
      <c r="P4702">
        <v>3</v>
      </c>
      <c r="Q4702">
        <v>0</v>
      </c>
      <c r="R4702">
        <v>8</v>
      </c>
      <c r="S4702">
        <v>0</v>
      </c>
      <c r="T4702">
        <v>3</v>
      </c>
      <c r="U4702">
        <v>0</v>
      </c>
      <c r="V4702">
        <v>0</v>
      </c>
      <c r="W4702">
        <v>0</v>
      </c>
      <c r="X4702">
        <v>0.55031401215204312</v>
      </c>
      <c r="Y4702">
        <v>0</v>
      </c>
      <c r="Z4702">
        <v>27.901173961085167</v>
      </c>
      <c r="AA4702">
        <v>0</v>
      </c>
      <c r="AB4702">
        <v>7.6871858804930451</v>
      </c>
      <c r="AC4702">
        <v>0</v>
      </c>
      <c r="AD4702">
        <v>0</v>
      </c>
      <c r="AE4702">
        <v>36.138673853730253</v>
      </c>
    </row>
    <row r="4703" spans="1:31" x14ac:dyDescent="0.3">
      <c r="A4703">
        <v>2698341</v>
      </c>
      <c r="B4703">
        <v>1</v>
      </c>
      <c r="C4703" t="s">
        <v>81</v>
      </c>
      <c r="D4703" t="s">
        <v>123</v>
      </c>
      <c r="E4703" t="s">
        <v>213</v>
      </c>
      <c r="F4703" t="s">
        <v>13334</v>
      </c>
      <c r="G4703" t="s">
        <v>215</v>
      </c>
      <c r="H4703" t="s">
        <v>187</v>
      </c>
      <c r="I4703" t="s">
        <v>136</v>
      </c>
      <c r="J4703" t="s">
        <v>137</v>
      </c>
      <c r="K4703" t="s">
        <v>138</v>
      </c>
      <c r="L4703" t="s">
        <v>13335</v>
      </c>
      <c r="M4703" t="s">
        <v>13336</v>
      </c>
      <c r="N4703">
        <v>2.4075000000000002</v>
      </c>
      <c r="O4703">
        <v>0</v>
      </c>
      <c r="P4703">
        <v>3</v>
      </c>
      <c r="Q4703">
        <v>0</v>
      </c>
      <c r="R4703">
        <v>0</v>
      </c>
      <c r="S4703">
        <v>0</v>
      </c>
      <c r="T4703">
        <v>0</v>
      </c>
      <c r="U4703">
        <v>0</v>
      </c>
      <c r="V4703">
        <v>0</v>
      </c>
      <c r="W4703">
        <v>0</v>
      </c>
      <c r="X4703">
        <v>1.9447059337123207</v>
      </c>
      <c r="Y4703">
        <v>0</v>
      </c>
      <c r="Z4703">
        <v>0</v>
      </c>
      <c r="AA4703">
        <v>0</v>
      </c>
      <c r="AB4703">
        <v>0</v>
      </c>
      <c r="AC4703">
        <v>0</v>
      </c>
      <c r="AD4703">
        <v>0</v>
      </c>
      <c r="AE4703">
        <v>1.9447059337123207</v>
      </c>
    </row>
    <row r="4704" spans="1:31" x14ac:dyDescent="0.3">
      <c r="A4704">
        <v>2698367</v>
      </c>
      <c r="B4704">
        <v>1</v>
      </c>
      <c r="C4704" t="s">
        <v>80</v>
      </c>
      <c r="D4704" t="s">
        <v>90</v>
      </c>
      <c r="E4704" t="s">
        <v>428</v>
      </c>
      <c r="F4704" t="s">
        <v>13337</v>
      </c>
      <c r="G4704" t="s">
        <v>1177</v>
      </c>
      <c r="H4704" t="s">
        <v>187</v>
      </c>
      <c r="I4704" t="s">
        <v>136</v>
      </c>
      <c r="J4704" t="s">
        <v>137</v>
      </c>
      <c r="K4704" t="s">
        <v>138</v>
      </c>
      <c r="L4704" t="s">
        <v>13338</v>
      </c>
      <c r="M4704" t="s">
        <v>13339</v>
      </c>
      <c r="N4704">
        <v>1.948611111</v>
      </c>
      <c r="O4704">
        <v>0</v>
      </c>
      <c r="P4704">
        <v>29</v>
      </c>
      <c r="Q4704">
        <v>0</v>
      </c>
      <c r="R4704">
        <v>0</v>
      </c>
      <c r="S4704">
        <v>0</v>
      </c>
      <c r="T4704">
        <v>0</v>
      </c>
      <c r="U4704">
        <v>0</v>
      </c>
      <c r="V4704">
        <v>0</v>
      </c>
      <c r="W4704">
        <v>0</v>
      </c>
      <c r="X4704">
        <v>11.90247629748559</v>
      </c>
      <c r="Y4704">
        <v>0</v>
      </c>
      <c r="Z4704">
        <v>0</v>
      </c>
      <c r="AA4704">
        <v>0</v>
      </c>
      <c r="AB4704">
        <v>0</v>
      </c>
      <c r="AC4704">
        <v>0</v>
      </c>
      <c r="AD4704">
        <v>0</v>
      </c>
      <c r="AE4704">
        <v>11.90247629748559</v>
      </c>
    </row>
    <row r="4705" spans="1:31" x14ac:dyDescent="0.3">
      <c r="A4705">
        <v>2698302</v>
      </c>
      <c r="B4705">
        <v>1</v>
      </c>
      <c r="C4705" t="s">
        <v>81</v>
      </c>
      <c r="D4705" t="s">
        <v>127</v>
      </c>
      <c r="E4705" t="s">
        <v>213</v>
      </c>
      <c r="F4705" t="s">
        <v>13340</v>
      </c>
      <c r="G4705" t="s">
        <v>831</v>
      </c>
      <c r="H4705" t="s">
        <v>187</v>
      </c>
      <c r="I4705" t="s">
        <v>136</v>
      </c>
      <c r="J4705" t="s">
        <v>137</v>
      </c>
      <c r="K4705" t="s">
        <v>138</v>
      </c>
      <c r="L4705" t="s">
        <v>13341</v>
      </c>
      <c r="M4705" t="s">
        <v>13342</v>
      </c>
      <c r="N4705">
        <v>4.7919444440000003</v>
      </c>
      <c r="O4705">
        <v>0</v>
      </c>
      <c r="P4705">
        <v>6</v>
      </c>
      <c r="Q4705">
        <v>0</v>
      </c>
      <c r="R4705">
        <v>0</v>
      </c>
      <c r="S4705">
        <v>0</v>
      </c>
      <c r="T4705">
        <v>1</v>
      </c>
      <c r="U4705">
        <v>0</v>
      </c>
      <c r="V4705">
        <v>0</v>
      </c>
      <c r="W4705">
        <v>0</v>
      </c>
      <c r="X4705">
        <v>4.0162995974244238</v>
      </c>
      <c r="Y4705">
        <v>0</v>
      </c>
      <c r="Z4705">
        <v>0</v>
      </c>
      <c r="AA4705">
        <v>0</v>
      </c>
      <c r="AB4705">
        <v>6.3740618281599994</v>
      </c>
      <c r="AC4705">
        <v>0</v>
      </c>
      <c r="AD4705">
        <v>0</v>
      </c>
      <c r="AE4705">
        <v>10.390361425584423</v>
      </c>
    </row>
    <row r="4706" spans="1:31" x14ac:dyDescent="0.3">
      <c r="A4706">
        <v>2698352</v>
      </c>
      <c r="B4706">
        <v>1</v>
      </c>
      <c r="C4706" t="s">
        <v>80</v>
      </c>
      <c r="D4706" t="s">
        <v>96</v>
      </c>
      <c r="E4706" t="s">
        <v>213</v>
      </c>
      <c r="F4706" t="s">
        <v>13343</v>
      </c>
      <c r="G4706" t="s">
        <v>831</v>
      </c>
      <c r="H4706" t="s">
        <v>187</v>
      </c>
      <c r="I4706" t="s">
        <v>136</v>
      </c>
      <c r="J4706" t="s">
        <v>137</v>
      </c>
      <c r="K4706" t="s">
        <v>138</v>
      </c>
      <c r="L4706" t="s">
        <v>13344</v>
      </c>
      <c r="M4706" t="s">
        <v>13345</v>
      </c>
      <c r="N4706">
        <v>2.582777777</v>
      </c>
      <c r="O4706">
        <v>0</v>
      </c>
      <c r="P4706">
        <v>2</v>
      </c>
      <c r="Q4706">
        <v>0</v>
      </c>
      <c r="R4706">
        <v>0</v>
      </c>
      <c r="S4706">
        <v>0</v>
      </c>
      <c r="T4706">
        <v>0</v>
      </c>
      <c r="U4706">
        <v>0</v>
      </c>
      <c r="V4706">
        <v>0</v>
      </c>
      <c r="W4706">
        <v>0</v>
      </c>
      <c r="X4706">
        <v>1.6802043977302665</v>
      </c>
      <c r="Y4706">
        <v>0</v>
      </c>
      <c r="Z4706">
        <v>0</v>
      </c>
      <c r="AA4706">
        <v>0</v>
      </c>
      <c r="AB4706">
        <v>0</v>
      </c>
      <c r="AC4706">
        <v>0</v>
      </c>
      <c r="AD4706">
        <v>0</v>
      </c>
      <c r="AE4706">
        <v>1.6802043977302665</v>
      </c>
    </row>
    <row r="4707" spans="1:31" x14ac:dyDescent="0.3">
      <c r="A4707">
        <v>2698379</v>
      </c>
      <c r="B4707">
        <v>1</v>
      </c>
      <c r="C4707" t="s">
        <v>80</v>
      </c>
      <c r="D4707" t="s">
        <v>96</v>
      </c>
      <c r="E4707" t="s">
        <v>213</v>
      </c>
      <c r="F4707" t="s">
        <v>13346</v>
      </c>
      <c r="G4707" t="s">
        <v>215</v>
      </c>
      <c r="H4707" t="s">
        <v>187</v>
      </c>
      <c r="I4707" t="s">
        <v>136</v>
      </c>
      <c r="J4707" t="s">
        <v>137</v>
      </c>
      <c r="K4707" t="s">
        <v>138</v>
      </c>
      <c r="L4707" t="s">
        <v>13347</v>
      </c>
      <c r="M4707" t="s">
        <v>13348</v>
      </c>
      <c r="N4707">
        <v>1.9430555549999999</v>
      </c>
      <c r="O4707">
        <v>0</v>
      </c>
      <c r="P4707">
        <v>1</v>
      </c>
      <c r="Q4707">
        <v>0</v>
      </c>
      <c r="R4707">
        <v>0</v>
      </c>
      <c r="S4707">
        <v>0</v>
      </c>
      <c r="T4707">
        <v>0</v>
      </c>
      <c r="U4707">
        <v>0</v>
      </c>
      <c r="V4707">
        <v>0</v>
      </c>
      <c r="W4707">
        <v>0</v>
      </c>
      <c r="X4707">
        <v>0</v>
      </c>
      <c r="Y4707">
        <v>0</v>
      </c>
      <c r="Z4707">
        <v>0</v>
      </c>
      <c r="AA4707">
        <v>0</v>
      </c>
      <c r="AB4707">
        <v>0</v>
      </c>
      <c r="AC4707">
        <v>0</v>
      </c>
      <c r="AD4707">
        <v>0</v>
      </c>
      <c r="AE4707">
        <v>0</v>
      </c>
    </row>
    <row r="4708" spans="1:31" x14ac:dyDescent="0.3">
      <c r="A4708">
        <v>2698387</v>
      </c>
      <c r="B4708">
        <v>1</v>
      </c>
      <c r="C4708" t="s">
        <v>81</v>
      </c>
      <c r="D4708" t="s">
        <v>112</v>
      </c>
      <c r="E4708" t="s">
        <v>184</v>
      </c>
      <c r="F4708" t="s">
        <v>13349</v>
      </c>
      <c r="G4708" t="s">
        <v>3974</v>
      </c>
      <c r="H4708" t="s">
        <v>187</v>
      </c>
      <c r="I4708" t="s">
        <v>136</v>
      </c>
      <c r="J4708" t="s">
        <v>137</v>
      </c>
      <c r="K4708" t="s">
        <v>138</v>
      </c>
      <c r="L4708" t="s">
        <v>13350</v>
      </c>
      <c r="M4708" t="s">
        <v>13351</v>
      </c>
      <c r="N4708">
        <v>1.910555555</v>
      </c>
      <c r="O4708">
        <v>0</v>
      </c>
      <c r="P4708">
        <v>138</v>
      </c>
      <c r="Q4708">
        <v>0</v>
      </c>
      <c r="R4708">
        <v>0</v>
      </c>
      <c r="S4708">
        <v>0</v>
      </c>
      <c r="T4708">
        <v>4</v>
      </c>
      <c r="U4708">
        <v>0</v>
      </c>
      <c r="V4708">
        <v>0</v>
      </c>
      <c r="W4708">
        <v>0</v>
      </c>
      <c r="X4708">
        <v>46.612360416288801</v>
      </c>
      <c r="Y4708">
        <v>0</v>
      </c>
      <c r="Z4708">
        <v>0</v>
      </c>
      <c r="AA4708">
        <v>0</v>
      </c>
      <c r="AB4708">
        <v>2.7759231511900548</v>
      </c>
      <c r="AC4708">
        <v>0</v>
      </c>
      <c r="AD4708">
        <v>0</v>
      </c>
      <c r="AE4708">
        <v>49.388283567478858</v>
      </c>
    </row>
    <row r="4709" spans="1:31" x14ac:dyDescent="0.3">
      <c r="A4709">
        <v>2698407</v>
      </c>
      <c r="B4709">
        <v>1</v>
      </c>
      <c r="C4709" t="s">
        <v>80</v>
      </c>
      <c r="D4709" t="s">
        <v>103</v>
      </c>
      <c r="E4709" t="s">
        <v>244</v>
      </c>
      <c r="F4709" t="s">
        <v>13352</v>
      </c>
      <c r="G4709" t="s">
        <v>165</v>
      </c>
      <c r="H4709" t="s">
        <v>187</v>
      </c>
      <c r="I4709" t="s">
        <v>136</v>
      </c>
      <c r="J4709" t="s">
        <v>137</v>
      </c>
      <c r="K4709" t="s">
        <v>166</v>
      </c>
      <c r="L4709" t="s">
        <v>13353</v>
      </c>
      <c r="M4709" t="s">
        <v>13354</v>
      </c>
      <c r="N4709">
        <v>1.2369444439999999</v>
      </c>
      <c r="O4709">
        <v>0</v>
      </c>
      <c r="P4709">
        <v>553</v>
      </c>
      <c r="Q4709">
        <v>0</v>
      </c>
      <c r="R4709">
        <v>1</v>
      </c>
      <c r="S4709">
        <v>0</v>
      </c>
      <c r="T4709">
        <v>64</v>
      </c>
      <c r="U4709">
        <v>0</v>
      </c>
      <c r="V4709">
        <v>0</v>
      </c>
      <c r="W4709">
        <v>0</v>
      </c>
      <c r="X4709">
        <v>142.3844828983984</v>
      </c>
      <c r="Y4709">
        <v>0</v>
      </c>
      <c r="Z4709">
        <v>0</v>
      </c>
      <c r="AA4709">
        <v>0</v>
      </c>
      <c r="AB4709">
        <v>123.37118545862778</v>
      </c>
      <c r="AC4709">
        <v>0</v>
      </c>
      <c r="AD4709">
        <v>0</v>
      </c>
      <c r="AE4709">
        <v>265.7556683570262</v>
      </c>
    </row>
    <row r="4710" spans="1:31" x14ac:dyDescent="0.3">
      <c r="A4710">
        <v>2698424</v>
      </c>
      <c r="B4710">
        <v>1</v>
      </c>
      <c r="C4710" t="s">
        <v>81</v>
      </c>
      <c r="D4710" t="s">
        <v>127</v>
      </c>
      <c r="E4710" t="s">
        <v>244</v>
      </c>
      <c r="F4710" t="s">
        <v>13355</v>
      </c>
      <c r="G4710" t="s">
        <v>409</v>
      </c>
      <c r="H4710" t="s">
        <v>187</v>
      </c>
      <c r="I4710" t="s">
        <v>136</v>
      </c>
      <c r="J4710" t="s">
        <v>137</v>
      </c>
      <c r="K4710" t="s">
        <v>138</v>
      </c>
      <c r="L4710" t="s">
        <v>13356</v>
      </c>
      <c r="M4710" t="s">
        <v>13357</v>
      </c>
      <c r="N4710">
        <v>0.54194444399999997</v>
      </c>
      <c r="O4710">
        <v>0</v>
      </c>
      <c r="P4710">
        <v>148</v>
      </c>
      <c r="Q4710">
        <v>0</v>
      </c>
      <c r="R4710">
        <v>0</v>
      </c>
      <c r="S4710">
        <v>0</v>
      </c>
      <c r="T4710">
        <v>28</v>
      </c>
      <c r="U4710">
        <v>0</v>
      </c>
      <c r="V4710">
        <v>0</v>
      </c>
      <c r="W4710">
        <v>0</v>
      </c>
      <c r="X4710">
        <v>18.561148482189861</v>
      </c>
      <c r="Y4710">
        <v>0</v>
      </c>
      <c r="Z4710">
        <v>0</v>
      </c>
      <c r="AA4710">
        <v>0</v>
      </c>
      <c r="AB4710">
        <v>12.366593180492341</v>
      </c>
      <c r="AC4710">
        <v>0</v>
      </c>
      <c r="AD4710">
        <v>0</v>
      </c>
      <c r="AE4710">
        <v>30.927741662682202</v>
      </c>
    </row>
    <row r="4711" spans="1:31" x14ac:dyDescent="0.3">
      <c r="A4711">
        <v>2698432</v>
      </c>
      <c r="B4711">
        <v>1</v>
      </c>
      <c r="C4711" t="s">
        <v>80</v>
      </c>
      <c r="D4711" t="s">
        <v>97</v>
      </c>
      <c r="E4711" t="s">
        <v>213</v>
      </c>
      <c r="F4711" t="s">
        <v>13358</v>
      </c>
      <c r="G4711" t="s">
        <v>215</v>
      </c>
      <c r="H4711" t="s">
        <v>187</v>
      </c>
      <c r="I4711" t="s">
        <v>136</v>
      </c>
      <c r="J4711" t="s">
        <v>137</v>
      </c>
      <c r="K4711" t="s">
        <v>138</v>
      </c>
      <c r="L4711" t="s">
        <v>13359</v>
      </c>
      <c r="M4711" t="s">
        <v>13360</v>
      </c>
      <c r="N4711">
        <v>1.4155555550000001</v>
      </c>
      <c r="O4711">
        <v>0</v>
      </c>
      <c r="P4711">
        <v>2</v>
      </c>
      <c r="Q4711">
        <v>0</v>
      </c>
      <c r="R4711">
        <v>1</v>
      </c>
      <c r="S4711">
        <v>0</v>
      </c>
      <c r="T4711">
        <v>0</v>
      </c>
      <c r="U4711">
        <v>0</v>
      </c>
      <c r="V4711">
        <v>0</v>
      </c>
      <c r="W4711">
        <v>0</v>
      </c>
      <c r="X4711">
        <v>0</v>
      </c>
      <c r="Y4711">
        <v>0</v>
      </c>
      <c r="Z4711">
        <v>0</v>
      </c>
      <c r="AA4711">
        <v>0</v>
      </c>
      <c r="AB4711">
        <v>0</v>
      </c>
      <c r="AC4711">
        <v>0</v>
      </c>
      <c r="AD4711">
        <v>0</v>
      </c>
      <c r="AE4711">
        <v>0</v>
      </c>
    </row>
    <row r="4712" spans="1:31" x14ac:dyDescent="0.3">
      <c r="A4712">
        <v>2698219</v>
      </c>
      <c r="B4712">
        <v>1</v>
      </c>
      <c r="C4712" t="s">
        <v>80</v>
      </c>
      <c r="D4712" t="s">
        <v>98</v>
      </c>
      <c r="E4712" t="s">
        <v>244</v>
      </c>
      <c r="F4712" t="s">
        <v>13361</v>
      </c>
      <c r="G4712" t="s">
        <v>165</v>
      </c>
      <c r="H4712" t="s">
        <v>187</v>
      </c>
      <c r="I4712" t="s">
        <v>136</v>
      </c>
      <c r="J4712" t="s">
        <v>137</v>
      </c>
      <c r="K4712" t="s">
        <v>166</v>
      </c>
      <c r="L4712" t="s">
        <v>13362</v>
      </c>
      <c r="M4712" t="s">
        <v>13363</v>
      </c>
      <c r="N4712">
        <v>6.2069444440000003</v>
      </c>
      <c r="O4712">
        <v>0</v>
      </c>
      <c r="P4712">
        <v>212</v>
      </c>
      <c r="Q4712">
        <v>0</v>
      </c>
      <c r="R4712">
        <v>1</v>
      </c>
      <c r="S4712">
        <v>0</v>
      </c>
      <c r="T4712">
        <v>22</v>
      </c>
      <c r="U4712">
        <v>0</v>
      </c>
      <c r="V4712">
        <v>0</v>
      </c>
      <c r="W4712">
        <v>0</v>
      </c>
      <c r="X4712">
        <v>168.30322984338926</v>
      </c>
      <c r="Y4712">
        <v>0</v>
      </c>
      <c r="Z4712">
        <v>0.2987626678372291</v>
      </c>
      <c r="AA4712">
        <v>0</v>
      </c>
      <c r="AB4712">
        <v>25.731621862364172</v>
      </c>
      <c r="AC4712">
        <v>0</v>
      </c>
      <c r="AD4712">
        <v>0</v>
      </c>
      <c r="AE4712">
        <v>194.33361437359065</v>
      </c>
    </row>
    <row r="4713" spans="1:31" x14ac:dyDescent="0.3">
      <c r="A4713">
        <v>2698296</v>
      </c>
      <c r="B4713">
        <v>1</v>
      </c>
      <c r="C4713" t="s">
        <v>80</v>
      </c>
      <c r="D4713" t="s">
        <v>104</v>
      </c>
      <c r="E4713" t="s">
        <v>213</v>
      </c>
      <c r="F4713" t="s">
        <v>10340</v>
      </c>
      <c r="G4713" t="s">
        <v>831</v>
      </c>
      <c r="H4713" t="s">
        <v>187</v>
      </c>
      <c r="I4713" t="s">
        <v>136</v>
      </c>
      <c r="J4713" t="s">
        <v>137</v>
      </c>
      <c r="K4713" t="s">
        <v>138</v>
      </c>
      <c r="L4713" t="s">
        <v>13364</v>
      </c>
      <c r="M4713" t="s">
        <v>13365</v>
      </c>
      <c r="N4713">
        <v>4.931944444</v>
      </c>
      <c r="O4713">
        <v>0</v>
      </c>
      <c r="P4713">
        <v>0</v>
      </c>
      <c r="Q4713">
        <v>0</v>
      </c>
      <c r="R4713">
        <v>0</v>
      </c>
      <c r="S4713">
        <v>0</v>
      </c>
      <c r="T4713">
        <v>1</v>
      </c>
      <c r="U4713">
        <v>0</v>
      </c>
      <c r="V4713">
        <v>0</v>
      </c>
      <c r="W4713">
        <v>0</v>
      </c>
      <c r="X4713">
        <v>0</v>
      </c>
      <c r="Y4713">
        <v>0</v>
      </c>
      <c r="Z4713">
        <v>0</v>
      </c>
      <c r="AA4713">
        <v>0</v>
      </c>
      <c r="AB4713">
        <v>0</v>
      </c>
      <c r="AC4713">
        <v>0</v>
      </c>
      <c r="AD4713">
        <v>0</v>
      </c>
      <c r="AE4713">
        <v>0</v>
      </c>
    </row>
    <row r="4714" spans="1:31" x14ac:dyDescent="0.3">
      <c r="A4714">
        <v>2698382</v>
      </c>
      <c r="B4714">
        <v>1</v>
      </c>
      <c r="C4714" t="s">
        <v>80</v>
      </c>
      <c r="D4714" t="s">
        <v>90</v>
      </c>
      <c r="E4714" t="s">
        <v>213</v>
      </c>
      <c r="F4714" t="s">
        <v>13366</v>
      </c>
      <c r="G4714" t="s">
        <v>688</v>
      </c>
      <c r="H4714" t="s">
        <v>187</v>
      </c>
      <c r="I4714" t="s">
        <v>136</v>
      </c>
      <c r="J4714" t="s">
        <v>137</v>
      </c>
      <c r="K4714" t="s">
        <v>138</v>
      </c>
      <c r="L4714" t="s">
        <v>13367</v>
      </c>
      <c r="M4714" t="s">
        <v>13368</v>
      </c>
      <c r="N4714">
        <v>3.06</v>
      </c>
      <c r="O4714">
        <v>0</v>
      </c>
      <c r="P4714">
        <v>4</v>
      </c>
      <c r="Q4714">
        <v>0</v>
      </c>
      <c r="R4714">
        <v>0</v>
      </c>
      <c r="S4714">
        <v>0</v>
      </c>
      <c r="T4714">
        <v>0</v>
      </c>
      <c r="U4714">
        <v>0</v>
      </c>
      <c r="V4714">
        <v>0</v>
      </c>
      <c r="W4714">
        <v>0</v>
      </c>
      <c r="X4714">
        <v>1.5070340725155651</v>
      </c>
      <c r="Y4714">
        <v>0</v>
      </c>
      <c r="Z4714">
        <v>0</v>
      </c>
      <c r="AA4714">
        <v>0</v>
      </c>
      <c r="AB4714">
        <v>0</v>
      </c>
      <c r="AC4714">
        <v>0</v>
      </c>
      <c r="AD4714">
        <v>0</v>
      </c>
      <c r="AE4714">
        <v>1.5070340725155651</v>
      </c>
    </row>
    <row r="4715" spans="1:31" x14ac:dyDescent="0.3">
      <c r="A4715">
        <v>2698455</v>
      </c>
      <c r="B4715">
        <v>1</v>
      </c>
      <c r="C4715" t="s">
        <v>80</v>
      </c>
      <c r="D4715" t="s">
        <v>93</v>
      </c>
      <c r="E4715" t="s">
        <v>244</v>
      </c>
      <c r="F4715" t="s">
        <v>13369</v>
      </c>
      <c r="G4715" t="s">
        <v>968</v>
      </c>
      <c r="H4715" t="s">
        <v>187</v>
      </c>
      <c r="I4715" t="s">
        <v>136</v>
      </c>
      <c r="J4715" t="s">
        <v>137</v>
      </c>
      <c r="K4715" t="s">
        <v>138</v>
      </c>
      <c r="L4715" t="s">
        <v>13370</v>
      </c>
      <c r="M4715" t="s">
        <v>13371</v>
      </c>
      <c r="N4715">
        <v>0.38888888799999999</v>
      </c>
      <c r="O4715">
        <v>0</v>
      </c>
      <c r="P4715">
        <v>5</v>
      </c>
      <c r="Q4715">
        <v>0</v>
      </c>
      <c r="R4715">
        <v>25</v>
      </c>
      <c r="S4715">
        <v>0</v>
      </c>
      <c r="T4715">
        <v>6</v>
      </c>
      <c r="U4715">
        <v>0</v>
      </c>
      <c r="V4715">
        <v>0</v>
      </c>
      <c r="W4715">
        <v>0</v>
      </c>
      <c r="X4715">
        <v>0.24097739133494445</v>
      </c>
      <c r="Y4715">
        <v>0</v>
      </c>
      <c r="Z4715">
        <v>19.610356855585454</v>
      </c>
      <c r="AA4715">
        <v>0</v>
      </c>
      <c r="AB4715">
        <v>6.8013405747836115</v>
      </c>
      <c r="AC4715">
        <v>0</v>
      </c>
      <c r="AD4715">
        <v>0</v>
      </c>
      <c r="AE4715">
        <v>26.652674821704011</v>
      </c>
    </row>
    <row r="4716" spans="1:31" x14ac:dyDescent="0.3">
      <c r="A4716">
        <v>2698457</v>
      </c>
      <c r="B4716">
        <v>1</v>
      </c>
      <c r="C4716" t="s">
        <v>81</v>
      </c>
      <c r="D4716" t="s">
        <v>118</v>
      </c>
      <c r="E4716" t="s">
        <v>213</v>
      </c>
      <c r="F4716" t="s">
        <v>13372</v>
      </c>
      <c r="G4716" t="s">
        <v>688</v>
      </c>
      <c r="H4716" t="s">
        <v>187</v>
      </c>
      <c r="I4716" t="s">
        <v>136</v>
      </c>
      <c r="J4716" t="s">
        <v>137</v>
      </c>
      <c r="K4716" t="s">
        <v>138</v>
      </c>
      <c r="L4716" t="s">
        <v>13373</v>
      </c>
      <c r="M4716" t="s">
        <v>13374</v>
      </c>
      <c r="N4716">
        <v>1.181944444</v>
      </c>
      <c r="O4716">
        <v>0</v>
      </c>
      <c r="P4716">
        <v>3</v>
      </c>
      <c r="Q4716">
        <v>0</v>
      </c>
      <c r="R4716">
        <v>0</v>
      </c>
      <c r="S4716">
        <v>0</v>
      </c>
      <c r="T4716">
        <v>0</v>
      </c>
      <c r="U4716">
        <v>0</v>
      </c>
      <c r="V4716">
        <v>0</v>
      </c>
      <c r="W4716">
        <v>0</v>
      </c>
      <c r="X4716">
        <v>0.75593950435133095</v>
      </c>
      <c r="Y4716">
        <v>0</v>
      </c>
      <c r="Z4716">
        <v>0</v>
      </c>
      <c r="AA4716">
        <v>0</v>
      </c>
      <c r="AB4716">
        <v>0</v>
      </c>
      <c r="AC4716">
        <v>0</v>
      </c>
      <c r="AD4716">
        <v>0</v>
      </c>
      <c r="AE4716">
        <v>0.75593950435133095</v>
      </c>
    </row>
    <row r="4717" spans="1:31" x14ac:dyDescent="0.3">
      <c r="A4717">
        <v>2698468</v>
      </c>
      <c r="B4717">
        <v>1</v>
      </c>
      <c r="C4717" t="s">
        <v>81</v>
      </c>
      <c r="D4717" t="s">
        <v>127</v>
      </c>
      <c r="E4717" t="s">
        <v>184</v>
      </c>
      <c r="F4717" t="s">
        <v>13375</v>
      </c>
      <c r="G4717" t="s">
        <v>409</v>
      </c>
      <c r="H4717" t="s">
        <v>187</v>
      </c>
      <c r="I4717" t="s">
        <v>136</v>
      </c>
      <c r="J4717" t="s">
        <v>137</v>
      </c>
      <c r="K4717" t="s">
        <v>138</v>
      </c>
      <c r="L4717" t="s">
        <v>13376</v>
      </c>
      <c r="M4717" t="s">
        <v>13377</v>
      </c>
      <c r="N4717">
        <v>0.28749999999999998</v>
      </c>
      <c r="O4717">
        <v>0</v>
      </c>
      <c r="P4717">
        <v>126</v>
      </c>
      <c r="Q4717">
        <v>0</v>
      </c>
      <c r="R4717">
        <v>0</v>
      </c>
      <c r="S4717">
        <v>0</v>
      </c>
      <c r="T4717">
        <v>9</v>
      </c>
      <c r="U4717">
        <v>0</v>
      </c>
      <c r="V4717">
        <v>0</v>
      </c>
      <c r="W4717">
        <v>0</v>
      </c>
      <c r="X4717">
        <v>7.7010351330692899</v>
      </c>
      <c r="Y4717">
        <v>0</v>
      </c>
      <c r="Z4717">
        <v>0</v>
      </c>
      <c r="AA4717">
        <v>0</v>
      </c>
      <c r="AB4717">
        <v>1.9859660322099975</v>
      </c>
      <c r="AC4717">
        <v>0</v>
      </c>
      <c r="AD4717">
        <v>0</v>
      </c>
      <c r="AE4717">
        <v>9.6870011652792876</v>
      </c>
    </row>
    <row r="4718" spans="1:31" x14ac:dyDescent="0.3">
      <c r="A4718">
        <v>2698216</v>
      </c>
      <c r="B4718">
        <v>1</v>
      </c>
      <c r="C4718" t="s">
        <v>81</v>
      </c>
      <c r="D4718" t="s">
        <v>118</v>
      </c>
      <c r="E4718" t="s">
        <v>244</v>
      </c>
      <c r="F4718" t="s">
        <v>13378</v>
      </c>
      <c r="G4718" t="s">
        <v>346</v>
      </c>
      <c r="H4718" t="s">
        <v>187</v>
      </c>
      <c r="I4718" t="s">
        <v>136</v>
      </c>
      <c r="J4718" t="s">
        <v>137</v>
      </c>
      <c r="K4718" t="s">
        <v>166</v>
      </c>
      <c r="L4718" t="s">
        <v>13379</v>
      </c>
      <c r="M4718" t="s">
        <v>13380</v>
      </c>
      <c r="N4718">
        <v>8.0502777769999998</v>
      </c>
      <c r="O4718">
        <v>0</v>
      </c>
      <c r="P4718">
        <v>90</v>
      </c>
      <c r="Q4718">
        <v>0</v>
      </c>
      <c r="R4718">
        <v>0</v>
      </c>
      <c r="S4718">
        <v>0</v>
      </c>
      <c r="T4718">
        <v>16</v>
      </c>
      <c r="U4718">
        <v>0</v>
      </c>
      <c r="V4718">
        <v>0</v>
      </c>
      <c r="W4718">
        <v>0</v>
      </c>
      <c r="X4718">
        <v>116.97875601882006</v>
      </c>
      <c r="Y4718">
        <v>0</v>
      </c>
      <c r="Z4718">
        <v>0</v>
      </c>
      <c r="AA4718">
        <v>0</v>
      </c>
      <c r="AB4718">
        <v>133.24683819324414</v>
      </c>
      <c r="AC4718">
        <v>0</v>
      </c>
      <c r="AD4718">
        <v>0</v>
      </c>
      <c r="AE4718">
        <v>250.22559421206421</v>
      </c>
    </row>
    <row r="4719" spans="1:31" x14ac:dyDescent="0.3">
      <c r="A4719">
        <v>2698218</v>
      </c>
      <c r="B4719">
        <v>1</v>
      </c>
      <c r="C4719" t="s">
        <v>81</v>
      </c>
      <c r="D4719" t="s">
        <v>127</v>
      </c>
      <c r="E4719" t="s">
        <v>244</v>
      </c>
      <c r="F4719" t="s">
        <v>8353</v>
      </c>
      <c r="G4719" t="s">
        <v>346</v>
      </c>
      <c r="H4719" t="s">
        <v>187</v>
      </c>
      <c r="I4719" t="s">
        <v>136</v>
      </c>
      <c r="J4719" t="s">
        <v>137</v>
      </c>
      <c r="K4719" t="s">
        <v>166</v>
      </c>
      <c r="L4719" t="s">
        <v>13381</v>
      </c>
      <c r="M4719" t="s">
        <v>13382</v>
      </c>
      <c r="N4719">
        <v>8.0961111110000008</v>
      </c>
      <c r="O4719">
        <v>0</v>
      </c>
      <c r="P4719">
        <v>213</v>
      </c>
      <c r="Q4719">
        <v>0</v>
      </c>
      <c r="R4719">
        <v>10</v>
      </c>
      <c r="S4719">
        <v>0</v>
      </c>
      <c r="T4719">
        <v>19</v>
      </c>
      <c r="U4719">
        <v>0</v>
      </c>
      <c r="V4719">
        <v>0</v>
      </c>
      <c r="W4719">
        <v>0</v>
      </c>
      <c r="X4719">
        <v>442.52399035160386</v>
      </c>
      <c r="Y4719">
        <v>0</v>
      </c>
      <c r="Z4719">
        <v>82.064176039926281</v>
      </c>
      <c r="AA4719">
        <v>0</v>
      </c>
      <c r="AB4719">
        <v>124.28137405272554</v>
      </c>
      <c r="AC4719">
        <v>0</v>
      </c>
      <c r="AD4719">
        <v>0</v>
      </c>
      <c r="AE4719">
        <v>648.86954044425579</v>
      </c>
    </row>
    <row r="4720" spans="1:31" x14ac:dyDescent="0.3">
      <c r="A4720">
        <v>2698307</v>
      </c>
      <c r="B4720">
        <v>1</v>
      </c>
      <c r="C4720" t="s">
        <v>80</v>
      </c>
      <c r="D4720" t="s">
        <v>88</v>
      </c>
      <c r="E4720" t="s">
        <v>213</v>
      </c>
      <c r="F4720" t="s">
        <v>13383</v>
      </c>
      <c r="G4720" t="s">
        <v>831</v>
      </c>
      <c r="H4720" t="s">
        <v>187</v>
      </c>
      <c r="I4720" t="s">
        <v>136</v>
      </c>
      <c r="J4720" t="s">
        <v>137</v>
      </c>
      <c r="K4720" t="s">
        <v>138</v>
      </c>
      <c r="L4720" t="s">
        <v>13384</v>
      </c>
      <c r="M4720" t="s">
        <v>13385</v>
      </c>
      <c r="N4720">
        <v>6.5527777770000002</v>
      </c>
      <c r="O4720">
        <v>0</v>
      </c>
      <c r="P4720">
        <v>11</v>
      </c>
      <c r="Q4720">
        <v>0</v>
      </c>
      <c r="R4720">
        <v>0</v>
      </c>
      <c r="S4720">
        <v>0</v>
      </c>
      <c r="T4720">
        <v>0</v>
      </c>
      <c r="U4720">
        <v>0</v>
      </c>
      <c r="V4720">
        <v>0</v>
      </c>
      <c r="W4720">
        <v>0</v>
      </c>
      <c r="X4720">
        <v>13.521941453529079</v>
      </c>
      <c r="Y4720">
        <v>0</v>
      </c>
      <c r="Z4720">
        <v>0</v>
      </c>
      <c r="AA4720">
        <v>0</v>
      </c>
      <c r="AB4720">
        <v>0</v>
      </c>
      <c r="AC4720">
        <v>0</v>
      </c>
      <c r="AD4720">
        <v>0</v>
      </c>
      <c r="AE4720">
        <v>13.521941453529079</v>
      </c>
    </row>
    <row r="4721" spans="1:31" x14ac:dyDescent="0.3">
      <c r="A4721">
        <v>2698427</v>
      </c>
      <c r="B4721">
        <v>1</v>
      </c>
      <c r="C4721" t="s">
        <v>80</v>
      </c>
      <c r="D4721" t="s">
        <v>110</v>
      </c>
      <c r="E4721" t="s">
        <v>213</v>
      </c>
      <c r="F4721" t="s">
        <v>13386</v>
      </c>
      <c r="G4721" t="s">
        <v>688</v>
      </c>
      <c r="H4721" t="s">
        <v>187</v>
      </c>
      <c r="I4721" t="s">
        <v>136</v>
      </c>
      <c r="J4721" t="s">
        <v>137</v>
      </c>
      <c r="K4721" t="s">
        <v>138</v>
      </c>
      <c r="L4721" t="s">
        <v>13387</v>
      </c>
      <c r="M4721" t="s">
        <v>13388</v>
      </c>
      <c r="N4721">
        <v>3.1688888880000001</v>
      </c>
      <c r="O4721">
        <v>0</v>
      </c>
      <c r="P4721">
        <v>2</v>
      </c>
      <c r="Q4721">
        <v>0</v>
      </c>
      <c r="R4721">
        <v>0</v>
      </c>
      <c r="S4721">
        <v>0</v>
      </c>
      <c r="T4721">
        <v>0</v>
      </c>
      <c r="U4721">
        <v>0</v>
      </c>
      <c r="V4721">
        <v>0</v>
      </c>
      <c r="W4721">
        <v>0</v>
      </c>
      <c r="X4721">
        <v>1.7549178528823248</v>
      </c>
      <c r="Y4721">
        <v>0</v>
      </c>
      <c r="Z4721">
        <v>0</v>
      </c>
      <c r="AA4721">
        <v>0</v>
      </c>
      <c r="AB4721">
        <v>0</v>
      </c>
      <c r="AC4721">
        <v>0</v>
      </c>
      <c r="AD4721">
        <v>0</v>
      </c>
      <c r="AE4721">
        <v>1.7549178528823248</v>
      </c>
    </row>
    <row r="4722" spans="1:31" x14ac:dyDescent="0.3">
      <c r="A4722">
        <v>2698439</v>
      </c>
      <c r="B4722">
        <v>1</v>
      </c>
      <c r="C4722" t="s">
        <v>80</v>
      </c>
      <c r="D4722" t="s">
        <v>87</v>
      </c>
      <c r="E4722" t="s">
        <v>145</v>
      </c>
      <c r="F4722" t="s">
        <v>13389</v>
      </c>
      <c r="G4722" t="s">
        <v>165</v>
      </c>
      <c r="H4722" t="s">
        <v>135</v>
      </c>
      <c r="I4722" t="s">
        <v>136</v>
      </c>
      <c r="J4722" t="s">
        <v>137</v>
      </c>
      <c r="K4722" t="s">
        <v>166</v>
      </c>
      <c r="L4722" t="s">
        <v>13390</v>
      </c>
      <c r="M4722" t="s">
        <v>13391</v>
      </c>
      <c r="N4722">
        <v>1.433333333</v>
      </c>
      <c r="O4722">
        <v>0</v>
      </c>
      <c r="P4722">
        <v>0</v>
      </c>
      <c r="Q4722">
        <v>0</v>
      </c>
      <c r="R4722">
        <v>0</v>
      </c>
      <c r="S4722">
        <v>1</v>
      </c>
      <c r="T4722">
        <v>17</v>
      </c>
      <c r="U4722">
        <v>1</v>
      </c>
      <c r="V4722">
        <v>2</v>
      </c>
      <c r="W4722">
        <v>0</v>
      </c>
      <c r="X4722">
        <v>0</v>
      </c>
      <c r="Y4722">
        <v>0</v>
      </c>
      <c r="Z4722">
        <v>0</v>
      </c>
      <c r="AA4722">
        <v>13.917430462950085</v>
      </c>
      <c r="AB4722">
        <v>66.403238473548441</v>
      </c>
      <c r="AC4722">
        <v>40.635692275568864</v>
      </c>
      <c r="AD4722">
        <v>5.9205965904244353</v>
      </c>
      <c r="AE4722">
        <v>126.87695780249182</v>
      </c>
    </row>
    <row r="4723" spans="1:31" x14ac:dyDescent="0.3">
      <c r="A4723">
        <v>2698443</v>
      </c>
      <c r="B4723">
        <v>1</v>
      </c>
      <c r="C4723" t="s">
        <v>80</v>
      </c>
      <c r="D4723" t="s">
        <v>87</v>
      </c>
      <c r="E4723" t="s">
        <v>145</v>
      </c>
      <c r="F4723" t="s">
        <v>13392</v>
      </c>
      <c r="G4723" t="s">
        <v>165</v>
      </c>
      <c r="H4723" t="s">
        <v>135</v>
      </c>
      <c r="I4723" t="s">
        <v>136</v>
      </c>
      <c r="J4723" t="s">
        <v>137</v>
      </c>
      <c r="K4723" t="s">
        <v>166</v>
      </c>
      <c r="L4723" t="s">
        <v>13393</v>
      </c>
      <c r="M4723" t="s">
        <v>13394</v>
      </c>
      <c r="N4723">
        <v>1.423888888</v>
      </c>
      <c r="O4723">
        <v>0</v>
      </c>
      <c r="P4723">
        <v>1</v>
      </c>
      <c r="Q4723">
        <v>0</v>
      </c>
      <c r="R4723">
        <v>0</v>
      </c>
      <c r="S4723">
        <v>2</v>
      </c>
      <c r="T4723">
        <v>23</v>
      </c>
      <c r="U4723">
        <v>0</v>
      </c>
      <c r="V4723">
        <v>8</v>
      </c>
      <c r="W4723">
        <v>0</v>
      </c>
      <c r="X4723">
        <v>0.57705817317627994</v>
      </c>
      <c r="Y4723">
        <v>0</v>
      </c>
      <c r="Z4723">
        <v>0</v>
      </c>
      <c r="AA4723">
        <v>18.4465374315382</v>
      </c>
      <c r="AB4723">
        <v>327.30787464705736</v>
      </c>
      <c r="AC4723">
        <v>0</v>
      </c>
      <c r="AD4723">
        <v>47.380641227715998</v>
      </c>
      <c r="AE4723">
        <v>393.71211147948787</v>
      </c>
    </row>
    <row r="4724" spans="1:31" x14ac:dyDescent="0.3">
      <c r="A4724">
        <v>2698446</v>
      </c>
      <c r="B4724">
        <v>1</v>
      </c>
      <c r="C4724" t="s">
        <v>80</v>
      </c>
      <c r="D4724" t="s">
        <v>105</v>
      </c>
      <c r="E4724" t="s">
        <v>428</v>
      </c>
      <c r="F4724" t="s">
        <v>13395</v>
      </c>
      <c r="G4724" t="s">
        <v>1177</v>
      </c>
      <c r="H4724" t="s">
        <v>187</v>
      </c>
      <c r="I4724" t="s">
        <v>136</v>
      </c>
      <c r="J4724" t="s">
        <v>137</v>
      </c>
      <c r="K4724" t="s">
        <v>138</v>
      </c>
      <c r="L4724" t="s">
        <v>13396</v>
      </c>
      <c r="M4724" t="s">
        <v>13397</v>
      </c>
      <c r="N4724">
        <v>1.7838888879999999</v>
      </c>
      <c r="O4724">
        <v>0</v>
      </c>
      <c r="P4724">
        <v>121</v>
      </c>
      <c r="Q4724">
        <v>0</v>
      </c>
      <c r="R4724">
        <v>0</v>
      </c>
      <c r="S4724">
        <v>0</v>
      </c>
      <c r="T4724">
        <v>5</v>
      </c>
      <c r="U4724">
        <v>0</v>
      </c>
      <c r="V4724">
        <v>0</v>
      </c>
      <c r="W4724">
        <v>0</v>
      </c>
      <c r="X4724">
        <v>40.898776732098362</v>
      </c>
      <c r="Y4724">
        <v>0</v>
      </c>
      <c r="Z4724">
        <v>0</v>
      </c>
      <c r="AA4724">
        <v>0</v>
      </c>
      <c r="AB4724">
        <v>12.341421908843238</v>
      </c>
      <c r="AC4724">
        <v>0</v>
      </c>
      <c r="AD4724">
        <v>0</v>
      </c>
      <c r="AE4724">
        <v>53.2401986409416</v>
      </c>
    </row>
    <row r="4725" spans="1:31" x14ac:dyDescent="0.3">
      <c r="A4725">
        <v>2698489</v>
      </c>
      <c r="B4725">
        <v>1</v>
      </c>
      <c r="C4725" t="s">
        <v>81</v>
      </c>
      <c r="D4725" t="s">
        <v>113</v>
      </c>
      <c r="E4725" t="s">
        <v>213</v>
      </c>
      <c r="F4725" t="s">
        <v>13398</v>
      </c>
      <c r="G4725" t="s">
        <v>688</v>
      </c>
      <c r="H4725" t="s">
        <v>187</v>
      </c>
      <c r="I4725" t="s">
        <v>136</v>
      </c>
      <c r="J4725" t="s">
        <v>137</v>
      </c>
      <c r="K4725" t="s">
        <v>138</v>
      </c>
      <c r="L4725" t="s">
        <v>13399</v>
      </c>
      <c r="M4725" t="s">
        <v>13400</v>
      </c>
      <c r="N4725">
        <v>0.92638888799999997</v>
      </c>
      <c r="O4725">
        <v>0</v>
      </c>
      <c r="P4725">
        <v>1</v>
      </c>
      <c r="Q4725">
        <v>0</v>
      </c>
      <c r="R4725">
        <v>0</v>
      </c>
      <c r="S4725">
        <v>0</v>
      </c>
      <c r="T4725">
        <v>0</v>
      </c>
      <c r="U4725">
        <v>0</v>
      </c>
      <c r="V4725">
        <v>0</v>
      </c>
      <c r="W4725">
        <v>0</v>
      </c>
      <c r="X4725">
        <v>0.18176990665749998</v>
      </c>
      <c r="Y4725">
        <v>0</v>
      </c>
      <c r="Z4725">
        <v>0</v>
      </c>
      <c r="AA4725">
        <v>0</v>
      </c>
      <c r="AB4725">
        <v>0</v>
      </c>
      <c r="AC4725">
        <v>0</v>
      </c>
      <c r="AD4725">
        <v>0</v>
      </c>
      <c r="AE4725">
        <v>0.18176990665749998</v>
      </c>
    </row>
    <row r="4726" spans="1:31" x14ac:dyDescent="0.3">
      <c r="A4726">
        <v>2698524</v>
      </c>
      <c r="B4726">
        <v>1</v>
      </c>
      <c r="C4726" t="s">
        <v>80</v>
      </c>
      <c r="D4726" t="s">
        <v>84</v>
      </c>
      <c r="E4726" t="s">
        <v>132</v>
      </c>
      <c r="F4726" t="s">
        <v>6707</v>
      </c>
      <c r="G4726" t="s">
        <v>134</v>
      </c>
      <c r="H4726" t="s">
        <v>135</v>
      </c>
      <c r="I4726" t="s">
        <v>136</v>
      </c>
      <c r="J4726" t="s">
        <v>137</v>
      </c>
      <c r="K4726" t="s">
        <v>138</v>
      </c>
      <c r="L4726" t="s">
        <v>13401</v>
      </c>
      <c r="M4726" t="s">
        <v>13402</v>
      </c>
      <c r="N4726">
        <v>0.223611111</v>
      </c>
      <c r="O4726">
        <v>8</v>
      </c>
      <c r="P4726">
        <v>1667</v>
      </c>
      <c r="Q4726">
        <v>13</v>
      </c>
      <c r="R4726">
        <v>298</v>
      </c>
      <c r="S4726">
        <v>33</v>
      </c>
      <c r="T4726">
        <v>302</v>
      </c>
      <c r="U4726">
        <v>1</v>
      </c>
      <c r="V4726">
        <v>0</v>
      </c>
      <c r="W4726">
        <v>0.9385509322449761</v>
      </c>
      <c r="X4726">
        <v>92.689439200698288</v>
      </c>
      <c r="Y4726">
        <v>5.4795134817824627</v>
      </c>
      <c r="Z4726">
        <v>31.342148526975961</v>
      </c>
      <c r="AA4726">
        <v>39.289245001223954</v>
      </c>
      <c r="AB4726">
        <v>70.575410220658782</v>
      </c>
      <c r="AC4726">
        <v>1.4164296807274284</v>
      </c>
      <c r="AD4726">
        <v>0</v>
      </c>
      <c r="AE4726">
        <v>241.73073704431184</v>
      </c>
    </row>
    <row r="4727" spans="1:31" x14ac:dyDescent="0.3">
      <c r="A4727">
        <v>2698170</v>
      </c>
      <c r="B4727">
        <v>1</v>
      </c>
      <c r="C4727" t="s">
        <v>81</v>
      </c>
      <c r="D4727" t="s">
        <v>118</v>
      </c>
      <c r="E4727" t="s">
        <v>145</v>
      </c>
      <c r="F4727" t="s">
        <v>13403</v>
      </c>
      <c r="G4727" t="s">
        <v>346</v>
      </c>
      <c r="H4727" t="s">
        <v>135</v>
      </c>
      <c r="I4727" t="s">
        <v>136</v>
      </c>
      <c r="J4727" t="s">
        <v>137</v>
      </c>
      <c r="K4727" t="s">
        <v>166</v>
      </c>
      <c r="L4727" t="s">
        <v>13404</v>
      </c>
      <c r="M4727" t="s">
        <v>13405</v>
      </c>
      <c r="N4727">
        <v>6.045833333</v>
      </c>
      <c r="O4727">
        <v>0</v>
      </c>
      <c r="P4727">
        <v>65</v>
      </c>
      <c r="Q4727">
        <v>0</v>
      </c>
      <c r="R4727">
        <v>5</v>
      </c>
      <c r="S4727">
        <v>0</v>
      </c>
      <c r="T4727">
        <v>4</v>
      </c>
      <c r="U4727">
        <v>0</v>
      </c>
      <c r="V4727">
        <v>0</v>
      </c>
      <c r="W4727">
        <v>0</v>
      </c>
      <c r="X4727">
        <v>66.549780215143088</v>
      </c>
      <c r="Y4727">
        <v>0</v>
      </c>
      <c r="Z4727">
        <v>22.76319010624081</v>
      </c>
      <c r="AA4727">
        <v>0</v>
      </c>
      <c r="AB4727">
        <v>25.962674386403979</v>
      </c>
      <c r="AC4727">
        <v>0</v>
      </c>
      <c r="AD4727">
        <v>0</v>
      </c>
      <c r="AE4727">
        <v>115.27564470778788</v>
      </c>
    </row>
    <row r="4728" spans="1:31" x14ac:dyDescent="0.3">
      <c r="A4728">
        <v>2698283</v>
      </c>
      <c r="B4728">
        <v>1</v>
      </c>
      <c r="C4728" t="s">
        <v>81</v>
      </c>
      <c r="D4728" t="s">
        <v>128</v>
      </c>
      <c r="E4728" t="s">
        <v>132</v>
      </c>
      <c r="F4728" t="s">
        <v>13406</v>
      </c>
      <c r="G4728" t="s">
        <v>346</v>
      </c>
      <c r="H4728" t="s">
        <v>135</v>
      </c>
      <c r="I4728" t="s">
        <v>136</v>
      </c>
      <c r="J4728" t="s">
        <v>137</v>
      </c>
      <c r="K4728" t="s">
        <v>166</v>
      </c>
      <c r="L4728" t="s">
        <v>13407</v>
      </c>
      <c r="M4728" t="s">
        <v>13408</v>
      </c>
      <c r="N4728">
        <v>4.6472222219999999</v>
      </c>
      <c r="O4728">
        <v>0</v>
      </c>
      <c r="P4728">
        <v>0</v>
      </c>
      <c r="Q4728">
        <v>0</v>
      </c>
      <c r="R4728">
        <v>1</v>
      </c>
      <c r="S4728">
        <v>1</v>
      </c>
      <c r="T4728">
        <v>42</v>
      </c>
      <c r="U4728">
        <v>1</v>
      </c>
      <c r="V4728">
        <v>47</v>
      </c>
      <c r="W4728">
        <v>0</v>
      </c>
      <c r="X4728">
        <v>0</v>
      </c>
      <c r="Y4728">
        <v>0</v>
      </c>
      <c r="Z4728">
        <v>0</v>
      </c>
      <c r="AA4728">
        <v>32.811457864401653</v>
      </c>
      <c r="AB4728">
        <v>1546.6706878967173</v>
      </c>
      <c r="AC4728">
        <v>133.12510228234387</v>
      </c>
      <c r="AD4728">
        <v>2965.6688654633631</v>
      </c>
      <c r="AE4728">
        <v>4678.2761135068258</v>
      </c>
    </row>
    <row r="4729" spans="1:31" x14ac:dyDescent="0.3">
      <c r="A4729">
        <v>2698329</v>
      </c>
      <c r="B4729">
        <v>1</v>
      </c>
      <c r="C4729" t="s">
        <v>80</v>
      </c>
      <c r="D4729" t="s">
        <v>84</v>
      </c>
      <c r="E4729" t="s">
        <v>244</v>
      </c>
      <c r="F4729" t="s">
        <v>13409</v>
      </c>
      <c r="G4729" t="s">
        <v>165</v>
      </c>
      <c r="H4729" t="s">
        <v>187</v>
      </c>
      <c r="I4729" t="s">
        <v>136</v>
      </c>
      <c r="J4729" t="s">
        <v>137</v>
      </c>
      <c r="K4729" t="s">
        <v>166</v>
      </c>
      <c r="L4729" t="s">
        <v>13410</v>
      </c>
      <c r="M4729" t="s">
        <v>13411</v>
      </c>
      <c r="N4729">
        <v>5.82</v>
      </c>
      <c r="O4729">
        <v>0</v>
      </c>
      <c r="P4729">
        <v>152</v>
      </c>
      <c r="Q4729">
        <v>0</v>
      </c>
      <c r="R4729">
        <v>0</v>
      </c>
      <c r="S4729">
        <v>0</v>
      </c>
      <c r="T4729">
        <v>110</v>
      </c>
      <c r="U4729">
        <v>0</v>
      </c>
      <c r="V4729">
        <v>1</v>
      </c>
      <c r="W4729">
        <v>0</v>
      </c>
      <c r="X4729">
        <v>249.43644715076408</v>
      </c>
      <c r="Y4729">
        <v>0</v>
      </c>
      <c r="Z4729">
        <v>0</v>
      </c>
      <c r="AA4729">
        <v>0</v>
      </c>
      <c r="AB4729">
        <v>578.85015893794036</v>
      </c>
      <c r="AC4729">
        <v>0</v>
      </c>
      <c r="AD4729">
        <v>8.6793475816542713</v>
      </c>
      <c r="AE4729">
        <v>836.96595367035877</v>
      </c>
    </row>
    <row r="4730" spans="1:31" x14ac:dyDescent="0.3">
      <c r="A4730">
        <v>2698449</v>
      </c>
      <c r="B4730">
        <v>1</v>
      </c>
      <c r="C4730" t="s">
        <v>81</v>
      </c>
      <c r="D4730" t="s">
        <v>112</v>
      </c>
      <c r="E4730" t="s">
        <v>160</v>
      </c>
      <c r="F4730" t="s">
        <v>13412</v>
      </c>
      <c r="G4730" t="s">
        <v>134</v>
      </c>
      <c r="H4730" t="s">
        <v>135</v>
      </c>
      <c r="I4730" t="s">
        <v>169</v>
      </c>
      <c r="J4730" t="s">
        <v>137</v>
      </c>
      <c r="K4730" t="s">
        <v>138</v>
      </c>
      <c r="L4730" t="s">
        <v>13413</v>
      </c>
      <c r="M4730" t="s">
        <v>13414</v>
      </c>
      <c r="N4730">
        <v>5.8333329999999996E-3</v>
      </c>
      <c r="O4730">
        <v>4</v>
      </c>
      <c r="P4730">
        <v>548</v>
      </c>
      <c r="Q4730">
        <v>27</v>
      </c>
      <c r="R4730">
        <v>84</v>
      </c>
      <c r="S4730">
        <v>12</v>
      </c>
      <c r="T4730">
        <v>57</v>
      </c>
      <c r="U4730">
        <v>2</v>
      </c>
      <c r="V4730">
        <v>1</v>
      </c>
      <c r="W4730">
        <v>9.8786530161083328E-3</v>
      </c>
      <c r="X4730">
        <v>0.44373893852110974</v>
      </c>
      <c r="Y4730">
        <v>1.3940433663504495</v>
      </c>
      <c r="Z4730">
        <v>0.85355534127239152</v>
      </c>
      <c r="AA4730">
        <v>0.4397119537783058</v>
      </c>
      <c r="AB4730">
        <v>0.16122889797009105</v>
      </c>
      <c r="AC4730">
        <v>0.34092728328790484</v>
      </c>
      <c r="AD4730">
        <v>9.7632371343150015E-4</v>
      </c>
      <c r="AE4730">
        <v>3.6440607579097923</v>
      </c>
    </row>
    <row r="4731" spans="1:31" x14ac:dyDescent="0.3">
      <c r="A4731">
        <v>2698453</v>
      </c>
      <c r="B4731">
        <v>1</v>
      </c>
      <c r="C4731" t="s">
        <v>81</v>
      </c>
      <c r="D4731" t="s">
        <v>127</v>
      </c>
      <c r="E4731" t="s">
        <v>213</v>
      </c>
      <c r="F4731" t="s">
        <v>13415</v>
      </c>
      <c r="G4731" t="s">
        <v>688</v>
      </c>
      <c r="H4731" t="s">
        <v>187</v>
      </c>
      <c r="I4731" t="s">
        <v>136</v>
      </c>
      <c r="J4731" t="s">
        <v>137</v>
      </c>
      <c r="K4731" t="s">
        <v>138</v>
      </c>
      <c r="L4731" t="s">
        <v>13416</v>
      </c>
      <c r="M4731" t="s">
        <v>13417</v>
      </c>
      <c r="N4731">
        <v>3.2630555550000002</v>
      </c>
      <c r="O4731">
        <v>0</v>
      </c>
      <c r="P4731">
        <v>2</v>
      </c>
      <c r="Q4731">
        <v>0</v>
      </c>
      <c r="R4731">
        <v>0</v>
      </c>
      <c r="S4731">
        <v>0</v>
      </c>
      <c r="T4731">
        <v>0</v>
      </c>
      <c r="U4731">
        <v>0</v>
      </c>
      <c r="V4731">
        <v>0</v>
      </c>
      <c r="W4731">
        <v>0</v>
      </c>
      <c r="X4731">
        <v>0.71156339792137535</v>
      </c>
      <c r="Y4731">
        <v>0</v>
      </c>
      <c r="Z4731">
        <v>0</v>
      </c>
      <c r="AA4731">
        <v>0</v>
      </c>
      <c r="AB4731">
        <v>0</v>
      </c>
      <c r="AC4731">
        <v>0</v>
      </c>
      <c r="AD4731">
        <v>0</v>
      </c>
      <c r="AE4731">
        <v>0.71156339792137535</v>
      </c>
    </row>
    <row r="4732" spans="1:31" x14ac:dyDescent="0.3">
      <c r="A4732">
        <v>2698501</v>
      </c>
      <c r="B4732">
        <v>1</v>
      </c>
      <c r="C4732" t="s">
        <v>80</v>
      </c>
      <c r="D4732" t="s">
        <v>94</v>
      </c>
      <c r="E4732" t="s">
        <v>244</v>
      </c>
      <c r="F4732" t="s">
        <v>13418</v>
      </c>
      <c r="G4732" t="s">
        <v>968</v>
      </c>
      <c r="H4732" t="s">
        <v>187</v>
      </c>
      <c r="I4732" t="s">
        <v>136</v>
      </c>
      <c r="J4732" t="s">
        <v>137</v>
      </c>
      <c r="K4732" t="s">
        <v>138</v>
      </c>
      <c r="L4732" t="s">
        <v>13419</v>
      </c>
      <c r="M4732" t="s">
        <v>13420</v>
      </c>
      <c r="N4732">
        <v>1.7766666659999999</v>
      </c>
      <c r="O4732">
        <v>0</v>
      </c>
      <c r="P4732">
        <v>48</v>
      </c>
      <c r="Q4732">
        <v>0</v>
      </c>
      <c r="R4732">
        <v>17</v>
      </c>
      <c r="S4732">
        <v>0</v>
      </c>
      <c r="T4732">
        <v>6</v>
      </c>
      <c r="U4732">
        <v>0</v>
      </c>
      <c r="V4732">
        <v>0</v>
      </c>
      <c r="W4732">
        <v>0</v>
      </c>
      <c r="X4732">
        <v>15.52941901654105</v>
      </c>
      <c r="Y4732">
        <v>0</v>
      </c>
      <c r="Z4732">
        <v>10.609388383613865</v>
      </c>
      <c r="AA4732">
        <v>0</v>
      </c>
      <c r="AB4732">
        <v>1.4338414756746958</v>
      </c>
      <c r="AC4732">
        <v>0</v>
      </c>
      <c r="AD4732">
        <v>0</v>
      </c>
      <c r="AE4732">
        <v>27.572648875829614</v>
      </c>
    </row>
    <row r="4733" spans="1:31" x14ac:dyDescent="0.3">
      <c r="A4733">
        <v>2698512</v>
      </c>
      <c r="B4733">
        <v>1</v>
      </c>
      <c r="C4733" t="s">
        <v>80</v>
      </c>
      <c r="D4733" t="s">
        <v>88</v>
      </c>
      <c r="E4733" t="s">
        <v>184</v>
      </c>
      <c r="F4733" t="s">
        <v>13421</v>
      </c>
      <c r="G4733" t="s">
        <v>186</v>
      </c>
      <c r="H4733" t="s">
        <v>187</v>
      </c>
      <c r="I4733" t="s">
        <v>136</v>
      </c>
      <c r="J4733" t="s">
        <v>137</v>
      </c>
      <c r="K4733" t="s">
        <v>138</v>
      </c>
      <c r="L4733" t="s">
        <v>13422</v>
      </c>
      <c r="M4733" t="s">
        <v>13423</v>
      </c>
      <c r="N4733">
        <v>0.86055555500000003</v>
      </c>
      <c r="O4733">
        <v>0</v>
      </c>
      <c r="P4733">
        <v>28</v>
      </c>
      <c r="Q4733">
        <v>0</v>
      </c>
      <c r="R4733">
        <v>0</v>
      </c>
      <c r="S4733">
        <v>0</v>
      </c>
      <c r="T4733">
        <v>5</v>
      </c>
      <c r="U4733">
        <v>0</v>
      </c>
      <c r="V4733">
        <v>0</v>
      </c>
      <c r="W4733">
        <v>0</v>
      </c>
      <c r="X4733">
        <v>4.6242740300721339</v>
      </c>
      <c r="Y4733">
        <v>0</v>
      </c>
      <c r="Z4733">
        <v>0</v>
      </c>
      <c r="AA4733">
        <v>0</v>
      </c>
      <c r="AB4733">
        <v>0.93428789206663709</v>
      </c>
      <c r="AC4733">
        <v>0</v>
      </c>
      <c r="AD4733">
        <v>0</v>
      </c>
      <c r="AE4733">
        <v>5.5585619221387708</v>
      </c>
    </row>
    <row r="4734" spans="1:31" x14ac:dyDescent="0.3">
      <c r="A4734">
        <v>2698159</v>
      </c>
      <c r="B4734">
        <v>1</v>
      </c>
      <c r="C4734" t="s">
        <v>80</v>
      </c>
      <c r="D4734" t="s">
        <v>91</v>
      </c>
      <c r="E4734" t="s">
        <v>160</v>
      </c>
      <c r="F4734" t="s">
        <v>9560</v>
      </c>
      <c r="G4734" t="s">
        <v>165</v>
      </c>
      <c r="H4734" t="s">
        <v>135</v>
      </c>
      <c r="I4734" t="s">
        <v>136</v>
      </c>
      <c r="J4734" t="s">
        <v>137</v>
      </c>
      <c r="K4734" t="s">
        <v>166</v>
      </c>
      <c r="L4734" t="s">
        <v>13424</v>
      </c>
      <c r="M4734" t="s">
        <v>13425</v>
      </c>
      <c r="N4734">
        <v>6.767222222</v>
      </c>
      <c r="O4734">
        <v>1</v>
      </c>
      <c r="P4734">
        <v>0</v>
      </c>
      <c r="Q4734">
        <v>52</v>
      </c>
      <c r="R4734">
        <v>19</v>
      </c>
      <c r="S4734">
        <v>34</v>
      </c>
      <c r="T4734">
        <v>9</v>
      </c>
      <c r="U4734">
        <v>1</v>
      </c>
      <c r="V4734">
        <v>0</v>
      </c>
      <c r="W4734">
        <v>8.6905549624235192</v>
      </c>
      <c r="X4734">
        <v>0</v>
      </c>
      <c r="Y4734">
        <v>1229.220191567357</v>
      </c>
      <c r="Z4734">
        <v>63.376036942675917</v>
      </c>
      <c r="AA4734">
        <v>1363.9569538552676</v>
      </c>
      <c r="AB4734">
        <v>38.15124921630931</v>
      </c>
      <c r="AC4734">
        <v>110.78618834754776</v>
      </c>
      <c r="AD4734">
        <v>0</v>
      </c>
      <c r="AE4734">
        <v>2814.1811748915811</v>
      </c>
    </row>
    <row r="4735" spans="1:31" x14ac:dyDescent="0.3">
      <c r="A4735">
        <v>2698164</v>
      </c>
      <c r="B4735">
        <v>1</v>
      </c>
      <c r="C4735" t="s">
        <v>81</v>
      </c>
      <c r="D4735" t="s">
        <v>112</v>
      </c>
      <c r="E4735" t="s">
        <v>160</v>
      </c>
      <c r="F4735" t="s">
        <v>6385</v>
      </c>
      <c r="G4735" t="s">
        <v>346</v>
      </c>
      <c r="H4735" t="s">
        <v>135</v>
      </c>
      <c r="I4735" t="s">
        <v>136</v>
      </c>
      <c r="J4735" t="s">
        <v>137</v>
      </c>
      <c r="K4735" t="s">
        <v>166</v>
      </c>
      <c r="L4735" t="s">
        <v>13426</v>
      </c>
      <c r="M4735" t="s">
        <v>13427</v>
      </c>
      <c r="N4735">
        <v>6.9936111109999999</v>
      </c>
      <c r="O4735">
        <v>0</v>
      </c>
      <c r="P4735">
        <v>23</v>
      </c>
      <c r="Q4735">
        <v>0</v>
      </c>
      <c r="R4735">
        <v>39</v>
      </c>
      <c r="S4735">
        <v>0</v>
      </c>
      <c r="T4735">
        <v>2</v>
      </c>
      <c r="U4735">
        <v>0</v>
      </c>
      <c r="V4735">
        <v>0</v>
      </c>
      <c r="W4735">
        <v>0</v>
      </c>
      <c r="X4735">
        <v>26.996538010297897</v>
      </c>
      <c r="Y4735">
        <v>0</v>
      </c>
      <c r="Z4735">
        <v>58.183499616721448</v>
      </c>
      <c r="AA4735">
        <v>0</v>
      </c>
      <c r="AB4735">
        <v>103.89905701593766</v>
      </c>
      <c r="AC4735">
        <v>0</v>
      </c>
      <c r="AD4735">
        <v>0</v>
      </c>
      <c r="AE4735">
        <v>189.07909464295699</v>
      </c>
    </row>
    <row r="4736" spans="1:31" x14ac:dyDescent="0.3">
      <c r="A4736">
        <v>2698166</v>
      </c>
      <c r="B4736">
        <v>1</v>
      </c>
      <c r="C4736" t="s">
        <v>81</v>
      </c>
      <c r="D4736" t="s">
        <v>118</v>
      </c>
      <c r="E4736" t="s">
        <v>132</v>
      </c>
      <c r="F4736" t="s">
        <v>1544</v>
      </c>
      <c r="G4736" t="s">
        <v>346</v>
      </c>
      <c r="H4736" t="s">
        <v>135</v>
      </c>
      <c r="I4736" t="s">
        <v>136</v>
      </c>
      <c r="J4736" t="s">
        <v>137</v>
      </c>
      <c r="K4736" t="s">
        <v>166</v>
      </c>
      <c r="L4736" t="s">
        <v>13428</v>
      </c>
      <c r="M4736" t="s">
        <v>13429</v>
      </c>
      <c r="N4736">
        <v>8.1216666659999994</v>
      </c>
      <c r="O4736">
        <v>4</v>
      </c>
      <c r="P4736">
        <v>980</v>
      </c>
      <c r="Q4736">
        <v>53</v>
      </c>
      <c r="R4736">
        <v>152</v>
      </c>
      <c r="S4736">
        <v>7</v>
      </c>
      <c r="T4736">
        <v>80</v>
      </c>
      <c r="U4736">
        <v>0</v>
      </c>
      <c r="V4736">
        <v>0</v>
      </c>
      <c r="W4736">
        <v>122.34414127188188</v>
      </c>
      <c r="X4736">
        <v>835.56974009158841</v>
      </c>
      <c r="Y4736">
        <v>734.53246464725498</v>
      </c>
      <c r="Z4736">
        <v>789.71301497839283</v>
      </c>
      <c r="AA4736">
        <v>46.167302624540113</v>
      </c>
      <c r="AB4736">
        <v>306.81781064231018</v>
      </c>
      <c r="AC4736">
        <v>0</v>
      </c>
      <c r="AD4736">
        <v>0</v>
      </c>
      <c r="AE4736">
        <v>2835.1444742559688</v>
      </c>
    </row>
    <row r="4737" spans="1:31" x14ac:dyDescent="0.3">
      <c r="A4737">
        <v>2698178</v>
      </c>
      <c r="B4737">
        <v>1</v>
      </c>
      <c r="C4737" t="s">
        <v>80</v>
      </c>
      <c r="D4737" t="s">
        <v>108</v>
      </c>
      <c r="E4737" t="s">
        <v>184</v>
      </c>
      <c r="F4737" t="s">
        <v>13430</v>
      </c>
      <c r="G4737" t="s">
        <v>346</v>
      </c>
      <c r="H4737" t="s">
        <v>187</v>
      </c>
      <c r="I4737" t="s">
        <v>136</v>
      </c>
      <c r="J4737" t="s">
        <v>137</v>
      </c>
      <c r="K4737" t="s">
        <v>166</v>
      </c>
      <c r="L4737" t="s">
        <v>13431</v>
      </c>
      <c r="M4737" t="s">
        <v>13432</v>
      </c>
      <c r="N4737">
        <v>9.9063888880000004</v>
      </c>
      <c r="O4737">
        <v>0</v>
      </c>
      <c r="P4737">
        <v>32</v>
      </c>
      <c r="Q4737">
        <v>0</v>
      </c>
      <c r="R4737">
        <v>4</v>
      </c>
      <c r="S4737">
        <v>0</v>
      </c>
      <c r="T4737">
        <v>4</v>
      </c>
      <c r="U4737">
        <v>0</v>
      </c>
      <c r="V4737">
        <v>0</v>
      </c>
      <c r="W4737">
        <v>0</v>
      </c>
      <c r="X4737">
        <v>70.761258398702296</v>
      </c>
      <c r="Y4737">
        <v>0</v>
      </c>
      <c r="Z4737">
        <v>25.778505223478319</v>
      </c>
      <c r="AA4737">
        <v>0</v>
      </c>
      <c r="AB4737">
        <v>35.25311822339831</v>
      </c>
      <c r="AC4737">
        <v>0</v>
      </c>
      <c r="AD4737">
        <v>0</v>
      </c>
      <c r="AE4737">
        <v>131.79288184557893</v>
      </c>
    </row>
    <row r="4738" spans="1:31" x14ac:dyDescent="0.3">
      <c r="A4738">
        <v>2698192</v>
      </c>
      <c r="B4738">
        <v>1</v>
      </c>
      <c r="C4738" t="s">
        <v>81</v>
      </c>
      <c r="D4738" t="s">
        <v>128</v>
      </c>
      <c r="E4738" t="s">
        <v>145</v>
      </c>
      <c r="F4738" t="s">
        <v>13433</v>
      </c>
      <c r="G4738" t="s">
        <v>176</v>
      </c>
      <c r="H4738" t="s">
        <v>135</v>
      </c>
      <c r="I4738" t="s">
        <v>136</v>
      </c>
      <c r="J4738" t="s">
        <v>137</v>
      </c>
      <c r="K4738" t="s">
        <v>138</v>
      </c>
      <c r="L4738" t="s">
        <v>13434</v>
      </c>
      <c r="M4738" t="s">
        <v>13435</v>
      </c>
      <c r="N4738">
        <v>7.0225</v>
      </c>
      <c r="O4738">
        <v>0</v>
      </c>
      <c r="P4738">
        <v>169</v>
      </c>
      <c r="Q4738">
        <v>0</v>
      </c>
      <c r="R4738">
        <v>1</v>
      </c>
      <c r="S4738">
        <v>0</v>
      </c>
      <c r="T4738">
        <v>8</v>
      </c>
      <c r="U4738">
        <v>0</v>
      </c>
      <c r="V4738">
        <v>0</v>
      </c>
      <c r="W4738">
        <v>0</v>
      </c>
      <c r="X4738">
        <v>240.85708354231662</v>
      </c>
      <c r="Y4738">
        <v>0</v>
      </c>
      <c r="Z4738">
        <v>0.5666278088108464</v>
      </c>
      <c r="AA4738">
        <v>0</v>
      </c>
      <c r="AB4738">
        <v>39.699341095812791</v>
      </c>
      <c r="AC4738">
        <v>0</v>
      </c>
      <c r="AD4738">
        <v>0</v>
      </c>
      <c r="AE4738">
        <v>281.12305244694022</v>
      </c>
    </row>
    <row r="4739" spans="1:31" x14ac:dyDescent="0.3">
      <c r="A4739">
        <v>2698198</v>
      </c>
      <c r="B4739">
        <v>1</v>
      </c>
      <c r="C4739" t="s">
        <v>80</v>
      </c>
      <c r="D4739" t="s">
        <v>108</v>
      </c>
      <c r="E4739" t="s">
        <v>244</v>
      </c>
      <c r="F4739" t="s">
        <v>13436</v>
      </c>
      <c r="G4739" t="s">
        <v>346</v>
      </c>
      <c r="H4739" t="s">
        <v>187</v>
      </c>
      <c r="I4739" t="s">
        <v>136</v>
      </c>
      <c r="J4739" t="s">
        <v>137</v>
      </c>
      <c r="K4739" t="s">
        <v>166</v>
      </c>
      <c r="L4739" t="s">
        <v>13437</v>
      </c>
      <c r="M4739" t="s">
        <v>13438</v>
      </c>
      <c r="N4739">
        <v>9.5886111110000005</v>
      </c>
      <c r="O4739">
        <v>0</v>
      </c>
      <c r="P4739">
        <v>26</v>
      </c>
      <c r="Q4739">
        <v>0</v>
      </c>
      <c r="R4739">
        <v>0</v>
      </c>
      <c r="S4739">
        <v>0</v>
      </c>
      <c r="T4739">
        <v>8</v>
      </c>
      <c r="U4739">
        <v>0</v>
      </c>
      <c r="V4739">
        <v>0</v>
      </c>
      <c r="W4739">
        <v>0</v>
      </c>
      <c r="X4739">
        <v>41.804028380955472</v>
      </c>
      <c r="Y4739">
        <v>0</v>
      </c>
      <c r="Z4739">
        <v>0</v>
      </c>
      <c r="AA4739">
        <v>0</v>
      </c>
      <c r="AB4739">
        <v>63.967726745683429</v>
      </c>
      <c r="AC4739">
        <v>0</v>
      </c>
      <c r="AD4739">
        <v>0</v>
      </c>
      <c r="AE4739">
        <v>105.77175512663891</v>
      </c>
    </row>
    <row r="4740" spans="1:31" x14ac:dyDescent="0.3">
      <c r="A4740">
        <v>2698221</v>
      </c>
      <c r="B4740">
        <v>1</v>
      </c>
      <c r="C4740" t="s">
        <v>80</v>
      </c>
      <c r="D4740" t="s">
        <v>108</v>
      </c>
      <c r="E4740" t="s">
        <v>184</v>
      </c>
      <c r="F4740" t="s">
        <v>13439</v>
      </c>
      <c r="G4740" t="s">
        <v>346</v>
      </c>
      <c r="H4740" t="s">
        <v>187</v>
      </c>
      <c r="I4740" t="s">
        <v>136</v>
      </c>
      <c r="J4740" t="s">
        <v>137</v>
      </c>
      <c r="K4740" t="s">
        <v>166</v>
      </c>
      <c r="L4740" t="s">
        <v>13440</v>
      </c>
      <c r="M4740" t="s">
        <v>13441</v>
      </c>
      <c r="N4740">
        <v>9.0747222220000001</v>
      </c>
      <c r="O4740">
        <v>0</v>
      </c>
      <c r="P4740">
        <v>2</v>
      </c>
      <c r="Q4740">
        <v>0</v>
      </c>
      <c r="R4740">
        <v>0</v>
      </c>
      <c r="S4740">
        <v>0</v>
      </c>
      <c r="T4740">
        <v>3</v>
      </c>
      <c r="U4740">
        <v>0</v>
      </c>
      <c r="V4740">
        <v>0</v>
      </c>
      <c r="W4740">
        <v>0</v>
      </c>
      <c r="X4740">
        <v>2.1470874474705854</v>
      </c>
      <c r="Y4740">
        <v>0</v>
      </c>
      <c r="Z4740">
        <v>0</v>
      </c>
      <c r="AA4740">
        <v>0</v>
      </c>
      <c r="AB4740">
        <v>1.5651295205117117</v>
      </c>
      <c r="AC4740">
        <v>0</v>
      </c>
      <c r="AD4740">
        <v>0</v>
      </c>
      <c r="AE4740">
        <v>3.7122169679822972</v>
      </c>
    </row>
    <row r="4741" spans="1:31" x14ac:dyDescent="0.3">
      <c r="A4741">
        <v>2698249</v>
      </c>
      <c r="B4741">
        <v>1</v>
      </c>
      <c r="C4741" t="s">
        <v>80</v>
      </c>
      <c r="D4741" t="s">
        <v>94</v>
      </c>
      <c r="E4741" t="s">
        <v>160</v>
      </c>
      <c r="F4741" t="s">
        <v>13442</v>
      </c>
      <c r="G4741" t="s">
        <v>165</v>
      </c>
      <c r="H4741" t="s">
        <v>135</v>
      </c>
      <c r="I4741" t="s">
        <v>136</v>
      </c>
      <c r="J4741" t="s">
        <v>137</v>
      </c>
      <c r="K4741" t="s">
        <v>166</v>
      </c>
      <c r="L4741" t="s">
        <v>13443</v>
      </c>
      <c r="M4741" t="s">
        <v>13444</v>
      </c>
      <c r="N4741">
        <v>6.6430555550000001</v>
      </c>
      <c r="O4741">
        <v>0</v>
      </c>
      <c r="P4741">
        <v>923</v>
      </c>
      <c r="Q4741">
        <v>34</v>
      </c>
      <c r="R4741">
        <v>33</v>
      </c>
      <c r="S4741">
        <v>16</v>
      </c>
      <c r="T4741">
        <v>174</v>
      </c>
      <c r="U4741">
        <v>0</v>
      </c>
      <c r="V4741">
        <v>0</v>
      </c>
      <c r="W4741">
        <v>0</v>
      </c>
      <c r="X4741">
        <v>744.72782600648395</v>
      </c>
      <c r="Y4741">
        <v>123.64787543322139</v>
      </c>
      <c r="Z4741">
        <v>31.241370881082496</v>
      </c>
      <c r="AA4741">
        <v>819.81896868758975</v>
      </c>
      <c r="AB4741">
        <v>421.88221731691993</v>
      </c>
      <c r="AC4741">
        <v>0</v>
      </c>
      <c r="AD4741">
        <v>0</v>
      </c>
      <c r="AE4741">
        <v>2141.3182583252978</v>
      </c>
    </row>
    <row r="4742" spans="1:31" x14ac:dyDescent="0.3">
      <c r="A4742">
        <v>2698258</v>
      </c>
      <c r="B4742">
        <v>1</v>
      </c>
      <c r="C4742" t="s">
        <v>81</v>
      </c>
      <c r="D4742" t="s">
        <v>123</v>
      </c>
      <c r="E4742" t="s">
        <v>160</v>
      </c>
      <c r="F4742" t="s">
        <v>13445</v>
      </c>
      <c r="G4742" t="s">
        <v>346</v>
      </c>
      <c r="H4742" t="s">
        <v>135</v>
      </c>
      <c r="I4742" t="s">
        <v>136</v>
      </c>
      <c r="J4742" t="s">
        <v>137</v>
      </c>
      <c r="K4742" t="s">
        <v>166</v>
      </c>
      <c r="L4742" t="s">
        <v>13446</v>
      </c>
      <c r="M4742" t="s">
        <v>13447</v>
      </c>
      <c r="N4742">
        <v>6.858333333</v>
      </c>
      <c r="O4742">
        <v>13</v>
      </c>
      <c r="P4742">
        <v>1439</v>
      </c>
      <c r="Q4742">
        <v>125</v>
      </c>
      <c r="R4742">
        <v>88</v>
      </c>
      <c r="S4742">
        <v>36</v>
      </c>
      <c r="T4742">
        <v>153</v>
      </c>
      <c r="U4742">
        <v>4</v>
      </c>
      <c r="V4742">
        <v>0</v>
      </c>
      <c r="W4742">
        <v>20.312624135235989</v>
      </c>
      <c r="X4742">
        <v>1647.5837367285524</v>
      </c>
      <c r="Y4742">
        <v>465.18633987683455</v>
      </c>
      <c r="Z4742">
        <v>468.42020615684652</v>
      </c>
      <c r="AA4742">
        <v>600.73128291032322</v>
      </c>
      <c r="AB4742">
        <v>631.75035977180016</v>
      </c>
      <c r="AC4742">
        <v>1018.5511241643536</v>
      </c>
      <c r="AD4742">
        <v>0</v>
      </c>
      <c r="AE4742">
        <v>4852.535673743947</v>
      </c>
    </row>
    <row r="4743" spans="1:31" x14ac:dyDescent="0.3">
      <c r="A4743">
        <v>2698272</v>
      </c>
      <c r="B4743">
        <v>1</v>
      </c>
      <c r="C4743" t="s">
        <v>81</v>
      </c>
      <c r="D4743" t="s">
        <v>123</v>
      </c>
      <c r="E4743" t="s">
        <v>160</v>
      </c>
      <c r="F4743" t="s">
        <v>4584</v>
      </c>
      <c r="G4743" t="s">
        <v>346</v>
      </c>
      <c r="H4743" t="s">
        <v>135</v>
      </c>
      <c r="I4743" t="s">
        <v>136</v>
      </c>
      <c r="J4743" t="s">
        <v>137</v>
      </c>
      <c r="K4743" t="s">
        <v>166</v>
      </c>
      <c r="L4743" t="s">
        <v>13448</v>
      </c>
      <c r="M4743" t="s">
        <v>13449</v>
      </c>
      <c r="N4743">
        <v>6.5952777769999997</v>
      </c>
      <c r="O4743">
        <v>20</v>
      </c>
      <c r="P4743">
        <v>930</v>
      </c>
      <c r="Q4743">
        <v>425</v>
      </c>
      <c r="R4743">
        <v>223</v>
      </c>
      <c r="S4743">
        <v>28</v>
      </c>
      <c r="T4743">
        <v>66</v>
      </c>
      <c r="U4743">
        <v>3</v>
      </c>
      <c r="V4743">
        <v>0</v>
      </c>
      <c r="W4743">
        <v>326.37736188864739</v>
      </c>
      <c r="X4743">
        <v>1256.8082134400961</v>
      </c>
      <c r="Y4743">
        <v>7148.7088727986193</v>
      </c>
      <c r="Z4743">
        <v>2452.1289334239282</v>
      </c>
      <c r="AA4743">
        <v>483.975152786553</v>
      </c>
      <c r="AB4743">
        <v>168.22229196678973</v>
      </c>
      <c r="AC4743">
        <v>381.75947980099454</v>
      </c>
      <c r="AD4743">
        <v>0</v>
      </c>
      <c r="AE4743">
        <v>12217.980306105628</v>
      </c>
    </row>
    <row r="4744" spans="1:31" x14ac:dyDescent="0.3">
      <c r="A4744">
        <v>2698346</v>
      </c>
      <c r="B4744">
        <v>1</v>
      </c>
      <c r="C4744" t="s">
        <v>80</v>
      </c>
      <c r="D4744" t="s">
        <v>97</v>
      </c>
      <c r="E4744" t="s">
        <v>145</v>
      </c>
      <c r="F4744" t="s">
        <v>13450</v>
      </c>
      <c r="G4744" t="s">
        <v>7372</v>
      </c>
      <c r="H4744" t="s">
        <v>135</v>
      </c>
      <c r="I4744" t="s">
        <v>136</v>
      </c>
      <c r="J4744" t="s">
        <v>137</v>
      </c>
      <c r="K4744" t="s">
        <v>138</v>
      </c>
      <c r="L4744" t="s">
        <v>13451</v>
      </c>
      <c r="M4744" t="s">
        <v>13452</v>
      </c>
      <c r="N4744">
        <v>3.6063888880000001</v>
      </c>
      <c r="O4744">
        <v>1</v>
      </c>
      <c r="P4744">
        <v>0</v>
      </c>
      <c r="Q4744">
        <v>0</v>
      </c>
      <c r="R4744">
        <v>0</v>
      </c>
      <c r="S4744">
        <v>1</v>
      </c>
      <c r="T4744">
        <v>0</v>
      </c>
      <c r="U4744">
        <v>0</v>
      </c>
      <c r="V4744">
        <v>0</v>
      </c>
      <c r="W4744">
        <v>97.787615437865327</v>
      </c>
      <c r="X4744">
        <v>0</v>
      </c>
      <c r="Y4744">
        <v>0</v>
      </c>
      <c r="Z4744">
        <v>0</v>
      </c>
      <c r="AA4744">
        <v>4.0985645329200002</v>
      </c>
      <c r="AB4744">
        <v>0</v>
      </c>
      <c r="AC4744">
        <v>0</v>
      </c>
      <c r="AD4744">
        <v>0</v>
      </c>
      <c r="AE4744">
        <v>101.88617997078532</v>
      </c>
    </row>
    <row r="4745" spans="1:31" x14ac:dyDescent="0.3">
      <c r="A4745">
        <v>2698370</v>
      </c>
      <c r="B4745">
        <v>1</v>
      </c>
      <c r="C4745" t="s">
        <v>80</v>
      </c>
      <c r="D4745" t="s">
        <v>94</v>
      </c>
      <c r="E4745" t="s">
        <v>213</v>
      </c>
      <c r="F4745" t="s">
        <v>13453</v>
      </c>
      <c r="G4745" t="s">
        <v>688</v>
      </c>
      <c r="H4745" t="s">
        <v>187</v>
      </c>
      <c r="I4745" t="s">
        <v>136</v>
      </c>
      <c r="J4745" t="s">
        <v>137</v>
      </c>
      <c r="K4745" t="s">
        <v>138</v>
      </c>
      <c r="L4745" t="s">
        <v>13454</v>
      </c>
      <c r="M4745" t="s">
        <v>13455</v>
      </c>
      <c r="N4745">
        <v>1.4472222219999999</v>
      </c>
      <c r="O4745">
        <v>0</v>
      </c>
      <c r="P4745">
        <v>1</v>
      </c>
      <c r="Q4745">
        <v>0</v>
      </c>
      <c r="R4745">
        <v>0</v>
      </c>
      <c r="S4745">
        <v>0</v>
      </c>
      <c r="T4745">
        <v>0</v>
      </c>
      <c r="U4745">
        <v>0</v>
      </c>
      <c r="V4745">
        <v>0</v>
      </c>
      <c r="W4745">
        <v>0</v>
      </c>
      <c r="X4745">
        <v>0.13524398499503487</v>
      </c>
      <c r="Y4745">
        <v>0</v>
      </c>
      <c r="Z4745">
        <v>0</v>
      </c>
      <c r="AA4745">
        <v>0</v>
      </c>
      <c r="AB4745">
        <v>0</v>
      </c>
      <c r="AC4745">
        <v>0</v>
      </c>
      <c r="AD4745">
        <v>0</v>
      </c>
      <c r="AE4745">
        <v>0.13524398499503487</v>
      </c>
    </row>
    <row r="4746" spans="1:31" x14ac:dyDescent="0.3">
      <c r="A4746">
        <v>2698404</v>
      </c>
      <c r="B4746">
        <v>1</v>
      </c>
      <c r="C4746" t="s">
        <v>81</v>
      </c>
      <c r="D4746" t="s">
        <v>113</v>
      </c>
      <c r="E4746" t="s">
        <v>145</v>
      </c>
      <c r="F4746" t="s">
        <v>13456</v>
      </c>
      <c r="G4746" t="s">
        <v>176</v>
      </c>
      <c r="H4746" t="s">
        <v>135</v>
      </c>
      <c r="I4746" t="s">
        <v>136</v>
      </c>
      <c r="J4746" t="s">
        <v>137</v>
      </c>
      <c r="K4746" t="s">
        <v>138</v>
      </c>
      <c r="L4746" t="s">
        <v>13457</v>
      </c>
      <c r="M4746" t="s">
        <v>13458</v>
      </c>
      <c r="N4746">
        <v>1.8991666659999999</v>
      </c>
      <c r="O4746">
        <v>0</v>
      </c>
      <c r="P4746">
        <v>11</v>
      </c>
      <c r="Q4746">
        <v>0</v>
      </c>
      <c r="R4746">
        <v>30</v>
      </c>
      <c r="S4746">
        <v>0</v>
      </c>
      <c r="T4746">
        <v>4</v>
      </c>
      <c r="U4746">
        <v>0</v>
      </c>
      <c r="V4746">
        <v>0</v>
      </c>
      <c r="W4746">
        <v>0</v>
      </c>
      <c r="X4746">
        <v>3.078241130772025</v>
      </c>
      <c r="Y4746">
        <v>0</v>
      </c>
      <c r="Z4746">
        <v>25.926690756228965</v>
      </c>
      <c r="AA4746">
        <v>0</v>
      </c>
      <c r="AB4746">
        <v>0.2294855941875647</v>
      </c>
      <c r="AC4746">
        <v>0</v>
      </c>
      <c r="AD4746">
        <v>0</v>
      </c>
      <c r="AE4746">
        <v>29.234417481188554</v>
      </c>
    </row>
    <row r="4747" spans="1:31" x14ac:dyDescent="0.3">
      <c r="A4747">
        <v>2698370</v>
      </c>
      <c r="B4747">
        <v>2</v>
      </c>
      <c r="C4747" t="s">
        <v>80</v>
      </c>
      <c r="D4747" t="s">
        <v>94</v>
      </c>
      <c r="E4747" t="s">
        <v>244</v>
      </c>
      <c r="F4747" t="s">
        <v>13459</v>
      </c>
      <c r="G4747" t="s">
        <v>688</v>
      </c>
      <c r="H4747" t="s">
        <v>187</v>
      </c>
      <c r="I4747" t="s">
        <v>136</v>
      </c>
      <c r="J4747" t="s">
        <v>137</v>
      </c>
      <c r="K4747" t="s">
        <v>138</v>
      </c>
      <c r="L4747" t="s">
        <v>13455</v>
      </c>
      <c r="M4747" t="s">
        <v>13460</v>
      </c>
      <c r="N4747">
        <v>1.1994444440000001</v>
      </c>
      <c r="O4747">
        <v>0</v>
      </c>
      <c r="P4747">
        <v>92</v>
      </c>
      <c r="Q4747">
        <v>0</v>
      </c>
      <c r="R4747">
        <v>0</v>
      </c>
      <c r="S4747">
        <v>0</v>
      </c>
      <c r="T4747">
        <v>12</v>
      </c>
      <c r="U4747">
        <v>0</v>
      </c>
      <c r="V4747">
        <v>0</v>
      </c>
      <c r="W4747">
        <v>0</v>
      </c>
      <c r="X4747">
        <v>10.156165625599634</v>
      </c>
      <c r="Y4747">
        <v>0</v>
      </c>
      <c r="Z4747">
        <v>0</v>
      </c>
      <c r="AA4747">
        <v>0</v>
      </c>
      <c r="AB4747">
        <v>1.8861757997784152</v>
      </c>
      <c r="AC4747">
        <v>0</v>
      </c>
      <c r="AD4747">
        <v>0</v>
      </c>
      <c r="AE4747">
        <v>12.04234142537805</v>
      </c>
    </row>
    <row r="4748" spans="1:31" x14ac:dyDescent="0.3">
      <c r="A4748">
        <v>2698428</v>
      </c>
      <c r="B4748">
        <v>1</v>
      </c>
      <c r="C4748" t="s">
        <v>80</v>
      </c>
      <c r="D4748" t="s">
        <v>104</v>
      </c>
      <c r="E4748" t="s">
        <v>160</v>
      </c>
      <c r="F4748" t="s">
        <v>13461</v>
      </c>
      <c r="G4748" t="s">
        <v>134</v>
      </c>
      <c r="H4748" t="s">
        <v>135</v>
      </c>
      <c r="I4748" t="s">
        <v>136</v>
      </c>
      <c r="J4748" t="s">
        <v>137</v>
      </c>
      <c r="K4748" t="s">
        <v>138</v>
      </c>
      <c r="L4748" t="s">
        <v>13462</v>
      </c>
      <c r="M4748" t="s">
        <v>13463</v>
      </c>
      <c r="N4748">
        <v>1.5694444439999999</v>
      </c>
      <c r="O4748">
        <v>3</v>
      </c>
      <c r="P4748">
        <v>14</v>
      </c>
      <c r="Q4748">
        <v>19</v>
      </c>
      <c r="R4748">
        <v>33</v>
      </c>
      <c r="S4748">
        <v>6</v>
      </c>
      <c r="T4748">
        <v>7</v>
      </c>
      <c r="U4748">
        <v>0</v>
      </c>
      <c r="V4748">
        <v>0</v>
      </c>
      <c r="W4748">
        <v>6.8990939553353865</v>
      </c>
      <c r="X4748">
        <v>0.9722554099660814</v>
      </c>
      <c r="Y4748">
        <v>44.385743984663193</v>
      </c>
      <c r="Z4748">
        <v>5.7347570748793268</v>
      </c>
      <c r="AA4748">
        <v>6.8685606481930144</v>
      </c>
      <c r="AB4748">
        <v>5.2845312823115238</v>
      </c>
      <c r="AC4748">
        <v>0</v>
      </c>
      <c r="AD4748">
        <v>0</v>
      </c>
      <c r="AE4748">
        <v>70.144942355348519</v>
      </c>
    </row>
    <row r="4749" spans="1:31" x14ac:dyDescent="0.3">
      <c r="A4749">
        <v>2698433</v>
      </c>
      <c r="B4749">
        <v>1</v>
      </c>
      <c r="C4749" t="s">
        <v>80</v>
      </c>
      <c r="D4749" t="s">
        <v>106</v>
      </c>
      <c r="E4749" t="s">
        <v>132</v>
      </c>
      <c r="F4749" t="s">
        <v>13464</v>
      </c>
      <c r="G4749" t="s">
        <v>134</v>
      </c>
      <c r="H4749" t="s">
        <v>135</v>
      </c>
      <c r="I4749" t="s">
        <v>136</v>
      </c>
      <c r="J4749" t="s">
        <v>137</v>
      </c>
      <c r="K4749" t="s">
        <v>138</v>
      </c>
      <c r="L4749" t="s">
        <v>13465</v>
      </c>
      <c r="M4749" t="s">
        <v>13466</v>
      </c>
      <c r="N4749">
        <v>0.49722222199999999</v>
      </c>
      <c r="O4749">
        <v>0</v>
      </c>
      <c r="P4749">
        <v>1</v>
      </c>
      <c r="Q4749">
        <v>37</v>
      </c>
      <c r="R4749">
        <v>89</v>
      </c>
      <c r="S4749">
        <v>9</v>
      </c>
      <c r="T4749">
        <v>12</v>
      </c>
      <c r="U4749">
        <v>0</v>
      </c>
      <c r="V4749">
        <v>0</v>
      </c>
      <c r="W4749">
        <v>0</v>
      </c>
      <c r="X4749">
        <v>0</v>
      </c>
      <c r="Y4749">
        <v>55.414740635702465</v>
      </c>
      <c r="Z4749">
        <v>115.14150437375545</v>
      </c>
      <c r="AA4749">
        <v>27.279011749192069</v>
      </c>
      <c r="AB4749">
        <v>17.32021195530335</v>
      </c>
      <c r="AC4749">
        <v>0</v>
      </c>
      <c r="AD4749">
        <v>0</v>
      </c>
      <c r="AE4749">
        <v>215.15546871395333</v>
      </c>
    </row>
    <row r="4750" spans="1:31" x14ac:dyDescent="0.3">
      <c r="A4750">
        <v>2698445</v>
      </c>
      <c r="B4750">
        <v>1</v>
      </c>
      <c r="C4750" t="s">
        <v>80</v>
      </c>
      <c r="D4750" t="s">
        <v>93</v>
      </c>
      <c r="E4750" t="s">
        <v>160</v>
      </c>
      <c r="F4750" t="s">
        <v>9277</v>
      </c>
      <c r="G4750" t="s">
        <v>134</v>
      </c>
      <c r="H4750" t="s">
        <v>135</v>
      </c>
      <c r="I4750" t="s">
        <v>136</v>
      </c>
      <c r="J4750" t="s">
        <v>137</v>
      </c>
      <c r="K4750" t="s">
        <v>138</v>
      </c>
      <c r="L4750" t="s">
        <v>13467</v>
      </c>
      <c r="M4750" t="s">
        <v>13468</v>
      </c>
      <c r="N4750">
        <v>0.108333333</v>
      </c>
      <c r="O4750">
        <v>0</v>
      </c>
      <c r="P4750">
        <v>52</v>
      </c>
      <c r="Q4750">
        <v>51</v>
      </c>
      <c r="R4750">
        <v>156</v>
      </c>
      <c r="S4750">
        <v>4</v>
      </c>
      <c r="T4750">
        <v>54</v>
      </c>
      <c r="U4750">
        <v>1</v>
      </c>
      <c r="V4750">
        <v>0</v>
      </c>
      <c r="W4750">
        <v>0</v>
      </c>
      <c r="X4750">
        <v>1.65226856761665</v>
      </c>
      <c r="Y4750">
        <v>44.565658083923651</v>
      </c>
      <c r="Z4750">
        <v>35.548179515406609</v>
      </c>
      <c r="AA4750">
        <v>1.6839436332624538</v>
      </c>
      <c r="AB4750">
        <v>7.2238172744820321</v>
      </c>
      <c r="AC4750">
        <v>24.120926768496588</v>
      </c>
      <c r="AD4750">
        <v>0</v>
      </c>
      <c r="AE4750">
        <v>114.79479384318799</v>
      </c>
    </row>
    <row r="4751" spans="1:31" x14ac:dyDescent="0.3">
      <c r="A4751">
        <v>2698454</v>
      </c>
      <c r="B4751">
        <v>1</v>
      </c>
      <c r="C4751" t="s">
        <v>81</v>
      </c>
      <c r="D4751" t="s">
        <v>118</v>
      </c>
      <c r="E4751" t="s">
        <v>145</v>
      </c>
      <c r="F4751" t="s">
        <v>13469</v>
      </c>
      <c r="G4751" t="s">
        <v>346</v>
      </c>
      <c r="H4751" t="s">
        <v>135</v>
      </c>
      <c r="I4751" t="s">
        <v>136</v>
      </c>
      <c r="J4751" t="s">
        <v>137</v>
      </c>
      <c r="K4751" t="s">
        <v>166</v>
      </c>
      <c r="L4751" t="s">
        <v>13470</v>
      </c>
      <c r="M4751" t="s">
        <v>13471</v>
      </c>
      <c r="N4751">
        <v>1.811111111</v>
      </c>
      <c r="O4751">
        <v>0</v>
      </c>
      <c r="P4751">
        <v>5</v>
      </c>
      <c r="Q4751">
        <v>0</v>
      </c>
      <c r="R4751">
        <v>0</v>
      </c>
      <c r="S4751">
        <v>0</v>
      </c>
      <c r="T4751">
        <v>3</v>
      </c>
      <c r="U4751">
        <v>0</v>
      </c>
      <c r="V4751">
        <v>0</v>
      </c>
      <c r="W4751">
        <v>0</v>
      </c>
      <c r="X4751">
        <v>4.3461710775490516</v>
      </c>
      <c r="Y4751">
        <v>0</v>
      </c>
      <c r="Z4751">
        <v>0</v>
      </c>
      <c r="AA4751">
        <v>0</v>
      </c>
      <c r="AB4751">
        <v>5.0533601023161774</v>
      </c>
      <c r="AC4751">
        <v>0</v>
      </c>
      <c r="AD4751">
        <v>0</v>
      </c>
      <c r="AE4751">
        <v>9.3995311798652281</v>
      </c>
    </row>
    <row r="4752" spans="1:31" x14ac:dyDescent="0.3">
      <c r="A4752">
        <v>2698464</v>
      </c>
      <c r="B4752">
        <v>1</v>
      </c>
      <c r="C4752" t="s">
        <v>80</v>
      </c>
      <c r="D4752" t="s">
        <v>94</v>
      </c>
      <c r="E4752" t="s">
        <v>160</v>
      </c>
      <c r="F4752" t="s">
        <v>13472</v>
      </c>
      <c r="G4752" t="s">
        <v>134</v>
      </c>
      <c r="H4752" t="s">
        <v>135</v>
      </c>
      <c r="I4752" t="s">
        <v>136</v>
      </c>
      <c r="J4752" t="s">
        <v>137</v>
      </c>
      <c r="K4752" t="s">
        <v>138</v>
      </c>
      <c r="L4752" t="s">
        <v>13473</v>
      </c>
      <c r="M4752" t="s">
        <v>13474</v>
      </c>
      <c r="N4752">
        <v>0.70805555499999995</v>
      </c>
      <c r="O4752">
        <v>0</v>
      </c>
      <c r="P4752">
        <v>3467</v>
      </c>
      <c r="Q4752">
        <v>105</v>
      </c>
      <c r="R4752">
        <v>688</v>
      </c>
      <c r="S4752">
        <v>21</v>
      </c>
      <c r="T4752">
        <v>464</v>
      </c>
      <c r="U4752">
        <v>7</v>
      </c>
      <c r="V4752">
        <v>1</v>
      </c>
      <c r="W4752">
        <v>0</v>
      </c>
      <c r="X4752">
        <v>309.64518724342707</v>
      </c>
      <c r="Y4752">
        <v>54.562701765626251</v>
      </c>
      <c r="Z4752">
        <v>63.959384360820572</v>
      </c>
      <c r="AA4752">
        <v>93.046585712118855</v>
      </c>
      <c r="AB4752">
        <v>152.74417330896691</v>
      </c>
      <c r="AC4752">
        <v>234.86045032017046</v>
      </c>
      <c r="AD4752">
        <v>0.10544619383797049</v>
      </c>
      <c r="AE4752">
        <v>908.92392890496808</v>
      </c>
    </row>
    <row r="4753" spans="1:31" x14ac:dyDescent="0.3">
      <c r="A4753">
        <v>2698465</v>
      </c>
      <c r="B4753">
        <v>1</v>
      </c>
      <c r="C4753" t="s">
        <v>80</v>
      </c>
      <c r="D4753" t="s">
        <v>104</v>
      </c>
      <c r="E4753" t="s">
        <v>160</v>
      </c>
      <c r="F4753" t="s">
        <v>9111</v>
      </c>
      <c r="G4753" t="s">
        <v>134</v>
      </c>
      <c r="H4753" t="s">
        <v>135</v>
      </c>
      <c r="I4753" t="s">
        <v>136</v>
      </c>
      <c r="J4753" t="s">
        <v>137</v>
      </c>
      <c r="K4753" t="s">
        <v>138</v>
      </c>
      <c r="L4753" t="s">
        <v>13475</v>
      </c>
      <c r="M4753" t="s">
        <v>13476</v>
      </c>
      <c r="N4753">
        <v>1.167777777</v>
      </c>
      <c r="O4753">
        <v>10</v>
      </c>
      <c r="P4753">
        <v>0</v>
      </c>
      <c r="Q4753">
        <v>74</v>
      </c>
      <c r="R4753">
        <v>0</v>
      </c>
      <c r="S4753">
        <v>25</v>
      </c>
      <c r="T4753">
        <v>2</v>
      </c>
      <c r="U4753">
        <v>0</v>
      </c>
      <c r="V4753">
        <v>0</v>
      </c>
      <c r="W4753">
        <v>11.803091757625813</v>
      </c>
      <c r="X4753">
        <v>0</v>
      </c>
      <c r="Y4753">
        <v>357.30032592001407</v>
      </c>
      <c r="Z4753">
        <v>0</v>
      </c>
      <c r="AA4753">
        <v>155.52899915998898</v>
      </c>
      <c r="AB4753">
        <v>12.841718625181541</v>
      </c>
      <c r="AC4753">
        <v>0</v>
      </c>
      <c r="AD4753">
        <v>0</v>
      </c>
      <c r="AE4753">
        <v>537.47413546281041</v>
      </c>
    </row>
    <row r="4754" spans="1:31" x14ac:dyDescent="0.3">
      <c r="A4754">
        <v>2698470</v>
      </c>
      <c r="B4754">
        <v>1</v>
      </c>
      <c r="C4754" t="s">
        <v>80</v>
      </c>
      <c r="D4754" t="s">
        <v>104</v>
      </c>
      <c r="E4754" t="s">
        <v>132</v>
      </c>
      <c r="F4754" t="s">
        <v>3033</v>
      </c>
      <c r="G4754" t="s">
        <v>134</v>
      </c>
      <c r="H4754" t="s">
        <v>135</v>
      </c>
      <c r="I4754" t="s">
        <v>136</v>
      </c>
      <c r="J4754" t="s">
        <v>137</v>
      </c>
      <c r="K4754" t="s">
        <v>138</v>
      </c>
      <c r="L4754" t="s">
        <v>13477</v>
      </c>
      <c r="M4754" t="s">
        <v>13478</v>
      </c>
      <c r="N4754">
        <v>0.233333333</v>
      </c>
      <c r="O4754">
        <v>0</v>
      </c>
      <c r="P4754">
        <v>129</v>
      </c>
      <c r="Q4754">
        <v>4</v>
      </c>
      <c r="R4754">
        <v>6</v>
      </c>
      <c r="S4754">
        <v>13</v>
      </c>
      <c r="T4754">
        <v>15</v>
      </c>
      <c r="U4754">
        <v>3</v>
      </c>
      <c r="V4754">
        <v>0</v>
      </c>
      <c r="W4754">
        <v>0</v>
      </c>
      <c r="X4754">
        <v>5.2678807295128491</v>
      </c>
      <c r="Y4754">
        <v>0.47081453361054004</v>
      </c>
      <c r="Z4754">
        <v>0.69751113275844001</v>
      </c>
      <c r="AA4754">
        <v>12.032831007287417</v>
      </c>
      <c r="AB4754">
        <v>1.3247710895941667</v>
      </c>
      <c r="AC4754">
        <v>7.0867153893023591</v>
      </c>
      <c r="AD4754">
        <v>0</v>
      </c>
      <c r="AE4754">
        <v>26.88052388206577</v>
      </c>
    </row>
    <row r="4755" spans="1:31" x14ac:dyDescent="0.3">
      <c r="A4755">
        <v>2698475</v>
      </c>
      <c r="B4755">
        <v>1</v>
      </c>
      <c r="C4755" t="s">
        <v>80</v>
      </c>
      <c r="D4755" t="s">
        <v>95</v>
      </c>
      <c r="E4755" t="s">
        <v>145</v>
      </c>
      <c r="F4755" t="s">
        <v>13479</v>
      </c>
      <c r="G4755" t="s">
        <v>176</v>
      </c>
      <c r="H4755" t="s">
        <v>135</v>
      </c>
      <c r="I4755" t="s">
        <v>136</v>
      </c>
      <c r="J4755" t="s">
        <v>137</v>
      </c>
      <c r="K4755" t="s">
        <v>138</v>
      </c>
      <c r="L4755" t="s">
        <v>13480</v>
      </c>
      <c r="M4755" t="s">
        <v>13481</v>
      </c>
      <c r="N4755">
        <v>2.1044444439999999</v>
      </c>
      <c r="O4755">
        <v>1</v>
      </c>
      <c r="P4755">
        <v>0</v>
      </c>
      <c r="Q4755">
        <v>2</v>
      </c>
      <c r="R4755">
        <v>0</v>
      </c>
      <c r="S4755">
        <v>3</v>
      </c>
      <c r="T4755">
        <v>0</v>
      </c>
      <c r="U4755">
        <v>0</v>
      </c>
      <c r="V4755">
        <v>0</v>
      </c>
      <c r="W4755">
        <v>0.45940710024583331</v>
      </c>
      <c r="X4755">
        <v>0</v>
      </c>
      <c r="Y4755">
        <v>2.4073229279542465</v>
      </c>
      <c r="Z4755">
        <v>0</v>
      </c>
      <c r="AA4755">
        <v>39.640211040640729</v>
      </c>
      <c r="AB4755">
        <v>0</v>
      </c>
      <c r="AC4755">
        <v>0</v>
      </c>
      <c r="AD4755">
        <v>0</v>
      </c>
      <c r="AE4755">
        <v>42.50694106884081</v>
      </c>
    </row>
    <row r="4756" spans="1:31" x14ac:dyDescent="0.3">
      <c r="A4756">
        <v>2698479</v>
      </c>
      <c r="B4756">
        <v>1</v>
      </c>
      <c r="C4756" t="s">
        <v>81</v>
      </c>
      <c r="D4756" t="s">
        <v>112</v>
      </c>
      <c r="E4756" t="s">
        <v>145</v>
      </c>
      <c r="F4756" t="s">
        <v>13482</v>
      </c>
      <c r="G4756" t="s">
        <v>134</v>
      </c>
      <c r="H4756" t="s">
        <v>135</v>
      </c>
      <c r="I4756" t="s">
        <v>136</v>
      </c>
      <c r="J4756" t="s">
        <v>137</v>
      </c>
      <c r="K4756" t="s">
        <v>138</v>
      </c>
      <c r="L4756" t="s">
        <v>13483</v>
      </c>
      <c r="M4756" t="s">
        <v>13484</v>
      </c>
      <c r="N4756">
        <v>0.59444444399999996</v>
      </c>
      <c r="O4756">
        <v>0</v>
      </c>
      <c r="P4756">
        <v>1235</v>
      </c>
      <c r="Q4756">
        <v>1</v>
      </c>
      <c r="R4756">
        <v>8</v>
      </c>
      <c r="S4756">
        <v>70</v>
      </c>
      <c r="T4756">
        <v>429</v>
      </c>
      <c r="U4756">
        <v>10</v>
      </c>
      <c r="V4756">
        <v>5</v>
      </c>
      <c r="W4756">
        <v>0</v>
      </c>
      <c r="X4756">
        <v>133.19316540069494</v>
      </c>
      <c r="Y4756">
        <v>0.64640604793426282</v>
      </c>
      <c r="Z4756">
        <v>7.5142261503730516</v>
      </c>
      <c r="AA4756">
        <v>88.028340296576204</v>
      </c>
      <c r="AB4756">
        <v>173.19034668746869</v>
      </c>
      <c r="AC4756">
        <v>120.10491930368323</v>
      </c>
      <c r="AD4756">
        <v>28.527187664115246</v>
      </c>
      <c r="AE4756">
        <v>551.20459155084563</v>
      </c>
    </row>
    <row r="4757" spans="1:31" x14ac:dyDescent="0.3">
      <c r="A4757">
        <v>2698495</v>
      </c>
      <c r="B4757">
        <v>1</v>
      </c>
      <c r="C4757" t="s">
        <v>80</v>
      </c>
      <c r="D4757" t="s">
        <v>106</v>
      </c>
      <c r="E4757" t="s">
        <v>160</v>
      </c>
      <c r="F4757" t="s">
        <v>8886</v>
      </c>
      <c r="G4757" t="s">
        <v>134</v>
      </c>
      <c r="H4757" t="s">
        <v>135</v>
      </c>
      <c r="I4757" t="s">
        <v>136</v>
      </c>
      <c r="J4757" t="s">
        <v>137</v>
      </c>
      <c r="K4757" t="s">
        <v>138</v>
      </c>
      <c r="L4757" t="s">
        <v>13485</v>
      </c>
      <c r="M4757" t="s">
        <v>13486</v>
      </c>
      <c r="N4757">
        <v>8.5833332999999998E-2</v>
      </c>
      <c r="O4757">
        <v>0</v>
      </c>
      <c r="P4757">
        <v>8</v>
      </c>
      <c r="Q4757">
        <v>32</v>
      </c>
      <c r="R4757">
        <v>74</v>
      </c>
      <c r="S4757">
        <v>10</v>
      </c>
      <c r="T4757">
        <v>20</v>
      </c>
      <c r="U4757">
        <v>2</v>
      </c>
      <c r="V4757">
        <v>0</v>
      </c>
      <c r="W4757">
        <v>0</v>
      </c>
      <c r="X4757">
        <v>0.34595935552134605</v>
      </c>
      <c r="Y4757">
        <v>7.6608963059030746</v>
      </c>
      <c r="Z4757">
        <v>13.680317614320282</v>
      </c>
      <c r="AA4757">
        <v>1.9132913425572684</v>
      </c>
      <c r="AB4757">
        <v>7.2419596080433788</v>
      </c>
      <c r="AC4757">
        <v>1.0823912272101315</v>
      </c>
      <c r="AD4757">
        <v>0</v>
      </c>
      <c r="AE4757">
        <v>31.924815453555482</v>
      </c>
    </row>
    <row r="4758" spans="1:31" x14ac:dyDescent="0.3">
      <c r="A4758">
        <v>2698498</v>
      </c>
      <c r="B4758">
        <v>1</v>
      </c>
      <c r="C4758" t="s">
        <v>80</v>
      </c>
      <c r="D4758" t="s">
        <v>97</v>
      </c>
      <c r="E4758" t="s">
        <v>145</v>
      </c>
      <c r="F4758" t="s">
        <v>13487</v>
      </c>
      <c r="G4758" t="s">
        <v>232</v>
      </c>
      <c r="H4758" t="s">
        <v>135</v>
      </c>
      <c r="I4758" t="s">
        <v>136</v>
      </c>
      <c r="J4758" t="s">
        <v>137</v>
      </c>
      <c r="K4758" t="s">
        <v>138</v>
      </c>
      <c r="L4758" t="s">
        <v>13488</v>
      </c>
      <c r="M4758" t="s">
        <v>13489</v>
      </c>
      <c r="N4758">
        <v>0.51472222199999995</v>
      </c>
      <c r="O4758">
        <v>0</v>
      </c>
      <c r="P4758">
        <v>23</v>
      </c>
      <c r="Q4758">
        <v>0</v>
      </c>
      <c r="R4758">
        <v>31</v>
      </c>
      <c r="S4758">
        <v>0</v>
      </c>
      <c r="T4758">
        <v>15</v>
      </c>
      <c r="U4758">
        <v>0</v>
      </c>
      <c r="V4758">
        <v>1</v>
      </c>
      <c r="W4758">
        <v>0</v>
      </c>
      <c r="X4758">
        <v>3.9439367280932416</v>
      </c>
      <c r="Y4758">
        <v>0</v>
      </c>
      <c r="Z4758">
        <v>9.6153659934545335</v>
      </c>
      <c r="AA4758">
        <v>0</v>
      </c>
      <c r="AB4758">
        <v>5.1792571241526009</v>
      </c>
      <c r="AC4758">
        <v>0</v>
      </c>
      <c r="AD4758">
        <v>0</v>
      </c>
      <c r="AE4758">
        <v>18.738559845700376</v>
      </c>
    </row>
    <row r="4759" spans="1:31" x14ac:dyDescent="0.3">
      <c r="A4759">
        <v>2698510</v>
      </c>
      <c r="B4759">
        <v>1</v>
      </c>
      <c r="C4759" t="s">
        <v>81</v>
      </c>
      <c r="D4759" t="s">
        <v>127</v>
      </c>
      <c r="E4759" t="s">
        <v>160</v>
      </c>
      <c r="F4759" t="s">
        <v>13490</v>
      </c>
      <c r="G4759" t="s">
        <v>134</v>
      </c>
      <c r="H4759" t="s">
        <v>135</v>
      </c>
      <c r="I4759" t="s">
        <v>136</v>
      </c>
      <c r="J4759" t="s">
        <v>137</v>
      </c>
      <c r="K4759" t="s">
        <v>138</v>
      </c>
      <c r="L4759" t="s">
        <v>13491</v>
      </c>
      <c r="M4759" t="s">
        <v>13492</v>
      </c>
      <c r="N4759">
        <v>0.71694444400000001</v>
      </c>
      <c r="O4759">
        <v>0</v>
      </c>
      <c r="P4759">
        <v>18</v>
      </c>
      <c r="Q4759">
        <v>0</v>
      </c>
      <c r="R4759">
        <v>4</v>
      </c>
      <c r="S4759">
        <v>5</v>
      </c>
      <c r="T4759">
        <v>11</v>
      </c>
      <c r="U4759">
        <v>0</v>
      </c>
      <c r="V4759">
        <v>0</v>
      </c>
      <c r="W4759">
        <v>0</v>
      </c>
      <c r="X4759">
        <v>3.9694461772297651</v>
      </c>
      <c r="Y4759">
        <v>0</v>
      </c>
      <c r="Z4759">
        <v>0.48128770120082054</v>
      </c>
      <c r="AA4759">
        <v>38.291721804598019</v>
      </c>
      <c r="AB4759">
        <v>10.166753441749485</v>
      </c>
      <c r="AC4759">
        <v>0</v>
      </c>
      <c r="AD4759">
        <v>0</v>
      </c>
      <c r="AE4759">
        <v>52.909209124778087</v>
      </c>
    </row>
    <row r="4760" spans="1:31" x14ac:dyDescent="0.3">
      <c r="A4760">
        <v>2698521</v>
      </c>
      <c r="B4760">
        <v>1</v>
      </c>
      <c r="C4760" t="s">
        <v>80</v>
      </c>
      <c r="D4760" t="s">
        <v>104</v>
      </c>
      <c r="E4760" t="s">
        <v>184</v>
      </c>
      <c r="F4760" t="s">
        <v>13493</v>
      </c>
      <c r="G4760" t="s">
        <v>186</v>
      </c>
      <c r="H4760" t="s">
        <v>187</v>
      </c>
      <c r="I4760" t="s">
        <v>136</v>
      </c>
      <c r="J4760" t="s">
        <v>137</v>
      </c>
      <c r="K4760" t="s">
        <v>138</v>
      </c>
      <c r="L4760" t="s">
        <v>13494</v>
      </c>
      <c r="M4760" t="s">
        <v>13495</v>
      </c>
      <c r="N4760">
        <v>1.878055555</v>
      </c>
      <c r="O4760">
        <v>0</v>
      </c>
      <c r="P4760">
        <v>2</v>
      </c>
      <c r="Q4760">
        <v>0</v>
      </c>
      <c r="R4760">
        <v>1</v>
      </c>
      <c r="S4760">
        <v>0</v>
      </c>
      <c r="T4760">
        <v>0</v>
      </c>
      <c r="U4760">
        <v>0</v>
      </c>
      <c r="V4760">
        <v>0</v>
      </c>
      <c r="W4760">
        <v>0</v>
      </c>
      <c r="X4760">
        <v>0.88374866505332805</v>
      </c>
      <c r="Y4760">
        <v>0</v>
      </c>
      <c r="Z4760">
        <v>0.75882861410325075</v>
      </c>
      <c r="AA4760">
        <v>0</v>
      </c>
      <c r="AB4760">
        <v>0</v>
      </c>
      <c r="AC4760">
        <v>0</v>
      </c>
      <c r="AD4760">
        <v>0</v>
      </c>
      <c r="AE4760">
        <v>1.6425772791565789</v>
      </c>
    </row>
    <row r="4761" spans="1:31" x14ac:dyDescent="0.3">
      <c r="A4761">
        <v>2698527</v>
      </c>
      <c r="B4761">
        <v>1</v>
      </c>
      <c r="C4761" t="s">
        <v>80</v>
      </c>
      <c r="D4761" t="s">
        <v>93</v>
      </c>
      <c r="E4761" t="s">
        <v>132</v>
      </c>
      <c r="F4761" t="s">
        <v>10636</v>
      </c>
      <c r="G4761" t="s">
        <v>134</v>
      </c>
      <c r="H4761" t="s">
        <v>135</v>
      </c>
      <c r="I4761" t="s">
        <v>136</v>
      </c>
      <c r="J4761" t="s">
        <v>137</v>
      </c>
      <c r="K4761" t="s">
        <v>138</v>
      </c>
      <c r="L4761" t="s">
        <v>13496</v>
      </c>
      <c r="M4761" t="s">
        <v>13497</v>
      </c>
      <c r="N4761">
        <v>0.26111111100000001</v>
      </c>
      <c r="O4761">
        <v>0</v>
      </c>
      <c r="P4761">
        <v>0</v>
      </c>
      <c r="Q4761">
        <v>34</v>
      </c>
      <c r="R4761">
        <v>1</v>
      </c>
      <c r="S4761">
        <v>3</v>
      </c>
      <c r="T4761">
        <v>0</v>
      </c>
      <c r="U4761">
        <v>0</v>
      </c>
      <c r="V4761">
        <v>0</v>
      </c>
      <c r="W4761">
        <v>0</v>
      </c>
      <c r="X4761">
        <v>0</v>
      </c>
      <c r="Y4761">
        <v>67.395424427379169</v>
      </c>
      <c r="Z4761">
        <v>0.3212597741888889</v>
      </c>
      <c r="AA4761">
        <v>6.995435693398842</v>
      </c>
      <c r="AB4761">
        <v>0</v>
      </c>
      <c r="AC4761">
        <v>0</v>
      </c>
      <c r="AD4761">
        <v>0</v>
      </c>
      <c r="AE4761">
        <v>74.712119894966904</v>
      </c>
    </row>
    <row r="4762" spans="1:31" x14ac:dyDescent="0.3">
      <c r="A4762">
        <v>2698538</v>
      </c>
      <c r="B4762">
        <v>1</v>
      </c>
      <c r="C4762" t="s">
        <v>80</v>
      </c>
      <c r="D4762" t="s">
        <v>107</v>
      </c>
      <c r="E4762" t="s">
        <v>184</v>
      </c>
      <c r="F4762" t="s">
        <v>13498</v>
      </c>
      <c r="G4762" t="s">
        <v>409</v>
      </c>
      <c r="H4762" t="s">
        <v>187</v>
      </c>
      <c r="I4762" t="s">
        <v>136</v>
      </c>
      <c r="J4762" t="s">
        <v>137</v>
      </c>
      <c r="K4762" t="s">
        <v>138</v>
      </c>
      <c r="L4762" t="s">
        <v>13499</v>
      </c>
      <c r="M4762" t="s">
        <v>13500</v>
      </c>
      <c r="N4762">
        <v>0.81083333300000004</v>
      </c>
      <c r="O4762">
        <v>0</v>
      </c>
      <c r="P4762">
        <v>10</v>
      </c>
      <c r="Q4762">
        <v>0</v>
      </c>
      <c r="R4762">
        <v>6</v>
      </c>
      <c r="S4762">
        <v>0</v>
      </c>
      <c r="T4762">
        <v>9</v>
      </c>
      <c r="U4762">
        <v>0</v>
      </c>
      <c r="V4762">
        <v>0</v>
      </c>
      <c r="W4762">
        <v>0</v>
      </c>
      <c r="X4762">
        <v>2.903072898796788</v>
      </c>
      <c r="Y4762">
        <v>0</v>
      </c>
      <c r="Z4762">
        <v>2.1434726635849728</v>
      </c>
      <c r="AA4762">
        <v>0</v>
      </c>
      <c r="AB4762">
        <v>2.9080640660526731</v>
      </c>
      <c r="AC4762">
        <v>0</v>
      </c>
      <c r="AD4762">
        <v>0</v>
      </c>
      <c r="AE4762">
        <v>7.9546096284344339</v>
      </c>
    </row>
    <row r="4763" spans="1:31" x14ac:dyDescent="0.3">
      <c r="A4763">
        <v>2698293</v>
      </c>
      <c r="B4763">
        <v>1</v>
      </c>
      <c r="C4763" t="s">
        <v>80</v>
      </c>
      <c r="D4763" t="s">
        <v>107</v>
      </c>
      <c r="E4763" t="s">
        <v>160</v>
      </c>
      <c r="F4763" t="s">
        <v>13501</v>
      </c>
      <c r="G4763" t="s">
        <v>165</v>
      </c>
      <c r="H4763" t="s">
        <v>135</v>
      </c>
      <c r="I4763" t="s">
        <v>136</v>
      </c>
      <c r="J4763" t="s">
        <v>137</v>
      </c>
      <c r="K4763" t="s">
        <v>166</v>
      </c>
      <c r="L4763" t="s">
        <v>13502</v>
      </c>
      <c r="M4763" t="s">
        <v>13503</v>
      </c>
      <c r="N4763">
        <v>3.1972222220000002</v>
      </c>
      <c r="O4763">
        <v>0</v>
      </c>
      <c r="P4763">
        <v>5429</v>
      </c>
      <c r="Q4763">
        <v>0</v>
      </c>
      <c r="R4763">
        <v>2</v>
      </c>
      <c r="S4763">
        <v>0</v>
      </c>
      <c r="T4763">
        <v>534</v>
      </c>
      <c r="U4763">
        <v>0</v>
      </c>
      <c r="V4763">
        <v>0</v>
      </c>
      <c r="W4763">
        <v>0</v>
      </c>
      <c r="X4763">
        <v>2266.5741782143914</v>
      </c>
      <c r="Y4763">
        <v>0</v>
      </c>
      <c r="Z4763">
        <v>0.85222521812515328</v>
      </c>
      <c r="AA4763">
        <v>0</v>
      </c>
      <c r="AB4763">
        <v>1272.9967679767387</v>
      </c>
      <c r="AC4763">
        <v>0</v>
      </c>
      <c r="AD4763">
        <v>0</v>
      </c>
      <c r="AE4763">
        <v>3540.4231714092552</v>
      </c>
    </row>
    <row r="4764" spans="1:31" x14ac:dyDescent="0.3">
      <c r="A4764">
        <v>2698299</v>
      </c>
      <c r="B4764">
        <v>1</v>
      </c>
      <c r="C4764" t="s">
        <v>81</v>
      </c>
      <c r="D4764" t="s">
        <v>118</v>
      </c>
      <c r="E4764" t="s">
        <v>145</v>
      </c>
      <c r="F4764" t="s">
        <v>13504</v>
      </c>
      <c r="G4764" t="s">
        <v>176</v>
      </c>
      <c r="H4764" t="s">
        <v>135</v>
      </c>
      <c r="I4764" t="s">
        <v>136</v>
      </c>
      <c r="J4764" t="s">
        <v>137</v>
      </c>
      <c r="K4764" t="s">
        <v>138</v>
      </c>
      <c r="L4764" t="s">
        <v>13505</v>
      </c>
      <c r="M4764" t="s">
        <v>13506</v>
      </c>
      <c r="N4764">
        <v>2.761111111</v>
      </c>
      <c r="O4764">
        <v>0</v>
      </c>
      <c r="P4764">
        <v>0</v>
      </c>
      <c r="Q4764">
        <v>2</v>
      </c>
      <c r="R4764">
        <v>0</v>
      </c>
      <c r="S4764">
        <v>0</v>
      </c>
      <c r="T4764">
        <v>0</v>
      </c>
      <c r="U4764">
        <v>0</v>
      </c>
      <c r="V4764">
        <v>0</v>
      </c>
      <c r="W4764">
        <v>0</v>
      </c>
      <c r="X4764">
        <v>0</v>
      </c>
      <c r="Y4764">
        <v>6.6830184452146968</v>
      </c>
      <c r="Z4764">
        <v>0</v>
      </c>
      <c r="AA4764">
        <v>0</v>
      </c>
      <c r="AB4764">
        <v>0</v>
      </c>
      <c r="AC4764">
        <v>0</v>
      </c>
      <c r="AD4764">
        <v>0</v>
      </c>
      <c r="AE4764">
        <v>6.6830184452146968</v>
      </c>
    </row>
    <row r="4765" spans="1:31" x14ac:dyDescent="0.3">
      <c r="A4765">
        <v>2698376</v>
      </c>
      <c r="B4765">
        <v>1</v>
      </c>
      <c r="C4765" t="s">
        <v>81</v>
      </c>
      <c r="D4765" t="s">
        <v>128</v>
      </c>
      <c r="E4765" t="s">
        <v>145</v>
      </c>
      <c r="F4765" t="s">
        <v>13507</v>
      </c>
      <c r="G4765" t="s">
        <v>232</v>
      </c>
      <c r="H4765" t="s">
        <v>135</v>
      </c>
      <c r="I4765" t="s">
        <v>136</v>
      </c>
      <c r="J4765" t="s">
        <v>137</v>
      </c>
      <c r="K4765" t="s">
        <v>138</v>
      </c>
      <c r="L4765" t="s">
        <v>13508</v>
      </c>
      <c r="M4765" t="s">
        <v>13509</v>
      </c>
      <c r="N4765">
        <v>6.4705555549999998</v>
      </c>
      <c r="O4765">
        <v>0</v>
      </c>
      <c r="P4765">
        <v>1</v>
      </c>
      <c r="Q4765">
        <v>3</v>
      </c>
      <c r="R4765">
        <v>6</v>
      </c>
      <c r="S4765">
        <v>0</v>
      </c>
      <c r="T4765">
        <v>1</v>
      </c>
      <c r="U4765">
        <v>0</v>
      </c>
      <c r="V4765">
        <v>0</v>
      </c>
      <c r="W4765">
        <v>0</v>
      </c>
      <c r="X4765">
        <v>0.48197067941853228</v>
      </c>
      <c r="Y4765">
        <v>13.654820787132227</v>
      </c>
      <c r="Z4765">
        <v>7.1979783238869004</v>
      </c>
      <c r="AA4765">
        <v>0</v>
      </c>
      <c r="AB4765">
        <v>0</v>
      </c>
      <c r="AC4765">
        <v>0</v>
      </c>
      <c r="AD4765">
        <v>0</v>
      </c>
      <c r="AE4765">
        <v>21.334769790437662</v>
      </c>
    </row>
    <row r="4766" spans="1:31" x14ac:dyDescent="0.3">
      <c r="A4766">
        <v>2698421</v>
      </c>
      <c r="B4766">
        <v>1</v>
      </c>
      <c r="C4766" t="s">
        <v>81</v>
      </c>
      <c r="D4766" t="s">
        <v>128</v>
      </c>
      <c r="E4766" t="s">
        <v>213</v>
      </c>
      <c r="F4766" t="s">
        <v>13510</v>
      </c>
      <c r="G4766" t="s">
        <v>215</v>
      </c>
      <c r="H4766" t="s">
        <v>187</v>
      </c>
      <c r="I4766" t="s">
        <v>136</v>
      </c>
      <c r="J4766" t="s">
        <v>137</v>
      </c>
      <c r="K4766" t="s">
        <v>138</v>
      </c>
      <c r="L4766" t="s">
        <v>13511</v>
      </c>
      <c r="M4766" t="s">
        <v>13512</v>
      </c>
      <c r="N4766">
        <v>6.8047222219999997</v>
      </c>
      <c r="O4766">
        <v>0</v>
      </c>
      <c r="P4766">
        <v>13</v>
      </c>
      <c r="Q4766">
        <v>0</v>
      </c>
      <c r="R4766">
        <v>0</v>
      </c>
      <c r="S4766">
        <v>0</v>
      </c>
      <c r="T4766">
        <v>2</v>
      </c>
      <c r="U4766">
        <v>0</v>
      </c>
      <c r="V4766">
        <v>0</v>
      </c>
      <c r="W4766">
        <v>0</v>
      </c>
      <c r="X4766">
        <v>13.305151660948544</v>
      </c>
      <c r="Y4766">
        <v>0</v>
      </c>
      <c r="Z4766">
        <v>0</v>
      </c>
      <c r="AA4766">
        <v>0</v>
      </c>
      <c r="AB4766">
        <v>12.524831152146502</v>
      </c>
      <c r="AC4766">
        <v>0</v>
      </c>
      <c r="AD4766">
        <v>0</v>
      </c>
      <c r="AE4766">
        <v>25.829982813095047</v>
      </c>
    </row>
    <row r="4767" spans="1:31" x14ac:dyDescent="0.3">
      <c r="A4767">
        <v>2698462</v>
      </c>
      <c r="B4767">
        <v>1</v>
      </c>
      <c r="C4767" t="s">
        <v>81</v>
      </c>
      <c r="D4767" t="s">
        <v>128</v>
      </c>
      <c r="E4767" t="s">
        <v>145</v>
      </c>
      <c r="F4767" t="s">
        <v>8370</v>
      </c>
      <c r="G4767" t="s">
        <v>134</v>
      </c>
      <c r="H4767" t="s">
        <v>135</v>
      </c>
      <c r="I4767" t="s">
        <v>136</v>
      </c>
      <c r="J4767" t="s">
        <v>137</v>
      </c>
      <c r="K4767" t="s">
        <v>138</v>
      </c>
      <c r="L4767" t="s">
        <v>13513</v>
      </c>
      <c r="M4767" t="s">
        <v>13514</v>
      </c>
      <c r="N4767">
        <v>3.29</v>
      </c>
      <c r="O4767">
        <v>1</v>
      </c>
      <c r="P4767">
        <v>531</v>
      </c>
      <c r="Q4767">
        <v>1</v>
      </c>
      <c r="R4767">
        <v>16</v>
      </c>
      <c r="S4767">
        <v>0</v>
      </c>
      <c r="T4767">
        <v>45</v>
      </c>
      <c r="U4767">
        <v>0</v>
      </c>
      <c r="V4767">
        <v>0</v>
      </c>
      <c r="W4767">
        <v>0.73328743488333337</v>
      </c>
      <c r="X4767">
        <v>261.95800289483424</v>
      </c>
      <c r="Y4767">
        <v>1.2931763579907314</v>
      </c>
      <c r="Z4767">
        <v>19.797513177966803</v>
      </c>
      <c r="AA4767">
        <v>0</v>
      </c>
      <c r="AB4767">
        <v>54.615609133869391</v>
      </c>
      <c r="AC4767">
        <v>0</v>
      </c>
      <c r="AD4767">
        <v>0</v>
      </c>
      <c r="AE4767">
        <v>338.39758899954444</v>
      </c>
    </row>
    <row r="4768" spans="1:31" x14ac:dyDescent="0.3">
      <c r="A4768">
        <v>2698471</v>
      </c>
      <c r="B4768">
        <v>1</v>
      </c>
      <c r="C4768" t="s">
        <v>81</v>
      </c>
      <c r="D4768" t="s">
        <v>121</v>
      </c>
      <c r="E4768" t="s">
        <v>213</v>
      </c>
      <c r="F4768" t="s">
        <v>13515</v>
      </c>
      <c r="G4768" t="s">
        <v>147</v>
      </c>
      <c r="H4768" t="s">
        <v>187</v>
      </c>
      <c r="I4768" t="s">
        <v>136</v>
      </c>
      <c r="J4768" t="s">
        <v>3</v>
      </c>
      <c r="K4768" t="s">
        <v>138</v>
      </c>
      <c r="L4768" t="s">
        <v>13516</v>
      </c>
      <c r="M4768" t="s">
        <v>13517</v>
      </c>
      <c r="N4768">
        <v>1.1488888880000001</v>
      </c>
      <c r="O4768">
        <v>0</v>
      </c>
      <c r="P4768">
        <v>0</v>
      </c>
      <c r="Q4768">
        <v>0</v>
      </c>
      <c r="R4768">
        <v>1</v>
      </c>
      <c r="S4768">
        <v>0</v>
      </c>
      <c r="T4768">
        <v>0</v>
      </c>
      <c r="U4768">
        <v>0</v>
      </c>
      <c r="V4768">
        <v>0</v>
      </c>
      <c r="W4768">
        <v>0</v>
      </c>
      <c r="X4768">
        <v>0</v>
      </c>
      <c r="Y4768">
        <v>0</v>
      </c>
      <c r="Z4768">
        <v>0.21826226534743401</v>
      </c>
      <c r="AA4768">
        <v>0</v>
      </c>
      <c r="AB4768">
        <v>0</v>
      </c>
      <c r="AC4768">
        <v>0</v>
      </c>
      <c r="AD4768">
        <v>0</v>
      </c>
      <c r="AE4768">
        <v>0.21826226534743401</v>
      </c>
    </row>
    <row r="4769" spans="1:31" x14ac:dyDescent="0.3">
      <c r="A4769">
        <v>2698471</v>
      </c>
      <c r="B4769">
        <v>2</v>
      </c>
      <c r="C4769" t="s">
        <v>81</v>
      </c>
      <c r="D4769" t="s">
        <v>121</v>
      </c>
      <c r="E4769" t="s">
        <v>184</v>
      </c>
      <c r="F4769" t="s">
        <v>13518</v>
      </c>
      <c r="G4769" t="s">
        <v>147</v>
      </c>
      <c r="H4769" t="s">
        <v>187</v>
      </c>
      <c r="I4769" t="s">
        <v>136</v>
      </c>
      <c r="J4769" t="s">
        <v>3</v>
      </c>
      <c r="K4769" t="s">
        <v>138</v>
      </c>
      <c r="L4769" t="s">
        <v>13517</v>
      </c>
      <c r="M4769" t="s">
        <v>13519</v>
      </c>
      <c r="N4769">
        <v>1.449166666</v>
      </c>
      <c r="O4769">
        <v>0</v>
      </c>
      <c r="P4769">
        <v>203</v>
      </c>
      <c r="Q4769">
        <v>0</v>
      </c>
      <c r="R4769">
        <v>2</v>
      </c>
      <c r="S4769">
        <v>0</v>
      </c>
      <c r="T4769">
        <v>154</v>
      </c>
      <c r="U4769">
        <v>0</v>
      </c>
      <c r="V4769">
        <v>0</v>
      </c>
      <c r="W4769">
        <v>0</v>
      </c>
      <c r="X4769">
        <v>42.727742411028373</v>
      </c>
      <c r="Y4769">
        <v>0</v>
      </c>
      <c r="Z4769">
        <v>2.2223081015156583E-2</v>
      </c>
      <c r="AA4769">
        <v>0</v>
      </c>
      <c r="AB4769">
        <v>93.327613000107988</v>
      </c>
      <c r="AC4769">
        <v>0</v>
      </c>
      <c r="AD4769">
        <v>0</v>
      </c>
      <c r="AE4769">
        <v>136.07757849215153</v>
      </c>
    </row>
    <row r="4770" spans="1:31" x14ac:dyDescent="0.3">
      <c r="A4770">
        <v>2698511</v>
      </c>
      <c r="B4770">
        <v>1</v>
      </c>
      <c r="C4770" t="s">
        <v>80</v>
      </c>
      <c r="D4770" t="s">
        <v>104</v>
      </c>
      <c r="E4770" t="s">
        <v>160</v>
      </c>
      <c r="F4770" t="s">
        <v>13520</v>
      </c>
      <c r="G4770" t="s">
        <v>134</v>
      </c>
      <c r="H4770" t="s">
        <v>135</v>
      </c>
      <c r="I4770" t="s">
        <v>136</v>
      </c>
      <c r="J4770" t="s">
        <v>137</v>
      </c>
      <c r="K4770" t="s">
        <v>138</v>
      </c>
      <c r="L4770" t="s">
        <v>13521</v>
      </c>
      <c r="M4770" t="s">
        <v>13522</v>
      </c>
      <c r="N4770">
        <v>0.59777777700000001</v>
      </c>
      <c r="O4770">
        <v>0</v>
      </c>
      <c r="P4770">
        <v>0</v>
      </c>
      <c r="Q4770">
        <v>0</v>
      </c>
      <c r="R4770">
        <v>0</v>
      </c>
      <c r="S4770">
        <v>2</v>
      </c>
      <c r="T4770">
        <v>0</v>
      </c>
      <c r="U4770">
        <v>0</v>
      </c>
      <c r="V4770">
        <v>0</v>
      </c>
      <c r="W4770">
        <v>0</v>
      </c>
      <c r="X4770">
        <v>0</v>
      </c>
      <c r="Y4770">
        <v>0</v>
      </c>
      <c r="Z4770">
        <v>0</v>
      </c>
      <c r="AA4770">
        <v>105.75814048828234</v>
      </c>
      <c r="AB4770">
        <v>0</v>
      </c>
      <c r="AC4770">
        <v>0</v>
      </c>
      <c r="AD4770">
        <v>0</v>
      </c>
      <c r="AE4770">
        <v>105.75814048828234</v>
      </c>
    </row>
    <row r="4771" spans="1:31" x14ac:dyDescent="0.3">
      <c r="A4771">
        <v>2698516</v>
      </c>
      <c r="B4771">
        <v>1</v>
      </c>
      <c r="C4771" t="s">
        <v>81</v>
      </c>
      <c r="D4771" t="s">
        <v>112</v>
      </c>
      <c r="E4771" t="s">
        <v>132</v>
      </c>
      <c r="F4771" t="s">
        <v>13523</v>
      </c>
      <c r="G4771" t="s">
        <v>134</v>
      </c>
      <c r="H4771" t="s">
        <v>135</v>
      </c>
      <c r="I4771" t="s">
        <v>136</v>
      </c>
      <c r="J4771" t="s">
        <v>137</v>
      </c>
      <c r="K4771" t="s">
        <v>138</v>
      </c>
      <c r="L4771" t="s">
        <v>13524</v>
      </c>
      <c r="M4771" t="s">
        <v>13525</v>
      </c>
      <c r="N4771">
        <v>2.7113888880000001</v>
      </c>
      <c r="O4771">
        <v>0</v>
      </c>
      <c r="P4771">
        <v>0</v>
      </c>
      <c r="Q4771">
        <v>25</v>
      </c>
      <c r="R4771">
        <v>0</v>
      </c>
      <c r="S4771">
        <v>2</v>
      </c>
      <c r="T4771">
        <v>0</v>
      </c>
      <c r="U4771">
        <v>0</v>
      </c>
      <c r="V4771">
        <v>0</v>
      </c>
      <c r="W4771">
        <v>0</v>
      </c>
      <c r="X4771">
        <v>0</v>
      </c>
      <c r="Y4771">
        <v>148.89973411238336</v>
      </c>
      <c r="Z4771">
        <v>0</v>
      </c>
      <c r="AA4771">
        <v>1.6730273977473737</v>
      </c>
      <c r="AB4771">
        <v>0</v>
      </c>
      <c r="AC4771">
        <v>0</v>
      </c>
      <c r="AD4771">
        <v>0</v>
      </c>
      <c r="AE4771">
        <v>150.57276151013073</v>
      </c>
    </row>
    <row r="4772" spans="1:31" x14ac:dyDescent="0.3">
      <c r="A4772">
        <v>2698518</v>
      </c>
      <c r="B4772">
        <v>1</v>
      </c>
      <c r="C4772" t="s">
        <v>80</v>
      </c>
      <c r="D4772" t="s">
        <v>103</v>
      </c>
      <c r="E4772" t="s">
        <v>132</v>
      </c>
      <c r="F4772" t="s">
        <v>13526</v>
      </c>
      <c r="G4772" t="s">
        <v>134</v>
      </c>
      <c r="H4772" t="s">
        <v>135</v>
      </c>
      <c r="I4772" t="s">
        <v>136</v>
      </c>
      <c r="J4772" t="s">
        <v>137</v>
      </c>
      <c r="K4772" t="s">
        <v>138</v>
      </c>
      <c r="L4772" t="s">
        <v>13527</v>
      </c>
      <c r="M4772" t="s">
        <v>13528</v>
      </c>
      <c r="N4772">
        <v>0.318333333</v>
      </c>
      <c r="O4772">
        <v>0</v>
      </c>
      <c r="P4772">
        <v>0</v>
      </c>
      <c r="Q4772">
        <v>0</v>
      </c>
      <c r="R4772">
        <v>0</v>
      </c>
      <c r="S4772">
        <v>6</v>
      </c>
      <c r="T4772">
        <v>2</v>
      </c>
      <c r="U4772">
        <v>19</v>
      </c>
      <c r="V4772">
        <v>2</v>
      </c>
      <c r="W4772">
        <v>0</v>
      </c>
      <c r="X4772">
        <v>0</v>
      </c>
      <c r="Y4772">
        <v>0</v>
      </c>
      <c r="Z4772">
        <v>0</v>
      </c>
      <c r="AA4772">
        <v>8.518571849615892</v>
      </c>
      <c r="AB4772">
        <v>0.78695120739163515</v>
      </c>
      <c r="AC4772">
        <v>281.96794504972587</v>
      </c>
      <c r="AD4772">
        <v>7.5285807697125211</v>
      </c>
      <c r="AE4772">
        <v>298.80204887644589</v>
      </c>
    </row>
    <row r="4773" spans="1:31" x14ac:dyDescent="0.3">
      <c r="A4773">
        <v>2698530</v>
      </c>
      <c r="B4773">
        <v>1</v>
      </c>
      <c r="C4773" t="s">
        <v>80</v>
      </c>
      <c r="D4773" t="s">
        <v>100</v>
      </c>
      <c r="E4773" t="s">
        <v>145</v>
      </c>
      <c r="F4773" t="s">
        <v>13529</v>
      </c>
      <c r="G4773" t="s">
        <v>7372</v>
      </c>
      <c r="H4773" t="s">
        <v>135</v>
      </c>
      <c r="I4773" t="s">
        <v>136</v>
      </c>
      <c r="J4773" t="s">
        <v>137</v>
      </c>
      <c r="K4773" t="s">
        <v>138</v>
      </c>
      <c r="L4773" t="s">
        <v>13530</v>
      </c>
      <c r="M4773" t="s">
        <v>13531</v>
      </c>
      <c r="N4773">
        <v>2.261666666</v>
      </c>
      <c r="O4773">
        <v>2</v>
      </c>
      <c r="P4773">
        <v>925</v>
      </c>
      <c r="Q4773">
        <v>4</v>
      </c>
      <c r="R4773">
        <v>44</v>
      </c>
      <c r="S4773">
        <v>11</v>
      </c>
      <c r="T4773">
        <v>69</v>
      </c>
      <c r="U4773">
        <v>0</v>
      </c>
      <c r="V4773">
        <v>0</v>
      </c>
      <c r="W4773">
        <v>1.7389507723991116</v>
      </c>
      <c r="X4773">
        <v>859.87983946499787</v>
      </c>
      <c r="Y4773">
        <v>5.5232617230668914</v>
      </c>
      <c r="Z4773">
        <v>119.32190145165389</v>
      </c>
      <c r="AA4773">
        <v>123.76070242012256</v>
      </c>
      <c r="AB4773">
        <v>134.00224914314032</v>
      </c>
      <c r="AC4773">
        <v>0</v>
      </c>
      <c r="AD4773">
        <v>0</v>
      </c>
      <c r="AE4773">
        <v>1244.2269049753804</v>
      </c>
    </row>
    <row r="4774" spans="1:31" x14ac:dyDescent="0.3">
      <c r="A4774">
        <v>2698541</v>
      </c>
      <c r="B4774">
        <v>1</v>
      </c>
      <c r="C4774" t="s">
        <v>81</v>
      </c>
      <c r="D4774" t="s">
        <v>113</v>
      </c>
      <c r="E4774" t="s">
        <v>145</v>
      </c>
      <c r="F4774" t="s">
        <v>13532</v>
      </c>
      <c r="G4774" t="s">
        <v>176</v>
      </c>
      <c r="H4774" t="s">
        <v>135</v>
      </c>
      <c r="I4774" t="s">
        <v>136</v>
      </c>
      <c r="J4774" t="s">
        <v>137</v>
      </c>
      <c r="K4774" t="s">
        <v>138</v>
      </c>
      <c r="L4774" t="s">
        <v>13533</v>
      </c>
      <c r="M4774" t="s">
        <v>13534</v>
      </c>
      <c r="N4774">
        <v>1.6311111110000001</v>
      </c>
      <c r="O4774">
        <v>0</v>
      </c>
      <c r="P4774">
        <v>38</v>
      </c>
      <c r="Q4774">
        <v>0</v>
      </c>
      <c r="R4774">
        <v>0</v>
      </c>
      <c r="S4774">
        <v>0</v>
      </c>
      <c r="T4774">
        <v>0</v>
      </c>
      <c r="U4774">
        <v>0</v>
      </c>
      <c r="V4774">
        <v>0</v>
      </c>
      <c r="W4774">
        <v>0</v>
      </c>
      <c r="X4774">
        <v>8.4679053899209098</v>
      </c>
      <c r="Y4774">
        <v>0</v>
      </c>
      <c r="Z4774">
        <v>0</v>
      </c>
      <c r="AA4774">
        <v>0</v>
      </c>
      <c r="AB4774">
        <v>0</v>
      </c>
      <c r="AC4774">
        <v>0</v>
      </c>
      <c r="AD4774">
        <v>0</v>
      </c>
      <c r="AE4774">
        <v>8.4679053899209098</v>
      </c>
    </row>
    <row r="4775" spans="1:31" x14ac:dyDescent="0.3">
      <c r="A4775">
        <v>2698376</v>
      </c>
      <c r="B4775">
        <v>2</v>
      </c>
      <c r="C4775" t="s">
        <v>81</v>
      </c>
      <c r="D4775" t="s">
        <v>128</v>
      </c>
      <c r="E4775" t="s">
        <v>132</v>
      </c>
      <c r="F4775" t="s">
        <v>13165</v>
      </c>
      <c r="G4775" t="s">
        <v>232</v>
      </c>
      <c r="H4775" t="s">
        <v>135</v>
      </c>
      <c r="I4775" t="s">
        <v>136</v>
      </c>
      <c r="J4775" t="s">
        <v>137</v>
      </c>
      <c r="K4775" t="s">
        <v>138</v>
      </c>
      <c r="L4775" t="s">
        <v>13509</v>
      </c>
      <c r="M4775" t="s">
        <v>13535</v>
      </c>
      <c r="N4775">
        <v>0.41111111099999997</v>
      </c>
      <c r="O4775">
        <v>3</v>
      </c>
      <c r="P4775">
        <v>1</v>
      </c>
      <c r="Q4775">
        <v>26</v>
      </c>
      <c r="R4775">
        <v>6</v>
      </c>
      <c r="S4775">
        <v>8</v>
      </c>
      <c r="T4775">
        <v>1</v>
      </c>
      <c r="U4775">
        <v>0</v>
      </c>
      <c r="V4775">
        <v>0</v>
      </c>
      <c r="W4775">
        <v>8.0775760581317542</v>
      </c>
      <c r="X4775">
        <v>3.6137041973124451E-2</v>
      </c>
      <c r="Y4775">
        <v>15.573583355806729</v>
      </c>
      <c r="Z4775">
        <v>0.48368769614145551</v>
      </c>
      <c r="AA4775">
        <v>31.470013942942334</v>
      </c>
      <c r="AB4775">
        <v>0</v>
      </c>
      <c r="AC4775">
        <v>0</v>
      </c>
      <c r="AD4775">
        <v>0</v>
      </c>
      <c r="AE4775">
        <v>55.640998094995396</v>
      </c>
    </row>
    <row r="4776" spans="1:31" x14ac:dyDescent="0.3">
      <c r="A4776">
        <v>2698583</v>
      </c>
      <c r="B4776">
        <v>1</v>
      </c>
      <c r="C4776" t="s">
        <v>80</v>
      </c>
      <c r="D4776" t="s">
        <v>110</v>
      </c>
      <c r="E4776" t="s">
        <v>184</v>
      </c>
      <c r="F4776" t="s">
        <v>13536</v>
      </c>
      <c r="G4776" t="s">
        <v>186</v>
      </c>
      <c r="H4776" t="s">
        <v>187</v>
      </c>
      <c r="I4776" t="s">
        <v>136</v>
      </c>
      <c r="J4776" t="s">
        <v>137</v>
      </c>
      <c r="K4776" t="s">
        <v>138</v>
      </c>
      <c r="L4776" t="s">
        <v>13537</v>
      </c>
      <c r="M4776" t="s">
        <v>13538</v>
      </c>
      <c r="N4776">
        <v>1.0213888879999999</v>
      </c>
      <c r="O4776">
        <v>0</v>
      </c>
      <c r="P4776">
        <v>65</v>
      </c>
      <c r="Q4776">
        <v>0</v>
      </c>
      <c r="R4776">
        <v>0</v>
      </c>
      <c r="S4776">
        <v>0</v>
      </c>
      <c r="T4776">
        <v>4</v>
      </c>
      <c r="U4776">
        <v>0</v>
      </c>
      <c r="V4776">
        <v>0</v>
      </c>
      <c r="W4776">
        <v>0</v>
      </c>
      <c r="X4776">
        <v>21.582023730617472</v>
      </c>
      <c r="Y4776">
        <v>0</v>
      </c>
      <c r="Z4776">
        <v>0</v>
      </c>
      <c r="AA4776">
        <v>0</v>
      </c>
      <c r="AB4776">
        <v>11.070998326331289</v>
      </c>
      <c r="AC4776">
        <v>0</v>
      </c>
      <c r="AD4776">
        <v>0</v>
      </c>
      <c r="AE4776">
        <v>32.653022056948757</v>
      </c>
    </row>
    <row r="4777" spans="1:31" x14ac:dyDescent="0.3">
      <c r="A4777">
        <v>2698530</v>
      </c>
      <c r="B4777">
        <v>2</v>
      </c>
      <c r="C4777" t="s">
        <v>80</v>
      </c>
      <c r="D4777" t="s">
        <v>100</v>
      </c>
      <c r="E4777" t="s">
        <v>160</v>
      </c>
      <c r="F4777" t="s">
        <v>12936</v>
      </c>
      <c r="G4777" t="s">
        <v>7372</v>
      </c>
      <c r="H4777" t="s">
        <v>135</v>
      </c>
      <c r="I4777" t="s">
        <v>136</v>
      </c>
      <c r="J4777" t="s">
        <v>137</v>
      </c>
      <c r="K4777" t="s">
        <v>138</v>
      </c>
      <c r="L4777" t="s">
        <v>13531</v>
      </c>
      <c r="M4777" t="s">
        <v>13539</v>
      </c>
      <c r="N4777">
        <v>0.29138888800000001</v>
      </c>
      <c r="O4777">
        <v>2</v>
      </c>
      <c r="P4777">
        <v>1097</v>
      </c>
      <c r="Q4777">
        <v>11</v>
      </c>
      <c r="R4777">
        <v>109</v>
      </c>
      <c r="S4777">
        <v>22</v>
      </c>
      <c r="T4777">
        <v>113</v>
      </c>
      <c r="U4777">
        <v>0</v>
      </c>
      <c r="V4777">
        <v>0</v>
      </c>
      <c r="W4777">
        <v>0.23319719727140131</v>
      </c>
      <c r="X4777">
        <v>132.0579238688581</v>
      </c>
      <c r="Y4777">
        <v>5.2934801583374798</v>
      </c>
      <c r="Z4777">
        <v>30.513574054147586</v>
      </c>
      <c r="AA4777">
        <v>38.075130323193314</v>
      </c>
      <c r="AB4777">
        <v>31.726361283677456</v>
      </c>
      <c r="AC4777">
        <v>0</v>
      </c>
      <c r="AD4777">
        <v>0</v>
      </c>
      <c r="AE4777">
        <v>237.89966688548535</v>
      </c>
    </row>
    <row r="4778" spans="1:31" x14ac:dyDescent="0.3">
      <c r="A4778">
        <v>2698345</v>
      </c>
      <c r="B4778">
        <v>1</v>
      </c>
      <c r="C4778" t="s">
        <v>80</v>
      </c>
      <c r="D4778" t="s">
        <v>94</v>
      </c>
      <c r="E4778" t="s">
        <v>160</v>
      </c>
      <c r="F4778" t="s">
        <v>9752</v>
      </c>
      <c r="G4778" t="s">
        <v>134</v>
      </c>
      <c r="H4778" t="s">
        <v>135</v>
      </c>
      <c r="I4778" t="s">
        <v>136</v>
      </c>
      <c r="J4778" t="s">
        <v>137</v>
      </c>
      <c r="K4778" t="s">
        <v>138</v>
      </c>
      <c r="L4778" t="s">
        <v>13540</v>
      </c>
      <c r="M4778" t="s">
        <v>13541</v>
      </c>
      <c r="N4778">
        <v>1.0877777769999999</v>
      </c>
      <c r="O4778">
        <v>0</v>
      </c>
      <c r="P4778">
        <v>350</v>
      </c>
      <c r="Q4778">
        <v>3</v>
      </c>
      <c r="R4778">
        <v>1</v>
      </c>
      <c r="S4778">
        <v>3</v>
      </c>
      <c r="T4778">
        <v>24</v>
      </c>
      <c r="U4778">
        <v>0</v>
      </c>
      <c r="V4778">
        <v>0</v>
      </c>
      <c r="W4778">
        <v>0</v>
      </c>
      <c r="X4778">
        <v>31.306036379209704</v>
      </c>
      <c r="Y4778">
        <v>30.307891546988468</v>
      </c>
      <c r="Z4778">
        <v>1.0808184486475536</v>
      </c>
      <c r="AA4778">
        <v>3.6173461209976683</v>
      </c>
      <c r="AB4778">
        <v>3.0853122443448022</v>
      </c>
      <c r="AC4778">
        <v>0</v>
      </c>
      <c r="AD4778">
        <v>0</v>
      </c>
      <c r="AE4778">
        <v>69.397404740188207</v>
      </c>
    </row>
    <row r="4779" spans="1:31" x14ac:dyDescent="0.3">
      <c r="A4779">
        <v>2698388</v>
      </c>
      <c r="B4779">
        <v>1</v>
      </c>
      <c r="C4779" t="s">
        <v>81</v>
      </c>
      <c r="D4779" t="s">
        <v>121</v>
      </c>
      <c r="E4779" t="s">
        <v>145</v>
      </c>
      <c r="F4779" t="s">
        <v>12591</v>
      </c>
      <c r="G4779" t="s">
        <v>176</v>
      </c>
      <c r="H4779" t="s">
        <v>135</v>
      </c>
      <c r="I4779" t="s">
        <v>136</v>
      </c>
      <c r="J4779" t="s">
        <v>137</v>
      </c>
      <c r="K4779" t="s">
        <v>138</v>
      </c>
      <c r="L4779" t="s">
        <v>13542</v>
      </c>
      <c r="M4779" t="s">
        <v>13543</v>
      </c>
      <c r="N4779">
        <v>1.062777777</v>
      </c>
      <c r="O4779">
        <v>0</v>
      </c>
      <c r="P4779">
        <v>40</v>
      </c>
      <c r="Q4779">
        <v>0</v>
      </c>
      <c r="R4779">
        <v>32</v>
      </c>
      <c r="S4779">
        <v>0</v>
      </c>
      <c r="T4779">
        <v>4</v>
      </c>
      <c r="U4779">
        <v>0</v>
      </c>
      <c r="V4779">
        <v>0</v>
      </c>
      <c r="W4779">
        <v>0</v>
      </c>
      <c r="X4779">
        <v>5.2381632722080589</v>
      </c>
      <c r="Y4779">
        <v>0</v>
      </c>
      <c r="Z4779">
        <v>4.0187827154905991</v>
      </c>
      <c r="AA4779">
        <v>0</v>
      </c>
      <c r="AB4779">
        <v>2.8394362215455073</v>
      </c>
      <c r="AC4779">
        <v>0</v>
      </c>
      <c r="AD4779">
        <v>0</v>
      </c>
      <c r="AE4779">
        <v>12.096382209244165</v>
      </c>
    </row>
    <row r="4780" spans="1:31" x14ac:dyDescent="0.3">
      <c r="A4780">
        <v>2698393</v>
      </c>
      <c r="B4780">
        <v>1</v>
      </c>
      <c r="C4780" t="s">
        <v>81</v>
      </c>
      <c r="D4780" t="s">
        <v>128</v>
      </c>
      <c r="E4780" t="s">
        <v>132</v>
      </c>
      <c r="F4780" t="s">
        <v>13544</v>
      </c>
      <c r="G4780" t="s">
        <v>409</v>
      </c>
      <c r="H4780" t="s">
        <v>135</v>
      </c>
      <c r="I4780" t="s">
        <v>136</v>
      </c>
      <c r="J4780" t="s">
        <v>137</v>
      </c>
      <c r="K4780" t="s">
        <v>138</v>
      </c>
      <c r="L4780" t="s">
        <v>13545</v>
      </c>
      <c r="M4780" t="s">
        <v>13546</v>
      </c>
      <c r="N4780">
        <v>0.62805555499999999</v>
      </c>
      <c r="O4780">
        <v>5</v>
      </c>
      <c r="P4780">
        <v>586</v>
      </c>
      <c r="Q4780">
        <v>4</v>
      </c>
      <c r="R4780">
        <v>8</v>
      </c>
      <c r="S4780">
        <v>16</v>
      </c>
      <c r="T4780">
        <v>61</v>
      </c>
      <c r="U4780">
        <v>4</v>
      </c>
      <c r="V4780">
        <v>0</v>
      </c>
      <c r="W4780">
        <v>0.67303141780000009</v>
      </c>
      <c r="X4780">
        <v>74.615370378916111</v>
      </c>
      <c r="Y4780">
        <v>2.7789921855658504</v>
      </c>
      <c r="Z4780">
        <v>1.7857469545384057</v>
      </c>
      <c r="AA4780">
        <v>49.387309746349985</v>
      </c>
      <c r="AB4780">
        <v>33.786046435666066</v>
      </c>
      <c r="AC4780">
        <v>171.65095526430298</v>
      </c>
      <c r="AD4780">
        <v>0</v>
      </c>
      <c r="AE4780">
        <v>334.67745238313944</v>
      </c>
    </row>
    <row r="4781" spans="1:31" x14ac:dyDescent="0.3">
      <c r="A4781">
        <v>2698502</v>
      </c>
      <c r="B4781">
        <v>1</v>
      </c>
      <c r="C4781" t="s">
        <v>81</v>
      </c>
      <c r="D4781" t="s">
        <v>128</v>
      </c>
      <c r="E4781" t="s">
        <v>213</v>
      </c>
      <c r="F4781" t="s">
        <v>13547</v>
      </c>
      <c r="G4781" t="s">
        <v>215</v>
      </c>
      <c r="H4781" t="s">
        <v>187</v>
      </c>
      <c r="I4781" t="s">
        <v>136</v>
      </c>
      <c r="J4781" t="s">
        <v>137</v>
      </c>
      <c r="K4781" t="s">
        <v>138</v>
      </c>
      <c r="L4781" t="s">
        <v>13548</v>
      </c>
      <c r="M4781" t="s">
        <v>13549</v>
      </c>
      <c r="N4781">
        <v>4.3463888879999999</v>
      </c>
      <c r="O4781">
        <v>0</v>
      </c>
      <c r="P4781">
        <v>3</v>
      </c>
      <c r="Q4781">
        <v>0</v>
      </c>
      <c r="R4781">
        <v>0</v>
      </c>
      <c r="S4781">
        <v>0</v>
      </c>
      <c r="T4781">
        <v>0</v>
      </c>
      <c r="U4781">
        <v>0</v>
      </c>
      <c r="V4781">
        <v>0</v>
      </c>
      <c r="W4781">
        <v>0</v>
      </c>
      <c r="X4781">
        <v>2.7673916958167797</v>
      </c>
      <c r="Y4781">
        <v>0</v>
      </c>
      <c r="Z4781">
        <v>0</v>
      </c>
      <c r="AA4781">
        <v>0</v>
      </c>
      <c r="AB4781">
        <v>0</v>
      </c>
      <c r="AC4781">
        <v>0</v>
      </c>
      <c r="AD4781">
        <v>0</v>
      </c>
      <c r="AE4781">
        <v>2.7673916958167797</v>
      </c>
    </row>
    <row r="4782" spans="1:31" x14ac:dyDescent="0.3">
      <c r="A4782">
        <v>2698546</v>
      </c>
      <c r="B4782">
        <v>1</v>
      </c>
      <c r="C4782" t="s">
        <v>81</v>
      </c>
      <c r="D4782" t="s">
        <v>127</v>
      </c>
      <c r="E4782" t="s">
        <v>428</v>
      </c>
      <c r="F4782" t="s">
        <v>13550</v>
      </c>
      <c r="G4782" t="s">
        <v>1177</v>
      </c>
      <c r="H4782" t="s">
        <v>187</v>
      </c>
      <c r="I4782" t="s">
        <v>136</v>
      </c>
      <c r="J4782" t="s">
        <v>137</v>
      </c>
      <c r="K4782" t="s">
        <v>138</v>
      </c>
      <c r="L4782" t="s">
        <v>13551</v>
      </c>
      <c r="M4782" t="s">
        <v>13552</v>
      </c>
      <c r="N4782">
        <v>2.2038888879999998</v>
      </c>
      <c r="O4782">
        <v>0</v>
      </c>
      <c r="P4782">
        <v>0</v>
      </c>
      <c r="Q4782">
        <v>0</v>
      </c>
      <c r="R4782">
        <v>0</v>
      </c>
      <c r="S4782">
        <v>0</v>
      </c>
      <c r="T4782">
        <v>3</v>
      </c>
      <c r="U4782">
        <v>0</v>
      </c>
      <c r="V4782">
        <v>0</v>
      </c>
      <c r="W4782">
        <v>0</v>
      </c>
      <c r="X4782">
        <v>0</v>
      </c>
      <c r="Y4782">
        <v>0</v>
      </c>
      <c r="Z4782">
        <v>0</v>
      </c>
      <c r="AA4782">
        <v>0</v>
      </c>
      <c r="AB4782">
        <v>3.2970697108107272</v>
      </c>
      <c r="AC4782">
        <v>0</v>
      </c>
      <c r="AD4782">
        <v>0</v>
      </c>
      <c r="AE4782">
        <v>3.2970697108107272</v>
      </c>
    </row>
    <row r="4783" spans="1:31" x14ac:dyDescent="0.3">
      <c r="A4783">
        <v>2698561</v>
      </c>
      <c r="B4783">
        <v>1</v>
      </c>
      <c r="C4783" t="s">
        <v>81</v>
      </c>
      <c r="D4783" t="s">
        <v>128</v>
      </c>
      <c r="E4783" t="s">
        <v>213</v>
      </c>
      <c r="F4783" t="s">
        <v>13553</v>
      </c>
      <c r="G4783" t="s">
        <v>831</v>
      </c>
      <c r="H4783" t="s">
        <v>187</v>
      </c>
      <c r="I4783" t="s">
        <v>136</v>
      </c>
      <c r="J4783" t="s">
        <v>137</v>
      </c>
      <c r="K4783" t="s">
        <v>138</v>
      </c>
      <c r="L4783" t="s">
        <v>13554</v>
      </c>
      <c r="M4783" t="s">
        <v>13555</v>
      </c>
      <c r="N4783">
        <v>2.216111111</v>
      </c>
      <c r="O4783">
        <v>0</v>
      </c>
      <c r="P4783">
        <v>1</v>
      </c>
      <c r="Q4783">
        <v>0</v>
      </c>
      <c r="R4783">
        <v>0</v>
      </c>
      <c r="S4783">
        <v>0</v>
      </c>
      <c r="T4783">
        <v>0</v>
      </c>
      <c r="U4783">
        <v>0</v>
      </c>
      <c r="V4783">
        <v>0</v>
      </c>
      <c r="W4783">
        <v>0</v>
      </c>
      <c r="X4783">
        <v>0.78365346797355429</v>
      </c>
      <c r="Y4783">
        <v>0</v>
      </c>
      <c r="Z4783">
        <v>0</v>
      </c>
      <c r="AA4783">
        <v>0</v>
      </c>
      <c r="AB4783">
        <v>0</v>
      </c>
      <c r="AC4783">
        <v>0</v>
      </c>
      <c r="AD4783">
        <v>0</v>
      </c>
      <c r="AE4783">
        <v>0.78365346797355429</v>
      </c>
    </row>
    <row r="4784" spans="1:31" x14ac:dyDescent="0.3">
      <c r="A4784">
        <v>2698570</v>
      </c>
      <c r="B4784">
        <v>1</v>
      </c>
      <c r="C4784" t="s">
        <v>81</v>
      </c>
      <c r="D4784" t="s">
        <v>128</v>
      </c>
      <c r="E4784" t="s">
        <v>244</v>
      </c>
      <c r="F4784" t="s">
        <v>13556</v>
      </c>
      <c r="G4784" t="s">
        <v>968</v>
      </c>
      <c r="H4784" t="s">
        <v>187</v>
      </c>
      <c r="I4784" t="s">
        <v>136</v>
      </c>
      <c r="J4784" t="s">
        <v>137</v>
      </c>
      <c r="K4784" t="s">
        <v>138</v>
      </c>
      <c r="L4784" t="s">
        <v>13557</v>
      </c>
      <c r="M4784" t="s">
        <v>13558</v>
      </c>
      <c r="N4784">
        <v>2.1713888880000001</v>
      </c>
      <c r="O4784">
        <v>0</v>
      </c>
      <c r="P4784">
        <v>325</v>
      </c>
      <c r="Q4784">
        <v>0</v>
      </c>
      <c r="R4784">
        <v>2</v>
      </c>
      <c r="S4784">
        <v>0</v>
      </c>
      <c r="T4784">
        <v>7</v>
      </c>
      <c r="U4784">
        <v>0</v>
      </c>
      <c r="V4784">
        <v>0</v>
      </c>
      <c r="W4784">
        <v>0</v>
      </c>
      <c r="X4784">
        <v>181.72998827234676</v>
      </c>
      <c r="Y4784">
        <v>0</v>
      </c>
      <c r="Z4784">
        <v>1.6607036786742879</v>
      </c>
      <c r="AA4784">
        <v>0</v>
      </c>
      <c r="AB4784">
        <v>11.450691974003071</v>
      </c>
      <c r="AC4784">
        <v>0</v>
      </c>
      <c r="AD4784">
        <v>0</v>
      </c>
      <c r="AE4784">
        <v>194.8413839250241</v>
      </c>
    </row>
    <row r="4785" spans="1:31" x14ac:dyDescent="0.3">
      <c r="A4785">
        <v>2692843</v>
      </c>
      <c r="B4785">
        <v>1</v>
      </c>
      <c r="C4785" t="s">
        <v>80</v>
      </c>
      <c r="D4785" t="s">
        <v>94</v>
      </c>
      <c r="E4785" t="s">
        <v>132</v>
      </c>
      <c r="F4785" t="s">
        <v>7005</v>
      </c>
      <c r="G4785" t="s">
        <v>165</v>
      </c>
      <c r="H4785" t="s">
        <v>135</v>
      </c>
      <c r="I4785" t="s">
        <v>136</v>
      </c>
      <c r="J4785" t="s">
        <v>137</v>
      </c>
      <c r="K4785" t="s">
        <v>166</v>
      </c>
      <c r="L4785" t="s">
        <v>13559</v>
      </c>
      <c r="M4785" t="s">
        <v>13560</v>
      </c>
      <c r="N4785">
        <v>0.33222222200000001</v>
      </c>
      <c r="O4785">
        <v>0</v>
      </c>
      <c r="P4785">
        <v>182</v>
      </c>
      <c r="Q4785">
        <v>0</v>
      </c>
      <c r="R4785">
        <v>0</v>
      </c>
      <c r="S4785">
        <v>0</v>
      </c>
      <c r="T4785">
        <v>17</v>
      </c>
      <c r="U4785">
        <v>0</v>
      </c>
      <c r="V4785">
        <v>0</v>
      </c>
      <c r="W4785">
        <v>0</v>
      </c>
      <c r="X4785">
        <v>6.1118375195483381</v>
      </c>
      <c r="Y4785">
        <v>0</v>
      </c>
      <c r="Z4785">
        <v>0</v>
      </c>
      <c r="AA4785">
        <v>0</v>
      </c>
      <c r="AB4785">
        <v>4.7277689496533579</v>
      </c>
      <c r="AC4785">
        <v>0</v>
      </c>
      <c r="AD4785">
        <v>0</v>
      </c>
      <c r="AE4785">
        <v>10.839606469201696</v>
      </c>
    </row>
    <row r="4786" spans="1:31" x14ac:dyDescent="0.3">
      <c r="A4786">
        <v>2692845</v>
      </c>
      <c r="B4786">
        <v>1</v>
      </c>
      <c r="C4786" t="s">
        <v>80</v>
      </c>
      <c r="D4786" t="s">
        <v>94</v>
      </c>
      <c r="E4786" t="s">
        <v>132</v>
      </c>
      <c r="F4786" t="s">
        <v>7008</v>
      </c>
      <c r="G4786" t="s">
        <v>165</v>
      </c>
      <c r="H4786" t="s">
        <v>135</v>
      </c>
      <c r="I4786" t="s">
        <v>136</v>
      </c>
      <c r="J4786" t="s">
        <v>137</v>
      </c>
      <c r="K4786" t="s">
        <v>166</v>
      </c>
      <c r="L4786" t="s">
        <v>13561</v>
      </c>
      <c r="M4786" t="s">
        <v>13562</v>
      </c>
      <c r="N4786">
        <v>3.7152777769999998</v>
      </c>
      <c r="O4786">
        <v>0</v>
      </c>
      <c r="P4786">
        <v>329</v>
      </c>
      <c r="Q4786">
        <v>0</v>
      </c>
      <c r="R4786">
        <v>1</v>
      </c>
      <c r="S4786">
        <v>8</v>
      </c>
      <c r="T4786">
        <v>12</v>
      </c>
      <c r="U4786">
        <v>1</v>
      </c>
      <c r="V4786">
        <v>0</v>
      </c>
      <c r="W4786">
        <v>0</v>
      </c>
      <c r="X4786">
        <v>99.965877785670045</v>
      </c>
      <c r="Y4786">
        <v>0</v>
      </c>
      <c r="Z4786">
        <v>6.8207295528316445</v>
      </c>
      <c r="AA4786">
        <v>160.80793226017329</v>
      </c>
      <c r="AB4786">
        <v>6.5115753349753742</v>
      </c>
      <c r="AC4786">
        <v>216.23036763959567</v>
      </c>
      <c r="AD4786">
        <v>0</v>
      </c>
      <c r="AE4786">
        <v>490.33648257324603</v>
      </c>
    </row>
    <row r="4787" spans="1:31" x14ac:dyDescent="0.3">
      <c r="A4787">
        <v>2694285</v>
      </c>
      <c r="B4787">
        <v>1</v>
      </c>
      <c r="C4787" t="s">
        <v>81</v>
      </c>
      <c r="D4787" t="s">
        <v>121</v>
      </c>
      <c r="E4787" t="s">
        <v>132</v>
      </c>
      <c r="F4787" t="s">
        <v>13563</v>
      </c>
      <c r="G4787" t="s">
        <v>134</v>
      </c>
      <c r="H4787" t="s">
        <v>135</v>
      </c>
      <c r="I4787" t="s">
        <v>169</v>
      </c>
      <c r="J4787" t="s">
        <v>137</v>
      </c>
      <c r="K4787" t="s">
        <v>138</v>
      </c>
      <c r="L4787" t="s">
        <v>13564</v>
      </c>
      <c r="M4787" t="s">
        <v>13565</v>
      </c>
      <c r="N4787">
        <v>1.1111111E-2</v>
      </c>
      <c r="O4787">
        <v>4</v>
      </c>
      <c r="P4787">
        <v>270</v>
      </c>
      <c r="Q4787">
        <v>0</v>
      </c>
      <c r="R4787">
        <v>58</v>
      </c>
      <c r="S4787">
        <v>3</v>
      </c>
      <c r="T4787">
        <v>13</v>
      </c>
      <c r="U4787">
        <v>0</v>
      </c>
      <c r="V4787">
        <v>0</v>
      </c>
      <c r="W4787">
        <v>8.1385951999999994E-3</v>
      </c>
      <c r="X4787">
        <v>0.35358612784768101</v>
      </c>
      <c r="Y4787">
        <v>0</v>
      </c>
      <c r="Z4787">
        <v>0.15822000901549779</v>
      </c>
      <c r="AA4787">
        <v>5.2264865247101111E-2</v>
      </c>
      <c r="AB4787">
        <v>0.10053217785930779</v>
      </c>
      <c r="AC4787">
        <v>0</v>
      </c>
      <c r="AD4787">
        <v>0</v>
      </c>
      <c r="AE4787">
        <v>0.67274177516958766</v>
      </c>
    </row>
    <row r="4788" spans="1:31" x14ac:dyDescent="0.3">
      <c r="A4788">
        <v>2696792</v>
      </c>
      <c r="B4788">
        <v>1</v>
      </c>
      <c r="C4788" t="s">
        <v>80</v>
      </c>
      <c r="D4788" t="s">
        <v>94</v>
      </c>
      <c r="E4788" t="s">
        <v>160</v>
      </c>
      <c r="F4788" t="s">
        <v>13566</v>
      </c>
      <c r="G4788" t="s">
        <v>134</v>
      </c>
      <c r="H4788" t="s">
        <v>135</v>
      </c>
      <c r="I4788" t="s">
        <v>136</v>
      </c>
      <c r="J4788" t="s">
        <v>137</v>
      </c>
      <c r="K4788" t="s">
        <v>138</v>
      </c>
      <c r="L4788" t="s">
        <v>13567</v>
      </c>
      <c r="M4788" t="s">
        <v>13568</v>
      </c>
      <c r="N4788">
        <v>0.62888888799999998</v>
      </c>
      <c r="O4788">
        <v>5</v>
      </c>
      <c r="P4788">
        <v>383</v>
      </c>
      <c r="Q4788">
        <v>19</v>
      </c>
      <c r="R4788">
        <v>20</v>
      </c>
      <c r="S4788">
        <v>4</v>
      </c>
      <c r="T4788">
        <v>34</v>
      </c>
      <c r="U4788">
        <v>0</v>
      </c>
      <c r="V4788">
        <v>0</v>
      </c>
      <c r="W4788">
        <v>1.6832080455709713</v>
      </c>
      <c r="X4788">
        <v>19.351572381955926</v>
      </c>
      <c r="Y4788">
        <v>37.923136134646455</v>
      </c>
      <c r="Z4788">
        <v>2.5637231535841312</v>
      </c>
      <c r="AA4788">
        <v>3.9584287809269831</v>
      </c>
      <c r="AB4788">
        <v>3.4220649365971769</v>
      </c>
      <c r="AC4788">
        <v>0</v>
      </c>
      <c r="AD4788">
        <v>0</v>
      </c>
      <c r="AE4788">
        <v>68.902133433281648</v>
      </c>
    </row>
    <row r="4789" spans="1:31" x14ac:dyDescent="0.3">
      <c r="A4789">
        <v>2698242</v>
      </c>
      <c r="B4789">
        <v>1</v>
      </c>
      <c r="C4789" t="s">
        <v>81</v>
      </c>
      <c r="D4789" t="s">
        <v>127</v>
      </c>
      <c r="E4789" t="s">
        <v>132</v>
      </c>
      <c r="F4789" t="s">
        <v>11434</v>
      </c>
      <c r="G4789" t="s">
        <v>134</v>
      </c>
      <c r="H4789" t="s">
        <v>135</v>
      </c>
      <c r="I4789" t="s">
        <v>136</v>
      </c>
      <c r="J4789" t="s">
        <v>137</v>
      </c>
      <c r="K4789" t="s">
        <v>138</v>
      </c>
      <c r="L4789" t="s">
        <v>13569</v>
      </c>
      <c r="M4789" t="s">
        <v>13570</v>
      </c>
      <c r="N4789">
        <v>2.2075</v>
      </c>
      <c r="O4789">
        <v>9</v>
      </c>
      <c r="P4789">
        <v>3</v>
      </c>
      <c r="Q4789">
        <v>287</v>
      </c>
      <c r="R4789">
        <v>46</v>
      </c>
      <c r="S4789">
        <v>17</v>
      </c>
      <c r="T4789">
        <v>2</v>
      </c>
      <c r="U4789">
        <v>0</v>
      </c>
      <c r="V4789">
        <v>0</v>
      </c>
      <c r="W4789">
        <v>8.561450402555435</v>
      </c>
      <c r="X4789">
        <v>0.87155703137385121</v>
      </c>
      <c r="Y4789">
        <v>419.86329534620501</v>
      </c>
      <c r="Z4789">
        <v>22.713955442314226</v>
      </c>
      <c r="AA4789">
        <v>40.776701074633714</v>
      </c>
      <c r="AB4789">
        <v>19.940996338733285</v>
      </c>
      <c r="AC4789">
        <v>0</v>
      </c>
      <c r="AD4789">
        <v>0</v>
      </c>
      <c r="AE4789">
        <v>512.72795563581553</v>
      </c>
    </row>
    <row r="4790" spans="1:31" x14ac:dyDescent="0.3">
      <c r="A4790">
        <v>2698253</v>
      </c>
      <c r="B4790">
        <v>1</v>
      </c>
      <c r="C4790" t="s">
        <v>81</v>
      </c>
      <c r="D4790" t="s">
        <v>127</v>
      </c>
      <c r="E4790" t="s">
        <v>132</v>
      </c>
      <c r="F4790" t="s">
        <v>11945</v>
      </c>
      <c r="G4790" t="s">
        <v>165</v>
      </c>
      <c r="H4790" t="s">
        <v>135</v>
      </c>
      <c r="I4790" t="s">
        <v>136</v>
      </c>
      <c r="J4790" t="s">
        <v>137</v>
      </c>
      <c r="K4790" t="s">
        <v>166</v>
      </c>
      <c r="L4790" t="s">
        <v>13571</v>
      </c>
      <c r="M4790" t="s">
        <v>13572</v>
      </c>
      <c r="N4790">
        <v>2.2200000000000002</v>
      </c>
      <c r="O4790">
        <v>10</v>
      </c>
      <c r="P4790">
        <v>309</v>
      </c>
      <c r="Q4790">
        <v>307</v>
      </c>
      <c r="R4790">
        <v>446</v>
      </c>
      <c r="S4790">
        <v>44</v>
      </c>
      <c r="T4790">
        <v>49</v>
      </c>
      <c r="U4790">
        <v>0</v>
      </c>
      <c r="V4790">
        <v>1</v>
      </c>
      <c r="W4790">
        <v>10.926722535719078</v>
      </c>
      <c r="X4790">
        <v>121.96485032158812</v>
      </c>
      <c r="Y4790">
        <v>331.630915066787</v>
      </c>
      <c r="Z4790">
        <v>211.26868002770911</v>
      </c>
      <c r="AA4790">
        <v>373.18017471387031</v>
      </c>
      <c r="AB4790">
        <v>47.757566816022852</v>
      </c>
      <c r="AC4790">
        <v>0</v>
      </c>
      <c r="AD4790">
        <v>97.296650659706671</v>
      </c>
      <c r="AE4790">
        <v>1194.025560141403</v>
      </c>
    </row>
    <row r="4791" spans="1:31" x14ac:dyDescent="0.3">
      <c r="A4791">
        <v>2698305</v>
      </c>
      <c r="B4791">
        <v>1</v>
      </c>
      <c r="C4791" t="s">
        <v>81</v>
      </c>
      <c r="D4791" t="s">
        <v>113</v>
      </c>
      <c r="E4791" t="s">
        <v>145</v>
      </c>
      <c r="F4791" t="s">
        <v>13573</v>
      </c>
      <c r="G4791" t="s">
        <v>176</v>
      </c>
      <c r="H4791" t="s">
        <v>135</v>
      </c>
      <c r="I4791" t="s">
        <v>136</v>
      </c>
      <c r="J4791" t="s">
        <v>137</v>
      </c>
      <c r="K4791" t="s">
        <v>138</v>
      </c>
      <c r="L4791" t="s">
        <v>13574</v>
      </c>
      <c r="M4791" t="s">
        <v>13575</v>
      </c>
      <c r="N4791">
        <v>1.524444444</v>
      </c>
      <c r="O4791">
        <v>4</v>
      </c>
      <c r="P4791">
        <v>1</v>
      </c>
      <c r="Q4791">
        <v>7</v>
      </c>
      <c r="R4791">
        <v>21</v>
      </c>
      <c r="S4791">
        <v>0</v>
      </c>
      <c r="T4791">
        <v>1</v>
      </c>
      <c r="U4791">
        <v>0</v>
      </c>
      <c r="V4791">
        <v>0</v>
      </c>
      <c r="W4791">
        <v>0.87257337403819701</v>
      </c>
      <c r="X4791">
        <v>4.4424903334255889E-2</v>
      </c>
      <c r="Y4791">
        <v>5.3999604077618093</v>
      </c>
      <c r="Z4791">
        <v>9.5055023657989786</v>
      </c>
      <c r="AA4791">
        <v>0</v>
      </c>
      <c r="AB4791">
        <v>0.11162123060497502</v>
      </c>
      <c r="AC4791">
        <v>0</v>
      </c>
      <c r="AD4791">
        <v>0</v>
      </c>
      <c r="AE4791">
        <v>15.934082281538215</v>
      </c>
    </row>
    <row r="4792" spans="1:31" x14ac:dyDescent="0.3">
      <c r="A4792">
        <v>2698337</v>
      </c>
      <c r="B4792">
        <v>1</v>
      </c>
      <c r="C4792" t="s">
        <v>81</v>
      </c>
      <c r="D4792" t="s">
        <v>119</v>
      </c>
      <c r="E4792" t="s">
        <v>145</v>
      </c>
      <c r="F4792" t="s">
        <v>4189</v>
      </c>
      <c r="G4792" t="s">
        <v>176</v>
      </c>
      <c r="H4792" t="s">
        <v>135</v>
      </c>
      <c r="I4792" t="s">
        <v>136</v>
      </c>
      <c r="J4792" t="s">
        <v>137</v>
      </c>
      <c r="K4792" t="s">
        <v>138</v>
      </c>
      <c r="L4792" t="s">
        <v>13576</v>
      </c>
      <c r="M4792" t="s">
        <v>13577</v>
      </c>
      <c r="N4792">
        <v>0.70583333299999995</v>
      </c>
      <c r="O4792">
        <v>1</v>
      </c>
      <c r="P4792">
        <v>350</v>
      </c>
      <c r="Q4792">
        <v>0</v>
      </c>
      <c r="R4792">
        <v>12</v>
      </c>
      <c r="S4792">
        <v>0</v>
      </c>
      <c r="T4792">
        <v>18</v>
      </c>
      <c r="U4792">
        <v>0</v>
      </c>
      <c r="V4792">
        <v>0</v>
      </c>
      <c r="W4792">
        <v>0.15564127185749999</v>
      </c>
      <c r="X4792">
        <v>41.228234443459549</v>
      </c>
      <c r="Y4792">
        <v>0</v>
      </c>
      <c r="Z4792">
        <v>2.0202317929538789</v>
      </c>
      <c r="AA4792">
        <v>0</v>
      </c>
      <c r="AB4792">
        <v>2.4359156293576665</v>
      </c>
      <c r="AC4792">
        <v>0</v>
      </c>
      <c r="AD4792">
        <v>0</v>
      </c>
      <c r="AE4792">
        <v>45.840023137628592</v>
      </c>
    </row>
    <row r="4793" spans="1:31" x14ac:dyDescent="0.3">
      <c r="A4793">
        <v>2698340</v>
      </c>
      <c r="B4793">
        <v>1</v>
      </c>
      <c r="C4793" t="s">
        <v>81</v>
      </c>
      <c r="D4793" t="s">
        <v>112</v>
      </c>
      <c r="E4793" t="s">
        <v>160</v>
      </c>
      <c r="F4793" t="s">
        <v>13578</v>
      </c>
      <c r="G4793" t="s">
        <v>165</v>
      </c>
      <c r="H4793" t="s">
        <v>135</v>
      </c>
      <c r="I4793" t="s">
        <v>136</v>
      </c>
      <c r="J4793" t="s">
        <v>137</v>
      </c>
      <c r="K4793" t="s">
        <v>166</v>
      </c>
      <c r="L4793" t="s">
        <v>13579</v>
      </c>
      <c r="M4793" t="s">
        <v>13580</v>
      </c>
      <c r="N4793">
        <v>0.49777777699999998</v>
      </c>
      <c r="O4793">
        <v>1</v>
      </c>
      <c r="P4793">
        <v>860</v>
      </c>
      <c r="Q4793">
        <v>104</v>
      </c>
      <c r="R4793">
        <v>152</v>
      </c>
      <c r="S4793">
        <v>10</v>
      </c>
      <c r="T4793">
        <v>104</v>
      </c>
      <c r="U4793">
        <v>0</v>
      </c>
      <c r="V4793">
        <v>1</v>
      </c>
      <c r="W4793">
        <v>0</v>
      </c>
      <c r="X4793">
        <v>84.236616772520492</v>
      </c>
      <c r="Y4793">
        <v>236.81590473616646</v>
      </c>
      <c r="Z4793">
        <v>113.80518349010546</v>
      </c>
      <c r="AA4793">
        <v>14.148111518223274</v>
      </c>
      <c r="AB4793">
        <v>26.761867111643969</v>
      </c>
      <c r="AC4793">
        <v>0</v>
      </c>
      <c r="AD4793">
        <v>3.3087334361794842</v>
      </c>
      <c r="AE4793">
        <v>479.07641706483918</v>
      </c>
    </row>
    <row r="4794" spans="1:31" x14ac:dyDescent="0.3">
      <c r="A4794">
        <v>2698347</v>
      </c>
      <c r="B4794">
        <v>1</v>
      </c>
      <c r="C4794" t="s">
        <v>80</v>
      </c>
      <c r="D4794" t="s">
        <v>100</v>
      </c>
      <c r="E4794" t="s">
        <v>132</v>
      </c>
      <c r="F4794" t="s">
        <v>13581</v>
      </c>
      <c r="G4794" t="s">
        <v>134</v>
      </c>
      <c r="H4794" t="s">
        <v>135</v>
      </c>
      <c r="I4794" t="s">
        <v>136</v>
      </c>
      <c r="J4794" t="s">
        <v>137</v>
      </c>
      <c r="K4794" t="s">
        <v>138</v>
      </c>
      <c r="L4794" t="s">
        <v>13582</v>
      </c>
      <c r="M4794" t="s">
        <v>13583</v>
      </c>
      <c r="N4794">
        <v>0.573333333</v>
      </c>
      <c r="O4794">
        <v>0</v>
      </c>
      <c r="P4794">
        <v>5</v>
      </c>
      <c r="Q4794">
        <v>60</v>
      </c>
      <c r="R4794">
        <v>72</v>
      </c>
      <c r="S4794">
        <v>4</v>
      </c>
      <c r="T4794">
        <v>5</v>
      </c>
      <c r="U4794">
        <v>0</v>
      </c>
      <c r="V4794">
        <v>0</v>
      </c>
      <c r="W4794">
        <v>0</v>
      </c>
      <c r="X4794">
        <v>1.114997788644696</v>
      </c>
      <c r="Y4794">
        <v>31.060265808094595</v>
      </c>
      <c r="Z4794">
        <v>49.087231434568878</v>
      </c>
      <c r="AA4794">
        <v>40.437261843946416</v>
      </c>
      <c r="AB4794">
        <v>1.9870507297287308</v>
      </c>
      <c r="AC4794">
        <v>0</v>
      </c>
      <c r="AD4794">
        <v>0</v>
      </c>
      <c r="AE4794">
        <v>123.68680760498331</v>
      </c>
    </row>
    <row r="4795" spans="1:31" x14ac:dyDescent="0.3">
      <c r="A4795">
        <v>2698350</v>
      </c>
      <c r="B4795">
        <v>1</v>
      </c>
      <c r="C4795" t="s">
        <v>81</v>
      </c>
      <c r="D4795" t="s">
        <v>114</v>
      </c>
      <c r="E4795" t="s">
        <v>145</v>
      </c>
      <c r="F4795" t="s">
        <v>13584</v>
      </c>
      <c r="G4795" t="s">
        <v>176</v>
      </c>
      <c r="H4795" t="s">
        <v>135</v>
      </c>
      <c r="I4795" t="s">
        <v>136</v>
      </c>
      <c r="J4795" t="s">
        <v>137</v>
      </c>
      <c r="K4795" t="s">
        <v>138</v>
      </c>
      <c r="L4795" t="s">
        <v>13585</v>
      </c>
      <c r="M4795" t="s">
        <v>13586</v>
      </c>
      <c r="N4795">
        <v>0.36944444399999998</v>
      </c>
      <c r="O4795">
        <v>0</v>
      </c>
      <c r="P4795">
        <v>138</v>
      </c>
      <c r="Q4795">
        <v>0</v>
      </c>
      <c r="R4795">
        <v>4</v>
      </c>
      <c r="S4795">
        <v>0</v>
      </c>
      <c r="T4795">
        <v>13</v>
      </c>
      <c r="U4795">
        <v>0</v>
      </c>
      <c r="V4795">
        <v>0</v>
      </c>
      <c r="W4795">
        <v>0</v>
      </c>
      <c r="X4795">
        <v>3.8977401848269855</v>
      </c>
      <c r="Y4795">
        <v>0</v>
      </c>
      <c r="Z4795">
        <v>3.4311219726437497E-2</v>
      </c>
      <c r="AA4795">
        <v>0</v>
      </c>
      <c r="AB4795">
        <v>0.14353230432101946</v>
      </c>
      <c r="AC4795">
        <v>0</v>
      </c>
      <c r="AD4795">
        <v>0</v>
      </c>
      <c r="AE4795">
        <v>4.0755837088744427</v>
      </c>
    </row>
    <row r="4796" spans="1:31" x14ac:dyDescent="0.3">
      <c r="A4796">
        <v>2698528</v>
      </c>
      <c r="B4796">
        <v>1</v>
      </c>
      <c r="C4796" t="s">
        <v>80</v>
      </c>
      <c r="D4796" t="s">
        <v>105</v>
      </c>
      <c r="E4796" t="s">
        <v>184</v>
      </c>
      <c r="F4796" t="s">
        <v>13587</v>
      </c>
      <c r="G4796" t="s">
        <v>147</v>
      </c>
      <c r="H4796" t="s">
        <v>187</v>
      </c>
      <c r="I4796" t="s">
        <v>136</v>
      </c>
      <c r="J4796" t="s">
        <v>3</v>
      </c>
      <c r="K4796" t="s">
        <v>138</v>
      </c>
      <c r="L4796" t="s">
        <v>13588</v>
      </c>
      <c r="M4796" t="s">
        <v>13589</v>
      </c>
      <c r="N4796">
        <v>3.7197222220000001</v>
      </c>
      <c r="O4796">
        <v>0</v>
      </c>
      <c r="P4796">
        <v>112</v>
      </c>
      <c r="Q4796">
        <v>0</v>
      </c>
      <c r="R4796">
        <v>0</v>
      </c>
      <c r="S4796">
        <v>0</v>
      </c>
      <c r="T4796">
        <v>19</v>
      </c>
      <c r="U4796">
        <v>0</v>
      </c>
      <c r="V4796">
        <v>0</v>
      </c>
      <c r="W4796">
        <v>0</v>
      </c>
      <c r="X4796">
        <v>77.87962909627727</v>
      </c>
      <c r="Y4796">
        <v>0</v>
      </c>
      <c r="Z4796">
        <v>0</v>
      </c>
      <c r="AA4796">
        <v>0</v>
      </c>
      <c r="AB4796">
        <v>70.435714675684054</v>
      </c>
      <c r="AC4796">
        <v>0</v>
      </c>
      <c r="AD4796">
        <v>0</v>
      </c>
      <c r="AE4796">
        <v>148.31534377196132</v>
      </c>
    </row>
    <row r="4797" spans="1:31" x14ac:dyDescent="0.3">
      <c r="A4797">
        <v>2698573</v>
      </c>
      <c r="B4797">
        <v>1</v>
      </c>
      <c r="C4797" t="s">
        <v>81</v>
      </c>
      <c r="D4797" t="s">
        <v>127</v>
      </c>
      <c r="E4797" t="s">
        <v>184</v>
      </c>
      <c r="F4797" t="s">
        <v>13590</v>
      </c>
      <c r="G4797" t="s">
        <v>186</v>
      </c>
      <c r="H4797" t="s">
        <v>187</v>
      </c>
      <c r="I4797" t="s">
        <v>136</v>
      </c>
      <c r="J4797" t="s">
        <v>137</v>
      </c>
      <c r="K4797" t="s">
        <v>138</v>
      </c>
      <c r="L4797" t="s">
        <v>13591</v>
      </c>
      <c r="M4797" t="s">
        <v>13592</v>
      </c>
      <c r="N4797">
        <v>3.9611111110000001</v>
      </c>
      <c r="O4797">
        <v>0</v>
      </c>
      <c r="P4797">
        <v>22</v>
      </c>
      <c r="Q4797">
        <v>0</v>
      </c>
      <c r="R4797">
        <v>0</v>
      </c>
      <c r="S4797">
        <v>0</v>
      </c>
      <c r="T4797">
        <v>4</v>
      </c>
      <c r="U4797">
        <v>0</v>
      </c>
      <c r="V4797">
        <v>0</v>
      </c>
      <c r="W4797">
        <v>0</v>
      </c>
      <c r="X4797">
        <v>23.224739312542699</v>
      </c>
      <c r="Y4797">
        <v>0</v>
      </c>
      <c r="Z4797">
        <v>0</v>
      </c>
      <c r="AA4797">
        <v>0</v>
      </c>
      <c r="AB4797">
        <v>8.9700650354484424</v>
      </c>
      <c r="AC4797">
        <v>0</v>
      </c>
      <c r="AD4797">
        <v>0</v>
      </c>
      <c r="AE4797">
        <v>32.194804347991138</v>
      </c>
    </row>
    <row r="4798" spans="1:31" x14ac:dyDescent="0.3">
      <c r="A4798">
        <v>2698593</v>
      </c>
      <c r="B4798">
        <v>1</v>
      </c>
      <c r="C4798" t="s">
        <v>80</v>
      </c>
      <c r="D4798" t="s">
        <v>99</v>
      </c>
      <c r="E4798" t="s">
        <v>213</v>
      </c>
      <c r="F4798" t="s">
        <v>13593</v>
      </c>
      <c r="G4798" t="s">
        <v>215</v>
      </c>
      <c r="H4798" t="s">
        <v>187</v>
      </c>
      <c r="I4798" t="s">
        <v>136</v>
      </c>
      <c r="J4798" t="s">
        <v>137</v>
      </c>
      <c r="K4798" t="s">
        <v>138</v>
      </c>
      <c r="L4798" t="s">
        <v>13594</v>
      </c>
      <c r="M4798" t="s">
        <v>13595</v>
      </c>
      <c r="N4798">
        <v>2.903611111</v>
      </c>
      <c r="O4798">
        <v>0</v>
      </c>
      <c r="P4798">
        <v>1</v>
      </c>
      <c r="Q4798">
        <v>0</v>
      </c>
      <c r="R4798">
        <v>0</v>
      </c>
      <c r="S4798">
        <v>0</v>
      </c>
      <c r="T4798">
        <v>0</v>
      </c>
      <c r="U4798">
        <v>0</v>
      </c>
      <c r="V4798">
        <v>0</v>
      </c>
      <c r="W4798">
        <v>0</v>
      </c>
      <c r="X4798">
        <v>0</v>
      </c>
      <c r="Y4798">
        <v>0</v>
      </c>
      <c r="Z4798">
        <v>0</v>
      </c>
      <c r="AA4798">
        <v>0</v>
      </c>
      <c r="AB4798">
        <v>0</v>
      </c>
      <c r="AC4798">
        <v>0</v>
      </c>
      <c r="AD4798">
        <v>0</v>
      </c>
      <c r="AE4798">
        <v>0</v>
      </c>
    </row>
    <row r="4799" spans="1:31" x14ac:dyDescent="0.3">
      <c r="A4799">
        <v>2698618</v>
      </c>
      <c r="B4799">
        <v>1</v>
      </c>
      <c r="C4799" t="s">
        <v>80</v>
      </c>
      <c r="D4799" t="s">
        <v>83</v>
      </c>
      <c r="E4799" t="s">
        <v>145</v>
      </c>
      <c r="F4799" t="s">
        <v>13596</v>
      </c>
      <c r="G4799" t="s">
        <v>442</v>
      </c>
      <c r="H4799" t="s">
        <v>135</v>
      </c>
      <c r="I4799" t="s">
        <v>136</v>
      </c>
      <c r="J4799" t="s">
        <v>137</v>
      </c>
      <c r="K4799" t="s">
        <v>138</v>
      </c>
      <c r="L4799" t="s">
        <v>13597</v>
      </c>
      <c r="M4799" t="s">
        <v>13598</v>
      </c>
      <c r="N4799">
        <v>0.25305555499999999</v>
      </c>
      <c r="O4799">
        <v>0</v>
      </c>
      <c r="P4799">
        <v>257</v>
      </c>
      <c r="Q4799">
        <v>0</v>
      </c>
      <c r="R4799">
        <v>0</v>
      </c>
      <c r="S4799">
        <v>1</v>
      </c>
      <c r="T4799">
        <v>20</v>
      </c>
      <c r="U4799">
        <v>0</v>
      </c>
      <c r="V4799">
        <v>0</v>
      </c>
      <c r="W4799">
        <v>0</v>
      </c>
      <c r="X4799">
        <v>24.765498888883361</v>
      </c>
      <c r="Y4799">
        <v>0</v>
      </c>
      <c r="Z4799">
        <v>0</v>
      </c>
      <c r="AA4799">
        <v>78.099846421537819</v>
      </c>
      <c r="AB4799">
        <v>2.4260520581030249</v>
      </c>
      <c r="AC4799">
        <v>0</v>
      </c>
      <c r="AD4799">
        <v>0</v>
      </c>
      <c r="AE4799">
        <v>105.2913973685242</v>
      </c>
    </row>
    <row r="4800" spans="1:31" x14ac:dyDescent="0.3">
      <c r="A4800">
        <v>2695631</v>
      </c>
      <c r="B4800">
        <v>1</v>
      </c>
      <c r="C4800" t="s">
        <v>80</v>
      </c>
      <c r="D4800" t="s">
        <v>83</v>
      </c>
      <c r="E4800" t="s">
        <v>132</v>
      </c>
      <c r="F4800" t="s">
        <v>13599</v>
      </c>
      <c r="G4800" t="s">
        <v>134</v>
      </c>
      <c r="H4800" t="s">
        <v>135</v>
      </c>
      <c r="I4800" t="s">
        <v>136</v>
      </c>
      <c r="J4800" t="s">
        <v>137</v>
      </c>
      <c r="K4800" t="s">
        <v>138</v>
      </c>
      <c r="L4800" t="s">
        <v>1801</v>
      </c>
      <c r="M4800" t="s">
        <v>13600</v>
      </c>
      <c r="N4800">
        <v>0.571944444</v>
      </c>
      <c r="O4800">
        <v>0</v>
      </c>
      <c r="P4800">
        <v>857</v>
      </c>
      <c r="Q4800">
        <v>0</v>
      </c>
      <c r="R4800">
        <v>0</v>
      </c>
      <c r="S4800">
        <v>1</v>
      </c>
      <c r="T4800">
        <v>234</v>
      </c>
      <c r="U4800">
        <v>5</v>
      </c>
      <c r="V4800">
        <v>9</v>
      </c>
      <c r="W4800">
        <v>0</v>
      </c>
      <c r="X4800">
        <v>108.32277694762348</v>
      </c>
      <c r="Y4800">
        <v>0</v>
      </c>
      <c r="Z4800">
        <v>0</v>
      </c>
      <c r="AA4800">
        <v>7.4501639857854594</v>
      </c>
      <c r="AB4800">
        <v>229.22749056706621</v>
      </c>
      <c r="AC4800">
        <v>332.39653197770593</v>
      </c>
      <c r="AD4800">
        <v>79.670586665172607</v>
      </c>
      <c r="AE4800">
        <v>757.06755014335363</v>
      </c>
    </row>
    <row r="4801" spans="1:31" x14ac:dyDescent="0.3">
      <c r="A4801">
        <v>2698146</v>
      </c>
      <c r="B4801">
        <v>1</v>
      </c>
      <c r="C4801" t="s">
        <v>81</v>
      </c>
      <c r="D4801" t="s">
        <v>128</v>
      </c>
      <c r="E4801" t="s">
        <v>132</v>
      </c>
      <c r="F4801" t="s">
        <v>4066</v>
      </c>
      <c r="G4801" t="s">
        <v>134</v>
      </c>
      <c r="H4801" t="s">
        <v>135</v>
      </c>
      <c r="I4801" t="s">
        <v>136</v>
      </c>
      <c r="J4801" t="s">
        <v>137</v>
      </c>
      <c r="K4801" t="s">
        <v>138</v>
      </c>
      <c r="L4801" t="s">
        <v>13601</v>
      </c>
      <c r="M4801" t="s">
        <v>13602</v>
      </c>
      <c r="N4801">
        <v>3.3536111110000002</v>
      </c>
      <c r="O4801">
        <v>3</v>
      </c>
      <c r="P4801">
        <v>1</v>
      </c>
      <c r="Q4801">
        <v>26</v>
      </c>
      <c r="R4801">
        <v>6</v>
      </c>
      <c r="S4801">
        <v>8</v>
      </c>
      <c r="T4801">
        <v>1</v>
      </c>
      <c r="U4801">
        <v>0</v>
      </c>
      <c r="V4801">
        <v>0</v>
      </c>
      <c r="W4801">
        <v>47.470194753822554</v>
      </c>
      <c r="X4801">
        <v>0.22375919755124191</v>
      </c>
      <c r="Y4801">
        <v>125.00969453204445</v>
      </c>
      <c r="Z4801">
        <v>3.3721389740722318</v>
      </c>
      <c r="AA4801">
        <v>214.65178316021829</v>
      </c>
      <c r="AB4801">
        <v>0</v>
      </c>
      <c r="AC4801">
        <v>0</v>
      </c>
      <c r="AD4801">
        <v>0</v>
      </c>
      <c r="AE4801">
        <v>390.72757061770881</v>
      </c>
    </row>
    <row r="4802" spans="1:31" x14ac:dyDescent="0.3">
      <c r="A4802">
        <v>2698152</v>
      </c>
      <c r="B4802">
        <v>1</v>
      </c>
      <c r="C4802" t="s">
        <v>81</v>
      </c>
      <c r="D4802" t="s">
        <v>112</v>
      </c>
      <c r="E4802" t="s">
        <v>160</v>
      </c>
      <c r="F4802" t="s">
        <v>10399</v>
      </c>
      <c r="G4802" t="s">
        <v>134</v>
      </c>
      <c r="H4802" t="s">
        <v>135</v>
      </c>
      <c r="I4802" t="s">
        <v>136</v>
      </c>
      <c r="J4802" t="s">
        <v>137</v>
      </c>
      <c r="K4802" t="s">
        <v>138</v>
      </c>
      <c r="L4802" t="s">
        <v>13603</v>
      </c>
      <c r="M4802" t="s">
        <v>13604</v>
      </c>
      <c r="N4802">
        <v>0.156111111</v>
      </c>
      <c r="O4802">
        <v>2</v>
      </c>
      <c r="P4802">
        <v>51</v>
      </c>
      <c r="Q4802">
        <v>18</v>
      </c>
      <c r="R4802">
        <v>44</v>
      </c>
      <c r="S4802">
        <v>5</v>
      </c>
      <c r="T4802">
        <v>5</v>
      </c>
      <c r="U4802">
        <v>1</v>
      </c>
      <c r="V4802">
        <v>0</v>
      </c>
      <c r="W4802">
        <v>4.7454741210600004E-2</v>
      </c>
      <c r="X4802">
        <v>0.55598033649427969</v>
      </c>
      <c r="Y4802">
        <v>6.6950903628804044</v>
      </c>
      <c r="Z4802">
        <v>5.6089014121793914</v>
      </c>
      <c r="AA4802">
        <v>1.5461820171346277</v>
      </c>
      <c r="AB4802">
        <v>0.67601040896930664</v>
      </c>
      <c r="AC4802">
        <v>2.9795848643662142</v>
      </c>
      <c r="AD4802">
        <v>0</v>
      </c>
      <c r="AE4802">
        <v>18.109204143234823</v>
      </c>
    </row>
    <row r="4803" spans="1:31" x14ac:dyDescent="0.3">
      <c r="A4803">
        <v>2698155</v>
      </c>
      <c r="B4803">
        <v>1</v>
      </c>
      <c r="C4803" t="s">
        <v>81</v>
      </c>
      <c r="D4803" t="s">
        <v>118</v>
      </c>
      <c r="E4803" t="s">
        <v>145</v>
      </c>
      <c r="F4803" t="s">
        <v>2947</v>
      </c>
      <c r="G4803" t="s">
        <v>134</v>
      </c>
      <c r="H4803" t="s">
        <v>135</v>
      </c>
      <c r="I4803" t="s">
        <v>169</v>
      </c>
      <c r="J4803" t="s">
        <v>137</v>
      </c>
      <c r="K4803" t="s">
        <v>138</v>
      </c>
      <c r="L4803" t="s">
        <v>13605</v>
      </c>
      <c r="M4803" t="s">
        <v>13606</v>
      </c>
      <c r="N4803">
        <v>1.3611111E-2</v>
      </c>
      <c r="O4803">
        <v>0</v>
      </c>
      <c r="P4803">
        <v>2</v>
      </c>
      <c r="Q4803">
        <v>11</v>
      </c>
      <c r="R4803">
        <v>68</v>
      </c>
      <c r="S4803">
        <v>6</v>
      </c>
      <c r="T4803">
        <v>8</v>
      </c>
      <c r="U4803">
        <v>0</v>
      </c>
      <c r="V4803">
        <v>0</v>
      </c>
      <c r="W4803">
        <v>0</v>
      </c>
      <c r="X4803">
        <v>3.1959499485374999E-3</v>
      </c>
      <c r="Y4803">
        <v>1.0725697899375635</v>
      </c>
      <c r="Z4803">
        <v>0.61758063155161613</v>
      </c>
      <c r="AA4803">
        <v>0.25368992696307402</v>
      </c>
      <c r="AB4803">
        <v>5.5358883928469327E-2</v>
      </c>
      <c r="AC4803">
        <v>0</v>
      </c>
      <c r="AD4803">
        <v>0</v>
      </c>
      <c r="AE4803">
        <v>2.0023951823292601</v>
      </c>
    </row>
    <row r="4804" spans="1:31" x14ac:dyDescent="0.3">
      <c r="A4804">
        <v>2698186</v>
      </c>
      <c r="B4804">
        <v>1</v>
      </c>
      <c r="C4804" t="s">
        <v>80</v>
      </c>
      <c r="D4804" t="s">
        <v>93</v>
      </c>
      <c r="E4804" t="s">
        <v>160</v>
      </c>
      <c r="F4804" t="s">
        <v>8570</v>
      </c>
      <c r="G4804" t="s">
        <v>134</v>
      </c>
      <c r="H4804" t="s">
        <v>135</v>
      </c>
      <c r="I4804" t="s">
        <v>136</v>
      </c>
      <c r="J4804" t="s">
        <v>137</v>
      </c>
      <c r="K4804" t="s">
        <v>138</v>
      </c>
      <c r="L4804" t="s">
        <v>13607</v>
      </c>
      <c r="M4804" t="s">
        <v>13608</v>
      </c>
      <c r="N4804">
        <v>0.29722222199999998</v>
      </c>
      <c r="O4804">
        <v>0</v>
      </c>
      <c r="P4804">
        <v>0</v>
      </c>
      <c r="Q4804">
        <v>12</v>
      </c>
      <c r="R4804">
        <v>0</v>
      </c>
      <c r="S4804">
        <v>1</v>
      </c>
      <c r="T4804">
        <v>0</v>
      </c>
      <c r="U4804">
        <v>0</v>
      </c>
      <c r="V4804">
        <v>0</v>
      </c>
      <c r="W4804">
        <v>0</v>
      </c>
      <c r="X4804">
        <v>0</v>
      </c>
      <c r="Y4804">
        <v>29.76511487597562</v>
      </c>
      <c r="Z4804">
        <v>0</v>
      </c>
      <c r="AA4804">
        <v>1.456969727297269</v>
      </c>
      <c r="AB4804">
        <v>0</v>
      </c>
      <c r="AC4804">
        <v>0</v>
      </c>
      <c r="AD4804">
        <v>0</v>
      </c>
      <c r="AE4804">
        <v>31.22208460327289</v>
      </c>
    </row>
    <row r="4805" spans="1:31" x14ac:dyDescent="0.3">
      <c r="A4805">
        <v>2698224</v>
      </c>
      <c r="B4805">
        <v>1</v>
      </c>
      <c r="C4805" t="s">
        <v>81</v>
      </c>
      <c r="D4805" t="s">
        <v>116</v>
      </c>
      <c r="E4805" t="s">
        <v>132</v>
      </c>
      <c r="F4805" t="s">
        <v>10159</v>
      </c>
      <c r="G4805" t="s">
        <v>134</v>
      </c>
      <c r="H4805" t="s">
        <v>135</v>
      </c>
      <c r="I4805" t="s">
        <v>136</v>
      </c>
      <c r="J4805" t="s">
        <v>137</v>
      </c>
      <c r="K4805" t="s">
        <v>138</v>
      </c>
      <c r="L4805" t="s">
        <v>13609</v>
      </c>
      <c r="M4805" t="s">
        <v>13610</v>
      </c>
      <c r="N4805">
        <v>0.13527777699999999</v>
      </c>
      <c r="O4805">
        <v>2</v>
      </c>
      <c r="P4805">
        <v>408</v>
      </c>
      <c r="Q4805">
        <v>7</v>
      </c>
      <c r="R4805">
        <v>2</v>
      </c>
      <c r="S4805">
        <v>3</v>
      </c>
      <c r="T4805">
        <v>14</v>
      </c>
      <c r="U4805">
        <v>0</v>
      </c>
      <c r="V4805">
        <v>0</v>
      </c>
      <c r="W4805">
        <v>0.30213346515679534</v>
      </c>
      <c r="X4805">
        <v>5.2784855477964721</v>
      </c>
      <c r="Y4805">
        <v>9.3249024465913646</v>
      </c>
      <c r="Z4805">
        <v>0.14559905773111109</v>
      </c>
      <c r="AA4805">
        <v>0.76993615631373991</v>
      </c>
      <c r="AB4805">
        <v>0.4388995713484638</v>
      </c>
      <c r="AC4805">
        <v>0</v>
      </c>
      <c r="AD4805">
        <v>0</v>
      </c>
      <c r="AE4805">
        <v>16.259956244937946</v>
      </c>
    </row>
    <row r="4806" spans="1:31" x14ac:dyDescent="0.3">
      <c r="A4806">
        <v>2698233</v>
      </c>
      <c r="B4806">
        <v>1</v>
      </c>
      <c r="C4806" t="s">
        <v>81</v>
      </c>
      <c r="D4806" t="s">
        <v>123</v>
      </c>
      <c r="E4806" t="s">
        <v>145</v>
      </c>
      <c r="F4806" t="s">
        <v>13611</v>
      </c>
      <c r="G4806" t="s">
        <v>165</v>
      </c>
      <c r="H4806" t="s">
        <v>135</v>
      </c>
      <c r="I4806" t="s">
        <v>136</v>
      </c>
      <c r="J4806" t="s">
        <v>137</v>
      </c>
      <c r="K4806" t="s">
        <v>166</v>
      </c>
      <c r="L4806" t="s">
        <v>13612</v>
      </c>
      <c r="M4806" t="s">
        <v>13613</v>
      </c>
      <c r="N4806">
        <v>1.388055555</v>
      </c>
      <c r="O4806">
        <v>1</v>
      </c>
      <c r="P4806">
        <v>220</v>
      </c>
      <c r="Q4806">
        <v>0</v>
      </c>
      <c r="R4806">
        <v>37</v>
      </c>
      <c r="S4806">
        <v>0</v>
      </c>
      <c r="T4806">
        <v>22</v>
      </c>
      <c r="U4806">
        <v>1</v>
      </c>
      <c r="V4806">
        <v>1</v>
      </c>
      <c r="W4806">
        <v>0.30379879873166671</v>
      </c>
      <c r="X4806">
        <v>43.745277921643726</v>
      </c>
      <c r="Y4806">
        <v>0</v>
      </c>
      <c r="Z4806">
        <v>17.238590991456881</v>
      </c>
      <c r="AA4806">
        <v>0</v>
      </c>
      <c r="AB4806">
        <v>30.932875912646868</v>
      </c>
      <c r="AC4806">
        <v>55.513506026950296</v>
      </c>
      <c r="AD4806">
        <v>0.11511879209159193</v>
      </c>
      <c r="AE4806">
        <v>147.84916844352102</v>
      </c>
    </row>
    <row r="4807" spans="1:31" x14ac:dyDescent="0.3">
      <c r="A4807">
        <v>2698234</v>
      </c>
      <c r="B4807">
        <v>1</v>
      </c>
      <c r="C4807" t="s">
        <v>80</v>
      </c>
      <c r="D4807" t="s">
        <v>103</v>
      </c>
      <c r="E4807" t="s">
        <v>141</v>
      </c>
      <c r="F4807" t="s">
        <v>7242</v>
      </c>
      <c r="G4807" t="s">
        <v>134</v>
      </c>
      <c r="H4807" t="s">
        <v>135</v>
      </c>
      <c r="I4807" t="s">
        <v>136</v>
      </c>
      <c r="J4807" t="s">
        <v>137</v>
      </c>
      <c r="K4807" t="s">
        <v>138</v>
      </c>
      <c r="L4807" t="s">
        <v>13614</v>
      </c>
      <c r="M4807" t="s">
        <v>13615</v>
      </c>
      <c r="N4807">
        <v>0.12916666600000001</v>
      </c>
      <c r="O4807">
        <v>0</v>
      </c>
      <c r="P4807">
        <v>9</v>
      </c>
      <c r="Q4807">
        <v>6</v>
      </c>
      <c r="R4807">
        <v>0</v>
      </c>
      <c r="S4807">
        <v>13</v>
      </c>
      <c r="T4807">
        <v>13</v>
      </c>
      <c r="U4807">
        <v>14</v>
      </c>
      <c r="V4807">
        <v>0</v>
      </c>
      <c r="W4807">
        <v>0</v>
      </c>
      <c r="X4807">
        <v>0.15775837917656252</v>
      </c>
      <c r="Y4807">
        <v>2.3571495168417953</v>
      </c>
      <c r="Z4807">
        <v>0</v>
      </c>
      <c r="AA4807">
        <v>23.737974819554957</v>
      </c>
      <c r="AB4807">
        <v>0.38179251767653505</v>
      </c>
      <c r="AC4807">
        <v>109.9251138397792</v>
      </c>
      <c r="AD4807">
        <v>0</v>
      </c>
      <c r="AE4807">
        <v>136.55978907302904</v>
      </c>
    </row>
    <row r="4808" spans="1:31" x14ac:dyDescent="0.3">
      <c r="A4808">
        <v>2698271</v>
      </c>
      <c r="B4808">
        <v>1</v>
      </c>
      <c r="C4808" t="s">
        <v>80</v>
      </c>
      <c r="D4808" t="s">
        <v>93</v>
      </c>
      <c r="E4808" t="s">
        <v>160</v>
      </c>
      <c r="F4808" t="s">
        <v>6710</v>
      </c>
      <c r="G4808" t="s">
        <v>134</v>
      </c>
      <c r="H4808" t="s">
        <v>135</v>
      </c>
      <c r="I4808" t="s">
        <v>136</v>
      </c>
      <c r="J4808" t="s">
        <v>137</v>
      </c>
      <c r="K4808" t="s">
        <v>138</v>
      </c>
      <c r="L4808" t="s">
        <v>13616</v>
      </c>
      <c r="M4808" t="s">
        <v>13617</v>
      </c>
      <c r="N4808">
        <v>0.75527777699999998</v>
      </c>
      <c r="O4808">
        <v>0</v>
      </c>
      <c r="P4808">
        <v>162</v>
      </c>
      <c r="Q4808">
        <v>7</v>
      </c>
      <c r="R4808">
        <v>80</v>
      </c>
      <c r="S4808">
        <v>5</v>
      </c>
      <c r="T4808">
        <v>38</v>
      </c>
      <c r="U4808">
        <v>0</v>
      </c>
      <c r="V4808">
        <v>0</v>
      </c>
      <c r="W4808">
        <v>0</v>
      </c>
      <c r="X4808">
        <v>16.98546372534306</v>
      </c>
      <c r="Y4808">
        <v>8.3123092953425388</v>
      </c>
      <c r="Z4808">
        <v>154.60038501233552</v>
      </c>
      <c r="AA4808">
        <v>60.978362963175783</v>
      </c>
      <c r="AB4808">
        <v>29.324524854765535</v>
      </c>
      <c r="AC4808">
        <v>0</v>
      </c>
      <c r="AD4808">
        <v>0</v>
      </c>
      <c r="AE4808">
        <v>270.20104585096243</v>
      </c>
    </row>
    <row r="4809" spans="1:31" x14ac:dyDescent="0.3">
      <c r="A4809">
        <v>2698310</v>
      </c>
      <c r="B4809">
        <v>1</v>
      </c>
      <c r="C4809" t="s">
        <v>80</v>
      </c>
      <c r="D4809" t="s">
        <v>97</v>
      </c>
      <c r="E4809" t="s">
        <v>160</v>
      </c>
      <c r="F4809" t="s">
        <v>6422</v>
      </c>
      <c r="G4809" t="s">
        <v>134</v>
      </c>
      <c r="H4809" t="s">
        <v>135</v>
      </c>
      <c r="I4809" t="s">
        <v>136</v>
      </c>
      <c r="J4809" t="s">
        <v>137</v>
      </c>
      <c r="K4809" t="s">
        <v>138</v>
      </c>
      <c r="L4809" t="s">
        <v>13618</v>
      </c>
      <c r="M4809" t="s">
        <v>13619</v>
      </c>
      <c r="N4809">
        <v>0.67222222200000004</v>
      </c>
      <c r="O4809">
        <v>21</v>
      </c>
      <c r="P4809">
        <v>132</v>
      </c>
      <c r="Q4809">
        <v>4</v>
      </c>
      <c r="R4809">
        <v>37</v>
      </c>
      <c r="S4809">
        <v>4</v>
      </c>
      <c r="T4809">
        <v>21</v>
      </c>
      <c r="U4809">
        <v>0</v>
      </c>
      <c r="V4809">
        <v>0</v>
      </c>
      <c r="W4809">
        <v>52.576749515626496</v>
      </c>
      <c r="X4809">
        <v>102.1131091382244</v>
      </c>
      <c r="Y4809">
        <v>1.9869186457553769</v>
      </c>
      <c r="Z4809">
        <v>13.451109826502041</v>
      </c>
      <c r="AA4809">
        <v>8.5384052077918007</v>
      </c>
      <c r="AB4809">
        <v>9.2321447021073428</v>
      </c>
      <c r="AC4809">
        <v>0</v>
      </c>
      <c r="AD4809">
        <v>0</v>
      </c>
      <c r="AE4809">
        <v>187.89843703600746</v>
      </c>
    </row>
    <row r="4810" spans="1:31" x14ac:dyDescent="0.3">
      <c r="A4810">
        <v>2694185</v>
      </c>
      <c r="B4810">
        <v>1</v>
      </c>
      <c r="C4810" t="s">
        <v>80</v>
      </c>
      <c r="D4810" t="s">
        <v>111</v>
      </c>
      <c r="E4810" t="s">
        <v>145</v>
      </c>
      <c r="F4810" t="s">
        <v>13620</v>
      </c>
      <c r="G4810" t="s">
        <v>134</v>
      </c>
      <c r="H4810" t="s">
        <v>135</v>
      </c>
      <c r="I4810" t="s">
        <v>136</v>
      </c>
      <c r="J4810" t="s">
        <v>137</v>
      </c>
      <c r="K4810" t="s">
        <v>138</v>
      </c>
      <c r="L4810" t="s">
        <v>13621</v>
      </c>
      <c r="M4810" t="s">
        <v>13622</v>
      </c>
      <c r="N4810">
        <v>2.2355555549999999</v>
      </c>
      <c r="O4810">
        <v>0</v>
      </c>
      <c r="P4810">
        <v>0</v>
      </c>
      <c r="Q4810">
        <v>0</v>
      </c>
      <c r="R4810">
        <v>0</v>
      </c>
      <c r="S4810">
        <v>7</v>
      </c>
      <c r="T4810">
        <v>6</v>
      </c>
      <c r="U4810">
        <v>0</v>
      </c>
      <c r="V4810">
        <v>0</v>
      </c>
      <c r="W4810">
        <v>0</v>
      </c>
      <c r="X4810">
        <v>0</v>
      </c>
      <c r="Y4810">
        <v>0</v>
      </c>
      <c r="Z4810">
        <v>0</v>
      </c>
      <c r="AA4810">
        <v>4261.0572732828869</v>
      </c>
      <c r="AB4810">
        <v>206.22073740361446</v>
      </c>
      <c r="AC4810">
        <v>0</v>
      </c>
      <c r="AD4810">
        <v>0</v>
      </c>
      <c r="AE4810">
        <v>4467.2780106865011</v>
      </c>
    </row>
    <row r="4811" spans="1:31" x14ac:dyDescent="0.3">
      <c r="A4811">
        <v>2694515</v>
      </c>
      <c r="B4811">
        <v>1</v>
      </c>
      <c r="C4811" t="s">
        <v>80</v>
      </c>
      <c r="D4811" t="s">
        <v>89</v>
      </c>
      <c r="E4811" t="s">
        <v>160</v>
      </c>
      <c r="F4811" t="s">
        <v>13623</v>
      </c>
      <c r="G4811" t="s">
        <v>165</v>
      </c>
      <c r="H4811" t="s">
        <v>135</v>
      </c>
      <c r="I4811" t="s">
        <v>136</v>
      </c>
      <c r="J4811" t="s">
        <v>137</v>
      </c>
      <c r="K4811" t="s">
        <v>166</v>
      </c>
      <c r="L4811" t="s">
        <v>13624</v>
      </c>
      <c r="M4811" t="s">
        <v>13625</v>
      </c>
      <c r="N4811">
        <v>4.7602777769999998</v>
      </c>
      <c r="O4811">
        <v>0</v>
      </c>
      <c r="P4811">
        <v>721</v>
      </c>
      <c r="Q4811">
        <v>0</v>
      </c>
      <c r="R4811">
        <v>5</v>
      </c>
      <c r="S4811">
        <v>0</v>
      </c>
      <c r="T4811">
        <v>92</v>
      </c>
      <c r="U4811">
        <v>0</v>
      </c>
      <c r="V4811">
        <v>0</v>
      </c>
      <c r="W4811">
        <v>0</v>
      </c>
      <c r="X4811">
        <v>775.33379464493044</v>
      </c>
      <c r="Y4811">
        <v>0</v>
      </c>
      <c r="Z4811">
        <v>9.1445549343352166</v>
      </c>
      <c r="AA4811">
        <v>0</v>
      </c>
      <c r="AB4811">
        <v>1251.7526391115389</v>
      </c>
      <c r="AC4811">
        <v>0</v>
      </c>
      <c r="AD4811">
        <v>0</v>
      </c>
      <c r="AE4811">
        <v>2036.2309886908047</v>
      </c>
    </row>
    <row r="4812" spans="1:31" x14ac:dyDescent="0.3">
      <c r="A4812">
        <v>2698617</v>
      </c>
      <c r="B4812">
        <v>1</v>
      </c>
      <c r="C4812" t="s">
        <v>80</v>
      </c>
      <c r="D4812" t="s">
        <v>85</v>
      </c>
      <c r="E4812" t="s">
        <v>428</v>
      </c>
      <c r="F4812" t="s">
        <v>13626</v>
      </c>
      <c r="G4812" t="s">
        <v>409</v>
      </c>
      <c r="H4812" t="s">
        <v>187</v>
      </c>
      <c r="I4812" t="s">
        <v>136</v>
      </c>
      <c r="J4812" t="s">
        <v>137</v>
      </c>
      <c r="K4812" t="s">
        <v>138</v>
      </c>
      <c r="L4812" t="s">
        <v>13627</v>
      </c>
      <c r="M4812" t="s">
        <v>13628</v>
      </c>
      <c r="N4812">
        <v>1.0522222219999999</v>
      </c>
      <c r="O4812">
        <v>0</v>
      </c>
      <c r="P4812">
        <v>21</v>
      </c>
      <c r="Q4812">
        <v>0</v>
      </c>
      <c r="R4812">
        <v>0</v>
      </c>
      <c r="S4812">
        <v>0</v>
      </c>
      <c r="T4812">
        <v>12</v>
      </c>
      <c r="U4812">
        <v>0</v>
      </c>
      <c r="V4812">
        <v>0</v>
      </c>
      <c r="W4812">
        <v>0</v>
      </c>
      <c r="X4812">
        <v>3.187500784389723</v>
      </c>
      <c r="Y4812">
        <v>0</v>
      </c>
      <c r="Z4812">
        <v>0</v>
      </c>
      <c r="AA4812">
        <v>0</v>
      </c>
      <c r="AB4812">
        <v>3.6444910391927858</v>
      </c>
      <c r="AC4812">
        <v>0</v>
      </c>
      <c r="AD4812">
        <v>0</v>
      </c>
      <c r="AE4812">
        <v>6.8319918235825092</v>
      </c>
    </row>
    <row r="4813" spans="1:31" x14ac:dyDescent="0.3">
      <c r="A4813">
        <v>2698620</v>
      </c>
      <c r="B4813">
        <v>1</v>
      </c>
      <c r="C4813" t="s">
        <v>80</v>
      </c>
      <c r="D4813" t="s">
        <v>83</v>
      </c>
      <c r="E4813" t="s">
        <v>213</v>
      </c>
      <c r="F4813" t="s">
        <v>13629</v>
      </c>
      <c r="G4813" t="s">
        <v>215</v>
      </c>
      <c r="H4813" t="s">
        <v>187</v>
      </c>
      <c r="I4813" t="s">
        <v>136</v>
      </c>
      <c r="J4813" t="s">
        <v>137</v>
      </c>
      <c r="K4813" t="s">
        <v>138</v>
      </c>
      <c r="L4813" t="s">
        <v>13630</v>
      </c>
      <c r="M4813" t="s">
        <v>13631</v>
      </c>
      <c r="N4813">
        <v>0.87388888799999997</v>
      </c>
      <c r="O4813">
        <v>0</v>
      </c>
      <c r="P4813">
        <v>3</v>
      </c>
      <c r="Q4813">
        <v>0</v>
      </c>
      <c r="R4813">
        <v>0</v>
      </c>
      <c r="S4813">
        <v>0</v>
      </c>
      <c r="T4813">
        <v>0</v>
      </c>
      <c r="U4813">
        <v>0</v>
      </c>
      <c r="V4813">
        <v>0</v>
      </c>
      <c r="W4813">
        <v>0</v>
      </c>
      <c r="X4813">
        <v>0.57112346729738261</v>
      </c>
      <c r="Y4813">
        <v>0</v>
      </c>
      <c r="Z4813">
        <v>0</v>
      </c>
      <c r="AA4813">
        <v>0</v>
      </c>
      <c r="AB4813">
        <v>0</v>
      </c>
      <c r="AC4813">
        <v>0</v>
      </c>
      <c r="AD4813">
        <v>0</v>
      </c>
      <c r="AE4813">
        <v>0.57112346729738261</v>
      </c>
    </row>
    <row r="4814" spans="1:31" x14ac:dyDescent="0.3">
      <c r="A4814">
        <v>2692220</v>
      </c>
      <c r="B4814">
        <v>1</v>
      </c>
      <c r="C4814" t="s">
        <v>80</v>
      </c>
      <c r="D4814" t="s">
        <v>90</v>
      </c>
      <c r="E4814" t="s">
        <v>141</v>
      </c>
      <c r="F4814" t="s">
        <v>13632</v>
      </c>
      <c r="G4814" t="s">
        <v>165</v>
      </c>
      <c r="H4814" t="s">
        <v>135</v>
      </c>
      <c r="I4814" t="s">
        <v>136</v>
      </c>
      <c r="J4814" t="s">
        <v>137</v>
      </c>
      <c r="K4814" t="s">
        <v>166</v>
      </c>
      <c r="L4814" t="s">
        <v>13633</v>
      </c>
      <c r="M4814" t="s">
        <v>13634</v>
      </c>
      <c r="N4814">
        <v>5.9497222220000001</v>
      </c>
      <c r="O4814">
        <v>0</v>
      </c>
      <c r="P4814">
        <v>3947</v>
      </c>
      <c r="Q4814">
        <v>0</v>
      </c>
      <c r="R4814">
        <v>0</v>
      </c>
      <c r="S4814">
        <v>0</v>
      </c>
      <c r="T4814">
        <v>470</v>
      </c>
      <c r="U4814">
        <v>0</v>
      </c>
      <c r="V4814">
        <v>1</v>
      </c>
      <c r="W4814">
        <v>0</v>
      </c>
      <c r="X4814">
        <v>4296.9259206681236</v>
      </c>
      <c r="Y4814">
        <v>0</v>
      </c>
      <c r="Z4814">
        <v>0</v>
      </c>
      <c r="AA4814">
        <v>0</v>
      </c>
      <c r="AB4814">
        <v>2329.6638105630386</v>
      </c>
      <c r="AC4814">
        <v>0</v>
      </c>
      <c r="AD4814">
        <v>8.3498847667075076</v>
      </c>
      <c r="AE4814">
        <v>6634.9396159978705</v>
      </c>
    </row>
    <row r="4815" spans="1:31" x14ac:dyDescent="0.3">
      <c r="A4815">
        <v>2698158</v>
      </c>
      <c r="B4815">
        <v>1</v>
      </c>
      <c r="C4815" t="s">
        <v>81</v>
      </c>
      <c r="D4815" t="s">
        <v>120</v>
      </c>
      <c r="E4815" t="s">
        <v>145</v>
      </c>
      <c r="F4815" t="s">
        <v>13635</v>
      </c>
      <c r="G4815" t="s">
        <v>165</v>
      </c>
      <c r="H4815" t="s">
        <v>135</v>
      </c>
      <c r="I4815" t="s">
        <v>136</v>
      </c>
      <c r="J4815" t="s">
        <v>137</v>
      </c>
      <c r="K4815" t="s">
        <v>166</v>
      </c>
      <c r="L4815" t="s">
        <v>13636</v>
      </c>
      <c r="M4815" t="s">
        <v>13637</v>
      </c>
      <c r="N4815">
        <v>4.4922222219999997</v>
      </c>
      <c r="O4815">
        <v>1</v>
      </c>
      <c r="P4815">
        <v>1741</v>
      </c>
      <c r="Q4815">
        <v>0</v>
      </c>
      <c r="R4815">
        <v>12</v>
      </c>
      <c r="S4815">
        <v>0</v>
      </c>
      <c r="T4815">
        <v>95</v>
      </c>
      <c r="U4815">
        <v>0</v>
      </c>
      <c r="V4815">
        <v>0</v>
      </c>
      <c r="W4815">
        <v>0.9826245297516667</v>
      </c>
      <c r="X4815">
        <v>1466.697494149359</v>
      </c>
      <c r="Y4815">
        <v>0</v>
      </c>
      <c r="Z4815">
        <v>30.016387044518886</v>
      </c>
      <c r="AA4815">
        <v>0</v>
      </c>
      <c r="AB4815">
        <v>248.42016634902404</v>
      </c>
      <c r="AC4815">
        <v>0</v>
      </c>
      <c r="AD4815">
        <v>0</v>
      </c>
      <c r="AE4815">
        <v>1746.1166720726537</v>
      </c>
    </row>
    <row r="4816" spans="1:31" x14ac:dyDescent="0.3">
      <c r="A4816">
        <v>2698207</v>
      </c>
      <c r="B4816">
        <v>1</v>
      </c>
      <c r="C4816" t="s">
        <v>81</v>
      </c>
      <c r="D4816" t="s">
        <v>120</v>
      </c>
      <c r="E4816" t="s">
        <v>132</v>
      </c>
      <c r="F4816" t="s">
        <v>13638</v>
      </c>
      <c r="G4816" t="s">
        <v>134</v>
      </c>
      <c r="H4816" t="s">
        <v>135</v>
      </c>
      <c r="I4816" t="s">
        <v>136</v>
      </c>
      <c r="J4816" t="s">
        <v>137</v>
      </c>
      <c r="K4816" t="s">
        <v>138</v>
      </c>
      <c r="L4816" t="s">
        <v>13639</v>
      </c>
      <c r="M4816" t="s">
        <v>13640</v>
      </c>
      <c r="N4816">
        <v>1.7183333329999999</v>
      </c>
      <c r="O4816">
        <v>1</v>
      </c>
      <c r="P4816">
        <v>135</v>
      </c>
      <c r="Q4816">
        <v>37</v>
      </c>
      <c r="R4816">
        <v>11</v>
      </c>
      <c r="S4816">
        <v>1</v>
      </c>
      <c r="T4816">
        <v>20</v>
      </c>
      <c r="U4816">
        <v>0</v>
      </c>
      <c r="V4816">
        <v>0</v>
      </c>
      <c r="W4816">
        <v>0</v>
      </c>
      <c r="X4816">
        <v>36.726359488034653</v>
      </c>
      <c r="Y4816">
        <v>249.42742125652376</v>
      </c>
      <c r="Z4816">
        <v>41.083245510695058</v>
      </c>
      <c r="AA4816">
        <v>0.27009405254721069</v>
      </c>
      <c r="AB4816">
        <v>6.9711106712935615</v>
      </c>
      <c r="AC4816">
        <v>0</v>
      </c>
      <c r="AD4816">
        <v>0</v>
      </c>
      <c r="AE4816">
        <v>334.47823097909423</v>
      </c>
    </row>
    <row r="4817" spans="1:31" x14ac:dyDescent="0.3">
      <c r="A4817">
        <v>2698280</v>
      </c>
      <c r="B4817">
        <v>1</v>
      </c>
      <c r="C4817" t="s">
        <v>80</v>
      </c>
      <c r="D4817" t="s">
        <v>103</v>
      </c>
      <c r="E4817" t="s">
        <v>160</v>
      </c>
      <c r="F4817" t="s">
        <v>13641</v>
      </c>
      <c r="G4817" t="s">
        <v>346</v>
      </c>
      <c r="H4817" t="s">
        <v>135</v>
      </c>
      <c r="I4817" t="s">
        <v>136</v>
      </c>
      <c r="J4817" t="s">
        <v>137</v>
      </c>
      <c r="K4817" t="s">
        <v>166</v>
      </c>
      <c r="L4817" t="s">
        <v>13642</v>
      </c>
      <c r="M4817" t="s">
        <v>13643</v>
      </c>
      <c r="N4817">
        <v>4.7155555549999999</v>
      </c>
      <c r="O4817">
        <v>0</v>
      </c>
      <c r="P4817">
        <v>2430</v>
      </c>
      <c r="Q4817">
        <v>0</v>
      </c>
      <c r="R4817">
        <v>0</v>
      </c>
      <c r="S4817">
        <v>0</v>
      </c>
      <c r="T4817">
        <v>870</v>
      </c>
      <c r="U4817">
        <v>0</v>
      </c>
      <c r="V4817">
        <v>0</v>
      </c>
      <c r="W4817">
        <v>0</v>
      </c>
      <c r="X4817">
        <v>2115.219601142498</v>
      </c>
      <c r="Y4817">
        <v>0</v>
      </c>
      <c r="Z4817">
        <v>0</v>
      </c>
      <c r="AA4817">
        <v>0</v>
      </c>
      <c r="AB4817">
        <v>3871.0682034616243</v>
      </c>
      <c r="AC4817">
        <v>0</v>
      </c>
      <c r="AD4817">
        <v>0</v>
      </c>
      <c r="AE4817">
        <v>5986.2878046041224</v>
      </c>
    </row>
    <row r="4818" spans="1:31" x14ac:dyDescent="0.3">
      <c r="A4818">
        <v>2698291</v>
      </c>
      <c r="B4818">
        <v>1</v>
      </c>
      <c r="C4818" t="s">
        <v>80</v>
      </c>
      <c r="D4818" t="s">
        <v>102</v>
      </c>
      <c r="E4818" t="s">
        <v>145</v>
      </c>
      <c r="F4818" t="s">
        <v>718</v>
      </c>
      <c r="G4818" t="s">
        <v>176</v>
      </c>
      <c r="H4818" t="s">
        <v>135</v>
      </c>
      <c r="I4818" t="s">
        <v>136</v>
      </c>
      <c r="J4818" t="s">
        <v>137</v>
      </c>
      <c r="K4818" t="s">
        <v>138</v>
      </c>
      <c r="L4818" t="s">
        <v>13644</v>
      </c>
      <c r="M4818" t="s">
        <v>13645</v>
      </c>
      <c r="N4818">
        <v>0.58750000000000002</v>
      </c>
      <c r="O4818">
        <v>0</v>
      </c>
      <c r="P4818">
        <v>39</v>
      </c>
      <c r="Q4818">
        <v>0</v>
      </c>
      <c r="R4818">
        <v>131</v>
      </c>
      <c r="S4818">
        <v>0</v>
      </c>
      <c r="T4818">
        <v>51</v>
      </c>
      <c r="U4818">
        <v>0</v>
      </c>
      <c r="V4818">
        <v>0</v>
      </c>
      <c r="W4818">
        <v>0</v>
      </c>
      <c r="X4818">
        <v>3.3573178899437415</v>
      </c>
      <c r="Y4818">
        <v>0</v>
      </c>
      <c r="Z4818">
        <v>36.036635863305115</v>
      </c>
      <c r="AA4818">
        <v>0</v>
      </c>
      <c r="AB4818">
        <v>34.540594658226645</v>
      </c>
      <c r="AC4818">
        <v>0</v>
      </c>
      <c r="AD4818">
        <v>0</v>
      </c>
      <c r="AE4818">
        <v>73.934548411475504</v>
      </c>
    </row>
    <row r="4819" spans="1:31" x14ac:dyDescent="0.3">
      <c r="A4819">
        <v>2698312</v>
      </c>
      <c r="B4819">
        <v>1</v>
      </c>
      <c r="C4819" t="s">
        <v>81</v>
      </c>
      <c r="D4819" t="s">
        <v>117</v>
      </c>
      <c r="E4819" t="s">
        <v>213</v>
      </c>
      <c r="F4819" t="s">
        <v>13646</v>
      </c>
      <c r="G4819" t="s">
        <v>688</v>
      </c>
      <c r="H4819" t="s">
        <v>187</v>
      </c>
      <c r="I4819" t="s">
        <v>136</v>
      </c>
      <c r="J4819" t="s">
        <v>137</v>
      </c>
      <c r="K4819" t="s">
        <v>138</v>
      </c>
      <c r="L4819" t="s">
        <v>13647</v>
      </c>
      <c r="M4819" t="s">
        <v>13648</v>
      </c>
      <c r="N4819">
        <v>1.136666666</v>
      </c>
      <c r="O4819">
        <v>0</v>
      </c>
      <c r="P4819">
        <v>1</v>
      </c>
      <c r="Q4819">
        <v>0</v>
      </c>
      <c r="R4819">
        <v>0</v>
      </c>
      <c r="S4819">
        <v>0</v>
      </c>
      <c r="T4819">
        <v>0</v>
      </c>
      <c r="U4819">
        <v>0</v>
      </c>
      <c r="V4819">
        <v>0</v>
      </c>
      <c r="W4819">
        <v>0</v>
      </c>
      <c r="X4819">
        <v>0</v>
      </c>
      <c r="Y4819">
        <v>0</v>
      </c>
      <c r="Z4819">
        <v>0</v>
      </c>
      <c r="AA4819">
        <v>0</v>
      </c>
      <c r="AB4819">
        <v>0</v>
      </c>
      <c r="AC4819">
        <v>0</v>
      </c>
      <c r="AD4819">
        <v>0</v>
      </c>
      <c r="AE4819">
        <v>0</v>
      </c>
    </row>
    <row r="4820" spans="1:31" x14ac:dyDescent="0.3">
      <c r="A4820">
        <v>2698381</v>
      </c>
      <c r="B4820">
        <v>1</v>
      </c>
      <c r="C4820" t="s">
        <v>80</v>
      </c>
      <c r="D4820" t="s">
        <v>98</v>
      </c>
      <c r="E4820" t="s">
        <v>244</v>
      </c>
      <c r="F4820" t="s">
        <v>13649</v>
      </c>
      <c r="G4820" t="s">
        <v>165</v>
      </c>
      <c r="H4820" t="s">
        <v>187</v>
      </c>
      <c r="I4820" t="s">
        <v>136</v>
      </c>
      <c r="J4820" t="s">
        <v>137</v>
      </c>
      <c r="K4820" t="s">
        <v>166</v>
      </c>
      <c r="L4820" t="s">
        <v>13650</v>
      </c>
      <c r="M4820" t="s">
        <v>13651</v>
      </c>
      <c r="N4820">
        <v>2.298333333</v>
      </c>
      <c r="O4820">
        <v>0</v>
      </c>
      <c r="P4820">
        <v>2</v>
      </c>
      <c r="Q4820">
        <v>0</v>
      </c>
      <c r="R4820">
        <v>10</v>
      </c>
      <c r="S4820">
        <v>0</v>
      </c>
      <c r="T4820">
        <v>7</v>
      </c>
      <c r="U4820">
        <v>0</v>
      </c>
      <c r="V4820">
        <v>0</v>
      </c>
      <c r="W4820">
        <v>0</v>
      </c>
      <c r="X4820">
        <v>1.2815155610502007</v>
      </c>
      <c r="Y4820">
        <v>0</v>
      </c>
      <c r="Z4820">
        <v>47.195696904831046</v>
      </c>
      <c r="AA4820">
        <v>0</v>
      </c>
      <c r="AB4820">
        <v>29.61234479230351</v>
      </c>
      <c r="AC4820">
        <v>0</v>
      </c>
      <c r="AD4820">
        <v>0</v>
      </c>
      <c r="AE4820">
        <v>78.089557258184755</v>
      </c>
    </row>
    <row r="4821" spans="1:31" x14ac:dyDescent="0.3">
      <c r="A4821">
        <v>2698520</v>
      </c>
      <c r="B4821">
        <v>1</v>
      </c>
      <c r="C4821" t="s">
        <v>80</v>
      </c>
      <c r="D4821" t="s">
        <v>105</v>
      </c>
      <c r="E4821" t="s">
        <v>145</v>
      </c>
      <c r="F4821" t="s">
        <v>13652</v>
      </c>
      <c r="G4821" t="s">
        <v>176</v>
      </c>
      <c r="H4821" t="s">
        <v>135</v>
      </c>
      <c r="I4821" t="s">
        <v>136</v>
      </c>
      <c r="J4821" t="s">
        <v>137</v>
      </c>
      <c r="K4821" t="s">
        <v>138</v>
      </c>
      <c r="L4821" t="s">
        <v>13653</v>
      </c>
      <c r="M4821" t="s">
        <v>13654</v>
      </c>
      <c r="N4821">
        <v>5.3088888880000003</v>
      </c>
      <c r="O4821">
        <v>1</v>
      </c>
      <c r="P4821">
        <v>0</v>
      </c>
      <c r="Q4821">
        <v>7</v>
      </c>
      <c r="R4821">
        <v>0</v>
      </c>
      <c r="S4821">
        <v>5</v>
      </c>
      <c r="T4821">
        <v>0</v>
      </c>
      <c r="U4821">
        <v>1</v>
      </c>
      <c r="V4821">
        <v>0</v>
      </c>
      <c r="W4821">
        <v>4.1868819393990089</v>
      </c>
      <c r="X4821">
        <v>0</v>
      </c>
      <c r="Y4821">
        <v>103.33701704132602</v>
      </c>
      <c r="Z4821">
        <v>0</v>
      </c>
      <c r="AA4821">
        <v>86.840922990780172</v>
      </c>
      <c r="AB4821">
        <v>0</v>
      </c>
      <c r="AC4821">
        <v>123.50563049941702</v>
      </c>
      <c r="AD4821">
        <v>0</v>
      </c>
      <c r="AE4821">
        <v>317.8704524709222</v>
      </c>
    </row>
    <row r="4822" spans="1:31" x14ac:dyDescent="0.3">
      <c r="A4822">
        <v>2698597</v>
      </c>
      <c r="B4822">
        <v>1</v>
      </c>
      <c r="C4822" t="s">
        <v>80</v>
      </c>
      <c r="D4822" t="s">
        <v>94</v>
      </c>
      <c r="E4822" t="s">
        <v>145</v>
      </c>
      <c r="F4822" t="s">
        <v>13655</v>
      </c>
      <c r="G4822" t="s">
        <v>176</v>
      </c>
      <c r="H4822" t="s">
        <v>135</v>
      </c>
      <c r="I4822" t="s">
        <v>136</v>
      </c>
      <c r="J4822" t="s">
        <v>137</v>
      </c>
      <c r="K4822" t="s">
        <v>138</v>
      </c>
      <c r="L4822" t="s">
        <v>13656</v>
      </c>
      <c r="M4822" t="s">
        <v>13657</v>
      </c>
      <c r="N4822">
        <v>3.7149999999999999</v>
      </c>
      <c r="O4822">
        <v>0</v>
      </c>
      <c r="P4822">
        <v>0</v>
      </c>
      <c r="Q4822">
        <v>0</v>
      </c>
      <c r="R4822">
        <v>12</v>
      </c>
      <c r="S4822">
        <v>0</v>
      </c>
      <c r="T4822">
        <v>1</v>
      </c>
      <c r="U4822">
        <v>0</v>
      </c>
      <c r="V4822">
        <v>0</v>
      </c>
      <c r="W4822">
        <v>0</v>
      </c>
      <c r="X4822">
        <v>0</v>
      </c>
      <c r="Y4822">
        <v>0</v>
      </c>
      <c r="Z4822">
        <v>17.497829821920419</v>
      </c>
      <c r="AA4822">
        <v>0</v>
      </c>
      <c r="AB4822">
        <v>0.142453594814232</v>
      </c>
      <c r="AC4822">
        <v>0</v>
      </c>
      <c r="AD4822">
        <v>0</v>
      </c>
      <c r="AE4822">
        <v>17.640283416734651</v>
      </c>
    </row>
    <row r="4823" spans="1:31" x14ac:dyDescent="0.3">
      <c r="A4823">
        <v>2698604</v>
      </c>
      <c r="B4823">
        <v>1</v>
      </c>
      <c r="C4823" t="s">
        <v>81</v>
      </c>
      <c r="D4823" t="s">
        <v>112</v>
      </c>
      <c r="E4823" t="s">
        <v>428</v>
      </c>
      <c r="F4823" t="s">
        <v>13658</v>
      </c>
      <c r="G4823" t="s">
        <v>409</v>
      </c>
      <c r="H4823" t="s">
        <v>187</v>
      </c>
      <c r="I4823" t="s">
        <v>136</v>
      </c>
      <c r="J4823" t="s">
        <v>137</v>
      </c>
      <c r="K4823" t="s">
        <v>138</v>
      </c>
      <c r="L4823" t="s">
        <v>13659</v>
      </c>
      <c r="M4823" t="s">
        <v>13660</v>
      </c>
      <c r="N4823">
        <v>2.636666666</v>
      </c>
      <c r="O4823">
        <v>0</v>
      </c>
      <c r="P4823">
        <v>76</v>
      </c>
      <c r="Q4823">
        <v>0</v>
      </c>
      <c r="R4823">
        <v>0</v>
      </c>
      <c r="S4823">
        <v>0</v>
      </c>
      <c r="T4823">
        <v>23</v>
      </c>
      <c r="U4823">
        <v>0</v>
      </c>
      <c r="V4823">
        <v>0</v>
      </c>
      <c r="W4823">
        <v>0</v>
      </c>
      <c r="X4823">
        <v>41.226047787484504</v>
      </c>
      <c r="Y4823">
        <v>0</v>
      </c>
      <c r="Z4823">
        <v>0</v>
      </c>
      <c r="AA4823">
        <v>0</v>
      </c>
      <c r="AB4823">
        <v>89.246959882283889</v>
      </c>
      <c r="AC4823">
        <v>0</v>
      </c>
      <c r="AD4823">
        <v>0</v>
      </c>
      <c r="AE4823">
        <v>130.47300766976838</v>
      </c>
    </row>
    <row r="4824" spans="1:31" x14ac:dyDescent="0.3">
      <c r="A4824">
        <v>2698607</v>
      </c>
      <c r="B4824">
        <v>1</v>
      </c>
      <c r="C4824" t="s">
        <v>81</v>
      </c>
      <c r="D4824" t="s">
        <v>112</v>
      </c>
      <c r="E4824" t="s">
        <v>428</v>
      </c>
      <c r="F4824" t="s">
        <v>13661</v>
      </c>
      <c r="G4824" t="s">
        <v>147</v>
      </c>
      <c r="H4824" t="s">
        <v>187</v>
      </c>
      <c r="I4824" t="s">
        <v>136</v>
      </c>
      <c r="J4824" t="s">
        <v>137</v>
      </c>
      <c r="K4824" t="s">
        <v>138</v>
      </c>
      <c r="L4824" t="s">
        <v>13662</v>
      </c>
      <c r="M4824" t="s">
        <v>13663</v>
      </c>
      <c r="N4824">
        <v>0.73305555499999997</v>
      </c>
      <c r="O4824">
        <v>0</v>
      </c>
      <c r="P4824">
        <v>29</v>
      </c>
      <c r="Q4824">
        <v>0</v>
      </c>
      <c r="R4824">
        <v>0</v>
      </c>
      <c r="S4824">
        <v>0</v>
      </c>
      <c r="T4824">
        <v>6</v>
      </c>
      <c r="U4824">
        <v>0</v>
      </c>
      <c r="V4824">
        <v>0</v>
      </c>
      <c r="W4824">
        <v>0</v>
      </c>
      <c r="X4824">
        <v>3.300519076631903</v>
      </c>
      <c r="Y4824">
        <v>0</v>
      </c>
      <c r="Z4824">
        <v>0</v>
      </c>
      <c r="AA4824">
        <v>0</v>
      </c>
      <c r="AB4824">
        <v>0.49425853664556868</v>
      </c>
      <c r="AC4824">
        <v>0</v>
      </c>
      <c r="AD4824">
        <v>0</v>
      </c>
      <c r="AE4824">
        <v>3.7947776132774718</v>
      </c>
    </row>
    <row r="4825" spans="1:31" x14ac:dyDescent="0.3">
      <c r="A4825">
        <v>2698619</v>
      </c>
      <c r="B4825">
        <v>1</v>
      </c>
      <c r="C4825" t="s">
        <v>80</v>
      </c>
      <c r="D4825" t="s">
        <v>100</v>
      </c>
      <c r="E4825" t="s">
        <v>145</v>
      </c>
      <c r="F4825" t="s">
        <v>13664</v>
      </c>
      <c r="G4825" t="s">
        <v>1482</v>
      </c>
      <c r="H4825" t="s">
        <v>135</v>
      </c>
      <c r="I4825" t="s">
        <v>136</v>
      </c>
      <c r="J4825" t="s">
        <v>137</v>
      </c>
      <c r="K4825" t="s">
        <v>138</v>
      </c>
      <c r="L4825" t="s">
        <v>13665</v>
      </c>
      <c r="M4825" t="s">
        <v>13666</v>
      </c>
      <c r="N4825">
        <v>2.0094444440000001</v>
      </c>
      <c r="O4825">
        <v>0</v>
      </c>
      <c r="P4825">
        <v>69</v>
      </c>
      <c r="Q4825">
        <v>0</v>
      </c>
      <c r="R4825">
        <v>15</v>
      </c>
      <c r="S4825">
        <v>0</v>
      </c>
      <c r="T4825">
        <v>36</v>
      </c>
      <c r="U4825">
        <v>0</v>
      </c>
      <c r="V4825">
        <v>1</v>
      </c>
      <c r="W4825">
        <v>0</v>
      </c>
      <c r="X4825">
        <v>49.357430204953417</v>
      </c>
      <c r="Y4825">
        <v>0</v>
      </c>
      <c r="Z4825">
        <v>12.927153226175726</v>
      </c>
      <c r="AA4825">
        <v>0</v>
      </c>
      <c r="AB4825">
        <v>25.704109255263145</v>
      </c>
      <c r="AC4825">
        <v>0</v>
      </c>
      <c r="AD4825">
        <v>8.5061552610660118E-2</v>
      </c>
      <c r="AE4825">
        <v>88.073754239002938</v>
      </c>
    </row>
    <row r="4826" spans="1:31" x14ac:dyDescent="0.3">
      <c r="A4826">
        <v>2698624</v>
      </c>
      <c r="B4826">
        <v>1</v>
      </c>
      <c r="C4826" t="s">
        <v>80</v>
      </c>
      <c r="D4826" t="s">
        <v>96</v>
      </c>
      <c r="E4826" t="s">
        <v>141</v>
      </c>
      <c r="F4826" t="s">
        <v>13667</v>
      </c>
      <c r="G4826" t="s">
        <v>134</v>
      </c>
      <c r="H4826" t="s">
        <v>135</v>
      </c>
      <c r="I4826" t="s">
        <v>136</v>
      </c>
      <c r="J4826" t="s">
        <v>137</v>
      </c>
      <c r="K4826" t="s">
        <v>138</v>
      </c>
      <c r="L4826" t="s">
        <v>13668</v>
      </c>
      <c r="M4826" t="s">
        <v>13669</v>
      </c>
      <c r="N4826">
        <v>0.47111111100000003</v>
      </c>
      <c r="O4826">
        <v>0</v>
      </c>
      <c r="P4826">
        <v>289</v>
      </c>
      <c r="Q4826">
        <v>11</v>
      </c>
      <c r="R4826">
        <v>31</v>
      </c>
      <c r="S4826">
        <v>14</v>
      </c>
      <c r="T4826">
        <v>64</v>
      </c>
      <c r="U4826">
        <v>4</v>
      </c>
      <c r="V4826">
        <v>0</v>
      </c>
      <c r="W4826">
        <v>0</v>
      </c>
      <c r="X4826">
        <v>32.491488939590191</v>
      </c>
      <c r="Y4826">
        <v>21.046146081005954</v>
      </c>
      <c r="Z4826">
        <v>6.350977780738198</v>
      </c>
      <c r="AA4826">
        <v>24.596672344374564</v>
      </c>
      <c r="AB4826">
        <v>14.231696598689352</v>
      </c>
      <c r="AC4826">
        <v>74.882990279763447</v>
      </c>
      <c r="AD4826">
        <v>0</v>
      </c>
      <c r="AE4826">
        <v>173.5999720241617</v>
      </c>
    </row>
    <row r="4827" spans="1:31" x14ac:dyDescent="0.3">
      <c r="A4827">
        <v>2698627</v>
      </c>
      <c r="B4827">
        <v>1</v>
      </c>
      <c r="C4827" t="s">
        <v>81</v>
      </c>
      <c r="D4827" t="s">
        <v>123</v>
      </c>
      <c r="E4827" t="s">
        <v>132</v>
      </c>
      <c r="F4827" t="s">
        <v>13670</v>
      </c>
      <c r="G4827" t="s">
        <v>134</v>
      </c>
      <c r="H4827" t="s">
        <v>135</v>
      </c>
      <c r="I4827" t="s">
        <v>136</v>
      </c>
      <c r="J4827" t="s">
        <v>137</v>
      </c>
      <c r="K4827" t="s">
        <v>138</v>
      </c>
      <c r="L4827" t="s">
        <v>13671</v>
      </c>
      <c r="M4827" t="s">
        <v>13672</v>
      </c>
      <c r="N4827">
        <v>0.23527777699999999</v>
      </c>
      <c r="O4827">
        <v>0</v>
      </c>
      <c r="P4827">
        <v>202</v>
      </c>
      <c r="Q4827">
        <v>0</v>
      </c>
      <c r="R4827">
        <v>0</v>
      </c>
      <c r="S4827">
        <v>0</v>
      </c>
      <c r="T4827">
        <v>18</v>
      </c>
      <c r="U4827">
        <v>0</v>
      </c>
      <c r="V4827">
        <v>0</v>
      </c>
      <c r="W4827">
        <v>0</v>
      </c>
      <c r="X4827">
        <v>7.2142608666698216</v>
      </c>
      <c r="Y4827">
        <v>0</v>
      </c>
      <c r="Z4827">
        <v>0</v>
      </c>
      <c r="AA4827">
        <v>0</v>
      </c>
      <c r="AB4827">
        <v>10.072627889253205</v>
      </c>
      <c r="AC4827">
        <v>0</v>
      </c>
      <c r="AD4827">
        <v>0</v>
      </c>
      <c r="AE4827">
        <v>17.286888755923027</v>
      </c>
    </row>
    <row r="4828" spans="1:31" x14ac:dyDescent="0.3">
      <c r="A4828">
        <v>2698635</v>
      </c>
      <c r="B4828">
        <v>1</v>
      </c>
      <c r="C4828" t="s">
        <v>81</v>
      </c>
      <c r="D4828" t="s">
        <v>128</v>
      </c>
      <c r="E4828" t="s">
        <v>160</v>
      </c>
      <c r="F4828" t="s">
        <v>1792</v>
      </c>
      <c r="G4828" t="s">
        <v>134</v>
      </c>
      <c r="H4828" t="s">
        <v>135</v>
      </c>
      <c r="I4828" t="s">
        <v>136</v>
      </c>
      <c r="J4828" t="s">
        <v>137</v>
      </c>
      <c r="K4828" t="s">
        <v>138</v>
      </c>
      <c r="L4828" t="s">
        <v>13673</v>
      </c>
      <c r="M4828" t="s">
        <v>13674</v>
      </c>
      <c r="N4828">
        <v>8.5277776999999999E-2</v>
      </c>
      <c r="O4828">
        <v>0</v>
      </c>
      <c r="P4828">
        <v>0</v>
      </c>
      <c r="Q4828">
        <v>6</v>
      </c>
      <c r="R4828">
        <v>0</v>
      </c>
      <c r="S4828">
        <v>1</v>
      </c>
      <c r="T4828">
        <v>1</v>
      </c>
      <c r="U4828">
        <v>0</v>
      </c>
      <c r="V4828">
        <v>0</v>
      </c>
      <c r="W4828">
        <v>0</v>
      </c>
      <c r="X4828">
        <v>0</v>
      </c>
      <c r="Y4828">
        <v>1.881431767962747</v>
      </c>
      <c r="Z4828">
        <v>0</v>
      </c>
      <c r="AA4828">
        <v>0.32188028682710379</v>
      </c>
      <c r="AB4828">
        <v>0.18292592760235449</v>
      </c>
      <c r="AC4828">
        <v>0</v>
      </c>
      <c r="AD4828">
        <v>0</v>
      </c>
      <c r="AE4828">
        <v>2.3862379823922053</v>
      </c>
    </row>
    <row r="4829" spans="1:31" x14ac:dyDescent="0.3">
      <c r="A4829">
        <v>2697188</v>
      </c>
      <c r="B4829">
        <v>1</v>
      </c>
      <c r="C4829" t="s">
        <v>81</v>
      </c>
      <c r="D4829" t="s">
        <v>128</v>
      </c>
      <c r="E4829" t="s">
        <v>145</v>
      </c>
      <c r="F4829" t="s">
        <v>13675</v>
      </c>
      <c r="G4829" t="s">
        <v>219</v>
      </c>
      <c r="H4829" t="s">
        <v>135</v>
      </c>
      <c r="I4829" t="s">
        <v>136</v>
      </c>
      <c r="J4829" t="s">
        <v>137</v>
      </c>
      <c r="K4829" t="s">
        <v>138</v>
      </c>
      <c r="L4829" t="s">
        <v>13676</v>
      </c>
      <c r="M4829" t="s">
        <v>13677</v>
      </c>
      <c r="N4829">
        <v>7.28</v>
      </c>
      <c r="O4829">
        <v>1</v>
      </c>
      <c r="P4829">
        <v>0</v>
      </c>
      <c r="Q4829">
        <v>0</v>
      </c>
      <c r="R4829">
        <v>0</v>
      </c>
      <c r="S4829">
        <v>0</v>
      </c>
      <c r="T4829">
        <v>0</v>
      </c>
      <c r="U4829">
        <v>0</v>
      </c>
      <c r="V4829">
        <v>0</v>
      </c>
      <c r="W4829">
        <v>1.4505688199775</v>
      </c>
      <c r="X4829">
        <v>0</v>
      </c>
      <c r="Y4829">
        <v>0</v>
      </c>
      <c r="Z4829">
        <v>0</v>
      </c>
      <c r="AA4829">
        <v>0</v>
      </c>
      <c r="AB4829">
        <v>0</v>
      </c>
      <c r="AC4829">
        <v>0</v>
      </c>
      <c r="AD4829">
        <v>0</v>
      </c>
      <c r="AE4829">
        <v>1.4505688199775</v>
      </c>
    </row>
    <row r="4830" spans="1:31" x14ac:dyDescent="0.3">
      <c r="A4830">
        <v>2697515</v>
      </c>
      <c r="B4830">
        <v>1</v>
      </c>
      <c r="C4830" t="s">
        <v>81</v>
      </c>
      <c r="D4830" t="s">
        <v>127</v>
      </c>
      <c r="E4830" t="s">
        <v>145</v>
      </c>
      <c r="F4830" t="s">
        <v>13678</v>
      </c>
      <c r="G4830" t="s">
        <v>176</v>
      </c>
      <c r="H4830" t="s">
        <v>135</v>
      </c>
      <c r="I4830" t="s">
        <v>136</v>
      </c>
      <c r="J4830" t="s">
        <v>137</v>
      </c>
      <c r="K4830" t="s">
        <v>138</v>
      </c>
      <c r="L4830" t="s">
        <v>13679</v>
      </c>
      <c r="M4830" t="s">
        <v>13680</v>
      </c>
      <c r="N4830">
        <v>2.1855555550000001</v>
      </c>
      <c r="O4830">
        <v>0</v>
      </c>
      <c r="P4830">
        <v>9</v>
      </c>
      <c r="Q4830">
        <v>0</v>
      </c>
      <c r="R4830">
        <v>6</v>
      </c>
      <c r="S4830">
        <v>0</v>
      </c>
      <c r="T4830">
        <v>0</v>
      </c>
      <c r="U4830">
        <v>0</v>
      </c>
      <c r="V4830">
        <v>0</v>
      </c>
      <c r="W4830">
        <v>0</v>
      </c>
      <c r="X4830">
        <v>0.48587177846583329</v>
      </c>
      <c r="Y4830">
        <v>0</v>
      </c>
      <c r="Z4830">
        <v>8.5848284253550009</v>
      </c>
      <c r="AA4830">
        <v>0</v>
      </c>
      <c r="AB4830">
        <v>0</v>
      </c>
      <c r="AC4830">
        <v>0</v>
      </c>
      <c r="AD4830">
        <v>0</v>
      </c>
      <c r="AE4830">
        <v>9.0707002038208344</v>
      </c>
    </row>
    <row r="4831" spans="1:31" x14ac:dyDescent="0.3">
      <c r="A4831">
        <v>2697188</v>
      </c>
      <c r="B4831">
        <v>2</v>
      </c>
      <c r="C4831" t="s">
        <v>81</v>
      </c>
      <c r="D4831" t="s">
        <v>128</v>
      </c>
      <c r="E4831" t="s">
        <v>132</v>
      </c>
      <c r="F4831" t="s">
        <v>1849</v>
      </c>
      <c r="G4831" t="s">
        <v>219</v>
      </c>
      <c r="H4831" t="s">
        <v>135</v>
      </c>
      <c r="I4831" t="s">
        <v>136</v>
      </c>
      <c r="J4831" t="s">
        <v>137</v>
      </c>
      <c r="K4831" t="s">
        <v>138</v>
      </c>
      <c r="L4831" t="s">
        <v>13677</v>
      </c>
      <c r="M4831" t="s">
        <v>13681</v>
      </c>
      <c r="N4831">
        <v>2.2080555550000001</v>
      </c>
      <c r="O4831">
        <v>3</v>
      </c>
      <c r="P4831">
        <v>220</v>
      </c>
      <c r="Q4831">
        <v>1</v>
      </c>
      <c r="R4831">
        <v>3</v>
      </c>
      <c r="S4831">
        <v>3</v>
      </c>
      <c r="T4831">
        <v>23</v>
      </c>
      <c r="U4831">
        <v>2</v>
      </c>
      <c r="V4831">
        <v>0</v>
      </c>
      <c r="W4831">
        <v>1.6270762811599997</v>
      </c>
      <c r="X4831">
        <v>124.32055497547447</v>
      </c>
      <c r="Y4831">
        <v>0.26178899294399999</v>
      </c>
      <c r="Z4831">
        <v>4.0870790073607592</v>
      </c>
      <c r="AA4831">
        <v>132.66806899427843</v>
      </c>
      <c r="AB4831">
        <v>28.741456392930452</v>
      </c>
      <c r="AC4831">
        <v>67.203641922032546</v>
      </c>
      <c r="AD4831">
        <v>0</v>
      </c>
      <c r="AE4831">
        <v>358.90966656618065</v>
      </c>
    </row>
    <row r="4832" spans="1:31" x14ac:dyDescent="0.3">
      <c r="A4832">
        <v>2697790</v>
      </c>
      <c r="B4832">
        <v>1</v>
      </c>
      <c r="C4832" t="s">
        <v>80</v>
      </c>
      <c r="D4832" t="s">
        <v>84</v>
      </c>
      <c r="E4832" t="s">
        <v>244</v>
      </c>
      <c r="F4832" t="s">
        <v>10299</v>
      </c>
      <c r="G4832" t="s">
        <v>346</v>
      </c>
      <c r="H4832" t="s">
        <v>187</v>
      </c>
      <c r="I4832" t="s">
        <v>136</v>
      </c>
      <c r="J4832" t="s">
        <v>137</v>
      </c>
      <c r="K4832" t="s">
        <v>166</v>
      </c>
      <c r="L4832" t="s">
        <v>13682</v>
      </c>
      <c r="M4832" t="s">
        <v>13683</v>
      </c>
      <c r="N4832">
        <v>6.81</v>
      </c>
      <c r="O4832">
        <v>0</v>
      </c>
      <c r="P4832">
        <v>263</v>
      </c>
      <c r="Q4832">
        <v>0</v>
      </c>
      <c r="R4832">
        <v>29</v>
      </c>
      <c r="S4832">
        <v>0</v>
      </c>
      <c r="T4832">
        <v>39</v>
      </c>
      <c r="U4832">
        <v>0</v>
      </c>
      <c r="V4832">
        <v>0</v>
      </c>
      <c r="W4832">
        <v>0</v>
      </c>
      <c r="X4832">
        <v>406.31676856976475</v>
      </c>
      <c r="Y4832">
        <v>0</v>
      </c>
      <c r="Z4832">
        <v>54.753164140390091</v>
      </c>
      <c r="AA4832">
        <v>0</v>
      </c>
      <c r="AB4832">
        <v>196.33452989592442</v>
      </c>
      <c r="AC4832">
        <v>0</v>
      </c>
      <c r="AD4832">
        <v>0</v>
      </c>
      <c r="AE4832">
        <v>657.40446260607928</v>
      </c>
    </row>
    <row r="4833" spans="1:31" x14ac:dyDescent="0.3">
      <c r="A4833">
        <v>2697871</v>
      </c>
      <c r="B4833">
        <v>1</v>
      </c>
      <c r="C4833" t="s">
        <v>81</v>
      </c>
      <c r="D4833" t="s">
        <v>127</v>
      </c>
      <c r="E4833" t="s">
        <v>244</v>
      </c>
      <c r="F4833" t="s">
        <v>8353</v>
      </c>
      <c r="G4833" t="s">
        <v>346</v>
      </c>
      <c r="H4833" t="s">
        <v>187</v>
      </c>
      <c r="I4833" t="s">
        <v>136</v>
      </c>
      <c r="J4833" t="s">
        <v>137</v>
      </c>
      <c r="K4833" t="s">
        <v>166</v>
      </c>
      <c r="L4833" t="s">
        <v>13684</v>
      </c>
      <c r="M4833" t="s">
        <v>13685</v>
      </c>
      <c r="N4833">
        <v>6.625277777</v>
      </c>
      <c r="O4833">
        <v>0</v>
      </c>
      <c r="P4833">
        <v>213</v>
      </c>
      <c r="Q4833">
        <v>0</v>
      </c>
      <c r="R4833">
        <v>10</v>
      </c>
      <c r="S4833">
        <v>0</v>
      </c>
      <c r="T4833">
        <v>19</v>
      </c>
      <c r="U4833">
        <v>0</v>
      </c>
      <c r="V4833">
        <v>0</v>
      </c>
      <c r="W4833">
        <v>0</v>
      </c>
      <c r="X4833">
        <v>364.95010269337394</v>
      </c>
      <c r="Y4833">
        <v>0</v>
      </c>
      <c r="Z4833">
        <v>73.490496743540518</v>
      </c>
      <c r="AA4833">
        <v>0</v>
      </c>
      <c r="AB4833">
        <v>112.66666198435269</v>
      </c>
      <c r="AC4833">
        <v>0</v>
      </c>
      <c r="AD4833">
        <v>0</v>
      </c>
      <c r="AE4833">
        <v>551.10726142126714</v>
      </c>
    </row>
    <row r="4834" spans="1:31" x14ac:dyDescent="0.3">
      <c r="A4834">
        <v>2698247</v>
      </c>
      <c r="B4834">
        <v>1</v>
      </c>
      <c r="C4834" t="s">
        <v>81</v>
      </c>
      <c r="D4834" t="s">
        <v>127</v>
      </c>
      <c r="E4834" t="s">
        <v>132</v>
      </c>
      <c r="F4834" t="s">
        <v>13686</v>
      </c>
      <c r="G4834" t="s">
        <v>134</v>
      </c>
      <c r="H4834" t="s">
        <v>135</v>
      </c>
      <c r="I4834" t="s">
        <v>136</v>
      </c>
      <c r="J4834" t="s">
        <v>137</v>
      </c>
      <c r="K4834" t="s">
        <v>138</v>
      </c>
      <c r="L4834" t="s">
        <v>13687</v>
      </c>
      <c r="M4834" t="s">
        <v>13688</v>
      </c>
      <c r="N4834">
        <v>5.8055555000000002E-2</v>
      </c>
      <c r="O4834">
        <v>6</v>
      </c>
      <c r="P4834">
        <v>2127</v>
      </c>
      <c r="Q4834">
        <v>201</v>
      </c>
      <c r="R4834">
        <v>286</v>
      </c>
      <c r="S4834">
        <v>40</v>
      </c>
      <c r="T4834">
        <v>277</v>
      </c>
      <c r="U4834">
        <v>14</v>
      </c>
      <c r="V4834">
        <v>2</v>
      </c>
      <c r="W4834">
        <v>9.5921703705358685E-2</v>
      </c>
      <c r="X4834">
        <v>21.873384767269602</v>
      </c>
      <c r="Y4834">
        <v>13.307415831888317</v>
      </c>
      <c r="Z4834">
        <v>6.4716624549686861</v>
      </c>
      <c r="AA4834">
        <v>16.788905310546983</v>
      </c>
      <c r="AB4834">
        <v>7.2061981846341174</v>
      </c>
      <c r="AC4834">
        <v>43.130321336439387</v>
      </c>
      <c r="AD4834">
        <v>0.5440323898814643</v>
      </c>
      <c r="AE4834">
        <v>109.41784197933393</v>
      </c>
    </row>
    <row r="4835" spans="1:31" x14ac:dyDescent="0.3">
      <c r="A4835">
        <v>2698515</v>
      </c>
      <c r="B4835">
        <v>1</v>
      </c>
      <c r="C4835" t="s">
        <v>81</v>
      </c>
      <c r="D4835" t="s">
        <v>127</v>
      </c>
      <c r="E4835" t="s">
        <v>145</v>
      </c>
      <c r="F4835" t="s">
        <v>13689</v>
      </c>
      <c r="G4835" t="s">
        <v>134</v>
      </c>
      <c r="H4835" t="s">
        <v>135</v>
      </c>
      <c r="I4835" t="s">
        <v>136</v>
      </c>
      <c r="J4835" t="s">
        <v>137</v>
      </c>
      <c r="K4835" t="s">
        <v>138</v>
      </c>
      <c r="L4835" t="s">
        <v>13690</v>
      </c>
      <c r="M4835" t="s">
        <v>13691</v>
      </c>
      <c r="N4835">
        <v>2.111111111</v>
      </c>
      <c r="O4835">
        <v>0</v>
      </c>
      <c r="P4835">
        <v>0</v>
      </c>
      <c r="Q4835">
        <v>0</v>
      </c>
      <c r="R4835">
        <v>0</v>
      </c>
      <c r="S4835">
        <v>1</v>
      </c>
      <c r="T4835">
        <v>0</v>
      </c>
      <c r="U4835">
        <v>0</v>
      </c>
      <c r="V4835">
        <v>0</v>
      </c>
      <c r="W4835">
        <v>0</v>
      </c>
      <c r="X4835">
        <v>0</v>
      </c>
      <c r="Y4835">
        <v>0</v>
      </c>
      <c r="Z4835">
        <v>0</v>
      </c>
      <c r="AA4835">
        <v>78.836649863691832</v>
      </c>
      <c r="AB4835">
        <v>0</v>
      </c>
      <c r="AC4835">
        <v>0</v>
      </c>
      <c r="AD4835">
        <v>0</v>
      </c>
      <c r="AE4835">
        <v>78.836649863691832</v>
      </c>
    </row>
    <row r="4836" spans="1:31" x14ac:dyDescent="0.3">
      <c r="A4836">
        <v>2695173</v>
      </c>
      <c r="B4836">
        <v>1</v>
      </c>
      <c r="C4836" t="s">
        <v>80</v>
      </c>
      <c r="D4836" t="s">
        <v>96</v>
      </c>
      <c r="E4836" t="s">
        <v>160</v>
      </c>
      <c r="F4836" t="s">
        <v>13692</v>
      </c>
      <c r="G4836" t="s">
        <v>134</v>
      </c>
      <c r="H4836" t="s">
        <v>135</v>
      </c>
      <c r="I4836" t="s">
        <v>169</v>
      </c>
      <c r="J4836" t="s">
        <v>137</v>
      </c>
      <c r="K4836" t="s">
        <v>138</v>
      </c>
      <c r="L4836" t="s">
        <v>13693</v>
      </c>
      <c r="M4836" t="s">
        <v>13694</v>
      </c>
      <c r="N4836">
        <v>2.3888888E-2</v>
      </c>
      <c r="O4836">
        <v>0</v>
      </c>
      <c r="P4836">
        <v>565</v>
      </c>
      <c r="Q4836">
        <v>0</v>
      </c>
      <c r="R4836">
        <v>1</v>
      </c>
      <c r="S4836">
        <v>0</v>
      </c>
      <c r="T4836">
        <v>22</v>
      </c>
      <c r="U4836">
        <v>0</v>
      </c>
      <c r="V4836">
        <v>0</v>
      </c>
      <c r="W4836">
        <v>0</v>
      </c>
      <c r="X4836">
        <v>1.7965624412325238</v>
      </c>
      <c r="Y4836">
        <v>0</v>
      </c>
      <c r="Z4836">
        <v>0</v>
      </c>
      <c r="AA4836">
        <v>0</v>
      </c>
      <c r="AB4836">
        <v>0.97206565446761084</v>
      </c>
      <c r="AC4836">
        <v>0</v>
      </c>
      <c r="AD4836">
        <v>0</v>
      </c>
      <c r="AE4836">
        <v>2.7686280957001346</v>
      </c>
    </row>
    <row r="4837" spans="1:31" x14ac:dyDescent="0.3">
      <c r="A4837">
        <v>2696863</v>
      </c>
      <c r="B4837">
        <v>1</v>
      </c>
      <c r="C4837" t="s">
        <v>81</v>
      </c>
      <c r="D4837" t="s">
        <v>118</v>
      </c>
      <c r="E4837" t="s">
        <v>145</v>
      </c>
      <c r="F4837" t="s">
        <v>13695</v>
      </c>
      <c r="G4837" t="s">
        <v>176</v>
      </c>
      <c r="H4837" t="s">
        <v>135</v>
      </c>
      <c r="I4837" t="s">
        <v>136</v>
      </c>
      <c r="J4837" t="s">
        <v>137</v>
      </c>
      <c r="K4837" t="s">
        <v>138</v>
      </c>
      <c r="L4837" t="s">
        <v>13696</v>
      </c>
      <c r="M4837" t="s">
        <v>13697</v>
      </c>
      <c r="N4837">
        <v>3.3397222219999998</v>
      </c>
      <c r="O4837">
        <v>0</v>
      </c>
      <c r="P4837">
        <v>4</v>
      </c>
      <c r="Q4837">
        <v>0</v>
      </c>
      <c r="R4837">
        <v>9</v>
      </c>
      <c r="S4837">
        <v>0</v>
      </c>
      <c r="T4837">
        <v>1</v>
      </c>
      <c r="U4837">
        <v>0</v>
      </c>
      <c r="V4837">
        <v>1</v>
      </c>
      <c r="W4837">
        <v>0</v>
      </c>
      <c r="X4837">
        <v>3.2590672792686797</v>
      </c>
      <c r="Y4837">
        <v>0</v>
      </c>
      <c r="Z4837">
        <v>8.9449428046864128</v>
      </c>
      <c r="AA4837">
        <v>0</v>
      </c>
      <c r="AB4837">
        <v>5.246155066845417E-2</v>
      </c>
      <c r="AC4837">
        <v>0</v>
      </c>
      <c r="AD4837">
        <v>4.0738804253991052</v>
      </c>
      <c r="AE4837">
        <v>16.330352060022651</v>
      </c>
    </row>
    <row r="4838" spans="1:31" x14ac:dyDescent="0.3">
      <c r="A4838">
        <v>2697039</v>
      </c>
      <c r="B4838">
        <v>1</v>
      </c>
      <c r="C4838" t="s">
        <v>80</v>
      </c>
      <c r="D4838" t="s">
        <v>93</v>
      </c>
      <c r="E4838" t="s">
        <v>132</v>
      </c>
      <c r="F4838" t="s">
        <v>1809</v>
      </c>
      <c r="G4838" t="s">
        <v>134</v>
      </c>
      <c r="H4838" t="s">
        <v>135</v>
      </c>
      <c r="I4838" t="s">
        <v>136</v>
      </c>
      <c r="J4838" t="s">
        <v>137</v>
      </c>
      <c r="K4838" t="s">
        <v>138</v>
      </c>
      <c r="L4838" t="s">
        <v>13698</v>
      </c>
      <c r="M4838" t="s">
        <v>13699</v>
      </c>
      <c r="N4838">
        <v>1.3619444439999999</v>
      </c>
      <c r="O4838">
        <v>1</v>
      </c>
      <c r="P4838">
        <v>288</v>
      </c>
      <c r="Q4838">
        <v>21</v>
      </c>
      <c r="R4838">
        <v>132</v>
      </c>
      <c r="S4838">
        <v>6</v>
      </c>
      <c r="T4838">
        <v>70</v>
      </c>
      <c r="U4838">
        <v>0</v>
      </c>
      <c r="V4838">
        <v>0</v>
      </c>
      <c r="W4838">
        <v>2.5519902419613807</v>
      </c>
      <c r="X4838">
        <v>85.457782925812353</v>
      </c>
      <c r="Y4838">
        <v>401.90573173616639</v>
      </c>
      <c r="Z4838">
        <v>506.06476553479416</v>
      </c>
      <c r="AA4838">
        <v>134.46675056238576</v>
      </c>
      <c r="AB4838">
        <v>145.66576256336825</v>
      </c>
      <c r="AC4838">
        <v>0</v>
      </c>
      <c r="AD4838">
        <v>0</v>
      </c>
      <c r="AE4838">
        <v>1276.1127835644882</v>
      </c>
    </row>
    <row r="4839" spans="1:31" x14ac:dyDescent="0.3">
      <c r="A4839">
        <v>2697466</v>
      </c>
      <c r="B4839">
        <v>1</v>
      </c>
      <c r="C4839" t="s">
        <v>81</v>
      </c>
      <c r="D4839" t="s">
        <v>112</v>
      </c>
      <c r="E4839" t="s">
        <v>145</v>
      </c>
      <c r="F4839" t="s">
        <v>6206</v>
      </c>
      <c r="G4839" t="s">
        <v>409</v>
      </c>
      <c r="H4839" t="s">
        <v>135</v>
      </c>
      <c r="I4839" t="s">
        <v>136</v>
      </c>
      <c r="J4839" t="s">
        <v>137</v>
      </c>
      <c r="K4839" t="s">
        <v>138</v>
      </c>
      <c r="L4839" t="s">
        <v>13700</v>
      </c>
      <c r="M4839" t="s">
        <v>13701</v>
      </c>
      <c r="N4839">
        <v>2.9727777770000001</v>
      </c>
      <c r="O4839">
        <v>0</v>
      </c>
      <c r="P4839">
        <v>100</v>
      </c>
      <c r="Q4839">
        <v>0</v>
      </c>
      <c r="R4839">
        <v>0</v>
      </c>
      <c r="S4839">
        <v>0</v>
      </c>
      <c r="T4839">
        <v>8</v>
      </c>
      <c r="U4839">
        <v>0</v>
      </c>
      <c r="V4839">
        <v>0</v>
      </c>
      <c r="W4839">
        <v>0</v>
      </c>
      <c r="X4839">
        <v>36.497116589083035</v>
      </c>
      <c r="Y4839">
        <v>0</v>
      </c>
      <c r="Z4839">
        <v>0</v>
      </c>
      <c r="AA4839">
        <v>0</v>
      </c>
      <c r="AB4839">
        <v>2.5580843395780857</v>
      </c>
      <c r="AC4839">
        <v>0</v>
      </c>
      <c r="AD4839">
        <v>0</v>
      </c>
      <c r="AE4839">
        <v>39.055200928661122</v>
      </c>
    </row>
    <row r="4840" spans="1:31" x14ac:dyDescent="0.3">
      <c r="A4840">
        <v>2697482</v>
      </c>
      <c r="B4840">
        <v>1</v>
      </c>
      <c r="C4840" t="s">
        <v>81</v>
      </c>
      <c r="D4840" t="s">
        <v>112</v>
      </c>
      <c r="E4840" t="s">
        <v>160</v>
      </c>
      <c r="F4840" t="s">
        <v>5602</v>
      </c>
      <c r="G4840" t="s">
        <v>134</v>
      </c>
      <c r="H4840" t="s">
        <v>135</v>
      </c>
      <c r="I4840" t="s">
        <v>136</v>
      </c>
      <c r="J4840" t="s">
        <v>137</v>
      </c>
      <c r="K4840" t="s">
        <v>138</v>
      </c>
      <c r="L4840" t="s">
        <v>13702</v>
      </c>
      <c r="M4840" t="s">
        <v>13703</v>
      </c>
      <c r="N4840">
        <v>1.2875000000000001</v>
      </c>
      <c r="O4840">
        <v>3</v>
      </c>
      <c r="P4840">
        <v>1290</v>
      </c>
      <c r="Q4840">
        <v>5</v>
      </c>
      <c r="R4840">
        <v>38</v>
      </c>
      <c r="S4840">
        <v>7</v>
      </c>
      <c r="T4840">
        <v>69</v>
      </c>
      <c r="U4840">
        <v>0</v>
      </c>
      <c r="V4840">
        <v>0</v>
      </c>
      <c r="W4840">
        <v>0.91543386375000002</v>
      </c>
      <c r="X4840">
        <v>137.56412040707599</v>
      </c>
      <c r="Y4840">
        <v>39.074023704277394</v>
      </c>
      <c r="Z4840">
        <v>17.79827977747901</v>
      </c>
      <c r="AA4840">
        <v>33.260508097232524</v>
      </c>
      <c r="AB4840">
        <v>24.941889481032486</v>
      </c>
      <c r="AC4840">
        <v>0</v>
      </c>
      <c r="AD4840">
        <v>0</v>
      </c>
      <c r="AE4840">
        <v>253.55425533084744</v>
      </c>
    </row>
    <row r="4841" spans="1:31" x14ac:dyDescent="0.3">
      <c r="A4841">
        <v>2698650</v>
      </c>
      <c r="B4841">
        <v>1</v>
      </c>
      <c r="C4841" t="s">
        <v>80</v>
      </c>
      <c r="D4841" t="s">
        <v>102</v>
      </c>
      <c r="E4841" t="s">
        <v>184</v>
      </c>
      <c r="F4841" t="s">
        <v>9633</v>
      </c>
      <c r="G4841" t="s">
        <v>273</v>
      </c>
      <c r="H4841" t="s">
        <v>187</v>
      </c>
      <c r="I4841" t="s">
        <v>136</v>
      </c>
      <c r="J4841" t="s">
        <v>137</v>
      </c>
      <c r="K4841" t="s">
        <v>138</v>
      </c>
      <c r="L4841" t="s">
        <v>13704</v>
      </c>
      <c r="M4841" t="s">
        <v>13705</v>
      </c>
      <c r="N4841">
        <v>1.0647222220000001</v>
      </c>
      <c r="O4841">
        <v>0</v>
      </c>
      <c r="P4841">
        <v>5</v>
      </c>
      <c r="Q4841">
        <v>0</v>
      </c>
      <c r="R4841">
        <v>1</v>
      </c>
      <c r="S4841">
        <v>0</v>
      </c>
      <c r="T4841">
        <v>0</v>
      </c>
      <c r="U4841">
        <v>0</v>
      </c>
      <c r="V4841">
        <v>0</v>
      </c>
      <c r="W4841">
        <v>0</v>
      </c>
      <c r="X4841">
        <v>0.64696579863519377</v>
      </c>
      <c r="Y4841">
        <v>0</v>
      </c>
      <c r="Z4841">
        <v>0.22639962274422032</v>
      </c>
      <c r="AA4841">
        <v>0</v>
      </c>
      <c r="AB4841">
        <v>0</v>
      </c>
      <c r="AC4841">
        <v>0</v>
      </c>
      <c r="AD4841">
        <v>0</v>
      </c>
      <c r="AE4841">
        <v>0.87336542137941409</v>
      </c>
    </row>
    <row r="4842" spans="1:31" x14ac:dyDescent="0.3">
      <c r="A4842">
        <v>2698672</v>
      </c>
      <c r="B4842">
        <v>1</v>
      </c>
      <c r="C4842" t="s">
        <v>81</v>
      </c>
      <c r="D4842" t="s">
        <v>128</v>
      </c>
      <c r="E4842" t="s">
        <v>145</v>
      </c>
      <c r="F4842" t="s">
        <v>13706</v>
      </c>
      <c r="G4842" t="s">
        <v>165</v>
      </c>
      <c r="H4842" t="s">
        <v>135</v>
      </c>
      <c r="I4842" t="s">
        <v>136</v>
      </c>
      <c r="J4842" t="s">
        <v>137</v>
      </c>
      <c r="K4842" t="s">
        <v>166</v>
      </c>
      <c r="L4842" t="s">
        <v>13707</v>
      </c>
      <c r="M4842" t="s">
        <v>13708</v>
      </c>
      <c r="N4842">
        <v>1.122777777</v>
      </c>
      <c r="O4842">
        <v>0</v>
      </c>
      <c r="P4842">
        <v>158</v>
      </c>
      <c r="Q4842">
        <v>0</v>
      </c>
      <c r="R4842">
        <v>1</v>
      </c>
      <c r="S4842">
        <v>0</v>
      </c>
      <c r="T4842">
        <v>28</v>
      </c>
      <c r="U4842">
        <v>0</v>
      </c>
      <c r="V4842">
        <v>0</v>
      </c>
      <c r="W4842">
        <v>0</v>
      </c>
      <c r="X4842">
        <v>38.127350287908023</v>
      </c>
      <c r="Y4842">
        <v>0</v>
      </c>
      <c r="Z4842">
        <v>9.3197610294690175E-2</v>
      </c>
      <c r="AA4842">
        <v>0</v>
      </c>
      <c r="AB4842">
        <v>50.194577998501501</v>
      </c>
      <c r="AC4842">
        <v>0</v>
      </c>
      <c r="AD4842">
        <v>0</v>
      </c>
      <c r="AE4842">
        <v>88.415125896704211</v>
      </c>
    </row>
    <row r="4843" spans="1:31" x14ac:dyDescent="0.3">
      <c r="A4843">
        <v>2698700</v>
      </c>
      <c r="B4843">
        <v>1</v>
      </c>
      <c r="C4843" t="s">
        <v>80</v>
      </c>
      <c r="D4843" t="s">
        <v>90</v>
      </c>
      <c r="E4843" t="s">
        <v>244</v>
      </c>
      <c r="F4843" t="s">
        <v>13709</v>
      </c>
      <c r="G4843" t="s">
        <v>165</v>
      </c>
      <c r="H4843" t="s">
        <v>187</v>
      </c>
      <c r="I4843" t="s">
        <v>136</v>
      </c>
      <c r="J4843" t="s">
        <v>137</v>
      </c>
      <c r="K4843" t="s">
        <v>166</v>
      </c>
      <c r="L4843" t="s">
        <v>13710</v>
      </c>
      <c r="M4843" t="s">
        <v>13711</v>
      </c>
      <c r="N4843">
        <v>0.87138888800000003</v>
      </c>
      <c r="O4843">
        <v>0</v>
      </c>
      <c r="P4843">
        <v>196</v>
      </c>
      <c r="Q4843">
        <v>0</v>
      </c>
      <c r="R4843">
        <v>0</v>
      </c>
      <c r="S4843">
        <v>0</v>
      </c>
      <c r="T4843">
        <v>306</v>
      </c>
      <c r="U4843">
        <v>0</v>
      </c>
      <c r="V4843">
        <v>1</v>
      </c>
      <c r="W4843">
        <v>0</v>
      </c>
      <c r="X4843">
        <v>33.839119656578305</v>
      </c>
      <c r="Y4843">
        <v>0</v>
      </c>
      <c r="Z4843">
        <v>0</v>
      </c>
      <c r="AA4843">
        <v>0</v>
      </c>
      <c r="AB4843">
        <v>209.20741365746446</v>
      </c>
      <c r="AC4843">
        <v>0</v>
      </c>
      <c r="AD4843">
        <v>3.5681122633529352</v>
      </c>
      <c r="AE4843">
        <v>246.61464557739569</v>
      </c>
    </row>
    <row r="4844" spans="1:31" x14ac:dyDescent="0.3">
      <c r="A4844">
        <v>2698707</v>
      </c>
      <c r="B4844">
        <v>1</v>
      </c>
      <c r="C4844" t="s">
        <v>80</v>
      </c>
      <c r="D4844" t="s">
        <v>85</v>
      </c>
      <c r="E4844" t="s">
        <v>244</v>
      </c>
      <c r="F4844" t="s">
        <v>13712</v>
      </c>
      <c r="G4844" t="s">
        <v>165</v>
      </c>
      <c r="H4844" t="s">
        <v>187</v>
      </c>
      <c r="I4844" t="s">
        <v>136</v>
      </c>
      <c r="J4844" t="s">
        <v>137</v>
      </c>
      <c r="K4844" t="s">
        <v>166</v>
      </c>
      <c r="L4844" t="s">
        <v>13713</v>
      </c>
      <c r="M4844" t="s">
        <v>13714</v>
      </c>
      <c r="N4844">
        <v>0.188888888</v>
      </c>
      <c r="O4844">
        <v>0</v>
      </c>
      <c r="P4844">
        <v>377</v>
      </c>
      <c r="Q4844">
        <v>0</v>
      </c>
      <c r="R4844">
        <v>0</v>
      </c>
      <c r="S4844">
        <v>0</v>
      </c>
      <c r="T4844">
        <v>16</v>
      </c>
      <c r="U4844">
        <v>0</v>
      </c>
      <c r="V4844">
        <v>0</v>
      </c>
      <c r="W4844">
        <v>0</v>
      </c>
      <c r="X4844">
        <v>15.437876530116171</v>
      </c>
      <c r="Y4844">
        <v>0</v>
      </c>
      <c r="Z4844">
        <v>0</v>
      </c>
      <c r="AA4844">
        <v>0</v>
      </c>
      <c r="AB4844">
        <v>11.308663493045866</v>
      </c>
      <c r="AC4844">
        <v>0</v>
      </c>
      <c r="AD4844">
        <v>0</v>
      </c>
      <c r="AE4844">
        <v>26.746540023162037</v>
      </c>
    </row>
    <row r="4845" spans="1:31" x14ac:dyDescent="0.3">
      <c r="A4845">
        <v>2698716</v>
      </c>
      <c r="B4845">
        <v>1</v>
      </c>
      <c r="C4845" t="s">
        <v>80</v>
      </c>
      <c r="D4845" t="s">
        <v>88</v>
      </c>
      <c r="E4845" t="s">
        <v>244</v>
      </c>
      <c r="F4845" t="s">
        <v>13715</v>
      </c>
      <c r="G4845" t="s">
        <v>165</v>
      </c>
      <c r="H4845" t="s">
        <v>187</v>
      </c>
      <c r="I4845" t="s">
        <v>136</v>
      </c>
      <c r="J4845" t="s">
        <v>137</v>
      </c>
      <c r="K4845" t="s">
        <v>166</v>
      </c>
      <c r="L4845" t="s">
        <v>13716</v>
      </c>
      <c r="M4845" t="s">
        <v>13717</v>
      </c>
      <c r="N4845">
        <v>1.2180555550000001</v>
      </c>
      <c r="O4845">
        <v>0</v>
      </c>
      <c r="P4845">
        <v>85</v>
      </c>
      <c r="Q4845">
        <v>0</v>
      </c>
      <c r="R4845">
        <v>0</v>
      </c>
      <c r="S4845">
        <v>0</v>
      </c>
      <c r="T4845">
        <v>5</v>
      </c>
      <c r="U4845">
        <v>0</v>
      </c>
      <c r="V4845">
        <v>0</v>
      </c>
      <c r="W4845">
        <v>0</v>
      </c>
      <c r="X4845">
        <v>68.758323039845877</v>
      </c>
      <c r="Y4845">
        <v>0</v>
      </c>
      <c r="Z4845">
        <v>0</v>
      </c>
      <c r="AA4845">
        <v>0</v>
      </c>
      <c r="AB4845">
        <v>11.114381659234658</v>
      </c>
      <c r="AC4845">
        <v>0</v>
      </c>
      <c r="AD4845">
        <v>0</v>
      </c>
      <c r="AE4845">
        <v>79.872704699080529</v>
      </c>
    </row>
    <row r="4846" spans="1:31" x14ac:dyDescent="0.3">
      <c r="A4846">
        <v>2698756</v>
      </c>
      <c r="B4846">
        <v>1</v>
      </c>
      <c r="C4846" t="s">
        <v>80</v>
      </c>
      <c r="D4846" t="s">
        <v>102</v>
      </c>
      <c r="E4846" t="s">
        <v>244</v>
      </c>
      <c r="F4846" t="s">
        <v>7845</v>
      </c>
      <c r="G4846" t="s">
        <v>409</v>
      </c>
      <c r="H4846" t="s">
        <v>187</v>
      </c>
      <c r="I4846" t="s">
        <v>136</v>
      </c>
      <c r="J4846" t="s">
        <v>137</v>
      </c>
      <c r="K4846" t="s">
        <v>138</v>
      </c>
      <c r="L4846" t="s">
        <v>13718</v>
      </c>
      <c r="M4846" t="s">
        <v>13719</v>
      </c>
      <c r="N4846">
        <v>0.33694444400000001</v>
      </c>
      <c r="O4846">
        <v>0</v>
      </c>
      <c r="P4846">
        <v>10</v>
      </c>
      <c r="Q4846">
        <v>0</v>
      </c>
      <c r="R4846">
        <v>34</v>
      </c>
      <c r="S4846">
        <v>0</v>
      </c>
      <c r="T4846">
        <v>14</v>
      </c>
      <c r="U4846">
        <v>0</v>
      </c>
      <c r="V4846">
        <v>0</v>
      </c>
      <c r="W4846">
        <v>0</v>
      </c>
      <c r="X4846">
        <v>0.23859166903628937</v>
      </c>
      <c r="Y4846">
        <v>0</v>
      </c>
      <c r="Z4846">
        <v>2.8627905757843424</v>
      </c>
      <c r="AA4846">
        <v>0</v>
      </c>
      <c r="AB4846">
        <v>5.9178723500384489</v>
      </c>
      <c r="AC4846">
        <v>0</v>
      </c>
      <c r="AD4846">
        <v>0</v>
      </c>
      <c r="AE4846">
        <v>9.0192545948590812</v>
      </c>
    </row>
    <row r="4847" spans="1:31" x14ac:dyDescent="0.3">
      <c r="A4847">
        <v>2697497</v>
      </c>
      <c r="B4847">
        <v>1</v>
      </c>
      <c r="C4847" t="s">
        <v>80</v>
      </c>
      <c r="D4847" t="s">
        <v>105</v>
      </c>
      <c r="E4847" t="s">
        <v>145</v>
      </c>
      <c r="F4847" t="s">
        <v>13720</v>
      </c>
      <c r="G4847" t="s">
        <v>176</v>
      </c>
      <c r="H4847" t="s">
        <v>135</v>
      </c>
      <c r="I4847" t="s">
        <v>136</v>
      </c>
      <c r="J4847" t="s">
        <v>137</v>
      </c>
      <c r="K4847" t="s">
        <v>138</v>
      </c>
      <c r="L4847" t="s">
        <v>13721</v>
      </c>
      <c r="M4847" t="s">
        <v>11751</v>
      </c>
      <c r="N4847">
        <v>1.195277777</v>
      </c>
      <c r="O4847">
        <v>0</v>
      </c>
      <c r="P4847">
        <v>132</v>
      </c>
      <c r="Q4847">
        <v>0</v>
      </c>
      <c r="R4847">
        <v>8</v>
      </c>
      <c r="S4847">
        <v>0</v>
      </c>
      <c r="T4847">
        <v>15</v>
      </c>
      <c r="U4847">
        <v>0</v>
      </c>
      <c r="V4847">
        <v>0</v>
      </c>
      <c r="W4847">
        <v>0</v>
      </c>
      <c r="X4847">
        <v>26.254367903684994</v>
      </c>
      <c r="Y4847">
        <v>0</v>
      </c>
      <c r="Z4847">
        <v>2.1065421931409691</v>
      </c>
      <c r="AA4847">
        <v>0</v>
      </c>
      <c r="AB4847">
        <v>17.00001970268206</v>
      </c>
      <c r="AC4847">
        <v>0</v>
      </c>
      <c r="AD4847">
        <v>0</v>
      </c>
      <c r="AE4847">
        <v>45.360929799508021</v>
      </c>
    </row>
    <row r="4848" spans="1:31" x14ac:dyDescent="0.3">
      <c r="A4848">
        <v>2698651</v>
      </c>
      <c r="B4848">
        <v>1</v>
      </c>
      <c r="C4848" t="s">
        <v>81</v>
      </c>
      <c r="D4848" t="s">
        <v>118</v>
      </c>
      <c r="E4848" t="s">
        <v>213</v>
      </c>
      <c r="F4848" t="s">
        <v>13722</v>
      </c>
      <c r="G4848" t="s">
        <v>688</v>
      </c>
      <c r="H4848" t="s">
        <v>187</v>
      </c>
      <c r="I4848" t="s">
        <v>136</v>
      </c>
      <c r="J4848" t="s">
        <v>137</v>
      </c>
      <c r="K4848" t="s">
        <v>138</v>
      </c>
      <c r="L4848" t="s">
        <v>13723</v>
      </c>
      <c r="M4848" t="s">
        <v>13724</v>
      </c>
      <c r="N4848">
        <v>1.0136111109999999</v>
      </c>
      <c r="O4848">
        <v>0</v>
      </c>
      <c r="P4848">
        <v>3</v>
      </c>
      <c r="Q4848">
        <v>0</v>
      </c>
      <c r="R4848">
        <v>0</v>
      </c>
      <c r="S4848">
        <v>0</v>
      </c>
      <c r="T4848">
        <v>0</v>
      </c>
      <c r="U4848">
        <v>0</v>
      </c>
      <c r="V4848">
        <v>0</v>
      </c>
      <c r="W4848">
        <v>0</v>
      </c>
      <c r="X4848">
        <v>0.27378662365853779</v>
      </c>
      <c r="Y4848">
        <v>0</v>
      </c>
      <c r="Z4848">
        <v>0</v>
      </c>
      <c r="AA4848">
        <v>0</v>
      </c>
      <c r="AB4848">
        <v>0</v>
      </c>
      <c r="AC4848">
        <v>0</v>
      </c>
      <c r="AD4848">
        <v>0</v>
      </c>
      <c r="AE4848">
        <v>0.27378662365853779</v>
      </c>
    </row>
    <row r="4849" spans="1:31" x14ac:dyDescent="0.3">
      <c r="A4849">
        <v>2698662</v>
      </c>
      <c r="B4849">
        <v>1</v>
      </c>
      <c r="C4849" t="s">
        <v>81</v>
      </c>
      <c r="D4849" t="s">
        <v>121</v>
      </c>
      <c r="E4849" t="s">
        <v>145</v>
      </c>
      <c r="F4849" t="s">
        <v>1891</v>
      </c>
      <c r="G4849" t="s">
        <v>134</v>
      </c>
      <c r="H4849" t="s">
        <v>135</v>
      </c>
      <c r="I4849" t="s">
        <v>136</v>
      </c>
      <c r="J4849" t="s">
        <v>137</v>
      </c>
      <c r="K4849" t="s">
        <v>138</v>
      </c>
      <c r="L4849" t="s">
        <v>13725</v>
      </c>
      <c r="M4849" t="s">
        <v>13726</v>
      </c>
      <c r="N4849">
        <v>0.83333333300000001</v>
      </c>
      <c r="O4849">
        <v>1</v>
      </c>
      <c r="P4849">
        <v>375</v>
      </c>
      <c r="Q4849">
        <v>0</v>
      </c>
      <c r="R4849">
        <v>14</v>
      </c>
      <c r="S4849">
        <v>3</v>
      </c>
      <c r="T4849">
        <v>115</v>
      </c>
      <c r="U4849">
        <v>0</v>
      </c>
      <c r="V4849">
        <v>0</v>
      </c>
      <c r="W4849">
        <v>0.15827129425416667</v>
      </c>
      <c r="X4849">
        <v>43.761649364603258</v>
      </c>
      <c r="Y4849">
        <v>0</v>
      </c>
      <c r="Z4849">
        <v>5.6782965912901302</v>
      </c>
      <c r="AA4849">
        <v>15.858128601494393</v>
      </c>
      <c r="AB4849">
        <v>23.189058654847525</v>
      </c>
      <c r="AC4849">
        <v>0</v>
      </c>
      <c r="AD4849">
        <v>0</v>
      </c>
      <c r="AE4849">
        <v>88.64540450648947</v>
      </c>
    </row>
    <row r="4850" spans="1:31" x14ac:dyDescent="0.3">
      <c r="A4850">
        <v>2698667</v>
      </c>
      <c r="B4850">
        <v>1</v>
      </c>
      <c r="C4850" t="s">
        <v>80</v>
      </c>
      <c r="D4850" t="s">
        <v>107</v>
      </c>
      <c r="E4850" t="s">
        <v>145</v>
      </c>
      <c r="F4850" t="s">
        <v>13727</v>
      </c>
      <c r="G4850" t="s">
        <v>176</v>
      </c>
      <c r="H4850" t="s">
        <v>135</v>
      </c>
      <c r="I4850" t="s">
        <v>136</v>
      </c>
      <c r="J4850" t="s">
        <v>137</v>
      </c>
      <c r="K4850" t="s">
        <v>138</v>
      </c>
      <c r="L4850" t="s">
        <v>13728</v>
      </c>
      <c r="M4850" t="s">
        <v>13729</v>
      </c>
      <c r="N4850">
        <v>1.301666666</v>
      </c>
      <c r="O4850">
        <v>0</v>
      </c>
      <c r="P4850">
        <v>0</v>
      </c>
      <c r="Q4850">
        <v>0</v>
      </c>
      <c r="R4850">
        <v>8</v>
      </c>
      <c r="S4850">
        <v>0</v>
      </c>
      <c r="T4850">
        <v>0</v>
      </c>
      <c r="U4850">
        <v>0</v>
      </c>
      <c r="V4850">
        <v>0</v>
      </c>
      <c r="W4850">
        <v>0</v>
      </c>
      <c r="X4850">
        <v>0</v>
      </c>
      <c r="Y4850">
        <v>0</v>
      </c>
      <c r="Z4850">
        <v>23.733947137076342</v>
      </c>
      <c r="AA4850">
        <v>0</v>
      </c>
      <c r="AB4850">
        <v>0</v>
      </c>
      <c r="AC4850">
        <v>0</v>
      </c>
      <c r="AD4850">
        <v>0</v>
      </c>
      <c r="AE4850">
        <v>23.733947137076342</v>
      </c>
    </row>
    <row r="4851" spans="1:31" x14ac:dyDescent="0.3">
      <c r="A4851">
        <v>2698676</v>
      </c>
      <c r="B4851">
        <v>1</v>
      </c>
      <c r="C4851" t="s">
        <v>80</v>
      </c>
      <c r="D4851" t="s">
        <v>93</v>
      </c>
      <c r="E4851" t="s">
        <v>213</v>
      </c>
      <c r="F4851" t="s">
        <v>7854</v>
      </c>
      <c r="G4851" t="s">
        <v>831</v>
      </c>
      <c r="H4851" t="s">
        <v>187</v>
      </c>
      <c r="I4851" t="s">
        <v>136</v>
      </c>
      <c r="J4851" t="s">
        <v>137</v>
      </c>
      <c r="K4851" t="s">
        <v>138</v>
      </c>
      <c r="L4851" t="s">
        <v>13730</v>
      </c>
      <c r="M4851" t="s">
        <v>13731</v>
      </c>
      <c r="N4851">
        <v>2.4258333329999999</v>
      </c>
      <c r="O4851">
        <v>0</v>
      </c>
      <c r="P4851">
        <v>11</v>
      </c>
      <c r="Q4851">
        <v>0</v>
      </c>
      <c r="R4851">
        <v>0</v>
      </c>
      <c r="S4851">
        <v>0</v>
      </c>
      <c r="T4851">
        <v>3</v>
      </c>
      <c r="U4851">
        <v>0</v>
      </c>
      <c r="V4851">
        <v>0</v>
      </c>
      <c r="W4851">
        <v>0</v>
      </c>
      <c r="X4851">
        <v>3.4623040695255178</v>
      </c>
      <c r="Y4851">
        <v>0</v>
      </c>
      <c r="Z4851">
        <v>0</v>
      </c>
      <c r="AA4851">
        <v>0</v>
      </c>
      <c r="AB4851">
        <v>6.1565374753931703</v>
      </c>
      <c r="AC4851">
        <v>0</v>
      </c>
      <c r="AD4851">
        <v>0</v>
      </c>
      <c r="AE4851">
        <v>9.6188415449186877</v>
      </c>
    </row>
    <row r="4852" spans="1:31" x14ac:dyDescent="0.3">
      <c r="A4852">
        <v>2698712</v>
      </c>
      <c r="B4852">
        <v>1</v>
      </c>
      <c r="C4852" t="s">
        <v>81</v>
      </c>
      <c r="D4852" t="s">
        <v>118</v>
      </c>
      <c r="E4852" t="s">
        <v>244</v>
      </c>
      <c r="F4852" t="s">
        <v>13732</v>
      </c>
      <c r="G4852" t="s">
        <v>165</v>
      </c>
      <c r="H4852" t="s">
        <v>187</v>
      </c>
      <c r="I4852" t="s">
        <v>136</v>
      </c>
      <c r="J4852" t="s">
        <v>137</v>
      </c>
      <c r="K4852" t="s">
        <v>166</v>
      </c>
      <c r="L4852" t="s">
        <v>13733</v>
      </c>
      <c r="M4852" t="s">
        <v>13734</v>
      </c>
      <c r="N4852">
        <v>1.1444444439999999</v>
      </c>
      <c r="O4852">
        <v>0</v>
      </c>
      <c r="P4852">
        <v>15</v>
      </c>
      <c r="Q4852">
        <v>0</v>
      </c>
      <c r="R4852">
        <v>14</v>
      </c>
      <c r="S4852">
        <v>0</v>
      </c>
      <c r="T4852">
        <v>6</v>
      </c>
      <c r="U4852">
        <v>0</v>
      </c>
      <c r="V4852">
        <v>0</v>
      </c>
      <c r="W4852">
        <v>0</v>
      </c>
      <c r="X4852">
        <v>2.413948519636878</v>
      </c>
      <c r="Y4852">
        <v>0</v>
      </c>
      <c r="Z4852">
        <v>17.73091500011239</v>
      </c>
      <c r="AA4852">
        <v>0</v>
      </c>
      <c r="AB4852">
        <v>0.99957988612510862</v>
      </c>
      <c r="AC4852">
        <v>0</v>
      </c>
      <c r="AD4852">
        <v>0</v>
      </c>
      <c r="AE4852">
        <v>21.144443405874377</v>
      </c>
    </row>
    <row r="4853" spans="1:31" x14ac:dyDescent="0.3">
      <c r="A4853">
        <v>2698723</v>
      </c>
      <c r="B4853">
        <v>1</v>
      </c>
      <c r="C4853" t="s">
        <v>80</v>
      </c>
      <c r="D4853" t="s">
        <v>83</v>
      </c>
      <c r="E4853" t="s">
        <v>184</v>
      </c>
      <c r="F4853" t="s">
        <v>13735</v>
      </c>
      <c r="G4853" t="s">
        <v>1143</v>
      </c>
      <c r="H4853" t="s">
        <v>187</v>
      </c>
      <c r="I4853" t="s">
        <v>136</v>
      </c>
      <c r="J4853" t="s">
        <v>137</v>
      </c>
      <c r="K4853" t="s">
        <v>138</v>
      </c>
      <c r="L4853" t="s">
        <v>13736</v>
      </c>
      <c r="M4853" t="s">
        <v>13737</v>
      </c>
      <c r="N4853">
        <v>0.82972222200000001</v>
      </c>
      <c r="O4853">
        <v>0</v>
      </c>
      <c r="P4853">
        <v>237</v>
      </c>
      <c r="Q4853">
        <v>0</v>
      </c>
      <c r="R4853">
        <v>0</v>
      </c>
      <c r="S4853">
        <v>0</v>
      </c>
      <c r="T4853">
        <v>7</v>
      </c>
      <c r="U4853">
        <v>0</v>
      </c>
      <c r="V4853">
        <v>0</v>
      </c>
      <c r="W4853">
        <v>0</v>
      </c>
      <c r="X4853">
        <v>38.874336486330016</v>
      </c>
      <c r="Y4853">
        <v>0</v>
      </c>
      <c r="Z4853">
        <v>0</v>
      </c>
      <c r="AA4853">
        <v>0</v>
      </c>
      <c r="AB4853">
        <v>4.9293014617844619</v>
      </c>
      <c r="AC4853">
        <v>0</v>
      </c>
      <c r="AD4853">
        <v>0</v>
      </c>
      <c r="AE4853">
        <v>43.803637948114478</v>
      </c>
    </row>
    <row r="4854" spans="1:31" x14ac:dyDescent="0.3">
      <c r="A4854">
        <v>2698751</v>
      </c>
      <c r="B4854">
        <v>1</v>
      </c>
      <c r="C4854" t="s">
        <v>81</v>
      </c>
      <c r="D4854" t="s">
        <v>112</v>
      </c>
      <c r="E4854" t="s">
        <v>160</v>
      </c>
      <c r="F4854" t="s">
        <v>13738</v>
      </c>
      <c r="G4854" t="s">
        <v>134</v>
      </c>
      <c r="H4854" t="s">
        <v>135</v>
      </c>
      <c r="I4854" t="s">
        <v>136</v>
      </c>
      <c r="J4854" t="s">
        <v>137</v>
      </c>
      <c r="K4854" t="s">
        <v>138</v>
      </c>
      <c r="L4854" t="s">
        <v>13739</v>
      </c>
      <c r="M4854" t="s">
        <v>13740</v>
      </c>
      <c r="N4854">
        <v>0.59722222199999997</v>
      </c>
      <c r="O4854">
        <v>1</v>
      </c>
      <c r="P4854">
        <v>17</v>
      </c>
      <c r="Q4854">
        <v>108</v>
      </c>
      <c r="R4854">
        <v>0</v>
      </c>
      <c r="S4854">
        <v>2</v>
      </c>
      <c r="T4854">
        <v>0</v>
      </c>
      <c r="U4854">
        <v>0</v>
      </c>
      <c r="V4854">
        <v>0</v>
      </c>
      <c r="W4854">
        <v>0.14687988682622891</v>
      </c>
      <c r="X4854">
        <v>1.6204098509324438</v>
      </c>
      <c r="Y4854">
        <v>22.096036997254412</v>
      </c>
      <c r="Z4854">
        <v>0</v>
      </c>
      <c r="AA4854">
        <v>5.451439891335759E-2</v>
      </c>
      <c r="AB4854">
        <v>0</v>
      </c>
      <c r="AC4854">
        <v>0</v>
      </c>
      <c r="AD4854">
        <v>0</v>
      </c>
      <c r="AE4854">
        <v>23.917841133926444</v>
      </c>
    </row>
    <row r="4855" spans="1:31" x14ac:dyDescent="0.3">
      <c r="A4855">
        <v>2698754</v>
      </c>
      <c r="B4855">
        <v>1</v>
      </c>
      <c r="C4855" t="s">
        <v>80</v>
      </c>
      <c r="D4855" t="s">
        <v>84</v>
      </c>
      <c r="E4855" t="s">
        <v>184</v>
      </c>
      <c r="F4855" t="s">
        <v>7882</v>
      </c>
      <c r="G4855" t="s">
        <v>186</v>
      </c>
      <c r="H4855" t="s">
        <v>187</v>
      </c>
      <c r="I4855" t="s">
        <v>136</v>
      </c>
      <c r="J4855" t="s">
        <v>137</v>
      </c>
      <c r="K4855" t="s">
        <v>138</v>
      </c>
      <c r="L4855" t="s">
        <v>13741</v>
      </c>
      <c r="M4855" t="s">
        <v>13742</v>
      </c>
      <c r="N4855">
        <v>2.1630555550000001</v>
      </c>
      <c r="O4855">
        <v>0</v>
      </c>
      <c r="P4855">
        <v>134</v>
      </c>
      <c r="Q4855">
        <v>0</v>
      </c>
      <c r="R4855">
        <v>0</v>
      </c>
      <c r="S4855">
        <v>0</v>
      </c>
      <c r="T4855">
        <v>8</v>
      </c>
      <c r="U4855">
        <v>0</v>
      </c>
      <c r="V4855">
        <v>0</v>
      </c>
      <c r="W4855">
        <v>0</v>
      </c>
      <c r="X4855">
        <v>50.184363084063989</v>
      </c>
      <c r="Y4855">
        <v>0</v>
      </c>
      <c r="Z4855">
        <v>0</v>
      </c>
      <c r="AA4855">
        <v>0</v>
      </c>
      <c r="AB4855">
        <v>7.5377835903688535</v>
      </c>
      <c r="AC4855">
        <v>0</v>
      </c>
      <c r="AD4855">
        <v>0</v>
      </c>
      <c r="AE4855">
        <v>57.722146674432842</v>
      </c>
    </row>
    <row r="4856" spans="1:31" x14ac:dyDescent="0.3">
      <c r="A4856">
        <v>2698799</v>
      </c>
      <c r="B4856">
        <v>1</v>
      </c>
      <c r="C4856" t="s">
        <v>81</v>
      </c>
      <c r="D4856" t="s">
        <v>121</v>
      </c>
      <c r="E4856" t="s">
        <v>145</v>
      </c>
      <c r="F4856" t="s">
        <v>13743</v>
      </c>
      <c r="G4856" t="s">
        <v>134</v>
      </c>
      <c r="H4856" t="s">
        <v>135</v>
      </c>
      <c r="I4856" t="s">
        <v>136</v>
      </c>
      <c r="J4856" t="s">
        <v>137</v>
      </c>
      <c r="K4856" t="s">
        <v>138</v>
      </c>
      <c r="L4856" t="s">
        <v>13744</v>
      </c>
      <c r="M4856" t="s">
        <v>13745</v>
      </c>
      <c r="N4856">
        <v>0.52555555499999995</v>
      </c>
      <c r="O4856">
        <v>1</v>
      </c>
      <c r="P4856">
        <v>163</v>
      </c>
      <c r="Q4856">
        <v>0</v>
      </c>
      <c r="R4856">
        <v>9</v>
      </c>
      <c r="S4856">
        <v>2</v>
      </c>
      <c r="T4856">
        <v>2</v>
      </c>
      <c r="U4856">
        <v>0</v>
      </c>
      <c r="V4856">
        <v>0</v>
      </c>
      <c r="W4856">
        <v>0.10650084340833335</v>
      </c>
      <c r="X4856">
        <v>12.289666878732016</v>
      </c>
      <c r="Y4856">
        <v>0</v>
      </c>
      <c r="Z4856">
        <v>3.4614747931275645</v>
      </c>
      <c r="AA4856">
        <v>3.244910405716023</v>
      </c>
      <c r="AB4856">
        <v>0</v>
      </c>
      <c r="AC4856">
        <v>0</v>
      </c>
      <c r="AD4856">
        <v>0</v>
      </c>
      <c r="AE4856">
        <v>19.102552920983936</v>
      </c>
    </row>
    <row r="4857" spans="1:31" x14ac:dyDescent="0.3">
      <c r="A4857">
        <v>2698805</v>
      </c>
      <c r="B4857">
        <v>1</v>
      </c>
      <c r="C4857" t="s">
        <v>80</v>
      </c>
      <c r="D4857" t="s">
        <v>106</v>
      </c>
      <c r="E4857" t="s">
        <v>184</v>
      </c>
      <c r="F4857" t="s">
        <v>13746</v>
      </c>
      <c r="G4857" t="s">
        <v>1143</v>
      </c>
      <c r="H4857" t="s">
        <v>187</v>
      </c>
      <c r="I4857" t="s">
        <v>136</v>
      </c>
      <c r="J4857" t="s">
        <v>137</v>
      </c>
      <c r="K4857" t="s">
        <v>138</v>
      </c>
      <c r="L4857" t="s">
        <v>13747</v>
      </c>
      <c r="M4857" t="s">
        <v>13748</v>
      </c>
      <c r="N4857">
        <v>0.61444444399999998</v>
      </c>
      <c r="O4857">
        <v>0</v>
      </c>
      <c r="P4857">
        <v>27</v>
      </c>
      <c r="Q4857">
        <v>0</v>
      </c>
      <c r="R4857">
        <v>0</v>
      </c>
      <c r="S4857">
        <v>0</v>
      </c>
      <c r="T4857">
        <v>0</v>
      </c>
      <c r="U4857">
        <v>0</v>
      </c>
      <c r="V4857">
        <v>0</v>
      </c>
      <c r="W4857">
        <v>0</v>
      </c>
      <c r="X4857">
        <v>2.6042341500464894</v>
      </c>
      <c r="Y4857">
        <v>0</v>
      </c>
      <c r="Z4857">
        <v>0</v>
      </c>
      <c r="AA4857">
        <v>0</v>
      </c>
      <c r="AB4857">
        <v>0</v>
      </c>
      <c r="AC4857">
        <v>0</v>
      </c>
      <c r="AD4857">
        <v>0</v>
      </c>
      <c r="AE4857">
        <v>2.6042341500464894</v>
      </c>
    </row>
    <row r="4858" spans="1:31" x14ac:dyDescent="0.3">
      <c r="A4858">
        <v>2698806</v>
      </c>
      <c r="B4858">
        <v>1</v>
      </c>
      <c r="C4858" t="s">
        <v>80</v>
      </c>
      <c r="D4858" t="s">
        <v>96</v>
      </c>
      <c r="E4858" t="s">
        <v>145</v>
      </c>
      <c r="F4858" t="s">
        <v>13749</v>
      </c>
      <c r="G4858" t="s">
        <v>134</v>
      </c>
      <c r="H4858" t="s">
        <v>135</v>
      </c>
      <c r="I4858" t="s">
        <v>136</v>
      </c>
      <c r="J4858" t="s">
        <v>137</v>
      </c>
      <c r="K4858" t="s">
        <v>138</v>
      </c>
      <c r="L4858" t="s">
        <v>13750</v>
      </c>
      <c r="M4858" t="s">
        <v>13751</v>
      </c>
      <c r="N4858">
        <v>0.43888888799999998</v>
      </c>
      <c r="O4858">
        <v>0</v>
      </c>
      <c r="P4858">
        <v>168</v>
      </c>
      <c r="Q4858">
        <v>0</v>
      </c>
      <c r="R4858">
        <v>1</v>
      </c>
      <c r="S4858">
        <v>0</v>
      </c>
      <c r="T4858">
        <v>162</v>
      </c>
      <c r="U4858">
        <v>0</v>
      </c>
      <c r="V4858">
        <v>0</v>
      </c>
      <c r="W4858">
        <v>0</v>
      </c>
      <c r="X4858">
        <v>43.199431602825072</v>
      </c>
      <c r="Y4858">
        <v>0</v>
      </c>
      <c r="Z4858">
        <v>0</v>
      </c>
      <c r="AA4858">
        <v>0</v>
      </c>
      <c r="AB4858">
        <v>166.62119715686711</v>
      </c>
      <c r="AC4858">
        <v>0</v>
      </c>
      <c r="AD4858">
        <v>0</v>
      </c>
      <c r="AE4858">
        <v>209.82062875969217</v>
      </c>
    </row>
    <row r="4859" spans="1:31" x14ac:dyDescent="0.3">
      <c r="A4859">
        <v>2698809</v>
      </c>
      <c r="B4859">
        <v>1</v>
      </c>
      <c r="C4859" t="s">
        <v>80</v>
      </c>
      <c r="D4859" t="s">
        <v>88</v>
      </c>
      <c r="E4859" t="s">
        <v>244</v>
      </c>
      <c r="F4859" t="s">
        <v>13752</v>
      </c>
      <c r="G4859" t="s">
        <v>165</v>
      </c>
      <c r="H4859" t="s">
        <v>187</v>
      </c>
      <c r="I4859" t="s">
        <v>136</v>
      </c>
      <c r="J4859" t="s">
        <v>137</v>
      </c>
      <c r="K4859" t="s">
        <v>166</v>
      </c>
      <c r="L4859" t="s">
        <v>13753</v>
      </c>
      <c r="M4859" t="s">
        <v>13754</v>
      </c>
      <c r="N4859">
        <v>0.63166666599999999</v>
      </c>
      <c r="O4859">
        <v>0</v>
      </c>
      <c r="P4859">
        <v>44</v>
      </c>
      <c r="Q4859">
        <v>0</v>
      </c>
      <c r="R4859">
        <v>0</v>
      </c>
      <c r="S4859">
        <v>0</v>
      </c>
      <c r="T4859">
        <v>2</v>
      </c>
      <c r="U4859">
        <v>0</v>
      </c>
      <c r="V4859">
        <v>0</v>
      </c>
      <c r="W4859">
        <v>0</v>
      </c>
      <c r="X4859">
        <v>22.515648284312892</v>
      </c>
      <c r="Y4859">
        <v>0</v>
      </c>
      <c r="Z4859">
        <v>0</v>
      </c>
      <c r="AA4859">
        <v>0</v>
      </c>
      <c r="AB4859">
        <v>2.12407153868</v>
      </c>
      <c r="AC4859">
        <v>0</v>
      </c>
      <c r="AD4859">
        <v>0</v>
      </c>
      <c r="AE4859">
        <v>24.639719822992891</v>
      </c>
    </row>
    <row r="4860" spans="1:31" x14ac:dyDescent="0.3">
      <c r="A4860">
        <v>2696775</v>
      </c>
      <c r="B4860">
        <v>1</v>
      </c>
      <c r="C4860" t="s">
        <v>80</v>
      </c>
      <c r="D4860" t="s">
        <v>82</v>
      </c>
      <c r="E4860" t="s">
        <v>428</v>
      </c>
      <c r="F4860" t="s">
        <v>9657</v>
      </c>
      <c r="G4860" t="s">
        <v>147</v>
      </c>
      <c r="H4860" t="s">
        <v>187</v>
      </c>
      <c r="I4860" t="s">
        <v>136</v>
      </c>
      <c r="J4860" t="s">
        <v>3</v>
      </c>
      <c r="K4860" t="s">
        <v>138</v>
      </c>
      <c r="L4860" t="s">
        <v>13755</v>
      </c>
      <c r="M4860" t="s">
        <v>13756</v>
      </c>
      <c r="N4860">
        <v>1.6813888880000001</v>
      </c>
      <c r="O4860">
        <v>0</v>
      </c>
      <c r="P4860">
        <v>1</v>
      </c>
      <c r="Q4860">
        <v>0</v>
      </c>
      <c r="R4860">
        <v>0</v>
      </c>
      <c r="S4860">
        <v>0</v>
      </c>
      <c r="T4860">
        <v>72</v>
      </c>
      <c r="U4860">
        <v>0</v>
      </c>
      <c r="V4860">
        <v>0</v>
      </c>
      <c r="W4860">
        <v>0</v>
      </c>
      <c r="X4860">
        <v>0.76130588641736185</v>
      </c>
      <c r="Y4860">
        <v>0</v>
      </c>
      <c r="Z4860">
        <v>0</v>
      </c>
      <c r="AA4860">
        <v>0</v>
      </c>
      <c r="AB4860">
        <v>34.871233836706992</v>
      </c>
      <c r="AC4860">
        <v>0</v>
      </c>
      <c r="AD4860">
        <v>0</v>
      </c>
      <c r="AE4860">
        <v>35.632539723124353</v>
      </c>
    </row>
    <row r="4861" spans="1:31" x14ac:dyDescent="0.3">
      <c r="A4861">
        <v>2698647</v>
      </c>
      <c r="B4861">
        <v>1</v>
      </c>
      <c r="C4861" t="s">
        <v>80</v>
      </c>
      <c r="D4861" t="s">
        <v>99</v>
      </c>
      <c r="E4861" t="s">
        <v>213</v>
      </c>
      <c r="F4861" t="s">
        <v>13757</v>
      </c>
      <c r="G4861" t="s">
        <v>688</v>
      </c>
      <c r="H4861" t="s">
        <v>187</v>
      </c>
      <c r="I4861" t="s">
        <v>136</v>
      </c>
      <c r="J4861" t="s">
        <v>137</v>
      </c>
      <c r="K4861" t="s">
        <v>138</v>
      </c>
      <c r="L4861" t="s">
        <v>13758</v>
      </c>
      <c r="M4861" t="s">
        <v>13759</v>
      </c>
      <c r="N4861">
        <v>4.3005555549999999</v>
      </c>
      <c r="O4861">
        <v>0</v>
      </c>
      <c r="P4861">
        <v>1</v>
      </c>
      <c r="Q4861">
        <v>0</v>
      </c>
      <c r="R4861">
        <v>0</v>
      </c>
      <c r="S4861">
        <v>0</v>
      </c>
      <c r="T4861">
        <v>0</v>
      </c>
      <c r="U4861">
        <v>0</v>
      </c>
      <c r="V4861">
        <v>0</v>
      </c>
      <c r="W4861">
        <v>0</v>
      </c>
      <c r="X4861">
        <v>0</v>
      </c>
      <c r="Y4861">
        <v>0</v>
      </c>
      <c r="Z4861">
        <v>0</v>
      </c>
      <c r="AA4861">
        <v>0</v>
      </c>
      <c r="AB4861">
        <v>0</v>
      </c>
      <c r="AC4861">
        <v>0</v>
      </c>
      <c r="AD4861">
        <v>0</v>
      </c>
      <c r="AE4861">
        <v>0</v>
      </c>
    </row>
    <row r="4862" spans="1:31" x14ac:dyDescent="0.3">
      <c r="A4862">
        <v>2698668</v>
      </c>
      <c r="B4862">
        <v>1</v>
      </c>
      <c r="C4862" t="s">
        <v>81</v>
      </c>
      <c r="D4862" t="s">
        <v>118</v>
      </c>
      <c r="E4862" t="s">
        <v>132</v>
      </c>
      <c r="F4862" t="s">
        <v>13100</v>
      </c>
      <c r="G4862" t="s">
        <v>134</v>
      </c>
      <c r="H4862" t="s">
        <v>135</v>
      </c>
      <c r="I4862" t="s">
        <v>136</v>
      </c>
      <c r="J4862" t="s">
        <v>137</v>
      </c>
      <c r="K4862" t="s">
        <v>138</v>
      </c>
      <c r="L4862" t="s">
        <v>13760</v>
      </c>
      <c r="M4862" t="s">
        <v>13761</v>
      </c>
      <c r="N4862">
        <v>0.44777777699999999</v>
      </c>
      <c r="O4862">
        <v>4</v>
      </c>
      <c r="P4862">
        <v>400</v>
      </c>
      <c r="Q4862">
        <v>53</v>
      </c>
      <c r="R4862">
        <v>49</v>
      </c>
      <c r="S4862">
        <v>6</v>
      </c>
      <c r="T4862">
        <v>34</v>
      </c>
      <c r="U4862">
        <v>1</v>
      </c>
      <c r="V4862">
        <v>0</v>
      </c>
      <c r="W4862">
        <v>0.32248084830993851</v>
      </c>
      <c r="X4862">
        <v>26.975939959573417</v>
      </c>
      <c r="Y4862">
        <v>156.8824177797201</v>
      </c>
      <c r="Z4862">
        <v>43.295713657812946</v>
      </c>
      <c r="AA4862">
        <v>12.514561291270873</v>
      </c>
      <c r="AB4862">
        <v>7.4127225039944706</v>
      </c>
      <c r="AC4862">
        <v>105.08623351167191</v>
      </c>
      <c r="AD4862">
        <v>0</v>
      </c>
      <c r="AE4862">
        <v>352.49006955235365</v>
      </c>
    </row>
    <row r="4863" spans="1:31" x14ac:dyDescent="0.3">
      <c r="A4863">
        <v>2698680</v>
      </c>
      <c r="B4863">
        <v>1</v>
      </c>
      <c r="C4863" t="s">
        <v>80</v>
      </c>
      <c r="D4863" t="s">
        <v>100</v>
      </c>
      <c r="E4863" t="s">
        <v>160</v>
      </c>
      <c r="F4863" t="s">
        <v>13762</v>
      </c>
      <c r="G4863" t="s">
        <v>134</v>
      </c>
      <c r="H4863" t="s">
        <v>135</v>
      </c>
      <c r="I4863" t="s">
        <v>169</v>
      </c>
      <c r="J4863" t="s">
        <v>137</v>
      </c>
      <c r="K4863" t="s">
        <v>138</v>
      </c>
      <c r="L4863" t="s">
        <v>13763</v>
      </c>
      <c r="M4863" t="s">
        <v>13764</v>
      </c>
      <c r="N4863">
        <v>4.3333333000000002E-2</v>
      </c>
      <c r="O4863">
        <v>1</v>
      </c>
      <c r="P4863">
        <v>483</v>
      </c>
      <c r="Q4863">
        <v>28</v>
      </c>
      <c r="R4863">
        <v>129</v>
      </c>
      <c r="S4863">
        <v>11</v>
      </c>
      <c r="T4863">
        <v>102</v>
      </c>
      <c r="U4863">
        <v>0</v>
      </c>
      <c r="V4863">
        <v>0</v>
      </c>
      <c r="W4863">
        <v>9.8339774103740007E-2</v>
      </c>
      <c r="X4863">
        <v>4.1510756651957035</v>
      </c>
      <c r="Y4863">
        <v>7.3552773100022319</v>
      </c>
      <c r="Z4863">
        <v>5.2011778260338888</v>
      </c>
      <c r="AA4863">
        <v>2.1197812041203417</v>
      </c>
      <c r="AB4863">
        <v>2.773639053820713</v>
      </c>
      <c r="AC4863">
        <v>0</v>
      </c>
      <c r="AD4863">
        <v>0</v>
      </c>
      <c r="AE4863">
        <v>21.699290833276617</v>
      </c>
    </row>
    <row r="4864" spans="1:31" x14ac:dyDescent="0.3">
      <c r="A4864">
        <v>2698733</v>
      </c>
      <c r="B4864">
        <v>1</v>
      </c>
      <c r="C4864" t="s">
        <v>81</v>
      </c>
      <c r="D4864" t="s">
        <v>118</v>
      </c>
      <c r="E4864" t="s">
        <v>213</v>
      </c>
      <c r="F4864" t="s">
        <v>13765</v>
      </c>
      <c r="G4864" t="s">
        <v>688</v>
      </c>
      <c r="H4864" t="s">
        <v>187</v>
      </c>
      <c r="I4864" t="s">
        <v>136</v>
      </c>
      <c r="J4864" t="s">
        <v>137</v>
      </c>
      <c r="K4864" t="s">
        <v>138</v>
      </c>
      <c r="L4864" t="s">
        <v>13766</v>
      </c>
      <c r="M4864" t="s">
        <v>13767</v>
      </c>
      <c r="N4864">
        <v>1.5319444440000001</v>
      </c>
      <c r="O4864">
        <v>0</v>
      </c>
      <c r="P4864">
        <v>1</v>
      </c>
      <c r="Q4864">
        <v>0</v>
      </c>
      <c r="R4864">
        <v>0</v>
      </c>
      <c r="S4864">
        <v>0</v>
      </c>
      <c r="T4864">
        <v>0</v>
      </c>
      <c r="U4864">
        <v>0</v>
      </c>
      <c r="V4864">
        <v>0</v>
      </c>
      <c r="W4864">
        <v>0</v>
      </c>
      <c r="X4864">
        <v>5.9150458706384169E-2</v>
      </c>
      <c r="Y4864">
        <v>0</v>
      </c>
      <c r="Z4864">
        <v>0</v>
      </c>
      <c r="AA4864">
        <v>0</v>
      </c>
      <c r="AB4864">
        <v>0</v>
      </c>
      <c r="AC4864">
        <v>0</v>
      </c>
      <c r="AD4864">
        <v>0</v>
      </c>
      <c r="AE4864">
        <v>5.9150458706384169E-2</v>
      </c>
    </row>
    <row r="4865" spans="1:31" x14ac:dyDescent="0.3">
      <c r="A4865">
        <v>2698744</v>
      </c>
      <c r="B4865">
        <v>1</v>
      </c>
      <c r="C4865" t="s">
        <v>80</v>
      </c>
      <c r="D4865" t="s">
        <v>104</v>
      </c>
      <c r="E4865" t="s">
        <v>213</v>
      </c>
      <c r="F4865" t="s">
        <v>13768</v>
      </c>
      <c r="G4865" t="s">
        <v>831</v>
      </c>
      <c r="H4865" t="s">
        <v>187</v>
      </c>
      <c r="I4865" t="s">
        <v>136</v>
      </c>
      <c r="J4865" t="s">
        <v>137</v>
      </c>
      <c r="K4865" t="s">
        <v>138</v>
      </c>
      <c r="L4865" t="s">
        <v>13769</v>
      </c>
      <c r="M4865" t="s">
        <v>13770</v>
      </c>
      <c r="N4865">
        <v>2.5330555549999998</v>
      </c>
      <c r="O4865">
        <v>0</v>
      </c>
      <c r="P4865">
        <v>6</v>
      </c>
      <c r="Q4865">
        <v>0</v>
      </c>
      <c r="R4865">
        <v>0</v>
      </c>
      <c r="S4865">
        <v>0</v>
      </c>
      <c r="T4865">
        <v>1</v>
      </c>
      <c r="U4865">
        <v>0</v>
      </c>
      <c r="V4865">
        <v>0</v>
      </c>
      <c r="W4865">
        <v>0</v>
      </c>
      <c r="X4865">
        <v>1.131906052804267</v>
      </c>
      <c r="Y4865">
        <v>0</v>
      </c>
      <c r="Z4865">
        <v>0</v>
      </c>
      <c r="AA4865">
        <v>0</v>
      </c>
      <c r="AB4865">
        <v>0.19422500006254267</v>
      </c>
      <c r="AC4865">
        <v>0</v>
      </c>
      <c r="AD4865">
        <v>0</v>
      </c>
      <c r="AE4865">
        <v>1.3261310528668098</v>
      </c>
    </row>
    <row r="4866" spans="1:31" x14ac:dyDescent="0.3">
      <c r="A4866">
        <v>2698784</v>
      </c>
      <c r="B4866">
        <v>1</v>
      </c>
      <c r="C4866" t="s">
        <v>80</v>
      </c>
      <c r="D4866" t="s">
        <v>85</v>
      </c>
      <c r="E4866" t="s">
        <v>213</v>
      </c>
      <c r="F4866" t="s">
        <v>10667</v>
      </c>
      <c r="G4866" t="s">
        <v>831</v>
      </c>
      <c r="H4866" t="s">
        <v>187</v>
      </c>
      <c r="I4866" t="s">
        <v>136</v>
      </c>
      <c r="J4866" t="s">
        <v>137</v>
      </c>
      <c r="K4866" t="s">
        <v>138</v>
      </c>
      <c r="L4866" t="s">
        <v>13771</v>
      </c>
      <c r="M4866" t="s">
        <v>13772</v>
      </c>
      <c r="N4866">
        <v>1.858055555</v>
      </c>
      <c r="O4866">
        <v>0</v>
      </c>
      <c r="P4866">
        <v>10</v>
      </c>
      <c r="Q4866">
        <v>0</v>
      </c>
      <c r="R4866">
        <v>0</v>
      </c>
      <c r="S4866">
        <v>0</v>
      </c>
      <c r="T4866">
        <v>0</v>
      </c>
      <c r="U4866">
        <v>0</v>
      </c>
      <c r="V4866">
        <v>0</v>
      </c>
      <c r="W4866">
        <v>0</v>
      </c>
      <c r="X4866">
        <v>2.4680140970088336</v>
      </c>
      <c r="Y4866">
        <v>0</v>
      </c>
      <c r="Z4866">
        <v>0</v>
      </c>
      <c r="AA4866">
        <v>0</v>
      </c>
      <c r="AB4866">
        <v>0</v>
      </c>
      <c r="AC4866">
        <v>0</v>
      </c>
      <c r="AD4866">
        <v>0</v>
      </c>
      <c r="AE4866">
        <v>2.4680140970088336</v>
      </c>
    </row>
    <row r="4867" spans="1:31" x14ac:dyDescent="0.3">
      <c r="A4867">
        <v>2698800</v>
      </c>
      <c r="B4867">
        <v>1</v>
      </c>
      <c r="C4867" t="s">
        <v>80</v>
      </c>
      <c r="D4867" t="s">
        <v>82</v>
      </c>
      <c r="E4867" t="s">
        <v>213</v>
      </c>
      <c r="F4867" t="s">
        <v>13773</v>
      </c>
      <c r="G4867" t="s">
        <v>688</v>
      </c>
      <c r="H4867" t="s">
        <v>187</v>
      </c>
      <c r="I4867" t="s">
        <v>136</v>
      </c>
      <c r="J4867" t="s">
        <v>137</v>
      </c>
      <c r="K4867" t="s">
        <v>138</v>
      </c>
      <c r="L4867" t="s">
        <v>13774</v>
      </c>
      <c r="M4867" t="s">
        <v>13775</v>
      </c>
      <c r="N4867">
        <v>1.933888888</v>
      </c>
      <c r="O4867">
        <v>0</v>
      </c>
      <c r="P4867">
        <v>1</v>
      </c>
      <c r="Q4867">
        <v>0</v>
      </c>
      <c r="R4867">
        <v>0</v>
      </c>
      <c r="S4867">
        <v>0</v>
      </c>
      <c r="T4867">
        <v>0</v>
      </c>
      <c r="U4867">
        <v>0</v>
      </c>
      <c r="V4867">
        <v>0</v>
      </c>
      <c r="W4867">
        <v>0</v>
      </c>
      <c r="X4867">
        <v>0.25765521461513891</v>
      </c>
      <c r="Y4867">
        <v>0</v>
      </c>
      <c r="Z4867">
        <v>0</v>
      </c>
      <c r="AA4867">
        <v>0</v>
      </c>
      <c r="AB4867">
        <v>0</v>
      </c>
      <c r="AC4867">
        <v>0</v>
      </c>
      <c r="AD4867">
        <v>0</v>
      </c>
      <c r="AE4867">
        <v>0.25765521461513891</v>
      </c>
    </row>
    <row r="4868" spans="1:31" x14ac:dyDescent="0.3">
      <c r="A4868">
        <v>2698804</v>
      </c>
      <c r="B4868">
        <v>1</v>
      </c>
      <c r="C4868" t="s">
        <v>80</v>
      </c>
      <c r="D4868" t="s">
        <v>86</v>
      </c>
      <c r="E4868" t="s">
        <v>244</v>
      </c>
      <c r="F4868" t="s">
        <v>3694</v>
      </c>
      <c r="G4868" t="s">
        <v>346</v>
      </c>
      <c r="H4868" t="s">
        <v>187</v>
      </c>
      <c r="I4868" t="s">
        <v>136</v>
      </c>
      <c r="J4868" t="s">
        <v>137</v>
      </c>
      <c r="K4868" t="s">
        <v>166</v>
      </c>
      <c r="L4868" t="s">
        <v>13776</v>
      </c>
      <c r="M4868" t="s">
        <v>13777</v>
      </c>
      <c r="N4868">
        <v>1.65</v>
      </c>
      <c r="O4868">
        <v>0</v>
      </c>
      <c r="P4868">
        <v>143</v>
      </c>
      <c r="Q4868">
        <v>0</v>
      </c>
      <c r="R4868">
        <v>36</v>
      </c>
      <c r="S4868">
        <v>0</v>
      </c>
      <c r="T4868">
        <v>17</v>
      </c>
      <c r="U4868">
        <v>0</v>
      </c>
      <c r="V4868">
        <v>0</v>
      </c>
      <c r="W4868">
        <v>0</v>
      </c>
      <c r="X4868">
        <v>209.62793053360227</v>
      </c>
      <c r="Y4868">
        <v>0</v>
      </c>
      <c r="Z4868">
        <v>21.225857862257275</v>
      </c>
      <c r="AA4868">
        <v>0</v>
      </c>
      <c r="AB4868">
        <v>31.887124849977539</v>
      </c>
      <c r="AC4868">
        <v>0</v>
      </c>
      <c r="AD4868">
        <v>0</v>
      </c>
      <c r="AE4868">
        <v>262.74091324583708</v>
      </c>
    </row>
    <row r="4869" spans="1:31" x14ac:dyDescent="0.3">
      <c r="A4869">
        <v>2698807</v>
      </c>
      <c r="B4869">
        <v>1</v>
      </c>
      <c r="C4869" t="s">
        <v>81</v>
      </c>
      <c r="D4869" t="s">
        <v>121</v>
      </c>
      <c r="E4869" t="s">
        <v>184</v>
      </c>
      <c r="F4869" t="s">
        <v>13778</v>
      </c>
      <c r="G4869" t="s">
        <v>186</v>
      </c>
      <c r="H4869" t="s">
        <v>187</v>
      </c>
      <c r="I4869" t="s">
        <v>136</v>
      </c>
      <c r="J4869" t="s">
        <v>137</v>
      </c>
      <c r="K4869" t="s">
        <v>138</v>
      </c>
      <c r="L4869" t="s">
        <v>13779</v>
      </c>
      <c r="M4869" t="s">
        <v>13780</v>
      </c>
      <c r="N4869">
        <v>1.0686111110000001</v>
      </c>
      <c r="O4869">
        <v>0</v>
      </c>
      <c r="P4869">
        <v>13</v>
      </c>
      <c r="Q4869">
        <v>0</v>
      </c>
      <c r="R4869">
        <v>4</v>
      </c>
      <c r="S4869">
        <v>0</v>
      </c>
      <c r="T4869">
        <v>0</v>
      </c>
      <c r="U4869">
        <v>0</v>
      </c>
      <c r="V4869">
        <v>0</v>
      </c>
      <c r="W4869">
        <v>0</v>
      </c>
      <c r="X4869">
        <v>1.890993278883788</v>
      </c>
      <c r="Y4869">
        <v>0</v>
      </c>
      <c r="Z4869">
        <v>0.20775778642704595</v>
      </c>
      <c r="AA4869">
        <v>0</v>
      </c>
      <c r="AB4869">
        <v>0</v>
      </c>
      <c r="AC4869">
        <v>0</v>
      </c>
      <c r="AD4869">
        <v>0</v>
      </c>
      <c r="AE4869">
        <v>2.0987510653108341</v>
      </c>
    </row>
    <row r="4870" spans="1:31" x14ac:dyDescent="0.3">
      <c r="A4870">
        <v>2698836</v>
      </c>
      <c r="B4870">
        <v>1</v>
      </c>
      <c r="C4870" t="s">
        <v>80</v>
      </c>
      <c r="D4870" t="s">
        <v>103</v>
      </c>
      <c r="E4870" t="s">
        <v>213</v>
      </c>
      <c r="F4870" t="s">
        <v>13781</v>
      </c>
      <c r="G4870" t="s">
        <v>688</v>
      </c>
      <c r="H4870" t="s">
        <v>187</v>
      </c>
      <c r="I4870" t="s">
        <v>136</v>
      </c>
      <c r="J4870" t="s">
        <v>137</v>
      </c>
      <c r="K4870" t="s">
        <v>138</v>
      </c>
      <c r="L4870" t="s">
        <v>13782</v>
      </c>
      <c r="M4870" t="s">
        <v>13783</v>
      </c>
      <c r="N4870">
        <v>0.61388888799999997</v>
      </c>
      <c r="O4870">
        <v>0</v>
      </c>
      <c r="P4870">
        <v>2</v>
      </c>
      <c r="Q4870">
        <v>0</v>
      </c>
      <c r="R4870">
        <v>0</v>
      </c>
      <c r="S4870">
        <v>0</v>
      </c>
      <c r="T4870">
        <v>1</v>
      </c>
      <c r="U4870">
        <v>0</v>
      </c>
      <c r="V4870">
        <v>0</v>
      </c>
      <c r="W4870">
        <v>0</v>
      </c>
      <c r="X4870">
        <v>0.25451726734462171</v>
      </c>
      <c r="Y4870">
        <v>0</v>
      </c>
      <c r="Z4870">
        <v>0</v>
      </c>
      <c r="AA4870">
        <v>0</v>
      </c>
      <c r="AB4870">
        <v>0</v>
      </c>
      <c r="AC4870">
        <v>0</v>
      </c>
      <c r="AD4870">
        <v>0</v>
      </c>
      <c r="AE4870">
        <v>0.25451726734462171</v>
      </c>
    </row>
    <row r="4871" spans="1:31" x14ac:dyDescent="0.3">
      <c r="A4871">
        <v>2698838</v>
      </c>
      <c r="B4871">
        <v>1</v>
      </c>
      <c r="C4871" t="s">
        <v>80</v>
      </c>
      <c r="D4871" t="s">
        <v>88</v>
      </c>
      <c r="E4871" t="s">
        <v>213</v>
      </c>
      <c r="F4871" t="s">
        <v>13784</v>
      </c>
      <c r="G4871" t="s">
        <v>215</v>
      </c>
      <c r="H4871" t="s">
        <v>187</v>
      </c>
      <c r="I4871" t="s">
        <v>136</v>
      </c>
      <c r="J4871" t="s">
        <v>137</v>
      </c>
      <c r="K4871" t="s">
        <v>138</v>
      </c>
      <c r="L4871" t="s">
        <v>13785</v>
      </c>
      <c r="M4871" t="s">
        <v>13786</v>
      </c>
      <c r="N4871">
        <v>1.4936111110000001</v>
      </c>
      <c r="O4871">
        <v>0</v>
      </c>
      <c r="P4871">
        <v>0</v>
      </c>
      <c r="Q4871">
        <v>0</v>
      </c>
      <c r="R4871">
        <v>0</v>
      </c>
      <c r="S4871">
        <v>0</v>
      </c>
      <c r="T4871">
        <v>1</v>
      </c>
      <c r="U4871">
        <v>0</v>
      </c>
      <c r="V4871">
        <v>0</v>
      </c>
      <c r="W4871">
        <v>0</v>
      </c>
      <c r="X4871">
        <v>0</v>
      </c>
      <c r="Y4871">
        <v>0</v>
      </c>
      <c r="Z4871">
        <v>0</v>
      </c>
      <c r="AA4871">
        <v>0</v>
      </c>
      <c r="AB4871">
        <v>0.35026437149800405</v>
      </c>
      <c r="AC4871">
        <v>0</v>
      </c>
      <c r="AD4871">
        <v>0</v>
      </c>
      <c r="AE4871">
        <v>0.35026437149800405</v>
      </c>
    </row>
    <row r="4872" spans="1:31" x14ac:dyDescent="0.3">
      <c r="A4872">
        <v>2696795</v>
      </c>
      <c r="B4872">
        <v>1</v>
      </c>
      <c r="C4872" t="s">
        <v>81</v>
      </c>
      <c r="D4872" t="s">
        <v>116</v>
      </c>
      <c r="E4872" t="s">
        <v>145</v>
      </c>
      <c r="F4872" t="s">
        <v>4117</v>
      </c>
      <c r="G4872" t="s">
        <v>134</v>
      </c>
      <c r="H4872" t="s">
        <v>135</v>
      </c>
      <c r="I4872" t="s">
        <v>136</v>
      </c>
      <c r="J4872" t="s">
        <v>137</v>
      </c>
      <c r="K4872" t="s">
        <v>138</v>
      </c>
      <c r="L4872" t="s">
        <v>13787</v>
      </c>
      <c r="M4872" t="s">
        <v>13788</v>
      </c>
      <c r="N4872">
        <v>0.34444444400000002</v>
      </c>
      <c r="O4872">
        <v>0</v>
      </c>
      <c r="P4872">
        <v>0</v>
      </c>
      <c r="Q4872">
        <v>5</v>
      </c>
      <c r="R4872">
        <v>0</v>
      </c>
      <c r="S4872">
        <v>4</v>
      </c>
      <c r="T4872">
        <v>0</v>
      </c>
      <c r="U4872">
        <v>1</v>
      </c>
      <c r="V4872">
        <v>0</v>
      </c>
      <c r="W4872">
        <v>0</v>
      </c>
      <c r="X4872">
        <v>0</v>
      </c>
      <c r="Y4872">
        <v>1.5342015844253403</v>
      </c>
      <c r="Z4872">
        <v>0</v>
      </c>
      <c r="AA4872">
        <v>18.391397118021608</v>
      </c>
      <c r="AB4872">
        <v>0</v>
      </c>
      <c r="AC4872">
        <v>9.6909409179773114</v>
      </c>
      <c r="AD4872">
        <v>0</v>
      </c>
      <c r="AE4872">
        <v>29.616539620424259</v>
      </c>
    </row>
    <row r="4873" spans="1:31" x14ac:dyDescent="0.3">
      <c r="A4873">
        <v>2696807</v>
      </c>
      <c r="B4873">
        <v>1</v>
      </c>
      <c r="C4873" t="s">
        <v>80</v>
      </c>
      <c r="D4873" t="s">
        <v>106</v>
      </c>
      <c r="E4873" t="s">
        <v>132</v>
      </c>
      <c r="F4873" t="s">
        <v>13789</v>
      </c>
      <c r="G4873" t="s">
        <v>134</v>
      </c>
      <c r="H4873" t="s">
        <v>135</v>
      </c>
      <c r="I4873" t="s">
        <v>136</v>
      </c>
      <c r="J4873" t="s">
        <v>137</v>
      </c>
      <c r="K4873" t="s">
        <v>138</v>
      </c>
      <c r="L4873" t="s">
        <v>13790</v>
      </c>
      <c r="M4873" t="s">
        <v>13791</v>
      </c>
      <c r="N4873">
        <v>1.179444444</v>
      </c>
      <c r="O4873">
        <v>0</v>
      </c>
      <c r="P4873">
        <v>0</v>
      </c>
      <c r="Q4873">
        <v>12</v>
      </c>
      <c r="R4873">
        <v>0</v>
      </c>
      <c r="S4873">
        <v>8</v>
      </c>
      <c r="T4873">
        <v>1</v>
      </c>
      <c r="U4873">
        <v>0</v>
      </c>
      <c r="V4873">
        <v>0</v>
      </c>
      <c r="W4873">
        <v>0</v>
      </c>
      <c r="X4873">
        <v>0</v>
      </c>
      <c r="Y4873">
        <v>22.951609316406682</v>
      </c>
      <c r="Z4873">
        <v>0</v>
      </c>
      <c r="AA4873">
        <v>32.181624017359809</v>
      </c>
      <c r="AB4873">
        <v>4.8121930861007156</v>
      </c>
      <c r="AC4873">
        <v>0</v>
      </c>
      <c r="AD4873">
        <v>0</v>
      </c>
      <c r="AE4873">
        <v>59.945426419867204</v>
      </c>
    </row>
    <row r="4874" spans="1:31" x14ac:dyDescent="0.3">
      <c r="A4874">
        <v>2696813</v>
      </c>
      <c r="B4874">
        <v>1</v>
      </c>
      <c r="C4874" t="s">
        <v>80</v>
      </c>
      <c r="D4874" t="s">
        <v>100</v>
      </c>
      <c r="E4874" t="s">
        <v>160</v>
      </c>
      <c r="F4874" t="s">
        <v>11618</v>
      </c>
      <c r="G4874" t="s">
        <v>134</v>
      </c>
      <c r="H4874" t="s">
        <v>135</v>
      </c>
      <c r="I4874" t="s">
        <v>169</v>
      </c>
      <c r="J4874" t="s">
        <v>137</v>
      </c>
      <c r="K4874" t="s">
        <v>138</v>
      </c>
      <c r="L4874" t="s">
        <v>12931</v>
      </c>
      <c r="M4874" t="s">
        <v>13792</v>
      </c>
      <c r="N4874">
        <v>3.5555555000000003E-2</v>
      </c>
      <c r="O4874">
        <v>6</v>
      </c>
      <c r="P4874">
        <v>11307</v>
      </c>
      <c r="Q4874">
        <v>4</v>
      </c>
      <c r="R4874">
        <v>206</v>
      </c>
      <c r="S4874">
        <v>16</v>
      </c>
      <c r="T4874">
        <v>907</v>
      </c>
      <c r="U4874">
        <v>0</v>
      </c>
      <c r="V4874">
        <v>1</v>
      </c>
      <c r="W4874">
        <v>1.357628227607232</v>
      </c>
      <c r="X4874">
        <v>52.807088661191607</v>
      </c>
      <c r="Y4874">
        <v>2.2225468484370272</v>
      </c>
      <c r="Z4874">
        <v>7.1897826441112143</v>
      </c>
      <c r="AA4874">
        <v>55.308064408121815</v>
      </c>
      <c r="AB4874">
        <v>22.435921687190632</v>
      </c>
      <c r="AC4874">
        <v>0</v>
      </c>
      <c r="AD4874">
        <v>0</v>
      </c>
      <c r="AE4874">
        <v>141.32103247665952</v>
      </c>
    </row>
    <row r="4875" spans="1:31" x14ac:dyDescent="0.3">
      <c r="A4875">
        <v>2696817</v>
      </c>
      <c r="B4875">
        <v>1</v>
      </c>
      <c r="C4875" t="s">
        <v>80</v>
      </c>
      <c r="D4875" t="s">
        <v>100</v>
      </c>
      <c r="E4875" t="s">
        <v>132</v>
      </c>
      <c r="F4875" t="s">
        <v>13793</v>
      </c>
      <c r="G4875" t="s">
        <v>3490</v>
      </c>
      <c r="H4875" t="s">
        <v>135</v>
      </c>
      <c r="I4875" t="s">
        <v>136</v>
      </c>
      <c r="J4875" t="s">
        <v>137</v>
      </c>
      <c r="K4875" t="s">
        <v>138</v>
      </c>
      <c r="L4875" t="s">
        <v>13794</v>
      </c>
      <c r="M4875" t="s">
        <v>13795</v>
      </c>
      <c r="N4875">
        <v>2.2866666659999999</v>
      </c>
      <c r="O4875">
        <v>4</v>
      </c>
      <c r="P4875">
        <v>514</v>
      </c>
      <c r="Q4875">
        <v>8</v>
      </c>
      <c r="R4875">
        <v>99</v>
      </c>
      <c r="S4875">
        <v>3</v>
      </c>
      <c r="T4875">
        <v>78</v>
      </c>
      <c r="U4875">
        <v>1</v>
      </c>
      <c r="V4875">
        <v>0</v>
      </c>
      <c r="W4875">
        <v>2.7290408768792851</v>
      </c>
      <c r="X4875">
        <v>198.73840403822237</v>
      </c>
      <c r="Y4875">
        <v>3.1445465750541084</v>
      </c>
      <c r="Z4875">
        <v>45.47977290209576</v>
      </c>
      <c r="AA4875">
        <v>14.078443733661267</v>
      </c>
      <c r="AB4875">
        <v>84.718055501948342</v>
      </c>
      <c r="AC4875">
        <v>499.90932538491745</v>
      </c>
      <c r="AD4875">
        <v>0</v>
      </c>
      <c r="AE4875">
        <v>848.79758901277864</v>
      </c>
    </row>
    <row r="4876" spans="1:31" x14ac:dyDescent="0.3">
      <c r="A4876">
        <v>2696939</v>
      </c>
      <c r="B4876">
        <v>1</v>
      </c>
      <c r="C4876" t="s">
        <v>80</v>
      </c>
      <c r="D4876" t="s">
        <v>103</v>
      </c>
      <c r="E4876" t="s">
        <v>145</v>
      </c>
      <c r="F4876" t="s">
        <v>13796</v>
      </c>
      <c r="G4876" t="s">
        <v>176</v>
      </c>
      <c r="H4876" t="s">
        <v>135</v>
      </c>
      <c r="I4876" t="s">
        <v>136</v>
      </c>
      <c r="J4876" t="s">
        <v>137</v>
      </c>
      <c r="K4876" t="s">
        <v>138</v>
      </c>
      <c r="L4876" t="s">
        <v>13797</v>
      </c>
      <c r="M4876" t="s">
        <v>13798</v>
      </c>
      <c r="N4876">
        <v>0.75416666600000004</v>
      </c>
      <c r="O4876">
        <v>0</v>
      </c>
      <c r="P4876">
        <v>1</v>
      </c>
      <c r="Q4876">
        <v>0</v>
      </c>
      <c r="R4876">
        <v>0</v>
      </c>
      <c r="S4876">
        <v>1</v>
      </c>
      <c r="T4876">
        <v>11</v>
      </c>
      <c r="U4876">
        <v>1</v>
      </c>
      <c r="V4876">
        <v>0</v>
      </c>
      <c r="W4876">
        <v>0</v>
      </c>
      <c r="X4876">
        <v>0.89717996633773445</v>
      </c>
      <c r="Y4876">
        <v>0</v>
      </c>
      <c r="Z4876">
        <v>0</v>
      </c>
      <c r="AA4876">
        <v>20.655173585080583</v>
      </c>
      <c r="AB4876">
        <v>6.8007162260361955</v>
      </c>
      <c r="AC4876">
        <v>9.0090837564226902</v>
      </c>
      <c r="AD4876">
        <v>0</v>
      </c>
      <c r="AE4876">
        <v>37.362153533877205</v>
      </c>
    </row>
    <row r="4877" spans="1:31" x14ac:dyDescent="0.3">
      <c r="A4877">
        <v>2696987</v>
      </c>
      <c r="B4877">
        <v>1</v>
      </c>
      <c r="C4877" t="s">
        <v>80</v>
      </c>
      <c r="D4877" t="s">
        <v>99</v>
      </c>
      <c r="E4877" t="s">
        <v>160</v>
      </c>
      <c r="F4877" t="s">
        <v>6054</v>
      </c>
      <c r="G4877" t="s">
        <v>165</v>
      </c>
      <c r="H4877" t="s">
        <v>135</v>
      </c>
      <c r="I4877" t="s">
        <v>136</v>
      </c>
      <c r="J4877" t="s">
        <v>137</v>
      </c>
      <c r="K4877" t="s">
        <v>166</v>
      </c>
      <c r="L4877" t="s">
        <v>13799</v>
      </c>
      <c r="M4877" t="s">
        <v>13800</v>
      </c>
      <c r="N4877">
        <v>4.4902777770000002</v>
      </c>
      <c r="O4877">
        <v>0</v>
      </c>
      <c r="P4877">
        <v>66</v>
      </c>
      <c r="Q4877">
        <v>0</v>
      </c>
      <c r="R4877">
        <v>0</v>
      </c>
      <c r="S4877">
        <v>0</v>
      </c>
      <c r="T4877">
        <v>46</v>
      </c>
      <c r="U4877">
        <v>0</v>
      </c>
      <c r="V4877">
        <v>0</v>
      </c>
      <c r="W4877">
        <v>0</v>
      </c>
      <c r="X4877">
        <v>54.961646890101868</v>
      </c>
      <c r="Y4877">
        <v>0</v>
      </c>
      <c r="Z4877">
        <v>0</v>
      </c>
      <c r="AA4877">
        <v>0</v>
      </c>
      <c r="AB4877">
        <v>97.0560840122385</v>
      </c>
      <c r="AC4877">
        <v>0</v>
      </c>
      <c r="AD4877">
        <v>0</v>
      </c>
      <c r="AE4877">
        <v>152.01773090234036</v>
      </c>
    </row>
    <row r="4878" spans="1:31" x14ac:dyDescent="0.3">
      <c r="A4878">
        <v>2696939</v>
      </c>
      <c r="B4878">
        <v>2</v>
      </c>
      <c r="C4878" t="s">
        <v>80</v>
      </c>
      <c r="D4878" t="s">
        <v>103</v>
      </c>
      <c r="E4878" t="s">
        <v>145</v>
      </c>
      <c r="F4878" t="s">
        <v>13801</v>
      </c>
      <c r="G4878" t="s">
        <v>176</v>
      </c>
      <c r="H4878" t="s">
        <v>135</v>
      </c>
      <c r="I4878" t="s">
        <v>136</v>
      </c>
      <c r="J4878" t="s">
        <v>137</v>
      </c>
      <c r="K4878" t="s">
        <v>138</v>
      </c>
      <c r="L4878" t="s">
        <v>13798</v>
      </c>
      <c r="M4878" t="s">
        <v>13802</v>
      </c>
      <c r="N4878">
        <v>0.84555555500000001</v>
      </c>
      <c r="O4878">
        <v>0</v>
      </c>
      <c r="P4878">
        <v>0</v>
      </c>
      <c r="Q4878">
        <v>0</v>
      </c>
      <c r="R4878">
        <v>0</v>
      </c>
      <c r="S4878">
        <v>1</v>
      </c>
      <c r="T4878">
        <v>0</v>
      </c>
      <c r="U4878">
        <v>0</v>
      </c>
      <c r="V4878">
        <v>0</v>
      </c>
      <c r="W4878">
        <v>0</v>
      </c>
      <c r="X4878">
        <v>0</v>
      </c>
      <c r="Y4878">
        <v>0</v>
      </c>
      <c r="Z4878">
        <v>0</v>
      </c>
      <c r="AA4878">
        <v>573.19394973218584</v>
      </c>
      <c r="AB4878">
        <v>0</v>
      </c>
      <c r="AC4878">
        <v>0</v>
      </c>
      <c r="AD4878">
        <v>0</v>
      </c>
      <c r="AE4878">
        <v>573.19394973218584</v>
      </c>
    </row>
    <row r="4879" spans="1:31" x14ac:dyDescent="0.3">
      <c r="A4879">
        <v>2697028</v>
      </c>
      <c r="B4879">
        <v>1</v>
      </c>
      <c r="C4879" t="s">
        <v>80</v>
      </c>
      <c r="D4879" t="s">
        <v>100</v>
      </c>
      <c r="E4879" t="s">
        <v>145</v>
      </c>
      <c r="F4879" t="s">
        <v>13803</v>
      </c>
      <c r="G4879" t="s">
        <v>176</v>
      </c>
      <c r="H4879" t="s">
        <v>135</v>
      </c>
      <c r="I4879" t="s">
        <v>136</v>
      </c>
      <c r="J4879" t="s">
        <v>137</v>
      </c>
      <c r="K4879" t="s">
        <v>138</v>
      </c>
      <c r="L4879" t="s">
        <v>13804</v>
      </c>
      <c r="M4879" t="s">
        <v>13805</v>
      </c>
      <c r="N4879">
        <v>0.89388888799999999</v>
      </c>
      <c r="O4879">
        <v>0</v>
      </c>
      <c r="P4879">
        <v>50</v>
      </c>
      <c r="Q4879">
        <v>0</v>
      </c>
      <c r="R4879">
        <v>19</v>
      </c>
      <c r="S4879">
        <v>0</v>
      </c>
      <c r="T4879">
        <v>7</v>
      </c>
      <c r="U4879">
        <v>0</v>
      </c>
      <c r="V4879">
        <v>0</v>
      </c>
      <c r="W4879">
        <v>0</v>
      </c>
      <c r="X4879">
        <v>6.3148757275418577</v>
      </c>
      <c r="Y4879">
        <v>0</v>
      </c>
      <c r="Z4879">
        <v>3.4092924805156719</v>
      </c>
      <c r="AA4879">
        <v>0</v>
      </c>
      <c r="AB4879">
        <v>3.4567217340635148</v>
      </c>
      <c r="AC4879">
        <v>0</v>
      </c>
      <c r="AD4879">
        <v>0</v>
      </c>
      <c r="AE4879">
        <v>13.180889942121045</v>
      </c>
    </row>
    <row r="4880" spans="1:31" x14ac:dyDescent="0.3">
      <c r="A4880">
        <v>2697064</v>
      </c>
      <c r="B4880">
        <v>1</v>
      </c>
      <c r="C4880" t="s">
        <v>81</v>
      </c>
      <c r="D4880" t="s">
        <v>124</v>
      </c>
      <c r="E4880" t="s">
        <v>145</v>
      </c>
      <c r="F4880" t="s">
        <v>13806</v>
      </c>
      <c r="G4880" t="s">
        <v>176</v>
      </c>
      <c r="H4880" t="s">
        <v>135</v>
      </c>
      <c r="I4880" t="s">
        <v>136</v>
      </c>
      <c r="J4880" t="s">
        <v>137</v>
      </c>
      <c r="K4880" t="s">
        <v>138</v>
      </c>
      <c r="L4880" t="s">
        <v>13807</v>
      </c>
      <c r="M4880" t="s">
        <v>13808</v>
      </c>
      <c r="N4880">
        <v>1.0419444440000001</v>
      </c>
      <c r="O4880">
        <v>0</v>
      </c>
      <c r="P4880">
        <v>0</v>
      </c>
      <c r="Q4880">
        <v>0</v>
      </c>
      <c r="R4880">
        <v>5</v>
      </c>
      <c r="S4880">
        <v>6</v>
      </c>
      <c r="T4880">
        <v>0</v>
      </c>
      <c r="U4880">
        <v>1</v>
      </c>
      <c r="V4880">
        <v>0</v>
      </c>
      <c r="W4880">
        <v>0</v>
      </c>
      <c r="X4880">
        <v>0</v>
      </c>
      <c r="Y4880">
        <v>0</v>
      </c>
      <c r="Z4880">
        <v>1.1834389876360625</v>
      </c>
      <c r="AA4880">
        <v>36.422762984608852</v>
      </c>
      <c r="AB4880">
        <v>0</v>
      </c>
      <c r="AC4880">
        <v>3.9157919902173122</v>
      </c>
      <c r="AD4880">
        <v>0</v>
      </c>
      <c r="AE4880">
        <v>41.521993962462233</v>
      </c>
    </row>
    <row r="4881" spans="1:31" x14ac:dyDescent="0.3">
      <c r="A4881">
        <v>2697028</v>
      </c>
      <c r="B4881">
        <v>2</v>
      </c>
      <c r="C4881" t="s">
        <v>80</v>
      </c>
      <c r="D4881" t="s">
        <v>100</v>
      </c>
      <c r="E4881" t="s">
        <v>132</v>
      </c>
      <c r="F4881" t="s">
        <v>13793</v>
      </c>
      <c r="G4881" t="s">
        <v>176</v>
      </c>
      <c r="H4881" t="s">
        <v>135</v>
      </c>
      <c r="I4881" t="s">
        <v>136</v>
      </c>
      <c r="J4881" t="s">
        <v>137</v>
      </c>
      <c r="K4881" t="s">
        <v>138</v>
      </c>
      <c r="L4881" t="s">
        <v>13805</v>
      </c>
      <c r="M4881" t="s">
        <v>13809</v>
      </c>
      <c r="N4881">
        <v>0.74277777700000003</v>
      </c>
      <c r="O4881">
        <v>4</v>
      </c>
      <c r="P4881">
        <v>514</v>
      </c>
      <c r="Q4881">
        <v>8</v>
      </c>
      <c r="R4881">
        <v>99</v>
      </c>
      <c r="S4881">
        <v>3</v>
      </c>
      <c r="T4881">
        <v>78</v>
      </c>
      <c r="U4881">
        <v>1</v>
      </c>
      <c r="V4881">
        <v>0</v>
      </c>
      <c r="W4881">
        <v>0.99395870784785778</v>
      </c>
      <c r="X4881">
        <v>64.412428312232109</v>
      </c>
      <c r="Y4881">
        <v>1.0853224944813764</v>
      </c>
      <c r="Z4881">
        <v>17.018066011203342</v>
      </c>
      <c r="AA4881">
        <v>5.0786635923016226</v>
      </c>
      <c r="AB4881">
        <v>32.034540977746182</v>
      </c>
      <c r="AC4881">
        <v>190.12290501421248</v>
      </c>
      <c r="AD4881">
        <v>0</v>
      </c>
      <c r="AE4881">
        <v>310.74588511002497</v>
      </c>
    </row>
    <row r="4882" spans="1:31" x14ac:dyDescent="0.3">
      <c r="A4882">
        <v>2697119</v>
      </c>
      <c r="B4882">
        <v>1</v>
      </c>
      <c r="C4882" t="s">
        <v>80</v>
      </c>
      <c r="D4882" t="s">
        <v>89</v>
      </c>
      <c r="E4882" t="s">
        <v>160</v>
      </c>
      <c r="F4882" t="s">
        <v>13810</v>
      </c>
      <c r="G4882" t="s">
        <v>134</v>
      </c>
      <c r="H4882" t="s">
        <v>135</v>
      </c>
      <c r="I4882" t="s">
        <v>136</v>
      </c>
      <c r="J4882" t="s">
        <v>137</v>
      </c>
      <c r="K4882" t="s">
        <v>138</v>
      </c>
      <c r="L4882" t="s">
        <v>13811</v>
      </c>
      <c r="M4882" t="s">
        <v>13812</v>
      </c>
      <c r="N4882">
        <v>1.7575000000000001</v>
      </c>
      <c r="O4882">
        <v>4</v>
      </c>
      <c r="P4882">
        <v>1289</v>
      </c>
      <c r="Q4882">
        <v>2</v>
      </c>
      <c r="R4882">
        <v>23</v>
      </c>
      <c r="S4882">
        <v>12</v>
      </c>
      <c r="T4882">
        <v>108</v>
      </c>
      <c r="U4882">
        <v>4</v>
      </c>
      <c r="V4882">
        <v>1</v>
      </c>
      <c r="W4882">
        <v>55.034187361626572</v>
      </c>
      <c r="X4882">
        <v>771.88687125415106</v>
      </c>
      <c r="Y4882">
        <v>9.2862816325843198</v>
      </c>
      <c r="Z4882">
        <v>22.721248920718249</v>
      </c>
      <c r="AA4882">
        <v>313.77390692229238</v>
      </c>
      <c r="AB4882">
        <v>292.14425964126423</v>
      </c>
      <c r="AC4882">
        <v>459.0517270835457</v>
      </c>
      <c r="AD4882">
        <v>271.68518146892222</v>
      </c>
      <c r="AE4882">
        <v>2195.5836642851045</v>
      </c>
    </row>
    <row r="4883" spans="1:31" x14ac:dyDescent="0.3">
      <c r="A4883">
        <v>2697145</v>
      </c>
      <c r="B4883">
        <v>1</v>
      </c>
      <c r="C4883" t="s">
        <v>80</v>
      </c>
      <c r="D4883" t="s">
        <v>104</v>
      </c>
      <c r="E4883" t="s">
        <v>160</v>
      </c>
      <c r="F4883" t="s">
        <v>9111</v>
      </c>
      <c r="G4883" t="s">
        <v>134</v>
      </c>
      <c r="H4883" t="s">
        <v>135</v>
      </c>
      <c r="I4883" t="s">
        <v>136</v>
      </c>
      <c r="J4883" t="s">
        <v>137</v>
      </c>
      <c r="K4883" t="s">
        <v>138</v>
      </c>
      <c r="L4883" t="s">
        <v>13813</v>
      </c>
      <c r="M4883" t="s">
        <v>13814</v>
      </c>
      <c r="N4883">
        <v>0.17972222199999999</v>
      </c>
      <c r="O4883">
        <v>10</v>
      </c>
      <c r="P4883">
        <v>0</v>
      </c>
      <c r="Q4883">
        <v>74</v>
      </c>
      <c r="R4883">
        <v>0</v>
      </c>
      <c r="S4883">
        <v>25</v>
      </c>
      <c r="T4883">
        <v>2</v>
      </c>
      <c r="U4883">
        <v>0</v>
      </c>
      <c r="V4883">
        <v>0</v>
      </c>
      <c r="W4883">
        <v>1.6996859016591794</v>
      </c>
      <c r="X4883">
        <v>0</v>
      </c>
      <c r="Y4883">
        <v>60.18253651596644</v>
      </c>
      <c r="Z4883">
        <v>0</v>
      </c>
      <c r="AA4883">
        <v>31.206684911595119</v>
      </c>
      <c r="AB4883">
        <v>2.4552903948860458</v>
      </c>
      <c r="AC4883">
        <v>0</v>
      </c>
      <c r="AD4883">
        <v>0</v>
      </c>
      <c r="AE4883">
        <v>95.544197724106795</v>
      </c>
    </row>
    <row r="4884" spans="1:31" x14ac:dyDescent="0.3">
      <c r="A4884">
        <v>2697161</v>
      </c>
      <c r="B4884">
        <v>1</v>
      </c>
      <c r="C4884" t="s">
        <v>80</v>
      </c>
      <c r="D4884" t="s">
        <v>92</v>
      </c>
      <c r="E4884" t="s">
        <v>132</v>
      </c>
      <c r="F4884" t="s">
        <v>13815</v>
      </c>
      <c r="G4884" t="s">
        <v>134</v>
      </c>
      <c r="H4884" t="s">
        <v>135</v>
      </c>
      <c r="I4884" t="s">
        <v>136</v>
      </c>
      <c r="J4884" t="s">
        <v>137</v>
      </c>
      <c r="K4884" t="s">
        <v>138</v>
      </c>
      <c r="L4884" t="s">
        <v>13816</v>
      </c>
      <c r="M4884" t="s">
        <v>13817</v>
      </c>
      <c r="N4884">
        <v>0.73222222199999998</v>
      </c>
      <c r="O4884">
        <v>0</v>
      </c>
      <c r="P4884">
        <v>214</v>
      </c>
      <c r="Q4884">
        <v>0</v>
      </c>
      <c r="R4884">
        <v>4</v>
      </c>
      <c r="S4884">
        <v>0</v>
      </c>
      <c r="T4884">
        <v>27</v>
      </c>
      <c r="U4884">
        <v>0</v>
      </c>
      <c r="V4884">
        <v>0</v>
      </c>
      <c r="W4884">
        <v>0</v>
      </c>
      <c r="X4884">
        <v>17.617371917503359</v>
      </c>
      <c r="Y4884">
        <v>0</v>
      </c>
      <c r="Z4884">
        <v>0.105458476588608</v>
      </c>
      <c r="AA4884">
        <v>0</v>
      </c>
      <c r="AB4884">
        <v>19.957974214621792</v>
      </c>
      <c r="AC4884">
        <v>0</v>
      </c>
      <c r="AD4884">
        <v>0</v>
      </c>
      <c r="AE4884">
        <v>37.680804608713757</v>
      </c>
    </row>
    <row r="4885" spans="1:31" x14ac:dyDescent="0.3">
      <c r="A4885">
        <v>2697163</v>
      </c>
      <c r="B4885">
        <v>1</v>
      </c>
      <c r="C4885" t="s">
        <v>81</v>
      </c>
      <c r="D4885" t="s">
        <v>121</v>
      </c>
      <c r="E4885" t="s">
        <v>132</v>
      </c>
      <c r="F4885" t="s">
        <v>13818</v>
      </c>
      <c r="G4885" t="s">
        <v>134</v>
      </c>
      <c r="H4885" t="s">
        <v>135</v>
      </c>
      <c r="I4885" t="s">
        <v>136</v>
      </c>
      <c r="J4885" t="s">
        <v>137</v>
      </c>
      <c r="K4885" t="s">
        <v>138</v>
      </c>
      <c r="L4885" t="s">
        <v>13819</v>
      </c>
      <c r="M4885" t="s">
        <v>13820</v>
      </c>
      <c r="N4885">
        <v>2.6155555549999998</v>
      </c>
      <c r="O4885">
        <v>1</v>
      </c>
      <c r="P4885">
        <v>385</v>
      </c>
      <c r="Q4885">
        <v>1</v>
      </c>
      <c r="R4885">
        <v>38</v>
      </c>
      <c r="S4885">
        <v>0</v>
      </c>
      <c r="T4885">
        <v>29</v>
      </c>
      <c r="U4885">
        <v>0</v>
      </c>
      <c r="V4885">
        <v>0</v>
      </c>
      <c r="W4885">
        <v>0.51529265395166668</v>
      </c>
      <c r="X4885">
        <v>102.89098271806263</v>
      </c>
      <c r="Y4885">
        <v>1.255223769672251</v>
      </c>
      <c r="Z4885">
        <v>24.127245402021931</v>
      </c>
      <c r="AA4885">
        <v>0</v>
      </c>
      <c r="AB4885">
        <v>35.023901798131917</v>
      </c>
      <c r="AC4885">
        <v>0</v>
      </c>
      <c r="AD4885">
        <v>0</v>
      </c>
      <c r="AE4885">
        <v>163.81264634184038</v>
      </c>
    </row>
    <row r="4886" spans="1:31" x14ac:dyDescent="0.3">
      <c r="A4886">
        <v>2697238</v>
      </c>
      <c r="B4886">
        <v>1</v>
      </c>
      <c r="C4886" t="s">
        <v>80</v>
      </c>
      <c r="D4886" t="s">
        <v>89</v>
      </c>
      <c r="E4886" t="s">
        <v>213</v>
      </c>
      <c r="F4886" t="s">
        <v>12781</v>
      </c>
      <c r="G4886" t="s">
        <v>147</v>
      </c>
      <c r="H4886" t="s">
        <v>187</v>
      </c>
      <c r="I4886" t="s">
        <v>136</v>
      </c>
      <c r="J4886" t="s">
        <v>3</v>
      </c>
      <c r="K4886" t="s">
        <v>138</v>
      </c>
      <c r="L4886" t="s">
        <v>13821</v>
      </c>
      <c r="M4886" t="s">
        <v>13822</v>
      </c>
      <c r="N4886">
        <v>4.1955555550000003</v>
      </c>
      <c r="O4886">
        <v>0</v>
      </c>
      <c r="P4886">
        <v>0</v>
      </c>
      <c r="Q4886">
        <v>0</v>
      </c>
      <c r="R4886">
        <v>0</v>
      </c>
      <c r="S4886">
        <v>0</v>
      </c>
      <c r="T4886">
        <v>1</v>
      </c>
      <c r="U4886">
        <v>0</v>
      </c>
      <c r="V4886">
        <v>0</v>
      </c>
      <c r="W4886">
        <v>0</v>
      </c>
      <c r="X4886">
        <v>0</v>
      </c>
      <c r="Y4886">
        <v>0</v>
      </c>
      <c r="Z4886">
        <v>0</v>
      </c>
      <c r="AA4886">
        <v>0</v>
      </c>
      <c r="AB4886">
        <v>6.9843288031400004</v>
      </c>
      <c r="AC4886">
        <v>0</v>
      </c>
      <c r="AD4886">
        <v>0</v>
      </c>
      <c r="AE4886">
        <v>6.9843288031400004</v>
      </c>
    </row>
    <row r="4887" spans="1:31" x14ac:dyDescent="0.3">
      <c r="A4887">
        <v>2697240</v>
      </c>
      <c r="B4887">
        <v>1</v>
      </c>
      <c r="C4887" t="s">
        <v>81</v>
      </c>
      <c r="D4887" t="s">
        <v>121</v>
      </c>
      <c r="E4887" t="s">
        <v>160</v>
      </c>
      <c r="F4887" t="s">
        <v>4567</v>
      </c>
      <c r="G4887" t="s">
        <v>134</v>
      </c>
      <c r="H4887" t="s">
        <v>135</v>
      </c>
      <c r="I4887" t="s">
        <v>136</v>
      </c>
      <c r="J4887" t="s">
        <v>137</v>
      </c>
      <c r="K4887" t="s">
        <v>138</v>
      </c>
      <c r="L4887" t="s">
        <v>13823</v>
      </c>
      <c r="M4887" t="s">
        <v>13824</v>
      </c>
      <c r="N4887">
        <v>0.449444444</v>
      </c>
      <c r="O4887">
        <v>3</v>
      </c>
      <c r="P4887">
        <v>1256</v>
      </c>
      <c r="Q4887">
        <v>0</v>
      </c>
      <c r="R4887">
        <v>58</v>
      </c>
      <c r="S4887">
        <v>3</v>
      </c>
      <c r="T4887">
        <v>64</v>
      </c>
      <c r="U4887">
        <v>0</v>
      </c>
      <c r="V4887">
        <v>0</v>
      </c>
      <c r="W4887">
        <v>0.25277614353999994</v>
      </c>
      <c r="X4887">
        <v>53.252634468425178</v>
      </c>
      <c r="Y4887">
        <v>0</v>
      </c>
      <c r="Z4887">
        <v>6.0252631398782608</v>
      </c>
      <c r="AA4887">
        <v>3.8623282527976595</v>
      </c>
      <c r="AB4887">
        <v>9.6863099933861374</v>
      </c>
      <c r="AC4887">
        <v>0</v>
      </c>
      <c r="AD4887">
        <v>0</v>
      </c>
      <c r="AE4887">
        <v>73.079311998027237</v>
      </c>
    </row>
    <row r="4888" spans="1:31" x14ac:dyDescent="0.3">
      <c r="A4888">
        <v>2698658</v>
      </c>
      <c r="B4888">
        <v>1</v>
      </c>
      <c r="C4888" t="s">
        <v>81</v>
      </c>
      <c r="D4888" t="s">
        <v>127</v>
      </c>
      <c r="E4888" t="s">
        <v>132</v>
      </c>
      <c r="F4888" t="s">
        <v>3777</v>
      </c>
      <c r="G4888" t="s">
        <v>134</v>
      </c>
      <c r="H4888" t="s">
        <v>135</v>
      </c>
      <c r="I4888" t="s">
        <v>136</v>
      </c>
      <c r="J4888" t="s">
        <v>137</v>
      </c>
      <c r="K4888" t="s">
        <v>138</v>
      </c>
      <c r="L4888" t="s">
        <v>13825</v>
      </c>
      <c r="M4888" t="s">
        <v>13826</v>
      </c>
      <c r="N4888">
        <v>4.2416666660000004</v>
      </c>
      <c r="O4888">
        <v>6</v>
      </c>
      <c r="P4888">
        <v>12</v>
      </c>
      <c r="Q4888">
        <v>194</v>
      </c>
      <c r="R4888">
        <v>121</v>
      </c>
      <c r="S4888">
        <v>15</v>
      </c>
      <c r="T4888">
        <v>8</v>
      </c>
      <c r="U4888">
        <v>0</v>
      </c>
      <c r="V4888">
        <v>0</v>
      </c>
      <c r="W4888">
        <v>10.159223819894551</v>
      </c>
      <c r="X4888">
        <v>1.442047431797941</v>
      </c>
      <c r="Y4888">
        <v>507.53182170171732</v>
      </c>
      <c r="Z4888">
        <v>112.08079004775435</v>
      </c>
      <c r="AA4888">
        <v>238.78107473619258</v>
      </c>
      <c r="AB4888">
        <v>8.4895641515399962</v>
      </c>
      <c r="AC4888">
        <v>0</v>
      </c>
      <c r="AD4888">
        <v>0</v>
      </c>
      <c r="AE4888">
        <v>878.48452188889678</v>
      </c>
    </row>
    <row r="4889" spans="1:31" x14ac:dyDescent="0.3">
      <c r="A4889">
        <v>2698711</v>
      </c>
      <c r="B4889">
        <v>1</v>
      </c>
      <c r="C4889" t="s">
        <v>80</v>
      </c>
      <c r="D4889" t="s">
        <v>93</v>
      </c>
      <c r="E4889" t="s">
        <v>132</v>
      </c>
      <c r="F4889" t="s">
        <v>1809</v>
      </c>
      <c r="G4889" t="s">
        <v>165</v>
      </c>
      <c r="H4889" t="s">
        <v>135</v>
      </c>
      <c r="I4889" t="s">
        <v>136</v>
      </c>
      <c r="J4889" t="s">
        <v>137</v>
      </c>
      <c r="K4889" t="s">
        <v>166</v>
      </c>
      <c r="L4889" t="s">
        <v>13827</v>
      </c>
      <c r="M4889" t="s">
        <v>13828</v>
      </c>
      <c r="N4889">
        <v>3.2194444440000001</v>
      </c>
      <c r="O4889">
        <v>1</v>
      </c>
      <c r="P4889">
        <v>288</v>
      </c>
      <c r="Q4889">
        <v>21</v>
      </c>
      <c r="R4889">
        <v>132</v>
      </c>
      <c r="S4889">
        <v>6</v>
      </c>
      <c r="T4889">
        <v>70</v>
      </c>
      <c r="U4889">
        <v>0</v>
      </c>
      <c r="V4889">
        <v>0</v>
      </c>
      <c r="W4889">
        <v>5.8765295993130753</v>
      </c>
      <c r="X4889">
        <v>199.86098660688074</v>
      </c>
      <c r="Y4889">
        <v>894.97957424042545</v>
      </c>
      <c r="Z4889">
        <v>1120.5443637823253</v>
      </c>
      <c r="AA4889">
        <v>310.18042288512862</v>
      </c>
      <c r="AB4889">
        <v>338.88449623299124</v>
      </c>
      <c r="AC4889">
        <v>0</v>
      </c>
      <c r="AD4889">
        <v>0</v>
      </c>
      <c r="AE4889">
        <v>2870.3263733470649</v>
      </c>
    </row>
    <row r="4890" spans="1:31" x14ac:dyDescent="0.3">
      <c r="A4890">
        <v>2698798</v>
      </c>
      <c r="B4890">
        <v>1</v>
      </c>
      <c r="C4890" t="s">
        <v>80</v>
      </c>
      <c r="D4890" t="s">
        <v>104</v>
      </c>
      <c r="E4890" t="s">
        <v>160</v>
      </c>
      <c r="F4890" t="s">
        <v>3515</v>
      </c>
      <c r="G4890" t="s">
        <v>134</v>
      </c>
      <c r="H4890" t="s">
        <v>135</v>
      </c>
      <c r="I4890" t="s">
        <v>169</v>
      </c>
      <c r="J4890" t="s">
        <v>137</v>
      </c>
      <c r="K4890" t="s">
        <v>138</v>
      </c>
      <c r="L4890" t="s">
        <v>13829</v>
      </c>
      <c r="M4890" t="s">
        <v>13830</v>
      </c>
      <c r="N4890">
        <v>2.8333332999999999E-2</v>
      </c>
      <c r="O4890">
        <v>8</v>
      </c>
      <c r="P4890">
        <v>4</v>
      </c>
      <c r="Q4890">
        <v>36</v>
      </c>
      <c r="R4890">
        <v>14</v>
      </c>
      <c r="S4890">
        <v>39</v>
      </c>
      <c r="T4890">
        <v>19</v>
      </c>
      <c r="U4890">
        <v>10</v>
      </c>
      <c r="V4890">
        <v>0</v>
      </c>
      <c r="W4890">
        <v>0.25692759531383469</v>
      </c>
      <c r="X4890">
        <v>0.12273380022982899</v>
      </c>
      <c r="Y4890">
        <v>1.3102514434994774</v>
      </c>
      <c r="Z4890">
        <v>0.35489537730003029</v>
      </c>
      <c r="AA4890">
        <v>4.5988778587002797</v>
      </c>
      <c r="AB4890">
        <v>0.89693841691627207</v>
      </c>
      <c r="AC4890">
        <v>48.380653046104214</v>
      </c>
      <c r="AD4890">
        <v>0</v>
      </c>
      <c r="AE4890">
        <v>55.92127753806394</v>
      </c>
    </row>
    <row r="4891" spans="1:31" x14ac:dyDescent="0.3">
      <c r="A4891">
        <v>2698868</v>
      </c>
      <c r="B4891">
        <v>1</v>
      </c>
      <c r="C4891" t="s">
        <v>80</v>
      </c>
      <c r="D4891" t="s">
        <v>101</v>
      </c>
      <c r="E4891" t="s">
        <v>244</v>
      </c>
      <c r="F4891" t="s">
        <v>13831</v>
      </c>
      <c r="G4891" t="s">
        <v>409</v>
      </c>
      <c r="H4891" t="s">
        <v>187</v>
      </c>
      <c r="I4891" t="s">
        <v>136</v>
      </c>
      <c r="J4891" t="s">
        <v>137</v>
      </c>
      <c r="K4891" t="s">
        <v>138</v>
      </c>
      <c r="L4891" t="s">
        <v>13832</v>
      </c>
      <c r="M4891" t="s">
        <v>13833</v>
      </c>
      <c r="N4891">
        <v>0.34222222200000002</v>
      </c>
      <c r="O4891">
        <v>0</v>
      </c>
      <c r="P4891">
        <v>71</v>
      </c>
      <c r="Q4891">
        <v>0</v>
      </c>
      <c r="R4891">
        <v>7</v>
      </c>
      <c r="S4891">
        <v>0</v>
      </c>
      <c r="T4891">
        <v>15</v>
      </c>
      <c r="U4891">
        <v>0</v>
      </c>
      <c r="V4891">
        <v>0</v>
      </c>
      <c r="W4891">
        <v>0</v>
      </c>
      <c r="X4891">
        <v>5.1970004501578924</v>
      </c>
      <c r="Y4891">
        <v>0</v>
      </c>
      <c r="Z4891">
        <v>0.81066744727748263</v>
      </c>
      <c r="AA4891">
        <v>0</v>
      </c>
      <c r="AB4891">
        <v>6.7451787482445527</v>
      </c>
      <c r="AC4891">
        <v>0</v>
      </c>
      <c r="AD4891">
        <v>0</v>
      </c>
      <c r="AE4891">
        <v>12.752846645679927</v>
      </c>
    </row>
    <row r="4892" spans="1:31" x14ac:dyDescent="0.3">
      <c r="A4892">
        <v>2698879</v>
      </c>
      <c r="B4892">
        <v>1</v>
      </c>
      <c r="C4892" t="s">
        <v>80</v>
      </c>
      <c r="D4892" t="s">
        <v>110</v>
      </c>
      <c r="E4892" t="s">
        <v>145</v>
      </c>
      <c r="F4892" t="s">
        <v>13834</v>
      </c>
      <c r="G4892" t="s">
        <v>12517</v>
      </c>
      <c r="H4892" t="s">
        <v>135</v>
      </c>
      <c r="I4892" t="s">
        <v>136</v>
      </c>
      <c r="J4892" t="s">
        <v>137</v>
      </c>
      <c r="K4892" t="s">
        <v>166</v>
      </c>
      <c r="L4892" t="s">
        <v>13835</v>
      </c>
      <c r="M4892" t="s">
        <v>13836</v>
      </c>
      <c r="N4892">
        <v>0.27805555500000001</v>
      </c>
      <c r="O4892">
        <v>0</v>
      </c>
      <c r="P4892">
        <v>67</v>
      </c>
      <c r="Q4892">
        <v>0</v>
      </c>
      <c r="R4892">
        <v>0</v>
      </c>
      <c r="S4892">
        <v>0</v>
      </c>
      <c r="T4892">
        <v>85</v>
      </c>
      <c r="U4892">
        <v>0</v>
      </c>
      <c r="V4892">
        <v>0</v>
      </c>
      <c r="W4892">
        <v>0</v>
      </c>
      <c r="X4892">
        <v>3.6129921464407881</v>
      </c>
      <c r="Y4892">
        <v>0</v>
      </c>
      <c r="Z4892">
        <v>0</v>
      </c>
      <c r="AA4892">
        <v>0</v>
      </c>
      <c r="AB4892">
        <v>30.034139845501642</v>
      </c>
      <c r="AC4892">
        <v>0</v>
      </c>
      <c r="AD4892">
        <v>0</v>
      </c>
      <c r="AE4892">
        <v>33.64713199194243</v>
      </c>
    </row>
    <row r="4893" spans="1:31" x14ac:dyDescent="0.3">
      <c r="A4893">
        <v>2698885</v>
      </c>
      <c r="B4893">
        <v>1</v>
      </c>
      <c r="C4893" t="s">
        <v>81</v>
      </c>
      <c r="D4893" t="s">
        <v>120</v>
      </c>
      <c r="E4893" t="s">
        <v>160</v>
      </c>
      <c r="F4893" t="s">
        <v>12526</v>
      </c>
      <c r="G4893" t="s">
        <v>134</v>
      </c>
      <c r="H4893" t="s">
        <v>135</v>
      </c>
      <c r="I4893" t="s">
        <v>136</v>
      </c>
      <c r="J4893" t="s">
        <v>137</v>
      </c>
      <c r="K4893" t="s">
        <v>138</v>
      </c>
      <c r="L4893" t="s">
        <v>13837</v>
      </c>
      <c r="M4893" t="s">
        <v>13838</v>
      </c>
      <c r="N4893">
        <v>8.4722222E-2</v>
      </c>
      <c r="O4893">
        <v>12</v>
      </c>
      <c r="P4893">
        <v>2103</v>
      </c>
      <c r="Q4893">
        <v>398</v>
      </c>
      <c r="R4893">
        <v>162</v>
      </c>
      <c r="S4893">
        <v>44</v>
      </c>
      <c r="T4893">
        <v>179</v>
      </c>
      <c r="U4893">
        <v>6</v>
      </c>
      <c r="V4893">
        <v>1</v>
      </c>
      <c r="W4893">
        <v>1.0926179397207856</v>
      </c>
      <c r="X4893">
        <v>26.308148124811296</v>
      </c>
      <c r="Y4893">
        <v>164.58275485564334</v>
      </c>
      <c r="Z4893">
        <v>32.699242469436321</v>
      </c>
      <c r="AA4893">
        <v>141.31836444558874</v>
      </c>
      <c r="AB4893">
        <v>9.6280571802203827</v>
      </c>
      <c r="AC4893">
        <v>71.728242521810643</v>
      </c>
      <c r="AD4893">
        <v>0.3912759424347958</v>
      </c>
      <c r="AE4893">
        <v>447.74870347966629</v>
      </c>
    </row>
    <row r="4894" spans="1:31" x14ac:dyDescent="0.3">
      <c r="A4894">
        <v>2698904</v>
      </c>
      <c r="B4894">
        <v>1</v>
      </c>
      <c r="C4894" t="s">
        <v>80</v>
      </c>
      <c r="D4894" t="s">
        <v>95</v>
      </c>
      <c r="E4894" t="s">
        <v>141</v>
      </c>
      <c r="F4894" t="s">
        <v>13839</v>
      </c>
      <c r="G4894" t="s">
        <v>134</v>
      </c>
      <c r="H4894" t="s">
        <v>135</v>
      </c>
      <c r="I4894" t="s">
        <v>136</v>
      </c>
      <c r="J4894" t="s">
        <v>137</v>
      </c>
      <c r="K4894" t="s">
        <v>138</v>
      </c>
      <c r="L4894" t="s">
        <v>13840</v>
      </c>
      <c r="M4894" t="s">
        <v>13841</v>
      </c>
      <c r="N4894">
        <v>0.35555555500000002</v>
      </c>
      <c r="O4894">
        <v>0</v>
      </c>
      <c r="P4894">
        <v>102</v>
      </c>
      <c r="Q4894">
        <v>0</v>
      </c>
      <c r="R4894">
        <v>0</v>
      </c>
      <c r="S4894">
        <v>9</v>
      </c>
      <c r="T4894">
        <v>9</v>
      </c>
      <c r="U4894">
        <v>5</v>
      </c>
      <c r="V4894">
        <v>0</v>
      </c>
      <c r="W4894">
        <v>0</v>
      </c>
      <c r="X4894">
        <v>8.0179883370936871</v>
      </c>
      <c r="Y4894">
        <v>0</v>
      </c>
      <c r="Z4894">
        <v>0</v>
      </c>
      <c r="AA4894">
        <v>52.897717760294405</v>
      </c>
      <c r="AB4894">
        <v>3.0009123760566401</v>
      </c>
      <c r="AC4894">
        <v>2579.0855346486442</v>
      </c>
      <c r="AD4894">
        <v>0</v>
      </c>
      <c r="AE4894">
        <v>2643.0021531220891</v>
      </c>
    </row>
    <row r="4895" spans="1:31" x14ac:dyDescent="0.3">
      <c r="A4895">
        <v>2698926</v>
      </c>
      <c r="B4895">
        <v>1</v>
      </c>
      <c r="C4895" t="s">
        <v>81</v>
      </c>
      <c r="D4895" t="s">
        <v>113</v>
      </c>
      <c r="E4895" t="s">
        <v>145</v>
      </c>
      <c r="F4895" t="s">
        <v>13842</v>
      </c>
      <c r="G4895" t="s">
        <v>134</v>
      </c>
      <c r="H4895" t="s">
        <v>135</v>
      </c>
      <c r="I4895" t="s">
        <v>169</v>
      </c>
      <c r="J4895" t="s">
        <v>137</v>
      </c>
      <c r="K4895" t="s">
        <v>138</v>
      </c>
      <c r="L4895" t="s">
        <v>13843</v>
      </c>
      <c r="M4895" t="s">
        <v>13844</v>
      </c>
      <c r="N4895">
        <v>8.3333330000000001E-3</v>
      </c>
      <c r="O4895">
        <v>1</v>
      </c>
      <c r="P4895">
        <v>126</v>
      </c>
      <c r="Q4895">
        <v>3</v>
      </c>
      <c r="R4895">
        <v>3</v>
      </c>
      <c r="S4895">
        <v>1</v>
      </c>
      <c r="T4895">
        <v>4</v>
      </c>
      <c r="U4895">
        <v>0</v>
      </c>
      <c r="V4895">
        <v>0</v>
      </c>
      <c r="W4895">
        <v>6.0661651159792496E-2</v>
      </c>
      <c r="X4895">
        <v>0.11132642650208671</v>
      </c>
      <c r="Y4895">
        <v>0.28749759979026673</v>
      </c>
      <c r="Z4895">
        <v>6.5663658987224996E-2</v>
      </c>
      <c r="AA4895">
        <v>1.3121838377760001E-2</v>
      </c>
      <c r="AB4895">
        <v>1.619177832733E-2</v>
      </c>
      <c r="AC4895">
        <v>0</v>
      </c>
      <c r="AD4895">
        <v>0</v>
      </c>
      <c r="AE4895">
        <v>0.55446295314446103</v>
      </c>
    </row>
    <row r="4896" spans="1:31" x14ac:dyDescent="0.3">
      <c r="A4896">
        <v>2698041</v>
      </c>
      <c r="B4896">
        <v>1</v>
      </c>
      <c r="C4896" t="s">
        <v>81</v>
      </c>
      <c r="D4896" t="s">
        <v>115</v>
      </c>
      <c r="E4896" t="s">
        <v>145</v>
      </c>
      <c r="F4896" t="s">
        <v>13845</v>
      </c>
      <c r="G4896" t="s">
        <v>176</v>
      </c>
      <c r="H4896" t="s">
        <v>135</v>
      </c>
      <c r="I4896" t="s">
        <v>136</v>
      </c>
      <c r="J4896" t="s">
        <v>137</v>
      </c>
      <c r="K4896" t="s">
        <v>138</v>
      </c>
      <c r="L4896" t="s">
        <v>13846</v>
      </c>
      <c r="M4896" t="s">
        <v>13847</v>
      </c>
      <c r="N4896">
        <v>0.71194444400000001</v>
      </c>
      <c r="O4896">
        <v>0</v>
      </c>
      <c r="P4896">
        <v>22</v>
      </c>
      <c r="Q4896">
        <v>0</v>
      </c>
      <c r="R4896">
        <v>13</v>
      </c>
      <c r="S4896">
        <v>0</v>
      </c>
      <c r="T4896">
        <v>2</v>
      </c>
      <c r="U4896">
        <v>0</v>
      </c>
      <c r="V4896">
        <v>0</v>
      </c>
      <c r="W4896">
        <v>0</v>
      </c>
      <c r="X4896">
        <v>1.6444554562453797</v>
      </c>
      <c r="Y4896">
        <v>0</v>
      </c>
      <c r="Z4896">
        <v>4.0326589586453698</v>
      </c>
      <c r="AA4896">
        <v>0</v>
      </c>
      <c r="AB4896">
        <v>0</v>
      </c>
      <c r="AC4896">
        <v>0</v>
      </c>
      <c r="AD4896">
        <v>0</v>
      </c>
      <c r="AE4896">
        <v>5.6771144148907497</v>
      </c>
    </row>
    <row r="4897" spans="1:31" x14ac:dyDescent="0.3">
      <c r="A4897">
        <v>2698082</v>
      </c>
      <c r="B4897">
        <v>1</v>
      </c>
      <c r="C4897" t="s">
        <v>80</v>
      </c>
      <c r="D4897" t="s">
        <v>96</v>
      </c>
      <c r="E4897" t="s">
        <v>145</v>
      </c>
      <c r="F4897" t="s">
        <v>13749</v>
      </c>
      <c r="G4897" t="s">
        <v>134</v>
      </c>
      <c r="H4897" t="s">
        <v>135</v>
      </c>
      <c r="I4897" t="s">
        <v>136</v>
      </c>
      <c r="J4897" t="s">
        <v>137</v>
      </c>
      <c r="K4897" t="s">
        <v>138</v>
      </c>
      <c r="L4897" t="s">
        <v>13848</v>
      </c>
      <c r="M4897" t="s">
        <v>13849</v>
      </c>
      <c r="N4897">
        <v>0.377222222</v>
      </c>
      <c r="O4897">
        <v>0</v>
      </c>
      <c r="P4897">
        <v>168</v>
      </c>
      <c r="Q4897">
        <v>0</v>
      </c>
      <c r="R4897">
        <v>1</v>
      </c>
      <c r="S4897">
        <v>0</v>
      </c>
      <c r="T4897">
        <v>162</v>
      </c>
      <c r="U4897">
        <v>0</v>
      </c>
      <c r="V4897">
        <v>0</v>
      </c>
      <c r="W4897">
        <v>0</v>
      </c>
      <c r="X4897">
        <v>39.65797456149528</v>
      </c>
      <c r="Y4897">
        <v>0</v>
      </c>
      <c r="Z4897">
        <v>0</v>
      </c>
      <c r="AA4897">
        <v>0</v>
      </c>
      <c r="AB4897">
        <v>85.559751446389114</v>
      </c>
      <c r="AC4897">
        <v>0</v>
      </c>
      <c r="AD4897">
        <v>0</v>
      </c>
      <c r="AE4897">
        <v>125.21772600788439</v>
      </c>
    </row>
    <row r="4898" spans="1:31" x14ac:dyDescent="0.3">
      <c r="A4898">
        <v>2698735</v>
      </c>
      <c r="B4898">
        <v>1</v>
      </c>
      <c r="C4898" t="s">
        <v>80</v>
      </c>
      <c r="D4898" t="s">
        <v>87</v>
      </c>
      <c r="E4898" t="s">
        <v>428</v>
      </c>
      <c r="F4898" t="s">
        <v>13850</v>
      </c>
      <c r="G4898" t="s">
        <v>346</v>
      </c>
      <c r="H4898" t="s">
        <v>187</v>
      </c>
      <c r="I4898" t="s">
        <v>136</v>
      </c>
      <c r="J4898" t="s">
        <v>137</v>
      </c>
      <c r="K4898" t="s">
        <v>166</v>
      </c>
      <c r="L4898" t="s">
        <v>13851</v>
      </c>
      <c r="M4898" t="s">
        <v>13852</v>
      </c>
      <c r="N4898">
        <v>3.849722222</v>
      </c>
      <c r="O4898">
        <v>0</v>
      </c>
      <c r="P4898">
        <v>61</v>
      </c>
      <c r="Q4898">
        <v>0</v>
      </c>
      <c r="R4898">
        <v>0</v>
      </c>
      <c r="S4898">
        <v>0</v>
      </c>
      <c r="T4898">
        <v>39</v>
      </c>
      <c r="U4898">
        <v>0</v>
      </c>
      <c r="V4898">
        <v>0</v>
      </c>
      <c r="W4898">
        <v>0</v>
      </c>
      <c r="X4898">
        <v>36.484972824695959</v>
      </c>
      <c r="Y4898">
        <v>0</v>
      </c>
      <c r="Z4898">
        <v>0</v>
      </c>
      <c r="AA4898">
        <v>0</v>
      </c>
      <c r="AB4898">
        <v>236.79245729894774</v>
      </c>
      <c r="AC4898">
        <v>0</v>
      </c>
      <c r="AD4898">
        <v>0</v>
      </c>
      <c r="AE4898">
        <v>273.27743012364368</v>
      </c>
    </row>
    <row r="4899" spans="1:31" x14ac:dyDescent="0.3">
      <c r="A4899">
        <v>2698749</v>
      </c>
      <c r="B4899">
        <v>1</v>
      </c>
      <c r="C4899" t="s">
        <v>80</v>
      </c>
      <c r="D4899" t="s">
        <v>98</v>
      </c>
      <c r="E4899" t="s">
        <v>244</v>
      </c>
      <c r="F4899" t="s">
        <v>13853</v>
      </c>
      <c r="G4899" t="s">
        <v>165</v>
      </c>
      <c r="H4899" t="s">
        <v>187</v>
      </c>
      <c r="I4899" t="s">
        <v>136</v>
      </c>
      <c r="J4899" t="s">
        <v>137</v>
      </c>
      <c r="K4899" t="s">
        <v>166</v>
      </c>
      <c r="L4899" t="s">
        <v>13854</v>
      </c>
      <c r="M4899" t="s">
        <v>13855</v>
      </c>
      <c r="N4899">
        <v>4.5997222219999996</v>
      </c>
      <c r="O4899">
        <v>0</v>
      </c>
      <c r="P4899">
        <v>96</v>
      </c>
      <c r="Q4899">
        <v>0</v>
      </c>
      <c r="R4899">
        <v>0</v>
      </c>
      <c r="S4899">
        <v>0</v>
      </c>
      <c r="T4899">
        <v>6</v>
      </c>
      <c r="U4899">
        <v>0</v>
      </c>
      <c r="V4899">
        <v>0</v>
      </c>
      <c r="W4899">
        <v>0</v>
      </c>
      <c r="X4899">
        <v>83.993036183094702</v>
      </c>
      <c r="Y4899">
        <v>0</v>
      </c>
      <c r="Z4899">
        <v>0</v>
      </c>
      <c r="AA4899">
        <v>0</v>
      </c>
      <c r="AB4899">
        <v>21.347968078004865</v>
      </c>
      <c r="AC4899">
        <v>0</v>
      </c>
      <c r="AD4899">
        <v>0</v>
      </c>
      <c r="AE4899">
        <v>105.34100426109957</v>
      </c>
    </row>
    <row r="4900" spans="1:31" x14ac:dyDescent="0.3">
      <c r="A4900">
        <v>2698795</v>
      </c>
      <c r="B4900">
        <v>1</v>
      </c>
      <c r="C4900" t="s">
        <v>80</v>
      </c>
      <c r="D4900" t="s">
        <v>87</v>
      </c>
      <c r="E4900" t="s">
        <v>244</v>
      </c>
      <c r="F4900" t="s">
        <v>13856</v>
      </c>
      <c r="G4900" t="s">
        <v>409</v>
      </c>
      <c r="H4900" t="s">
        <v>187</v>
      </c>
      <c r="I4900" t="s">
        <v>136</v>
      </c>
      <c r="J4900" t="s">
        <v>137</v>
      </c>
      <c r="K4900" t="s">
        <v>138</v>
      </c>
      <c r="L4900" t="s">
        <v>13857</v>
      </c>
      <c r="M4900" t="s">
        <v>13858</v>
      </c>
      <c r="N4900">
        <v>2.8633333329999999</v>
      </c>
      <c r="O4900">
        <v>0</v>
      </c>
      <c r="P4900">
        <v>287</v>
      </c>
      <c r="Q4900">
        <v>0</v>
      </c>
      <c r="R4900">
        <v>0</v>
      </c>
      <c r="S4900">
        <v>0</v>
      </c>
      <c r="T4900">
        <v>21</v>
      </c>
      <c r="U4900">
        <v>0</v>
      </c>
      <c r="V4900">
        <v>0</v>
      </c>
      <c r="W4900">
        <v>0</v>
      </c>
      <c r="X4900">
        <v>177.93441714937657</v>
      </c>
      <c r="Y4900">
        <v>0</v>
      </c>
      <c r="Z4900">
        <v>0</v>
      </c>
      <c r="AA4900">
        <v>0</v>
      </c>
      <c r="AB4900">
        <v>37.280541245750229</v>
      </c>
      <c r="AC4900">
        <v>0</v>
      </c>
      <c r="AD4900">
        <v>0</v>
      </c>
      <c r="AE4900">
        <v>215.21495839512681</v>
      </c>
    </row>
    <row r="4901" spans="1:31" x14ac:dyDescent="0.3">
      <c r="A4901">
        <v>2698888</v>
      </c>
      <c r="B4901">
        <v>1</v>
      </c>
      <c r="C4901" t="s">
        <v>80</v>
      </c>
      <c r="D4901" t="s">
        <v>82</v>
      </c>
      <c r="E4901" t="s">
        <v>213</v>
      </c>
      <c r="F4901" t="s">
        <v>13859</v>
      </c>
      <c r="G4901" t="s">
        <v>688</v>
      </c>
      <c r="H4901" t="s">
        <v>187</v>
      </c>
      <c r="I4901" t="s">
        <v>136</v>
      </c>
      <c r="J4901" t="s">
        <v>137</v>
      </c>
      <c r="K4901" t="s">
        <v>138</v>
      </c>
      <c r="L4901" t="s">
        <v>13860</v>
      </c>
      <c r="M4901" t="s">
        <v>13861</v>
      </c>
      <c r="N4901">
        <v>1.2180555550000001</v>
      </c>
      <c r="O4901">
        <v>0</v>
      </c>
      <c r="P4901">
        <v>3</v>
      </c>
      <c r="Q4901">
        <v>0</v>
      </c>
      <c r="R4901">
        <v>0</v>
      </c>
      <c r="S4901">
        <v>0</v>
      </c>
      <c r="T4901">
        <v>0</v>
      </c>
      <c r="U4901">
        <v>0</v>
      </c>
      <c r="V4901">
        <v>0</v>
      </c>
      <c r="W4901">
        <v>0</v>
      </c>
      <c r="X4901">
        <v>0.49578815110346003</v>
      </c>
      <c r="Y4901">
        <v>0</v>
      </c>
      <c r="Z4901">
        <v>0</v>
      </c>
      <c r="AA4901">
        <v>0</v>
      </c>
      <c r="AB4901">
        <v>0</v>
      </c>
      <c r="AC4901">
        <v>0</v>
      </c>
      <c r="AD4901">
        <v>0</v>
      </c>
      <c r="AE4901">
        <v>0.49578815110346003</v>
      </c>
    </row>
    <row r="4902" spans="1:31" x14ac:dyDescent="0.3">
      <c r="A4902">
        <v>2698891</v>
      </c>
      <c r="B4902">
        <v>1</v>
      </c>
      <c r="C4902" t="s">
        <v>80</v>
      </c>
      <c r="D4902" t="s">
        <v>88</v>
      </c>
      <c r="E4902" t="s">
        <v>244</v>
      </c>
      <c r="F4902" t="s">
        <v>13862</v>
      </c>
      <c r="G4902" t="s">
        <v>165</v>
      </c>
      <c r="H4902" t="s">
        <v>187</v>
      </c>
      <c r="I4902" t="s">
        <v>136</v>
      </c>
      <c r="J4902" t="s">
        <v>137</v>
      </c>
      <c r="K4902" t="s">
        <v>166</v>
      </c>
      <c r="L4902" t="s">
        <v>13863</v>
      </c>
      <c r="M4902" t="s">
        <v>13864</v>
      </c>
      <c r="N4902">
        <v>1.683333333</v>
      </c>
      <c r="O4902">
        <v>0</v>
      </c>
      <c r="P4902">
        <v>254</v>
      </c>
      <c r="Q4902">
        <v>0</v>
      </c>
      <c r="R4902">
        <v>0</v>
      </c>
      <c r="S4902">
        <v>0</v>
      </c>
      <c r="T4902">
        <v>142</v>
      </c>
      <c r="U4902">
        <v>0</v>
      </c>
      <c r="V4902">
        <v>0</v>
      </c>
      <c r="W4902">
        <v>0</v>
      </c>
      <c r="X4902">
        <v>91.195907094713206</v>
      </c>
      <c r="Y4902">
        <v>0</v>
      </c>
      <c r="Z4902">
        <v>0</v>
      </c>
      <c r="AA4902">
        <v>0</v>
      </c>
      <c r="AB4902">
        <v>301.29305066954686</v>
      </c>
      <c r="AC4902">
        <v>0</v>
      </c>
      <c r="AD4902">
        <v>0</v>
      </c>
      <c r="AE4902">
        <v>392.48895776426008</v>
      </c>
    </row>
    <row r="4903" spans="1:31" x14ac:dyDescent="0.3">
      <c r="A4903">
        <v>2698916</v>
      </c>
      <c r="B4903">
        <v>1</v>
      </c>
      <c r="C4903" t="s">
        <v>80</v>
      </c>
      <c r="D4903" t="s">
        <v>82</v>
      </c>
      <c r="E4903" t="s">
        <v>244</v>
      </c>
      <c r="F4903" t="s">
        <v>13865</v>
      </c>
      <c r="G4903" t="s">
        <v>3914</v>
      </c>
      <c r="H4903" t="s">
        <v>187</v>
      </c>
      <c r="I4903" t="s">
        <v>136</v>
      </c>
      <c r="J4903" t="s">
        <v>3</v>
      </c>
      <c r="K4903" t="s">
        <v>138</v>
      </c>
      <c r="L4903" t="s">
        <v>13866</v>
      </c>
      <c r="M4903" t="s">
        <v>13867</v>
      </c>
      <c r="N4903">
        <v>0.86750000000000005</v>
      </c>
      <c r="O4903">
        <v>0</v>
      </c>
      <c r="P4903">
        <v>736</v>
      </c>
      <c r="Q4903">
        <v>0</v>
      </c>
      <c r="R4903">
        <v>0</v>
      </c>
      <c r="S4903">
        <v>0</v>
      </c>
      <c r="T4903">
        <v>17</v>
      </c>
      <c r="U4903">
        <v>0</v>
      </c>
      <c r="V4903">
        <v>0</v>
      </c>
      <c r="W4903">
        <v>0</v>
      </c>
      <c r="X4903">
        <v>119.38534348510457</v>
      </c>
      <c r="Y4903">
        <v>0</v>
      </c>
      <c r="Z4903">
        <v>0</v>
      </c>
      <c r="AA4903">
        <v>0</v>
      </c>
      <c r="AB4903">
        <v>4.4563236289911501</v>
      </c>
      <c r="AC4903">
        <v>0</v>
      </c>
      <c r="AD4903">
        <v>0</v>
      </c>
      <c r="AE4903">
        <v>123.84166711409571</v>
      </c>
    </row>
    <row r="4904" spans="1:31" x14ac:dyDescent="0.3">
      <c r="A4904">
        <v>2698919</v>
      </c>
      <c r="B4904">
        <v>1</v>
      </c>
      <c r="C4904" t="s">
        <v>81</v>
      </c>
      <c r="D4904" t="s">
        <v>118</v>
      </c>
      <c r="E4904" t="s">
        <v>213</v>
      </c>
      <c r="F4904" t="s">
        <v>13868</v>
      </c>
      <c r="G4904" t="s">
        <v>688</v>
      </c>
      <c r="H4904" t="s">
        <v>187</v>
      </c>
      <c r="I4904" t="s">
        <v>136</v>
      </c>
      <c r="J4904" t="s">
        <v>137</v>
      </c>
      <c r="K4904" t="s">
        <v>138</v>
      </c>
      <c r="L4904" t="s">
        <v>13869</v>
      </c>
      <c r="M4904" t="s">
        <v>13870</v>
      </c>
      <c r="N4904">
        <v>1.0525</v>
      </c>
      <c r="O4904">
        <v>0</v>
      </c>
      <c r="P4904">
        <v>2</v>
      </c>
      <c r="Q4904">
        <v>0</v>
      </c>
      <c r="R4904">
        <v>0</v>
      </c>
      <c r="S4904">
        <v>0</v>
      </c>
      <c r="T4904">
        <v>0</v>
      </c>
      <c r="U4904">
        <v>0</v>
      </c>
      <c r="V4904">
        <v>0</v>
      </c>
      <c r="W4904">
        <v>0</v>
      </c>
      <c r="X4904">
        <v>0.52565157899768755</v>
      </c>
      <c r="Y4904">
        <v>0</v>
      </c>
      <c r="Z4904">
        <v>0</v>
      </c>
      <c r="AA4904">
        <v>0</v>
      </c>
      <c r="AB4904">
        <v>0</v>
      </c>
      <c r="AC4904">
        <v>0</v>
      </c>
      <c r="AD4904">
        <v>0</v>
      </c>
      <c r="AE4904">
        <v>0.52565157899768755</v>
      </c>
    </row>
    <row r="4905" spans="1:31" x14ac:dyDescent="0.3">
      <c r="A4905">
        <v>2687731</v>
      </c>
      <c r="B4905">
        <v>1</v>
      </c>
      <c r="C4905" t="s">
        <v>80</v>
      </c>
      <c r="D4905" t="s">
        <v>105</v>
      </c>
      <c r="E4905" t="s">
        <v>160</v>
      </c>
      <c r="F4905" t="s">
        <v>7054</v>
      </c>
      <c r="G4905" t="s">
        <v>134</v>
      </c>
      <c r="H4905" t="s">
        <v>135</v>
      </c>
      <c r="I4905" t="s">
        <v>136</v>
      </c>
      <c r="J4905" t="s">
        <v>137</v>
      </c>
      <c r="K4905" t="s">
        <v>138</v>
      </c>
      <c r="L4905" t="s">
        <v>13871</v>
      </c>
      <c r="M4905" t="s">
        <v>13872</v>
      </c>
      <c r="N4905">
        <v>1.1775</v>
      </c>
      <c r="O4905">
        <v>1</v>
      </c>
      <c r="P4905">
        <v>474</v>
      </c>
      <c r="Q4905">
        <v>4</v>
      </c>
      <c r="R4905">
        <v>31</v>
      </c>
      <c r="S4905">
        <v>24</v>
      </c>
      <c r="T4905">
        <v>67</v>
      </c>
      <c r="U4905">
        <v>6</v>
      </c>
      <c r="V4905">
        <v>0</v>
      </c>
      <c r="W4905">
        <v>0.20582194926999997</v>
      </c>
      <c r="X4905">
        <v>113.79062844098182</v>
      </c>
      <c r="Y4905">
        <v>38.350119577203351</v>
      </c>
      <c r="Z4905">
        <v>12.627143306534043</v>
      </c>
      <c r="AA4905">
        <v>608.22782988611709</v>
      </c>
      <c r="AB4905">
        <v>72.081903225307997</v>
      </c>
      <c r="AC4905">
        <v>2379.8905418258701</v>
      </c>
      <c r="AD4905">
        <v>0</v>
      </c>
      <c r="AE4905">
        <v>3225.1739882112843</v>
      </c>
    </row>
    <row r="4906" spans="1:31" x14ac:dyDescent="0.3">
      <c r="A4906">
        <v>2688699</v>
      </c>
      <c r="B4906">
        <v>1</v>
      </c>
      <c r="C4906" t="s">
        <v>80</v>
      </c>
      <c r="D4906" t="s">
        <v>103</v>
      </c>
      <c r="E4906" t="s">
        <v>132</v>
      </c>
      <c r="F4906" t="s">
        <v>13090</v>
      </c>
      <c r="G4906" t="s">
        <v>134</v>
      </c>
      <c r="H4906" t="s">
        <v>135</v>
      </c>
      <c r="I4906" t="s">
        <v>136</v>
      </c>
      <c r="J4906" t="s">
        <v>137</v>
      </c>
      <c r="K4906" t="s">
        <v>138</v>
      </c>
      <c r="L4906" t="s">
        <v>13873</v>
      </c>
      <c r="M4906" t="s">
        <v>13874</v>
      </c>
      <c r="N4906">
        <v>0.69166666600000004</v>
      </c>
      <c r="O4906">
        <v>0</v>
      </c>
      <c r="P4906">
        <v>270</v>
      </c>
      <c r="Q4906">
        <v>0</v>
      </c>
      <c r="R4906">
        <v>49</v>
      </c>
      <c r="S4906">
        <v>4</v>
      </c>
      <c r="T4906">
        <v>79</v>
      </c>
      <c r="U4906">
        <v>2</v>
      </c>
      <c r="V4906">
        <v>1</v>
      </c>
      <c r="W4906">
        <v>0</v>
      </c>
      <c r="X4906">
        <v>34.47590152492517</v>
      </c>
      <c r="Y4906">
        <v>0</v>
      </c>
      <c r="Z4906">
        <v>76.128624961410807</v>
      </c>
      <c r="AA4906">
        <v>7.9651891962137586</v>
      </c>
      <c r="AB4906">
        <v>75.19118015197725</v>
      </c>
      <c r="AC4906">
        <v>81.416642254923318</v>
      </c>
      <c r="AD4906">
        <v>4.9062405913393263</v>
      </c>
      <c r="AE4906">
        <v>280.08377868078964</v>
      </c>
    </row>
    <row r="4907" spans="1:31" x14ac:dyDescent="0.3">
      <c r="A4907">
        <v>2692400</v>
      </c>
      <c r="B4907">
        <v>1</v>
      </c>
      <c r="C4907" t="s">
        <v>80</v>
      </c>
      <c r="D4907" t="s">
        <v>98</v>
      </c>
      <c r="E4907" t="s">
        <v>132</v>
      </c>
      <c r="F4907" t="s">
        <v>13875</v>
      </c>
      <c r="G4907" t="s">
        <v>134</v>
      </c>
      <c r="H4907" t="s">
        <v>135</v>
      </c>
      <c r="I4907" t="s">
        <v>136</v>
      </c>
      <c r="J4907" t="s">
        <v>137</v>
      </c>
      <c r="K4907" t="s">
        <v>138</v>
      </c>
      <c r="L4907" t="s">
        <v>13876</v>
      </c>
      <c r="M4907" t="s">
        <v>13877</v>
      </c>
      <c r="N4907">
        <v>0.42888888800000002</v>
      </c>
      <c r="O4907">
        <v>0</v>
      </c>
      <c r="P4907">
        <v>504</v>
      </c>
      <c r="Q4907">
        <v>17</v>
      </c>
      <c r="R4907">
        <v>141</v>
      </c>
      <c r="S4907">
        <v>5</v>
      </c>
      <c r="T4907">
        <v>108</v>
      </c>
      <c r="U4907">
        <v>0</v>
      </c>
      <c r="V4907">
        <v>0</v>
      </c>
      <c r="W4907">
        <v>0</v>
      </c>
      <c r="X4907">
        <v>45.776469551535818</v>
      </c>
      <c r="Y4907">
        <v>28.514506270040588</v>
      </c>
      <c r="Z4907">
        <v>97.554232085694139</v>
      </c>
      <c r="AA4907">
        <v>7.5754725395526386</v>
      </c>
      <c r="AB4907">
        <v>40.415009399464346</v>
      </c>
      <c r="AC4907">
        <v>0</v>
      </c>
      <c r="AD4907">
        <v>0</v>
      </c>
      <c r="AE4907">
        <v>219.83568984628752</v>
      </c>
    </row>
    <row r="4908" spans="1:31" x14ac:dyDescent="0.3">
      <c r="A4908">
        <v>2693142</v>
      </c>
      <c r="B4908">
        <v>1</v>
      </c>
      <c r="C4908" t="s">
        <v>80</v>
      </c>
      <c r="D4908" t="s">
        <v>97</v>
      </c>
      <c r="E4908" t="s">
        <v>145</v>
      </c>
      <c r="F4908" t="s">
        <v>13878</v>
      </c>
      <c r="G4908" t="s">
        <v>176</v>
      </c>
      <c r="H4908" t="s">
        <v>135</v>
      </c>
      <c r="I4908" t="s">
        <v>136</v>
      </c>
      <c r="J4908" t="s">
        <v>137</v>
      </c>
      <c r="K4908" t="s">
        <v>138</v>
      </c>
      <c r="L4908" t="s">
        <v>13879</v>
      </c>
      <c r="M4908" t="s">
        <v>13880</v>
      </c>
      <c r="N4908">
        <v>0.46250000000000002</v>
      </c>
      <c r="O4908">
        <v>0</v>
      </c>
      <c r="P4908">
        <v>162</v>
      </c>
      <c r="Q4908">
        <v>0</v>
      </c>
      <c r="R4908">
        <v>0</v>
      </c>
      <c r="S4908">
        <v>0</v>
      </c>
      <c r="T4908">
        <v>2</v>
      </c>
      <c r="U4908">
        <v>0</v>
      </c>
      <c r="V4908">
        <v>0</v>
      </c>
      <c r="W4908">
        <v>0</v>
      </c>
      <c r="X4908">
        <v>9.031209161754763</v>
      </c>
      <c r="Y4908">
        <v>0</v>
      </c>
      <c r="Z4908">
        <v>0</v>
      </c>
      <c r="AA4908">
        <v>0</v>
      </c>
      <c r="AB4908">
        <v>1.5163516930519769</v>
      </c>
      <c r="AC4908">
        <v>0</v>
      </c>
      <c r="AD4908">
        <v>0</v>
      </c>
      <c r="AE4908">
        <v>10.54756085480674</v>
      </c>
    </row>
    <row r="4909" spans="1:31" x14ac:dyDescent="0.3">
      <c r="A4909">
        <v>2693142</v>
      </c>
      <c r="B4909">
        <v>2</v>
      </c>
      <c r="C4909" t="s">
        <v>80</v>
      </c>
      <c r="D4909" t="s">
        <v>97</v>
      </c>
      <c r="E4909" t="s">
        <v>160</v>
      </c>
      <c r="F4909" t="s">
        <v>7619</v>
      </c>
      <c r="G4909" t="s">
        <v>176</v>
      </c>
      <c r="H4909" t="s">
        <v>135</v>
      </c>
      <c r="I4909" t="s">
        <v>136</v>
      </c>
      <c r="J4909" t="s">
        <v>137</v>
      </c>
      <c r="K4909" t="s">
        <v>138</v>
      </c>
      <c r="L4909" t="s">
        <v>13880</v>
      </c>
      <c r="M4909" t="s">
        <v>13881</v>
      </c>
      <c r="N4909">
        <v>0.88472222199999995</v>
      </c>
      <c r="O4909">
        <v>2</v>
      </c>
      <c r="P4909">
        <v>986</v>
      </c>
      <c r="Q4909">
        <v>1</v>
      </c>
      <c r="R4909">
        <v>32</v>
      </c>
      <c r="S4909">
        <v>5</v>
      </c>
      <c r="T4909">
        <v>71</v>
      </c>
      <c r="U4909">
        <v>0</v>
      </c>
      <c r="V4909">
        <v>0</v>
      </c>
      <c r="W4909">
        <v>21.457116355397705</v>
      </c>
      <c r="X4909">
        <v>143.17331161030444</v>
      </c>
      <c r="Y4909">
        <v>0.10134528471725726</v>
      </c>
      <c r="Z4909">
        <v>6.59347078111632</v>
      </c>
      <c r="AA4909">
        <v>7.0625407158968461</v>
      </c>
      <c r="AB4909">
        <v>81.988389426760904</v>
      </c>
      <c r="AC4909">
        <v>0</v>
      </c>
      <c r="AD4909">
        <v>0</v>
      </c>
      <c r="AE4909">
        <v>260.37617417419347</v>
      </c>
    </row>
    <row r="4910" spans="1:31" x14ac:dyDescent="0.3">
      <c r="A4910">
        <v>2694036</v>
      </c>
      <c r="B4910">
        <v>1</v>
      </c>
      <c r="C4910" t="s">
        <v>80</v>
      </c>
      <c r="D4910" t="s">
        <v>89</v>
      </c>
      <c r="E4910" t="s">
        <v>244</v>
      </c>
      <c r="F4910" t="s">
        <v>13882</v>
      </c>
      <c r="G4910" t="s">
        <v>165</v>
      </c>
      <c r="H4910" t="s">
        <v>187</v>
      </c>
      <c r="I4910" t="s">
        <v>136</v>
      </c>
      <c r="J4910" t="s">
        <v>137</v>
      </c>
      <c r="K4910" t="s">
        <v>166</v>
      </c>
      <c r="L4910" t="s">
        <v>13883</v>
      </c>
      <c r="M4910" t="s">
        <v>13884</v>
      </c>
      <c r="N4910">
        <v>5.0122222220000001</v>
      </c>
      <c r="O4910">
        <v>0</v>
      </c>
      <c r="P4910">
        <v>148</v>
      </c>
      <c r="Q4910">
        <v>0</v>
      </c>
      <c r="R4910">
        <v>9</v>
      </c>
      <c r="S4910">
        <v>0</v>
      </c>
      <c r="T4910">
        <v>21</v>
      </c>
      <c r="U4910">
        <v>0</v>
      </c>
      <c r="V4910">
        <v>0</v>
      </c>
      <c r="W4910">
        <v>0</v>
      </c>
      <c r="X4910">
        <v>109.82385875329102</v>
      </c>
      <c r="Y4910">
        <v>0</v>
      </c>
      <c r="Z4910">
        <v>2.4054922721410246</v>
      </c>
      <c r="AA4910">
        <v>0</v>
      </c>
      <c r="AB4910">
        <v>53.276678654216198</v>
      </c>
      <c r="AC4910">
        <v>0</v>
      </c>
      <c r="AD4910">
        <v>0</v>
      </c>
      <c r="AE4910">
        <v>165.50602967964824</v>
      </c>
    </row>
    <row r="4911" spans="1:31" x14ac:dyDescent="0.3">
      <c r="A4911">
        <v>2695030</v>
      </c>
      <c r="B4911">
        <v>1</v>
      </c>
      <c r="C4911" t="s">
        <v>80</v>
      </c>
      <c r="D4911" t="s">
        <v>99</v>
      </c>
      <c r="E4911" t="s">
        <v>160</v>
      </c>
      <c r="F4911" t="s">
        <v>13885</v>
      </c>
      <c r="G4911" t="s">
        <v>134</v>
      </c>
      <c r="H4911" t="s">
        <v>135</v>
      </c>
      <c r="I4911" t="s">
        <v>136</v>
      </c>
      <c r="J4911" t="s">
        <v>137</v>
      </c>
      <c r="K4911" t="s">
        <v>138</v>
      </c>
      <c r="L4911" t="s">
        <v>13886</v>
      </c>
      <c r="M4911" t="s">
        <v>13887</v>
      </c>
      <c r="N4911">
        <v>0.47749999999999998</v>
      </c>
      <c r="O4911">
        <v>0</v>
      </c>
      <c r="P4911">
        <v>0</v>
      </c>
      <c r="Q4911">
        <v>0</v>
      </c>
      <c r="R4911">
        <v>0</v>
      </c>
      <c r="S4911">
        <v>8</v>
      </c>
      <c r="T4911">
        <v>0</v>
      </c>
      <c r="U4911">
        <v>0</v>
      </c>
      <c r="V4911">
        <v>0</v>
      </c>
      <c r="W4911">
        <v>0</v>
      </c>
      <c r="X4911">
        <v>0</v>
      </c>
      <c r="Y4911">
        <v>0</v>
      </c>
      <c r="Z4911">
        <v>0</v>
      </c>
      <c r="AA4911">
        <v>107.14456947836253</v>
      </c>
      <c r="AB4911">
        <v>0</v>
      </c>
      <c r="AC4911">
        <v>0</v>
      </c>
      <c r="AD4911">
        <v>0</v>
      </c>
      <c r="AE4911">
        <v>107.14456947836253</v>
      </c>
    </row>
    <row r="4912" spans="1:31" x14ac:dyDescent="0.3">
      <c r="A4912">
        <v>2695041</v>
      </c>
      <c r="B4912">
        <v>1</v>
      </c>
      <c r="C4912" t="s">
        <v>80</v>
      </c>
      <c r="D4912" t="s">
        <v>98</v>
      </c>
      <c r="E4912" t="s">
        <v>160</v>
      </c>
      <c r="F4912" t="s">
        <v>9931</v>
      </c>
      <c r="G4912" t="s">
        <v>134</v>
      </c>
      <c r="H4912" t="s">
        <v>135</v>
      </c>
      <c r="I4912" t="s">
        <v>136</v>
      </c>
      <c r="J4912" t="s">
        <v>137</v>
      </c>
      <c r="K4912" t="s">
        <v>138</v>
      </c>
      <c r="L4912" t="s">
        <v>13888</v>
      </c>
      <c r="M4912" t="s">
        <v>13889</v>
      </c>
      <c r="N4912">
        <v>4.0136111110000003</v>
      </c>
      <c r="O4912">
        <v>0</v>
      </c>
      <c r="P4912">
        <v>0</v>
      </c>
      <c r="Q4912">
        <v>9</v>
      </c>
      <c r="R4912">
        <v>100</v>
      </c>
      <c r="S4912">
        <v>3</v>
      </c>
      <c r="T4912">
        <v>20</v>
      </c>
      <c r="U4912">
        <v>1</v>
      </c>
      <c r="V4912">
        <v>0</v>
      </c>
      <c r="W4912">
        <v>0</v>
      </c>
      <c r="X4912">
        <v>0</v>
      </c>
      <c r="Y4912">
        <v>154.67649122193259</v>
      </c>
      <c r="Z4912">
        <v>801.00859663981282</v>
      </c>
      <c r="AA4912">
        <v>34.677532498623073</v>
      </c>
      <c r="AB4912">
        <v>53.028103283264116</v>
      </c>
      <c r="AC4912">
        <v>133.18331281505684</v>
      </c>
      <c r="AD4912">
        <v>0</v>
      </c>
      <c r="AE4912">
        <v>1176.5740364586893</v>
      </c>
    </row>
    <row r="4913" spans="1:31" x14ac:dyDescent="0.3">
      <c r="A4913">
        <v>2695324</v>
      </c>
      <c r="B4913">
        <v>1</v>
      </c>
      <c r="C4913" t="s">
        <v>81</v>
      </c>
      <c r="D4913" t="s">
        <v>123</v>
      </c>
      <c r="E4913" t="s">
        <v>160</v>
      </c>
      <c r="F4913" t="s">
        <v>2029</v>
      </c>
      <c r="G4913" t="s">
        <v>134</v>
      </c>
      <c r="H4913" t="s">
        <v>135</v>
      </c>
      <c r="I4913" t="s">
        <v>136</v>
      </c>
      <c r="J4913" t="s">
        <v>137</v>
      </c>
      <c r="K4913" t="s">
        <v>138</v>
      </c>
      <c r="L4913" t="s">
        <v>13890</v>
      </c>
      <c r="M4913" t="s">
        <v>13891</v>
      </c>
      <c r="N4913">
        <v>1.2805555550000001</v>
      </c>
      <c r="O4913">
        <v>1</v>
      </c>
      <c r="P4913">
        <v>960</v>
      </c>
      <c r="Q4913">
        <v>25</v>
      </c>
      <c r="R4913">
        <v>135</v>
      </c>
      <c r="S4913">
        <v>3</v>
      </c>
      <c r="T4913">
        <v>103</v>
      </c>
      <c r="U4913">
        <v>0</v>
      </c>
      <c r="V4913">
        <v>0</v>
      </c>
      <c r="W4913">
        <v>0.25676898843333334</v>
      </c>
      <c r="X4913">
        <v>135.05672409812925</v>
      </c>
      <c r="Y4913">
        <v>18.094396277470373</v>
      </c>
      <c r="Z4913">
        <v>68.443000784531407</v>
      </c>
      <c r="AA4913">
        <v>7.7637006530866239</v>
      </c>
      <c r="AB4913">
        <v>49.427425101335565</v>
      </c>
      <c r="AC4913">
        <v>0</v>
      </c>
      <c r="AD4913">
        <v>0</v>
      </c>
      <c r="AE4913">
        <v>279.04201590298658</v>
      </c>
    </row>
    <row r="4914" spans="1:31" x14ac:dyDescent="0.3">
      <c r="A4914">
        <v>2695690</v>
      </c>
      <c r="B4914">
        <v>1</v>
      </c>
      <c r="C4914" t="s">
        <v>81</v>
      </c>
      <c r="D4914" t="s">
        <v>122</v>
      </c>
      <c r="E4914" t="s">
        <v>132</v>
      </c>
      <c r="F4914" t="s">
        <v>13892</v>
      </c>
      <c r="G4914" t="s">
        <v>134</v>
      </c>
      <c r="H4914" t="s">
        <v>135</v>
      </c>
      <c r="I4914" t="s">
        <v>136</v>
      </c>
      <c r="J4914" t="s">
        <v>137</v>
      </c>
      <c r="K4914" t="s">
        <v>138</v>
      </c>
      <c r="L4914" t="s">
        <v>13893</v>
      </c>
      <c r="M4914" t="s">
        <v>13894</v>
      </c>
      <c r="N4914">
        <v>2.315555555</v>
      </c>
      <c r="O4914">
        <v>2</v>
      </c>
      <c r="P4914">
        <v>284</v>
      </c>
      <c r="Q4914">
        <v>3</v>
      </c>
      <c r="R4914">
        <v>0</v>
      </c>
      <c r="S4914">
        <v>1</v>
      </c>
      <c r="T4914">
        <v>5</v>
      </c>
      <c r="U4914">
        <v>0</v>
      </c>
      <c r="V4914">
        <v>0</v>
      </c>
      <c r="W4914">
        <v>0.69867101073736582</v>
      </c>
      <c r="X4914">
        <v>51.982396332274291</v>
      </c>
      <c r="Y4914">
        <v>5.8007337706566897</v>
      </c>
      <c r="Z4914">
        <v>0</v>
      </c>
      <c r="AA4914">
        <v>22.378064168195074</v>
      </c>
      <c r="AB4914">
        <v>7.6278772609468444</v>
      </c>
      <c r="AC4914">
        <v>0</v>
      </c>
      <c r="AD4914">
        <v>0</v>
      </c>
      <c r="AE4914">
        <v>88.487742542810267</v>
      </c>
    </row>
    <row r="4915" spans="1:31" x14ac:dyDescent="0.3">
      <c r="A4915">
        <v>2695751</v>
      </c>
      <c r="B4915">
        <v>1</v>
      </c>
      <c r="C4915" t="s">
        <v>80</v>
      </c>
      <c r="D4915" t="s">
        <v>98</v>
      </c>
      <c r="E4915" t="s">
        <v>160</v>
      </c>
      <c r="F4915" t="s">
        <v>1719</v>
      </c>
      <c r="G4915" t="s">
        <v>4865</v>
      </c>
      <c r="H4915" t="s">
        <v>135</v>
      </c>
      <c r="I4915" t="s">
        <v>136</v>
      </c>
      <c r="J4915" t="s">
        <v>137</v>
      </c>
      <c r="K4915" t="s">
        <v>138</v>
      </c>
      <c r="L4915" t="s">
        <v>13895</v>
      </c>
      <c r="M4915" t="s">
        <v>13896</v>
      </c>
      <c r="N4915">
        <v>0.82805555500000005</v>
      </c>
      <c r="O4915">
        <v>0</v>
      </c>
      <c r="P4915">
        <v>0</v>
      </c>
      <c r="Q4915">
        <v>9</v>
      </c>
      <c r="R4915">
        <v>100</v>
      </c>
      <c r="S4915">
        <v>3</v>
      </c>
      <c r="T4915">
        <v>20</v>
      </c>
      <c r="U4915">
        <v>1</v>
      </c>
      <c r="V4915">
        <v>0</v>
      </c>
      <c r="W4915">
        <v>0</v>
      </c>
      <c r="X4915">
        <v>0</v>
      </c>
      <c r="Y4915">
        <v>37.486226976530844</v>
      </c>
      <c r="Z4915">
        <v>184.24425355576201</v>
      </c>
      <c r="AA4915">
        <v>8.7757755899317633</v>
      </c>
      <c r="AB4915">
        <v>14.863669121754139</v>
      </c>
      <c r="AC4915">
        <v>44.574565350697171</v>
      </c>
      <c r="AD4915">
        <v>0</v>
      </c>
      <c r="AE4915">
        <v>289.94449059467593</v>
      </c>
    </row>
    <row r="4916" spans="1:31" x14ac:dyDescent="0.3">
      <c r="A4916">
        <v>2695836</v>
      </c>
      <c r="B4916">
        <v>1</v>
      </c>
      <c r="C4916" t="s">
        <v>80</v>
      </c>
      <c r="D4916" t="s">
        <v>98</v>
      </c>
      <c r="E4916" t="s">
        <v>160</v>
      </c>
      <c r="F4916" t="s">
        <v>1719</v>
      </c>
      <c r="G4916" t="s">
        <v>4865</v>
      </c>
      <c r="H4916" t="s">
        <v>135</v>
      </c>
      <c r="I4916" t="s">
        <v>136</v>
      </c>
      <c r="J4916" t="s">
        <v>137</v>
      </c>
      <c r="K4916" t="s">
        <v>138</v>
      </c>
      <c r="L4916" t="s">
        <v>13897</v>
      </c>
      <c r="M4916" t="s">
        <v>13898</v>
      </c>
      <c r="N4916">
        <v>0.71527777699999995</v>
      </c>
      <c r="O4916">
        <v>0</v>
      </c>
      <c r="P4916">
        <v>0</v>
      </c>
      <c r="Q4916">
        <v>9</v>
      </c>
      <c r="R4916">
        <v>100</v>
      </c>
      <c r="S4916">
        <v>3</v>
      </c>
      <c r="T4916">
        <v>20</v>
      </c>
      <c r="U4916">
        <v>1</v>
      </c>
      <c r="V4916">
        <v>0</v>
      </c>
      <c r="W4916">
        <v>0</v>
      </c>
      <c r="X4916">
        <v>0</v>
      </c>
      <c r="Y4916">
        <v>31.399448771719818</v>
      </c>
      <c r="Z4916">
        <v>172.29101482680906</v>
      </c>
      <c r="AA4916">
        <v>6.866077576302045</v>
      </c>
      <c r="AB4916">
        <v>11.868238734487576</v>
      </c>
      <c r="AC4916">
        <v>28.570726661224963</v>
      </c>
      <c r="AD4916">
        <v>0</v>
      </c>
      <c r="AE4916">
        <v>250.99550657054345</v>
      </c>
    </row>
    <row r="4917" spans="1:31" x14ac:dyDescent="0.3">
      <c r="A4917">
        <v>2698009</v>
      </c>
      <c r="B4917">
        <v>1</v>
      </c>
      <c r="C4917" t="s">
        <v>80</v>
      </c>
      <c r="D4917" t="s">
        <v>84</v>
      </c>
      <c r="E4917" t="s">
        <v>184</v>
      </c>
      <c r="F4917" t="s">
        <v>13899</v>
      </c>
      <c r="G4917" t="s">
        <v>273</v>
      </c>
      <c r="H4917" t="s">
        <v>187</v>
      </c>
      <c r="I4917" t="s">
        <v>136</v>
      </c>
      <c r="J4917" t="s">
        <v>137</v>
      </c>
      <c r="K4917" t="s">
        <v>138</v>
      </c>
      <c r="L4917" t="s">
        <v>13900</v>
      </c>
      <c r="M4917" t="s">
        <v>13901</v>
      </c>
      <c r="N4917">
        <v>0.77472222199999996</v>
      </c>
      <c r="O4917">
        <v>0</v>
      </c>
      <c r="P4917">
        <v>0</v>
      </c>
      <c r="Q4917">
        <v>0</v>
      </c>
      <c r="R4917">
        <v>5</v>
      </c>
      <c r="S4917">
        <v>0</v>
      </c>
      <c r="T4917">
        <v>4</v>
      </c>
      <c r="U4917">
        <v>0</v>
      </c>
      <c r="V4917">
        <v>0</v>
      </c>
      <c r="W4917">
        <v>0</v>
      </c>
      <c r="X4917">
        <v>0</v>
      </c>
      <c r="Y4917">
        <v>0</v>
      </c>
      <c r="Z4917">
        <v>2.0269939600361533</v>
      </c>
      <c r="AA4917">
        <v>0</v>
      </c>
      <c r="AB4917">
        <v>5.4301033697611372</v>
      </c>
      <c r="AC4917">
        <v>0</v>
      </c>
      <c r="AD4917">
        <v>0</v>
      </c>
      <c r="AE4917">
        <v>7.4570973297972909</v>
      </c>
    </row>
    <row r="4918" spans="1:31" x14ac:dyDescent="0.3">
      <c r="A4918">
        <v>2698015</v>
      </c>
      <c r="B4918">
        <v>1</v>
      </c>
      <c r="C4918" t="s">
        <v>81</v>
      </c>
      <c r="D4918" t="s">
        <v>123</v>
      </c>
      <c r="E4918" t="s">
        <v>145</v>
      </c>
      <c r="F4918" t="s">
        <v>9000</v>
      </c>
      <c r="G4918" t="s">
        <v>134</v>
      </c>
      <c r="H4918" t="s">
        <v>135</v>
      </c>
      <c r="I4918" t="s">
        <v>136</v>
      </c>
      <c r="J4918" t="s">
        <v>137</v>
      </c>
      <c r="K4918" t="s">
        <v>138</v>
      </c>
      <c r="L4918" t="s">
        <v>13902</v>
      </c>
      <c r="M4918" t="s">
        <v>13903</v>
      </c>
      <c r="N4918">
        <v>0.77861111100000002</v>
      </c>
      <c r="O4918">
        <v>8</v>
      </c>
      <c r="P4918">
        <v>7</v>
      </c>
      <c r="Q4918">
        <v>107</v>
      </c>
      <c r="R4918">
        <v>161</v>
      </c>
      <c r="S4918">
        <v>11</v>
      </c>
      <c r="T4918">
        <v>13</v>
      </c>
      <c r="U4918">
        <v>0</v>
      </c>
      <c r="V4918">
        <v>0</v>
      </c>
      <c r="W4918">
        <v>5.1708027865607793</v>
      </c>
      <c r="X4918">
        <v>4.5836849622200173</v>
      </c>
      <c r="Y4918">
        <v>38.02912928491012</v>
      </c>
      <c r="Z4918">
        <v>85.452656188625284</v>
      </c>
      <c r="AA4918">
        <v>1.1429558803960271</v>
      </c>
      <c r="AB4918">
        <v>38.310565156935482</v>
      </c>
      <c r="AC4918">
        <v>0</v>
      </c>
      <c r="AD4918">
        <v>0</v>
      </c>
      <c r="AE4918">
        <v>172.68979425964767</v>
      </c>
    </row>
    <row r="4919" spans="1:31" x14ac:dyDescent="0.3">
      <c r="A4919">
        <v>2698009</v>
      </c>
      <c r="B4919">
        <v>2</v>
      </c>
      <c r="C4919" t="s">
        <v>80</v>
      </c>
      <c r="D4919" t="s">
        <v>84</v>
      </c>
      <c r="E4919" t="s">
        <v>244</v>
      </c>
      <c r="F4919" t="s">
        <v>3959</v>
      </c>
      <c r="G4919" t="s">
        <v>273</v>
      </c>
      <c r="H4919" t="s">
        <v>187</v>
      </c>
      <c r="I4919" t="s">
        <v>136</v>
      </c>
      <c r="J4919" t="s">
        <v>137</v>
      </c>
      <c r="K4919" t="s">
        <v>138</v>
      </c>
      <c r="L4919" t="s">
        <v>13901</v>
      </c>
      <c r="M4919" t="s">
        <v>13904</v>
      </c>
      <c r="N4919">
        <v>0.61</v>
      </c>
      <c r="O4919">
        <v>0</v>
      </c>
      <c r="P4919">
        <v>5</v>
      </c>
      <c r="Q4919">
        <v>0</v>
      </c>
      <c r="R4919">
        <v>17</v>
      </c>
      <c r="S4919">
        <v>0</v>
      </c>
      <c r="T4919">
        <v>12</v>
      </c>
      <c r="U4919">
        <v>0</v>
      </c>
      <c r="V4919">
        <v>0</v>
      </c>
      <c r="W4919">
        <v>0</v>
      </c>
      <c r="X4919">
        <v>1.0237948093793172</v>
      </c>
      <c r="Y4919">
        <v>0</v>
      </c>
      <c r="Z4919">
        <v>4.9502433402521291</v>
      </c>
      <c r="AA4919">
        <v>0</v>
      </c>
      <c r="AB4919">
        <v>9.7332137710976347</v>
      </c>
      <c r="AC4919">
        <v>0</v>
      </c>
      <c r="AD4919">
        <v>0</v>
      </c>
      <c r="AE4919">
        <v>15.707251920729082</v>
      </c>
    </row>
    <row r="4920" spans="1:31" x14ac:dyDescent="0.3">
      <c r="A4920">
        <v>2698670</v>
      </c>
      <c r="B4920">
        <v>1</v>
      </c>
      <c r="C4920" t="s">
        <v>80</v>
      </c>
      <c r="D4920" t="s">
        <v>91</v>
      </c>
      <c r="E4920" t="s">
        <v>244</v>
      </c>
      <c r="F4920" t="s">
        <v>10324</v>
      </c>
      <c r="G4920" t="s">
        <v>165</v>
      </c>
      <c r="H4920" t="s">
        <v>187</v>
      </c>
      <c r="I4920" t="s">
        <v>136</v>
      </c>
      <c r="J4920" t="s">
        <v>137</v>
      </c>
      <c r="K4920" t="s">
        <v>166</v>
      </c>
      <c r="L4920" t="s">
        <v>13905</v>
      </c>
      <c r="M4920" t="s">
        <v>13906</v>
      </c>
      <c r="N4920">
        <v>6.511111111</v>
      </c>
      <c r="O4920">
        <v>0</v>
      </c>
      <c r="P4920">
        <v>44</v>
      </c>
      <c r="Q4920">
        <v>0</v>
      </c>
      <c r="R4920">
        <v>0</v>
      </c>
      <c r="S4920">
        <v>0</v>
      </c>
      <c r="T4920">
        <v>1</v>
      </c>
      <c r="U4920">
        <v>0</v>
      </c>
      <c r="V4920">
        <v>0</v>
      </c>
      <c r="W4920">
        <v>0</v>
      </c>
      <c r="X4920">
        <v>51.089661826149168</v>
      </c>
      <c r="Y4920">
        <v>0</v>
      </c>
      <c r="Z4920">
        <v>0</v>
      </c>
      <c r="AA4920">
        <v>0</v>
      </c>
      <c r="AB4920">
        <v>6.0241201525317933</v>
      </c>
      <c r="AC4920">
        <v>0</v>
      </c>
      <c r="AD4920">
        <v>0</v>
      </c>
      <c r="AE4920">
        <v>57.113781978680962</v>
      </c>
    </row>
    <row r="4921" spans="1:31" x14ac:dyDescent="0.3">
      <c r="A4921">
        <v>2698671</v>
      </c>
      <c r="B4921">
        <v>1</v>
      </c>
      <c r="C4921" t="s">
        <v>81</v>
      </c>
      <c r="D4921" t="s">
        <v>112</v>
      </c>
      <c r="E4921" t="s">
        <v>244</v>
      </c>
      <c r="F4921" t="s">
        <v>5387</v>
      </c>
      <c r="G4921" t="s">
        <v>165</v>
      </c>
      <c r="H4921" t="s">
        <v>187</v>
      </c>
      <c r="I4921" t="s">
        <v>136</v>
      </c>
      <c r="J4921" t="s">
        <v>137</v>
      </c>
      <c r="K4921" t="s">
        <v>166</v>
      </c>
      <c r="L4921" t="s">
        <v>13907</v>
      </c>
      <c r="M4921" t="s">
        <v>13908</v>
      </c>
      <c r="N4921">
        <v>5.7894444439999999</v>
      </c>
      <c r="O4921">
        <v>0</v>
      </c>
      <c r="P4921">
        <v>23</v>
      </c>
      <c r="Q4921">
        <v>0</v>
      </c>
      <c r="R4921">
        <v>39</v>
      </c>
      <c r="S4921">
        <v>0</v>
      </c>
      <c r="T4921">
        <v>2</v>
      </c>
      <c r="U4921">
        <v>0</v>
      </c>
      <c r="V4921">
        <v>0</v>
      </c>
      <c r="W4921">
        <v>0</v>
      </c>
      <c r="X4921">
        <v>22.42571799579256</v>
      </c>
      <c r="Y4921">
        <v>0</v>
      </c>
      <c r="Z4921">
        <v>52.809881856149239</v>
      </c>
      <c r="AA4921">
        <v>0</v>
      </c>
      <c r="AB4921">
        <v>109.25180766662506</v>
      </c>
      <c r="AC4921">
        <v>0</v>
      </c>
      <c r="AD4921">
        <v>0</v>
      </c>
      <c r="AE4921">
        <v>184.48740751856684</v>
      </c>
    </row>
    <row r="4922" spans="1:31" x14ac:dyDescent="0.3">
      <c r="A4922">
        <v>2698719</v>
      </c>
      <c r="B4922">
        <v>1</v>
      </c>
      <c r="C4922" t="s">
        <v>80</v>
      </c>
      <c r="D4922" t="s">
        <v>89</v>
      </c>
      <c r="E4922" t="s">
        <v>145</v>
      </c>
      <c r="F4922" t="s">
        <v>13909</v>
      </c>
      <c r="G4922" t="s">
        <v>165</v>
      </c>
      <c r="H4922" t="s">
        <v>135</v>
      </c>
      <c r="I4922" t="s">
        <v>136</v>
      </c>
      <c r="J4922" t="s">
        <v>137</v>
      </c>
      <c r="K4922" t="s">
        <v>166</v>
      </c>
      <c r="L4922" t="s">
        <v>13910</v>
      </c>
      <c r="M4922" t="s">
        <v>13911</v>
      </c>
      <c r="N4922">
        <v>5.7269444439999999</v>
      </c>
      <c r="O4922">
        <v>0</v>
      </c>
      <c r="P4922">
        <v>1436</v>
      </c>
      <c r="Q4922">
        <v>0</v>
      </c>
      <c r="R4922">
        <v>32</v>
      </c>
      <c r="S4922">
        <v>0</v>
      </c>
      <c r="T4922">
        <v>110</v>
      </c>
      <c r="U4922">
        <v>0</v>
      </c>
      <c r="V4922">
        <v>0</v>
      </c>
      <c r="W4922">
        <v>0</v>
      </c>
      <c r="X4922">
        <v>2264.1853480825966</v>
      </c>
      <c r="Y4922">
        <v>0</v>
      </c>
      <c r="Z4922">
        <v>103.3794612089213</v>
      </c>
      <c r="AA4922">
        <v>0</v>
      </c>
      <c r="AB4922">
        <v>1139.9923183446592</v>
      </c>
      <c r="AC4922">
        <v>0</v>
      </c>
      <c r="AD4922">
        <v>0</v>
      </c>
      <c r="AE4922">
        <v>3507.557127636177</v>
      </c>
    </row>
    <row r="4923" spans="1:31" x14ac:dyDescent="0.3">
      <c r="A4923">
        <v>2698759</v>
      </c>
      <c r="B4923">
        <v>1</v>
      </c>
      <c r="C4923" t="s">
        <v>80</v>
      </c>
      <c r="D4923" t="s">
        <v>102</v>
      </c>
      <c r="E4923" t="s">
        <v>184</v>
      </c>
      <c r="F4923" t="s">
        <v>13912</v>
      </c>
      <c r="G4923" t="s">
        <v>346</v>
      </c>
      <c r="H4923" t="s">
        <v>187</v>
      </c>
      <c r="I4923" t="s">
        <v>136</v>
      </c>
      <c r="J4923" t="s">
        <v>137</v>
      </c>
      <c r="K4923" t="s">
        <v>166</v>
      </c>
      <c r="L4923" t="s">
        <v>13913</v>
      </c>
      <c r="M4923" t="s">
        <v>13914</v>
      </c>
      <c r="N4923">
        <v>5.5788888879999998</v>
      </c>
      <c r="O4923">
        <v>0</v>
      </c>
      <c r="P4923">
        <v>0</v>
      </c>
      <c r="Q4923">
        <v>0</v>
      </c>
      <c r="R4923">
        <v>9</v>
      </c>
      <c r="S4923">
        <v>0</v>
      </c>
      <c r="T4923">
        <v>5</v>
      </c>
      <c r="U4923">
        <v>0</v>
      </c>
      <c r="V4923">
        <v>0</v>
      </c>
      <c r="W4923">
        <v>0</v>
      </c>
      <c r="X4923">
        <v>0</v>
      </c>
      <c r="Y4923">
        <v>0</v>
      </c>
      <c r="Z4923">
        <v>19.539895354976128</v>
      </c>
      <c r="AA4923">
        <v>0</v>
      </c>
      <c r="AB4923">
        <v>18.990675733038607</v>
      </c>
      <c r="AC4923">
        <v>0</v>
      </c>
      <c r="AD4923">
        <v>0</v>
      </c>
      <c r="AE4923">
        <v>38.530571088014739</v>
      </c>
    </row>
    <row r="4924" spans="1:31" x14ac:dyDescent="0.3">
      <c r="A4924">
        <v>2698814</v>
      </c>
      <c r="B4924">
        <v>1</v>
      </c>
      <c r="C4924" t="s">
        <v>80</v>
      </c>
      <c r="D4924" t="s">
        <v>94</v>
      </c>
      <c r="E4924" t="s">
        <v>213</v>
      </c>
      <c r="F4924" t="s">
        <v>13915</v>
      </c>
      <c r="G4924" t="s">
        <v>688</v>
      </c>
      <c r="H4924" t="s">
        <v>187</v>
      </c>
      <c r="I4924" t="s">
        <v>136</v>
      </c>
      <c r="J4924" t="s">
        <v>137</v>
      </c>
      <c r="K4924" t="s">
        <v>138</v>
      </c>
      <c r="L4924" t="s">
        <v>13916</v>
      </c>
      <c r="M4924" t="s">
        <v>13917</v>
      </c>
      <c r="N4924">
        <v>4.2424999999999997</v>
      </c>
      <c r="O4924">
        <v>0</v>
      </c>
      <c r="P4924">
        <v>1</v>
      </c>
      <c r="Q4924">
        <v>0</v>
      </c>
      <c r="R4924">
        <v>0</v>
      </c>
      <c r="S4924">
        <v>0</v>
      </c>
      <c r="T4924">
        <v>0</v>
      </c>
      <c r="U4924">
        <v>0</v>
      </c>
      <c r="V4924">
        <v>0</v>
      </c>
      <c r="W4924">
        <v>0</v>
      </c>
      <c r="X4924">
        <v>6.6062451216554754E-2</v>
      </c>
      <c r="Y4924">
        <v>0</v>
      </c>
      <c r="Z4924">
        <v>0</v>
      </c>
      <c r="AA4924">
        <v>0</v>
      </c>
      <c r="AB4924">
        <v>0</v>
      </c>
      <c r="AC4924">
        <v>0</v>
      </c>
      <c r="AD4924">
        <v>0</v>
      </c>
      <c r="AE4924">
        <v>6.6062451216554754E-2</v>
      </c>
    </row>
    <row r="4925" spans="1:31" x14ac:dyDescent="0.3">
      <c r="A4925">
        <v>2698821</v>
      </c>
      <c r="B4925">
        <v>1</v>
      </c>
      <c r="C4925" t="s">
        <v>81</v>
      </c>
      <c r="D4925" t="s">
        <v>113</v>
      </c>
      <c r="E4925" t="s">
        <v>213</v>
      </c>
      <c r="F4925" t="s">
        <v>13918</v>
      </c>
      <c r="G4925" t="s">
        <v>688</v>
      </c>
      <c r="H4925" t="s">
        <v>187</v>
      </c>
      <c r="I4925" t="s">
        <v>136</v>
      </c>
      <c r="J4925" t="s">
        <v>137</v>
      </c>
      <c r="K4925" t="s">
        <v>138</v>
      </c>
      <c r="L4925" t="s">
        <v>13919</v>
      </c>
      <c r="M4925" t="s">
        <v>13920</v>
      </c>
      <c r="N4925">
        <v>4.1349999999999998</v>
      </c>
      <c r="O4925">
        <v>0</v>
      </c>
      <c r="P4925">
        <v>2</v>
      </c>
      <c r="Q4925">
        <v>0</v>
      </c>
      <c r="R4925">
        <v>0</v>
      </c>
      <c r="S4925">
        <v>0</v>
      </c>
      <c r="T4925">
        <v>0</v>
      </c>
      <c r="U4925">
        <v>0</v>
      </c>
      <c r="V4925">
        <v>0</v>
      </c>
      <c r="W4925">
        <v>0</v>
      </c>
      <c r="X4925">
        <v>1.2312275721099475</v>
      </c>
      <c r="Y4925">
        <v>0</v>
      </c>
      <c r="Z4925">
        <v>0</v>
      </c>
      <c r="AA4925">
        <v>0</v>
      </c>
      <c r="AB4925">
        <v>0</v>
      </c>
      <c r="AC4925">
        <v>0</v>
      </c>
      <c r="AD4925">
        <v>0</v>
      </c>
      <c r="AE4925">
        <v>1.2312275721099475</v>
      </c>
    </row>
    <row r="4926" spans="1:31" x14ac:dyDescent="0.3">
      <c r="A4926">
        <v>2698884</v>
      </c>
      <c r="B4926">
        <v>1</v>
      </c>
      <c r="C4926" t="s">
        <v>81</v>
      </c>
      <c r="D4926" t="s">
        <v>120</v>
      </c>
      <c r="E4926" t="s">
        <v>184</v>
      </c>
      <c r="F4926" t="s">
        <v>13921</v>
      </c>
      <c r="G4926" t="s">
        <v>186</v>
      </c>
      <c r="H4926" t="s">
        <v>187</v>
      </c>
      <c r="I4926" t="s">
        <v>136</v>
      </c>
      <c r="J4926" t="s">
        <v>137</v>
      </c>
      <c r="K4926" t="s">
        <v>138</v>
      </c>
      <c r="L4926" t="s">
        <v>13922</v>
      </c>
      <c r="M4926" t="s">
        <v>13923</v>
      </c>
      <c r="N4926">
        <v>3.088055555</v>
      </c>
      <c r="O4926">
        <v>0</v>
      </c>
      <c r="P4926">
        <v>38</v>
      </c>
      <c r="Q4926">
        <v>0</v>
      </c>
      <c r="R4926">
        <v>0</v>
      </c>
      <c r="S4926">
        <v>0</v>
      </c>
      <c r="T4926">
        <v>3</v>
      </c>
      <c r="U4926">
        <v>0</v>
      </c>
      <c r="V4926">
        <v>0</v>
      </c>
      <c r="W4926">
        <v>0</v>
      </c>
      <c r="X4926">
        <v>11.814357136315603</v>
      </c>
      <c r="Y4926">
        <v>0</v>
      </c>
      <c r="Z4926">
        <v>0</v>
      </c>
      <c r="AA4926">
        <v>0</v>
      </c>
      <c r="AB4926">
        <v>0.76596196599722466</v>
      </c>
      <c r="AC4926">
        <v>0</v>
      </c>
      <c r="AD4926">
        <v>0</v>
      </c>
      <c r="AE4926">
        <v>12.580319102312828</v>
      </c>
    </row>
    <row r="4927" spans="1:31" x14ac:dyDescent="0.3">
      <c r="A4927">
        <v>2698890</v>
      </c>
      <c r="B4927">
        <v>1</v>
      </c>
      <c r="C4927" t="s">
        <v>81</v>
      </c>
      <c r="D4927" t="s">
        <v>119</v>
      </c>
      <c r="E4927" t="s">
        <v>213</v>
      </c>
      <c r="F4927" t="s">
        <v>13924</v>
      </c>
      <c r="G4927" t="s">
        <v>688</v>
      </c>
      <c r="H4927" t="s">
        <v>187</v>
      </c>
      <c r="I4927" t="s">
        <v>136</v>
      </c>
      <c r="J4927" t="s">
        <v>137</v>
      </c>
      <c r="K4927" t="s">
        <v>138</v>
      </c>
      <c r="L4927" t="s">
        <v>13925</v>
      </c>
      <c r="M4927" t="s">
        <v>13926</v>
      </c>
      <c r="N4927">
        <v>2.125</v>
      </c>
      <c r="O4927">
        <v>0</v>
      </c>
      <c r="P4927">
        <v>1</v>
      </c>
      <c r="Q4927">
        <v>0</v>
      </c>
      <c r="R4927">
        <v>0</v>
      </c>
      <c r="S4927">
        <v>0</v>
      </c>
      <c r="T4927">
        <v>0</v>
      </c>
      <c r="U4927">
        <v>0</v>
      </c>
      <c r="V4927">
        <v>0</v>
      </c>
      <c r="W4927">
        <v>0</v>
      </c>
      <c r="X4927">
        <v>8.5959957243194662E-2</v>
      </c>
      <c r="Y4927">
        <v>0</v>
      </c>
      <c r="Z4927">
        <v>0</v>
      </c>
      <c r="AA4927">
        <v>0</v>
      </c>
      <c r="AB4927">
        <v>0</v>
      </c>
      <c r="AC4927">
        <v>0</v>
      </c>
      <c r="AD4927">
        <v>0</v>
      </c>
      <c r="AE4927">
        <v>8.5959957243194662E-2</v>
      </c>
    </row>
    <row r="4928" spans="1:31" x14ac:dyDescent="0.3">
      <c r="A4928">
        <v>2698910</v>
      </c>
      <c r="B4928">
        <v>1</v>
      </c>
      <c r="C4928" t="s">
        <v>80</v>
      </c>
      <c r="D4928" t="s">
        <v>96</v>
      </c>
      <c r="E4928" t="s">
        <v>213</v>
      </c>
      <c r="F4928" t="s">
        <v>13927</v>
      </c>
      <c r="G4928" t="s">
        <v>831</v>
      </c>
      <c r="H4928" t="s">
        <v>187</v>
      </c>
      <c r="I4928" t="s">
        <v>136</v>
      </c>
      <c r="J4928" t="s">
        <v>137</v>
      </c>
      <c r="K4928" t="s">
        <v>138</v>
      </c>
      <c r="L4928" t="s">
        <v>13928</v>
      </c>
      <c r="M4928" t="s">
        <v>13929</v>
      </c>
      <c r="N4928">
        <v>2.3086111109999998</v>
      </c>
      <c r="O4928">
        <v>0</v>
      </c>
      <c r="P4928">
        <v>0</v>
      </c>
      <c r="Q4928">
        <v>0</v>
      </c>
      <c r="R4928">
        <v>0</v>
      </c>
      <c r="S4928">
        <v>0</v>
      </c>
      <c r="T4928">
        <v>1</v>
      </c>
      <c r="U4928">
        <v>0</v>
      </c>
      <c r="V4928">
        <v>0</v>
      </c>
      <c r="W4928">
        <v>0</v>
      </c>
      <c r="X4928">
        <v>0</v>
      </c>
      <c r="Y4928">
        <v>0</v>
      </c>
      <c r="Z4928">
        <v>0</v>
      </c>
      <c r="AA4928">
        <v>0</v>
      </c>
      <c r="AB4928">
        <v>4.2184088299263713</v>
      </c>
      <c r="AC4928">
        <v>0</v>
      </c>
      <c r="AD4928">
        <v>0</v>
      </c>
      <c r="AE4928">
        <v>4.2184088299263713</v>
      </c>
    </row>
    <row r="4929" spans="1:31" x14ac:dyDescent="0.3">
      <c r="A4929">
        <v>2698924</v>
      </c>
      <c r="B4929">
        <v>1</v>
      </c>
      <c r="C4929" t="s">
        <v>81</v>
      </c>
      <c r="D4929" t="s">
        <v>117</v>
      </c>
      <c r="E4929" t="s">
        <v>184</v>
      </c>
      <c r="F4929" t="s">
        <v>13930</v>
      </c>
      <c r="G4929" t="s">
        <v>409</v>
      </c>
      <c r="H4929" t="s">
        <v>187</v>
      </c>
      <c r="I4929" t="s">
        <v>136</v>
      </c>
      <c r="J4929" t="s">
        <v>137</v>
      </c>
      <c r="K4929" t="s">
        <v>138</v>
      </c>
      <c r="L4929" t="s">
        <v>13931</v>
      </c>
      <c r="M4929" t="s">
        <v>13932</v>
      </c>
      <c r="N4929">
        <v>1.520277777</v>
      </c>
      <c r="O4929">
        <v>0</v>
      </c>
      <c r="P4929">
        <v>113</v>
      </c>
      <c r="Q4929">
        <v>0</v>
      </c>
      <c r="R4929">
        <v>0</v>
      </c>
      <c r="S4929">
        <v>0</v>
      </c>
      <c r="T4929">
        <v>4</v>
      </c>
      <c r="U4929">
        <v>0</v>
      </c>
      <c r="V4929">
        <v>0</v>
      </c>
      <c r="W4929">
        <v>0</v>
      </c>
      <c r="X4929">
        <v>28.332388269177962</v>
      </c>
      <c r="Y4929">
        <v>0</v>
      </c>
      <c r="Z4929">
        <v>0</v>
      </c>
      <c r="AA4929">
        <v>0</v>
      </c>
      <c r="AB4929">
        <v>3.4098919648981032</v>
      </c>
      <c r="AC4929">
        <v>0</v>
      </c>
      <c r="AD4929">
        <v>0</v>
      </c>
      <c r="AE4929">
        <v>31.742280234076066</v>
      </c>
    </row>
    <row r="4930" spans="1:31" x14ac:dyDescent="0.3">
      <c r="A4930">
        <v>2698954</v>
      </c>
      <c r="B4930">
        <v>1</v>
      </c>
      <c r="C4930" t="s">
        <v>81</v>
      </c>
      <c r="D4930" t="s">
        <v>124</v>
      </c>
      <c r="E4930" t="s">
        <v>213</v>
      </c>
      <c r="F4930" t="s">
        <v>13933</v>
      </c>
      <c r="G4930" t="s">
        <v>688</v>
      </c>
      <c r="H4930" t="s">
        <v>187</v>
      </c>
      <c r="I4930" t="s">
        <v>136</v>
      </c>
      <c r="J4930" t="s">
        <v>137</v>
      </c>
      <c r="K4930" t="s">
        <v>138</v>
      </c>
      <c r="L4930" t="s">
        <v>13934</v>
      </c>
      <c r="M4930" t="s">
        <v>13935</v>
      </c>
      <c r="N4930">
        <v>1.7080555550000001</v>
      </c>
      <c r="O4930">
        <v>0</v>
      </c>
      <c r="P4930">
        <v>1</v>
      </c>
      <c r="Q4930">
        <v>0</v>
      </c>
      <c r="R4930">
        <v>0</v>
      </c>
      <c r="S4930">
        <v>0</v>
      </c>
      <c r="T4930">
        <v>0</v>
      </c>
      <c r="U4930">
        <v>0</v>
      </c>
      <c r="V4930">
        <v>0</v>
      </c>
      <c r="W4930">
        <v>0</v>
      </c>
      <c r="X4930">
        <v>0</v>
      </c>
      <c r="Y4930">
        <v>0</v>
      </c>
      <c r="Z4930">
        <v>0</v>
      </c>
      <c r="AA4930">
        <v>0</v>
      </c>
      <c r="AB4930">
        <v>0</v>
      </c>
      <c r="AC4930">
        <v>0</v>
      </c>
      <c r="AD4930">
        <v>0</v>
      </c>
      <c r="AE4930">
        <v>0</v>
      </c>
    </row>
    <row r="4931" spans="1:31" x14ac:dyDescent="0.3">
      <c r="A4931">
        <v>2699017</v>
      </c>
      <c r="B4931">
        <v>1</v>
      </c>
      <c r="C4931" t="s">
        <v>81</v>
      </c>
      <c r="D4931" t="s">
        <v>127</v>
      </c>
      <c r="E4931" t="s">
        <v>244</v>
      </c>
      <c r="F4931" t="s">
        <v>13355</v>
      </c>
      <c r="G4931" t="s">
        <v>409</v>
      </c>
      <c r="H4931" t="s">
        <v>187</v>
      </c>
      <c r="I4931" t="s">
        <v>136</v>
      </c>
      <c r="J4931" t="s">
        <v>137</v>
      </c>
      <c r="K4931" t="s">
        <v>138</v>
      </c>
      <c r="L4931" t="s">
        <v>13936</v>
      </c>
      <c r="M4931" t="s">
        <v>13937</v>
      </c>
      <c r="N4931">
        <v>0.38888888799999999</v>
      </c>
      <c r="O4931">
        <v>0</v>
      </c>
      <c r="P4931">
        <v>148</v>
      </c>
      <c r="Q4931">
        <v>0</v>
      </c>
      <c r="R4931">
        <v>0</v>
      </c>
      <c r="S4931">
        <v>0</v>
      </c>
      <c r="T4931">
        <v>28</v>
      </c>
      <c r="U4931">
        <v>0</v>
      </c>
      <c r="V4931">
        <v>0</v>
      </c>
      <c r="W4931">
        <v>0</v>
      </c>
      <c r="X4931">
        <v>12.743765685904091</v>
      </c>
      <c r="Y4931">
        <v>0</v>
      </c>
      <c r="Z4931">
        <v>0</v>
      </c>
      <c r="AA4931">
        <v>0</v>
      </c>
      <c r="AB4931">
        <v>11.216025313951191</v>
      </c>
      <c r="AC4931">
        <v>0</v>
      </c>
      <c r="AD4931">
        <v>0</v>
      </c>
      <c r="AE4931">
        <v>23.959790999855279</v>
      </c>
    </row>
    <row r="4932" spans="1:31" x14ac:dyDescent="0.3">
      <c r="A4932">
        <v>2699020</v>
      </c>
      <c r="B4932">
        <v>1</v>
      </c>
      <c r="C4932" t="s">
        <v>80</v>
      </c>
      <c r="D4932" t="s">
        <v>88</v>
      </c>
      <c r="E4932" t="s">
        <v>244</v>
      </c>
      <c r="F4932" t="s">
        <v>13938</v>
      </c>
      <c r="G4932" t="s">
        <v>165</v>
      </c>
      <c r="H4932" t="s">
        <v>187</v>
      </c>
      <c r="I4932" t="s">
        <v>136</v>
      </c>
      <c r="J4932" t="s">
        <v>137</v>
      </c>
      <c r="K4932" t="s">
        <v>166</v>
      </c>
      <c r="L4932" t="s">
        <v>13939</v>
      </c>
      <c r="M4932" t="s">
        <v>13940</v>
      </c>
      <c r="N4932">
        <v>0.86250000000000004</v>
      </c>
      <c r="O4932">
        <v>0</v>
      </c>
      <c r="P4932">
        <v>194</v>
      </c>
      <c r="Q4932">
        <v>0</v>
      </c>
      <c r="R4932">
        <v>0</v>
      </c>
      <c r="S4932">
        <v>0</v>
      </c>
      <c r="T4932">
        <v>1</v>
      </c>
      <c r="U4932">
        <v>0</v>
      </c>
      <c r="V4932">
        <v>0</v>
      </c>
      <c r="W4932">
        <v>0</v>
      </c>
      <c r="X4932">
        <v>32.13130921025023</v>
      </c>
      <c r="Y4932">
        <v>0</v>
      </c>
      <c r="Z4932">
        <v>0</v>
      </c>
      <c r="AA4932">
        <v>0</v>
      </c>
      <c r="AB4932">
        <v>0.15336777248159289</v>
      </c>
      <c r="AC4932">
        <v>0</v>
      </c>
      <c r="AD4932">
        <v>0</v>
      </c>
      <c r="AE4932">
        <v>32.284676982731824</v>
      </c>
    </row>
    <row r="4933" spans="1:31" x14ac:dyDescent="0.3">
      <c r="A4933">
        <v>2699036</v>
      </c>
      <c r="B4933">
        <v>1</v>
      </c>
      <c r="C4933" t="s">
        <v>80</v>
      </c>
      <c r="D4933" t="s">
        <v>88</v>
      </c>
      <c r="E4933" t="s">
        <v>145</v>
      </c>
      <c r="F4933" t="s">
        <v>13941</v>
      </c>
      <c r="G4933" t="s">
        <v>134</v>
      </c>
      <c r="H4933" t="s">
        <v>135</v>
      </c>
      <c r="I4933" t="s">
        <v>136</v>
      </c>
      <c r="J4933" t="s">
        <v>137</v>
      </c>
      <c r="K4933" t="s">
        <v>138</v>
      </c>
      <c r="L4933" t="s">
        <v>13942</v>
      </c>
      <c r="M4933" t="s">
        <v>13943</v>
      </c>
      <c r="N4933">
        <v>0.239166666</v>
      </c>
      <c r="O4933">
        <v>0</v>
      </c>
      <c r="P4933">
        <v>0</v>
      </c>
      <c r="Q4933">
        <v>0</v>
      </c>
      <c r="R4933">
        <v>0</v>
      </c>
      <c r="S4933">
        <v>1</v>
      </c>
      <c r="T4933">
        <v>0</v>
      </c>
      <c r="U4933">
        <v>0</v>
      </c>
      <c r="V4933">
        <v>0</v>
      </c>
      <c r="W4933">
        <v>0</v>
      </c>
      <c r="X4933">
        <v>0</v>
      </c>
      <c r="Y4933">
        <v>0</v>
      </c>
      <c r="Z4933">
        <v>0</v>
      </c>
      <c r="AA4933">
        <v>3.4046135778503657</v>
      </c>
      <c r="AB4933">
        <v>0</v>
      </c>
      <c r="AC4933">
        <v>0</v>
      </c>
      <c r="AD4933">
        <v>0</v>
      </c>
      <c r="AE4933">
        <v>3.4046135778503657</v>
      </c>
    </row>
    <row r="4934" spans="1:31" x14ac:dyDescent="0.3">
      <c r="A4934">
        <v>2699045</v>
      </c>
      <c r="B4934">
        <v>1</v>
      </c>
      <c r="C4934" t="s">
        <v>81</v>
      </c>
      <c r="D4934" t="s">
        <v>123</v>
      </c>
      <c r="E4934" t="s">
        <v>184</v>
      </c>
      <c r="F4934" t="s">
        <v>13944</v>
      </c>
      <c r="G4934" t="s">
        <v>409</v>
      </c>
      <c r="H4934" t="s">
        <v>187</v>
      </c>
      <c r="I4934" t="s">
        <v>136</v>
      </c>
      <c r="J4934" t="s">
        <v>137</v>
      </c>
      <c r="K4934" t="s">
        <v>138</v>
      </c>
      <c r="L4934" t="s">
        <v>13945</v>
      </c>
      <c r="M4934" t="s">
        <v>13946</v>
      </c>
      <c r="N4934">
        <v>0.58027777700000005</v>
      </c>
      <c r="O4934">
        <v>0</v>
      </c>
      <c r="P4934">
        <v>42</v>
      </c>
      <c r="Q4934">
        <v>0</v>
      </c>
      <c r="R4934">
        <v>11</v>
      </c>
      <c r="S4934">
        <v>0</v>
      </c>
      <c r="T4934">
        <v>4</v>
      </c>
      <c r="U4934">
        <v>0</v>
      </c>
      <c r="V4934">
        <v>0</v>
      </c>
      <c r="W4934">
        <v>0</v>
      </c>
      <c r="X4934">
        <v>3.8726384862083272</v>
      </c>
      <c r="Y4934">
        <v>0</v>
      </c>
      <c r="Z4934">
        <v>2.3556693109880915</v>
      </c>
      <c r="AA4934">
        <v>0</v>
      </c>
      <c r="AB4934">
        <v>0.54576626154599228</v>
      </c>
      <c r="AC4934">
        <v>0</v>
      </c>
      <c r="AD4934">
        <v>0</v>
      </c>
      <c r="AE4934">
        <v>6.7740740587424106</v>
      </c>
    </row>
    <row r="4935" spans="1:31" x14ac:dyDescent="0.3">
      <c r="A4935">
        <v>2693296</v>
      </c>
      <c r="B4935">
        <v>1</v>
      </c>
      <c r="C4935" t="s">
        <v>80</v>
      </c>
      <c r="D4935" t="s">
        <v>92</v>
      </c>
      <c r="E4935" t="s">
        <v>132</v>
      </c>
      <c r="F4935" t="s">
        <v>7885</v>
      </c>
      <c r="G4935" t="s">
        <v>134</v>
      </c>
      <c r="H4935" t="s">
        <v>135</v>
      </c>
      <c r="I4935" t="s">
        <v>136</v>
      </c>
      <c r="J4935" t="s">
        <v>137</v>
      </c>
      <c r="K4935" t="s">
        <v>138</v>
      </c>
      <c r="L4935" t="s">
        <v>13947</v>
      </c>
      <c r="M4935" t="s">
        <v>13948</v>
      </c>
      <c r="N4935">
        <v>1.402222222</v>
      </c>
      <c r="O4935">
        <v>5</v>
      </c>
      <c r="P4935">
        <v>1791</v>
      </c>
      <c r="Q4935">
        <v>1</v>
      </c>
      <c r="R4935">
        <v>0</v>
      </c>
      <c r="S4935">
        <v>4</v>
      </c>
      <c r="T4935">
        <v>17</v>
      </c>
      <c r="U4935">
        <v>0</v>
      </c>
      <c r="V4935">
        <v>0</v>
      </c>
      <c r="W4935">
        <v>11.312386055305613</v>
      </c>
      <c r="X4935">
        <v>305.28334636676868</v>
      </c>
      <c r="Y4935">
        <v>2.3200796227066682</v>
      </c>
      <c r="Z4935">
        <v>0</v>
      </c>
      <c r="AA4935">
        <v>22.836175051291164</v>
      </c>
      <c r="AB4935">
        <v>17.892299859166297</v>
      </c>
      <c r="AC4935">
        <v>0</v>
      </c>
      <c r="AD4935">
        <v>0</v>
      </c>
      <c r="AE4935">
        <v>359.64428695523844</v>
      </c>
    </row>
    <row r="4936" spans="1:31" x14ac:dyDescent="0.3">
      <c r="A4936">
        <v>2695597</v>
      </c>
      <c r="B4936">
        <v>1</v>
      </c>
      <c r="C4936" t="s">
        <v>81</v>
      </c>
      <c r="D4936" t="s">
        <v>120</v>
      </c>
      <c r="E4936" t="s">
        <v>132</v>
      </c>
      <c r="F4936" t="s">
        <v>13949</v>
      </c>
      <c r="G4936" t="s">
        <v>219</v>
      </c>
      <c r="H4936" t="s">
        <v>135</v>
      </c>
      <c r="I4936" t="s">
        <v>136</v>
      </c>
      <c r="J4936" t="s">
        <v>137</v>
      </c>
      <c r="K4936" t="s">
        <v>138</v>
      </c>
      <c r="L4936" t="s">
        <v>13950</v>
      </c>
      <c r="M4936" t="s">
        <v>13951</v>
      </c>
      <c r="N4936">
        <v>3.2383333329999999</v>
      </c>
      <c r="O4936">
        <v>2</v>
      </c>
      <c r="P4936">
        <v>93</v>
      </c>
      <c r="Q4936">
        <v>70</v>
      </c>
      <c r="R4936">
        <v>3</v>
      </c>
      <c r="S4936">
        <v>11</v>
      </c>
      <c r="T4936">
        <v>7</v>
      </c>
      <c r="U4936">
        <v>0</v>
      </c>
      <c r="V4936">
        <v>0</v>
      </c>
      <c r="W4936">
        <v>1.1601639771800001</v>
      </c>
      <c r="X4936">
        <v>96.782057429667418</v>
      </c>
      <c r="Y4936">
        <v>282.66744138837993</v>
      </c>
      <c r="Z4936">
        <v>3.7074019825916666</v>
      </c>
      <c r="AA4936">
        <v>272.48330589193654</v>
      </c>
      <c r="AB4936">
        <v>18.614561780598212</v>
      </c>
      <c r="AC4936">
        <v>0</v>
      </c>
      <c r="AD4936">
        <v>0</v>
      </c>
      <c r="AE4936">
        <v>675.41493245035372</v>
      </c>
    </row>
    <row r="4937" spans="1:31" x14ac:dyDescent="0.3">
      <c r="A4937">
        <v>2695846</v>
      </c>
      <c r="B4937">
        <v>1</v>
      </c>
      <c r="C4937" t="s">
        <v>80</v>
      </c>
      <c r="D4937" t="s">
        <v>103</v>
      </c>
      <c r="E4937" t="s">
        <v>132</v>
      </c>
      <c r="F4937" t="s">
        <v>13952</v>
      </c>
      <c r="G4937" t="s">
        <v>409</v>
      </c>
      <c r="H4937" t="s">
        <v>135</v>
      </c>
      <c r="I4937" t="s">
        <v>136</v>
      </c>
      <c r="J4937" t="s">
        <v>137</v>
      </c>
      <c r="K4937" t="s">
        <v>138</v>
      </c>
      <c r="L4937" t="s">
        <v>13953</v>
      </c>
      <c r="M4937" t="s">
        <v>13954</v>
      </c>
      <c r="N4937">
        <v>0.72916666600000002</v>
      </c>
      <c r="O4937">
        <v>24</v>
      </c>
      <c r="P4937">
        <v>2706</v>
      </c>
      <c r="Q4937">
        <v>34</v>
      </c>
      <c r="R4937">
        <v>212</v>
      </c>
      <c r="S4937">
        <v>65</v>
      </c>
      <c r="T4937">
        <v>822</v>
      </c>
      <c r="U4937">
        <v>6</v>
      </c>
      <c r="V4937">
        <v>1</v>
      </c>
      <c r="W4937">
        <v>11.747470523019096</v>
      </c>
      <c r="X4937">
        <v>302.5160053102594</v>
      </c>
      <c r="Y4937">
        <v>106.04946326466369</v>
      </c>
      <c r="Z4937">
        <v>73.37366675062232</v>
      </c>
      <c r="AA4937">
        <v>172.26029792226481</v>
      </c>
      <c r="AB4937">
        <v>262.62711141439257</v>
      </c>
      <c r="AC4937">
        <v>249.43948080661738</v>
      </c>
      <c r="AD4937">
        <v>20.014879104868118</v>
      </c>
      <c r="AE4937">
        <v>1198.0283750967076</v>
      </c>
    </row>
    <row r="4938" spans="1:31" x14ac:dyDescent="0.3">
      <c r="A4938">
        <v>2695864</v>
      </c>
      <c r="B4938">
        <v>1</v>
      </c>
      <c r="C4938" t="s">
        <v>81</v>
      </c>
      <c r="D4938" t="s">
        <v>115</v>
      </c>
      <c r="E4938" t="s">
        <v>145</v>
      </c>
      <c r="F4938" t="s">
        <v>13955</v>
      </c>
      <c r="G4938" t="s">
        <v>176</v>
      </c>
      <c r="H4938" t="s">
        <v>135</v>
      </c>
      <c r="I4938" t="s">
        <v>136</v>
      </c>
      <c r="J4938" t="s">
        <v>137</v>
      </c>
      <c r="K4938" t="s">
        <v>138</v>
      </c>
      <c r="L4938" t="s">
        <v>13956</v>
      </c>
      <c r="M4938" t="s">
        <v>13957</v>
      </c>
      <c r="N4938">
        <v>1.896111111</v>
      </c>
      <c r="O4938">
        <v>0</v>
      </c>
      <c r="P4938">
        <v>123</v>
      </c>
      <c r="Q4938">
        <v>0</v>
      </c>
      <c r="R4938">
        <v>6</v>
      </c>
      <c r="S4938">
        <v>0</v>
      </c>
      <c r="T4938">
        <v>6</v>
      </c>
      <c r="U4938">
        <v>0</v>
      </c>
      <c r="V4938">
        <v>0</v>
      </c>
      <c r="W4938">
        <v>0</v>
      </c>
      <c r="X4938">
        <v>28.406738155692317</v>
      </c>
      <c r="Y4938">
        <v>0</v>
      </c>
      <c r="Z4938">
        <v>10.843886654166628</v>
      </c>
      <c r="AA4938">
        <v>0</v>
      </c>
      <c r="AB4938">
        <v>2.2460192947976836</v>
      </c>
      <c r="AC4938">
        <v>0</v>
      </c>
      <c r="AD4938">
        <v>0</v>
      </c>
      <c r="AE4938">
        <v>41.496644104656632</v>
      </c>
    </row>
    <row r="4939" spans="1:31" x14ac:dyDescent="0.3">
      <c r="A4939">
        <v>2698941</v>
      </c>
      <c r="B4939">
        <v>1</v>
      </c>
      <c r="C4939" t="s">
        <v>80</v>
      </c>
      <c r="D4939" t="s">
        <v>103</v>
      </c>
      <c r="E4939" t="s">
        <v>213</v>
      </c>
      <c r="F4939" t="s">
        <v>13958</v>
      </c>
      <c r="G4939" t="s">
        <v>688</v>
      </c>
      <c r="H4939" t="s">
        <v>187</v>
      </c>
      <c r="I4939" t="s">
        <v>136</v>
      </c>
      <c r="J4939" t="s">
        <v>137</v>
      </c>
      <c r="K4939" t="s">
        <v>138</v>
      </c>
      <c r="L4939" t="s">
        <v>13959</v>
      </c>
      <c r="M4939" t="s">
        <v>13960</v>
      </c>
      <c r="N4939">
        <v>2.375</v>
      </c>
      <c r="O4939">
        <v>0</v>
      </c>
      <c r="P4939">
        <v>2</v>
      </c>
      <c r="Q4939">
        <v>0</v>
      </c>
      <c r="R4939">
        <v>0</v>
      </c>
      <c r="S4939">
        <v>0</v>
      </c>
      <c r="T4939">
        <v>0</v>
      </c>
      <c r="U4939">
        <v>0</v>
      </c>
      <c r="V4939">
        <v>0</v>
      </c>
      <c r="W4939">
        <v>0</v>
      </c>
      <c r="X4939">
        <v>1.1433716761595132</v>
      </c>
      <c r="Y4939">
        <v>0</v>
      </c>
      <c r="Z4939">
        <v>0</v>
      </c>
      <c r="AA4939">
        <v>0</v>
      </c>
      <c r="AB4939">
        <v>0</v>
      </c>
      <c r="AC4939">
        <v>0</v>
      </c>
      <c r="AD4939">
        <v>0</v>
      </c>
      <c r="AE4939">
        <v>1.1433716761595132</v>
      </c>
    </row>
    <row r="4940" spans="1:31" x14ac:dyDescent="0.3">
      <c r="A4940">
        <v>2698995</v>
      </c>
      <c r="B4940">
        <v>1</v>
      </c>
      <c r="C4940" t="s">
        <v>81</v>
      </c>
      <c r="D4940" t="s">
        <v>113</v>
      </c>
      <c r="E4940" t="s">
        <v>184</v>
      </c>
      <c r="F4940" t="s">
        <v>13961</v>
      </c>
      <c r="G4940" t="s">
        <v>253</v>
      </c>
      <c r="H4940" t="s">
        <v>187</v>
      </c>
      <c r="I4940" t="s">
        <v>136</v>
      </c>
      <c r="J4940" t="s">
        <v>137</v>
      </c>
      <c r="K4940" t="s">
        <v>138</v>
      </c>
      <c r="L4940" t="s">
        <v>13962</v>
      </c>
      <c r="M4940" t="s">
        <v>13963</v>
      </c>
      <c r="N4940">
        <v>1.7183333329999999</v>
      </c>
      <c r="O4940">
        <v>0</v>
      </c>
      <c r="P4940">
        <v>34</v>
      </c>
      <c r="Q4940">
        <v>0</v>
      </c>
      <c r="R4940">
        <v>3</v>
      </c>
      <c r="S4940">
        <v>0</v>
      </c>
      <c r="T4940">
        <v>2</v>
      </c>
      <c r="U4940">
        <v>0</v>
      </c>
      <c r="V4940">
        <v>0</v>
      </c>
      <c r="W4940">
        <v>0</v>
      </c>
      <c r="X4940">
        <v>8.8285819115768014</v>
      </c>
      <c r="Y4940">
        <v>0</v>
      </c>
      <c r="Z4940">
        <v>0.85486271269293168</v>
      </c>
      <c r="AA4940">
        <v>0</v>
      </c>
      <c r="AB4940">
        <v>1.4786182750981951</v>
      </c>
      <c r="AC4940">
        <v>0</v>
      </c>
      <c r="AD4940">
        <v>0</v>
      </c>
      <c r="AE4940">
        <v>11.162062899367928</v>
      </c>
    </row>
    <row r="4941" spans="1:31" x14ac:dyDescent="0.3">
      <c r="A4941">
        <v>2699037</v>
      </c>
      <c r="B4941">
        <v>1</v>
      </c>
      <c r="C4941" t="s">
        <v>81</v>
      </c>
      <c r="D4941" t="s">
        <v>128</v>
      </c>
      <c r="E4941" t="s">
        <v>428</v>
      </c>
      <c r="F4941" t="s">
        <v>13964</v>
      </c>
      <c r="G4941" t="s">
        <v>409</v>
      </c>
      <c r="H4941" t="s">
        <v>187</v>
      </c>
      <c r="I4941" t="s">
        <v>136</v>
      </c>
      <c r="J4941" t="s">
        <v>137</v>
      </c>
      <c r="K4941" t="s">
        <v>138</v>
      </c>
      <c r="L4941" t="s">
        <v>13965</v>
      </c>
      <c r="M4941" t="s">
        <v>13966</v>
      </c>
      <c r="N4941">
        <v>1.975833333</v>
      </c>
      <c r="O4941">
        <v>0</v>
      </c>
      <c r="P4941">
        <v>51</v>
      </c>
      <c r="Q4941">
        <v>0</v>
      </c>
      <c r="R4941">
        <v>0</v>
      </c>
      <c r="S4941">
        <v>0</v>
      </c>
      <c r="T4941">
        <v>8</v>
      </c>
      <c r="U4941">
        <v>0</v>
      </c>
      <c r="V4941">
        <v>0</v>
      </c>
      <c r="W4941">
        <v>0</v>
      </c>
      <c r="X4941">
        <v>21.425520328939136</v>
      </c>
      <c r="Y4941">
        <v>0</v>
      </c>
      <c r="Z4941">
        <v>0</v>
      </c>
      <c r="AA4941">
        <v>0</v>
      </c>
      <c r="AB4941">
        <v>14.280908902581855</v>
      </c>
      <c r="AC4941">
        <v>0</v>
      </c>
      <c r="AD4941">
        <v>0</v>
      </c>
      <c r="AE4941">
        <v>35.706429231520993</v>
      </c>
    </row>
    <row r="4942" spans="1:31" x14ac:dyDescent="0.3">
      <c r="A4942">
        <v>2699041</v>
      </c>
      <c r="B4942">
        <v>1</v>
      </c>
      <c r="C4942" t="s">
        <v>80</v>
      </c>
      <c r="D4942" t="s">
        <v>83</v>
      </c>
      <c r="E4942" t="s">
        <v>213</v>
      </c>
      <c r="F4942" t="s">
        <v>13967</v>
      </c>
      <c r="G4942" t="s">
        <v>688</v>
      </c>
      <c r="H4942" t="s">
        <v>187</v>
      </c>
      <c r="I4942" t="s">
        <v>136</v>
      </c>
      <c r="J4942" t="s">
        <v>137</v>
      </c>
      <c r="K4942" t="s">
        <v>138</v>
      </c>
      <c r="L4942" t="s">
        <v>13968</v>
      </c>
      <c r="M4942" t="s">
        <v>13969</v>
      </c>
      <c r="N4942">
        <v>1.149444444</v>
      </c>
      <c r="O4942">
        <v>0</v>
      </c>
      <c r="P4942">
        <v>0</v>
      </c>
      <c r="Q4942">
        <v>0</v>
      </c>
      <c r="R4942">
        <v>0</v>
      </c>
      <c r="S4942">
        <v>0</v>
      </c>
      <c r="T4942">
        <v>1</v>
      </c>
      <c r="U4942">
        <v>0</v>
      </c>
      <c r="V4942">
        <v>0</v>
      </c>
      <c r="W4942">
        <v>0</v>
      </c>
      <c r="X4942">
        <v>0</v>
      </c>
      <c r="Y4942">
        <v>0</v>
      </c>
      <c r="Z4942">
        <v>0</v>
      </c>
      <c r="AA4942">
        <v>0</v>
      </c>
      <c r="AB4942">
        <v>0.4109418051034861</v>
      </c>
      <c r="AC4942">
        <v>0</v>
      </c>
      <c r="AD4942">
        <v>0</v>
      </c>
      <c r="AE4942">
        <v>0.4109418051034861</v>
      </c>
    </row>
    <row r="4943" spans="1:31" x14ac:dyDescent="0.3">
      <c r="A4943">
        <v>2699074</v>
      </c>
      <c r="B4943">
        <v>1</v>
      </c>
      <c r="C4943" t="s">
        <v>81</v>
      </c>
      <c r="D4943" t="s">
        <v>119</v>
      </c>
      <c r="E4943" t="s">
        <v>428</v>
      </c>
      <c r="F4943" t="s">
        <v>13970</v>
      </c>
      <c r="G4943" t="s">
        <v>409</v>
      </c>
      <c r="H4943" t="s">
        <v>187</v>
      </c>
      <c r="I4943" t="s">
        <v>136</v>
      </c>
      <c r="J4943" t="s">
        <v>137</v>
      </c>
      <c r="K4943" t="s">
        <v>138</v>
      </c>
      <c r="L4943" t="s">
        <v>13971</v>
      </c>
      <c r="M4943" t="s">
        <v>13972</v>
      </c>
      <c r="N4943">
        <v>0.68527777700000003</v>
      </c>
      <c r="O4943">
        <v>0</v>
      </c>
      <c r="P4943">
        <v>1</v>
      </c>
      <c r="Q4943">
        <v>0</v>
      </c>
      <c r="R4943">
        <v>0</v>
      </c>
      <c r="S4943">
        <v>0</v>
      </c>
      <c r="T4943">
        <v>0</v>
      </c>
      <c r="U4943">
        <v>0</v>
      </c>
      <c r="V4943">
        <v>0</v>
      </c>
      <c r="W4943">
        <v>0</v>
      </c>
      <c r="X4943">
        <v>0.13826930009076804</v>
      </c>
      <c r="Y4943">
        <v>0</v>
      </c>
      <c r="Z4943">
        <v>0</v>
      </c>
      <c r="AA4943">
        <v>0</v>
      </c>
      <c r="AB4943">
        <v>0</v>
      </c>
      <c r="AC4943">
        <v>0</v>
      </c>
      <c r="AD4943">
        <v>0</v>
      </c>
      <c r="AE4943">
        <v>0.13826930009076804</v>
      </c>
    </row>
    <row r="4944" spans="1:31" x14ac:dyDescent="0.3">
      <c r="A4944">
        <v>2696322</v>
      </c>
      <c r="B4944">
        <v>1</v>
      </c>
      <c r="C4944" t="s">
        <v>81</v>
      </c>
      <c r="D4944" t="s">
        <v>120</v>
      </c>
      <c r="E4944" t="s">
        <v>160</v>
      </c>
      <c r="F4944" t="s">
        <v>9736</v>
      </c>
      <c r="G4944" t="s">
        <v>134</v>
      </c>
      <c r="H4944" t="s">
        <v>135</v>
      </c>
      <c r="I4944" t="s">
        <v>136</v>
      </c>
      <c r="J4944" t="s">
        <v>137</v>
      </c>
      <c r="K4944" t="s">
        <v>138</v>
      </c>
      <c r="L4944" t="s">
        <v>13973</v>
      </c>
      <c r="M4944" t="s">
        <v>13974</v>
      </c>
      <c r="N4944">
        <v>1.0649999999999999</v>
      </c>
      <c r="O4944">
        <v>7</v>
      </c>
      <c r="P4944">
        <v>1223</v>
      </c>
      <c r="Q4944">
        <v>116</v>
      </c>
      <c r="R4944">
        <v>68</v>
      </c>
      <c r="S4944">
        <v>21</v>
      </c>
      <c r="T4944">
        <v>69</v>
      </c>
      <c r="U4944">
        <v>2</v>
      </c>
      <c r="V4944">
        <v>0</v>
      </c>
      <c r="W4944">
        <v>1.4101219268190837</v>
      </c>
      <c r="X4944">
        <v>185.13349147910901</v>
      </c>
      <c r="Y4944">
        <v>502.48479016366002</v>
      </c>
      <c r="Z4944">
        <v>272.7784366544729</v>
      </c>
      <c r="AA4944">
        <v>131.07250568092601</v>
      </c>
      <c r="AB4944">
        <v>43.659034500874348</v>
      </c>
      <c r="AC4944">
        <v>87.482332245821539</v>
      </c>
      <c r="AD4944">
        <v>0</v>
      </c>
      <c r="AE4944">
        <v>1224.020712651683</v>
      </c>
    </row>
    <row r="4945" spans="1:31" x14ac:dyDescent="0.3">
      <c r="A4945">
        <v>2698980</v>
      </c>
      <c r="B4945">
        <v>1</v>
      </c>
      <c r="C4945" t="s">
        <v>80</v>
      </c>
      <c r="D4945" t="s">
        <v>88</v>
      </c>
      <c r="E4945" t="s">
        <v>213</v>
      </c>
      <c r="F4945" t="s">
        <v>13975</v>
      </c>
      <c r="G4945" t="s">
        <v>215</v>
      </c>
      <c r="H4945" t="s">
        <v>187</v>
      </c>
      <c r="I4945" t="s">
        <v>136</v>
      </c>
      <c r="J4945" t="s">
        <v>137</v>
      </c>
      <c r="K4945" t="s">
        <v>138</v>
      </c>
      <c r="L4945" t="s">
        <v>13976</v>
      </c>
      <c r="M4945" t="s">
        <v>13977</v>
      </c>
      <c r="N4945">
        <v>3.1302777769999999</v>
      </c>
      <c r="O4945">
        <v>0</v>
      </c>
      <c r="P4945">
        <v>0</v>
      </c>
      <c r="Q4945">
        <v>0</v>
      </c>
      <c r="R4945">
        <v>0</v>
      </c>
      <c r="S4945">
        <v>0</v>
      </c>
      <c r="T4945">
        <v>5</v>
      </c>
      <c r="U4945">
        <v>0</v>
      </c>
      <c r="V4945">
        <v>0</v>
      </c>
      <c r="W4945">
        <v>0</v>
      </c>
      <c r="X4945">
        <v>0</v>
      </c>
      <c r="Y4945">
        <v>0</v>
      </c>
      <c r="Z4945">
        <v>0</v>
      </c>
      <c r="AA4945">
        <v>0</v>
      </c>
      <c r="AB4945">
        <v>6.5006026152611902</v>
      </c>
      <c r="AC4945">
        <v>0</v>
      </c>
      <c r="AD4945">
        <v>0</v>
      </c>
      <c r="AE4945">
        <v>6.5006026152611902</v>
      </c>
    </row>
    <row r="4946" spans="1:31" x14ac:dyDescent="0.3">
      <c r="A4946">
        <v>2699049</v>
      </c>
      <c r="B4946">
        <v>1</v>
      </c>
      <c r="C4946" t="s">
        <v>81</v>
      </c>
      <c r="D4946" t="s">
        <v>128</v>
      </c>
      <c r="E4946" t="s">
        <v>213</v>
      </c>
      <c r="F4946" t="s">
        <v>13978</v>
      </c>
      <c r="G4946" t="s">
        <v>215</v>
      </c>
      <c r="H4946" t="s">
        <v>187</v>
      </c>
      <c r="I4946" t="s">
        <v>136</v>
      </c>
      <c r="J4946" t="s">
        <v>137</v>
      </c>
      <c r="K4946" t="s">
        <v>138</v>
      </c>
      <c r="L4946" t="s">
        <v>13979</v>
      </c>
      <c r="M4946" t="s">
        <v>13980</v>
      </c>
      <c r="N4946">
        <v>2.045555555</v>
      </c>
      <c r="O4946">
        <v>0</v>
      </c>
      <c r="P4946">
        <v>7</v>
      </c>
      <c r="Q4946">
        <v>0</v>
      </c>
      <c r="R4946">
        <v>0</v>
      </c>
      <c r="S4946">
        <v>0</v>
      </c>
      <c r="T4946">
        <v>0</v>
      </c>
      <c r="U4946">
        <v>0</v>
      </c>
      <c r="V4946">
        <v>0</v>
      </c>
      <c r="W4946">
        <v>0</v>
      </c>
      <c r="X4946">
        <v>2.1208399411747378</v>
      </c>
      <c r="Y4946">
        <v>0</v>
      </c>
      <c r="Z4946">
        <v>0</v>
      </c>
      <c r="AA4946">
        <v>0</v>
      </c>
      <c r="AB4946">
        <v>0</v>
      </c>
      <c r="AC4946">
        <v>0</v>
      </c>
      <c r="AD4946">
        <v>0</v>
      </c>
      <c r="AE4946">
        <v>2.1208399411747378</v>
      </c>
    </row>
    <row r="4947" spans="1:31" x14ac:dyDescent="0.3">
      <c r="A4947">
        <v>2696020</v>
      </c>
      <c r="B4947">
        <v>1</v>
      </c>
      <c r="C4947" t="s">
        <v>81</v>
      </c>
      <c r="D4947" t="s">
        <v>121</v>
      </c>
      <c r="E4947" t="s">
        <v>132</v>
      </c>
      <c r="F4947" t="s">
        <v>13981</v>
      </c>
      <c r="G4947" t="s">
        <v>134</v>
      </c>
      <c r="H4947" t="s">
        <v>135</v>
      </c>
      <c r="I4947" t="s">
        <v>136</v>
      </c>
      <c r="J4947" t="s">
        <v>137</v>
      </c>
      <c r="K4947" t="s">
        <v>138</v>
      </c>
      <c r="L4947" t="s">
        <v>13982</v>
      </c>
      <c r="M4947" t="s">
        <v>13983</v>
      </c>
      <c r="N4947">
        <v>0.164722222</v>
      </c>
      <c r="O4947">
        <v>3</v>
      </c>
      <c r="P4947">
        <v>544</v>
      </c>
      <c r="Q4947">
        <v>0</v>
      </c>
      <c r="R4947">
        <v>15</v>
      </c>
      <c r="S4947">
        <v>2</v>
      </c>
      <c r="T4947">
        <v>21</v>
      </c>
      <c r="U4947">
        <v>0</v>
      </c>
      <c r="V4947">
        <v>0</v>
      </c>
      <c r="W4947">
        <v>6.8156718884999995E-2</v>
      </c>
      <c r="X4947">
        <v>10.256196119842006</v>
      </c>
      <c r="Y4947">
        <v>0</v>
      </c>
      <c r="Z4947">
        <v>0.94548216781352168</v>
      </c>
      <c r="AA4947">
        <v>0.50988195392318802</v>
      </c>
      <c r="AB4947">
        <v>0.82260689462767178</v>
      </c>
      <c r="AC4947">
        <v>0</v>
      </c>
      <c r="AD4947">
        <v>0</v>
      </c>
      <c r="AE4947">
        <v>12.602323855091386</v>
      </c>
    </row>
    <row r="4948" spans="1:31" x14ac:dyDescent="0.3">
      <c r="A4948">
        <v>2696098</v>
      </c>
      <c r="B4948">
        <v>1</v>
      </c>
      <c r="C4948" t="s">
        <v>81</v>
      </c>
      <c r="D4948" t="s">
        <v>116</v>
      </c>
      <c r="E4948" t="s">
        <v>132</v>
      </c>
      <c r="F4948" t="s">
        <v>12585</v>
      </c>
      <c r="G4948" t="s">
        <v>134</v>
      </c>
      <c r="H4948" t="s">
        <v>135</v>
      </c>
      <c r="I4948" t="s">
        <v>136</v>
      </c>
      <c r="J4948" t="s">
        <v>137</v>
      </c>
      <c r="K4948" t="s">
        <v>138</v>
      </c>
      <c r="L4948" t="s">
        <v>13984</v>
      </c>
      <c r="M4948" t="s">
        <v>13985</v>
      </c>
      <c r="N4948">
        <v>2.886111111</v>
      </c>
      <c r="O4948">
        <v>1</v>
      </c>
      <c r="P4948">
        <v>0</v>
      </c>
      <c r="Q4948">
        <v>181</v>
      </c>
      <c r="R4948">
        <v>0</v>
      </c>
      <c r="S4948">
        <v>1</v>
      </c>
      <c r="T4948">
        <v>0</v>
      </c>
      <c r="U4948">
        <v>0</v>
      </c>
      <c r="V4948">
        <v>0</v>
      </c>
      <c r="W4948">
        <v>0.5567855690900001</v>
      </c>
      <c r="X4948">
        <v>0</v>
      </c>
      <c r="Y4948">
        <v>134.22951564757193</v>
      </c>
      <c r="Z4948">
        <v>0</v>
      </c>
      <c r="AA4948">
        <v>4.4866177719999998</v>
      </c>
      <c r="AB4948">
        <v>0</v>
      </c>
      <c r="AC4948">
        <v>0</v>
      </c>
      <c r="AD4948">
        <v>0</v>
      </c>
      <c r="AE4948">
        <v>139.27291898866193</v>
      </c>
    </row>
    <row r="4949" spans="1:31" x14ac:dyDescent="0.3">
      <c r="A4949">
        <v>2698687</v>
      </c>
      <c r="B4949">
        <v>1</v>
      </c>
      <c r="C4949" t="s">
        <v>81</v>
      </c>
      <c r="D4949" t="s">
        <v>112</v>
      </c>
      <c r="E4949" t="s">
        <v>244</v>
      </c>
      <c r="F4949" t="s">
        <v>13986</v>
      </c>
      <c r="G4949" t="s">
        <v>165</v>
      </c>
      <c r="H4949" t="s">
        <v>187</v>
      </c>
      <c r="I4949" t="s">
        <v>136</v>
      </c>
      <c r="J4949" t="s">
        <v>137</v>
      </c>
      <c r="K4949" t="s">
        <v>166</v>
      </c>
      <c r="L4949" t="s">
        <v>13987</v>
      </c>
      <c r="M4949" t="s">
        <v>13988</v>
      </c>
      <c r="N4949">
        <v>9.1697222220000008</v>
      </c>
      <c r="O4949">
        <v>0</v>
      </c>
      <c r="P4949">
        <v>428</v>
      </c>
      <c r="Q4949">
        <v>0</v>
      </c>
      <c r="R4949">
        <v>8</v>
      </c>
      <c r="S4949">
        <v>0</v>
      </c>
      <c r="T4949">
        <v>11</v>
      </c>
      <c r="U4949">
        <v>0</v>
      </c>
      <c r="V4949">
        <v>0</v>
      </c>
      <c r="W4949">
        <v>0</v>
      </c>
      <c r="X4949">
        <v>577.14477541440078</v>
      </c>
      <c r="Y4949">
        <v>0</v>
      </c>
      <c r="Z4949">
        <v>23.81417746009727</v>
      </c>
      <c r="AA4949">
        <v>0</v>
      </c>
      <c r="AB4949">
        <v>341.49985207705896</v>
      </c>
      <c r="AC4949">
        <v>0</v>
      </c>
      <c r="AD4949">
        <v>0</v>
      </c>
      <c r="AE4949">
        <v>942.45880495155711</v>
      </c>
    </row>
    <row r="4950" spans="1:31" x14ac:dyDescent="0.3">
      <c r="A4950">
        <v>2698739</v>
      </c>
      <c r="B4950">
        <v>1</v>
      </c>
      <c r="C4950" t="s">
        <v>80</v>
      </c>
      <c r="D4950" t="s">
        <v>108</v>
      </c>
      <c r="E4950" t="s">
        <v>244</v>
      </c>
      <c r="F4950" t="s">
        <v>11578</v>
      </c>
      <c r="G4950" t="s">
        <v>346</v>
      </c>
      <c r="H4950" t="s">
        <v>187</v>
      </c>
      <c r="I4950" t="s">
        <v>136</v>
      </c>
      <c r="J4950" t="s">
        <v>137</v>
      </c>
      <c r="K4950" t="s">
        <v>166</v>
      </c>
      <c r="L4950" t="s">
        <v>13989</v>
      </c>
      <c r="M4950" t="s">
        <v>13990</v>
      </c>
      <c r="N4950">
        <v>7.7936111109999997</v>
      </c>
      <c r="O4950">
        <v>0</v>
      </c>
      <c r="P4950">
        <v>25</v>
      </c>
      <c r="Q4950">
        <v>0</v>
      </c>
      <c r="R4950">
        <v>24</v>
      </c>
      <c r="S4950">
        <v>0</v>
      </c>
      <c r="T4950">
        <v>13</v>
      </c>
      <c r="U4950">
        <v>0</v>
      </c>
      <c r="V4950">
        <v>0</v>
      </c>
      <c r="W4950">
        <v>0</v>
      </c>
      <c r="X4950">
        <v>47.503748905196758</v>
      </c>
      <c r="Y4950">
        <v>0</v>
      </c>
      <c r="Z4950">
        <v>558.70426050001959</v>
      </c>
      <c r="AA4950">
        <v>0</v>
      </c>
      <c r="AB4950">
        <v>206.78892443120259</v>
      </c>
      <c r="AC4950">
        <v>0</v>
      </c>
      <c r="AD4950">
        <v>0</v>
      </c>
      <c r="AE4950">
        <v>812.99693383641898</v>
      </c>
    </row>
    <row r="4951" spans="1:31" x14ac:dyDescent="0.3">
      <c r="A4951">
        <v>2699002</v>
      </c>
      <c r="B4951">
        <v>1</v>
      </c>
      <c r="C4951" t="s">
        <v>80</v>
      </c>
      <c r="D4951" t="s">
        <v>106</v>
      </c>
      <c r="E4951" t="s">
        <v>428</v>
      </c>
      <c r="F4951" t="s">
        <v>13991</v>
      </c>
      <c r="G4951" t="s">
        <v>1177</v>
      </c>
      <c r="H4951" t="s">
        <v>187</v>
      </c>
      <c r="I4951" t="s">
        <v>136</v>
      </c>
      <c r="J4951" t="s">
        <v>137</v>
      </c>
      <c r="K4951" t="s">
        <v>138</v>
      </c>
      <c r="L4951" t="s">
        <v>13992</v>
      </c>
      <c r="M4951" t="s">
        <v>13993</v>
      </c>
      <c r="N4951">
        <v>2.2536111110000001</v>
      </c>
      <c r="O4951">
        <v>0</v>
      </c>
      <c r="P4951">
        <v>16</v>
      </c>
      <c r="Q4951">
        <v>0</v>
      </c>
      <c r="R4951">
        <v>0</v>
      </c>
      <c r="S4951">
        <v>0</v>
      </c>
      <c r="T4951">
        <v>14</v>
      </c>
      <c r="U4951">
        <v>0</v>
      </c>
      <c r="V4951">
        <v>0</v>
      </c>
      <c r="W4951">
        <v>0</v>
      </c>
      <c r="X4951">
        <v>5.3734203730654961</v>
      </c>
      <c r="Y4951">
        <v>0</v>
      </c>
      <c r="Z4951">
        <v>0</v>
      </c>
      <c r="AA4951">
        <v>0</v>
      </c>
      <c r="AB4951">
        <v>6.2788638274348045</v>
      </c>
      <c r="AC4951">
        <v>0</v>
      </c>
      <c r="AD4951">
        <v>0</v>
      </c>
      <c r="AE4951">
        <v>11.652284200500301</v>
      </c>
    </row>
    <row r="4952" spans="1:31" x14ac:dyDescent="0.3">
      <c r="A4952">
        <v>2699053</v>
      </c>
      <c r="B4952">
        <v>1</v>
      </c>
      <c r="C4952" t="s">
        <v>80</v>
      </c>
      <c r="D4952" t="s">
        <v>98</v>
      </c>
      <c r="E4952" t="s">
        <v>213</v>
      </c>
      <c r="F4952" t="s">
        <v>13994</v>
      </c>
      <c r="G4952" t="s">
        <v>688</v>
      </c>
      <c r="H4952" t="s">
        <v>187</v>
      </c>
      <c r="I4952" t="s">
        <v>136</v>
      </c>
      <c r="J4952" t="s">
        <v>137</v>
      </c>
      <c r="K4952" t="s">
        <v>138</v>
      </c>
      <c r="L4952" t="s">
        <v>13995</v>
      </c>
      <c r="M4952" t="s">
        <v>13996</v>
      </c>
      <c r="N4952">
        <v>1.4641666659999999</v>
      </c>
      <c r="O4952">
        <v>0</v>
      </c>
      <c r="P4952">
        <v>1</v>
      </c>
      <c r="Q4952">
        <v>0</v>
      </c>
      <c r="R4952">
        <v>0</v>
      </c>
      <c r="S4952">
        <v>0</v>
      </c>
      <c r="T4952">
        <v>0</v>
      </c>
      <c r="U4952">
        <v>0</v>
      </c>
      <c r="V4952">
        <v>0</v>
      </c>
      <c r="W4952">
        <v>0</v>
      </c>
      <c r="X4952">
        <v>0</v>
      </c>
      <c r="Y4952">
        <v>0</v>
      </c>
      <c r="Z4952">
        <v>0</v>
      </c>
      <c r="AA4952">
        <v>0</v>
      </c>
      <c r="AB4952">
        <v>0</v>
      </c>
      <c r="AC4952">
        <v>0</v>
      </c>
      <c r="AD4952">
        <v>0</v>
      </c>
      <c r="AE4952">
        <v>0</v>
      </c>
    </row>
    <row r="4953" spans="1:31" x14ac:dyDescent="0.3">
      <c r="A4953">
        <v>2699073</v>
      </c>
      <c r="B4953">
        <v>1</v>
      </c>
      <c r="C4953" t="s">
        <v>80</v>
      </c>
      <c r="D4953" t="s">
        <v>83</v>
      </c>
      <c r="E4953" t="s">
        <v>428</v>
      </c>
      <c r="F4953" t="s">
        <v>13997</v>
      </c>
      <c r="G4953" t="s">
        <v>186</v>
      </c>
      <c r="H4953" t="s">
        <v>187</v>
      </c>
      <c r="I4953" t="s">
        <v>136</v>
      </c>
      <c r="J4953" t="s">
        <v>137</v>
      </c>
      <c r="K4953" t="s">
        <v>138</v>
      </c>
      <c r="L4953" t="s">
        <v>13998</v>
      </c>
      <c r="M4953" t="s">
        <v>13999</v>
      </c>
      <c r="N4953">
        <v>2.2549999999999999</v>
      </c>
      <c r="O4953">
        <v>0</v>
      </c>
      <c r="P4953">
        <v>113</v>
      </c>
      <c r="Q4953">
        <v>0</v>
      </c>
      <c r="R4953">
        <v>0</v>
      </c>
      <c r="S4953">
        <v>0</v>
      </c>
      <c r="T4953">
        <v>15</v>
      </c>
      <c r="U4953">
        <v>0</v>
      </c>
      <c r="V4953">
        <v>0</v>
      </c>
      <c r="W4953">
        <v>0</v>
      </c>
      <c r="X4953">
        <v>111.53245982240288</v>
      </c>
      <c r="Y4953">
        <v>0</v>
      </c>
      <c r="Z4953">
        <v>0</v>
      </c>
      <c r="AA4953">
        <v>0</v>
      </c>
      <c r="AB4953">
        <v>13.183745441264882</v>
      </c>
      <c r="AC4953">
        <v>0</v>
      </c>
      <c r="AD4953">
        <v>0</v>
      </c>
      <c r="AE4953">
        <v>124.71620526366777</v>
      </c>
    </row>
    <row r="4954" spans="1:31" x14ac:dyDescent="0.3">
      <c r="A4954">
        <v>2699076</v>
      </c>
      <c r="B4954">
        <v>1</v>
      </c>
      <c r="C4954" t="s">
        <v>80</v>
      </c>
      <c r="D4954" t="s">
        <v>91</v>
      </c>
      <c r="E4954" t="s">
        <v>213</v>
      </c>
      <c r="F4954" t="s">
        <v>14000</v>
      </c>
      <c r="G4954" t="s">
        <v>688</v>
      </c>
      <c r="H4954" t="s">
        <v>187</v>
      </c>
      <c r="I4954" t="s">
        <v>136</v>
      </c>
      <c r="J4954" t="s">
        <v>137</v>
      </c>
      <c r="K4954" t="s">
        <v>138</v>
      </c>
      <c r="L4954" t="s">
        <v>14001</v>
      </c>
      <c r="M4954" t="s">
        <v>14002</v>
      </c>
      <c r="N4954">
        <v>2.099444444</v>
      </c>
      <c r="O4954">
        <v>0</v>
      </c>
      <c r="P4954">
        <v>1</v>
      </c>
      <c r="Q4954">
        <v>0</v>
      </c>
      <c r="R4954">
        <v>0</v>
      </c>
      <c r="S4954">
        <v>0</v>
      </c>
      <c r="T4954">
        <v>0</v>
      </c>
      <c r="U4954">
        <v>0</v>
      </c>
      <c r="V4954">
        <v>0</v>
      </c>
      <c r="W4954">
        <v>0</v>
      </c>
      <c r="X4954">
        <v>0.24619883170024198</v>
      </c>
      <c r="Y4954">
        <v>0</v>
      </c>
      <c r="Z4954">
        <v>0</v>
      </c>
      <c r="AA4954">
        <v>0</v>
      </c>
      <c r="AB4954">
        <v>0</v>
      </c>
      <c r="AC4954">
        <v>0</v>
      </c>
      <c r="AD4954">
        <v>0</v>
      </c>
      <c r="AE4954">
        <v>0.24619883170024198</v>
      </c>
    </row>
    <row r="4955" spans="1:31" x14ac:dyDescent="0.3">
      <c r="A4955">
        <v>2699118</v>
      </c>
      <c r="B4955">
        <v>1</v>
      </c>
      <c r="C4955" t="s">
        <v>80</v>
      </c>
      <c r="D4955" t="s">
        <v>83</v>
      </c>
      <c r="E4955" t="s">
        <v>184</v>
      </c>
      <c r="F4955" t="s">
        <v>14003</v>
      </c>
      <c r="G4955" t="s">
        <v>1177</v>
      </c>
      <c r="H4955" t="s">
        <v>187</v>
      </c>
      <c r="I4955" t="s">
        <v>136</v>
      </c>
      <c r="J4955" t="s">
        <v>137</v>
      </c>
      <c r="K4955" t="s">
        <v>138</v>
      </c>
      <c r="L4955" t="s">
        <v>14004</v>
      </c>
      <c r="M4955" t="s">
        <v>14005</v>
      </c>
      <c r="N4955">
        <v>1.635277777</v>
      </c>
      <c r="O4955">
        <v>0</v>
      </c>
      <c r="P4955">
        <v>240</v>
      </c>
      <c r="Q4955">
        <v>0</v>
      </c>
      <c r="R4955">
        <v>0</v>
      </c>
      <c r="S4955">
        <v>0</v>
      </c>
      <c r="T4955">
        <v>10</v>
      </c>
      <c r="U4955">
        <v>0</v>
      </c>
      <c r="V4955">
        <v>0</v>
      </c>
      <c r="W4955">
        <v>0</v>
      </c>
      <c r="X4955">
        <v>77.37999708096271</v>
      </c>
      <c r="Y4955">
        <v>0</v>
      </c>
      <c r="Z4955">
        <v>0</v>
      </c>
      <c r="AA4955">
        <v>0</v>
      </c>
      <c r="AB4955">
        <v>11.812746640775718</v>
      </c>
      <c r="AC4955">
        <v>0</v>
      </c>
      <c r="AD4955">
        <v>0</v>
      </c>
      <c r="AE4955">
        <v>89.192743721738424</v>
      </c>
    </row>
    <row r="4956" spans="1:31" x14ac:dyDescent="0.3">
      <c r="A4956">
        <v>2699140</v>
      </c>
      <c r="B4956">
        <v>1</v>
      </c>
      <c r="C4956" t="s">
        <v>81</v>
      </c>
      <c r="D4956" t="s">
        <v>119</v>
      </c>
      <c r="E4956" t="s">
        <v>184</v>
      </c>
      <c r="F4956" t="s">
        <v>14006</v>
      </c>
      <c r="G4956" t="s">
        <v>409</v>
      </c>
      <c r="H4956" t="s">
        <v>187</v>
      </c>
      <c r="I4956" t="s">
        <v>136</v>
      </c>
      <c r="J4956" t="s">
        <v>137</v>
      </c>
      <c r="K4956" t="s">
        <v>138</v>
      </c>
      <c r="L4956" t="s">
        <v>14007</v>
      </c>
      <c r="M4956" t="s">
        <v>14008</v>
      </c>
      <c r="N4956">
        <v>0.88888888799999999</v>
      </c>
      <c r="O4956">
        <v>0</v>
      </c>
      <c r="P4956">
        <v>87</v>
      </c>
      <c r="Q4956">
        <v>0</v>
      </c>
      <c r="R4956">
        <v>3</v>
      </c>
      <c r="S4956">
        <v>0</v>
      </c>
      <c r="T4956">
        <v>3</v>
      </c>
      <c r="U4956">
        <v>0</v>
      </c>
      <c r="V4956">
        <v>0</v>
      </c>
      <c r="W4956">
        <v>0</v>
      </c>
      <c r="X4956">
        <v>14.133989032667879</v>
      </c>
      <c r="Y4956">
        <v>0</v>
      </c>
      <c r="Z4956">
        <v>0.19006379614985755</v>
      </c>
      <c r="AA4956">
        <v>0</v>
      </c>
      <c r="AB4956">
        <v>2.077688362316215</v>
      </c>
      <c r="AC4956">
        <v>0</v>
      </c>
      <c r="AD4956">
        <v>0</v>
      </c>
      <c r="AE4956">
        <v>16.401741191133951</v>
      </c>
    </row>
    <row r="4957" spans="1:31" x14ac:dyDescent="0.3">
      <c r="A4957">
        <v>2699149</v>
      </c>
      <c r="B4957">
        <v>1</v>
      </c>
      <c r="C4957" t="s">
        <v>80</v>
      </c>
      <c r="D4957" t="s">
        <v>98</v>
      </c>
      <c r="E4957" t="s">
        <v>244</v>
      </c>
      <c r="F4957" t="s">
        <v>14009</v>
      </c>
      <c r="G4957" t="s">
        <v>409</v>
      </c>
      <c r="H4957" t="s">
        <v>187</v>
      </c>
      <c r="I4957" t="s">
        <v>136</v>
      </c>
      <c r="J4957" t="s">
        <v>137</v>
      </c>
      <c r="K4957" t="s">
        <v>138</v>
      </c>
      <c r="L4957" t="s">
        <v>14010</v>
      </c>
      <c r="M4957" t="s">
        <v>14011</v>
      </c>
      <c r="N4957">
        <v>0.119444444</v>
      </c>
      <c r="O4957">
        <v>0</v>
      </c>
      <c r="P4957">
        <v>53</v>
      </c>
      <c r="Q4957">
        <v>0</v>
      </c>
      <c r="R4957">
        <v>20</v>
      </c>
      <c r="S4957">
        <v>0</v>
      </c>
      <c r="T4957">
        <v>11</v>
      </c>
      <c r="U4957">
        <v>0</v>
      </c>
      <c r="V4957">
        <v>0</v>
      </c>
      <c r="W4957">
        <v>0</v>
      </c>
      <c r="X4957">
        <v>1.5542335174051978</v>
      </c>
      <c r="Y4957">
        <v>0</v>
      </c>
      <c r="Z4957">
        <v>2.8163044172259846</v>
      </c>
      <c r="AA4957">
        <v>0</v>
      </c>
      <c r="AB4957">
        <v>0.97869301562248512</v>
      </c>
      <c r="AC4957">
        <v>0</v>
      </c>
      <c r="AD4957">
        <v>0</v>
      </c>
      <c r="AE4957">
        <v>5.3492309502536672</v>
      </c>
    </row>
    <row r="4958" spans="1:31" x14ac:dyDescent="0.3">
      <c r="A4958">
        <v>2699157</v>
      </c>
      <c r="B4958">
        <v>1</v>
      </c>
      <c r="C4958" t="s">
        <v>81</v>
      </c>
      <c r="D4958" t="s">
        <v>118</v>
      </c>
      <c r="E4958" t="s">
        <v>428</v>
      </c>
      <c r="F4958" t="s">
        <v>14012</v>
      </c>
      <c r="G4958" t="s">
        <v>409</v>
      </c>
      <c r="H4958" t="s">
        <v>187</v>
      </c>
      <c r="I4958" t="s">
        <v>136</v>
      </c>
      <c r="J4958" t="s">
        <v>137</v>
      </c>
      <c r="K4958" t="s">
        <v>138</v>
      </c>
      <c r="L4958" t="s">
        <v>14013</v>
      </c>
      <c r="M4958" t="s">
        <v>14014</v>
      </c>
      <c r="N4958">
        <v>0.42333333299999998</v>
      </c>
      <c r="O4958">
        <v>0</v>
      </c>
      <c r="P4958">
        <v>315</v>
      </c>
      <c r="Q4958">
        <v>0</v>
      </c>
      <c r="R4958">
        <v>0</v>
      </c>
      <c r="S4958">
        <v>0</v>
      </c>
      <c r="T4958">
        <v>4</v>
      </c>
      <c r="U4958">
        <v>0</v>
      </c>
      <c r="V4958">
        <v>0</v>
      </c>
      <c r="W4958">
        <v>0</v>
      </c>
      <c r="X4958">
        <v>22.288032440791326</v>
      </c>
      <c r="Y4958">
        <v>0</v>
      </c>
      <c r="Z4958">
        <v>0</v>
      </c>
      <c r="AA4958">
        <v>0</v>
      </c>
      <c r="AB4958">
        <v>0.7114854447093194</v>
      </c>
      <c r="AC4958">
        <v>0</v>
      </c>
      <c r="AD4958">
        <v>0</v>
      </c>
      <c r="AE4958">
        <v>22.999517885500644</v>
      </c>
    </row>
    <row r="4959" spans="1:31" x14ac:dyDescent="0.3">
      <c r="A4959">
        <v>2699169</v>
      </c>
      <c r="B4959">
        <v>1</v>
      </c>
      <c r="C4959" t="s">
        <v>80</v>
      </c>
      <c r="D4959" t="s">
        <v>107</v>
      </c>
      <c r="E4959" t="s">
        <v>244</v>
      </c>
      <c r="F4959" t="s">
        <v>4723</v>
      </c>
      <c r="G4959" t="s">
        <v>409</v>
      </c>
      <c r="H4959" t="s">
        <v>187</v>
      </c>
      <c r="I4959" t="s">
        <v>136</v>
      </c>
      <c r="J4959" t="s">
        <v>137</v>
      </c>
      <c r="K4959" t="s">
        <v>138</v>
      </c>
      <c r="L4959" t="s">
        <v>14015</v>
      </c>
      <c r="M4959" t="s">
        <v>14016</v>
      </c>
      <c r="N4959">
        <v>0.49722222199999999</v>
      </c>
      <c r="O4959">
        <v>0</v>
      </c>
      <c r="P4959">
        <v>192</v>
      </c>
      <c r="Q4959">
        <v>0</v>
      </c>
      <c r="R4959">
        <v>0</v>
      </c>
      <c r="S4959">
        <v>0</v>
      </c>
      <c r="T4959">
        <v>3</v>
      </c>
      <c r="U4959">
        <v>0</v>
      </c>
      <c r="V4959">
        <v>0</v>
      </c>
      <c r="W4959">
        <v>0</v>
      </c>
      <c r="X4959">
        <v>10.75233345909767</v>
      </c>
      <c r="Y4959">
        <v>0</v>
      </c>
      <c r="Z4959">
        <v>0</v>
      </c>
      <c r="AA4959">
        <v>0</v>
      </c>
      <c r="AB4959">
        <v>1.7251959599576536</v>
      </c>
      <c r="AC4959">
        <v>0</v>
      </c>
      <c r="AD4959">
        <v>0</v>
      </c>
      <c r="AE4959">
        <v>12.477529419055324</v>
      </c>
    </row>
    <row r="4960" spans="1:31" x14ac:dyDescent="0.3">
      <c r="A4960">
        <v>2696435</v>
      </c>
      <c r="B4960">
        <v>1</v>
      </c>
      <c r="C4960" t="s">
        <v>81</v>
      </c>
      <c r="D4960" t="s">
        <v>128</v>
      </c>
      <c r="E4960" t="s">
        <v>145</v>
      </c>
      <c r="F4960" t="s">
        <v>14017</v>
      </c>
      <c r="G4960" t="s">
        <v>409</v>
      </c>
      <c r="H4960" t="s">
        <v>135</v>
      </c>
      <c r="I4960" t="s">
        <v>136</v>
      </c>
      <c r="J4960" t="s">
        <v>137</v>
      </c>
      <c r="K4960" t="s">
        <v>138</v>
      </c>
      <c r="L4960" t="s">
        <v>14018</v>
      </c>
      <c r="M4960" t="s">
        <v>14019</v>
      </c>
      <c r="N4960">
        <v>0.119444444</v>
      </c>
      <c r="O4960">
        <v>0</v>
      </c>
      <c r="P4960">
        <v>0</v>
      </c>
      <c r="Q4960">
        <v>0</v>
      </c>
      <c r="R4960">
        <v>0</v>
      </c>
      <c r="S4960">
        <v>0</v>
      </c>
      <c r="T4960">
        <v>3</v>
      </c>
      <c r="U4960">
        <v>0</v>
      </c>
      <c r="V4960">
        <v>3</v>
      </c>
      <c r="W4960">
        <v>0</v>
      </c>
      <c r="X4960">
        <v>0</v>
      </c>
      <c r="Y4960">
        <v>0</v>
      </c>
      <c r="Z4960">
        <v>0</v>
      </c>
      <c r="AA4960">
        <v>0</v>
      </c>
      <c r="AB4960">
        <v>5.3224753150000241</v>
      </c>
      <c r="AC4960">
        <v>0</v>
      </c>
      <c r="AD4960">
        <v>22.284823819428702</v>
      </c>
      <c r="AE4960">
        <v>27.607299134428725</v>
      </c>
    </row>
    <row r="4961" spans="1:31" x14ac:dyDescent="0.3">
      <c r="A4961">
        <v>2698984</v>
      </c>
      <c r="B4961">
        <v>1</v>
      </c>
      <c r="C4961" t="s">
        <v>81</v>
      </c>
      <c r="D4961" t="s">
        <v>121</v>
      </c>
      <c r="E4961" t="s">
        <v>184</v>
      </c>
      <c r="F4961" t="s">
        <v>14020</v>
      </c>
      <c r="G4961" t="s">
        <v>186</v>
      </c>
      <c r="H4961" t="s">
        <v>187</v>
      </c>
      <c r="I4961" t="s">
        <v>136</v>
      </c>
      <c r="J4961" t="s">
        <v>137</v>
      </c>
      <c r="K4961" t="s">
        <v>138</v>
      </c>
      <c r="L4961" t="s">
        <v>14021</v>
      </c>
      <c r="M4961" t="s">
        <v>14022</v>
      </c>
      <c r="N4961">
        <v>5.2052777770000001</v>
      </c>
      <c r="O4961">
        <v>0</v>
      </c>
      <c r="P4961">
        <v>13</v>
      </c>
      <c r="Q4961">
        <v>0</v>
      </c>
      <c r="R4961">
        <v>0</v>
      </c>
      <c r="S4961">
        <v>0</v>
      </c>
      <c r="T4961">
        <v>1</v>
      </c>
      <c r="U4961">
        <v>0</v>
      </c>
      <c r="V4961">
        <v>0</v>
      </c>
      <c r="W4961">
        <v>0</v>
      </c>
      <c r="X4961">
        <v>7.2628298594208687</v>
      </c>
      <c r="Y4961">
        <v>0</v>
      </c>
      <c r="Z4961">
        <v>0</v>
      </c>
      <c r="AA4961">
        <v>0</v>
      </c>
      <c r="AB4961">
        <v>0</v>
      </c>
      <c r="AC4961">
        <v>0</v>
      </c>
      <c r="AD4961">
        <v>0</v>
      </c>
      <c r="AE4961">
        <v>7.2628298594208687</v>
      </c>
    </row>
    <row r="4962" spans="1:31" x14ac:dyDescent="0.3">
      <c r="A4962">
        <v>2699016</v>
      </c>
      <c r="B4962">
        <v>1</v>
      </c>
      <c r="C4962" t="s">
        <v>80</v>
      </c>
      <c r="D4962" t="s">
        <v>110</v>
      </c>
      <c r="E4962" t="s">
        <v>184</v>
      </c>
      <c r="F4962" t="s">
        <v>14023</v>
      </c>
      <c r="G4962" t="s">
        <v>903</v>
      </c>
      <c r="H4962" t="s">
        <v>187</v>
      </c>
      <c r="I4962" t="s">
        <v>136</v>
      </c>
      <c r="J4962" t="s">
        <v>137</v>
      </c>
      <c r="K4962" t="s">
        <v>138</v>
      </c>
      <c r="L4962" t="s">
        <v>14024</v>
      </c>
      <c r="M4962" t="s">
        <v>14025</v>
      </c>
      <c r="N4962">
        <v>5.6091666660000001</v>
      </c>
      <c r="O4962">
        <v>0</v>
      </c>
      <c r="P4962">
        <v>64</v>
      </c>
      <c r="Q4962">
        <v>0</v>
      </c>
      <c r="R4962">
        <v>0</v>
      </c>
      <c r="S4962">
        <v>0</v>
      </c>
      <c r="T4962">
        <v>32</v>
      </c>
      <c r="U4962">
        <v>0</v>
      </c>
      <c r="V4962">
        <v>0</v>
      </c>
      <c r="W4962">
        <v>0</v>
      </c>
      <c r="X4962">
        <v>74.185887892101732</v>
      </c>
      <c r="Y4962">
        <v>0</v>
      </c>
      <c r="Z4962">
        <v>0</v>
      </c>
      <c r="AA4962">
        <v>0</v>
      </c>
      <c r="AB4962">
        <v>111.35838339204679</v>
      </c>
      <c r="AC4962">
        <v>0</v>
      </c>
      <c r="AD4962">
        <v>0</v>
      </c>
      <c r="AE4962">
        <v>185.54427128414852</v>
      </c>
    </row>
    <row r="4963" spans="1:31" x14ac:dyDescent="0.3">
      <c r="A4963">
        <v>2699095</v>
      </c>
      <c r="B4963">
        <v>1</v>
      </c>
      <c r="C4963" t="s">
        <v>80</v>
      </c>
      <c r="D4963" t="s">
        <v>90</v>
      </c>
      <c r="E4963" t="s">
        <v>213</v>
      </c>
      <c r="F4963" t="s">
        <v>14026</v>
      </c>
      <c r="G4963" t="s">
        <v>147</v>
      </c>
      <c r="H4963" t="s">
        <v>187</v>
      </c>
      <c r="I4963" t="s">
        <v>136</v>
      </c>
      <c r="J4963" t="s">
        <v>3</v>
      </c>
      <c r="K4963" t="s">
        <v>138</v>
      </c>
      <c r="L4963" t="s">
        <v>14027</v>
      </c>
      <c r="M4963" t="s">
        <v>14028</v>
      </c>
      <c r="N4963">
        <v>2.9544444439999999</v>
      </c>
      <c r="O4963">
        <v>0</v>
      </c>
      <c r="P4963">
        <v>6</v>
      </c>
      <c r="Q4963">
        <v>0</v>
      </c>
      <c r="R4963">
        <v>0</v>
      </c>
      <c r="S4963">
        <v>0</v>
      </c>
      <c r="T4963">
        <v>0</v>
      </c>
      <c r="U4963">
        <v>0</v>
      </c>
      <c r="V4963">
        <v>0</v>
      </c>
      <c r="W4963">
        <v>0</v>
      </c>
      <c r="X4963">
        <v>2.5578400445653608</v>
      </c>
      <c r="Y4963">
        <v>0</v>
      </c>
      <c r="Z4963">
        <v>0</v>
      </c>
      <c r="AA4963">
        <v>0</v>
      </c>
      <c r="AB4963">
        <v>0</v>
      </c>
      <c r="AC4963">
        <v>0</v>
      </c>
      <c r="AD4963">
        <v>0</v>
      </c>
      <c r="AE4963">
        <v>2.5578400445653608</v>
      </c>
    </row>
    <row r="4964" spans="1:31" x14ac:dyDescent="0.3">
      <c r="A4964">
        <v>2699126</v>
      </c>
      <c r="B4964">
        <v>1</v>
      </c>
      <c r="C4964" t="s">
        <v>80</v>
      </c>
      <c r="D4964" t="s">
        <v>102</v>
      </c>
      <c r="E4964" t="s">
        <v>184</v>
      </c>
      <c r="F4964" t="s">
        <v>14029</v>
      </c>
      <c r="G4964" t="s">
        <v>186</v>
      </c>
      <c r="H4964" t="s">
        <v>187</v>
      </c>
      <c r="I4964" t="s">
        <v>136</v>
      </c>
      <c r="J4964" t="s">
        <v>137</v>
      </c>
      <c r="K4964" t="s">
        <v>138</v>
      </c>
      <c r="L4964" t="s">
        <v>14030</v>
      </c>
      <c r="M4964" t="s">
        <v>14031</v>
      </c>
      <c r="N4964">
        <v>2.2966666660000001</v>
      </c>
      <c r="O4964">
        <v>0</v>
      </c>
      <c r="P4964">
        <v>1</v>
      </c>
      <c r="Q4964">
        <v>0</v>
      </c>
      <c r="R4964">
        <v>6</v>
      </c>
      <c r="S4964">
        <v>0</v>
      </c>
      <c r="T4964">
        <v>1</v>
      </c>
      <c r="U4964">
        <v>0</v>
      </c>
      <c r="V4964">
        <v>0</v>
      </c>
      <c r="W4964">
        <v>0</v>
      </c>
      <c r="X4964">
        <v>0</v>
      </c>
      <c r="Y4964">
        <v>0</v>
      </c>
      <c r="Z4964">
        <v>3.5856668595971088</v>
      </c>
      <c r="AA4964">
        <v>0</v>
      </c>
      <c r="AB4964">
        <v>0</v>
      </c>
      <c r="AC4964">
        <v>0</v>
      </c>
      <c r="AD4964">
        <v>0</v>
      </c>
      <c r="AE4964">
        <v>3.5856668595971088</v>
      </c>
    </row>
    <row r="4965" spans="1:31" x14ac:dyDescent="0.3">
      <c r="A4965">
        <v>2699087</v>
      </c>
      <c r="B4965">
        <v>2</v>
      </c>
      <c r="C4965" t="s">
        <v>80</v>
      </c>
      <c r="D4965" t="s">
        <v>84</v>
      </c>
      <c r="E4965" t="s">
        <v>132</v>
      </c>
      <c r="F4965" t="s">
        <v>14032</v>
      </c>
      <c r="G4965" t="s">
        <v>176</v>
      </c>
      <c r="H4965" t="s">
        <v>135</v>
      </c>
      <c r="I4965" t="s">
        <v>136</v>
      </c>
      <c r="J4965" t="s">
        <v>137</v>
      </c>
      <c r="K4965" t="s">
        <v>138</v>
      </c>
      <c r="L4965" t="s">
        <v>14033</v>
      </c>
      <c r="M4965" t="s">
        <v>14034</v>
      </c>
      <c r="N4965">
        <v>0.48638888800000002</v>
      </c>
      <c r="O4965">
        <v>1</v>
      </c>
      <c r="P4965">
        <v>548</v>
      </c>
      <c r="Q4965">
        <v>0</v>
      </c>
      <c r="R4965">
        <v>19</v>
      </c>
      <c r="S4965">
        <v>30</v>
      </c>
      <c r="T4965">
        <v>551</v>
      </c>
      <c r="U4965">
        <v>6</v>
      </c>
      <c r="V4965">
        <v>9</v>
      </c>
      <c r="W4965">
        <v>0</v>
      </c>
      <c r="X4965">
        <v>82.782969537790649</v>
      </c>
      <c r="Y4965">
        <v>0</v>
      </c>
      <c r="Z4965">
        <v>6.0650900007747399</v>
      </c>
      <c r="AA4965">
        <v>144.04074689134967</v>
      </c>
      <c r="AB4965">
        <v>355.95934127616778</v>
      </c>
      <c r="AC4965">
        <v>228.92354139201689</v>
      </c>
      <c r="AD4965">
        <v>181.73065530741113</v>
      </c>
      <c r="AE4965">
        <v>999.50234440551083</v>
      </c>
    </row>
    <row r="4966" spans="1:31" x14ac:dyDescent="0.3">
      <c r="A4966">
        <v>2699159</v>
      </c>
      <c r="B4966">
        <v>1</v>
      </c>
      <c r="C4966" t="s">
        <v>80</v>
      </c>
      <c r="D4966" t="s">
        <v>107</v>
      </c>
      <c r="E4966" t="s">
        <v>184</v>
      </c>
      <c r="F4966" t="s">
        <v>14035</v>
      </c>
      <c r="G4966" t="s">
        <v>409</v>
      </c>
      <c r="H4966" t="s">
        <v>187</v>
      </c>
      <c r="I4966" t="s">
        <v>136</v>
      </c>
      <c r="J4966" t="s">
        <v>137</v>
      </c>
      <c r="K4966" t="s">
        <v>138</v>
      </c>
      <c r="L4966" t="s">
        <v>14036</v>
      </c>
      <c r="M4966" t="s">
        <v>14037</v>
      </c>
      <c r="N4966">
        <v>1.153611111</v>
      </c>
      <c r="O4966">
        <v>0</v>
      </c>
      <c r="P4966">
        <v>142</v>
      </c>
      <c r="Q4966">
        <v>0</v>
      </c>
      <c r="R4966">
        <v>0</v>
      </c>
      <c r="S4966">
        <v>0</v>
      </c>
      <c r="T4966">
        <v>1</v>
      </c>
      <c r="U4966">
        <v>0</v>
      </c>
      <c r="V4966">
        <v>0</v>
      </c>
      <c r="W4966">
        <v>0</v>
      </c>
      <c r="X4966">
        <v>23.243909180943504</v>
      </c>
      <c r="Y4966">
        <v>0</v>
      </c>
      <c r="Z4966">
        <v>0</v>
      </c>
      <c r="AA4966">
        <v>0</v>
      </c>
      <c r="AB4966">
        <v>0</v>
      </c>
      <c r="AC4966">
        <v>0</v>
      </c>
      <c r="AD4966">
        <v>0</v>
      </c>
      <c r="AE4966">
        <v>23.243909180943504</v>
      </c>
    </row>
    <row r="4967" spans="1:31" x14ac:dyDescent="0.3">
      <c r="A4967">
        <v>2699207</v>
      </c>
      <c r="B4967">
        <v>1</v>
      </c>
      <c r="C4967" t="s">
        <v>80</v>
      </c>
      <c r="D4967" t="s">
        <v>110</v>
      </c>
      <c r="E4967" t="s">
        <v>244</v>
      </c>
      <c r="F4967" t="s">
        <v>14038</v>
      </c>
      <c r="G4967" t="s">
        <v>409</v>
      </c>
      <c r="H4967" t="s">
        <v>187</v>
      </c>
      <c r="I4967" t="s">
        <v>136</v>
      </c>
      <c r="J4967" t="s">
        <v>137</v>
      </c>
      <c r="K4967" t="s">
        <v>138</v>
      </c>
      <c r="L4967" t="s">
        <v>14039</v>
      </c>
      <c r="M4967" t="s">
        <v>14040</v>
      </c>
      <c r="N4967">
        <v>0.34888888800000001</v>
      </c>
      <c r="O4967">
        <v>0</v>
      </c>
      <c r="P4967">
        <v>871</v>
      </c>
      <c r="Q4967">
        <v>0</v>
      </c>
      <c r="R4967">
        <v>0</v>
      </c>
      <c r="S4967">
        <v>0</v>
      </c>
      <c r="T4967">
        <v>108</v>
      </c>
      <c r="U4967">
        <v>0</v>
      </c>
      <c r="V4967">
        <v>0</v>
      </c>
      <c r="W4967">
        <v>0</v>
      </c>
      <c r="X4967">
        <v>77.131134350449784</v>
      </c>
      <c r="Y4967">
        <v>0</v>
      </c>
      <c r="Z4967">
        <v>0</v>
      </c>
      <c r="AA4967">
        <v>0</v>
      </c>
      <c r="AB4967">
        <v>26.655028274995214</v>
      </c>
      <c r="AC4967">
        <v>0</v>
      </c>
      <c r="AD4967">
        <v>0</v>
      </c>
      <c r="AE4967">
        <v>103.786162625445</v>
      </c>
    </row>
    <row r="4968" spans="1:31" x14ac:dyDescent="0.3">
      <c r="A4968">
        <v>2699209</v>
      </c>
      <c r="B4968">
        <v>1</v>
      </c>
      <c r="C4968" t="s">
        <v>80</v>
      </c>
      <c r="D4968" t="s">
        <v>82</v>
      </c>
      <c r="E4968" t="s">
        <v>428</v>
      </c>
      <c r="F4968" t="s">
        <v>14041</v>
      </c>
      <c r="G4968" t="s">
        <v>409</v>
      </c>
      <c r="H4968" t="s">
        <v>187</v>
      </c>
      <c r="I4968" t="s">
        <v>136</v>
      </c>
      <c r="J4968" t="s">
        <v>137</v>
      </c>
      <c r="K4968" t="s">
        <v>138</v>
      </c>
      <c r="L4968" t="s">
        <v>14042</v>
      </c>
      <c r="M4968" t="s">
        <v>14043</v>
      </c>
      <c r="N4968">
        <v>0.53222222200000002</v>
      </c>
      <c r="O4968">
        <v>0</v>
      </c>
      <c r="P4968">
        <v>3</v>
      </c>
      <c r="Q4968">
        <v>0</v>
      </c>
      <c r="R4968">
        <v>0</v>
      </c>
      <c r="S4968">
        <v>0</v>
      </c>
      <c r="T4968">
        <v>25</v>
      </c>
      <c r="U4968">
        <v>0</v>
      </c>
      <c r="V4968">
        <v>0</v>
      </c>
      <c r="W4968">
        <v>0</v>
      </c>
      <c r="X4968">
        <v>0.40689480069995676</v>
      </c>
      <c r="Y4968">
        <v>0</v>
      </c>
      <c r="Z4968">
        <v>0</v>
      </c>
      <c r="AA4968">
        <v>0</v>
      </c>
      <c r="AB4968">
        <v>12.571832645046687</v>
      </c>
      <c r="AC4968">
        <v>0</v>
      </c>
      <c r="AD4968">
        <v>0</v>
      </c>
      <c r="AE4968">
        <v>12.978727445746644</v>
      </c>
    </row>
    <row r="4969" spans="1:31" x14ac:dyDescent="0.3">
      <c r="A4969">
        <v>2689568</v>
      </c>
      <c r="B4969">
        <v>1</v>
      </c>
      <c r="C4969" t="s">
        <v>80</v>
      </c>
      <c r="D4969" t="s">
        <v>97</v>
      </c>
      <c r="E4969" t="s">
        <v>141</v>
      </c>
      <c r="F4969" t="s">
        <v>14044</v>
      </c>
      <c r="G4969" t="s">
        <v>134</v>
      </c>
      <c r="H4969" t="s">
        <v>135</v>
      </c>
      <c r="I4969" t="s">
        <v>136</v>
      </c>
      <c r="J4969" t="s">
        <v>137</v>
      </c>
      <c r="K4969" t="s">
        <v>138</v>
      </c>
      <c r="L4969" t="s">
        <v>14045</v>
      </c>
      <c r="M4969" t="s">
        <v>14046</v>
      </c>
      <c r="N4969">
        <v>0.151388888</v>
      </c>
      <c r="O4969">
        <v>11</v>
      </c>
      <c r="P4969">
        <v>6937</v>
      </c>
      <c r="Q4969">
        <v>16</v>
      </c>
      <c r="R4969">
        <v>234</v>
      </c>
      <c r="S4969">
        <v>45</v>
      </c>
      <c r="T4969">
        <v>851</v>
      </c>
      <c r="U4969">
        <v>0</v>
      </c>
      <c r="V4969">
        <v>12</v>
      </c>
      <c r="W4969">
        <v>3.3413544668710515</v>
      </c>
      <c r="X4969">
        <v>138.45674991699121</v>
      </c>
      <c r="Y4969">
        <v>4.4800864031686087</v>
      </c>
      <c r="Z4969">
        <v>9.1628374922647318</v>
      </c>
      <c r="AA4969">
        <v>65.433508524600967</v>
      </c>
      <c r="AB4969">
        <v>70.941449905549248</v>
      </c>
      <c r="AC4969">
        <v>0</v>
      </c>
      <c r="AD4969">
        <v>12.696585363075018</v>
      </c>
      <c r="AE4969">
        <v>304.51257207252087</v>
      </c>
    </row>
    <row r="4970" spans="1:31" x14ac:dyDescent="0.3">
      <c r="A4970">
        <v>2689569</v>
      </c>
      <c r="B4970">
        <v>1</v>
      </c>
      <c r="C4970" t="s">
        <v>80</v>
      </c>
      <c r="D4970" t="s">
        <v>99</v>
      </c>
      <c r="E4970" t="s">
        <v>160</v>
      </c>
      <c r="F4970" t="s">
        <v>14047</v>
      </c>
      <c r="G4970" t="s">
        <v>134</v>
      </c>
      <c r="H4970" t="s">
        <v>135</v>
      </c>
      <c r="I4970" t="s">
        <v>136</v>
      </c>
      <c r="J4970" t="s">
        <v>137</v>
      </c>
      <c r="K4970" t="s">
        <v>138</v>
      </c>
      <c r="L4970" t="s">
        <v>14048</v>
      </c>
      <c r="M4970" t="s">
        <v>14049</v>
      </c>
      <c r="N4970">
        <v>0.15833333299999999</v>
      </c>
      <c r="O4970">
        <v>5</v>
      </c>
      <c r="P4970">
        <v>6200</v>
      </c>
      <c r="Q4970">
        <v>0</v>
      </c>
      <c r="R4970">
        <v>102</v>
      </c>
      <c r="S4970">
        <v>16</v>
      </c>
      <c r="T4970">
        <v>752</v>
      </c>
      <c r="U4970">
        <v>1</v>
      </c>
      <c r="V4970">
        <v>2</v>
      </c>
      <c r="W4970">
        <v>2.7887925377169993</v>
      </c>
      <c r="X4970">
        <v>146.04720790897105</v>
      </c>
      <c r="Y4970">
        <v>0</v>
      </c>
      <c r="Z4970">
        <v>4.4815027857329603</v>
      </c>
      <c r="AA4970">
        <v>28.493225480008078</v>
      </c>
      <c r="AB4970">
        <v>75.667023631961399</v>
      </c>
      <c r="AC4970">
        <v>7.5447471182024781</v>
      </c>
      <c r="AD4970">
        <v>2.9861844525809166E-2</v>
      </c>
      <c r="AE4970">
        <v>265.05236130711876</v>
      </c>
    </row>
    <row r="4971" spans="1:31" x14ac:dyDescent="0.3">
      <c r="A4971">
        <v>2698857</v>
      </c>
      <c r="B4971">
        <v>1</v>
      </c>
      <c r="C4971" t="s">
        <v>80</v>
      </c>
      <c r="D4971" t="s">
        <v>94</v>
      </c>
      <c r="E4971" t="s">
        <v>184</v>
      </c>
      <c r="F4971" t="s">
        <v>14050</v>
      </c>
      <c r="G4971" t="s">
        <v>273</v>
      </c>
      <c r="H4971" t="s">
        <v>187</v>
      </c>
      <c r="I4971" t="s">
        <v>136</v>
      </c>
      <c r="J4971" t="s">
        <v>137</v>
      </c>
      <c r="K4971" t="s">
        <v>138</v>
      </c>
      <c r="L4971" t="s">
        <v>14051</v>
      </c>
      <c r="M4971" t="s">
        <v>14052</v>
      </c>
      <c r="N4971">
        <v>8.511111111</v>
      </c>
      <c r="O4971">
        <v>0</v>
      </c>
      <c r="P4971">
        <v>0</v>
      </c>
      <c r="Q4971">
        <v>0</v>
      </c>
      <c r="R4971">
        <v>3</v>
      </c>
      <c r="S4971">
        <v>0</v>
      </c>
      <c r="T4971">
        <v>0</v>
      </c>
      <c r="U4971">
        <v>0</v>
      </c>
      <c r="V4971">
        <v>0</v>
      </c>
      <c r="W4971">
        <v>0</v>
      </c>
      <c r="X4971">
        <v>0</v>
      </c>
      <c r="Y4971">
        <v>0</v>
      </c>
      <c r="Z4971">
        <v>11.14822430906889</v>
      </c>
      <c r="AA4971">
        <v>0</v>
      </c>
      <c r="AB4971">
        <v>0</v>
      </c>
      <c r="AC4971">
        <v>0</v>
      </c>
      <c r="AD4971">
        <v>0</v>
      </c>
      <c r="AE4971">
        <v>11.14822430906889</v>
      </c>
    </row>
    <row r="4972" spans="1:31" x14ac:dyDescent="0.3">
      <c r="A4972">
        <v>2698871</v>
      </c>
      <c r="B4972">
        <v>1</v>
      </c>
      <c r="C4972" t="s">
        <v>80</v>
      </c>
      <c r="D4972" t="s">
        <v>105</v>
      </c>
      <c r="E4972" t="s">
        <v>213</v>
      </c>
      <c r="F4972" t="s">
        <v>14053</v>
      </c>
      <c r="G4972" t="s">
        <v>147</v>
      </c>
      <c r="H4972" t="s">
        <v>187</v>
      </c>
      <c r="I4972" t="s">
        <v>136</v>
      </c>
      <c r="J4972" t="s">
        <v>3</v>
      </c>
      <c r="K4972" t="s">
        <v>138</v>
      </c>
      <c r="L4972" t="s">
        <v>14054</v>
      </c>
      <c r="M4972" t="s">
        <v>14055</v>
      </c>
      <c r="N4972">
        <v>7.9222222220000003</v>
      </c>
      <c r="O4972">
        <v>0</v>
      </c>
      <c r="P4972">
        <v>21</v>
      </c>
      <c r="Q4972">
        <v>0</v>
      </c>
      <c r="R4972">
        <v>0</v>
      </c>
      <c r="S4972">
        <v>0</v>
      </c>
      <c r="T4972">
        <v>0</v>
      </c>
      <c r="U4972">
        <v>0</v>
      </c>
      <c r="V4972">
        <v>0</v>
      </c>
      <c r="W4972">
        <v>0</v>
      </c>
      <c r="X4972">
        <v>28.391377595601295</v>
      </c>
      <c r="Y4972">
        <v>0</v>
      </c>
      <c r="Z4972">
        <v>0</v>
      </c>
      <c r="AA4972">
        <v>0</v>
      </c>
      <c r="AB4972">
        <v>0</v>
      </c>
      <c r="AC4972">
        <v>0</v>
      </c>
      <c r="AD4972">
        <v>0</v>
      </c>
      <c r="AE4972">
        <v>28.391377595601295</v>
      </c>
    </row>
    <row r="4973" spans="1:31" x14ac:dyDescent="0.3">
      <c r="A4973">
        <v>2699013</v>
      </c>
      <c r="B4973">
        <v>1</v>
      </c>
      <c r="C4973" t="s">
        <v>80</v>
      </c>
      <c r="D4973" t="s">
        <v>105</v>
      </c>
      <c r="E4973" t="s">
        <v>213</v>
      </c>
      <c r="F4973" t="s">
        <v>14056</v>
      </c>
      <c r="G4973" t="s">
        <v>831</v>
      </c>
      <c r="H4973" t="s">
        <v>187</v>
      </c>
      <c r="I4973" t="s">
        <v>136</v>
      </c>
      <c r="J4973" t="s">
        <v>137</v>
      </c>
      <c r="K4973" t="s">
        <v>138</v>
      </c>
      <c r="L4973" t="s">
        <v>14057</v>
      </c>
      <c r="M4973" t="s">
        <v>14058</v>
      </c>
      <c r="N4973">
        <v>2.2338888880000001</v>
      </c>
      <c r="O4973">
        <v>0</v>
      </c>
      <c r="P4973">
        <v>0</v>
      </c>
      <c r="Q4973">
        <v>0</v>
      </c>
      <c r="R4973">
        <v>0</v>
      </c>
      <c r="S4973">
        <v>0</v>
      </c>
      <c r="T4973">
        <v>1</v>
      </c>
      <c r="U4973">
        <v>0</v>
      </c>
      <c r="V4973">
        <v>0</v>
      </c>
      <c r="W4973">
        <v>0</v>
      </c>
      <c r="X4973">
        <v>0</v>
      </c>
      <c r="Y4973">
        <v>0</v>
      </c>
      <c r="Z4973">
        <v>0</v>
      </c>
      <c r="AA4973">
        <v>0</v>
      </c>
      <c r="AB4973">
        <v>3.73687937012</v>
      </c>
      <c r="AC4973">
        <v>0</v>
      </c>
      <c r="AD4973">
        <v>0</v>
      </c>
      <c r="AE4973">
        <v>3.73687937012</v>
      </c>
    </row>
    <row r="4974" spans="1:31" x14ac:dyDescent="0.3">
      <c r="A4974">
        <v>2699018</v>
      </c>
      <c r="B4974">
        <v>1</v>
      </c>
      <c r="C4974" t="s">
        <v>81</v>
      </c>
      <c r="D4974" t="s">
        <v>113</v>
      </c>
      <c r="E4974" t="s">
        <v>213</v>
      </c>
      <c r="F4974" t="s">
        <v>14059</v>
      </c>
      <c r="G4974" t="s">
        <v>147</v>
      </c>
      <c r="H4974" t="s">
        <v>187</v>
      </c>
      <c r="I4974" t="s">
        <v>136</v>
      </c>
      <c r="J4974" t="s">
        <v>3</v>
      </c>
      <c r="K4974" t="s">
        <v>138</v>
      </c>
      <c r="L4974" t="s">
        <v>14060</v>
      </c>
      <c r="M4974" t="s">
        <v>14061</v>
      </c>
      <c r="N4974">
        <v>3.27</v>
      </c>
      <c r="O4974">
        <v>0</v>
      </c>
      <c r="P4974">
        <v>1</v>
      </c>
      <c r="Q4974">
        <v>0</v>
      </c>
      <c r="R4974">
        <v>0</v>
      </c>
      <c r="S4974">
        <v>0</v>
      </c>
      <c r="T4974">
        <v>3</v>
      </c>
      <c r="U4974">
        <v>0</v>
      </c>
      <c r="V4974">
        <v>0</v>
      </c>
      <c r="W4974">
        <v>0</v>
      </c>
      <c r="X4974">
        <v>0.78427159533508672</v>
      </c>
      <c r="Y4974">
        <v>0</v>
      </c>
      <c r="Z4974">
        <v>0</v>
      </c>
      <c r="AA4974">
        <v>0</v>
      </c>
      <c r="AB4974">
        <v>0.94824280197252975</v>
      </c>
      <c r="AC4974">
        <v>0</v>
      </c>
      <c r="AD4974">
        <v>0</v>
      </c>
      <c r="AE4974">
        <v>1.7325143973076165</v>
      </c>
    </row>
    <row r="4975" spans="1:31" x14ac:dyDescent="0.3">
      <c r="A4975">
        <v>2699052</v>
      </c>
      <c r="B4975">
        <v>1</v>
      </c>
      <c r="C4975" t="s">
        <v>80</v>
      </c>
      <c r="D4975" t="s">
        <v>106</v>
      </c>
      <c r="E4975" t="s">
        <v>184</v>
      </c>
      <c r="F4975" t="s">
        <v>14062</v>
      </c>
      <c r="G4975" t="s">
        <v>186</v>
      </c>
      <c r="H4975" t="s">
        <v>187</v>
      </c>
      <c r="I4975" t="s">
        <v>136</v>
      </c>
      <c r="J4975" t="s">
        <v>137</v>
      </c>
      <c r="K4975" t="s">
        <v>138</v>
      </c>
      <c r="L4975" t="s">
        <v>14063</v>
      </c>
      <c r="M4975" t="s">
        <v>14064</v>
      </c>
      <c r="N4975">
        <v>2.9188888880000001</v>
      </c>
      <c r="O4975">
        <v>0</v>
      </c>
      <c r="P4975">
        <v>1</v>
      </c>
      <c r="Q4975">
        <v>0</v>
      </c>
      <c r="R4975">
        <v>8</v>
      </c>
      <c r="S4975">
        <v>0</v>
      </c>
      <c r="T4975">
        <v>5</v>
      </c>
      <c r="U4975">
        <v>0</v>
      </c>
      <c r="V4975">
        <v>0</v>
      </c>
      <c r="W4975">
        <v>0</v>
      </c>
      <c r="X4975">
        <v>0.45863543995475708</v>
      </c>
      <c r="Y4975">
        <v>0</v>
      </c>
      <c r="Z4975">
        <v>43.015792176843782</v>
      </c>
      <c r="AA4975">
        <v>0</v>
      </c>
      <c r="AB4975">
        <v>54.304570774109663</v>
      </c>
      <c r="AC4975">
        <v>0</v>
      </c>
      <c r="AD4975">
        <v>0</v>
      </c>
      <c r="AE4975">
        <v>97.7789983909082</v>
      </c>
    </row>
    <row r="4976" spans="1:31" x14ac:dyDescent="0.3">
      <c r="A4976">
        <v>2699084</v>
      </c>
      <c r="B4976">
        <v>1</v>
      </c>
      <c r="C4976" t="s">
        <v>80</v>
      </c>
      <c r="D4976" t="s">
        <v>83</v>
      </c>
      <c r="E4976" t="s">
        <v>213</v>
      </c>
      <c r="F4976" t="s">
        <v>14065</v>
      </c>
      <c r="G4976" t="s">
        <v>147</v>
      </c>
      <c r="H4976" t="s">
        <v>187</v>
      </c>
      <c r="I4976" t="s">
        <v>136</v>
      </c>
      <c r="J4976" t="s">
        <v>3</v>
      </c>
      <c r="K4976" t="s">
        <v>138</v>
      </c>
      <c r="L4976" t="s">
        <v>14066</v>
      </c>
      <c r="M4976" t="s">
        <v>14067</v>
      </c>
      <c r="N4976">
        <v>4.0338888879999999</v>
      </c>
      <c r="O4976">
        <v>0</v>
      </c>
      <c r="P4976">
        <v>1</v>
      </c>
      <c r="Q4976">
        <v>0</v>
      </c>
      <c r="R4976">
        <v>0</v>
      </c>
      <c r="S4976">
        <v>0</v>
      </c>
      <c r="T4976">
        <v>0</v>
      </c>
      <c r="U4976">
        <v>0</v>
      </c>
      <c r="V4976">
        <v>0</v>
      </c>
      <c r="W4976">
        <v>0</v>
      </c>
      <c r="X4976">
        <v>1.8566518375814935</v>
      </c>
      <c r="Y4976">
        <v>0</v>
      </c>
      <c r="Z4976">
        <v>0</v>
      </c>
      <c r="AA4976">
        <v>0</v>
      </c>
      <c r="AB4976">
        <v>0</v>
      </c>
      <c r="AC4976">
        <v>0</v>
      </c>
      <c r="AD4976">
        <v>0</v>
      </c>
      <c r="AE4976">
        <v>1.8566518375814935</v>
      </c>
    </row>
    <row r="4977" spans="1:31" x14ac:dyDescent="0.3">
      <c r="A4977">
        <v>2699128</v>
      </c>
      <c r="B4977">
        <v>1</v>
      </c>
      <c r="C4977" t="s">
        <v>80</v>
      </c>
      <c r="D4977" t="s">
        <v>104</v>
      </c>
      <c r="E4977" t="s">
        <v>213</v>
      </c>
      <c r="F4977" t="s">
        <v>12850</v>
      </c>
      <c r="G4977" t="s">
        <v>831</v>
      </c>
      <c r="H4977" t="s">
        <v>187</v>
      </c>
      <c r="I4977" t="s">
        <v>136</v>
      </c>
      <c r="J4977" t="s">
        <v>137</v>
      </c>
      <c r="K4977" t="s">
        <v>138</v>
      </c>
      <c r="L4977" t="s">
        <v>14068</v>
      </c>
      <c r="M4977" t="s">
        <v>14069</v>
      </c>
      <c r="N4977">
        <v>3.838055555</v>
      </c>
      <c r="O4977">
        <v>0</v>
      </c>
      <c r="P4977">
        <v>0</v>
      </c>
      <c r="Q4977">
        <v>0</v>
      </c>
      <c r="R4977">
        <v>0</v>
      </c>
      <c r="S4977">
        <v>0</v>
      </c>
      <c r="T4977">
        <v>1</v>
      </c>
      <c r="U4977">
        <v>0</v>
      </c>
      <c r="V4977">
        <v>0</v>
      </c>
      <c r="W4977">
        <v>0</v>
      </c>
      <c r="X4977">
        <v>0</v>
      </c>
      <c r="Y4977">
        <v>0</v>
      </c>
      <c r="Z4977">
        <v>0</v>
      </c>
      <c r="AA4977">
        <v>0</v>
      </c>
      <c r="AB4977">
        <v>5.5629070211</v>
      </c>
      <c r="AC4977">
        <v>0</v>
      </c>
      <c r="AD4977">
        <v>0</v>
      </c>
      <c r="AE4977">
        <v>5.5629070211</v>
      </c>
    </row>
    <row r="4978" spans="1:31" x14ac:dyDescent="0.3">
      <c r="A4978">
        <v>2699143</v>
      </c>
      <c r="B4978">
        <v>1</v>
      </c>
      <c r="C4978" t="s">
        <v>81</v>
      </c>
      <c r="D4978" t="s">
        <v>128</v>
      </c>
      <c r="E4978" t="s">
        <v>213</v>
      </c>
      <c r="F4978" t="s">
        <v>14070</v>
      </c>
      <c r="G4978" t="s">
        <v>147</v>
      </c>
      <c r="H4978" t="s">
        <v>187</v>
      </c>
      <c r="I4978" t="s">
        <v>136</v>
      </c>
      <c r="J4978" t="s">
        <v>137</v>
      </c>
      <c r="K4978" t="s">
        <v>138</v>
      </c>
      <c r="L4978" t="s">
        <v>14071</v>
      </c>
      <c r="M4978" t="s">
        <v>14072</v>
      </c>
      <c r="N4978">
        <v>2.568333333</v>
      </c>
      <c r="O4978">
        <v>0</v>
      </c>
      <c r="P4978">
        <v>3</v>
      </c>
      <c r="Q4978">
        <v>0</v>
      </c>
      <c r="R4978">
        <v>0</v>
      </c>
      <c r="S4978">
        <v>0</v>
      </c>
      <c r="T4978">
        <v>0</v>
      </c>
      <c r="U4978">
        <v>0</v>
      </c>
      <c r="V4978">
        <v>0</v>
      </c>
      <c r="W4978">
        <v>0</v>
      </c>
      <c r="X4978">
        <v>0.92960214460474511</v>
      </c>
      <c r="Y4978">
        <v>0</v>
      </c>
      <c r="Z4978">
        <v>0</v>
      </c>
      <c r="AA4978">
        <v>0</v>
      </c>
      <c r="AB4978">
        <v>0</v>
      </c>
      <c r="AC4978">
        <v>0</v>
      </c>
      <c r="AD4978">
        <v>0</v>
      </c>
      <c r="AE4978">
        <v>0.92960214460474511</v>
      </c>
    </row>
    <row r="4979" spans="1:31" x14ac:dyDescent="0.3">
      <c r="A4979">
        <v>2699174</v>
      </c>
      <c r="B4979">
        <v>1</v>
      </c>
      <c r="C4979" t="s">
        <v>80</v>
      </c>
      <c r="D4979" t="s">
        <v>97</v>
      </c>
      <c r="E4979" t="s">
        <v>184</v>
      </c>
      <c r="F4979" t="s">
        <v>14073</v>
      </c>
      <c r="G4979" t="s">
        <v>949</v>
      </c>
      <c r="H4979" t="s">
        <v>187</v>
      </c>
      <c r="I4979" t="s">
        <v>136</v>
      </c>
      <c r="J4979" t="s">
        <v>137</v>
      </c>
      <c r="K4979" t="s">
        <v>138</v>
      </c>
      <c r="L4979" t="s">
        <v>14074</v>
      </c>
      <c r="M4979" t="s">
        <v>14075</v>
      </c>
      <c r="N4979">
        <v>1.1455555550000001</v>
      </c>
      <c r="O4979">
        <v>0</v>
      </c>
      <c r="P4979">
        <v>30</v>
      </c>
      <c r="Q4979">
        <v>0</v>
      </c>
      <c r="R4979">
        <v>0</v>
      </c>
      <c r="S4979">
        <v>0</v>
      </c>
      <c r="T4979">
        <v>8</v>
      </c>
      <c r="U4979">
        <v>0</v>
      </c>
      <c r="V4979">
        <v>0</v>
      </c>
      <c r="W4979">
        <v>0</v>
      </c>
      <c r="X4979">
        <v>7.9042823566813407</v>
      </c>
      <c r="Y4979">
        <v>0</v>
      </c>
      <c r="Z4979">
        <v>0</v>
      </c>
      <c r="AA4979">
        <v>0</v>
      </c>
      <c r="AB4979">
        <v>7.2936310130087474</v>
      </c>
      <c r="AC4979">
        <v>0</v>
      </c>
      <c r="AD4979">
        <v>0</v>
      </c>
      <c r="AE4979">
        <v>15.197913369690088</v>
      </c>
    </row>
    <row r="4980" spans="1:31" x14ac:dyDescent="0.3">
      <c r="A4980">
        <v>2699018</v>
      </c>
      <c r="B4980">
        <v>2</v>
      </c>
      <c r="C4980" t="s">
        <v>81</v>
      </c>
      <c r="D4980" t="s">
        <v>113</v>
      </c>
      <c r="E4980" t="s">
        <v>428</v>
      </c>
      <c r="F4980" t="s">
        <v>14076</v>
      </c>
      <c r="G4980" t="s">
        <v>147</v>
      </c>
      <c r="H4980" t="s">
        <v>187</v>
      </c>
      <c r="I4980" t="s">
        <v>136</v>
      </c>
      <c r="J4980" t="s">
        <v>3</v>
      </c>
      <c r="K4980" t="s">
        <v>138</v>
      </c>
      <c r="L4980" t="s">
        <v>14061</v>
      </c>
      <c r="M4980" t="s">
        <v>14077</v>
      </c>
      <c r="N4980">
        <v>2.693888888</v>
      </c>
      <c r="O4980">
        <v>0</v>
      </c>
      <c r="P4980">
        <v>50</v>
      </c>
      <c r="Q4980">
        <v>0</v>
      </c>
      <c r="R4980">
        <v>0</v>
      </c>
      <c r="S4980">
        <v>0</v>
      </c>
      <c r="T4980">
        <v>33</v>
      </c>
      <c r="U4980">
        <v>0</v>
      </c>
      <c r="V4980">
        <v>0</v>
      </c>
      <c r="W4980">
        <v>0</v>
      </c>
      <c r="X4980">
        <v>24.451922480375693</v>
      </c>
      <c r="Y4980">
        <v>0</v>
      </c>
      <c r="Z4980">
        <v>0</v>
      </c>
      <c r="AA4980">
        <v>0</v>
      </c>
      <c r="AB4980">
        <v>37.139452950623799</v>
      </c>
      <c r="AC4980">
        <v>0</v>
      </c>
      <c r="AD4980">
        <v>0</v>
      </c>
      <c r="AE4980">
        <v>61.591375430999491</v>
      </c>
    </row>
    <row r="4981" spans="1:31" x14ac:dyDescent="0.3">
      <c r="A4981">
        <v>2699196</v>
      </c>
      <c r="B4981">
        <v>1</v>
      </c>
      <c r="C4981" t="s">
        <v>80</v>
      </c>
      <c r="D4981" t="s">
        <v>91</v>
      </c>
      <c r="E4981" t="s">
        <v>213</v>
      </c>
      <c r="F4981" t="s">
        <v>14078</v>
      </c>
      <c r="G4981" t="s">
        <v>831</v>
      </c>
      <c r="H4981" t="s">
        <v>187</v>
      </c>
      <c r="I4981" t="s">
        <v>136</v>
      </c>
      <c r="J4981" t="s">
        <v>137</v>
      </c>
      <c r="K4981" t="s">
        <v>138</v>
      </c>
      <c r="L4981" t="s">
        <v>14079</v>
      </c>
      <c r="M4981" t="s">
        <v>14080</v>
      </c>
      <c r="N4981">
        <v>1.9497222219999999</v>
      </c>
      <c r="O4981">
        <v>0</v>
      </c>
      <c r="P4981">
        <v>13</v>
      </c>
      <c r="Q4981">
        <v>0</v>
      </c>
      <c r="R4981">
        <v>0</v>
      </c>
      <c r="S4981">
        <v>0</v>
      </c>
      <c r="T4981">
        <v>1</v>
      </c>
      <c r="U4981">
        <v>0</v>
      </c>
      <c r="V4981">
        <v>0</v>
      </c>
      <c r="W4981">
        <v>0</v>
      </c>
      <c r="X4981">
        <v>6.4509109766776094</v>
      </c>
      <c r="Y4981">
        <v>0</v>
      </c>
      <c r="Z4981">
        <v>0</v>
      </c>
      <c r="AA4981">
        <v>0</v>
      </c>
      <c r="AB4981">
        <v>6.331357264809212E-2</v>
      </c>
      <c r="AC4981">
        <v>0</v>
      </c>
      <c r="AD4981">
        <v>0</v>
      </c>
      <c r="AE4981">
        <v>6.5142245493257018</v>
      </c>
    </row>
    <row r="4982" spans="1:31" x14ac:dyDescent="0.3">
      <c r="A4982">
        <v>2699206</v>
      </c>
      <c r="B4982">
        <v>1</v>
      </c>
      <c r="C4982" t="s">
        <v>81</v>
      </c>
      <c r="D4982" t="s">
        <v>115</v>
      </c>
      <c r="E4982" t="s">
        <v>184</v>
      </c>
      <c r="F4982" t="s">
        <v>14081</v>
      </c>
      <c r="G4982" t="s">
        <v>147</v>
      </c>
      <c r="H4982" t="s">
        <v>187</v>
      </c>
      <c r="I4982" t="s">
        <v>136</v>
      </c>
      <c r="J4982" t="s">
        <v>137</v>
      </c>
      <c r="K4982" t="s">
        <v>138</v>
      </c>
      <c r="L4982" t="s">
        <v>14082</v>
      </c>
      <c r="M4982" t="s">
        <v>14083</v>
      </c>
      <c r="N4982">
        <v>1.183888888</v>
      </c>
      <c r="O4982">
        <v>0</v>
      </c>
      <c r="P4982">
        <v>62</v>
      </c>
      <c r="Q4982">
        <v>0</v>
      </c>
      <c r="R4982">
        <v>1</v>
      </c>
      <c r="S4982">
        <v>0</v>
      </c>
      <c r="T4982">
        <v>0</v>
      </c>
      <c r="U4982">
        <v>0</v>
      </c>
      <c r="V4982">
        <v>0</v>
      </c>
      <c r="W4982">
        <v>0</v>
      </c>
      <c r="X4982">
        <v>7.745635456781697</v>
      </c>
      <c r="Y4982">
        <v>0</v>
      </c>
      <c r="Z4982">
        <v>0.31041328826440701</v>
      </c>
      <c r="AA4982">
        <v>0</v>
      </c>
      <c r="AB4982">
        <v>0</v>
      </c>
      <c r="AC4982">
        <v>0</v>
      </c>
      <c r="AD4982">
        <v>0</v>
      </c>
      <c r="AE4982">
        <v>8.0560487450461036</v>
      </c>
    </row>
    <row r="4983" spans="1:31" x14ac:dyDescent="0.3">
      <c r="A4983">
        <v>2699210</v>
      </c>
      <c r="B4983">
        <v>1</v>
      </c>
      <c r="C4983" t="s">
        <v>80</v>
      </c>
      <c r="D4983" t="s">
        <v>84</v>
      </c>
      <c r="E4983" t="s">
        <v>145</v>
      </c>
      <c r="F4983" t="s">
        <v>14084</v>
      </c>
      <c r="G4983" t="s">
        <v>176</v>
      </c>
      <c r="H4983" t="s">
        <v>135</v>
      </c>
      <c r="I4983" t="s">
        <v>136</v>
      </c>
      <c r="J4983" t="s">
        <v>137</v>
      </c>
      <c r="K4983" t="s">
        <v>138</v>
      </c>
      <c r="L4983" t="s">
        <v>14085</v>
      </c>
      <c r="M4983" t="s">
        <v>14086</v>
      </c>
      <c r="N4983">
        <v>1.3338888879999999</v>
      </c>
      <c r="O4983">
        <v>0</v>
      </c>
      <c r="P4983">
        <v>6</v>
      </c>
      <c r="Q4983">
        <v>0</v>
      </c>
      <c r="R4983">
        <v>0</v>
      </c>
      <c r="S4983">
        <v>0</v>
      </c>
      <c r="T4983">
        <v>17</v>
      </c>
      <c r="U4983">
        <v>0</v>
      </c>
      <c r="V4983">
        <v>0</v>
      </c>
      <c r="W4983">
        <v>0</v>
      </c>
      <c r="X4983">
        <v>1.7564409783351687</v>
      </c>
      <c r="Y4983">
        <v>0</v>
      </c>
      <c r="Z4983">
        <v>0</v>
      </c>
      <c r="AA4983">
        <v>0</v>
      </c>
      <c r="AB4983">
        <v>23.990091733834351</v>
      </c>
      <c r="AC4983">
        <v>0</v>
      </c>
      <c r="AD4983">
        <v>0</v>
      </c>
      <c r="AE4983">
        <v>25.746532712169518</v>
      </c>
    </row>
    <row r="4984" spans="1:31" x14ac:dyDescent="0.3">
      <c r="A4984">
        <v>2699174</v>
      </c>
      <c r="B4984">
        <v>2</v>
      </c>
      <c r="C4984" t="s">
        <v>80</v>
      </c>
      <c r="D4984" t="s">
        <v>97</v>
      </c>
      <c r="E4984" t="s">
        <v>244</v>
      </c>
      <c r="F4984" t="s">
        <v>14087</v>
      </c>
      <c r="G4984" t="s">
        <v>949</v>
      </c>
      <c r="H4984" t="s">
        <v>187</v>
      </c>
      <c r="I4984" t="s">
        <v>136</v>
      </c>
      <c r="J4984" t="s">
        <v>137</v>
      </c>
      <c r="K4984" t="s">
        <v>138</v>
      </c>
      <c r="L4984" t="s">
        <v>14075</v>
      </c>
      <c r="M4984" t="s">
        <v>14088</v>
      </c>
      <c r="N4984">
        <v>0.82611111100000001</v>
      </c>
      <c r="O4984">
        <v>0</v>
      </c>
      <c r="P4984">
        <v>135</v>
      </c>
      <c r="Q4984">
        <v>0</v>
      </c>
      <c r="R4984">
        <v>4</v>
      </c>
      <c r="S4984">
        <v>0</v>
      </c>
      <c r="T4984">
        <v>21</v>
      </c>
      <c r="U4984">
        <v>0</v>
      </c>
      <c r="V4984">
        <v>0</v>
      </c>
      <c r="W4984">
        <v>0</v>
      </c>
      <c r="X4984">
        <v>28.373030750590186</v>
      </c>
      <c r="Y4984">
        <v>0</v>
      </c>
      <c r="Z4984">
        <v>2.1128982227054882</v>
      </c>
      <c r="AA4984">
        <v>0</v>
      </c>
      <c r="AB4984">
        <v>9.0750040393290821</v>
      </c>
      <c r="AC4984">
        <v>0</v>
      </c>
      <c r="AD4984">
        <v>0</v>
      </c>
      <c r="AE4984">
        <v>39.560933012624758</v>
      </c>
    </row>
    <row r="4985" spans="1:31" x14ac:dyDescent="0.3">
      <c r="A4985">
        <v>2699219</v>
      </c>
      <c r="B4985">
        <v>1</v>
      </c>
      <c r="C4985" t="s">
        <v>81</v>
      </c>
      <c r="D4985" t="s">
        <v>116</v>
      </c>
      <c r="E4985" t="s">
        <v>213</v>
      </c>
      <c r="F4985" t="s">
        <v>14089</v>
      </c>
      <c r="G4985" t="s">
        <v>688</v>
      </c>
      <c r="H4985" t="s">
        <v>187</v>
      </c>
      <c r="I4985" t="s">
        <v>136</v>
      </c>
      <c r="J4985" t="s">
        <v>137</v>
      </c>
      <c r="K4985" t="s">
        <v>138</v>
      </c>
      <c r="L4985" t="s">
        <v>14090</v>
      </c>
      <c r="M4985" t="s">
        <v>14091</v>
      </c>
      <c r="N4985">
        <v>1.1655555550000001</v>
      </c>
      <c r="O4985">
        <v>0</v>
      </c>
      <c r="P4985">
        <v>1</v>
      </c>
      <c r="Q4985">
        <v>0</v>
      </c>
      <c r="R4985">
        <v>0</v>
      </c>
      <c r="S4985">
        <v>0</v>
      </c>
      <c r="T4985">
        <v>0</v>
      </c>
      <c r="U4985">
        <v>0</v>
      </c>
      <c r="V4985">
        <v>0</v>
      </c>
      <c r="W4985">
        <v>0</v>
      </c>
      <c r="X4985">
        <v>4.1568462571787E-2</v>
      </c>
      <c r="Y4985">
        <v>0</v>
      </c>
      <c r="Z4985">
        <v>0</v>
      </c>
      <c r="AA4985">
        <v>0</v>
      </c>
      <c r="AB4985">
        <v>0</v>
      </c>
      <c r="AC4985">
        <v>0</v>
      </c>
      <c r="AD4985">
        <v>0</v>
      </c>
      <c r="AE4985">
        <v>4.1568462571787E-2</v>
      </c>
    </row>
    <row r="4986" spans="1:31" x14ac:dyDescent="0.3">
      <c r="A4986">
        <v>2697624</v>
      </c>
      <c r="B4986">
        <v>1</v>
      </c>
      <c r="C4986" t="s">
        <v>80</v>
      </c>
      <c r="D4986" t="s">
        <v>102</v>
      </c>
      <c r="E4986" t="s">
        <v>145</v>
      </c>
      <c r="F4986" t="s">
        <v>4328</v>
      </c>
      <c r="G4986" t="s">
        <v>176</v>
      </c>
      <c r="H4986" t="s">
        <v>135</v>
      </c>
      <c r="I4986" t="s">
        <v>136</v>
      </c>
      <c r="J4986" t="s">
        <v>137</v>
      </c>
      <c r="K4986" t="s">
        <v>138</v>
      </c>
      <c r="L4986" t="s">
        <v>14092</v>
      </c>
      <c r="M4986" t="s">
        <v>14093</v>
      </c>
      <c r="N4986">
        <v>1.0622222219999999</v>
      </c>
      <c r="O4986">
        <v>0</v>
      </c>
      <c r="P4986">
        <v>240</v>
      </c>
      <c r="Q4986">
        <v>0</v>
      </c>
      <c r="R4986">
        <v>1</v>
      </c>
      <c r="S4986">
        <v>0</v>
      </c>
      <c r="T4986">
        <v>18</v>
      </c>
      <c r="U4986">
        <v>0</v>
      </c>
      <c r="V4986">
        <v>0</v>
      </c>
      <c r="W4986">
        <v>0</v>
      </c>
      <c r="X4986">
        <v>19.233520475222747</v>
      </c>
      <c r="Y4986">
        <v>0</v>
      </c>
      <c r="Z4986">
        <v>1.1917390311016667</v>
      </c>
      <c r="AA4986">
        <v>0</v>
      </c>
      <c r="AB4986">
        <v>4.2802744727095581</v>
      </c>
      <c r="AC4986">
        <v>0</v>
      </c>
      <c r="AD4986">
        <v>0</v>
      </c>
      <c r="AE4986">
        <v>24.705533979033969</v>
      </c>
    </row>
    <row r="4987" spans="1:31" x14ac:dyDescent="0.3">
      <c r="A4987">
        <v>2697632</v>
      </c>
      <c r="B4987">
        <v>1</v>
      </c>
      <c r="C4987" t="s">
        <v>81</v>
      </c>
      <c r="D4987" t="s">
        <v>121</v>
      </c>
      <c r="E4987" t="s">
        <v>145</v>
      </c>
      <c r="F4987" t="s">
        <v>14094</v>
      </c>
      <c r="G4987" t="s">
        <v>176</v>
      </c>
      <c r="H4987" t="s">
        <v>135</v>
      </c>
      <c r="I4987" t="s">
        <v>136</v>
      </c>
      <c r="J4987" t="s">
        <v>137</v>
      </c>
      <c r="K4987" t="s">
        <v>138</v>
      </c>
      <c r="L4987" t="s">
        <v>14095</v>
      </c>
      <c r="M4987" t="s">
        <v>14096</v>
      </c>
      <c r="N4987">
        <v>2.8149999999999999</v>
      </c>
      <c r="O4987">
        <v>0</v>
      </c>
      <c r="P4987">
        <v>153</v>
      </c>
      <c r="Q4987">
        <v>0</v>
      </c>
      <c r="R4987">
        <v>5</v>
      </c>
      <c r="S4987">
        <v>0</v>
      </c>
      <c r="T4987">
        <v>3</v>
      </c>
      <c r="U4987">
        <v>0</v>
      </c>
      <c r="V4987">
        <v>0</v>
      </c>
      <c r="W4987">
        <v>0</v>
      </c>
      <c r="X4987">
        <v>49.902811742014343</v>
      </c>
      <c r="Y4987">
        <v>0</v>
      </c>
      <c r="Z4987">
        <v>5.23109722993554</v>
      </c>
      <c r="AA4987">
        <v>0</v>
      </c>
      <c r="AB4987">
        <v>1.9705634423435801</v>
      </c>
      <c r="AC4987">
        <v>0</v>
      </c>
      <c r="AD4987">
        <v>0</v>
      </c>
      <c r="AE4987">
        <v>57.104472414293468</v>
      </c>
    </row>
    <row r="4988" spans="1:31" x14ac:dyDescent="0.3">
      <c r="A4988">
        <v>2697645</v>
      </c>
      <c r="B4988">
        <v>1</v>
      </c>
      <c r="C4988" t="s">
        <v>81</v>
      </c>
      <c r="D4988" t="s">
        <v>118</v>
      </c>
      <c r="E4988" t="s">
        <v>145</v>
      </c>
      <c r="F4988" t="s">
        <v>14097</v>
      </c>
      <c r="G4988" t="s">
        <v>176</v>
      </c>
      <c r="H4988" t="s">
        <v>135</v>
      </c>
      <c r="I4988" t="s">
        <v>136</v>
      </c>
      <c r="J4988" t="s">
        <v>137</v>
      </c>
      <c r="K4988" t="s">
        <v>138</v>
      </c>
      <c r="L4988" t="s">
        <v>14098</v>
      </c>
      <c r="M4988" t="s">
        <v>14099</v>
      </c>
      <c r="N4988">
        <v>1.477777777</v>
      </c>
      <c r="O4988">
        <v>0</v>
      </c>
      <c r="P4988">
        <v>95</v>
      </c>
      <c r="Q4988">
        <v>0</v>
      </c>
      <c r="R4988">
        <v>13</v>
      </c>
      <c r="S4988">
        <v>0</v>
      </c>
      <c r="T4988">
        <v>8</v>
      </c>
      <c r="U4988">
        <v>0</v>
      </c>
      <c r="V4988">
        <v>0</v>
      </c>
      <c r="W4988">
        <v>0</v>
      </c>
      <c r="X4988">
        <v>27.490168232713341</v>
      </c>
      <c r="Y4988">
        <v>0</v>
      </c>
      <c r="Z4988">
        <v>3.2383368585713583</v>
      </c>
      <c r="AA4988">
        <v>0</v>
      </c>
      <c r="AB4988">
        <v>2.4709454027735029</v>
      </c>
      <c r="AC4988">
        <v>0</v>
      </c>
      <c r="AD4988">
        <v>0</v>
      </c>
      <c r="AE4988">
        <v>33.199450494058205</v>
      </c>
    </row>
    <row r="4989" spans="1:31" x14ac:dyDescent="0.3">
      <c r="A4989">
        <v>2697672</v>
      </c>
      <c r="B4989">
        <v>1</v>
      </c>
      <c r="C4989" t="s">
        <v>81</v>
      </c>
      <c r="D4989" t="s">
        <v>128</v>
      </c>
      <c r="E4989" t="s">
        <v>145</v>
      </c>
      <c r="F4989" t="s">
        <v>14100</v>
      </c>
      <c r="G4989" t="s">
        <v>3490</v>
      </c>
      <c r="H4989" t="s">
        <v>135</v>
      </c>
      <c r="I4989" t="s">
        <v>136</v>
      </c>
      <c r="J4989" t="s">
        <v>137</v>
      </c>
      <c r="K4989" t="s">
        <v>138</v>
      </c>
      <c r="L4989" t="s">
        <v>14101</v>
      </c>
      <c r="M4989" t="s">
        <v>14102</v>
      </c>
      <c r="N4989">
        <v>5.5425000000000004</v>
      </c>
      <c r="O4989">
        <v>2</v>
      </c>
      <c r="P4989">
        <v>73</v>
      </c>
      <c r="Q4989">
        <v>1</v>
      </c>
      <c r="R4989">
        <v>1</v>
      </c>
      <c r="S4989">
        <v>0</v>
      </c>
      <c r="T4989">
        <v>4</v>
      </c>
      <c r="U4989">
        <v>0</v>
      </c>
      <c r="V4989">
        <v>0</v>
      </c>
      <c r="W4989">
        <v>2.3230165595150001</v>
      </c>
      <c r="X4989">
        <v>74.82390393064604</v>
      </c>
      <c r="Y4989">
        <v>0.72608278359630007</v>
      </c>
      <c r="Z4989">
        <v>5.7049138962144319</v>
      </c>
      <c r="AA4989">
        <v>0</v>
      </c>
      <c r="AB4989">
        <v>0.42153525147981868</v>
      </c>
      <c r="AC4989">
        <v>0</v>
      </c>
      <c r="AD4989">
        <v>0</v>
      </c>
      <c r="AE4989">
        <v>83.999452421451593</v>
      </c>
    </row>
    <row r="4990" spans="1:31" x14ac:dyDescent="0.3">
      <c r="A4990">
        <v>2697864</v>
      </c>
      <c r="B4990">
        <v>1</v>
      </c>
      <c r="C4990" t="s">
        <v>81</v>
      </c>
      <c r="D4990" t="s">
        <v>118</v>
      </c>
      <c r="E4990" t="s">
        <v>145</v>
      </c>
      <c r="F4990" t="s">
        <v>14103</v>
      </c>
      <c r="G4990" t="s">
        <v>176</v>
      </c>
      <c r="H4990" t="s">
        <v>135</v>
      </c>
      <c r="I4990" t="s">
        <v>136</v>
      </c>
      <c r="J4990" t="s">
        <v>137</v>
      </c>
      <c r="K4990" t="s">
        <v>138</v>
      </c>
      <c r="L4990" t="s">
        <v>14104</v>
      </c>
      <c r="M4990" t="s">
        <v>14105</v>
      </c>
      <c r="N4990">
        <v>2.6305555549999999</v>
      </c>
      <c r="O4990">
        <v>0</v>
      </c>
      <c r="P4990">
        <v>0</v>
      </c>
      <c r="Q4990">
        <v>3</v>
      </c>
      <c r="R4990">
        <v>0</v>
      </c>
      <c r="S4990">
        <v>0</v>
      </c>
      <c r="T4990">
        <v>0</v>
      </c>
      <c r="U4990">
        <v>0</v>
      </c>
      <c r="V4990">
        <v>0</v>
      </c>
      <c r="W4990">
        <v>0</v>
      </c>
      <c r="X4990">
        <v>0</v>
      </c>
      <c r="Y4990">
        <v>44.772294487403165</v>
      </c>
      <c r="Z4990">
        <v>0</v>
      </c>
      <c r="AA4990">
        <v>0</v>
      </c>
      <c r="AB4990">
        <v>0</v>
      </c>
      <c r="AC4990">
        <v>0</v>
      </c>
      <c r="AD4990">
        <v>0</v>
      </c>
      <c r="AE4990">
        <v>44.772294487403165</v>
      </c>
    </row>
    <row r="4991" spans="1:31" x14ac:dyDescent="0.3">
      <c r="A4991">
        <v>2697930</v>
      </c>
      <c r="B4991">
        <v>1</v>
      </c>
      <c r="C4991" t="s">
        <v>81</v>
      </c>
      <c r="D4991" t="s">
        <v>118</v>
      </c>
      <c r="E4991" t="s">
        <v>145</v>
      </c>
      <c r="F4991" t="s">
        <v>14106</v>
      </c>
      <c r="G4991" t="s">
        <v>176</v>
      </c>
      <c r="H4991" t="s">
        <v>135</v>
      </c>
      <c r="I4991" t="s">
        <v>136</v>
      </c>
      <c r="J4991" t="s">
        <v>137</v>
      </c>
      <c r="K4991" t="s">
        <v>138</v>
      </c>
      <c r="L4991" t="s">
        <v>14107</v>
      </c>
      <c r="M4991" t="s">
        <v>14108</v>
      </c>
      <c r="N4991">
        <v>3.8869444440000001</v>
      </c>
      <c r="O4991">
        <v>0</v>
      </c>
      <c r="P4991">
        <v>0</v>
      </c>
      <c r="Q4991">
        <v>1</v>
      </c>
      <c r="R4991">
        <v>0</v>
      </c>
      <c r="S4991">
        <v>1</v>
      </c>
      <c r="T4991">
        <v>0</v>
      </c>
      <c r="U4991">
        <v>0</v>
      </c>
      <c r="V4991">
        <v>0</v>
      </c>
      <c r="W4991">
        <v>0</v>
      </c>
      <c r="X4991">
        <v>0</v>
      </c>
      <c r="Y4991">
        <v>52.790046893016601</v>
      </c>
      <c r="Z4991">
        <v>0</v>
      </c>
      <c r="AA4991">
        <v>35.046580051091439</v>
      </c>
      <c r="AB4991">
        <v>0</v>
      </c>
      <c r="AC4991">
        <v>0</v>
      </c>
      <c r="AD4991">
        <v>0</v>
      </c>
      <c r="AE4991">
        <v>87.836626944108048</v>
      </c>
    </row>
    <row r="4992" spans="1:31" x14ac:dyDescent="0.3">
      <c r="A4992">
        <v>2698127</v>
      </c>
      <c r="B4992">
        <v>1</v>
      </c>
      <c r="C4992" t="s">
        <v>80</v>
      </c>
      <c r="D4992" t="s">
        <v>97</v>
      </c>
      <c r="E4992" t="s">
        <v>145</v>
      </c>
      <c r="F4992" t="s">
        <v>14109</v>
      </c>
      <c r="G4992" t="s">
        <v>134</v>
      </c>
      <c r="H4992" t="s">
        <v>135</v>
      </c>
      <c r="I4992" t="s">
        <v>136</v>
      </c>
      <c r="J4992" t="s">
        <v>137</v>
      </c>
      <c r="K4992" t="s">
        <v>138</v>
      </c>
      <c r="L4992" t="s">
        <v>14110</v>
      </c>
      <c r="M4992" t="s">
        <v>14111</v>
      </c>
      <c r="N4992">
        <v>0.78527777700000001</v>
      </c>
      <c r="O4992">
        <v>1</v>
      </c>
      <c r="P4992">
        <v>43</v>
      </c>
      <c r="Q4992">
        <v>1</v>
      </c>
      <c r="R4992">
        <v>0</v>
      </c>
      <c r="S4992">
        <v>4</v>
      </c>
      <c r="T4992">
        <v>7</v>
      </c>
      <c r="U4992">
        <v>0</v>
      </c>
      <c r="V4992">
        <v>0</v>
      </c>
      <c r="W4992">
        <v>14.865777324790376</v>
      </c>
      <c r="X4992">
        <v>12.690847260520703</v>
      </c>
      <c r="Y4992">
        <v>0.81146472339275122</v>
      </c>
      <c r="Z4992">
        <v>0</v>
      </c>
      <c r="AA4992">
        <v>10.708050499940097</v>
      </c>
      <c r="AB4992">
        <v>2.1238798768168041</v>
      </c>
      <c r="AC4992">
        <v>0</v>
      </c>
      <c r="AD4992">
        <v>0</v>
      </c>
      <c r="AE4992">
        <v>41.200019685460731</v>
      </c>
    </row>
    <row r="4993" spans="1:31" x14ac:dyDescent="0.3">
      <c r="A4993">
        <v>2698641</v>
      </c>
      <c r="B4993">
        <v>1</v>
      </c>
      <c r="C4993" t="s">
        <v>81</v>
      </c>
      <c r="D4993" t="s">
        <v>126</v>
      </c>
      <c r="E4993" t="s">
        <v>145</v>
      </c>
      <c r="F4993" t="s">
        <v>8504</v>
      </c>
      <c r="G4993" t="s">
        <v>176</v>
      </c>
      <c r="H4993" t="s">
        <v>135</v>
      </c>
      <c r="I4993" t="s">
        <v>136</v>
      </c>
      <c r="J4993" t="s">
        <v>137</v>
      </c>
      <c r="K4993" t="s">
        <v>138</v>
      </c>
      <c r="L4993" t="s">
        <v>14112</v>
      </c>
      <c r="M4993" t="s">
        <v>14113</v>
      </c>
      <c r="N4993">
        <v>0.87638888800000003</v>
      </c>
      <c r="O4993">
        <v>7</v>
      </c>
      <c r="P4993">
        <v>287</v>
      </c>
      <c r="Q4993">
        <v>35</v>
      </c>
      <c r="R4993">
        <v>127</v>
      </c>
      <c r="S4993">
        <v>8</v>
      </c>
      <c r="T4993">
        <v>20</v>
      </c>
      <c r="U4993">
        <v>1</v>
      </c>
      <c r="V4993">
        <v>0</v>
      </c>
      <c r="W4993">
        <v>1.138996972070444</v>
      </c>
      <c r="X4993">
        <v>26.909883166676359</v>
      </c>
      <c r="Y4993">
        <v>258.95039022326642</v>
      </c>
      <c r="Z4993">
        <v>109.65748459898835</v>
      </c>
      <c r="AA4993">
        <v>91.846051943052714</v>
      </c>
      <c r="AB4993">
        <v>12.793589979496479</v>
      </c>
      <c r="AC4993">
        <v>105.64442491101889</v>
      </c>
      <c r="AD4993">
        <v>0</v>
      </c>
      <c r="AE4993">
        <v>606.94082179456962</v>
      </c>
    </row>
    <row r="4994" spans="1:31" x14ac:dyDescent="0.3">
      <c r="A4994">
        <v>2698643</v>
      </c>
      <c r="B4994">
        <v>1</v>
      </c>
      <c r="C4994" t="s">
        <v>81</v>
      </c>
      <c r="D4994" t="s">
        <v>126</v>
      </c>
      <c r="E4994" t="s">
        <v>145</v>
      </c>
      <c r="F4994" t="s">
        <v>14114</v>
      </c>
      <c r="G4994" t="s">
        <v>176</v>
      </c>
      <c r="H4994" t="s">
        <v>135</v>
      </c>
      <c r="I4994" t="s">
        <v>136</v>
      </c>
      <c r="J4994" t="s">
        <v>137</v>
      </c>
      <c r="K4994" t="s">
        <v>138</v>
      </c>
      <c r="L4994" t="s">
        <v>14115</v>
      </c>
      <c r="M4994" t="s">
        <v>14116</v>
      </c>
      <c r="N4994">
        <v>2.2288888880000002</v>
      </c>
      <c r="O4994">
        <v>0</v>
      </c>
      <c r="P4994">
        <v>36</v>
      </c>
      <c r="Q4994">
        <v>0</v>
      </c>
      <c r="R4994">
        <v>7</v>
      </c>
      <c r="S4994">
        <v>0</v>
      </c>
      <c r="T4994">
        <v>4</v>
      </c>
      <c r="U4994">
        <v>0</v>
      </c>
      <c r="V4994">
        <v>0</v>
      </c>
      <c r="W4994">
        <v>0</v>
      </c>
      <c r="X4994">
        <v>13.565423657514625</v>
      </c>
      <c r="Y4994">
        <v>0</v>
      </c>
      <c r="Z4994">
        <v>25.323229294341367</v>
      </c>
      <c r="AA4994">
        <v>0</v>
      </c>
      <c r="AB4994">
        <v>6.3212421391765794</v>
      </c>
      <c r="AC4994">
        <v>0</v>
      </c>
      <c r="AD4994">
        <v>0</v>
      </c>
      <c r="AE4994">
        <v>45.209895091032564</v>
      </c>
    </row>
    <row r="4995" spans="1:31" x14ac:dyDescent="0.3">
      <c r="A4995">
        <v>2698644</v>
      </c>
      <c r="B4995">
        <v>1</v>
      </c>
      <c r="C4995" t="s">
        <v>81</v>
      </c>
      <c r="D4995" t="s">
        <v>119</v>
      </c>
      <c r="E4995" t="s">
        <v>145</v>
      </c>
      <c r="F4995" t="s">
        <v>14117</v>
      </c>
      <c r="G4995" t="s">
        <v>176</v>
      </c>
      <c r="H4995" t="s">
        <v>135</v>
      </c>
      <c r="I4995" t="s">
        <v>136</v>
      </c>
      <c r="J4995" t="s">
        <v>137</v>
      </c>
      <c r="K4995" t="s">
        <v>138</v>
      </c>
      <c r="L4995" t="s">
        <v>14118</v>
      </c>
      <c r="M4995" t="s">
        <v>14119</v>
      </c>
      <c r="N4995">
        <v>2.4480555549999998</v>
      </c>
      <c r="O4995">
        <v>0</v>
      </c>
      <c r="P4995">
        <v>24</v>
      </c>
      <c r="Q4995">
        <v>9</v>
      </c>
      <c r="R4995">
        <v>17</v>
      </c>
      <c r="S4995">
        <v>0</v>
      </c>
      <c r="T4995">
        <v>2</v>
      </c>
      <c r="U4995">
        <v>0</v>
      </c>
      <c r="V4995">
        <v>0</v>
      </c>
      <c r="W4995">
        <v>0</v>
      </c>
      <c r="X4995">
        <v>8.5871623681230602</v>
      </c>
      <c r="Y4995">
        <v>27.023263481353915</v>
      </c>
      <c r="Z4995">
        <v>8.3495664463466479</v>
      </c>
      <c r="AA4995">
        <v>0</v>
      </c>
      <c r="AB4995">
        <v>0.96080978910037829</v>
      </c>
      <c r="AC4995">
        <v>0</v>
      </c>
      <c r="AD4995">
        <v>0</v>
      </c>
      <c r="AE4995">
        <v>44.920802084924006</v>
      </c>
    </row>
    <row r="4996" spans="1:31" x14ac:dyDescent="0.3">
      <c r="A4996">
        <v>2698701</v>
      </c>
      <c r="B4996">
        <v>1</v>
      </c>
      <c r="C4996" t="s">
        <v>81</v>
      </c>
      <c r="D4996" t="s">
        <v>127</v>
      </c>
      <c r="E4996" t="s">
        <v>145</v>
      </c>
      <c r="F4996" t="s">
        <v>2601</v>
      </c>
      <c r="G4996" t="s">
        <v>346</v>
      </c>
      <c r="H4996" t="s">
        <v>135</v>
      </c>
      <c r="I4996" t="s">
        <v>136</v>
      </c>
      <c r="J4996" t="s">
        <v>137</v>
      </c>
      <c r="K4996" t="s">
        <v>166</v>
      </c>
      <c r="L4996" t="s">
        <v>14120</v>
      </c>
      <c r="M4996" t="s">
        <v>14121</v>
      </c>
      <c r="N4996">
        <v>7.8869444440000001</v>
      </c>
      <c r="O4996">
        <v>0</v>
      </c>
      <c r="P4996">
        <v>178</v>
      </c>
      <c r="Q4996">
        <v>28</v>
      </c>
      <c r="R4996">
        <v>29</v>
      </c>
      <c r="S4996">
        <v>1</v>
      </c>
      <c r="T4996">
        <v>16</v>
      </c>
      <c r="U4996">
        <v>0</v>
      </c>
      <c r="V4996">
        <v>0</v>
      </c>
      <c r="W4996">
        <v>0</v>
      </c>
      <c r="X4996">
        <v>236.09800494690137</v>
      </c>
      <c r="Y4996">
        <v>141.02405904864338</v>
      </c>
      <c r="Z4996">
        <v>101.45113846398024</v>
      </c>
      <c r="AA4996">
        <v>0</v>
      </c>
      <c r="AB4996">
        <v>43.273705595716073</v>
      </c>
      <c r="AC4996">
        <v>0</v>
      </c>
      <c r="AD4996">
        <v>0</v>
      </c>
      <c r="AE4996">
        <v>521.84690805524099</v>
      </c>
    </row>
    <row r="4997" spans="1:31" x14ac:dyDescent="0.3">
      <c r="A4997">
        <v>2698726</v>
      </c>
      <c r="B4997">
        <v>1</v>
      </c>
      <c r="C4997" t="s">
        <v>80</v>
      </c>
      <c r="D4997" t="s">
        <v>95</v>
      </c>
      <c r="E4997" t="s">
        <v>145</v>
      </c>
      <c r="F4997" t="s">
        <v>13479</v>
      </c>
      <c r="G4997" t="s">
        <v>165</v>
      </c>
      <c r="H4997" t="s">
        <v>135</v>
      </c>
      <c r="I4997" t="s">
        <v>136</v>
      </c>
      <c r="J4997" t="s">
        <v>137</v>
      </c>
      <c r="K4997" t="s">
        <v>166</v>
      </c>
      <c r="L4997" t="s">
        <v>14122</v>
      </c>
      <c r="M4997" t="s">
        <v>14123</v>
      </c>
      <c r="N4997">
        <v>6.1883333330000001</v>
      </c>
      <c r="O4997">
        <v>1</v>
      </c>
      <c r="P4997">
        <v>0</v>
      </c>
      <c r="Q4997">
        <v>2</v>
      </c>
      <c r="R4997">
        <v>0</v>
      </c>
      <c r="S4997">
        <v>4</v>
      </c>
      <c r="T4997">
        <v>0</v>
      </c>
      <c r="U4997">
        <v>0</v>
      </c>
      <c r="V4997">
        <v>0</v>
      </c>
      <c r="W4997">
        <v>1.1964981104349999</v>
      </c>
      <c r="X4997">
        <v>0</v>
      </c>
      <c r="Y4997">
        <v>7.6386843346599598</v>
      </c>
      <c r="Z4997">
        <v>0</v>
      </c>
      <c r="AA4997">
        <v>208.35118521504657</v>
      </c>
      <c r="AB4997">
        <v>0</v>
      </c>
      <c r="AC4997">
        <v>0</v>
      </c>
      <c r="AD4997">
        <v>0</v>
      </c>
      <c r="AE4997">
        <v>217.18636766014154</v>
      </c>
    </row>
    <row r="4998" spans="1:31" x14ac:dyDescent="0.3">
      <c r="A4998">
        <v>2698761</v>
      </c>
      <c r="B4998">
        <v>1</v>
      </c>
      <c r="C4998" t="s">
        <v>81</v>
      </c>
      <c r="D4998" t="s">
        <v>115</v>
      </c>
      <c r="E4998" t="s">
        <v>145</v>
      </c>
      <c r="F4998" t="s">
        <v>14124</v>
      </c>
      <c r="G4998" t="s">
        <v>346</v>
      </c>
      <c r="H4998" t="s">
        <v>135</v>
      </c>
      <c r="I4998" t="s">
        <v>136</v>
      </c>
      <c r="J4998" t="s">
        <v>137</v>
      </c>
      <c r="K4998" t="s">
        <v>166</v>
      </c>
      <c r="L4998" t="s">
        <v>14125</v>
      </c>
      <c r="M4998" t="s">
        <v>14126</v>
      </c>
      <c r="N4998">
        <v>1.6858333329999999</v>
      </c>
      <c r="O4998">
        <v>0</v>
      </c>
      <c r="P4998">
        <v>22</v>
      </c>
      <c r="Q4998">
        <v>0</v>
      </c>
      <c r="R4998">
        <v>5</v>
      </c>
      <c r="S4998">
        <v>0</v>
      </c>
      <c r="T4998">
        <v>2</v>
      </c>
      <c r="U4998">
        <v>0</v>
      </c>
      <c r="V4998">
        <v>0</v>
      </c>
      <c r="W4998">
        <v>0</v>
      </c>
      <c r="X4998">
        <v>3.5835063075335221</v>
      </c>
      <c r="Y4998">
        <v>0</v>
      </c>
      <c r="Z4998">
        <v>19.635392767414132</v>
      </c>
      <c r="AA4998">
        <v>0</v>
      </c>
      <c r="AB4998">
        <v>0.45445871210681094</v>
      </c>
      <c r="AC4998">
        <v>0</v>
      </c>
      <c r="AD4998">
        <v>0</v>
      </c>
      <c r="AE4998">
        <v>23.673357787054464</v>
      </c>
    </row>
    <row r="4999" spans="1:31" x14ac:dyDescent="0.3">
      <c r="A4999">
        <v>2698886</v>
      </c>
      <c r="B4999">
        <v>1</v>
      </c>
      <c r="C4999" t="s">
        <v>81</v>
      </c>
      <c r="D4999" t="s">
        <v>113</v>
      </c>
      <c r="E4999" t="s">
        <v>145</v>
      </c>
      <c r="F4999" t="s">
        <v>14127</v>
      </c>
      <c r="G4999" t="s">
        <v>176</v>
      </c>
      <c r="H4999" t="s">
        <v>135</v>
      </c>
      <c r="I4999" t="s">
        <v>136</v>
      </c>
      <c r="J4999" t="s">
        <v>137</v>
      </c>
      <c r="K4999" t="s">
        <v>138</v>
      </c>
      <c r="L4999" t="s">
        <v>14128</v>
      </c>
      <c r="M4999" t="s">
        <v>14129</v>
      </c>
      <c r="N4999">
        <v>1.413888888</v>
      </c>
      <c r="O4999">
        <v>1</v>
      </c>
      <c r="P4999">
        <v>12</v>
      </c>
      <c r="Q4999">
        <v>0</v>
      </c>
      <c r="R4999">
        <v>0</v>
      </c>
      <c r="S4999">
        <v>0</v>
      </c>
      <c r="T4999">
        <v>0</v>
      </c>
      <c r="U4999">
        <v>0</v>
      </c>
      <c r="V4999">
        <v>0</v>
      </c>
      <c r="W4999">
        <v>0.27002537391833331</v>
      </c>
      <c r="X4999">
        <v>2.6180098276195358</v>
      </c>
      <c r="Y4999">
        <v>0</v>
      </c>
      <c r="Z4999">
        <v>0</v>
      </c>
      <c r="AA4999">
        <v>0</v>
      </c>
      <c r="AB4999">
        <v>0</v>
      </c>
      <c r="AC4999">
        <v>0</v>
      </c>
      <c r="AD4999">
        <v>0</v>
      </c>
      <c r="AE4999">
        <v>2.888035201537869</v>
      </c>
    </row>
    <row r="5000" spans="1:31" x14ac:dyDescent="0.3">
      <c r="A5000">
        <v>2698908</v>
      </c>
      <c r="B5000">
        <v>1</v>
      </c>
      <c r="C5000" t="s">
        <v>81</v>
      </c>
      <c r="D5000" t="s">
        <v>121</v>
      </c>
      <c r="E5000" t="s">
        <v>145</v>
      </c>
      <c r="F5000" t="s">
        <v>1418</v>
      </c>
      <c r="G5000" t="s">
        <v>176</v>
      </c>
      <c r="H5000" t="s">
        <v>135</v>
      </c>
      <c r="I5000" t="s">
        <v>136</v>
      </c>
      <c r="J5000" t="s">
        <v>137</v>
      </c>
      <c r="K5000" t="s">
        <v>138</v>
      </c>
      <c r="L5000" t="s">
        <v>14130</v>
      </c>
      <c r="M5000" t="s">
        <v>14131</v>
      </c>
      <c r="N5000">
        <v>2.0888888880000001</v>
      </c>
      <c r="O5000">
        <v>0</v>
      </c>
      <c r="P5000">
        <v>71</v>
      </c>
      <c r="Q5000">
        <v>0</v>
      </c>
      <c r="R5000">
        <v>6</v>
      </c>
      <c r="S5000">
        <v>1</v>
      </c>
      <c r="T5000">
        <v>0</v>
      </c>
      <c r="U5000">
        <v>0</v>
      </c>
      <c r="V5000">
        <v>0</v>
      </c>
      <c r="W5000">
        <v>0</v>
      </c>
      <c r="X5000">
        <v>19.54491005819407</v>
      </c>
      <c r="Y5000">
        <v>0</v>
      </c>
      <c r="Z5000">
        <v>14.046068176188712</v>
      </c>
      <c r="AA5000">
        <v>5.1382676499417865</v>
      </c>
      <c r="AB5000">
        <v>0</v>
      </c>
      <c r="AC5000">
        <v>0</v>
      </c>
      <c r="AD5000">
        <v>0</v>
      </c>
      <c r="AE5000">
        <v>38.72924588432457</v>
      </c>
    </row>
    <row r="5001" spans="1:31" x14ac:dyDescent="0.3">
      <c r="A5001">
        <v>2698961</v>
      </c>
      <c r="B5001">
        <v>1</v>
      </c>
      <c r="C5001" t="s">
        <v>81</v>
      </c>
      <c r="D5001" t="s">
        <v>121</v>
      </c>
      <c r="E5001" t="s">
        <v>145</v>
      </c>
      <c r="F5001" t="s">
        <v>14132</v>
      </c>
      <c r="G5001" t="s">
        <v>176</v>
      </c>
      <c r="H5001" t="s">
        <v>135</v>
      </c>
      <c r="I5001" t="s">
        <v>136</v>
      </c>
      <c r="J5001" t="s">
        <v>137</v>
      </c>
      <c r="K5001" t="s">
        <v>138</v>
      </c>
      <c r="L5001" t="s">
        <v>14133</v>
      </c>
      <c r="M5001" t="s">
        <v>14134</v>
      </c>
      <c r="N5001">
        <v>4.2527777770000004</v>
      </c>
      <c r="O5001">
        <v>2</v>
      </c>
      <c r="P5001">
        <v>3</v>
      </c>
      <c r="Q5001">
        <v>1</v>
      </c>
      <c r="R5001">
        <v>1</v>
      </c>
      <c r="S5001">
        <v>0</v>
      </c>
      <c r="T5001">
        <v>1</v>
      </c>
      <c r="U5001">
        <v>0</v>
      </c>
      <c r="V5001">
        <v>0</v>
      </c>
      <c r="W5001">
        <v>1.5719039640866668</v>
      </c>
      <c r="X5001">
        <v>0.88710816677670434</v>
      </c>
      <c r="Y5001">
        <v>20.321952187202804</v>
      </c>
      <c r="Z5001">
        <v>4.7117348538806816</v>
      </c>
      <c r="AA5001">
        <v>0</v>
      </c>
      <c r="AB5001">
        <v>0</v>
      </c>
      <c r="AC5001">
        <v>0</v>
      </c>
      <c r="AD5001">
        <v>0</v>
      </c>
      <c r="AE5001">
        <v>27.492699171946857</v>
      </c>
    </row>
    <row r="5002" spans="1:31" x14ac:dyDescent="0.3">
      <c r="A5002">
        <v>2698983</v>
      </c>
      <c r="B5002">
        <v>1</v>
      </c>
      <c r="C5002" t="s">
        <v>80</v>
      </c>
      <c r="D5002" t="s">
        <v>104</v>
      </c>
      <c r="E5002" t="s">
        <v>145</v>
      </c>
      <c r="F5002" t="s">
        <v>14135</v>
      </c>
      <c r="G5002" t="s">
        <v>176</v>
      </c>
      <c r="H5002" t="s">
        <v>135</v>
      </c>
      <c r="I5002" t="s">
        <v>136</v>
      </c>
      <c r="J5002" t="s">
        <v>137</v>
      </c>
      <c r="K5002" t="s">
        <v>138</v>
      </c>
      <c r="L5002" t="s">
        <v>14136</v>
      </c>
      <c r="M5002" t="s">
        <v>14137</v>
      </c>
      <c r="N5002">
        <v>4.0361111110000003</v>
      </c>
      <c r="O5002">
        <v>4</v>
      </c>
      <c r="P5002">
        <v>4</v>
      </c>
      <c r="Q5002">
        <v>18</v>
      </c>
      <c r="R5002">
        <v>12</v>
      </c>
      <c r="S5002">
        <v>3</v>
      </c>
      <c r="T5002">
        <v>19</v>
      </c>
      <c r="U5002">
        <v>2</v>
      </c>
      <c r="V5002">
        <v>0</v>
      </c>
      <c r="W5002">
        <v>29.069958555890587</v>
      </c>
      <c r="X5002">
        <v>17.336955059217239</v>
      </c>
      <c r="Y5002">
        <v>75.803365627588803</v>
      </c>
      <c r="Z5002">
        <v>49.997630793448536</v>
      </c>
      <c r="AA5002">
        <v>35.925714210331599</v>
      </c>
      <c r="AB5002">
        <v>129.45511083518721</v>
      </c>
      <c r="AC5002">
        <v>826.25571544804723</v>
      </c>
      <c r="AD5002">
        <v>0</v>
      </c>
      <c r="AE5002">
        <v>1163.8444505297111</v>
      </c>
    </row>
    <row r="5003" spans="1:31" x14ac:dyDescent="0.3">
      <c r="A5003">
        <v>2699085</v>
      </c>
      <c r="B5003">
        <v>1</v>
      </c>
      <c r="C5003" t="s">
        <v>81</v>
      </c>
      <c r="D5003" t="s">
        <v>118</v>
      </c>
      <c r="E5003" t="s">
        <v>145</v>
      </c>
      <c r="F5003" t="s">
        <v>14138</v>
      </c>
      <c r="G5003" t="s">
        <v>176</v>
      </c>
      <c r="H5003" t="s">
        <v>135</v>
      </c>
      <c r="I5003" t="s">
        <v>136</v>
      </c>
      <c r="J5003" t="s">
        <v>137</v>
      </c>
      <c r="K5003" t="s">
        <v>138</v>
      </c>
      <c r="L5003" t="s">
        <v>14139</v>
      </c>
      <c r="M5003" t="s">
        <v>14140</v>
      </c>
      <c r="N5003">
        <v>3.531666666</v>
      </c>
      <c r="O5003">
        <v>0</v>
      </c>
      <c r="P5003">
        <v>0</v>
      </c>
      <c r="Q5003">
        <v>2</v>
      </c>
      <c r="R5003">
        <v>4</v>
      </c>
      <c r="S5003">
        <v>2</v>
      </c>
      <c r="T5003">
        <v>0</v>
      </c>
      <c r="U5003">
        <v>0</v>
      </c>
      <c r="V5003">
        <v>0</v>
      </c>
      <c r="W5003">
        <v>0</v>
      </c>
      <c r="X5003">
        <v>0</v>
      </c>
      <c r="Y5003">
        <v>27.263698466513091</v>
      </c>
      <c r="Z5003">
        <v>4.3268387845572631</v>
      </c>
      <c r="AA5003">
        <v>769.26379889489658</v>
      </c>
      <c r="AB5003">
        <v>0</v>
      </c>
      <c r="AC5003">
        <v>0</v>
      </c>
      <c r="AD5003">
        <v>0</v>
      </c>
      <c r="AE5003">
        <v>800.85433614596695</v>
      </c>
    </row>
    <row r="5004" spans="1:31" x14ac:dyDescent="0.3">
      <c r="A5004">
        <v>2699110</v>
      </c>
      <c r="B5004">
        <v>1</v>
      </c>
      <c r="C5004" t="s">
        <v>81</v>
      </c>
      <c r="D5004" t="s">
        <v>114</v>
      </c>
      <c r="E5004" t="s">
        <v>145</v>
      </c>
      <c r="F5004" t="s">
        <v>14141</v>
      </c>
      <c r="G5004" t="s">
        <v>176</v>
      </c>
      <c r="H5004" t="s">
        <v>135</v>
      </c>
      <c r="I5004" t="s">
        <v>136</v>
      </c>
      <c r="J5004" t="s">
        <v>137</v>
      </c>
      <c r="K5004" t="s">
        <v>138</v>
      </c>
      <c r="L5004" t="s">
        <v>14142</v>
      </c>
      <c r="M5004" t="s">
        <v>14143</v>
      </c>
      <c r="N5004">
        <v>1.1575</v>
      </c>
      <c r="O5004">
        <v>0</v>
      </c>
      <c r="P5004">
        <v>0</v>
      </c>
      <c r="Q5004">
        <v>0</v>
      </c>
      <c r="R5004">
        <v>0</v>
      </c>
      <c r="S5004">
        <v>2</v>
      </c>
      <c r="T5004">
        <v>0</v>
      </c>
      <c r="U5004">
        <v>0</v>
      </c>
      <c r="V5004">
        <v>0</v>
      </c>
      <c r="W5004">
        <v>0</v>
      </c>
      <c r="X5004">
        <v>0</v>
      </c>
      <c r="Y5004">
        <v>0</v>
      </c>
      <c r="Z5004">
        <v>0</v>
      </c>
      <c r="AA5004">
        <v>5.3151436930495386</v>
      </c>
      <c r="AB5004">
        <v>0</v>
      </c>
      <c r="AC5004">
        <v>0</v>
      </c>
      <c r="AD5004">
        <v>0</v>
      </c>
      <c r="AE5004">
        <v>5.3151436930495386</v>
      </c>
    </row>
    <row r="5005" spans="1:31" x14ac:dyDescent="0.3">
      <c r="A5005">
        <v>2699142</v>
      </c>
      <c r="B5005">
        <v>1</v>
      </c>
      <c r="C5005" t="s">
        <v>81</v>
      </c>
      <c r="D5005" t="s">
        <v>118</v>
      </c>
      <c r="E5005" t="s">
        <v>145</v>
      </c>
      <c r="F5005" t="s">
        <v>14144</v>
      </c>
      <c r="G5005" t="s">
        <v>176</v>
      </c>
      <c r="H5005" t="s">
        <v>135</v>
      </c>
      <c r="I5005" t="s">
        <v>136</v>
      </c>
      <c r="J5005" t="s">
        <v>137</v>
      </c>
      <c r="K5005" t="s">
        <v>138</v>
      </c>
      <c r="L5005" t="s">
        <v>14145</v>
      </c>
      <c r="M5005" t="s">
        <v>14146</v>
      </c>
      <c r="N5005">
        <v>0.56388888800000003</v>
      </c>
      <c r="O5005">
        <v>0</v>
      </c>
      <c r="P5005">
        <v>7</v>
      </c>
      <c r="Q5005">
        <v>0</v>
      </c>
      <c r="R5005">
        <v>3</v>
      </c>
      <c r="S5005">
        <v>0</v>
      </c>
      <c r="T5005">
        <v>1</v>
      </c>
      <c r="U5005">
        <v>0</v>
      </c>
      <c r="V5005">
        <v>0</v>
      </c>
      <c r="W5005">
        <v>0</v>
      </c>
      <c r="X5005">
        <v>0.45027141933779258</v>
      </c>
      <c r="Y5005">
        <v>0</v>
      </c>
      <c r="Z5005">
        <v>1.2449966915010344</v>
      </c>
      <c r="AA5005">
        <v>0</v>
      </c>
      <c r="AB5005">
        <v>0.10991409710503892</v>
      </c>
      <c r="AC5005">
        <v>0</v>
      </c>
      <c r="AD5005">
        <v>0</v>
      </c>
      <c r="AE5005">
        <v>1.805182207943866</v>
      </c>
    </row>
    <row r="5006" spans="1:31" x14ac:dyDescent="0.3">
      <c r="A5006">
        <v>2699202</v>
      </c>
      <c r="B5006">
        <v>1</v>
      </c>
      <c r="C5006" t="s">
        <v>80</v>
      </c>
      <c r="D5006" t="s">
        <v>107</v>
      </c>
      <c r="E5006" t="s">
        <v>184</v>
      </c>
      <c r="F5006" t="s">
        <v>11567</v>
      </c>
      <c r="G5006" t="s">
        <v>186</v>
      </c>
      <c r="H5006" t="s">
        <v>187</v>
      </c>
      <c r="I5006" t="s">
        <v>136</v>
      </c>
      <c r="J5006" t="s">
        <v>137</v>
      </c>
      <c r="K5006" t="s">
        <v>138</v>
      </c>
      <c r="L5006" t="s">
        <v>14147</v>
      </c>
      <c r="M5006" t="s">
        <v>14148</v>
      </c>
      <c r="N5006">
        <v>2.2438888879999999</v>
      </c>
      <c r="O5006">
        <v>0</v>
      </c>
      <c r="P5006">
        <v>56</v>
      </c>
      <c r="Q5006">
        <v>0</v>
      </c>
      <c r="R5006">
        <v>0</v>
      </c>
      <c r="S5006">
        <v>0</v>
      </c>
      <c r="T5006">
        <v>5</v>
      </c>
      <c r="U5006">
        <v>0</v>
      </c>
      <c r="V5006">
        <v>0</v>
      </c>
      <c r="W5006">
        <v>0</v>
      </c>
      <c r="X5006">
        <v>23.745680302893838</v>
      </c>
      <c r="Y5006">
        <v>0</v>
      </c>
      <c r="Z5006">
        <v>0</v>
      </c>
      <c r="AA5006">
        <v>0</v>
      </c>
      <c r="AB5006">
        <v>1.253525786863928</v>
      </c>
      <c r="AC5006">
        <v>0</v>
      </c>
      <c r="AD5006">
        <v>0</v>
      </c>
      <c r="AE5006">
        <v>24.999206089757767</v>
      </c>
    </row>
    <row r="5007" spans="1:31" x14ac:dyDescent="0.3">
      <c r="A5007">
        <v>2699223</v>
      </c>
      <c r="B5007">
        <v>1</v>
      </c>
      <c r="C5007" t="s">
        <v>80</v>
      </c>
      <c r="D5007" t="s">
        <v>106</v>
      </c>
      <c r="E5007" t="s">
        <v>428</v>
      </c>
      <c r="F5007" t="s">
        <v>14149</v>
      </c>
      <c r="G5007" t="s">
        <v>831</v>
      </c>
      <c r="H5007" t="s">
        <v>187</v>
      </c>
      <c r="I5007" t="s">
        <v>136</v>
      </c>
      <c r="J5007" t="s">
        <v>137</v>
      </c>
      <c r="K5007" t="s">
        <v>138</v>
      </c>
      <c r="L5007" t="s">
        <v>14150</v>
      </c>
      <c r="M5007" t="s">
        <v>14151</v>
      </c>
      <c r="N5007">
        <v>1.536944444</v>
      </c>
      <c r="O5007">
        <v>0</v>
      </c>
      <c r="P5007">
        <v>24</v>
      </c>
      <c r="Q5007">
        <v>0</v>
      </c>
      <c r="R5007">
        <v>0</v>
      </c>
      <c r="S5007">
        <v>0</v>
      </c>
      <c r="T5007">
        <v>3</v>
      </c>
      <c r="U5007">
        <v>0</v>
      </c>
      <c r="V5007">
        <v>0</v>
      </c>
      <c r="W5007">
        <v>0</v>
      </c>
      <c r="X5007">
        <v>8.1196177011460904</v>
      </c>
      <c r="Y5007">
        <v>0</v>
      </c>
      <c r="Z5007">
        <v>0</v>
      </c>
      <c r="AA5007">
        <v>0</v>
      </c>
      <c r="AB5007">
        <v>2.5703901145013979</v>
      </c>
      <c r="AC5007">
        <v>0</v>
      </c>
      <c r="AD5007">
        <v>0</v>
      </c>
      <c r="AE5007">
        <v>10.690007815647489</v>
      </c>
    </row>
    <row r="5008" spans="1:31" x14ac:dyDescent="0.3">
      <c r="A5008">
        <v>2699231</v>
      </c>
      <c r="B5008">
        <v>1</v>
      </c>
      <c r="C5008" t="s">
        <v>80</v>
      </c>
      <c r="D5008" t="s">
        <v>99</v>
      </c>
      <c r="E5008" t="s">
        <v>213</v>
      </c>
      <c r="F5008" t="s">
        <v>14152</v>
      </c>
      <c r="G5008" t="s">
        <v>688</v>
      </c>
      <c r="H5008" t="s">
        <v>187</v>
      </c>
      <c r="I5008" t="s">
        <v>136</v>
      </c>
      <c r="J5008" t="s">
        <v>137</v>
      </c>
      <c r="K5008" t="s">
        <v>138</v>
      </c>
      <c r="L5008" t="s">
        <v>14153</v>
      </c>
      <c r="M5008" t="s">
        <v>14154</v>
      </c>
      <c r="N5008">
        <v>1.094166666</v>
      </c>
      <c r="O5008">
        <v>0</v>
      </c>
      <c r="P5008">
        <v>1</v>
      </c>
      <c r="Q5008">
        <v>0</v>
      </c>
      <c r="R5008">
        <v>0</v>
      </c>
      <c r="S5008">
        <v>0</v>
      </c>
      <c r="T5008">
        <v>0</v>
      </c>
      <c r="U5008">
        <v>0</v>
      </c>
      <c r="V5008">
        <v>0</v>
      </c>
      <c r="W5008">
        <v>0</v>
      </c>
      <c r="X5008">
        <v>0.23936349065333332</v>
      </c>
      <c r="Y5008">
        <v>0</v>
      </c>
      <c r="Z5008">
        <v>0</v>
      </c>
      <c r="AA5008">
        <v>0</v>
      </c>
      <c r="AB5008">
        <v>0</v>
      </c>
      <c r="AC5008">
        <v>0</v>
      </c>
      <c r="AD5008">
        <v>0</v>
      </c>
      <c r="AE5008">
        <v>0.23936349065333332</v>
      </c>
    </row>
    <row r="5009" spans="1:31" x14ac:dyDescent="0.3">
      <c r="A5009">
        <v>2699233</v>
      </c>
      <c r="B5009">
        <v>1</v>
      </c>
      <c r="C5009" t="s">
        <v>80</v>
      </c>
      <c r="D5009" t="s">
        <v>82</v>
      </c>
      <c r="E5009" t="s">
        <v>213</v>
      </c>
      <c r="F5009" t="s">
        <v>14155</v>
      </c>
      <c r="G5009" t="s">
        <v>215</v>
      </c>
      <c r="H5009" t="s">
        <v>187</v>
      </c>
      <c r="I5009" t="s">
        <v>136</v>
      </c>
      <c r="J5009" t="s">
        <v>137</v>
      </c>
      <c r="K5009" t="s">
        <v>138</v>
      </c>
      <c r="L5009" t="s">
        <v>14156</v>
      </c>
      <c r="M5009" t="s">
        <v>14157</v>
      </c>
      <c r="N5009">
        <v>1.113888888</v>
      </c>
      <c r="O5009">
        <v>0</v>
      </c>
      <c r="P5009">
        <v>4</v>
      </c>
      <c r="Q5009">
        <v>0</v>
      </c>
      <c r="R5009">
        <v>0</v>
      </c>
      <c r="S5009">
        <v>0</v>
      </c>
      <c r="T5009">
        <v>2</v>
      </c>
      <c r="U5009">
        <v>0</v>
      </c>
      <c r="V5009">
        <v>0</v>
      </c>
      <c r="W5009">
        <v>0</v>
      </c>
      <c r="X5009">
        <v>0.39888136703989469</v>
      </c>
      <c r="Y5009">
        <v>0</v>
      </c>
      <c r="Z5009">
        <v>0</v>
      </c>
      <c r="AA5009">
        <v>0</v>
      </c>
      <c r="AB5009">
        <v>2.1907107999330648</v>
      </c>
      <c r="AC5009">
        <v>0</v>
      </c>
      <c r="AD5009">
        <v>0</v>
      </c>
      <c r="AE5009">
        <v>2.5895921669729596</v>
      </c>
    </row>
    <row r="5010" spans="1:31" x14ac:dyDescent="0.3">
      <c r="A5010">
        <v>2699246</v>
      </c>
      <c r="B5010">
        <v>1</v>
      </c>
      <c r="C5010" t="s">
        <v>81</v>
      </c>
      <c r="D5010" t="s">
        <v>118</v>
      </c>
      <c r="E5010" t="s">
        <v>184</v>
      </c>
      <c r="F5010" t="s">
        <v>14158</v>
      </c>
      <c r="G5010" t="s">
        <v>409</v>
      </c>
      <c r="H5010" t="s">
        <v>187</v>
      </c>
      <c r="I5010" t="s">
        <v>136</v>
      </c>
      <c r="J5010" t="s">
        <v>137</v>
      </c>
      <c r="K5010" t="s">
        <v>138</v>
      </c>
      <c r="L5010" t="s">
        <v>14159</v>
      </c>
      <c r="M5010" t="s">
        <v>14160</v>
      </c>
      <c r="N5010">
        <v>0.60250000000000004</v>
      </c>
      <c r="O5010">
        <v>0</v>
      </c>
      <c r="P5010">
        <v>29</v>
      </c>
      <c r="Q5010">
        <v>0</v>
      </c>
      <c r="R5010">
        <v>3</v>
      </c>
      <c r="S5010">
        <v>0</v>
      </c>
      <c r="T5010">
        <v>6</v>
      </c>
      <c r="U5010">
        <v>0</v>
      </c>
      <c r="V5010">
        <v>0</v>
      </c>
      <c r="W5010">
        <v>0</v>
      </c>
      <c r="X5010">
        <v>3.3616554378001289</v>
      </c>
      <c r="Y5010">
        <v>0</v>
      </c>
      <c r="Z5010">
        <v>9.0863737814135009E-2</v>
      </c>
      <c r="AA5010">
        <v>0</v>
      </c>
      <c r="AB5010">
        <v>1.9993247750336764</v>
      </c>
      <c r="AC5010">
        <v>0</v>
      </c>
      <c r="AD5010">
        <v>0</v>
      </c>
      <c r="AE5010">
        <v>5.4518439506479401</v>
      </c>
    </row>
    <row r="5011" spans="1:31" x14ac:dyDescent="0.3">
      <c r="A5011">
        <v>2699230</v>
      </c>
      <c r="B5011">
        <v>2</v>
      </c>
      <c r="C5011" t="s">
        <v>80</v>
      </c>
      <c r="D5011" t="s">
        <v>111</v>
      </c>
      <c r="E5011" t="s">
        <v>145</v>
      </c>
      <c r="F5011" t="s">
        <v>14161</v>
      </c>
      <c r="G5011" t="s">
        <v>134</v>
      </c>
      <c r="H5011" t="s">
        <v>135</v>
      </c>
      <c r="I5011" t="s">
        <v>169</v>
      </c>
      <c r="J5011" t="s">
        <v>137</v>
      </c>
      <c r="K5011" t="s">
        <v>138</v>
      </c>
      <c r="L5011" t="s">
        <v>665</v>
      </c>
      <c r="M5011" t="s">
        <v>14162</v>
      </c>
      <c r="N5011">
        <v>4.6388888000000003E-2</v>
      </c>
      <c r="O5011">
        <v>0</v>
      </c>
      <c r="P5011">
        <v>572</v>
      </c>
      <c r="Q5011">
        <v>0</v>
      </c>
      <c r="R5011">
        <v>3</v>
      </c>
      <c r="S5011">
        <v>0</v>
      </c>
      <c r="T5011">
        <v>86</v>
      </c>
      <c r="U5011">
        <v>0</v>
      </c>
      <c r="V5011">
        <v>0</v>
      </c>
      <c r="W5011">
        <v>0</v>
      </c>
      <c r="X5011">
        <v>6.9179320263820481</v>
      </c>
      <c r="Y5011">
        <v>0</v>
      </c>
      <c r="Z5011">
        <v>8.883682858535466E-2</v>
      </c>
      <c r="AA5011">
        <v>0</v>
      </c>
      <c r="AB5011">
        <v>4.5981357394993951</v>
      </c>
      <c r="AC5011">
        <v>0</v>
      </c>
      <c r="AD5011">
        <v>0</v>
      </c>
      <c r="AE5011">
        <v>11.604904594466799</v>
      </c>
    </row>
    <row r="5012" spans="1:31" x14ac:dyDescent="0.3">
      <c r="A5012">
        <v>2699230</v>
      </c>
      <c r="B5012">
        <v>3</v>
      </c>
      <c r="C5012" t="s">
        <v>80</v>
      </c>
      <c r="D5012" t="s">
        <v>86</v>
      </c>
      <c r="E5012" t="s">
        <v>141</v>
      </c>
      <c r="F5012" t="s">
        <v>663</v>
      </c>
      <c r="G5012" t="s">
        <v>134</v>
      </c>
      <c r="H5012" t="s">
        <v>135</v>
      </c>
      <c r="I5012" t="s">
        <v>136</v>
      </c>
      <c r="J5012" t="s">
        <v>137</v>
      </c>
      <c r="K5012" t="s">
        <v>138</v>
      </c>
      <c r="L5012" t="s">
        <v>14162</v>
      </c>
      <c r="M5012" t="s">
        <v>14163</v>
      </c>
      <c r="N5012">
        <v>6.1666666000000002E-2</v>
      </c>
      <c r="O5012">
        <v>1</v>
      </c>
      <c r="P5012">
        <v>613</v>
      </c>
      <c r="Q5012">
        <v>0</v>
      </c>
      <c r="R5012">
        <v>108</v>
      </c>
      <c r="S5012">
        <v>0</v>
      </c>
      <c r="T5012">
        <v>81</v>
      </c>
      <c r="U5012">
        <v>0</v>
      </c>
      <c r="V5012">
        <v>0</v>
      </c>
      <c r="W5012">
        <v>0.64321025750870686</v>
      </c>
      <c r="X5012">
        <v>24.361926342090342</v>
      </c>
      <c r="Y5012">
        <v>0</v>
      </c>
      <c r="Z5012">
        <v>3.188386227464107</v>
      </c>
      <c r="AA5012">
        <v>0</v>
      </c>
      <c r="AB5012">
        <v>6.0955310269589624</v>
      </c>
      <c r="AC5012">
        <v>0</v>
      </c>
      <c r="AD5012">
        <v>0</v>
      </c>
      <c r="AE5012">
        <v>34.289053854022114</v>
      </c>
    </row>
    <row r="5013" spans="1:31" x14ac:dyDescent="0.3">
      <c r="A5013">
        <v>2699225</v>
      </c>
      <c r="B5013">
        <v>1</v>
      </c>
      <c r="C5013" t="s">
        <v>80</v>
      </c>
      <c r="D5013" t="s">
        <v>92</v>
      </c>
      <c r="E5013" t="s">
        <v>213</v>
      </c>
      <c r="F5013" t="s">
        <v>14164</v>
      </c>
      <c r="G5013" t="s">
        <v>831</v>
      </c>
      <c r="H5013" t="s">
        <v>187</v>
      </c>
      <c r="I5013" t="s">
        <v>136</v>
      </c>
      <c r="J5013" t="s">
        <v>137</v>
      </c>
      <c r="K5013" t="s">
        <v>138</v>
      </c>
      <c r="L5013" t="s">
        <v>14165</v>
      </c>
      <c r="M5013" t="s">
        <v>14166</v>
      </c>
      <c r="N5013">
        <v>2.3816666660000001</v>
      </c>
      <c r="O5013">
        <v>0</v>
      </c>
      <c r="P5013">
        <v>12</v>
      </c>
      <c r="Q5013">
        <v>0</v>
      </c>
      <c r="R5013">
        <v>0</v>
      </c>
      <c r="S5013">
        <v>0</v>
      </c>
      <c r="T5013">
        <v>0</v>
      </c>
      <c r="U5013">
        <v>0</v>
      </c>
      <c r="V5013">
        <v>0</v>
      </c>
      <c r="W5013">
        <v>0</v>
      </c>
      <c r="X5013">
        <v>4.2957695217431642</v>
      </c>
      <c r="Y5013">
        <v>0</v>
      </c>
      <c r="Z5013">
        <v>0</v>
      </c>
      <c r="AA5013">
        <v>0</v>
      </c>
      <c r="AB5013">
        <v>0</v>
      </c>
      <c r="AC5013">
        <v>0</v>
      </c>
      <c r="AD5013">
        <v>0</v>
      </c>
      <c r="AE5013">
        <v>4.2957695217431642</v>
      </c>
    </row>
    <row r="5014" spans="1:31" x14ac:dyDescent="0.3">
      <c r="A5014">
        <v>2699247</v>
      </c>
      <c r="B5014">
        <v>1</v>
      </c>
      <c r="C5014" t="s">
        <v>81</v>
      </c>
      <c r="D5014" t="s">
        <v>116</v>
      </c>
      <c r="E5014" t="s">
        <v>213</v>
      </c>
      <c r="F5014" t="s">
        <v>14167</v>
      </c>
      <c r="G5014" t="s">
        <v>688</v>
      </c>
      <c r="H5014" t="s">
        <v>187</v>
      </c>
      <c r="I5014" t="s">
        <v>136</v>
      </c>
      <c r="J5014" t="s">
        <v>137</v>
      </c>
      <c r="K5014" t="s">
        <v>138</v>
      </c>
      <c r="L5014" t="s">
        <v>14168</v>
      </c>
      <c r="M5014" t="s">
        <v>14169</v>
      </c>
      <c r="N5014">
        <v>1.0333333330000001</v>
      </c>
      <c r="O5014">
        <v>0</v>
      </c>
      <c r="P5014">
        <v>1</v>
      </c>
      <c r="Q5014">
        <v>0</v>
      </c>
      <c r="R5014">
        <v>0</v>
      </c>
      <c r="S5014">
        <v>0</v>
      </c>
      <c r="T5014">
        <v>0</v>
      </c>
      <c r="U5014">
        <v>0</v>
      </c>
      <c r="V5014">
        <v>0</v>
      </c>
      <c r="W5014">
        <v>0</v>
      </c>
      <c r="X5014">
        <v>4.8971758009622668E-2</v>
      </c>
      <c r="Y5014">
        <v>0</v>
      </c>
      <c r="Z5014">
        <v>0</v>
      </c>
      <c r="AA5014">
        <v>0</v>
      </c>
      <c r="AB5014">
        <v>0</v>
      </c>
      <c r="AC5014">
        <v>0</v>
      </c>
      <c r="AD5014">
        <v>0</v>
      </c>
      <c r="AE5014">
        <v>4.8971758009622668E-2</v>
      </c>
    </row>
    <row r="5015" spans="1:31" x14ac:dyDescent="0.3">
      <c r="A5015">
        <v>2698717</v>
      </c>
      <c r="B5015">
        <v>1</v>
      </c>
      <c r="C5015" t="s">
        <v>80</v>
      </c>
      <c r="D5015" t="s">
        <v>87</v>
      </c>
      <c r="E5015" t="s">
        <v>244</v>
      </c>
      <c r="F5015" t="s">
        <v>14170</v>
      </c>
      <c r="G5015" t="s">
        <v>346</v>
      </c>
      <c r="H5015" t="s">
        <v>187</v>
      </c>
      <c r="I5015" t="s">
        <v>136</v>
      </c>
      <c r="J5015" t="s">
        <v>137</v>
      </c>
      <c r="K5015" t="s">
        <v>166</v>
      </c>
      <c r="L5015" t="s">
        <v>14171</v>
      </c>
      <c r="M5015" t="s">
        <v>14172</v>
      </c>
      <c r="N5015">
        <v>7.5805555550000001</v>
      </c>
      <c r="O5015">
        <v>0</v>
      </c>
      <c r="P5015">
        <v>174</v>
      </c>
      <c r="Q5015">
        <v>0</v>
      </c>
      <c r="R5015">
        <v>0</v>
      </c>
      <c r="S5015">
        <v>0</v>
      </c>
      <c r="T5015">
        <v>80</v>
      </c>
      <c r="U5015">
        <v>0</v>
      </c>
      <c r="V5015">
        <v>0</v>
      </c>
      <c r="W5015">
        <v>0</v>
      </c>
      <c r="X5015">
        <v>220.18543133269051</v>
      </c>
      <c r="Y5015">
        <v>0</v>
      </c>
      <c r="Z5015">
        <v>0</v>
      </c>
      <c r="AA5015">
        <v>0</v>
      </c>
      <c r="AB5015">
        <v>296.43685535792901</v>
      </c>
      <c r="AC5015">
        <v>0</v>
      </c>
      <c r="AD5015">
        <v>0</v>
      </c>
      <c r="AE5015">
        <v>516.62228669061949</v>
      </c>
    </row>
    <row r="5016" spans="1:31" x14ac:dyDescent="0.3">
      <c r="A5016">
        <v>2699236</v>
      </c>
      <c r="B5016">
        <v>1</v>
      </c>
      <c r="C5016" t="s">
        <v>80</v>
      </c>
      <c r="D5016" t="s">
        <v>83</v>
      </c>
      <c r="E5016" t="s">
        <v>213</v>
      </c>
      <c r="F5016" t="s">
        <v>14173</v>
      </c>
      <c r="G5016" t="s">
        <v>831</v>
      </c>
      <c r="H5016" t="s">
        <v>187</v>
      </c>
      <c r="I5016" t="s">
        <v>136</v>
      </c>
      <c r="J5016" t="s">
        <v>137</v>
      </c>
      <c r="K5016" t="s">
        <v>138</v>
      </c>
      <c r="L5016" t="s">
        <v>14174</v>
      </c>
      <c r="M5016" t="s">
        <v>14175</v>
      </c>
      <c r="N5016">
        <v>2.4902777770000002</v>
      </c>
      <c r="O5016">
        <v>0</v>
      </c>
      <c r="P5016">
        <v>1</v>
      </c>
      <c r="Q5016">
        <v>0</v>
      </c>
      <c r="R5016">
        <v>0</v>
      </c>
      <c r="S5016">
        <v>0</v>
      </c>
      <c r="T5016">
        <v>0</v>
      </c>
      <c r="U5016">
        <v>0</v>
      </c>
      <c r="V5016">
        <v>0</v>
      </c>
      <c r="W5016">
        <v>0</v>
      </c>
      <c r="X5016">
        <v>0.59507087676505677</v>
      </c>
      <c r="Y5016">
        <v>0</v>
      </c>
      <c r="Z5016">
        <v>0</v>
      </c>
      <c r="AA5016">
        <v>0</v>
      </c>
      <c r="AB5016">
        <v>0</v>
      </c>
      <c r="AC5016">
        <v>0</v>
      </c>
      <c r="AD5016">
        <v>0</v>
      </c>
      <c r="AE5016">
        <v>0.59507087676505677</v>
      </c>
    </row>
    <row r="5017" spans="1:31" x14ac:dyDescent="0.3">
      <c r="A5017">
        <v>2699272</v>
      </c>
      <c r="B5017">
        <v>1</v>
      </c>
      <c r="C5017" t="s">
        <v>80</v>
      </c>
      <c r="D5017" t="s">
        <v>83</v>
      </c>
      <c r="E5017" t="s">
        <v>213</v>
      </c>
      <c r="F5017" t="s">
        <v>14176</v>
      </c>
      <c r="G5017" t="s">
        <v>688</v>
      </c>
      <c r="H5017" t="s">
        <v>187</v>
      </c>
      <c r="I5017" t="s">
        <v>136</v>
      </c>
      <c r="J5017" t="s">
        <v>137</v>
      </c>
      <c r="K5017" t="s">
        <v>138</v>
      </c>
      <c r="L5017" t="s">
        <v>14177</v>
      </c>
      <c r="M5017" t="s">
        <v>14178</v>
      </c>
      <c r="N5017">
        <v>0.62027777699999997</v>
      </c>
      <c r="O5017">
        <v>0</v>
      </c>
      <c r="P5017">
        <v>3</v>
      </c>
      <c r="Q5017">
        <v>0</v>
      </c>
      <c r="R5017">
        <v>0</v>
      </c>
      <c r="S5017">
        <v>0</v>
      </c>
      <c r="T5017">
        <v>0</v>
      </c>
      <c r="U5017">
        <v>0</v>
      </c>
      <c r="V5017">
        <v>0</v>
      </c>
      <c r="W5017">
        <v>0</v>
      </c>
      <c r="X5017">
        <v>0.30054783412694314</v>
      </c>
      <c r="Y5017">
        <v>0</v>
      </c>
      <c r="Z5017">
        <v>0</v>
      </c>
      <c r="AA5017">
        <v>0</v>
      </c>
      <c r="AB5017">
        <v>0</v>
      </c>
      <c r="AC5017">
        <v>0</v>
      </c>
      <c r="AD5017">
        <v>0</v>
      </c>
      <c r="AE5017">
        <v>0.30054783412694314</v>
      </c>
    </row>
    <row r="5018" spans="1:31" x14ac:dyDescent="0.3">
      <c r="A5018">
        <v>2699277</v>
      </c>
      <c r="B5018">
        <v>1</v>
      </c>
      <c r="C5018" t="s">
        <v>81</v>
      </c>
      <c r="D5018" t="s">
        <v>118</v>
      </c>
      <c r="E5018" t="s">
        <v>213</v>
      </c>
      <c r="F5018" t="s">
        <v>14179</v>
      </c>
      <c r="G5018" t="s">
        <v>831</v>
      </c>
      <c r="H5018" t="s">
        <v>187</v>
      </c>
      <c r="I5018" t="s">
        <v>136</v>
      </c>
      <c r="J5018" t="s">
        <v>137</v>
      </c>
      <c r="K5018" t="s">
        <v>138</v>
      </c>
      <c r="L5018" t="s">
        <v>14180</v>
      </c>
      <c r="M5018" t="s">
        <v>14181</v>
      </c>
      <c r="N5018">
        <v>0.55916666599999998</v>
      </c>
      <c r="O5018">
        <v>0</v>
      </c>
      <c r="P5018">
        <v>8</v>
      </c>
      <c r="Q5018">
        <v>0</v>
      </c>
      <c r="R5018">
        <v>0</v>
      </c>
      <c r="S5018">
        <v>0</v>
      </c>
      <c r="T5018">
        <v>1</v>
      </c>
      <c r="U5018">
        <v>0</v>
      </c>
      <c r="V5018">
        <v>0</v>
      </c>
      <c r="W5018">
        <v>0</v>
      </c>
      <c r="X5018">
        <v>1.0385371831909773</v>
      </c>
      <c r="Y5018">
        <v>0</v>
      </c>
      <c r="Z5018">
        <v>0</v>
      </c>
      <c r="AA5018">
        <v>0</v>
      </c>
      <c r="AB5018">
        <v>0.55444364975999993</v>
      </c>
      <c r="AC5018">
        <v>0</v>
      </c>
      <c r="AD5018">
        <v>0</v>
      </c>
      <c r="AE5018">
        <v>1.5929808329509774</v>
      </c>
    </row>
    <row r="5019" spans="1:31" x14ac:dyDescent="0.3">
      <c r="A5019">
        <v>2698681</v>
      </c>
      <c r="B5019">
        <v>1</v>
      </c>
      <c r="C5019" t="s">
        <v>81</v>
      </c>
      <c r="D5019" t="s">
        <v>118</v>
      </c>
      <c r="E5019" t="s">
        <v>160</v>
      </c>
      <c r="F5019" t="s">
        <v>14182</v>
      </c>
      <c r="G5019" t="s">
        <v>165</v>
      </c>
      <c r="H5019" t="s">
        <v>135</v>
      </c>
      <c r="I5019" t="s">
        <v>136</v>
      </c>
      <c r="J5019" t="s">
        <v>137</v>
      </c>
      <c r="K5019" t="s">
        <v>166</v>
      </c>
      <c r="L5019" t="s">
        <v>14183</v>
      </c>
      <c r="M5019" t="s">
        <v>14184</v>
      </c>
      <c r="N5019">
        <v>7.869722222</v>
      </c>
      <c r="O5019">
        <v>0</v>
      </c>
      <c r="P5019">
        <v>94</v>
      </c>
      <c r="Q5019">
        <v>0</v>
      </c>
      <c r="R5019">
        <v>10</v>
      </c>
      <c r="S5019">
        <v>0</v>
      </c>
      <c r="T5019">
        <v>9</v>
      </c>
      <c r="U5019">
        <v>0</v>
      </c>
      <c r="V5019">
        <v>0</v>
      </c>
      <c r="W5019">
        <v>0</v>
      </c>
      <c r="X5019">
        <v>147.46487145416759</v>
      </c>
      <c r="Y5019">
        <v>0</v>
      </c>
      <c r="Z5019">
        <v>80.197403045264366</v>
      </c>
      <c r="AA5019">
        <v>0</v>
      </c>
      <c r="AB5019">
        <v>28.232795629386743</v>
      </c>
      <c r="AC5019">
        <v>0</v>
      </c>
      <c r="AD5019">
        <v>0</v>
      </c>
      <c r="AE5019">
        <v>255.8950701288187</v>
      </c>
    </row>
    <row r="5020" spans="1:31" x14ac:dyDescent="0.3">
      <c r="A5020">
        <v>2698757</v>
      </c>
      <c r="B5020">
        <v>1</v>
      </c>
      <c r="C5020" t="s">
        <v>81</v>
      </c>
      <c r="D5020" t="s">
        <v>123</v>
      </c>
      <c r="E5020" t="s">
        <v>160</v>
      </c>
      <c r="F5020" t="s">
        <v>14185</v>
      </c>
      <c r="G5020" t="s">
        <v>346</v>
      </c>
      <c r="H5020" t="s">
        <v>135</v>
      </c>
      <c r="I5020" t="s">
        <v>136</v>
      </c>
      <c r="J5020" t="s">
        <v>137</v>
      </c>
      <c r="K5020" t="s">
        <v>166</v>
      </c>
      <c r="L5020" t="s">
        <v>14186</v>
      </c>
      <c r="M5020" t="s">
        <v>14187</v>
      </c>
      <c r="N5020">
        <v>7.6825000000000001</v>
      </c>
      <c r="O5020">
        <v>0</v>
      </c>
      <c r="P5020">
        <v>880</v>
      </c>
      <c r="Q5020">
        <v>0</v>
      </c>
      <c r="R5020">
        <v>0</v>
      </c>
      <c r="S5020">
        <v>0</v>
      </c>
      <c r="T5020">
        <v>89</v>
      </c>
      <c r="U5020">
        <v>0</v>
      </c>
      <c r="V5020">
        <v>0</v>
      </c>
      <c r="W5020">
        <v>0</v>
      </c>
      <c r="X5020">
        <v>1066.6618887535055</v>
      </c>
      <c r="Y5020">
        <v>0</v>
      </c>
      <c r="Z5020">
        <v>0</v>
      </c>
      <c r="AA5020">
        <v>0</v>
      </c>
      <c r="AB5020">
        <v>533.09493917217708</v>
      </c>
      <c r="AC5020">
        <v>0</v>
      </c>
      <c r="AD5020">
        <v>0</v>
      </c>
      <c r="AE5020">
        <v>1599.7568279256825</v>
      </c>
    </row>
    <row r="5021" spans="1:31" x14ac:dyDescent="0.3">
      <c r="A5021">
        <v>2698758</v>
      </c>
      <c r="B5021">
        <v>1</v>
      </c>
      <c r="C5021" t="s">
        <v>81</v>
      </c>
      <c r="D5021" t="s">
        <v>121</v>
      </c>
      <c r="E5021" t="s">
        <v>132</v>
      </c>
      <c r="F5021" t="s">
        <v>13563</v>
      </c>
      <c r="G5021" t="s">
        <v>165</v>
      </c>
      <c r="H5021" t="s">
        <v>135</v>
      </c>
      <c r="I5021" t="s">
        <v>136</v>
      </c>
      <c r="J5021" t="s">
        <v>137</v>
      </c>
      <c r="K5021" t="s">
        <v>166</v>
      </c>
      <c r="L5021" t="s">
        <v>14188</v>
      </c>
      <c r="M5021" t="s">
        <v>14189</v>
      </c>
      <c r="N5021">
        <v>8.2524999999999995</v>
      </c>
      <c r="O5021">
        <v>4</v>
      </c>
      <c r="P5021">
        <v>270</v>
      </c>
      <c r="Q5021">
        <v>0</v>
      </c>
      <c r="R5021">
        <v>58</v>
      </c>
      <c r="S5021">
        <v>3</v>
      </c>
      <c r="T5021">
        <v>13</v>
      </c>
      <c r="U5021">
        <v>0</v>
      </c>
      <c r="V5021">
        <v>0</v>
      </c>
      <c r="W5021">
        <v>6.298394131190002</v>
      </c>
      <c r="X5021">
        <v>256.40725855257284</v>
      </c>
      <c r="Y5021">
        <v>0</v>
      </c>
      <c r="Z5021">
        <v>115.4721737358078</v>
      </c>
      <c r="AA5021">
        <v>42.153273726449591</v>
      </c>
      <c r="AB5021">
        <v>79.004381059188319</v>
      </c>
      <c r="AC5021">
        <v>0</v>
      </c>
      <c r="AD5021">
        <v>0</v>
      </c>
      <c r="AE5021">
        <v>499.33548120520857</v>
      </c>
    </row>
    <row r="5022" spans="1:31" x14ac:dyDescent="0.3">
      <c r="A5022">
        <v>2698778</v>
      </c>
      <c r="B5022">
        <v>1</v>
      </c>
      <c r="C5022" t="s">
        <v>81</v>
      </c>
      <c r="D5022" t="s">
        <v>123</v>
      </c>
      <c r="E5022" t="s">
        <v>160</v>
      </c>
      <c r="F5022" t="s">
        <v>14190</v>
      </c>
      <c r="G5022" t="s">
        <v>346</v>
      </c>
      <c r="H5022" t="s">
        <v>135</v>
      </c>
      <c r="I5022" t="s">
        <v>136</v>
      </c>
      <c r="J5022" t="s">
        <v>137</v>
      </c>
      <c r="K5022" t="s">
        <v>166</v>
      </c>
      <c r="L5022" t="s">
        <v>14191</v>
      </c>
      <c r="M5022" t="s">
        <v>14192</v>
      </c>
      <c r="N5022">
        <v>7.3738888879999998</v>
      </c>
      <c r="O5022">
        <v>0</v>
      </c>
      <c r="P5022">
        <v>7917</v>
      </c>
      <c r="Q5022">
        <v>0</v>
      </c>
      <c r="R5022">
        <v>1</v>
      </c>
      <c r="S5022">
        <v>3</v>
      </c>
      <c r="T5022">
        <v>1397</v>
      </c>
      <c r="U5022">
        <v>0</v>
      </c>
      <c r="V5022">
        <v>4</v>
      </c>
      <c r="W5022">
        <v>0</v>
      </c>
      <c r="X5022">
        <v>8462.6280447224362</v>
      </c>
      <c r="Y5022">
        <v>0</v>
      </c>
      <c r="Z5022">
        <v>0</v>
      </c>
      <c r="AA5022">
        <v>253.14058978658147</v>
      </c>
      <c r="AB5022">
        <v>6845.670668128264</v>
      </c>
      <c r="AC5022">
        <v>0</v>
      </c>
      <c r="AD5022">
        <v>348.08138022439698</v>
      </c>
      <c r="AE5022">
        <v>15909.520682861679</v>
      </c>
    </row>
    <row r="5023" spans="1:31" x14ac:dyDescent="0.3">
      <c r="A5023">
        <v>2698816</v>
      </c>
      <c r="B5023">
        <v>1</v>
      </c>
      <c r="C5023" t="s">
        <v>81</v>
      </c>
      <c r="D5023" t="s">
        <v>123</v>
      </c>
      <c r="E5023" t="s">
        <v>160</v>
      </c>
      <c r="F5023" t="s">
        <v>14193</v>
      </c>
      <c r="G5023" t="s">
        <v>346</v>
      </c>
      <c r="H5023" t="s">
        <v>135</v>
      </c>
      <c r="I5023" t="s">
        <v>136</v>
      </c>
      <c r="J5023" t="s">
        <v>137</v>
      </c>
      <c r="K5023" t="s">
        <v>166</v>
      </c>
      <c r="L5023" t="s">
        <v>14194</v>
      </c>
      <c r="M5023" t="s">
        <v>14195</v>
      </c>
      <c r="N5023">
        <v>6.7408333330000003</v>
      </c>
      <c r="O5023">
        <v>0</v>
      </c>
      <c r="P5023">
        <v>5955</v>
      </c>
      <c r="Q5023">
        <v>0</v>
      </c>
      <c r="R5023">
        <v>0</v>
      </c>
      <c r="S5023">
        <v>0</v>
      </c>
      <c r="T5023">
        <v>312</v>
      </c>
      <c r="U5023">
        <v>0</v>
      </c>
      <c r="V5023">
        <v>1</v>
      </c>
      <c r="W5023">
        <v>0</v>
      </c>
      <c r="X5023">
        <v>6297.8624992983196</v>
      </c>
      <c r="Y5023">
        <v>0</v>
      </c>
      <c r="Z5023">
        <v>0</v>
      </c>
      <c r="AA5023">
        <v>0</v>
      </c>
      <c r="AB5023">
        <v>2045.3423989075091</v>
      </c>
      <c r="AC5023">
        <v>0</v>
      </c>
      <c r="AD5023">
        <v>121.78880737106893</v>
      </c>
      <c r="AE5023">
        <v>8464.9937055768987</v>
      </c>
    </row>
    <row r="5024" spans="1:31" x14ac:dyDescent="0.3">
      <c r="A5024">
        <v>2699080</v>
      </c>
      <c r="B5024">
        <v>1</v>
      </c>
      <c r="C5024" t="s">
        <v>81</v>
      </c>
      <c r="D5024" t="s">
        <v>113</v>
      </c>
      <c r="E5024" t="s">
        <v>160</v>
      </c>
      <c r="F5024" t="s">
        <v>14196</v>
      </c>
      <c r="G5024" t="s">
        <v>134</v>
      </c>
      <c r="H5024" t="s">
        <v>135</v>
      </c>
      <c r="I5024" t="s">
        <v>136</v>
      </c>
      <c r="J5024" t="s">
        <v>137</v>
      </c>
      <c r="K5024" t="s">
        <v>138</v>
      </c>
      <c r="L5024" t="s">
        <v>14197</v>
      </c>
      <c r="M5024" t="s">
        <v>14198</v>
      </c>
      <c r="N5024">
        <v>0.55277777699999997</v>
      </c>
      <c r="O5024">
        <v>0</v>
      </c>
      <c r="P5024">
        <v>333</v>
      </c>
      <c r="Q5024">
        <v>0</v>
      </c>
      <c r="R5024">
        <v>31</v>
      </c>
      <c r="S5024">
        <v>7</v>
      </c>
      <c r="T5024">
        <v>11</v>
      </c>
      <c r="U5024">
        <v>0</v>
      </c>
      <c r="V5024">
        <v>0</v>
      </c>
      <c r="W5024">
        <v>0</v>
      </c>
      <c r="X5024">
        <v>31.100399091889948</v>
      </c>
      <c r="Y5024">
        <v>0</v>
      </c>
      <c r="Z5024">
        <v>2.7269804289934938</v>
      </c>
      <c r="AA5024">
        <v>379.24436032715425</v>
      </c>
      <c r="AB5024">
        <v>4.1433028696499621</v>
      </c>
      <c r="AC5024">
        <v>0</v>
      </c>
      <c r="AD5024">
        <v>0</v>
      </c>
      <c r="AE5024">
        <v>417.21504271768765</v>
      </c>
    </row>
    <row r="5025" spans="1:31" x14ac:dyDescent="0.3">
      <c r="A5025">
        <v>2699108</v>
      </c>
      <c r="B5025">
        <v>1</v>
      </c>
      <c r="C5025" t="s">
        <v>81</v>
      </c>
      <c r="D5025" t="s">
        <v>120</v>
      </c>
      <c r="E5025" t="s">
        <v>145</v>
      </c>
      <c r="F5025" t="s">
        <v>9742</v>
      </c>
      <c r="G5025" t="s">
        <v>134</v>
      </c>
      <c r="H5025" t="s">
        <v>135</v>
      </c>
      <c r="I5025" t="s">
        <v>136</v>
      </c>
      <c r="J5025" t="s">
        <v>137</v>
      </c>
      <c r="K5025" t="s">
        <v>138</v>
      </c>
      <c r="L5025" t="s">
        <v>14199</v>
      </c>
      <c r="M5025" t="s">
        <v>14200</v>
      </c>
      <c r="N5025">
        <v>0.811111111</v>
      </c>
      <c r="O5025">
        <v>1</v>
      </c>
      <c r="P5025">
        <v>0</v>
      </c>
      <c r="Q5025">
        <v>48</v>
      </c>
      <c r="R5025">
        <v>5</v>
      </c>
      <c r="S5025">
        <v>2</v>
      </c>
      <c r="T5025">
        <v>1</v>
      </c>
      <c r="U5025">
        <v>0</v>
      </c>
      <c r="V5025">
        <v>0</v>
      </c>
      <c r="W5025">
        <v>0.1482293683325</v>
      </c>
      <c r="X5025">
        <v>0</v>
      </c>
      <c r="Y5025">
        <v>17.456563121245395</v>
      </c>
      <c r="Z5025">
        <v>1.4734194356470174</v>
      </c>
      <c r="AA5025">
        <v>21.169433458790024</v>
      </c>
      <c r="AB5025">
        <v>0.82662321839333919</v>
      </c>
      <c r="AC5025">
        <v>0</v>
      </c>
      <c r="AD5025">
        <v>0</v>
      </c>
      <c r="AE5025">
        <v>41.074268602408274</v>
      </c>
    </row>
    <row r="5026" spans="1:31" x14ac:dyDescent="0.3">
      <c r="A5026">
        <v>2699112</v>
      </c>
      <c r="B5026">
        <v>1</v>
      </c>
      <c r="C5026" t="s">
        <v>80</v>
      </c>
      <c r="D5026" t="s">
        <v>100</v>
      </c>
      <c r="E5026" t="s">
        <v>132</v>
      </c>
      <c r="F5026" t="s">
        <v>9521</v>
      </c>
      <c r="G5026" t="s">
        <v>134</v>
      </c>
      <c r="H5026" t="s">
        <v>135</v>
      </c>
      <c r="I5026" t="s">
        <v>136</v>
      </c>
      <c r="J5026" t="s">
        <v>137</v>
      </c>
      <c r="K5026" t="s">
        <v>138</v>
      </c>
      <c r="L5026" t="s">
        <v>14201</v>
      </c>
      <c r="M5026" t="s">
        <v>14202</v>
      </c>
      <c r="N5026">
        <v>0.95888888800000005</v>
      </c>
      <c r="O5026">
        <v>0</v>
      </c>
      <c r="P5026">
        <v>286</v>
      </c>
      <c r="Q5026">
        <v>0</v>
      </c>
      <c r="R5026">
        <v>22</v>
      </c>
      <c r="S5026">
        <v>8</v>
      </c>
      <c r="T5026">
        <v>63</v>
      </c>
      <c r="U5026">
        <v>2</v>
      </c>
      <c r="V5026">
        <v>1</v>
      </c>
      <c r="W5026">
        <v>0</v>
      </c>
      <c r="X5026">
        <v>51.664717984218271</v>
      </c>
      <c r="Y5026">
        <v>0</v>
      </c>
      <c r="Z5026">
        <v>28.094966791204609</v>
      </c>
      <c r="AA5026">
        <v>111.88197594932893</v>
      </c>
      <c r="AB5026">
        <v>51.693695529077743</v>
      </c>
      <c r="AC5026">
        <v>111.03183803643438</v>
      </c>
      <c r="AD5026">
        <v>27.249294598645101</v>
      </c>
      <c r="AE5026">
        <v>381.61648888890903</v>
      </c>
    </row>
    <row r="5027" spans="1:31" x14ac:dyDescent="0.3">
      <c r="A5027">
        <v>2699113</v>
      </c>
      <c r="B5027">
        <v>1</v>
      </c>
      <c r="C5027" t="s">
        <v>81</v>
      </c>
      <c r="D5027" t="s">
        <v>114</v>
      </c>
      <c r="E5027" t="s">
        <v>160</v>
      </c>
      <c r="F5027" t="s">
        <v>14203</v>
      </c>
      <c r="G5027" t="s">
        <v>134</v>
      </c>
      <c r="H5027" t="s">
        <v>135</v>
      </c>
      <c r="I5027" t="s">
        <v>136</v>
      </c>
      <c r="J5027" t="s">
        <v>137</v>
      </c>
      <c r="K5027" t="s">
        <v>138</v>
      </c>
      <c r="L5027" t="s">
        <v>14204</v>
      </c>
      <c r="M5027" t="s">
        <v>14205</v>
      </c>
      <c r="N5027">
        <v>0.112777777</v>
      </c>
      <c r="O5027">
        <v>0</v>
      </c>
      <c r="P5027">
        <v>237</v>
      </c>
      <c r="Q5027">
        <v>0</v>
      </c>
      <c r="R5027">
        <v>9</v>
      </c>
      <c r="S5027">
        <v>0</v>
      </c>
      <c r="T5027">
        <v>17</v>
      </c>
      <c r="U5027">
        <v>0</v>
      </c>
      <c r="V5027">
        <v>0</v>
      </c>
      <c r="W5027">
        <v>0</v>
      </c>
      <c r="X5027">
        <v>1.8720108538921267</v>
      </c>
      <c r="Y5027">
        <v>0</v>
      </c>
      <c r="Z5027">
        <v>2.0592267744193857</v>
      </c>
      <c r="AA5027">
        <v>0</v>
      </c>
      <c r="AB5027">
        <v>0.79524142223568417</v>
      </c>
      <c r="AC5027">
        <v>0</v>
      </c>
      <c r="AD5027">
        <v>0</v>
      </c>
      <c r="AE5027">
        <v>4.726479050547197</v>
      </c>
    </row>
    <row r="5028" spans="1:31" x14ac:dyDescent="0.3">
      <c r="A5028">
        <v>2699131</v>
      </c>
      <c r="B5028">
        <v>1</v>
      </c>
      <c r="C5028" t="s">
        <v>81</v>
      </c>
      <c r="D5028" t="s">
        <v>113</v>
      </c>
      <c r="E5028" t="s">
        <v>145</v>
      </c>
      <c r="F5028" t="s">
        <v>14206</v>
      </c>
      <c r="G5028" t="s">
        <v>176</v>
      </c>
      <c r="H5028" t="s">
        <v>135</v>
      </c>
      <c r="I5028" t="s">
        <v>136</v>
      </c>
      <c r="J5028" t="s">
        <v>137</v>
      </c>
      <c r="K5028" t="s">
        <v>138</v>
      </c>
      <c r="L5028" t="s">
        <v>14207</v>
      </c>
      <c r="M5028" t="s">
        <v>14208</v>
      </c>
      <c r="N5028">
        <v>4.9844444440000002</v>
      </c>
      <c r="O5028">
        <v>0</v>
      </c>
      <c r="P5028">
        <v>0</v>
      </c>
      <c r="Q5028">
        <v>0</v>
      </c>
      <c r="R5028">
        <v>19</v>
      </c>
      <c r="S5028">
        <v>0</v>
      </c>
      <c r="T5028">
        <v>1</v>
      </c>
      <c r="U5028">
        <v>0</v>
      </c>
      <c r="V5028">
        <v>0</v>
      </c>
      <c r="W5028">
        <v>0</v>
      </c>
      <c r="X5028">
        <v>0</v>
      </c>
      <c r="Y5028">
        <v>0</v>
      </c>
      <c r="Z5028">
        <v>107.05674897166551</v>
      </c>
      <c r="AA5028">
        <v>0</v>
      </c>
      <c r="AB5028">
        <v>3.0144399665291246</v>
      </c>
      <c r="AC5028">
        <v>0</v>
      </c>
      <c r="AD5028">
        <v>0</v>
      </c>
      <c r="AE5028">
        <v>110.07118893819464</v>
      </c>
    </row>
    <row r="5029" spans="1:31" x14ac:dyDescent="0.3">
      <c r="A5029">
        <v>2699151</v>
      </c>
      <c r="B5029">
        <v>1</v>
      </c>
      <c r="C5029" t="s">
        <v>81</v>
      </c>
      <c r="D5029" t="s">
        <v>123</v>
      </c>
      <c r="E5029" t="s">
        <v>160</v>
      </c>
      <c r="F5029" t="s">
        <v>14209</v>
      </c>
      <c r="G5029" t="s">
        <v>134</v>
      </c>
      <c r="H5029" t="s">
        <v>135</v>
      </c>
      <c r="I5029" t="s">
        <v>136</v>
      </c>
      <c r="J5029" t="s">
        <v>137</v>
      </c>
      <c r="K5029" t="s">
        <v>138</v>
      </c>
      <c r="L5029" t="s">
        <v>14210</v>
      </c>
      <c r="M5029" t="s">
        <v>14211</v>
      </c>
      <c r="N5029">
        <v>0.92166666600000002</v>
      </c>
      <c r="O5029">
        <v>0</v>
      </c>
      <c r="P5029">
        <v>2713</v>
      </c>
      <c r="Q5029">
        <v>0</v>
      </c>
      <c r="R5029">
        <v>2</v>
      </c>
      <c r="S5029">
        <v>1</v>
      </c>
      <c r="T5029">
        <v>437</v>
      </c>
      <c r="U5029">
        <v>0</v>
      </c>
      <c r="V5029">
        <v>18</v>
      </c>
      <c r="W5029">
        <v>0</v>
      </c>
      <c r="X5029">
        <v>516.562683876292</v>
      </c>
      <c r="Y5029">
        <v>0</v>
      </c>
      <c r="Z5029">
        <v>2.3072176223361081</v>
      </c>
      <c r="AA5029">
        <v>15.864433831132274</v>
      </c>
      <c r="AB5029">
        <v>398.45293209515961</v>
      </c>
      <c r="AC5029">
        <v>0</v>
      </c>
      <c r="AD5029">
        <v>288.37640126638178</v>
      </c>
      <c r="AE5029">
        <v>1221.5636686913017</v>
      </c>
    </row>
    <row r="5030" spans="1:31" x14ac:dyDescent="0.3">
      <c r="A5030">
        <v>2699153</v>
      </c>
      <c r="B5030">
        <v>1</v>
      </c>
      <c r="C5030" t="s">
        <v>80</v>
      </c>
      <c r="D5030" t="s">
        <v>94</v>
      </c>
      <c r="E5030" t="s">
        <v>160</v>
      </c>
      <c r="F5030" t="s">
        <v>14212</v>
      </c>
      <c r="G5030" t="s">
        <v>134</v>
      </c>
      <c r="H5030" t="s">
        <v>135</v>
      </c>
      <c r="I5030" t="s">
        <v>136</v>
      </c>
      <c r="J5030" t="s">
        <v>137</v>
      </c>
      <c r="K5030" t="s">
        <v>138</v>
      </c>
      <c r="L5030" t="s">
        <v>14213</v>
      </c>
      <c r="M5030" t="s">
        <v>14214</v>
      </c>
      <c r="N5030">
        <v>0.84972222200000003</v>
      </c>
      <c r="O5030">
        <v>0</v>
      </c>
      <c r="P5030">
        <v>2</v>
      </c>
      <c r="Q5030">
        <v>4</v>
      </c>
      <c r="R5030">
        <v>28</v>
      </c>
      <c r="S5030">
        <v>4</v>
      </c>
      <c r="T5030">
        <v>43</v>
      </c>
      <c r="U5030">
        <v>2</v>
      </c>
      <c r="V5030">
        <v>0</v>
      </c>
      <c r="W5030">
        <v>0</v>
      </c>
      <c r="X5030">
        <v>0.16522067071860558</v>
      </c>
      <c r="Y5030">
        <v>0.57831148104595009</v>
      </c>
      <c r="Z5030">
        <v>2.3544814720266669</v>
      </c>
      <c r="AA5030">
        <v>13.531025844108528</v>
      </c>
      <c r="AB5030">
        <v>23.78384504918678</v>
      </c>
      <c r="AC5030">
        <v>27.313897878131595</v>
      </c>
      <c r="AD5030">
        <v>0</v>
      </c>
      <c r="AE5030">
        <v>67.726782395218123</v>
      </c>
    </row>
    <row r="5031" spans="1:31" x14ac:dyDescent="0.3">
      <c r="A5031">
        <v>2699189</v>
      </c>
      <c r="B5031">
        <v>1</v>
      </c>
      <c r="C5031" t="s">
        <v>80</v>
      </c>
      <c r="D5031" t="s">
        <v>105</v>
      </c>
      <c r="E5031" t="s">
        <v>145</v>
      </c>
      <c r="F5031" t="s">
        <v>14215</v>
      </c>
      <c r="G5031" t="s">
        <v>176</v>
      </c>
      <c r="H5031" t="s">
        <v>135</v>
      </c>
      <c r="I5031" t="s">
        <v>136</v>
      </c>
      <c r="J5031" t="s">
        <v>137</v>
      </c>
      <c r="K5031" t="s">
        <v>138</v>
      </c>
      <c r="L5031" t="s">
        <v>14216</v>
      </c>
      <c r="M5031" t="s">
        <v>14217</v>
      </c>
      <c r="N5031">
        <v>3.4819444439999998</v>
      </c>
      <c r="O5031">
        <v>0</v>
      </c>
      <c r="P5031">
        <v>660</v>
      </c>
      <c r="Q5031">
        <v>0</v>
      </c>
      <c r="R5031">
        <v>71</v>
      </c>
      <c r="S5031">
        <v>2</v>
      </c>
      <c r="T5031">
        <v>72</v>
      </c>
      <c r="U5031">
        <v>0</v>
      </c>
      <c r="V5031">
        <v>0</v>
      </c>
      <c r="W5031">
        <v>0</v>
      </c>
      <c r="X5031">
        <v>442.57154845391892</v>
      </c>
      <c r="Y5031">
        <v>0</v>
      </c>
      <c r="Z5031">
        <v>53.142834636504858</v>
      </c>
      <c r="AA5031">
        <v>53.905293429290751</v>
      </c>
      <c r="AB5031">
        <v>222.98210329830624</v>
      </c>
      <c r="AC5031">
        <v>0</v>
      </c>
      <c r="AD5031">
        <v>0</v>
      </c>
      <c r="AE5031">
        <v>772.60177981802076</v>
      </c>
    </row>
    <row r="5032" spans="1:31" x14ac:dyDescent="0.3">
      <c r="A5032">
        <v>2699253</v>
      </c>
      <c r="B5032">
        <v>1</v>
      </c>
      <c r="C5032" t="s">
        <v>81</v>
      </c>
      <c r="D5032" t="s">
        <v>115</v>
      </c>
      <c r="E5032" t="s">
        <v>132</v>
      </c>
      <c r="F5032" t="s">
        <v>14218</v>
      </c>
      <c r="G5032" t="s">
        <v>134</v>
      </c>
      <c r="H5032" t="s">
        <v>135</v>
      </c>
      <c r="I5032" t="s">
        <v>136</v>
      </c>
      <c r="J5032" t="s">
        <v>137</v>
      </c>
      <c r="K5032" t="s">
        <v>138</v>
      </c>
      <c r="L5032" t="s">
        <v>14219</v>
      </c>
      <c r="M5032" t="s">
        <v>14220</v>
      </c>
      <c r="N5032">
        <v>1.0833333329999999</v>
      </c>
      <c r="O5032">
        <v>1</v>
      </c>
      <c r="P5032">
        <v>474</v>
      </c>
      <c r="Q5032">
        <v>0</v>
      </c>
      <c r="R5032">
        <v>10</v>
      </c>
      <c r="S5032">
        <v>2</v>
      </c>
      <c r="T5032">
        <v>41</v>
      </c>
      <c r="U5032">
        <v>0</v>
      </c>
      <c r="V5032">
        <v>0</v>
      </c>
      <c r="W5032">
        <v>0.24766290438250002</v>
      </c>
      <c r="X5032">
        <v>47.156978855326315</v>
      </c>
      <c r="Y5032">
        <v>0</v>
      </c>
      <c r="Z5032">
        <v>0</v>
      </c>
      <c r="AA5032">
        <v>6.7278271768098703</v>
      </c>
      <c r="AB5032">
        <v>11.795186801328967</v>
      </c>
      <c r="AC5032">
        <v>0</v>
      </c>
      <c r="AD5032">
        <v>0</v>
      </c>
      <c r="AE5032">
        <v>65.927655737847658</v>
      </c>
    </row>
    <row r="5033" spans="1:31" x14ac:dyDescent="0.3">
      <c r="A5033">
        <v>2699281</v>
      </c>
      <c r="B5033">
        <v>1</v>
      </c>
      <c r="C5033" t="s">
        <v>80</v>
      </c>
      <c r="D5033" t="s">
        <v>85</v>
      </c>
      <c r="E5033" t="s">
        <v>428</v>
      </c>
      <c r="F5033" t="s">
        <v>14221</v>
      </c>
      <c r="G5033" t="s">
        <v>1177</v>
      </c>
      <c r="H5033" t="s">
        <v>187</v>
      </c>
      <c r="I5033" t="s">
        <v>136</v>
      </c>
      <c r="J5033" t="s">
        <v>137</v>
      </c>
      <c r="K5033" t="s">
        <v>138</v>
      </c>
      <c r="L5033" t="s">
        <v>14222</v>
      </c>
      <c r="M5033" t="s">
        <v>14223</v>
      </c>
      <c r="N5033">
        <v>2.5533333329999999</v>
      </c>
      <c r="O5033">
        <v>0</v>
      </c>
      <c r="P5033">
        <v>95</v>
      </c>
      <c r="Q5033">
        <v>0</v>
      </c>
      <c r="R5033">
        <v>0</v>
      </c>
      <c r="S5033">
        <v>0</v>
      </c>
      <c r="T5033">
        <v>39</v>
      </c>
      <c r="U5033">
        <v>0</v>
      </c>
      <c r="V5033">
        <v>0</v>
      </c>
      <c r="W5033">
        <v>0</v>
      </c>
      <c r="X5033">
        <v>35.870089842847044</v>
      </c>
      <c r="Y5033">
        <v>0</v>
      </c>
      <c r="Z5033">
        <v>0</v>
      </c>
      <c r="AA5033">
        <v>0</v>
      </c>
      <c r="AB5033">
        <v>75.290080049453934</v>
      </c>
      <c r="AC5033">
        <v>0</v>
      </c>
      <c r="AD5033">
        <v>0</v>
      </c>
      <c r="AE5033">
        <v>111.16016989230098</v>
      </c>
    </row>
    <row r="5034" spans="1:31" x14ac:dyDescent="0.3">
      <c r="A5034">
        <v>2699254</v>
      </c>
      <c r="B5034">
        <v>1</v>
      </c>
      <c r="C5034" t="s">
        <v>80</v>
      </c>
      <c r="D5034" t="s">
        <v>100</v>
      </c>
      <c r="E5034" t="s">
        <v>428</v>
      </c>
      <c r="F5034" t="s">
        <v>14224</v>
      </c>
      <c r="G5034" t="s">
        <v>903</v>
      </c>
      <c r="H5034" t="s">
        <v>187</v>
      </c>
      <c r="I5034" t="s">
        <v>136</v>
      </c>
      <c r="J5034" t="s">
        <v>137</v>
      </c>
      <c r="K5034" t="s">
        <v>138</v>
      </c>
      <c r="L5034" t="s">
        <v>14225</v>
      </c>
      <c r="M5034" t="s">
        <v>14226</v>
      </c>
      <c r="N5034">
        <v>2.5780555550000002</v>
      </c>
      <c r="O5034">
        <v>0</v>
      </c>
      <c r="P5034">
        <v>6</v>
      </c>
      <c r="Q5034">
        <v>0</v>
      </c>
      <c r="R5034">
        <v>0</v>
      </c>
      <c r="S5034">
        <v>0</v>
      </c>
      <c r="T5034">
        <v>3</v>
      </c>
      <c r="U5034">
        <v>0</v>
      </c>
      <c r="V5034">
        <v>0</v>
      </c>
      <c r="W5034">
        <v>0</v>
      </c>
      <c r="X5034">
        <v>2.2322293378201925</v>
      </c>
      <c r="Y5034">
        <v>0</v>
      </c>
      <c r="Z5034">
        <v>0</v>
      </c>
      <c r="AA5034">
        <v>0</v>
      </c>
      <c r="AB5034">
        <v>18.226304242846417</v>
      </c>
      <c r="AC5034">
        <v>0</v>
      </c>
      <c r="AD5034">
        <v>0</v>
      </c>
      <c r="AE5034">
        <v>20.458533580666611</v>
      </c>
    </row>
    <row r="5035" spans="1:31" x14ac:dyDescent="0.3">
      <c r="A5035">
        <v>2699265</v>
      </c>
      <c r="B5035">
        <v>1</v>
      </c>
      <c r="C5035" t="s">
        <v>80</v>
      </c>
      <c r="D5035" t="s">
        <v>82</v>
      </c>
      <c r="E5035" t="s">
        <v>213</v>
      </c>
      <c r="F5035" t="s">
        <v>14227</v>
      </c>
      <c r="G5035" t="s">
        <v>215</v>
      </c>
      <c r="H5035" t="s">
        <v>187</v>
      </c>
      <c r="I5035" t="s">
        <v>136</v>
      </c>
      <c r="J5035" t="s">
        <v>137</v>
      </c>
      <c r="K5035" t="s">
        <v>138</v>
      </c>
      <c r="L5035" t="s">
        <v>14228</v>
      </c>
      <c r="M5035" t="s">
        <v>14229</v>
      </c>
      <c r="N5035">
        <v>3.2116666660000002</v>
      </c>
      <c r="O5035">
        <v>0</v>
      </c>
      <c r="P5035">
        <v>0</v>
      </c>
      <c r="Q5035">
        <v>0</v>
      </c>
      <c r="R5035">
        <v>0</v>
      </c>
      <c r="S5035">
        <v>0</v>
      </c>
      <c r="T5035">
        <v>1</v>
      </c>
      <c r="U5035">
        <v>0</v>
      </c>
      <c r="V5035">
        <v>0</v>
      </c>
      <c r="W5035">
        <v>0</v>
      </c>
      <c r="X5035">
        <v>0</v>
      </c>
      <c r="Y5035">
        <v>0</v>
      </c>
      <c r="Z5035">
        <v>0</v>
      </c>
      <c r="AA5035">
        <v>0</v>
      </c>
      <c r="AB5035">
        <v>21.072478600536922</v>
      </c>
      <c r="AC5035">
        <v>0</v>
      </c>
      <c r="AD5035">
        <v>0</v>
      </c>
      <c r="AE5035">
        <v>21.072478600536922</v>
      </c>
    </row>
    <row r="5036" spans="1:31" x14ac:dyDescent="0.3">
      <c r="A5036">
        <v>2699301</v>
      </c>
      <c r="B5036">
        <v>1</v>
      </c>
      <c r="C5036" t="s">
        <v>80</v>
      </c>
      <c r="D5036" t="s">
        <v>83</v>
      </c>
      <c r="E5036" t="s">
        <v>145</v>
      </c>
      <c r="F5036" t="s">
        <v>14230</v>
      </c>
      <c r="G5036" t="s">
        <v>442</v>
      </c>
      <c r="H5036" t="s">
        <v>135</v>
      </c>
      <c r="I5036" t="s">
        <v>169</v>
      </c>
      <c r="J5036" t="s">
        <v>137</v>
      </c>
      <c r="K5036" t="s">
        <v>138</v>
      </c>
      <c r="L5036" t="s">
        <v>14231</v>
      </c>
      <c r="M5036" t="s">
        <v>14232</v>
      </c>
      <c r="N5036">
        <v>1.3888888E-2</v>
      </c>
      <c r="O5036">
        <v>0</v>
      </c>
      <c r="P5036">
        <v>400</v>
      </c>
      <c r="Q5036">
        <v>0</v>
      </c>
      <c r="R5036">
        <v>0</v>
      </c>
      <c r="S5036">
        <v>0</v>
      </c>
      <c r="T5036">
        <v>11</v>
      </c>
      <c r="U5036">
        <v>0</v>
      </c>
      <c r="V5036">
        <v>0</v>
      </c>
      <c r="W5036">
        <v>0</v>
      </c>
      <c r="X5036">
        <v>2.070749698120129</v>
      </c>
      <c r="Y5036">
        <v>0</v>
      </c>
      <c r="Z5036">
        <v>0</v>
      </c>
      <c r="AA5036">
        <v>0</v>
      </c>
      <c r="AB5036">
        <v>0.15203185004602501</v>
      </c>
      <c r="AC5036">
        <v>0</v>
      </c>
      <c r="AD5036">
        <v>0</v>
      </c>
      <c r="AE5036">
        <v>2.2227815481661541</v>
      </c>
    </row>
    <row r="5037" spans="1:31" x14ac:dyDescent="0.3">
      <c r="A5037">
        <v>2698685</v>
      </c>
      <c r="B5037">
        <v>1</v>
      </c>
      <c r="C5037" t="s">
        <v>81</v>
      </c>
      <c r="D5037" t="s">
        <v>127</v>
      </c>
      <c r="E5037" t="s">
        <v>132</v>
      </c>
      <c r="F5037" t="s">
        <v>14233</v>
      </c>
      <c r="G5037" t="s">
        <v>165</v>
      </c>
      <c r="H5037" t="s">
        <v>135</v>
      </c>
      <c r="I5037" t="s">
        <v>136</v>
      </c>
      <c r="J5037" t="s">
        <v>137</v>
      </c>
      <c r="K5037" t="s">
        <v>166</v>
      </c>
      <c r="L5037" t="s">
        <v>14234</v>
      </c>
      <c r="M5037" t="s">
        <v>14235</v>
      </c>
      <c r="N5037">
        <v>4.1886111110000002</v>
      </c>
      <c r="O5037">
        <v>9</v>
      </c>
      <c r="P5037">
        <v>3</v>
      </c>
      <c r="Q5037">
        <v>287</v>
      </c>
      <c r="R5037">
        <v>46</v>
      </c>
      <c r="S5037">
        <v>17</v>
      </c>
      <c r="T5037">
        <v>2</v>
      </c>
      <c r="U5037">
        <v>0</v>
      </c>
      <c r="V5037">
        <v>0</v>
      </c>
      <c r="W5037">
        <v>14.309593098754483</v>
      </c>
      <c r="X5037">
        <v>1.6713933488536112</v>
      </c>
      <c r="Y5037">
        <v>868.059546042737</v>
      </c>
      <c r="Z5037">
        <v>46.913943527178247</v>
      </c>
      <c r="AA5037">
        <v>108.79079304182315</v>
      </c>
      <c r="AB5037">
        <v>47.964320094268054</v>
      </c>
      <c r="AC5037">
        <v>0</v>
      </c>
      <c r="AD5037">
        <v>0</v>
      </c>
      <c r="AE5037">
        <v>1087.7095891536146</v>
      </c>
    </row>
    <row r="5038" spans="1:31" x14ac:dyDescent="0.3">
      <c r="A5038">
        <v>2698704</v>
      </c>
      <c r="B5038">
        <v>1</v>
      </c>
      <c r="C5038" t="s">
        <v>81</v>
      </c>
      <c r="D5038" t="s">
        <v>113</v>
      </c>
      <c r="E5038" t="s">
        <v>160</v>
      </c>
      <c r="F5038" t="s">
        <v>1806</v>
      </c>
      <c r="G5038" t="s">
        <v>165</v>
      </c>
      <c r="H5038" t="s">
        <v>135</v>
      </c>
      <c r="I5038" t="s">
        <v>136</v>
      </c>
      <c r="J5038" t="s">
        <v>137</v>
      </c>
      <c r="K5038" t="s">
        <v>166</v>
      </c>
      <c r="L5038" t="s">
        <v>14236</v>
      </c>
      <c r="M5038" t="s">
        <v>14237</v>
      </c>
      <c r="N5038">
        <v>5.8075000000000001</v>
      </c>
      <c r="O5038">
        <v>0</v>
      </c>
      <c r="P5038">
        <v>629</v>
      </c>
      <c r="Q5038">
        <v>0</v>
      </c>
      <c r="R5038">
        <v>142</v>
      </c>
      <c r="S5038">
        <v>2</v>
      </c>
      <c r="T5038">
        <v>26</v>
      </c>
      <c r="U5038">
        <v>0</v>
      </c>
      <c r="V5038">
        <v>0</v>
      </c>
      <c r="W5038">
        <v>0</v>
      </c>
      <c r="X5038">
        <v>369.583701537607</v>
      </c>
      <c r="Y5038">
        <v>0</v>
      </c>
      <c r="Z5038">
        <v>716.39278996241364</v>
      </c>
      <c r="AA5038">
        <v>11.419831977478728</v>
      </c>
      <c r="AB5038">
        <v>77.054518972474625</v>
      </c>
      <c r="AC5038">
        <v>0</v>
      </c>
      <c r="AD5038">
        <v>0</v>
      </c>
      <c r="AE5038">
        <v>1174.4508424499738</v>
      </c>
    </row>
    <row r="5039" spans="1:31" x14ac:dyDescent="0.3">
      <c r="A5039">
        <v>2698714</v>
      </c>
      <c r="B5039">
        <v>1</v>
      </c>
      <c r="C5039" t="s">
        <v>80</v>
      </c>
      <c r="D5039" t="s">
        <v>94</v>
      </c>
      <c r="E5039" t="s">
        <v>160</v>
      </c>
      <c r="F5039" t="s">
        <v>9514</v>
      </c>
      <c r="G5039" t="s">
        <v>165</v>
      </c>
      <c r="H5039" t="s">
        <v>135</v>
      </c>
      <c r="I5039" t="s">
        <v>136</v>
      </c>
      <c r="J5039" t="s">
        <v>137</v>
      </c>
      <c r="K5039" t="s">
        <v>166</v>
      </c>
      <c r="L5039" t="s">
        <v>14238</v>
      </c>
      <c r="M5039" t="s">
        <v>14239</v>
      </c>
      <c r="N5039">
        <v>6.506388888</v>
      </c>
      <c r="O5039">
        <v>0</v>
      </c>
      <c r="P5039">
        <v>350</v>
      </c>
      <c r="Q5039">
        <v>3</v>
      </c>
      <c r="R5039">
        <v>1</v>
      </c>
      <c r="S5039">
        <v>3</v>
      </c>
      <c r="T5039">
        <v>24</v>
      </c>
      <c r="U5039">
        <v>0</v>
      </c>
      <c r="V5039">
        <v>0</v>
      </c>
      <c r="W5039">
        <v>0</v>
      </c>
      <c r="X5039">
        <v>185.89062862892047</v>
      </c>
      <c r="Y5039">
        <v>197.91810158233596</v>
      </c>
      <c r="Z5039">
        <v>6.8926818084827781</v>
      </c>
      <c r="AA5039">
        <v>30.258150485914186</v>
      </c>
      <c r="AB5039">
        <v>23.238607107345498</v>
      </c>
      <c r="AC5039">
        <v>0</v>
      </c>
      <c r="AD5039">
        <v>0</v>
      </c>
      <c r="AE5039">
        <v>444.19816961299892</v>
      </c>
    </row>
    <row r="5040" spans="1:31" x14ac:dyDescent="0.3">
      <c r="A5040">
        <v>2698755</v>
      </c>
      <c r="B5040">
        <v>1</v>
      </c>
      <c r="C5040" t="s">
        <v>80</v>
      </c>
      <c r="D5040" t="s">
        <v>93</v>
      </c>
      <c r="E5040" t="s">
        <v>160</v>
      </c>
      <c r="F5040" t="s">
        <v>14240</v>
      </c>
      <c r="G5040" t="s">
        <v>346</v>
      </c>
      <c r="H5040" t="s">
        <v>135</v>
      </c>
      <c r="I5040" t="s">
        <v>136</v>
      </c>
      <c r="J5040" t="s">
        <v>137</v>
      </c>
      <c r="K5040" t="s">
        <v>166</v>
      </c>
      <c r="L5040" t="s">
        <v>14241</v>
      </c>
      <c r="M5040" t="s">
        <v>14242</v>
      </c>
      <c r="N5040">
        <v>3.8536111110000002</v>
      </c>
      <c r="O5040">
        <v>0</v>
      </c>
      <c r="P5040">
        <v>6628</v>
      </c>
      <c r="Q5040">
        <v>0</v>
      </c>
      <c r="R5040">
        <v>1</v>
      </c>
      <c r="S5040">
        <v>4</v>
      </c>
      <c r="T5040">
        <v>457</v>
      </c>
      <c r="U5040">
        <v>0</v>
      </c>
      <c r="V5040">
        <v>0</v>
      </c>
      <c r="W5040">
        <v>0</v>
      </c>
      <c r="X5040">
        <v>3925.0721681425562</v>
      </c>
      <c r="Y5040">
        <v>0</v>
      </c>
      <c r="Z5040">
        <v>67.041002025430089</v>
      </c>
      <c r="AA5040">
        <v>157.70561700689012</v>
      </c>
      <c r="AB5040">
        <v>2170.7484283900012</v>
      </c>
      <c r="AC5040">
        <v>0</v>
      </c>
      <c r="AD5040">
        <v>0</v>
      </c>
      <c r="AE5040">
        <v>6320.5672155648772</v>
      </c>
    </row>
    <row r="5041" spans="1:31" x14ac:dyDescent="0.3">
      <c r="A5041">
        <v>2698787</v>
      </c>
      <c r="B5041">
        <v>1</v>
      </c>
      <c r="C5041" t="s">
        <v>80</v>
      </c>
      <c r="D5041" t="s">
        <v>91</v>
      </c>
      <c r="E5041" t="s">
        <v>145</v>
      </c>
      <c r="F5041" t="s">
        <v>12431</v>
      </c>
      <c r="G5041" t="s">
        <v>346</v>
      </c>
      <c r="H5041" t="s">
        <v>135</v>
      </c>
      <c r="I5041" t="s">
        <v>136</v>
      </c>
      <c r="J5041" t="s">
        <v>137</v>
      </c>
      <c r="K5041" t="s">
        <v>166</v>
      </c>
      <c r="L5041" t="s">
        <v>14243</v>
      </c>
      <c r="M5041" t="s">
        <v>14244</v>
      </c>
      <c r="N5041">
        <v>1.6325000000000001</v>
      </c>
      <c r="O5041">
        <v>0</v>
      </c>
      <c r="P5041">
        <v>939</v>
      </c>
      <c r="Q5041">
        <v>0</v>
      </c>
      <c r="R5041">
        <v>0</v>
      </c>
      <c r="S5041">
        <v>0</v>
      </c>
      <c r="T5041">
        <v>26</v>
      </c>
      <c r="U5041">
        <v>0</v>
      </c>
      <c r="V5041">
        <v>0</v>
      </c>
      <c r="W5041">
        <v>0</v>
      </c>
      <c r="X5041">
        <v>261.18917482483295</v>
      </c>
      <c r="Y5041">
        <v>0</v>
      </c>
      <c r="Z5041">
        <v>0</v>
      </c>
      <c r="AA5041">
        <v>0</v>
      </c>
      <c r="AB5041">
        <v>80.27354320253454</v>
      </c>
      <c r="AC5041">
        <v>0</v>
      </c>
      <c r="AD5041">
        <v>0</v>
      </c>
      <c r="AE5041">
        <v>341.46271802736749</v>
      </c>
    </row>
    <row r="5042" spans="1:31" x14ac:dyDescent="0.3">
      <c r="A5042">
        <v>2698825</v>
      </c>
      <c r="B5042">
        <v>1</v>
      </c>
      <c r="C5042" t="s">
        <v>80</v>
      </c>
      <c r="D5042" t="s">
        <v>107</v>
      </c>
      <c r="E5042" t="s">
        <v>160</v>
      </c>
      <c r="F5042" t="s">
        <v>12492</v>
      </c>
      <c r="G5042" t="s">
        <v>165</v>
      </c>
      <c r="H5042" t="s">
        <v>135</v>
      </c>
      <c r="I5042" t="s">
        <v>136</v>
      </c>
      <c r="J5042" t="s">
        <v>137</v>
      </c>
      <c r="K5042" t="s">
        <v>166</v>
      </c>
      <c r="L5042" t="s">
        <v>14245</v>
      </c>
      <c r="M5042" t="s">
        <v>14246</v>
      </c>
      <c r="N5042">
        <v>2.9669444440000001</v>
      </c>
      <c r="O5042">
        <v>0</v>
      </c>
      <c r="P5042">
        <v>1340</v>
      </c>
      <c r="Q5042">
        <v>27</v>
      </c>
      <c r="R5042">
        <v>88</v>
      </c>
      <c r="S5042">
        <v>7</v>
      </c>
      <c r="T5042">
        <v>53</v>
      </c>
      <c r="U5042">
        <v>0</v>
      </c>
      <c r="V5042">
        <v>3</v>
      </c>
      <c r="W5042">
        <v>0</v>
      </c>
      <c r="X5042">
        <v>363.7428547226304</v>
      </c>
      <c r="Y5042">
        <v>1158.3247794478123</v>
      </c>
      <c r="Z5042">
        <v>254.67933448314253</v>
      </c>
      <c r="AA5042">
        <v>104.80740274513761</v>
      </c>
      <c r="AB5042">
        <v>294.86902228724171</v>
      </c>
      <c r="AC5042">
        <v>0</v>
      </c>
      <c r="AD5042">
        <v>31.503799540667519</v>
      </c>
      <c r="AE5042">
        <v>2207.927193226632</v>
      </c>
    </row>
    <row r="5043" spans="1:31" x14ac:dyDescent="0.3">
      <c r="A5043">
        <v>2698925</v>
      </c>
      <c r="B5043">
        <v>1</v>
      </c>
      <c r="C5043" t="s">
        <v>81</v>
      </c>
      <c r="D5043" t="s">
        <v>123</v>
      </c>
      <c r="E5043" t="s">
        <v>132</v>
      </c>
      <c r="F5043" t="s">
        <v>3093</v>
      </c>
      <c r="G5043" t="s">
        <v>134</v>
      </c>
      <c r="H5043" t="s">
        <v>135</v>
      </c>
      <c r="I5043" t="s">
        <v>136</v>
      </c>
      <c r="J5043" t="s">
        <v>137</v>
      </c>
      <c r="K5043" t="s">
        <v>138</v>
      </c>
      <c r="L5043" t="s">
        <v>14247</v>
      </c>
      <c r="M5043" t="s">
        <v>14248</v>
      </c>
      <c r="N5043">
        <v>1.8588888880000001</v>
      </c>
      <c r="O5043">
        <v>3</v>
      </c>
      <c r="P5043">
        <v>1</v>
      </c>
      <c r="Q5043">
        <v>112</v>
      </c>
      <c r="R5043">
        <v>48</v>
      </c>
      <c r="S5043">
        <v>8</v>
      </c>
      <c r="T5043">
        <v>5</v>
      </c>
      <c r="U5043">
        <v>0</v>
      </c>
      <c r="V5043">
        <v>0</v>
      </c>
      <c r="W5043">
        <v>0.43848768912230046</v>
      </c>
      <c r="X5043">
        <v>0.34249290068666671</v>
      </c>
      <c r="Y5043">
        <v>135.24798428110932</v>
      </c>
      <c r="Z5043">
        <v>62.183654118837424</v>
      </c>
      <c r="AA5043">
        <v>1.384361872899305</v>
      </c>
      <c r="AB5043">
        <v>8.0058971818303668</v>
      </c>
      <c r="AC5043">
        <v>0</v>
      </c>
      <c r="AD5043">
        <v>0</v>
      </c>
      <c r="AE5043">
        <v>207.60287804448538</v>
      </c>
    </row>
    <row r="5044" spans="1:31" x14ac:dyDescent="0.3">
      <c r="A5044">
        <v>2698990</v>
      </c>
      <c r="B5044">
        <v>1</v>
      </c>
      <c r="C5044" t="s">
        <v>80</v>
      </c>
      <c r="D5044" t="s">
        <v>95</v>
      </c>
      <c r="E5044" t="s">
        <v>132</v>
      </c>
      <c r="F5044" t="s">
        <v>14249</v>
      </c>
      <c r="G5044" t="s">
        <v>346</v>
      </c>
      <c r="H5044" t="s">
        <v>135</v>
      </c>
      <c r="I5044" t="s">
        <v>136</v>
      </c>
      <c r="J5044" t="s">
        <v>137</v>
      </c>
      <c r="K5044" t="s">
        <v>166</v>
      </c>
      <c r="L5044" t="s">
        <v>14250</v>
      </c>
      <c r="M5044" t="s">
        <v>14251</v>
      </c>
      <c r="N5044">
        <v>0.29583333299999998</v>
      </c>
      <c r="O5044">
        <v>0</v>
      </c>
      <c r="P5044">
        <v>1276</v>
      </c>
      <c r="Q5044">
        <v>0</v>
      </c>
      <c r="R5044">
        <v>10</v>
      </c>
      <c r="S5044">
        <v>0</v>
      </c>
      <c r="T5044">
        <v>75</v>
      </c>
      <c r="U5044">
        <v>0</v>
      </c>
      <c r="V5044">
        <v>0</v>
      </c>
      <c r="W5044">
        <v>0</v>
      </c>
      <c r="X5044">
        <v>50.32449738900533</v>
      </c>
      <c r="Y5044">
        <v>0</v>
      </c>
      <c r="Z5044">
        <v>0.75266858553678417</v>
      </c>
      <c r="AA5044">
        <v>0</v>
      </c>
      <c r="AB5044">
        <v>30.845794409122625</v>
      </c>
      <c r="AC5044">
        <v>0</v>
      </c>
      <c r="AD5044">
        <v>0</v>
      </c>
      <c r="AE5044">
        <v>81.92296038366473</v>
      </c>
    </row>
    <row r="5045" spans="1:31" x14ac:dyDescent="0.3">
      <c r="A5045">
        <v>2698997</v>
      </c>
      <c r="B5045">
        <v>1</v>
      </c>
      <c r="C5045" t="s">
        <v>81</v>
      </c>
      <c r="D5045" t="s">
        <v>128</v>
      </c>
      <c r="E5045" t="s">
        <v>145</v>
      </c>
      <c r="F5045" t="s">
        <v>14252</v>
      </c>
      <c r="G5045" t="s">
        <v>165</v>
      </c>
      <c r="H5045" t="s">
        <v>135</v>
      </c>
      <c r="I5045" t="s">
        <v>136</v>
      </c>
      <c r="J5045" t="s">
        <v>137</v>
      </c>
      <c r="K5045" t="s">
        <v>166</v>
      </c>
      <c r="L5045" t="s">
        <v>14253</v>
      </c>
      <c r="M5045" t="s">
        <v>14254</v>
      </c>
      <c r="N5045">
        <v>2.0161111109999998</v>
      </c>
      <c r="O5045">
        <v>1</v>
      </c>
      <c r="P5045">
        <v>1201</v>
      </c>
      <c r="Q5045">
        <v>4</v>
      </c>
      <c r="R5045">
        <v>60</v>
      </c>
      <c r="S5045">
        <v>0</v>
      </c>
      <c r="T5045">
        <v>75</v>
      </c>
      <c r="U5045">
        <v>1</v>
      </c>
      <c r="V5045">
        <v>0</v>
      </c>
      <c r="W5045">
        <v>0.18630840822120531</v>
      </c>
      <c r="X5045">
        <v>482.26613492386065</v>
      </c>
      <c r="Y5045">
        <v>10.132583219068342</v>
      </c>
      <c r="Z5045">
        <v>49.176105097337881</v>
      </c>
      <c r="AA5045">
        <v>0</v>
      </c>
      <c r="AB5045">
        <v>190.1103562870461</v>
      </c>
      <c r="AC5045">
        <v>126.97666216316148</v>
      </c>
      <c r="AD5045">
        <v>0</v>
      </c>
      <c r="AE5045">
        <v>858.84815009869567</v>
      </c>
    </row>
    <row r="5046" spans="1:31" x14ac:dyDescent="0.3">
      <c r="A5046">
        <v>2699055</v>
      </c>
      <c r="B5046">
        <v>1</v>
      </c>
      <c r="C5046" t="s">
        <v>81</v>
      </c>
      <c r="D5046" t="s">
        <v>123</v>
      </c>
      <c r="E5046" t="s">
        <v>132</v>
      </c>
      <c r="F5046" t="s">
        <v>9057</v>
      </c>
      <c r="G5046" t="s">
        <v>134</v>
      </c>
      <c r="H5046" t="s">
        <v>135</v>
      </c>
      <c r="I5046" t="s">
        <v>136</v>
      </c>
      <c r="J5046" t="s">
        <v>137</v>
      </c>
      <c r="K5046" t="s">
        <v>138</v>
      </c>
      <c r="L5046" t="s">
        <v>14255</v>
      </c>
      <c r="M5046" t="s">
        <v>14256</v>
      </c>
      <c r="N5046">
        <v>0.31388888799999998</v>
      </c>
      <c r="O5046">
        <v>2</v>
      </c>
      <c r="P5046">
        <v>381</v>
      </c>
      <c r="Q5046">
        <v>148</v>
      </c>
      <c r="R5046">
        <v>59</v>
      </c>
      <c r="S5046">
        <v>12</v>
      </c>
      <c r="T5046">
        <v>35</v>
      </c>
      <c r="U5046">
        <v>0</v>
      </c>
      <c r="V5046">
        <v>0</v>
      </c>
      <c r="W5046">
        <v>0.11489711179999999</v>
      </c>
      <c r="X5046">
        <v>16.688398734967148</v>
      </c>
      <c r="Y5046">
        <v>59.642283753451544</v>
      </c>
      <c r="Z5046">
        <v>24.613946884148262</v>
      </c>
      <c r="AA5046">
        <v>3.8469147814032434</v>
      </c>
      <c r="AB5046">
        <v>6.05798795786247</v>
      </c>
      <c r="AC5046">
        <v>0</v>
      </c>
      <c r="AD5046">
        <v>0</v>
      </c>
      <c r="AE5046">
        <v>110.96442922363266</v>
      </c>
    </row>
    <row r="5047" spans="1:31" x14ac:dyDescent="0.3">
      <c r="A5047">
        <v>2699064</v>
      </c>
      <c r="B5047">
        <v>1</v>
      </c>
      <c r="C5047" t="s">
        <v>81</v>
      </c>
      <c r="D5047" t="s">
        <v>117</v>
      </c>
      <c r="E5047" t="s">
        <v>160</v>
      </c>
      <c r="F5047" t="s">
        <v>6740</v>
      </c>
      <c r="G5047" t="s">
        <v>134</v>
      </c>
      <c r="H5047" t="s">
        <v>135</v>
      </c>
      <c r="I5047" t="s">
        <v>169</v>
      </c>
      <c r="J5047" t="s">
        <v>137</v>
      </c>
      <c r="K5047" t="s">
        <v>138</v>
      </c>
      <c r="L5047" t="s">
        <v>14257</v>
      </c>
      <c r="M5047" t="s">
        <v>14258</v>
      </c>
      <c r="N5047">
        <v>1.0277777E-2</v>
      </c>
      <c r="O5047">
        <v>6</v>
      </c>
      <c r="P5047">
        <v>451</v>
      </c>
      <c r="Q5047">
        <v>40</v>
      </c>
      <c r="R5047">
        <v>49</v>
      </c>
      <c r="S5047">
        <v>13</v>
      </c>
      <c r="T5047">
        <v>29</v>
      </c>
      <c r="U5047">
        <v>3</v>
      </c>
      <c r="V5047">
        <v>0</v>
      </c>
      <c r="W5047">
        <v>0.8629102032339987</v>
      </c>
      <c r="X5047">
        <v>0.56653246498370258</v>
      </c>
      <c r="Y5047">
        <v>0.69664677473191883</v>
      </c>
      <c r="Z5047">
        <v>0.16059725397712304</v>
      </c>
      <c r="AA5047">
        <v>0.57783837907750935</v>
      </c>
      <c r="AB5047">
        <v>0.22534428140225271</v>
      </c>
      <c r="AC5047">
        <v>3.4441947946651097</v>
      </c>
      <c r="AD5047">
        <v>0</v>
      </c>
      <c r="AE5047">
        <v>6.5340641520716147</v>
      </c>
    </row>
    <row r="5048" spans="1:31" x14ac:dyDescent="0.3">
      <c r="A5048">
        <v>2699221</v>
      </c>
      <c r="B5048">
        <v>1</v>
      </c>
      <c r="C5048" t="s">
        <v>80</v>
      </c>
      <c r="D5048" t="s">
        <v>105</v>
      </c>
      <c r="E5048" t="s">
        <v>213</v>
      </c>
      <c r="F5048" t="s">
        <v>14259</v>
      </c>
      <c r="G5048" t="s">
        <v>831</v>
      </c>
      <c r="H5048" t="s">
        <v>187</v>
      </c>
      <c r="I5048" t="s">
        <v>136</v>
      </c>
      <c r="J5048" t="s">
        <v>137</v>
      </c>
      <c r="K5048" t="s">
        <v>138</v>
      </c>
      <c r="L5048" t="s">
        <v>14260</v>
      </c>
      <c r="M5048" t="s">
        <v>14261</v>
      </c>
      <c r="N5048">
        <v>5.9175000000000004</v>
      </c>
      <c r="O5048">
        <v>0</v>
      </c>
      <c r="P5048">
        <v>5</v>
      </c>
      <c r="Q5048">
        <v>0</v>
      </c>
      <c r="R5048">
        <v>0</v>
      </c>
      <c r="S5048">
        <v>0</v>
      </c>
      <c r="T5048">
        <v>0</v>
      </c>
      <c r="U5048">
        <v>0</v>
      </c>
      <c r="V5048">
        <v>0</v>
      </c>
      <c r="W5048">
        <v>0</v>
      </c>
      <c r="X5048">
        <v>7.0691220084359907</v>
      </c>
      <c r="Y5048">
        <v>0</v>
      </c>
      <c r="Z5048">
        <v>0</v>
      </c>
      <c r="AA5048">
        <v>0</v>
      </c>
      <c r="AB5048">
        <v>0</v>
      </c>
      <c r="AC5048">
        <v>0</v>
      </c>
      <c r="AD5048">
        <v>0</v>
      </c>
      <c r="AE5048">
        <v>7.0691220084359907</v>
      </c>
    </row>
    <row r="5049" spans="1:31" x14ac:dyDescent="0.3">
      <c r="A5049">
        <v>2699288</v>
      </c>
      <c r="B5049">
        <v>1</v>
      </c>
      <c r="C5049" t="s">
        <v>80</v>
      </c>
      <c r="D5049" t="s">
        <v>96</v>
      </c>
      <c r="E5049" t="s">
        <v>213</v>
      </c>
      <c r="F5049" t="s">
        <v>14262</v>
      </c>
      <c r="G5049" t="s">
        <v>831</v>
      </c>
      <c r="H5049" t="s">
        <v>187</v>
      </c>
      <c r="I5049" t="s">
        <v>136</v>
      </c>
      <c r="J5049" t="s">
        <v>137</v>
      </c>
      <c r="K5049" t="s">
        <v>138</v>
      </c>
      <c r="L5049" t="s">
        <v>14263</v>
      </c>
      <c r="M5049" t="s">
        <v>14264</v>
      </c>
      <c r="N5049">
        <v>4.2275</v>
      </c>
      <c r="O5049">
        <v>0</v>
      </c>
      <c r="P5049">
        <v>2</v>
      </c>
      <c r="Q5049">
        <v>0</v>
      </c>
      <c r="R5049">
        <v>0</v>
      </c>
      <c r="S5049">
        <v>0</v>
      </c>
      <c r="T5049">
        <v>0</v>
      </c>
      <c r="U5049">
        <v>0</v>
      </c>
      <c r="V5049">
        <v>0</v>
      </c>
      <c r="W5049">
        <v>0</v>
      </c>
      <c r="X5049">
        <v>2.1401457084239048</v>
      </c>
      <c r="Y5049">
        <v>0</v>
      </c>
      <c r="Z5049">
        <v>0</v>
      </c>
      <c r="AA5049">
        <v>0</v>
      </c>
      <c r="AB5049">
        <v>0</v>
      </c>
      <c r="AC5049">
        <v>0</v>
      </c>
      <c r="AD5049">
        <v>0</v>
      </c>
      <c r="AE5049">
        <v>2.1401457084239048</v>
      </c>
    </row>
    <row r="5050" spans="1:31" x14ac:dyDescent="0.3">
      <c r="A5050">
        <v>2699312</v>
      </c>
      <c r="B5050">
        <v>1</v>
      </c>
      <c r="C5050" t="s">
        <v>80</v>
      </c>
      <c r="D5050" t="s">
        <v>95</v>
      </c>
      <c r="E5050" t="s">
        <v>184</v>
      </c>
      <c r="F5050" t="s">
        <v>14265</v>
      </c>
      <c r="G5050" t="s">
        <v>409</v>
      </c>
      <c r="H5050" t="s">
        <v>187</v>
      </c>
      <c r="I5050" t="s">
        <v>136</v>
      </c>
      <c r="J5050" t="s">
        <v>137</v>
      </c>
      <c r="K5050" t="s">
        <v>138</v>
      </c>
      <c r="L5050" t="s">
        <v>14266</v>
      </c>
      <c r="M5050" t="s">
        <v>14267</v>
      </c>
      <c r="N5050">
        <v>0.53444444400000002</v>
      </c>
      <c r="O5050">
        <v>0</v>
      </c>
      <c r="P5050">
        <v>67</v>
      </c>
      <c r="Q5050">
        <v>0</v>
      </c>
      <c r="R5050">
        <v>0</v>
      </c>
      <c r="S5050">
        <v>0</v>
      </c>
      <c r="T5050">
        <v>22</v>
      </c>
      <c r="U5050">
        <v>0</v>
      </c>
      <c r="V5050">
        <v>0</v>
      </c>
      <c r="W5050">
        <v>0</v>
      </c>
      <c r="X5050">
        <v>5.2578210511511436</v>
      </c>
      <c r="Y5050">
        <v>0</v>
      </c>
      <c r="Z5050">
        <v>0</v>
      </c>
      <c r="AA5050">
        <v>0</v>
      </c>
      <c r="AB5050">
        <v>6.9726194927521679</v>
      </c>
      <c r="AC5050">
        <v>0</v>
      </c>
      <c r="AD5050">
        <v>0</v>
      </c>
      <c r="AE5050">
        <v>12.230440543903311</v>
      </c>
    </row>
    <row r="5051" spans="1:31" x14ac:dyDescent="0.3">
      <c r="A5051">
        <v>2699345</v>
      </c>
      <c r="B5051">
        <v>1</v>
      </c>
      <c r="C5051" t="s">
        <v>80</v>
      </c>
      <c r="D5051" t="s">
        <v>108</v>
      </c>
      <c r="E5051" t="s">
        <v>132</v>
      </c>
      <c r="F5051" t="s">
        <v>13176</v>
      </c>
      <c r="G5051" t="s">
        <v>134</v>
      </c>
      <c r="H5051" t="s">
        <v>135</v>
      </c>
      <c r="I5051" t="s">
        <v>136</v>
      </c>
      <c r="J5051" t="s">
        <v>137</v>
      </c>
      <c r="K5051" t="s">
        <v>138</v>
      </c>
      <c r="L5051" t="s">
        <v>14268</v>
      </c>
      <c r="M5051" t="s">
        <v>14269</v>
      </c>
      <c r="N5051">
        <v>0.330555555</v>
      </c>
      <c r="O5051">
        <v>0</v>
      </c>
      <c r="P5051">
        <v>492</v>
      </c>
      <c r="Q5051">
        <v>0</v>
      </c>
      <c r="R5051">
        <v>54</v>
      </c>
      <c r="S5051">
        <v>1</v>
      </c>
      <c r="T5051">
        <v>62</v>
      </c>
      <c r="U5051">
        <v>0</v>
      </c>
      <c r="V5051">
        <v>0</v>
      </c>
      <c r="W5051">
        <v>0</v>
      </c>
      <c r="X5051">
        <v>18.729684344582402</v>
      </c>
      <c r="Y5051">
        <v>0</v>
      </c>
      <c r="Z5051">
        <v>2.1772996857194182</v>
      </c>
      <c r="AA5051">
        <v>5.3325045890666667E-2</v>
      </c>
      <c r="AB5051">
        <v>6.1431351031373902</v>
      </c>
      <c r="AC5051">
        <v>0</v>
      </c>
      <c r="AD5051">
        <v>0</v>
      </c>
      <c r="AE5051">
        <v>27.103444179329877</v>
      </c>
    </row>
    <row r="5052" spans="1:31" x14ac:dyDescent="0.3">
      <c r="A5052">
        <v>2699304</v>
      </c>
      <c r="B5052">
        <v>1</v>
      </c>
      <c r="C5052" t="s">
        <v>80</v>
      </c>
      <c r="D5052" t="s">
        <v>96</v>
      </c>
      <c r="E5052" t="s">
        <v>145</v>
      </c>
      <c r="F5052" t="s">
        <v>8948</v>
      </c>
      <c r="G5052" t="s">
        <v>232</v>
      </c>
      <c r="H5052" t="s">
        <v>135</v>
      </c>
      <c r="I5052" t="s">
        <v>136</v>
      </c>
      <c r="J5052" t="s">
        <v>137</v>
      </c>
      <c r="K5052" t="s">
        <v>138</v>
      </c>
      <c r="L5052" t="s">
        <v>14270</v>
      </c>
      <c r="M5052" t="s">
        <v>14271</v>
      </c>
      <c r="N5052">
        <v>5.0052777769999999</v>
      </c>
      <c r="O5052">
        <v>0</v>
      </c>
      <c r="P5052">
        <v>0</v>
      </c>
      <c r="Q5052">
        <v>0</v>
      </c>
      <c r="R5052">
        <v>0</v>
      </c>
      <c r="S5052">
        <v>1</v>
      </c>
      <c r="T5052">
        <v>0</v>
      </c>
      <c r="U5052">
        <v>1</v>
      </c>
      <c r="V5052">
        <v>0</v>
      </c>
      <c r="W5052">
        <v>0</v>
      </c>
      <c r="X5052">
        <v>0</v>
      </c>
      <c r="Y5052">
        <v>0</v>
      </c>
      <c r="Z5052">
        <v>0</v>
      </c>
      <c r="AA5052">
        <v>5.1514333707199995</v>
      </c>
      <c r="AB5052">
        <v>0</v>
      </c>
      <c r="AC5052">
        <v>114.38043459281538</v>
      </c>
      <c r="AD5052">
        <v>0</v>
      </c>
      <c r="AE5052">
        <v>119.53186796353538</v>
      </c>
    </row>
    <row r="5053" spans="1:31" x14ac:dyDescent="0.3">
      <c r="A5053">
        <v>2699337</v>
      </c>
      <c r="B5053">
        <v>1</v>
      </c>
      <c r="C5053" t="s">
        <v>80</v>
      </c>
      <c r="D5053" t="s">
        <v>82</v>
      </c>
      <c r="E5053" t="s">
        <v>213</v>
      </c>
      <c r="F5053" t="s">
        <v>14272</v>
      </c>
      <c r="G5053" t="s">
        <v>215</v>
      </c>
      <c r="H5053" t="s">
        <v>187</v>
      </c>
      <c r="I5053" t="s">
        <v>136</v>
      </c>
      <c r="J5053" t="s">
        <v>137</v>
      </c>
      <c r="K5053" t="s">
        <v>138</v>
      </c>
      <c r="L5053" t="s">
        <v>14273</v>
      </c>
      <c r="M5053" t="s">
        <v>14274</v>
      </c>
      <c r="N5053">
        <v>1.143333333</v>
      </c>
      <c r="O5053">
        <v>0</v>
      </c>
      <c r="P5053">
        <v>11</v>
      </c>
      <c r="Q5053">
        <v>0</v>
      </c>
      <c r="R5053">
        <v>0</v>
      </c>
      <c r="S5053">
        <v>0</v>
      </c>
      <c r="T5053">
        <v>0</v>
      </c>
      <c r="U5053">
        <v>0</v>
      </c>
      <c r="V5053">
        <v>0</v>
      </c>
      <c r="W5053">
        <v>0</v>
      </c>
      <c r="X5053">
        <v>1.9198579588556701</v>
      </c>
      <c r="Y5053">
        <v>0</v>
      </c>
      <c r="Z5053">
        <v>0</v>
      </c>
      <c r="AA5053">
        <v>0</v>
      </c>
      <c r="AB5053">
        <v>0</v>
      </c>
      <c r="AC5053">
        <v>0</v>
      </c>
      <c r="AD5053">
        <v>0</v>
      </c>
      <c r="AE5053">
        <v>1.9198579588556701</v>
      </c>
    </row>
    <row r="5054" spans="1:31" x14ac:dyDescent="0.3">
      <c r="A5054">
        <v>2699304</v>
      </c>
      <c r="B5054">
        <v>2</v>
      </c>
      <c r="C5054" t="s">
        <v>80</v>
      </c>
      <c r="D5054" t="s">
        <v>96</v>
      </c>
      <c r="E5054" t="s">
        <v>141</v>
      </c>
      <c r="F5054" t="s">
        <v>14275</v>
      </c>
      <c r="G5054" t="s">
        <v>232</v>
      </c>
      <c r="H5054" t="s">
        <v>135</v>
      </c>
      <c r="I5054" t="s">
        <v>136</v>
      </c>
      <c r="J5054" t="s">
        <v>137</v>
      </c>
      <c r="K5054" t="s">
        <v>138</v>
      </c>
      <c r="L5054" t="s">
        <v>14271</v>
      </c>
      <c r="M5054" t="s">
        <v>14276</v>
      </c>
      <c r="N5054">
        <v>0.62666666599999998</v>
      </c>
      <c r="O5054">
        <v>0</v>
      </c>
      <c r="P5054">
        <v>2</v>
      </c>
      <c r="Q5054">
        <v>4</v>
      </c>
      <c r="R5054">
        <v>0</v>
      </c>
      <c r="S5054">
        <v>11</v>
      </c>
      <c r="T5054">
        <v>0</v>
      </c>
      <c r="U5054">
        <v>2</v>
      </c>
      <c r="V5054">
        <v>0</v>
      </c>
      <c r="W5054">
        <v>0</v>
      </c>
      <c r="X5054">
        <v>0.22019365016</v>
      </c>
      <c r="Y5054">
        <v>4.7758119293230417</v>
      </c>
      <c r="Z5054">
        <v>0</v>
      </c>
      <c r="AA5054">
        <v>28.72656509424143</v>
      </c>
      <c r="AB5054">
        <v>0</v>
      </c>
      <c r="AC5054">
        <v>97.341289915499488</v>
      </c>
      <c r="AD5054">
        <v>0</v>
      </c>
      <c r="AE5054">
        <v>131.06386058922396</v>
      </c>
    </row>
    <row r="5055" spans="1:31" x14ac:dyDescent="0.3">
      <c r="A5055">
        <v>2699359</v>
      </c>
      <c r="B5055">
        <v>1</v>
      </c>
      <c r="C5055" t="s">
        <v>81</v>
      </c>
      <c r="D5055" t="s">
        <v>118</v>
      </c>
      <c r="E5055" t="s">
        <v>132</v>
      </c>
      <c r="F5055" t="s">
        <v>4143</v>
      </c>
      <c r="G5055" t="s">
        <v>134</v>
      </c>
      <c r="H5055" t="s">
        <v>135</v>
      </c>
      <c r="I5055" t="s">
        <v>169</v>
      </c>
      <c r="J5055" t="s">
        <v>137</v>
      </c>
      <c r="K5055" t="s">
        <v>138</v>
      </c>
      <c r="L5055" t="s">
        <v>14277</v>
      </c>
      <c r="M5055" t="s">
        <v>14278</v>
      </c>
      <c r="N5055">
        <v>3.6388888000000001E-2</v>
      </c>
      <c r="O5055">
        <v>15</v>
      </c>
      <c r="P5055">
        <v>3304</v>
      </c>
      <c r="Q5055">
        <v>105</v>
      </c>
      <c r="R5055">
        <v>176</v>
      </c>
      <c r="S5055">
        <v>9</v>
      </c>
      <c r="T5055">
        <v>245</v>
      </c>
      <c r="U5055">
        <v>0</v>
      </c>
      <c r="V5055">
        <v>0</v>
      </c>
      <c r="W5055">
        <v>0.10119215249572334</v>
      </c>
      <c r="X5055">
        <v>18.339200152521965</v>
      </c>
      <c r="Y5055">
        <v>3.9764490253899782</v>
      </c>
      <c r="Z5055">
        <v>4.0237370889216466</v>
      </c>
      <c r="AA5055">
        <v>1.318442200223763</v>
      </c>
      <c r="AB5055">
        <v>2.9410549931012167</v>
      </c>
      <c r="AC5055">
        <v>0</v>
      </c>
      <c r="AD5055">
        <v>0</v>
      </c>
      <c r="AE5055">
        <v>30.700075612654295</v>
      </c>
    </row>
    <row r="5056" spans="1:31" x14ac:dyDescent="0.3">
      <c r="A5056">
        <v>2699278</v>
      </c>
      <c r="B5056">
        <v>1</v>
      </c>
      <c r="C5056" t="s">
        <v>80</v>
      </c>
      <c r="D5056" t="s">
        <v>96</v>
      </c>
      <c r="E5056" t="s">
        <v>145</v>
      </c>
      <c r="F5056" t="s">
        <v>14279</v>
      </c>
      <c r="G5056" t="s">
        <v>232</v>
      </c>
      <c r="H5056" t="s">
        <v>135</v>
      </c>
      <c r="I5056" t="s">
        <v>136</v>
      </c>
      <c r="J5056" t="s">
        <v>137</v>
      </c>
      <c r="K5056" t="s">
        <v>138</v>
      </c>
      <c r="L5056" t="s">
        <v>14280</v>
      </c>
      <c r="M5056" t="s">
        <v>14281</v>
      </c>
      <c r="N5056">
        <v>3.6588888879999999</v>
      </c>
      <c r="O5056">
        <v>0</v>
      </c>
      <c r="P5056">
        <v>87</v>
      </c>
      <c r="Q5056">
        <v>0</v>
      </c>
      <c r="R5056">
        <v>0</v>
      </c>
      <c r="S5056">
        <v>0</v>
      </c>
      <c r="T5056">
        <v>0</v>
      </c>
      <c r="U5056">
        <v>0</v>
      </c>
      <c r="V5056">
        <v>0</v>
      </c>
      <c r="W5056">
        <v>0</v>
      </c>
      <c r="X5056">
        <v>46.453244557902906</v>
      </c>
      <c r="Y5056">
        <v>0</v>
      </c>
      <c r="Z5056">
        <v>0</v>
      </c>
      <c r="AA5056">
        <v>0</v>
      </c>
      <c r="AB5056">
        <v>0</v>
      </c>
      <c r="AC5056">
        <v>0</v>
      </c>
      <c r="AD5056">
        <v>0</v>
      </c>
      <c r="AE5056">
        <v>46.453244557902906</v>
      </c>
    </row>
    <row r="5057" spans="1:31" x14ac:dyDescent="0.3">
      <c r="A5057">
        <v>2699293</v>
      </c>
      <c r="B5057">
        <v>1</v>
      </c>
      <c r="C5057" t="s">
        <v>81</v>
      </c>
      <c r="D5057" t="s">
        <v>115</v>
      </c>
      <c r="E5057" t="s">
        <v>132</v>
      </c>
      <c r="F5057" t="s">
        <v>14282</v>
      </c>
      <c r="G5057" t="s">
        <v>134</v>
      </c>
      <c r="H5057" t="s">
        <v>135</v>
      </c>
      <c r="I5057" t="s">
        <v>136</v>
      </c>
      <c r="J5057" t="s">
        <v>137</v>
      </c>
      <c r="K5057" t="s">
        <v>138</v>
      </c>
      <c r="L5057" t="s">
        <v>14283</v>
      </c>
      <c r="M5057" t="s">
        <v>14284</v>
      </c>
      <c r="N5057">
        <v>0.96305555499999995</v>
      </c>
      <c r="O5057">
        <v>1</v>
      </c>
      <c r="P5057">
        <v>126</v>
      </c>
      <c r="Q5057">
        <v>0</v>
      </c>
      <c r="R5057">
        <v>4</v>
      </c>
      <c r="S5057">
        <v>0</v>
      </c>
      <c r="T5057">
        <v>3</v>
      </c>
      <c r="U5057">
        <v>0</v>
      </c>
      <c r="V5057">
        <v>0</v>
      </c>
      <c r="W5057">
        <v>0.14804326384249999</v>
      </c>
      <c r="X5057">
        <v>7.4126191890933875</v>
      </c>
      <c r="Y5057">
        <v>0</v>
      </c>
      <c r="Z5057">
        <v>0</v>
      </c>
      <c r="AA5057">
        <v>0</v>
      </c>
      <c r="AB5057">
        <v>0.19717353751682618</v>
      </c>
      <c r="AC5057">
        <v>0</v>
      </c>
      <c r="AD5057">
        <v>0</v>
      </c>
      <c r="AE5057">
        <v>7.7578359904527137</v>
      </c>
    </row>
    <row r="5058" spans="1:31" x14ac:dyDescent="0.3">
      <c r="A5058">
        <v>2699313</v>
      </c>
      <c r="B5058">
        <v>1</v>
      </c>
      <c r="C5058" t="s">
        <v>81</v>
      </c>
      <c r="D5058" t="s">
        <v>123</v>
      </c>
      <c r="E5058" t="s">
        <v>160</v>
      </c>
      <c r="F5058" t="s">
        <v>14209</v>
      </c>
      <c r="G5058" t="s">
        <v>134</v>
      </c>
      <c r="H5058" t="s">
        <v>135</v>
      </c>
      <c r="I5058" t="s">
        <v>136</v>
      </c>
      <c r="J5058" t="s">
        <v>137</v>
      </c>
      <c r="K5058" t="s">
        <v>138</v>
      </c>
      <c r="L5058" t="s">
        <v>14285</v>
      </c>
      <c r="M5058" t="s">
        <v>14286</v>
      </c>
      <c r="N5058">
        <v>0.96333333300000001</v>
      </c>
      <c r="O5058">
        <v>0</v>
      </c>
      <c r="P5058">
        <v>2713</v>
      </c>
      <c r="Q5058">
        <v>0</v>
      </c>
      <c r="R5058">
        <v>2</v>
      </c>
      <c r="S5058">
        <v>1</v>
      </c>
      <c r="T5058">
        <v>437</v>
      </c>
      <c r="U5058">
        <v>0</v>
      </c>
      <c r="V5058">
        <v>18</v>
      </c>
      <c r="W5058">
        <v>0</v>
      </c>
      <c r="X5058">
        <v>459.54576748593098</v>
      </c>
      <c r="Y5058">
        <v>0</v>
      </c>
      <c r="Z5058">
        <v>1.4565476415225365</v>
      </c>
      <c r="AA5058">
        <v>12.615391653270949</v>
      </c>
      <c r="AB5058">
        <v>243.84752150158471</v>
      </c>
      <c r="AC5058">
        <v>0</v>
      </c>
      <c r="AD5058">
        <v>149.3193933830859</v>
      </c>
      <c r="AE5058">
        <v>866.78462166539509</v>
      </c>
    </row>
    <row r="5059" spans="1:31" x14ac:dyDescent="0.3">
      <c r="A5059">
        <v>2699278</v>
      </c>
      <c r="B5059">
        <v>2</v>
      </c>
      <c r="C5059" t="s">
        <v>80</v>
      </c>
      <c r="D5059" t="s">
        <v>96</v>
      </c>
      <c r="E5059" t="s">
        <v>160</v>
      </c>
      <c r="F5059" t="s">
        <v>14287</v>
      </c>
      <c r="G5059" t="s">
        <v>232</v>
      </c>
      <c r="H5059" t="s">
        <v>135</v>
      </c>
      <c r="I5059" t="s">
        <v>136</v>
      </c>
      <c r="J5059" t="s">
        <v>137</v>
      </c>
      <c r="K5059" t="s">
        <v>138</v>
      </c>
      <c r="L5059" t="s">
        <v>14281</v>
      </c>
      <c r="M5059" t="s">
        <v>14288</v>
      </c>
      <c r="N5059">
        <v>0.73277777700000002</v>
      </c>
      <c r="O5059">
        <v>3</v>
      </c>
      <c r="P5059">
        <v>141</v>
      </c>
      <c r="Q5059">
        <v>0</v>
      </c>
      <c r="R5059">
        <v>0</v>
      </c>
      <c r="S5059">
        <v>9</v>
      </c>
      <c r="T5059">
        <v>1</v>
      </c>
      <c r="U5059">
        <v>0</v>
      </c>
      <c r="V5059">
        <v>0</v>
      </c>
      <c r="W5059">
        <v>6.3934196585377245</v>
      </c>
      <c r="X5059">
        <v>8.9082496052664215</v>
      </c>
      <c r="Y5059">
        <v>0</v>
      </c>
      <c r="Z5059">
        <v>0</v>
      </c>
      <c r="AA5059">
        <v>11.65977666256561</v>
      </c>
      <c r="AB5059">
        <v>0</v>
      </c>
      <c r="AC5059">
        <v>0</v>
      </c>
      <c r="AD5059">
        <v>0</v>
      </c>
      <c r="AE5059">
        <v>26.961445926369755</v>
      </c>
    </row>
    <row r="5060" spans="1:31" x14ac:dyDescent="0.3">
      <c r="A5060">
        <v>2699324</v>
      </c>
      <c r="B5060">
        <v>1</v>
      </c>
      <c r="C5060" t="s">
        <v>80</v>
      </c>
      <c r="D5060" t="s">
        <v>97</v>
      </c>
      <c r="E5060" t="s">
        <v>160</v>
      </c>
      <c r="F5060" t="s">
        <v>6150</v>
      </c>
      <c r="G5060" t="s">
        <v>134</v>
      </c>
      <c r="H5060" t="s">
        <v>135</v>
      </c>
      <c r="I5060" t="s">
        <v>136</v>
      </c>
      <c r="J5060" t="s">
        <v>137</v>
      </c>
      <c r="K5060" t="s">
        <v>138</v>
      </c>
      <c r="L5060" t="s">
        <v>14289</v>
      </c>
      <c r="M5060" t="s">
        <v>14290</v>
      </c>
      <c r="N5060">
        <v>0.13611111100000001</v>
      </c>
      <c r="O5060">
        <v>0</v>
      </c>
      <c r="P5060">
        <v>342</v>
      </c>
      <c r="Q5060">
        <v>0</v>
      </c>
      <c r="R5060">
        <v>18</v>
      </c>
      <c r="S5060">
        <v>3</v>
      </c>
      <c r="T5060">
        <v>37</v>
      </c>
      <c r="U5060">
        <v>0</v>
      </c>
      <c r="V5060">
        <v>0</v>
      </c>
      <c r="W5060">
        <v>0</v>
      </c>
      <c r="X5060">
        <v>11.161992345993335</v>
      </c>
      <c r="Y5060">
        <v>0</v>
      </c>
      <c r="Z5060">
        <v>1.0730583730134573</v>
      </c>
      <c r="AA5060">
        <v>5.181236630732128</v>
      </c>
      <c r="AB5060">
        <v>3.3469494080358011</v>
      </c>
      <c r="AC5060">
        <v>0</v>
      </c>
      <c r="AD5060">
        <v>0</v>
      </c>
      <c r="AE5060">
        <v>20.763236757774724</v>
      </c>
    </row>
    <row r="5061" spans="1:31" x14ac:dyDescent="0.3">
      <c r="A5061">
        <v>2699327</v>
      </c>
      <c r="B5061">
        <v>1</v>
      </c>
      <c r="C5061" t="s">
        <v>80</v>
      </c>
      <c r="D5061" t="s">
        <v>97</v>
      </c>
      <c r="E5061" t="s">
        <v>160</v>
      </c>
      <c r="F5061" t="s">
        <v>14291</v>
      </c>
      <c r="G5061" t="s">
        <v>134</v>
      </c>
      <c r="H5061" t="s">
        <v>135</v>
      </c>
      <c r="I5061" t="s">
        <v>136</v>
      </c>
      <c r="J5061" t="s">
        <v>137</v>
      </c>
      <c r="K5061" t="s">
        <v>138</v>
      </c>
      <c r="L5061" t="s">
        <v>14292</v>
      </c>
      <c r="M5061" t="s">
        <v>14293</v>
      </c>
      <c r="N5061">
        <v>0.42833333299999998</v>
      </c>
      <c r="O5061">
        <v>21</v>
      </c>
      <c r="P5061">
        <v>132</v>
      </c>
      <c r="Q5061">
        <v>4</v>
      </c>
      <c r="R5061">
        <v>37</v>
      </c>
      <c r="S5061">
        <v>4</v>
      </c>
      <c r="T5061">
        <v>21</v>
      </c>
      <c r="U5061">
        <v>0</v>
      </c>
      <c r="V5061">
        <v>0</v>
      </c>
      <c r="W5061">
        <v>19.828501801168102</v>
      </c>
      <c r="X5061">
        <v>59.786136001568487</v>
      </c>
      <c r="Y5061">
        <v>0.94323482145213755</v>
      </c>
      <c r="Z5061">
        <v>6.064383727164544</v>
      </c>
      <c r="AA5061">
        <v>4.9483090086776684</v>
      </c>
      <c r="AB5061">
        <v>3.8666716493729427</v>
      </c>
      <c r="AC5061">
        <v>0</v>
      </c>
      <c r="AD5061">
        <v>0</v>
      </c>
      <c r="AE5061">
        <v>95.437237009403873</v>
      </c>
    </row>
    <row r="5062" spans="1:31" x14ac:dyDescent="0.3">
      <c r="A5062">
        <v>2699329</v>
      </c>
      <c r="B5062">
        <v>1</v>
      </c>
      <c r="C5062" t="s">
        <v>80</v>
      </c>
      <c r="D5062" t="s">
        <v>97</v>
      </c>
      <c r="E5062" t="s">
        <v>145</v>
      </c>
      <c r="F5062" t="s">
        <v>14294</v>
      </c>
      <c r="G5062" t="s">
        <v>176</v>
      </c>
      <c r="H5062" t="s">
        <v>135</v>
      </c>
      <c r="I5062" t="s">
        <v>136</v>
      </c>
      <c r="J5062" t="s">
        <v>137</v>
      </c>
      <c r="K5062" t="s">
        <v>138</v>
      </c>
      <c r="L5062" t="s">
        <v>14295</v>
      </c>
      <c r="M5062" t="s">
        <v>14296</v>
      </c>
      <c r="N5062">
        <v>0.745</v>
      </c>
      <c r="O5062">
        <v>0</v>
      </c>
      <c r="P5062">
        <v>20</v>
      </c>
      <c r="Q5062">
        <v>0</v>
      </c>
      <c r="R5062">
        <v>4</v>
      </c>
      <c r="S5062">
        <v>0</v>
      </c>
      <c r="T5062">
        <v>3</v>
      </c>
      <c r="U5062">
        <v>0</v>
      </c>
      <c r="V5062">
        <v>0</v>
      </c>
      <c r="W5062">
        <v>0</v>
      </c>
      <c r="X5062">
        <v>22.599625234125309</v>
      </c>
      <c r="Y5062">
        <v>0</v>
      </c>
      <c r="Z5062">
        <v>1.3823354282682943</v>
      </c>
      <c r="AA5062">
        <v>0</v>
      </c>
      <c r="AB5062">
        <v>1.6529198681685773</v>
      </c>
      <c r="AC5062">
        <v>0</v>
      </c>
      <c r="AD5062">
        <v>0</v>
      </c>
      <c r="AE5062">
        <v>25.634880530562182</v>
      </c>
    </row>
    <row r="5063" spans="1:31" x14ac:dyDescent="0.3">
      <c r="A5063">
        <v>2699331</v>
      </c>
      <c r="B5063">
        <v>1</v>
      </c>
      <c r="C5063" t="s">
        <v>80</v>
      </c>
      <c r="D5063" t="s">
        <v>99</v>
      </c>
      <c r="E5063" t="s">
        <v>132</v>
      </c>
      <c r="F5063" t="s">
        <v>4057</v>
      </c>
      <c r="G5063" t="s">
        <v>134</v>
      </c>
      <c r="H5063" t="s">
        <v>135</v>
      </c>
      <c r="I5063" t="s">
        <v>136</v>
      </c>
      <c r="J5063" t="s">
        <v>137</v>
      </c>
      <c r="K5063" t="s">
        <v>138</v>
      </c>
      <c r="L5063" t="s">
        <v>14297</v>
      </c>
      <c r="M5063" t="s">
        <v>14298</v>
      </c>
      <c r="N5063">
        <v>1.7497222219999999</v>
      </c>
      <c r="O5063">
        <v>0</v>
      </c>
      <c r="P5063">
        <v>0</v>
      </c>
      <c r="Q5063">
        <v>0</v>
      </c>
      <c r="R5063">
        <v>0</v>
      </c>
      <c r="S5063">
        <v>5</v>
      </c>
      <c r="T5063">
        <v>0</v>
      </c>
      <c r="U5063">
        <v>0</v>
      </c>
      <c r="V5063">
        <v>0</v>
      </c>
      <c r="W5063">
        <v>0</v>
      </c>
      <c r="X5063">
        <v>0</v>
      </c>
      <c r="Y5063">
        <v>0</v>
      </c>
      <c r="Z5063">
        <v>0</v>
      </c>
      <c r="AA5063">
        <v>379.73363947139194</v>
      </c>
      <c r="AB5063">
        <v>0</v>
      </c>
      <c r="AC5063">
        <v>0</v>
      </c>
      <c r="AD5063">
        <v>0</v>
      </c>
      <c r="AE5063">
        <v>379.73363947139194</v>
      </c>
    </row>
    <row r="5064" spans="1:31" x14ac:dyDescent="0.3">
      <c r="A5064">
        <v>2699332</v>
      </c>
      <c r="B5064">
        <v>1</v>
      </c>
      <c r="C5064" t="s">
        <v>80</v>
      </c>
      <c r="D5064" t="s">
        <v>95</v>
      </c>
      <c r="E5064" t="s">
        <v>132</v>
      </c>
      <c r="F5064" t="s">
        <v>14299</v>
      </c>
      <c r="G5064" t="s">
        <v>134</v>
      </c>
      <c r="H5064" t="s">
        <v>135</v>
      </c>
      <c r="I5064" t="s">
        <v>136</v>
      </c>
      <c r="J5064" t="s">
        <v>137</v>
      </c>
      <c r="K5064" t="s">
        <v>138</v>
      </c>
      <c r="L5064" t="s">
        <v>14300</v>
      </c>
      <c r="M5064" t="s">
        <v>14301</v>
      </c>
      <c r="N5064">
        <v>0.67222222200000004</v>
      </c>
      <c r="O5064">
        <v>4</v>
      </c>
      <c r="P5064">
        <v>190</v>
      </c>
      <c r="Q5064">
        <v>12</v>
      </c>
      <c r="R5064">
        <v>0</v>
      </c>
      <c r="S5064">
        <v>21</v>
      </c>
      <c r="T5064">
        <v>13</v>
      </c>
      <c r="U5064">
        <v>1</v>
      </c>
      <c r="V5064">
        <v>0</v>
      </c>
      <c r="W5064">
        <v>0.51151631555048005</v>
      </c>
      <c r="X5064">
        <v>12.405353368581581</v>
      </c>
      <c r="Y5064">
        <v>15.010254715425495</v>
      </c>
      <c r="Z5064">
        <v>0</v>
      </c>
      <c r="AA5064">
        <v>104.63663803634789</v>
      </c>
      <c r="AB5064">
        <v>1.855720626992331</v>
      </c>
      <c r="AC5064">
        <v>2.3996779792441831</v>
      </c>
      <c r="AD5064">
        <v>0</v>
      </c>
      <c r="AE5064">
        <v>136.81916104214199</v>
      </c>
    </row>
    <row r="5065" spans="1:31" x14ac:dyDescent="0.3">
      <c r="A5065">
        <v>2699329</v>
      </c>
      <c r="B5065">
        <v>2</v>
      </c>
      <c r="C5065" t="s">
        <v>80</v>
      </c>
      <c r="D5065" t="s">
        <v>97</v>
      </c>
      <c r="E5065" t="s">
        <v>160</v>
      </c>
      <c r="F5065" t="s">
        <v>6422</v>
      </c>
      <c r="G5065" t="s">
        <v>176</v>
      </c>
      <c r="H5065" t="s">
        <v>135</v>
      </c>
      <c r="I5065" t="s">
        <v>136</v>
      </c>
      <c r="J5065" t="s">
        <v>137</v>
      </c>
      <c r="K5065" t="s">
        <v>138</v>
      </c>
      <c r="L5065" t="s">
        <v>14296</v>
      </c>
      <c r="M5065" t="s">
        <v>14302</v>
      </c>
      <c r="N5065">
        <v>0.700555555</v>
      </c>
      <c r="O5065">
        <v>21</v>
      </c>
      <c r="P5065">
        <v>132</v>
      </c>
      <c r="Q5065">
        <v>4</v>
      </c>
      <c r="R5065">
        <v>37</v>
      </c>
      <c r="S5065">
        <v>4</v>
      </c>
      <c r="T5065">
        <v>21</v>
      </c>
      <c r="U5065">
        <v>0</v>
      </c>
      <c r="V5065">
        <v>0</v>
      </c>
      <c r="W5065">
        <v>32.509314240830747</v>
      </c>
      <c r="X5065">
        <v>97.694884863138142</v>
      </c>
      <c r="Y5065">
        <v>1.5633154031974648</v>
      </c>
      <c r="Z5065">
        <v>11.110801103944985</v>
      </c>
      <c r="AA5065">
        <v>8.1323217668277792</v>
      </c>
      <c r="AB5065">
        <v>6.435900434972198</v>
      </c>
      <c r="AC5065">
        <v>0</v>
      </c>
      <c r="AD5065">
        <v>0</v>
      </c>
      <c r="AE5065">
        <v>157.44653781291134</v>
      </c>
    </row>
    <row r="5066" spans="1:31" x14ac:dyDescent="0.3">
      <c r="A5066">
        <v>2699362</v>
      </c>
      <c r="B5066">
        <v>1</v>
      </c>
      <c r="C5066" t="s">
        <v>81</v>
      </c>
      <c r="D5066" t="s">
        <v>127</v>
      </c>
      <c r="E5066" t="s">
        <v>132</v>
      </c>
      <c r="F5066" t="s">
        <v>7194</v>
      </c>
      <c r="G5066" t="s">
        <v>134</v>
      </c>
      <c r="H5066" t="s">
        <v>135</v>
      </c>
      <c r="I5066" t="s">
        <v>136</v>
      </c>
      <c r="J5066" t="s">
        <v>137</v>
      </c>
      <c r="K5066" t="s">
        <v>138</v>
      </c>
      <c r="L5066" t="s">
        <v>14303</v>
      </c>
      <c r="M5066" t="s">
        <v>14304</v>
      </c>
      <c r="N5066">
        <v>0.66111111099999997</v>
      </c>
      <c r="O5066">
        <v>0</v>
      </c>
      <c r="P5066">
        <v>149</v>
      </c>
      <c r="Q5066">
        <v>12</v>
      </c>
      <c r="R5066">
        <v>40</v>
      </c>
      <c r="S5066">
        <v>12</v>
      </c>
      <c r="T5066">
        <v>15</v>
      </c>
      <c r="U5066">
        <v>0</v>
      </c>
      <c r="V5066">
        <v>0</v>
      </c>
      <c r="W5066">
        <v>0</v>
      </c>
      <c r="X5066">
        <v>23.333198142566243</v>
      </c>
      <c r="Y5066">
        <v>3.4201676590619998</v>
      </c>
      <c r="Z5066">
        <v>10.367266754505543</v>
      </c>
      <c r="AA5066">
        <v>55.912235115888834</v>
      </c>
      <c r="AB5066">
        <v>4.0405822751416496</v>
      </c>
      <c r="AC5066">
        <v>0</v>
      </c>
      <c r="AD5066">
        <v>0</v>
      </c>
      <c r="AE5066">
        <v>97.073449947164264</v>
      </c>
    </row>
    <row r="5067" spans="1:31" x14ac:dyDescent="0.3">
      <c r="A5067">
        <v>2699363</v>
      </c>
      <c r="B5067">
        <v>1</v>
      </c>
      <c r="C5067" t="s">
        <v>80</v>
      </c>
      <c r="D5067" t="s">
        <v>96</v>
      </c>
      <c r="E5067" t="s">
        <v>145</v>
      </c>
      <c r="F5067" t="s">
        <v>13749</v>
      </c>
      <c r="G5067" t="s">
        <v>232</v>
      </c>
      <c r="H5067" t="s">
        <v>135</v>
      </c>
      <c r="I5067" t="s">
        <v>136</v>
      </c>
      <c r="J5067" t="s">
        <v>137</v>
      </c>
      <c r="K5067" t="s">
        <v>138</v>
      </c>
      <c r="L5067" t="s">
        <v>14305</v>
      </c>
      <c r="M5067" t="s">
        <v>14306</v>
      </c>
      <c r="N5067">
        <v>0.56305555500000004</v>
      </c>
      <c r="O5067">
        <v>0</v>
      </c>
      <c r="P5067">
        <v>168</v>
      </c>
      <c r="Q5067">
        <v>0</v>
      </c>
      <c r="R5067">
        <v>1</v>
      </c>
      <c r="S5067">
        <v>0</v>
      </c>
      <c r="T5067">
        <v>162</v>
      </c>
      <c r="U5067">
        <v>0</v>
      </c>
      <c r="V5067">
        <v>0</v>
      </c>
      <c r="W5067">
        <v>0</v>
      </c>
      <c r="X5067">
        <v>54.941255415229676</v>
      </c>
      <c r="Y5067">
        <v>0</v>
      </c>
      <c r="Z5067">
        <v>0</v>
      </c>
      <c r="AA5067">
        <v>0</v>
      </c>
      <c r="AB5067">
        <v>177.86041270719755</v>
      </c>
      <c r="AC5067">
        <v>0</v>
      </c>
      <c r="AD5067">
        <v>0</v>
      </c>
      <c r="AE5067">
        <v>232.80166812242723</v>
      </c>
    </row>
    <row r="5068" spans="1:31" x14ac:dyDescent="0.3">
      <c r="A5068">
        <v>2699364</v>
      </c>
      <c r="B5068">
        <v>1</v>
      </c>
      <c r="C5068" t="s">
        <v>81</v>
      </c>
      <c r="D5068" t="s">
        <v>121</v>
      </c>
      <c r="E5068" t="s">
        <v>160</v>
      </c>
      <c r="F5068" t="s">
        <v>14307</v>
      </c>
      <c r="G5068" t="s">
        <v>134</v>
      </c>
      <c r="H5068" t="s">
        <v>135</v>
      </c>
      <c r="I5068" t="s">
        <v>136</v>
      </c>
      <c r="J5068" t="s">
        <v>137</v>
      </c>
      <c r="K5068" t="s">
        <v>138</v>
      </c>
      <c r="L5068" t="s">
        <v>14308</v>
      </c>
      <c r="M5068" t="s">
        <v>14309</v>
      </c>
      <c r="N5068">
        <v>0.23611111100000001</v>
      </c>
      <c r="O5068">
        <v>0</v>
      </c>
      <c r="P5068">
        <v>167</v>
      </c>
      <c r="Q5068">
        <v>0</v>
      </c>
      <c r="R5068">
        <v>4</v>
      </c>
      <c r="S5068">
        <v>3</v>
      </c>
      <c r="T5068">
        <v>4</v>
      </c>
      <c r="U5068">
        <v>0</v>
      </c>
      <c r="V5068">
        <v>0</v>
      </c>
      <c r="W5068">
        <v>0</v>
      </c>
      <c r="X5068">
        <v>4.6322904210521081</v>
      </c>
      <c r="Y5068">
        <v>0</v>
      </c>
      <c r="Z5068">
        <v>0.20476455406015553</v>
      </c>
      <c r="AA5068">
        <v>2.8217541443427363</v>
      </c>
      <c r="AB5068">
        <v>0.13185495385863474</v>
      </c>
      <c r="AC5068">
        <v>0</v>
      </c>
      <c r="AD5068">
        <v>0</v>
      </c>
      <c r="AE5068">
        <v>7.7906640733136348</v>
      </c>
    </row>
    <row r="5069" spans="1:31" x14ac:dyDescent="0.3">
      <c r="A5069">
        <v>2699373</v>
      </c>
      <c r="B5069">
        <v>1</v>
      </c>
      <c r="C5069" t="s">
        <v>80</v>
      </c>
      <c r="D5069" t="s">
        <v>105</v>
      </c>
      <c r="E5069" t="s">
        <v>160</v>
      </c>
      <c r="F5069" t="s">
        <v>7054</v>
      </c>
      <c r="G5069" t="s">
        <v>134</v>
      </c>
      <c r="H5069" t="s">
        <v>135</v>
      </c>
      <c r="I5069" t="s">
        <v>136</v>
      </c>
      <c r="J5069" t="s">
        <v>137</v>
      </c>
      <c r="K5069" t="s">
        <v>138</v>
      </c>
      <c r="L5069" t="s">
        <v>14310</v>
      </c>
      <c r="M5069" t="s">
        <v>14311</v>
      </c>
      <c r="N5069">
        <v>6.0555554999999997E-2</v>
      </c>
      <c r="O5069">
        <v>1</v>
      </c>
      <c r="P5069">
        <v>474</v>
      </c>
      <c r="Q5069">
        <v>4</v>
      </c>
      <c r="R5069">
        <v>31</v>
      </c>
      <c r="S5069">
        <v>25</v>
      </c>
      <c r="T5069">
        <v>67</v>
      </c>
      <c r="U5069">
        <v>6</v>
      </c>
      <c r="V5069">
        <v>0</v>
      </c>
      <c r="W5069">
        <v>1.0499093276666668E-2</v>
      </c>
      <c r="X5069">
        <v>5.92894480081209</v>
      </c>
      <c r="Y5069">
        <v>1.7663451495099229</v>
      </c>
      <c r="Z5069">
        <v>0.58447226272582775</v>
      </c>
      <c r="AA5069">
        <v>29.076815729296424</v>
      </c>
      <c r="AB5069">
        <v>3.0047496632785813</v>
      </c>
      <c r="AC5069">
        <v>105.98761628350383</v>
      </c>
      <c r="AD5069">
        <v>0</v>
      </c>
      <c r="AE5069">
        <v>146.35944298240332</v>
      </c>
    </row>
    <row r="5070" spans="1:31" x14ac:dyDescent="0.3">
      <c r="A5070">
        <v>2699374</v>
      </c>
      <c r="B5070">
        <v>1</v>
      </c>
      <c r="C5070" t="s">
        <v>80</v>
      </c>
      <c r="D5070" t="s">
        <v>106</v>
      </c>
      <c r="E5070" t="s">
        <v>160</v>
      </c>
      <c r="F5070" t="s">
        <v>9060</v>
      </c>
      <c r="G5070" t="s">
        <v>134</v>
      </c>
      <c r="H5070" t="s">
        <v>135</v>
      </c>
      <c r="I5070" t="s">
        <v>136</v>
      </c>
      <c r="J5070" t="s">
        <v>137</v>
      </c>
      <c r="K5070" t="s">
        <v>138</v>
      </c>
      <c r="L5070" t="s">
        <v>14312</v>
      </c>
      <c r="M5070" t="s">
        <v>14313</v>
      </c>
      <c r="N5070">
        <v>6.9166666000000002E-2</v>
      </c>
      <c r="O5070">
        <v>1</v>
      </c>
      <c r="P5070">
        <v>4</v>
      </c>
      <c r="Q5070">
        <v>68</v>
      </c>
      <c r="R5070">
        <v>337</v>
      </c>
      <c r="S5070">
        <v>28</v>
      </c>
      <c r="T5070">
        <v>61</v>
      </c>
      <c r="U5070">
        <v>0</v>
      </c>
      <c r="V5070">
        <v>0</v>
      </c>
      <c r="W5070">
        <v>2.5936342340512671E-2</v>
      </c>
      <c r="X5070">
        <v>8.5278272856064999E-2</v>
      </c>
      <c r="Y5070">
        <v>46.737953131636715</v>
      </c>
      <c r="Z5070">
        <v>67.440785606383344</v>
      </c>
      <c r="AA5070">
        <v>9.1649852338386282</v>
      </c>
      <c r="AB5070">
        <v>13.088551291848898</v>
      </c>
      <c r="AC5070">
        <v>0</v>
      </c>
      <c r="AD5070">
        <v>0</v>
      </c>
      <c r="AE5070">
        <v>136.54348987890415</v>
      </c>
    </row>
    <row r="5071" spans="1:31" x14ac:dyDescent="0.3">
      <c r="A5071">
        <v>2696104</v>
      </c>
      <c r="B5071">
        <v>1</v>
      </c>
      <c r="C5071" t="s">
        <v>81</v>
      </c>
      <c r="D5071" t="s">
        <v>118</v>
      </c>
      <c r="E5071" t="s">
        <v>132</v>
      </c>
      <c r="F5071" t="s">
        <v>1544</v>
      </c>
      <c r="G5071" t="s">
        <v>346</v>
      </c>
      <c r="H5071" t="s">
        <v>135</v>
      </c>
      <c r="I5071" t="s">
        <v>136</v>
      </c>
      <c r="J5071" t="s">
        <v>137</v>
      </c>
      <c r="K5071" t="s">
        <v>166</v>
      </c>
      <c r="L5071" t="s">
        <v>14314</v>
      </c>
      <c r="M5071" t="s">
        <v>14315</v>
      </c>
      <c r="N5071">
        <v>8.3555555550000005</v>
      </c>
      <c r="O5071">
        <v>4</v>
      </c>
      <c r="P5071">
        <v>980</v>
      </c>
      <c r="Q5071">
        <v>53</v>
      </c>
      <c r="R5071">
        <v>152</v>
      </c>
      <c r="S5071">
        <v>7</v>
      </c>
      <c r="T5071">
        <v>80</v>
      </c>
      <c r="U5071">
        <v>0</v>
      </c>
      <c r="V5071">
        <v>0</v>
      </c>
      <c r="W5071">
        <v>107.76739810824216</v>
      </c>
      <c r="X5071">
        <v>844.11646940010326</v>
      </c>
      <c r="Y5071">
        <v>821.27785240214325</v>
      </c>
      <c r="Z5071">
        <v>874.7550348552677</v>
      </c>
      <c r="AA5071">
        <v>65.32068420296325</v>
      </c>
      <c r="AB5071">
        <v>394.32713665795188</v>
      </c>
      <c r="AC5071">
        <v>0</v>
      </c>
      <c r="AD5071">
        <v>0</v>
      </c>
      <c r="AE5071">
        <v>3107.5645756266713</v>
      </c>
    </row>
    <row r="5072" spans="1:31" x14ac:dyDescent="0.3">
      <c r="A5072">
        <v>2696626</v>
      </c>
      <c r="B5072">
        <v>1</v>
      </c>
      <c r="C5072" t="s">
        <v>81</v>
      </c>
      <c r="D5072" t="s">
        <v>118</v>
      </c>
      <c r="E5072" t="s">
        <v>160</v>
      </c>
      <c r="F5072" t="s">
        <v>14182</v>
      </c>
      <c r="G5072" t="s">
        <v>219</v>
      </c>
      <c r="H5072" t="s">
        <v>135</v>
      </c>
      <c r="I5072" t="s">
        <v>136</v>
      </c>
      <c r="J5072" t="s">
        <v>137</v>
      </c>
      <c r="K5072" t="s">
        <v>138</v>
      </c>
      <c r="L5072" t="s">
        <v>14316</v>
      </c>
      <c r="M5072" t="s">
        <v>14317</v>
      </c>
      <c r="N5072">
        <v>2.3483333329999998</v>
      </c>
      <c r="O5072">
        <v>0</v>
      </c>
      <c r="P5072">
        <v>94</v>
      </c>
      <c r="Q5072">
        <v>0</v>
      </c>
      <c r="R5072">
        <v>10</v>
      </c>
      <c r="S5072">
        <v>0</v>
      </c>
      <c r="T5072">
        <v>9</v>
      </c>
      <c r="U5072">
        <v>0</v>
      </c>
      <c r="V5072">
        <v>0</v>
      </c>
      <c r="W5072">
        <v>0</v>
      </c>
      <c r="X5072">
        <v>45.523126091267869</v>
      </c>
      <c r="Y5072">
        <v>0</v>
      </c>
      <c r="Z5072">
        <v>23.967959763547292</v>
      </c>
      <c r="AA5072">
        <v>0</v>
      </c>
      <c r="AB5072">
        <v>7.8964474356062224</v>
      </c>
      <c r="AC5072">
        <v>0</v>
      </c>
      <c r="AD5072">
        <v>0</v>
      </c>
      <c r="AE5072">
        <v>77.387533290421388</v>
      </c>
    </row>
    <row r="5073" spans="1:31" x14ac:dyDescent="0.3">
      <c r="A5073">
        <v>2696684</v>
      </c>
      <c r="B5073">
        <v>1</v>
      </c>
      <c r="C5073" t="s">
        <v>81</v>
      </c>
      <c r="D5073" t="s">
        <v>118</v>
      </c>
      <c r="E5073" t="s">
        <v>145</v>
      </c>
      <c r="F5073" t="s">
        <v>14318</v>
      </c>
      <c r="G5073" t="s">
        <v>176</v>
      </c>
      <c r="H5073" t="s">
        <v>135</v>
      </c>
      <c r="I5073" t="s">
        <v>136</v>
      </c>
      <c r="J5073" t="s">
        <v>137</v>
      </c>
      <c r="K5073" t="s">
        <v>138</v>
      </c>
      <c r="L5073" t="s">
        <v>14319</v>
      </c>
      <c r="M5073" t="s">
        <v>14320</v>
      </c>
      <c r="N5073">
        <v>3.7661111109999998</v>
      </c>
      <c r="O5073">
        <v>0</v>
      </c>
      <c r="P5073">
        <v>0</v>
      </c>
      <c r="Q5073">
        <v>7</v>
      </c>
      <c r="R5073">
        <v>0</v>
      </c>
      <c r="S5073">
        <v>2</v>
      </c>
      <c r="T5073">
        <v>0</v>
      </c>
      <c r="U5073">
        <v>3</v>
      </c>
      <c r="V5073">
        <v>0</v>
      </c>
      <c r="W5073">
        <v>0</v>
      </c>
      <c r="X5073">
        <v>0</v>
      </c>
      <c r="Y5073">
        <v>32.809484467766893</v>
      </c>
      <c r="Z5073">
        <v>0</v>
      </c>
      <c r="AA5073">
        <v>5.0435446646000006</v>
      </c>
      <c r="AB5073">
        <v>0</v>
      </c>
      <c r="AC5073">
        <v>414.26526687227857</v>
      </c>
      <c r="AD5073">
        <v>0</v>
      </c>
      <c r="AE5073">
        <v>452.11829600464546</v>
      </c>
    </row>
    <row r="5074" spans="1:31" x14ac:dyDescent="0.3">
      <c r="A5074">
        <v>2696755</v>
      </c>
      <c r="B5074">
        <v>1</v>
      </c>
      <c r="C5074" t="s">
        <v>81</v>
      </c>
      <c r="D5074" t="s">
        <v>118</v>
      </c>
      <c r="E5074" t="s">
        <v>132</v>
      </c>
      <c r="F5074" t="s">
        <v>14321</v>
      </c>
      <c r="G5074" t="s">
        <v>134</v>
      </c>
      <c r="H5074" t="s">
        <v>135</v>
      </c>
      <c r="I5074" t="s">
        <v>169</v>
      </c>
      <c r="J5074" t="s">
        <v>137</v>
      </c>
      <c r="K5074" t="s">
        <v>138</v>
      </c>
      <c r="L5074" t="s">
        <v>14322</v>
      </c>
      <c r="M5074" t="s">
        <v>14323</v>
      </c>
      <c r="N5074">
        <v>1.0277777E-2</v>
      </c>
      <c r="O5074">
        <v>7</v>
      </c>
      <c r="P5074">
        <v>693</v>
      </c>
      <c r="Q5074">
        <v>95</v>
      </c>
      <c r="R5074">
        <v>255</v>
      </c>
      <c r="S5074">
        <v>29</v>
      </c>
      <c r="T5074">
        <v>81</v>
      </c>
      <c r="U5074">
        <v>4</v>
      </c>
      <c r="V5074">
        <v>0</v>
      </c>
      <c r="W5074">
        <v>3.9632373795216558E-2</v>
      </c>
      <c r="X5074">
        <v>1.4829799903339285</v>
      </c>
      <c r="Y5074">
        <v>2.5755640840290881</v>
      </c>
      <c r="Z5074">
        <v>2.6459249053515572</v>
      </c>
      <c r="AA5074">
        <v>0.61121467242329297</v>
      </c>
      <c r="AB5074">
        <v>0.44077156278426743</v>
      </c>
      <c r="AC5074">
        <v>1.0389553631708535</v>
      </c>
      <c r="AD5074">
        <v>0</v>
      </c>
      <c r="AE5074">
        <v>8.8350429518882034</v>
      </c>
    </row>
    <row r="5075" spans="1:31" x14ac:dyDescent="0.3">
      <c r="A5075">
        <v>2699291</v>
      </c>
      <c r="B5075">
        <v>1</v>
      </c>
      <c r="C5075" t="s">
        <v>81</v>
      </c>
      <c r="D5075" t="s">
        <v>123</v>
      </c>
      <c r="E5075" t="s">
        <v>160</v>
      </c>
      <c r="F5075" t="s">
        <v>14209</v>
      </c>
      <c r="G5075" t="s">
        <v>134</v>
      </c>
      <c r="H5075" t="s">
        <v>135</v>
      </c>
      <c r="I5075" t="s">
        <v>136</v>
      </c>
      <c r="J5075" t="s">
        <v>137</v>
      </c>
      <c r="K5075" t="s">
        <v>138</v>
      </c>
      <c r="L5075" t="s">
        <v>14324</v>
      </c>
      <c r="M5075" t="s">
        <v>14325</v>
      </c>
      <c r="N5075">
        <v>0.47194444400000002</v>
      </c>
      <c r="O5075">
        <v>0</v>
      </c>
      <c r="P5075">
        <v>2713</v>
      </c>
      <c r="Q5075">
        <v>0</v>
      </c>
      <c r="R5075">
        <v>2</v>
      </c>
      <c r="S5075">
        <v>1</v>
      </c>
      <c r="T5075">
        <v>437</v>
      </c>
      <c r="U5075">
        <v>0</v>
      </c>
      <c r="V5075">
        <v>18</v>
      </c>
      <c r="W5075">
        <v>0</v>
      </c>
      <c r="X5075">
        <v>230.80522594230868</v>
      </c>
      <c r="Y5075">
        <v>0</v>
      </c>
      <c r="Z5075">
        <v>0.72193024407018935</v>
      </c>
      <c r="AA5075">
        <v>6.3094854502095616</v>
      </c>
      <c r="AB5075">
        <v>121.66012620806757</v>
      </c>
      <c r="AC5075">
        <v>0</v>
      </c>
      <c r="AD5075">
        <v>73.742514450610642</v>
      </c>
      <c r="AE5075">
        <v>433.23928229526666</v>
      </c>
    </row>
    <row r="5076" spans="1:31" x14ac:dyDescent="0.3">
      <c r="A5076">
        <v>2699355</v>
      </c>
      <c r="B5076">
        <v>1</v>
      </c>
      <c r="C5076" t="s">
        <v>81</v>
      </c>
      <c r="D5076" t="s">
        <v>112</v>
      </c>
      <c r="E5076" t="s">
        <v>145</v>
      </c>
      <c r="F5076" t="s">
        <v>14326</v>
      </c>
      <c r="G5076" t="s">
        <v>134</v>
      </c>
      <c r="H5076" t="s">
        <v>135</v>
      </c>
      <c r="I5076" t="s">
        <v>136</v>
      </c>
      <c r="J5076" t="s">
        <v>137</v>
      </c>
      <c r="K5076" t="s">
        <v>138</v>
      </c>
      <c r="L5076" t="s">
        <v>14327</v>
      </c>
      <c r="M5076" t="s">
        <v>14328</v>
      </c>
      <c r="N5076">
        <v>2.0833333330000001</v>
      </c>
      <c r="O5076">
        <v>0</v>
      </c>
      <c r="P5076">
        <v>451</v>
      </c>
      <c r="Q5076">
        <v>0</v>
      </c>
      <c r="R5076">
        <v>75</v>
      </c>
      <c r="S5076">
        <v>2</v>
      </c>
      <c r="T5076">
        <v>84</v>
      </c>
      <c r="U5076">
        <v>1</v>
      </c>
      <c r="V5076">
        <v>0</v>
      </c>
      <c r="W5076">
        <v>0</v>
      </c>
      <c r="X5076">
        <v>153.37490928763543</v>
      </c>
      <c r="Y5076">
        <v>0</v>
      </c>
      <c r="Z5076">
        <v>56.86683023462502</v>
      </c>
      <c r="AA5076">
        <v>2.9208910187599999</v>
      </c>
      <c r="AB5076">
        <v>51.080529581275449</v>
      </c>
      <c r="AC5076">
        <v>146.30905276112185</v>
      </c>
      <c r="AD5076">
        <v>0</v>
      </c>
      <c r="AE5076">
        <v>410.55221288341772</v>
      </c>
    </row>
    <row r="5077" spans="1:31" x14ac:dyDescent="0.3">
      <c r="A5077">
        <v>2699370</v>
      </c>
      <c r="B5077">
        <v>1</v>
      </c>
      <c r="C5077" t="s">
        <v>81</v>
      </c>
      <c r="D5077" t="s">
        <v>115</v>
      </c>
      <c r="E5077" t="s">
        <v>145</v>
      </c>
      <c r="F5077" t="s">
        <v>10997</v>
      </c>
      <c r="G5077" t="s">
        <v>176</v>
      </c>
      <c r="H5077" t="s">
        <v>135</v>
      </c>
      <c r="I5077" t="s">
        <v>136</v>
      </c>
      <c r="J5077" t="s">
        <v>137</v>
      </c>
      <c r="K5077" t="s">
        <v>138</v>
      </c>
      <c r="L5077" t="s">
        <v>14329</v>
      </c>
      <c r="M5077" t="s">
        <v>14330</v>
      </c>
      <c r="N5077">
        <v>0.94916666599999999</v>
      </c>
      <c r="O5077">
        <v>1</v>
      </c>
      <c r="P5077">
        <v>72</v>
      </c>
      <c r="Q5077">
        <v>0</v>
      </c>
      <c r="R5077">
        <v>4</v>
      </c>
      <c r="S5077">
        <v>0</v>
      </c>
      <c r="T5077">
        <v>5</v>
      </c>
      <c r="U5077">
        <v>0</v>
      </c>
      <c r="V5077">
        <v>0</v>
      </c>
      <c r="W5077">
        <v>0.17156544913499999</v>
      </c>
      <c r="X5077">
        <v>11.243021396005849</v>
      </c>
      <c r="Y5077">
        <v>0</v>
      </c>
      <c r="Z5077">
        <v>2.7956533355815458</v>
      </c>
      <c r="AA5077">
        <v>0</v>
      </c>
      <c r="AB5077">
        <v>3.4868745929853739</v>
      </c>
      <c r="AC5077">
        <v>0</v>
      </c>
      <c r="AD5077">
        <v>0</v>
      </c>
      <c r="AE5077">
        <v>17.697114773707771</v>
      </c>
    </row>
    <row r="5078" spans="1:31" x14ac:dyDescent="0.3">
      <c r="A5078">
        <v>2699392</v>
      </c>
      <c r="B5078">
        <v>1</v>
      </c>
      <c r="C5078" t="s">
        <v>80</v>
      </c>
      <c r="D5078" t="s">
        <v>88</v>
      </c>
      <c r="E5078" t="s">
        <v>244</v>
      </c>
      <c r="F5078" t="s">
        <v>14331</v>
      </c>
      <c r="G5078" t="s">
        <v>165</v>
      </c>
      <c r="H5078" t="s">
        <v>187</v>
      </c>
      <c r="I5078" t="s">
        <v>136</v>
      </c>
      <c r="J5078" t="s">
        <v>137</v>
      </c>
      <c r="K5078" t="s">
        <v>166</v>
      </c>
      <c r="L5078" t="s">
        <v>14332</v>
      </c>
      <c r="M5078" t="s">
        <v>14333</v>
      </c>
      <c r="N5078">
        <v>0.52055555499999995</v>
      </c>
      <c r="O5078">
        <v>0</v>
      </c>
      <c r="P5078">
        <v>196</v>
      </c>
      <c r="Q5078">
        <v>0</v>
      </c>
      <c r="R5078">
        <v>0</v>
      </c>
      <c r="S5078">
        <v>0</v>
      </c>
      <c r="T5078">
        <v>9</v>
      </c>
      <c r="U5078">
        <v>0</v>
      </c>
      <c r="V5078">
        <v>0</v>
      </c>
      <c r="W5078">
        <v>0</v>
      </c>
      <c r="X5078">
        <v>18.405859835867592</v>
      </c>
      <c r="Y5078">
        <v>0</v>
      </c>
      <c r="Z5078">
        <v>0</v>
      </c>
      <c r="AA5078">
        <v>0</v>
      </c>
      <c r="AB5078">
        <v>5.0219343155413938</v>
      </c>
      <c r="AC5078">
        <v>0</v>
      </c>
      <c r="AD5078">
        <v>0</v>
      </c>
      <c r="AE5078">
        <v>23.427794151408985</v>
      </c>
    </row>
    <row r="5079" spans="1:31" x14ac:dyDescent="0.3">
      <c r="A5079">
        <v>2699411</v>
      </c>
      <c r="B5079">
        <v>1</v>
      </c>
      <c r="C5079" t="s">
        <v>81</v>
      </c>
      <c r="D5079" t="s">
        <v>113</v>
      </c>
      <c r="E5079" t="s">
        <v>160</v>
      </c>
      <c r="F5079" t="s">
        <v>7793</v>
      </c>
      <c r="G5079" t="s">
        <v>134</v>
      </c>
      <c r="H5079" t="s">
        <v>135</v>
      </c>
      <c r="I5079" t="s">
        <v>136</v>
      </c>
      <c r="J5079" t="s">
        <v>137</v>
      </c>
      <c r="K5079" t="s">
        <v>138</v>
      </c>
      <c r="L5079" t="s">
        <v>14334</v>
      </c>
      <c r="M5079" t="s">
        <v>14335</v>
      </c>
      <c r="N5079">
        <v>0.231944444</v>
      </c>
      <c r="O5079">
        <v>10</v>
      </c>
      <c r="P5079">
        <v>2793</v>
      </c>
      <c r="Q5079">
        <v>45</v>
      </c>
      <c r="R5079">
        <v>817</v>
      </c>
      <c r="S5079">
        <v>11</v>
      </c>
      <c r="T5079">
        <v>186</v>
      </c>
      <c r="U5079">
        <v>2</v>
      </c>
      <c r="V5079">
        <v>0</v>
      </c>
      <c r="W5079">
        <v>0.51546827912063997</v>
      </c>
      <c r="X5079">
        <v>108.10622056224915</v>
      </c>
      <c r="Y5079">
        <v>7.8868091301786221</v>
      </c>
      <c r="Z5079">
        <v>97.764693612493204</v>
      </c>
      <c r="AA5079">
        <v>26.75713155400047</v>
      </c>
      <c r="AB5079">
        <v>24.955283547489323</v>
      </c>
      <c r="AC5079">
        <v>40.813986806720834</v>
      </c>
      <c r="AD5079">
        <v>0</v>
      </c>
      <c r="AE5079">
        <v>306.79959349225226</v>
      </c>
    </row>
    <row r="5080" spans="1:31" x14ac:dyDescent="0.3">
      <c r="A5080">
        <v>2699438</v>
      </c>
      <c r="B5080">
        <v>1</v>
      </c>
      <c r="C5080" t="s">
        <v>80</v>
      </c>
      <c r="D5080" t="s">
        <v>83</v>
      </c>
      <c r="E5080" t="s">
        <v>244</v>
      </c>
      <c r="F5080" t="s">
        <v>14336</v>
      </c>
      <c r="G5080" t="s">
        <v>409</v>
      </c>
      <c r="H5080" t="s">
        <v>187</v>
      </c>
      <c r="I5080" t="s">
        <v>136</v>
      </c>
      <c r="J5080" t="s">
        <v>137</v>
      </c>
      <c r="K5080" t="s">
        <v>138</v>
      </c>
      <c r="L5080" t="s">
        <v>14337</v>
      </c>
      <c r="M5080" t="s">
        <v>14338</v>
      </c>
      <c r="N5080">
        <v>0.256111111</v>
      </c>
      <c r="O5080">
        <v>0</v>
      </c>
      <c r="P5080">
        <v>162</v>
      </c>
      <c r="Q5080">
        <v>0</v>
      </c>
      <c r="R5080">
        <v>0</v>
      </c>
      <c r="S5080">
        <v>0</v>
      </c>
      <c r="T5080">
        <v>4</v>
      </c>
      <c r="U5080">
        <v>0</v>
      </c>
      <c r="V5080">
        <v>0</v>
      </c>
      <c r="W5080">
        <v>0</v>
      </c>
      <c r="X5080">
        <v>16.651359784264091</v>
      </c>
      <c r="Y5080">
        <v>0</v>
      </c>
      <c r="Z5080">
        <v>0</v>
      </c>
      <c r="AA5080">
        <v>0</v>
      </c>
      <c r="AB5080">
        <v>0.52505707987137962</v>
      </c>
      <c r="AC5080">
        <v>0</v>
      </c>
      <c r="AD5080">
        <v>0</v>
      </c>
      <c r="AE5080">
        <v>17.176416864135472</v>
      </c>
    </row>
    <row r="5081" spans="1:31" x14ac:dyDescent="0.3">
      <c r="A5081">
        <v>2695883</v>
      </c>
      <c r="B5081">
        <v>1</v>
      </c>
      <c r="C5081" t="s">
        <v>81</v>
      </c>
      <c r="D5081" t="s">
        <v>128</v>
      </c>
      <c r="E5081" t="s">
        <v>145</v>
      </c>
      <c r="F5081" t="s">
        <v>14339</v>
      </c>
      <c r="G5081" t="s">
        <v>176</v>
      </c>
      <c r="H5081" t="s">
        <v>135</v>
      </c>
      <c r="I5081" t="s">
        <v>136</v>
      </c>
      <c r="J5081" t="s">
        <v>137</v>
      </c>
      <c r="K5081" t="s">
        <v>138</v>
      </c>
      <c r="L5081" t="s">
        <v>14340</v>
      </c>
      <c r="M5081" t="s">
        <v>14341</v>
      </c>
      <c r="N5081">
        <v>2.3252777770000002</v>
      </c>
      <c r="O5081">
        <v>0</v>
      </c>
      <c r="P5081">
        <v>88</v>
      </c>
      <c r="Q5081">
        <v>0</v>
      </c>
      <c r="R5081">
        <v>2</v>
      </c>
      <c r="S5081">
        <v>0</v>
      </c>
      <c r="T5081">
        <v>6</v>
      </c>
      <c r="U5081">
        <v>0</v>
      </c>
      <c r="V5081">
        <v>0</v>
      </c>
      <c r="W5081">
        <v>0</v>
      </c>
      <c r="X5081">
        <v>25.48984856850392</v>
      </c>
      <c r="Y5081">
        <v>0</v>
      </c>
      <c r="Z5081">
        <v>6.1816315030221665</v>
      </c>
      <c r="AA5081">
        <v>0</v>
      </c>
      <c r="AB5081">
        <v>8.4560372071682686</v>
      </c>
      <c r="AC5081">
        <v>0</v>
      </c>
      <c r="AD5081">
        <v>0</v>
      </c>
      <c r="AE5081">
        <v>40.127517278694356</v>
      </c>
    </row>
    <row r="5082" spans="1:31" x14ac:dyDescent="0.3">
      <c r="A5082">
        <v>2696555</v>
      </c>
      <c r="B5082">
        <v>1</v>
      </c>
      <c r="C5082" t="s">
        <v>81</v>
      </c>
      <c r="D5082" t="s">
        <v>128</v>
      </c>
      <c r="E5082" t="s">
        <v>145</v>
      </c>
      <c r="F5082" t="s">
        <v>14342</v>
      </c>
      <c r="G5082" t="s">
        <v>176</v>
      </c>
      <c r="H5082" t="s">
        <v>135</v>
      </c>
      <c r="I5082" t="s">
        <v>136</v>
      </c>
      <c r="J5082" t="s">
        <v>137</v>
      </c>
      <c r="K5082" t="s">
        <v>138</v>
      </c>
      <c r="L5082" t="s">
        <v>14343</v>
      </c>
      <c r="M5082" t="s">
        <v>14344</v>
      </c>
      <c r="N5082">
        <v>5.6863888879999998</v>
      </c>
      <c r="O5082">
        <v>0</v>
      </c>
      <c r="P5082">
        <v>363</v>
      </c>
      <c r="Q5082">
        <v>0</v>
      </c>
      <c r="R5082">
        <v>0</v>
      </c>
      <c r="S5082">
        <v>0</v>
      </c>
      <c r="T5082">
        <v>21</v>
      </c>
      <c r="U5082">
        <v>0</v>
      </c>
      <c r="V5082">
        <v>0</v>
      </c>
      <c r="W5082">
        <v>0</v>
      </c>
      <c r="X5082">
        <v>399.39295890429452</v>
      </c>
      <c r="Y5082">
        <v>0</v>
      </c>
      <c r="Z5082">
        <v>0</v>
      </c>
      <c r="AA5082">
        <v>0</v>
      </c>
      <c r="AB5082">
        <v>90.514102838719765</v>
      </c>
      <c r="AC5082">
        <v>0</v>
      </c>
      <c r="AD5082">
        <v>0</v>
      </c>
      <c r="AE5082">
        <v>489.90706174301431</v>
      </c>
    </row>
    <row r="5083" spans="1:31" x14ac:dyDescent="0.3">
      <c r="A5083">
        <v>2696664</v>
      </c>
      <c r="B5083">
        <v>1</v>
      </c>
      <c r="C5083" t="s">
        <v>81</v>
      </c>
      <c r="D5083" t="s">
        <v>128</v>
      </c>
      <c r="E5083" t="s">
        <v>145</v>
      </c>
      <c r="F5083" t="s">
        <v>4702</v>
      </c>
      <c r="G5083" t="s">
        <v>176</v>
      </c>
      <c r="H5083" t="s">
        <v>135</v>
      </c>
      <c r="I5083" t="s">
        <v>136</v>
      </c>
      <c r="J5083" t="s">
        <v>137</v>
      </c>
      <c r="K5083" t="s">
        <v>138</v>
      </c>
      <c r="L5083" t="s">
        <v>14345</v>
      </c>
      <c r="M5083" t="s">
        <v>14346</v>
      </c>
      <c r="N5083">
        <v>3.6411111109999998</v>
      </c>
      <c r="O5083">
        <v>6</v>
      </c>
      <c r="P5083">
        <v>186</v>
      </c>
      <c r="Q5083">
        <v>2</v>
      </c>
      <c r="R5083">
        <v>15</v>
      </c>
      <c r="S5083">
        <v>13</v>
      </c>
      <c r="T5083">
        <v>8</v>
      </c>
      <c r="U5083">
        <v>0</v>
      </c>
      <c r="V5083">
        <v>0</v>
      </c>
      <c r="W5083">
        <v>4.5647118317587587</v>
      </c>
      <c r="X5083">
        <v>122.54544517961372</v>
      </c>
      <c r="Y5083">
        <v>5.4625351527415553</v>
      </c>
      <c r="Z5083">
        <v>9.9448457779579922</v>
      </c>
      <c r="AA5083">
        <v>267.46702890264538</v>
      </c>
      <c r="AB5083">
        <v>14.026405992940855</v>
      </c>
      <c r="AC5083">
        <v>0</v>
      </c>
      <c r="AD5083">
        <v>0</v>
      </c>
      <c r="AE5083">
        <v>424.01097283765824</v>
      </c>
    </row>
    <row r="5084" spans="1:31" x14ac:dyDescent="0.3">
      <c r="A5084">
        <v>2696730</v>
      </c>
      <c r="B5084">
        <v>1</v>
      </c>
      <c r="C5084" t="s">
        <v>81</v>
      </c>
      <c r="D5084" t="s">
        <v>128</v>
      </c>
      <c r="E5084" t="s">
        <v>145</v>
      </c>
      <c r="F5084" t="s">
        <v>14347</v>
      </c>
      <c r="G5084" t="s">
        <v>409</v>
      </c>
      <c r="H5084" t="s">
        <v>135</v>
      </c>
      <c r="I5084" t="s">
        <v>136</v>
      </c>
      <c r="J5084" t="s">
        <v>137</v>
      </c>
      <c r="K5084" t="s">
        <v>138</v>
      </c>
      <c r="L5084" t="s">
        <v>14348</v>
      </c>
      <c r="M5084" t="s">
        <v>14349</v>
      </c>
      <c r="N5084">
        <v>1.0777777770000001</v>
      </c>
      <c r="O5084">
        <v>0</v>
      </c>
      <c r="P5084">
        <v>1402</v>
      </c>
      <c r="Q5084">
        <v>0</v>
      </c>
      <c r="R5084">
        <v>0</v>
      </c>
      <c r="S5084">
        <v>1</v>
      </c>
      <c r="T5084">
        <v>42</v>
      </c>
      <c r="U5084">
        <v>0</v>
      </c>
      <c r="V5084">
        <v>0</v>
      </c>
      <c r="W5084">
        <v>0</v>
      </c>
      <c r="X5084">
        <v>319.78183312127265</v>
      </c>
      <c r="Y5084">
        <v>0</v>
      </c>
      <c r="Z5084">
        <v>0</v>
      </c>
      <c r="AA5084">
        <v>29.081789467664084</v>
      </c>
      <c r="AB5084">
        <v>40.302082873523844</v>
      </c>
      <c r="AC5084">
        <v>0</v>
      </c>
      <c r="AD5084">
        <v>0</v>
      </c>
      <c r="AE5084">
        <v>389.16570546246055</v>
      </c>
    </row>
    <row r="5085" spans="1:31" x14ac:dyDescent="0.3">
      <c r="A5085">
        <v>2699309</v>
      </c>
      <c r="B5085">
        <v>1</v>
      </c>
      <c r="C5085" t="s">
        <v>81</v>
      </c>
      <c r="D5085" t="s">
        <v>123</v>
      </c>
      <c r="E5085" t="s">
        <v>141</v>
      </c>
      <c r="F5085" t="s">
        <v>2324</v>
      </c>
      <c r="G5085" t="s">
        <v>134</v>
      </c>
      <c r="H5085" t="s">
        <v>135</v>
      </c>
      <c r="I5085" t="s">
        <v>136</v>
      </c>
      <c r="J5085" t="s">
        <v>137</v>
      </c>
      <c r="K5085" t="s">
        <v>138</v>
      </c>
      <c r="L5085" t="s">
        <v>14350</v>
      </c>
      <c r="M5085" t="s">
        <v>14351</v>
      </c>
      <c r="N5085">
        <v>0.92305555500000003</v>
      </c>
      <c r="O5085">
        <v>26</v>
      </c>
      <c r="P5085">
        <v>995</v>
      </c>
      <c r="Q5085">
        <v>616</v>
      </c>
      <c r="R5085">
        <v>556</v>
      </c>
      <c r="S5085">
        <v>54</v>
      </c>
      <c r="T5085">
        <v>143</v>
      </c>
      <c r="U5085">
        <v>5</v>
      </c>
      <c r="V5085">
        <v>0</v>
      </c>
      <c r="W5085">
        <v>33.278976486251032</v>
      </c>
      <c r="X5085">
        <v>174.81294141129496</v>
      </c>
      <c r="Y5085">
        <v>844.07908902648978</v>
      </c>
      <c r="Z5085">
        <v>332.03182426633867</v>
      </c>
      <c r="AA5085">
        <v>68.153684324113925</v>
      </c>
      <c r="AB5085">
        <v>38.045102050129607</v>
      </c>
      <c r="AC5085">
        <v>766.88285434181921</v>
      </c>
      <c r="AD5085">
        <v>0</v>
      </c>
      <c r="AE5085">
        <v>2257.2844719064369</v>
      </c>
    </row>
    <row r="5086" spans="1:31" x14ac:dyDescent="0.3">
      <c r="A5086">
        <v>2699356</v>
      </c>
      <c r="B5086">
        <v>1</v>
      </c>
      <c r="C5086" t="s">
        <v>81</v>
      </c>
      <c r="D5086" t="s">
        <v>112</v>
      </c>
      <c r="E5086" t="s">
        <v>184</v>
      </c>
      <c r="F5086" t="s">
        <v>14352</v>
      </c>
      <c r="G5086" t="s">
        <v>1177</v>
      </c>
      <c r="H5086" t="s">
        <v>187</v>
      </c>
      <c r="I5086" t="s">
        <v>136</v>
      </c>
      <c r="J5086" t="s">
        <v>137</v>
      </c>
      <c r="K5086" t="s">
        <v>138</v>
      </c>
      <c r="L5086" t="s">
        <v>14353</v>
      </c>
      <c r="M5086" t="s">
        <v>14354</v>
      </c>
      <c r="N5086">
        <v>3.3394444440000002</v>
      </c>
      <c r="O5086">
        <v>0</v>
      </c>
      <c r="P5086">
        <v>252</v>
      </c>
      <c r="Q5086">
        <v>0</v>
      </c>
      <c r="R5086">
        <v>1</v>
      </c>
      <c r="S5086">
        <v>0</v>
      </c>
      <c r="T5086">
        <v>2</v>
      </c>
      <c r="U5086">
        <v>0</v>
      </c>
      <c r="V5086">
        <v>0</v>
      </c>
      <c r="W5086">
        <v>0</v>
      </c>
      <c r="X5086">
        <v>123.45678320991337</v>
      </c>
      <c r="Y5086">
        <v>0</v>
      </c>
      <c r="Z5086">
        <v>0</v>
      </c>
      <c r="AA5086">
        <v>0</v>
      </c>
      <c r="AB5086">
        <v>0.42416234588608598</v>
      </c>
      <c r="AC5086">
        <v>0</v>
      </c>
      <c r="AD5086">
        <v>0</v>
      </c>
      <c r="AE5086">
        <v>123.88094555579946</v>
      </c>
    </row>
    <row r="5087" spans="1:31" x14ac:dyDescent="0.3">
      <c r="A5087">
        <v>2699382</v>
      </c>
      <c r="B5087">
        <v>1</v>
      </c>
      <c r="C5087" t="s">
        <v>80</v>
      </c>
      <c r="D5087" t="s">
        <v>107</v>
      </c>
      <c r="E5087" t="s">
        <v>213</v>
      </c>
      <c r="F5087" t="s">
        <v>14355</v>
      </c>
      <c r="G5087" t="s">
        <v>831</v>
      </c>
      <c r="H5087" t="s">
        <v>187</v>
      </c>
      <c r="I5087" t="s">
        <v>136</v>
      </c>
      <c r="J5087" t="s">
        <v>137</v>
      </c>
      <c r="K5087" t="s">
        <v>138</v>
      </c>
      <c r="L5087" t="s">
        <v>14356</v>
      </c>
      <c r="M5087" t="s">
        <v>14357</v>
      </c>
      <c r="N5087">
        <v>1.978611111</v>
      </c>
      <c r="O5087">
        <v>0</v>
      </c>
      <c r="P5087">
        <v>1</v>
      </c>
      <c r="Q5087">
        <v>0</v>
      </c>
      <c r="R5087">
        <v>0</v>
      </c>
      <c r="S5087">
        <v>0</v>
      </c>
      <c r="T5087">
        <v>0</v>
      </c>
      <c r="U5087">
        <v>0</v>
      </c>
      <c r="V5087">
        <v>0</v>
      </c>
      <c r="W5087">
        <v>0</v>
      </c>
      <c r="X5087">
        <v>0.37032161490416665</v>
      </c>
      <c r="Y5087">
        <v>0</v>
      </c>
      <c r="Z5087">
        <v>0</v>
      </c>
      <c r="AA5087">
        <v>0</v>
      </c>
      <c r="AB5087">
        <v>0</v>
      </c>
      <c r="AC5087">
        <v>0</v>
      </c>
      <c r="AD5087">
        <v>0</v>
      </c>
      <c r="AE5087">
        <v>0.37032161490416665</v>
      </c>
    </row>
    <row r="5088" spans="1:31" x14ac:dyDescent="0.3">
      <c r="A5088">
        <v>2699408</v>
      </c>
      <c r="B5088">
        <v>1</v>
      </c>
      <c r="C5088" t="s">
        <v>81</v>
      </c>
      <c r="D5088" t="s">
        <v>123</v>
      </c>
      <c r="E5088" t="s">
        <v>184</v>
      </c>
      <c r="F5088" t="s">
        <v>14358</v>
      </c>
      <c r="G5088" t="s">
        <v>186</v>
      </c>
      <c r="H5088" t="s">
        <v>187</v>
      </c>
      <c r="I5088" t="s">
        <v>136</v>
      </c>
      <c r="J5088" t="s">
        <v>137</v>
      </c>
      <c r="K5088" t="s">
        <v>138</v>
      </c>
      <c r="L5088" t="s">
        <v>14359</v>
      </c>
      <c r="M5088" t="s">
        <v>14360</v>
      </c>
      <c r="N5088">
        <v>3.2838888879999999</v>
      </c>
      <c r="O5088">
        <v>0</v>
      </c>
      <c r="P5088">
        <v>88</v>
      </c>
      <c r="Q5088">
        <v>0</v>
      </c>
      <c r="R5088">
        <v>0</v>
      </c>
      <c r="S5088">
        <v>0</v>
      </c>
      <c r="T5088">
        <v>5</v>
      </c>
      <c r="U5088">
        <v>0</v>
      </c>
      <c r="V5088">
        <v>0</v>
      </c>
      <c r="W5088">
        <v>0</v>
      </c>
      <c r="X5088">
        <v>41.943538361931239</v>
      </c>
      <c r="Y5088">
        <v>0</v>
      </c>
      <c r="Z5088">
        <v>0</v>
      </c>
      <c r="AA5088">
        <v>0</v>
      </c>
      <c r="AB5088">
        <v>0.69995820452191415</v>
      </c>
      <c r="AC5088">
        <v>0</v>
      </c>
      <c r="AD5088">
        <v>0</v>
      </c>
      <c r="AE5088">
        <v>42.643496566453152</v>
      </c>
    </row>
    <row r="5089" spans="1:31" x14ac:dyDescent="0.3">
      <c r="A5089">
        <v>2699412</v>
      </c>
      <c r="B5089">
        <v>1</v>
      </c>
      <c r="C5089" t="s">
        <v>81</v>
      </c>
      <c r="D5089" t="s">
        <v>128</v>
      </c>
      <c r="E5089" t="s">
        <v>428</v>
      </c>
      <c r="F5089" t="s">
        <v>14361</v>
      </c>
      <c r="G5089" t="s">
        <v>1177</v>
      </c>
      <c r="H5089" t="s">
        <v>187</v>
      </c>
      <c r="I5089" t="s">
        <v>136</v>
      </c>
      <c r="J5089" t="s">
        <v>137</v>
      </c>
      <c r="K5089" t="s">
        <v>138</v>
      </c>
      <c r="L5089" t="s">
        <v>14362</v>
      </c>
      <c r="M5089" t="s">
        <v>14363</v>
      </c>
      <c r="N5089">
        <v>1.6330555550000001</v>
      </c>
      <c r="O5089">
        <v>0</v>
      </c>
      <c r="P5089">
        <v>0</v>
      </c>
      <c r="Q5089">
        <v>0</v>
      </c>
      <c r="R5089">
        <v>0</v>
      </c>
      <c r="S5089">
        <v>0</v>
      </c>
      <c r="T5089">
        <v>39</v>
      </c>
      <c r="U5089">
        <v>0</v>
      </c>
      <c r="V5089">
        <v>0</v>
      </c>
      <c r="W5089">
        <v>0</v>
      </c>
      <c r="X5089">
        <v>0</v>
      </c>
      <c r="Y5089">
        <v>0</v>
      </c>
      <c r="Z5089">
        <v>0</v>
      </c>
      <c r="AA5089">
        <v>0</v>
      </c>
      <c r="AB5089">
        <v>43.089111608840994</v>
      </c>
      <c r="AC5089">
        <v>0</v>
      </c>
      <c r="AD5089">
        <v>0</v>
      </c>
      <c r="AE5089">
        <v>43.089111608840994</v>
      </c>
    </row>
    <row r="5090" spans="1:31" x14ac:dyDescent="0.3">
      <c r="A5090">
        <v>2699424</v>
      </c>
      <c r="B5090">
        <v>1</v>
      </c>
      <c r="C5090" t="s">
        <v>80</v>
      </c>
      <c r="D5090" t="s">
        <v>100</v>
      </c>
      <c r="E5090" t="s">
        <v>160</v>
      </c>
      <c r="F5090" t="s">
        <v>14364</v>
      </c>
      <c r="G5090" t="s">
        <v>134</v>
      </c>
      <c r="H5090" t="s">
        <v>135</v>
      </c>
      <c r="I5090" t="s">
        <v>136</v>
      </c>
      <c r="J5090" t="s">
        <v>137</v>
      </c>
      <c r="K5090" t="s">
        <v>138</v>
      </c>
      <c r="L5090" t="s">
        <v>14365</v>
      </c>
      <c r="M5090" t="s">
        <v>14366</v>
      </c>
      <c r="N5090">
        <v>0.92777777699999997</v>
      </c>
      <c r="O5090">
        <v>4</v>
      </c>
      <c r="P5090">
        <v>396</v>
      </c>
      <c r="Q5090">
        <v>4</v>
      </c>
      <c r="R5090">
        <v>58</v>
      </c>
      <c r="S5090">
        <v>4</v>
      </c>
      <c r="T5090">
        <v>34</v>
      </c>
      <c r="U5090">
        <v>0</v>
      </c>
      <c r="V5090">
        <v>0</v>
      </c>
      <c r="W5090">
        <v>59.400426469535049</v>
      </c>
      <c r="X5090">
        <v>52.534279995408895</v>
      </c>
      <c r="Y5090">
        <v>6.0562719797970166</v>
      </c>
      <c r="Z5090">
        <v>35.514963074908771</v>
      </c>
      <c r="AA5090">
        <v>211.27596218706248</v>
      </c>
      <c r="AB5090">
        <v>18.458384401742244</v>
      </c>
      <c r="AC5090">
        <v>0</v>
      </c>
      <c r="AD5090">
        <v>0</v>
      </c>
      <c r="AE5090">
        <v>383.24028810845448</v>
      </c>
    </row>
    <row r="5091" spans="1:31" x14ac:dyDescent="0.3">
      <c r="A5091">
        <v>2699427</v>
      </c>
      <c r="B5091">
        <v>1</v>
      </c>
      <c r="C5091" t="s">
        <v>81</v>
      </c>
      <c r="D5091" t="s">
        <v>117</v>
      </c>
      <c r="E5091" t="s">
        <v>184</v>
      </c>
      <c r="F5091" t="s">
        <v>14367</v>
      </c>
      <c r="G5091" t="s">
        <v>186</v>
      </c>
      <c r="H5091" t="s">
        <v>187</v>
      </c>
      <c r="I5091" t="s">
        <v>136</v>
      </c>
      <c r="J5091" t="s">
        <v>137</v>
      </c>
      <c r="K5091" t="s">
        <v>138</v>
      </c>
      <c r="L5091" t="s">
        <v>14368</v>
      </c>
      <c r="M5091" t="s">
        <v>14369</v>
      </c>
      <c r="N5091">
        <v>0.43638888799999997</v>
      </c>
      <c r="O5091">
        <v>0</v>
      </c>
      <c r="P5091">
        <v>1</v>
      </c>
      <c r="Q5091">
        <v>0</v>
      </c>
      <c r="R5091">
        <v>0</v>
      </c>
      <c r="S5091">
        <v>0</v>
      </c>
      <c r="T5091">
        <v>20</v>
      </c>
      <c r="U5091">
        <v>0</v>
      </c>
      <c r="V5091">
        <v>0</v>
      </c>
      <c r="W5091">
        <v>0</v>
      </c>
      <c r="X5091">
        <v>3.8737696544242063E-2</v>
      </c>
      <c r="Y5091">
        <v>0</v>
      </c>
      <c r="Z5091">
        <v>0</v>
      </c>
      <c r="AA5091">
        <v>0</v>
      </c>
      <c r="AB5091">
        <v>2.0029030399413128</v>
      </c>
      <c r="AC5091">
        <v>0</v>
      </c>
      <c r="AD5091">
        <v>0</v>
      </c>
      <c r="AE5091">
        <v>2.0416407364855549</v>
      </c>
    </row>
    <row r="5092" spans="1:31" x14ac:dyDescent="0.3">
      <c r="A5092">
        <v>2699442</v>
      </c>
      <c r="B5092">
        <v>1</v>
      </c>
      <c r="C5092" t="s">
        <v>80</v>
      </c>
      <c r="D5092" t="s">
        <v>93</v>
      </c>
      <c r="E5092" t="s">
        <v>160</v>
      </c>
      <c r="F5092" t="s">
        <v>3227</v>
      </c>
      <c r="G5092" t="s">
        <v>346</v>
      </c>
      <c r="H5092" t="s">
        <v>135</v>
      </c>
      <c r="I5092" t="s">
        <v>136</v>
      </c>
      <c r="J5092" t="s">
        <v>137</v>
      </c>
      <c r="K5092" t="s">
        <v>166</v>
      </c>
      <c r="L5092" t="s">
        <v>14370</v>
      </c>
      <c r="M5092" t="s">
        <v>14371</v>
      </c>
      <c r="N5092">
        <v>0.31388888799999998</v>
      </c>
      <c r="O5092">
        <v>0</v>
      </c>
      <c r="P5092">
        <v>1877</v>
      </c>
      <c r="Q5092">
        <v>25</v>
      </c>
      <c r="R5092">
        <v>69</v>
      </c>
      <c r="S5092">
        <v>9</v>
      </c>
      <c r="T5092">
        <v>216</v>
      </c>
      <c r="U5092">
        <v>2</v>
      </c>
      <c r="V5092">
        <v>0</v>
      </c>
      <c r="W5092">
        <v>0</v>
      </c>
      <c r="X5092">
        <v>89.310219559975522</v>
      </c>
      <c r="Y5092">
        <v>37.901503174149418</v>
      </c>
      <c r="Z5092">
        <v>24.892876211015526</v>
      </c>
      <c r="AA5092">
        <v>15.703104161498846</v>
      </c>
      <c r="AB5092">
        <v>46.816731979721546</v>
      </c>
      <c r="AC5092">
        <v>82.284617591056929</v>
      </c>
      <c r="AD5092">
        <v>0</v>
      </c>
      <c r="AE5092">
        <v>296.90905267741778</v>
      </c>
    </row>
    <row r="5093" spans="1:31" x14ac:dyDescent="0.3">
      <c r="A5093">
        <v>2699446</v>
      </c>
      <c r="B5093">
        <v>1</v>
      </c>
      <c r="C5093" t="s">
        <v>80</v>
      </c>
      <c r="D5093" t="s">
        <v>93</v>
      </c>
      <c r="E5093" t="s">
        <v>132</v>
      </c>
      <c r="F5093" t="s">
        <v>14372</v>
      </c>
      <c r="G5093" t="s">
        <v>134</v>
      </c>
      <c r="H5093" t="s">
        <v>135</v>
      </c>
      <c r="I5093" t="s">
        <v>136</v>
      </c>
      <c r="J5093" t="s">
        <v>137</v>
      </c>
      <c r="K5093" t="s">
        <v>138</v>
      </c>
      <c r="L5093" t="s">
        <v>14373</v>
      </c>
      <c r="M5093" t="s">
        <v>14374</v>
      </c>
      <c r="N5093">
        <v>0.94722222199999995</v>
      </c>
      <c r="O5093">
        <v>0</v>
      </c>
      <c r="P5093">
        <v>53</v>
      </c>
      <c r="Q5093">
        <v>4</v>
      </c>
      <c r="R5093">
        <v>123</v>
      </c>
      <c r="S5093">
        <v>3</v>
      </c>
      <c r="T5093">
        <v>55</v>
      </c>
      <c r="U5093">
        <v>0</v>
      </c>
      <c r="V5093">
        <v>0</v>
      </c>
      <c r="W5093">
        <v>0</v>
      </c>
      <c r="X5093">
        <v>10.861491059450405</v>
      </c>
      <c r="Y5093">
        <v>36.995003233643956</v>
      </c>
      <c r="Z5093">
        <v>219.61928542781834</v>
      </c>
      <c r="AA5093">
        <v>7.9612505230994453</v>
      </c>
      <c r="AB5093">
        <v>71.403354411360539</v>
      </c>
      <c r="AC5093">
        <v>0</v>
      </c>
      <c r="AD5093">
        <v>0</v>
      </c>
      <c r="AE5093">
        <v>346.84038465537265</v>
      </c>
    </row>
    <row r="5094" spans="1:31" x14ac:dyDescent="0.3">
      <c r="A5094">
        <v>2699451</v>
      </c>
      <c r="B5094">
        <v>1</v>
      </c>
      <c r="C5094" t="s">
        <v>81</v>
      </c>
      <c r="D5094" t="s">
        <v>116</v>
      </c>
      <c r="E5094" t="s">
        <v>160</v>
      </c>
      <c r="F5094" t="s">
        <v>3833</v>
      </c>
      <c r="G5094" t="s">
        <v>409</v>
      </c>
      <c r="H5094" t="s">
        <v>135</v>
      </c>
      <c r="I5094" t="s">
        <v>136</v>
      </c>
      <c r="J5094" t="s">
        <v>137</v>
      </c>
      <c r="K5094" t="s">
        <v>138</v>
      </c>
      <c r="L5094" t="s">
        <v>14375</v>
      </c>
      <c r="M5094" t="s">
        <v>14376</v>
      </c>
      <c r="N5094">
        <v>0.222222222</v>
      </c>
      <c r="O5094">
        <v>3</v>
      </c>
      <c r="P5094">
        <v>436</v>
      </c>
      <c r="Q5094">
        <v>20</v>
      </c>
      <c r="R5094">
        <v>23</v>
      </c>
      <c r="S5094">
        <v>14</v>
      </c>
      <c r="T5094">
        <v>27</v>
      </c>
      <c r="U5094">
        <v>1</v>
      </c>
      <c r="V5094">
        <v>0</v>
      </c>
      <c r="W5094">
        <v>0.19363063433526886</v>
      </c>
      <c r="X5094">
        <v>12.57034430585912</v>
      </c>
      <c r="Y5094">
        <v>11.649035882189159</v>
      </c>
      <c r="Z5094">
        <v>1.4104585564707599</v>
      </c>
      <c r="AA5094">
        <v>31.162434686839394</v>
      </c>
      <c r="AB5094">
        <v>1.0645312982955892</v>
      </c>
      <c r="AC5094">
        <v>0.37149653603966082</v>
      </c>
      <c r="AD5094">
        <v>0</v>
      </c>
      <c r="AE5094">
        <v>58.421931900028952</v>
      </c>
    </row>
    <row r="5095" spans="1:31" x14ac:dyDescent="0.3">
      <c r="A5095">
        <v>2699453</v>
      </c>
      <c r="B5095">
        <v>1</v>
      </c>
      <c r="C5095" t="s">
        <v>80</v>
      </c>
      <c r="D5095" t="s">
        <v>95</v>
      </c>
      <c r="E5095" t="s">
        <v>145</v>
      </c>
      <c r="F5095" t="s">
        <v>11283</v>
      </c>
      <c r="G5095" t="s">
        <v>134</v>
      </c>
      <c r="H5095" t="s">
        <v>135</v>
      </c>
      <c r="I5095" t="s">
        <v>136</v>
      </c>
      <c r="J5095" t="s">
        <v>137</v>
      </c>
      <c r="K5095" t="s">
        <v>138</v>
      </c>
      <c r="L5095" t="s">
        <v>14377</v>
      </c>
      <c r="M5095" t="s">
        <v>14378</v>
      </c>
      <c r="N5095">
        <v>5.6111110999999998E-2</v>
      </c>
      <c r="O5095">
        <v>1</v>
      </c>
      <c r="P5095">
        <v>742</v>
      </c>
      <c r="Q5095">
        <v>5</v>
      </c>
      <c r="R5095">
        <v>13</v>
      </c>
      <c r="S5095">
        <v>18</v>
      </c>
      <c r="T5095">
        <v>54</v>
      </c>
      <c r="U5095">
        <v>0</v>
      </c>
      <c r="V5095">
        <v>0</v>
      </c>
      <c r="W5095">
        <v>1.0532770186666667E-2</v>
      </c>
      <c r="X5095">
        <v>8.092363963806827</v>
      </c>
      <c r="Y5095">
        <v>0.23166002311821876</v>
      </c>
      <c r="Z5095">
        <v>0.47266400975466139</v>
      </c>
      <c r="AA5095">
        <v>24.75242390849046</v>
      </c>
      <c r="AB5095">
        <v>3.37252431860008</v>
      </c>
      <c r="AC5095">
        <v>0</v>
      </c>
      <c r="AD5095">
        <v>0</v>
      </c>
      <c r="AE5095">
        <v>36.932168993956914</v>
      </c>
    </row>
    <row r="5096" spans="1:31" x14ac:dyDescent="0.3">
      <c r="A5096">
        <v>2699470</v>
      </c>
      <c r="B5096">
        <v>1</v>
      </c>
      <c r="C5096" t="s">
        <v>80</v>
      </c>
      <c r="D5096" t="s">
        <v>95</v>
      </c>
      <c r="E5096" t="s">
        <v>145</v>
      </c>
      <c r="F5096" t="s">
        <v>14379</v>
      </c>
      <c r="G5096" t="s">
        <v>165</v>
      </c>
      <c r="H5096" t="s">
        <v>135</v>
      </c>
      <c r="I5096" t="s">
        <v>136</v>
      </c>
      <c r="J5096" t="s">
        <v>137</v>
      </c>
      <c r="K5096" t="s">
        <v>166</v>
      </c>
      <c r="L5096" t="s">
        <v>14380</v>
      </c>
      <c r="M5096" t="s">
        <v>14381</v>
      </c>
      <c r="N5096">
        <v>0.623611111</v>
      </c>
      <c r="O5096">
        <v>0</v>
      </c>
      <c r="P5096">
        <v>132</v>
      </c>
      <c r="Q5096">
        <v>0</v>
      </c>
      <c r="R5096">
        <v>0</v>
      </c>
      <c r="S5096">
        <v>0</v>
      </c>
      <c r="T5096">
        <v>3</v>
      </c>
      <c r="U5096">
        <v>0</v>
      </c>
      <c r="V5096">
        <v>0</v>
      </c>
      <c r="W5096">
        <v>0</v>
      </c>
      <c r="X5096">
        <v>13.124433150232074</v>
      </c>
      <c r="Y5096">
        <v>0</v>
      </c>
      <c r="Z5096">
        <v>0</v>
      </c>
      <c r="AA5096">
        <v>0</v>
      </c>
      <c r="AB5096">
        <v>4.3751399533509909</v>
      </c>
      <c r="AC5096">
        <v>0</v>
      </c>
      <c r="AD5096">
        <v>0</v>
      </c>
      <c r="AE5096">
        <v>17.499573103583064</v>
      </c>
    </row>
    <row r="5097" spans="1:31" x14ac:dyDescent="0.3">
      <c r="A5097">
        <v>2699474</v>
      </c>
      <c r="B5097">
        <v>1</v>
      </c>
      <c r="C5097" t="s">
        <v>81</v>
      </c>
      <c r="D5097" t="s">
        <v>124</v>
      </c>
      <c r="E5097" t="s">
        <v>160</v>
      </c>
      <c r="F5097" t="s">
        <v>2365</v>
      </c>
      <c r="G5097" t="s">
        <v>134</v>
      </c>
      <c r="H5097" t="s">
        <v>135</v>
      </c>
      <c r="I5097" t="s">
        <v>136</v>
      </c>
      <c r="J5097" t="s">
        <v>137</v>
      </c>
      <c r="K5097" t="s">
        <v>138</v>
      </c>
      <c r="L5097" t="s">
        <v>14382</v>
      </c>
      <c r="M5097" t="s">
        <v>14383</v>
      </c>
      <c r="N5097">
        <v>0.266666666</v>
      </c>
      <c r="O5097">
        <v>2</v>
      </c>
      <c r="P5097">
        <v>184</v>
      </c>
      <c r="Q5097">
        <v>39</v>
      </c>
      <c r="R5097">
        <v>131</v>
      </c>
      <c r="S5097">
        <v>14</v>
      </c>
      <c r="T5097">
        <v>21</v>
      </c>
      <c r="U5097">
        <v>1</v>
      </c>
      <c r="V5097">
        <v>0</v>
      </c>
      <c r="W5097">
        <v>0.20537367513770663</v>
      </c>
      <c r="X5097">
        <v>7.050736712454027</v>
      </c>
      <c r="Y5097">
        <v>5.6770443408504807</v>
      </c>
      <c r="Z5097">
        <v>16.880648263185524</v>
      </c>
      <c r="AA5097">
        <v>11.616288347351999</v>
      </c>
      <c r="AB5097">
        <v>1.4034466649155199</v>
      </c>
      <c r="AC5097">
        <v>0.96377666486309355</v>
      </c>
      <c r="AD5097">
        <v>0</v>
      </c>
      <c r="AE5097">
        <v>43.797314668758347</v>
      </c>
    </row>
    <row r="5098" spans="1:31" x14ac:dyDescent="0.3">
      <c r="A5098">
        <v>2699475</v>
      </c>
      <c r="B5098">
        <v>1</v>
      </c>
      <c r="C5098" t="s">
        <v>81</v>
      </c>
      <c r="D5098" t="s">
        <v>128</v>
      </c>
      <c r="E5098" t="s">
        <v>244</v>
      </c>
      <c r="F5098" t="s">
        <v>4444</v>
      </c>
      <c r="G5098" t="s">
        <v>409</v>
      </c>
      <c r="H5098" t="s">
        <v>187</v>
      </c>
      <c r="I5098" t="s">
        <v>136</v>
      </c>
      <c r="J5098" t="s">
        <v>137</v>
      </c>
      <c r="K5098" t="s">
        <v>138</v>
      </c>
      <c r="L5098" t="s">
        <v>14384</v>
      </c>
      <c r="M5098" t="s">
        <v>14385</v>
      </c>
      <c r="N5098">
        <v>6.6666665999999999E-2</v>
      </c>
      <c r="O5098">
        <v>0</v>
      </c>
      <c r="P5098">
        <v>147</v>
      </c>
      <c r="Q5098">
        <v>0</v>
      </c>
      <c r="R5098">
        <v>2</v>
      </c>
      <c r="S5098">
        <v>0</v>
      </c>
      <c r="T5098">
        <v>19</v>
      </c>
      <c r="U5098">
        <v>0</v>
      </c>
      <c r="V5098">
        <v>0</v>
      </c>
      <c r="W5098">
        <v>0</v>
      </c>
      <c r="X5098">
        <v>2.3657757189923534</v>
      </c>
      <c r="Y5098">
        <v>0</v>
      </c>
      <c r="Z5098">
        <v>5.9699846743660009E-2</v>
      </c>
      <c r="AA5098">
        <v>0</v>
      </c>
      <c r="AB5098">
        <v>1.0920731408294402</v>
      </c>
      <c r="AC5098">
        <v>0</v>
      </c>
      <c r="AD5098">
        <v>0</v>
      </c>
      <c r="AE5098">
        <v>3.5175487065654534</v>
      </c>
    </row>
    <row r="5099" spans="1:31" x14ac:dyDescent="0.3">
      <c r="A5099">
        <v>2699429</v>
      </c>
      <c r="B5099">
        <v>1</v>
      </c>
      <c r="C5099" t="s">
        <v>80</v>
      </c>
      <c r="D5099" t="s">
        <v>84</v>
      </c>
      <c r="E5099" t="s">
        <v>244</v>
      </c>
      <c r="F5099" t="s">
        <v>14386</v>
      </c>
      <c r="G5099" t="s">
        <v>165</v>
      </c>
      <c r="H5099" t="s">
        <v>187</v>
      </c>
      <c r="I5099" t="s">
        <v>136</v>
      </c>
      <c r="J5099" t="s">
        <v>137</v>
      </c>
      <c r="K5099" t="s">
        <v>166</v>
      </c>
      <c r="L5099" t="s">
        <v>14387</v>
      </c>
      <c r="M5099" t="s">
        <v>14388</v>
      </c>
      <c r="N5099">
        <v>2.019722222</v>
      </c>
      <c r="O5099">
        <v>0</v>
      </c>
      <c r="P5099">
        <v>572</v>
      </c>
      <c r="Q5099">
        <v>0</v>
      </c>
      <c r="R5099">
        <v>0</v>
      </c>
      <c r="S5099">
        <v>0</v>
      </c>
      <c r="T5099">
        <v>46</v>
      </c>
      <c r="U5099">
        <v>0</v>
      </c>
      <c r="V5099">
        <v>0</v>
      </c>
      <c r="W5099">
        <v>0</v>
      </c>
      <c r="X5099">
        <v>211.21014830853343</v>
      </c>
      <c r="Y5099">
        <v>0</v>
      </c>
      <c r="Z5099">
        <v>0</v>
      </c>
      <c r="AA5099">
        <v>0</v>
      </c>
      <c r="AB5099">
        <v>81.337790222679345</v>
      </c>
      <c r="AC5099">
        <v>0</v>
      </c>
      <c r="AD5099">
        <v>0</v>
      </c>
      <c r="AE5099">
        <v>292.54793853121276</v>
      </c>
    </row>
    <row r="5100" spans="1:31" x14ac:dyDescent="0.3">
      <c r="A5100">
        <v>2699444</v>
      </c>
      <c r="B5100">
        <v>1</v>
      </c>
      <c r="C5100" t="s">
        <v>80</v>
      </c>
      <c r="D5100" t="s">
        <v>88</v>
      </c>
      <c r="E5100" t="s">
        <v>244</v>
      </c>
      <c r="F5100" t="s">
        <v>14389</v>
      </c>
      <c r="G5100" t="s">
        <v>165</v>
      </c>
      <c r="H5100" t="s">
        <v>187</v>
      </c>
      <c r="I5100" t="s">
        <v>136</v>
      </c>
      <c r="J5100" t="s">
        <v>137</v>
      </c>
      <c r="K5100" t="s">
        <v>166</v>
      </c>
      <c r="L5100" t="s">
        <v>14390</v>
      </c>
      <c r="M5100" t="s">
        <v>14391</v>
      </c>
      <c r="N5100">
        <v>1.5375000000000001</v>
      </c>
      <c r="O5100">
        <v>0</v>
      </c>
      <c r="P5100">
        <v>155</v>
      </c>
      <c r="Q5100">
        <v>0</v>
      </c>
      <c r="R5100">
        <v>0</v>
      </c>
      <c r="S5100">
        <v>0</v>
      </c>
      <c r="T5100">
        <v>0</v>
      </c>
      <c r="U5100">
        <v>0</v>
      </c>
      <c r="V5100">
        <v>0</v>
      </c>
      <c r="W5100">
        <v>0</v>
      </c>
      <c r="X5100">
        <v>40.959397890408397</v>
      </c>
      <c r="Y5100">
        <v>0</v>
      </c>
      <c r="Z5100">
        <v>0</v>
      </c>
      <c r="AA5100">
        <v>0</v>
      </c>
      <c r="AB5100">
        <v>0</v>
      </c>
      <c r="AC5100">
        <v>0</v>
      </c>
      <c r="AD5100">
        <v>0</v>
      </c>
      <c r="AE5100">
        <v>40.959397890408397</v>
      </c>
    </row>
    <row r="5101" spans="1:31" x14ac:dyDescent="0.3">
      <c r="A5101">
        <v>2699468</v>
      </c>
      <c r="B5101">
        <v>1</v>
      </c>
      <c r="C5101" t="s">
        <v>80</v>
      </c>
      <c r="D5101" t="s">
        <v>84</v>
      </c>
      <c r="E5101" t="s">
        <v>184</v>
      </c>
      <c r="F5101" t="s">
        <v>7882</v>
      </c>
      <c r="G5101" t="s">
        <v>186</v>
      </c>
      <c r="H5101" t="s">
        <v>187</v>
      </c>
      <c r="I5101" t="s">
        <v>136</v>
      </c>
      <c r="J5101" t="s">
        <v>137</v>
      </c>
      <c r="K5101" t="s">
        <v>138</v>
      </c>
      <c r="L5101" t="s">
        <v>14392</v>
      </c>
      <c r="M5101" t="s">
        <v>14393</v>
      </c>
      <c r="N5101">
        <v>1.7725</v>
      </c>
      <c r="O5101">
        <v>0</v>
      </c>
      <c r="P5101">
        <v>134</v>
      </c>
      <c r="Q5101">
        <v>0</v>
      </c>
      <c r="R5101">
        <v>0</v>
      </c>
      <c r="S5101">
        <v>0</v>
      </c>
      <c r="T5101">
        <v>8</v>
      </c>
      <c r="U5101">
        <v>0</v>
      </c>
      <c r="V5101">
        <v>0</v>
      </c>
      <c r="W5101">
        <v>0</v>
      </c>
      <c r="X5101">
        <v>41.170998578307064</v>
      </c>
      <c r="Y5101">
        <v>0</v>
      </c>
      <c r="Z5101">
        <v>0</v>
      </c>
      <c r="AA5101">
        <v>0</v>
      </c>
      <c r="AB5101">
        <v>6.2401429575041796</v>
      </c>
      <c r="AC5101">
        <v>0</v>
      </c>
      <c r="AD5101">
        <v>0</v>
      </c>
      <c r="AE5101">
        <v>47.41114153581124</v>
      </c>
    </row>
    <row r="5102" spans="1:31" x14ac:dyDescent="0.3">
      <c r="A5102">
        <v>2699478</v>
      </c>
      <c r="B5102">
        <v>1</v>
      </c>
      <c r="C5102" t="s">
        <v>80</v>
      </c>
      <c r="D5102" t="s">
        <v>110</v>
      </c>
      <c r="E5102" t="s">
        <v>213</v>
      </c>
      <c r="F5102" t="s">
        <v>14394</v>
      </c>
      <c r="G5102" t="s">
        <v>831</v>
      </c>
      <c r="H5102" t="s">
        <v>187</v>
      </c>
      <c r="I5102" t="s">
        <v>136</v>
      </c>
      <c r="J5102" t="s">
        <v>137</v>
      </c>
      <c r="K5102" t="s">
        <v>138</v>
      </c>
      <c r="L5102" t="s">
        <v>14395</v>
      </c>
      <c r="M5102" t="s">
        <v>14396</v>
      </c>
      <c r="N5102">
        <v>1.135555555</v>
      </c>
      <c r="O5102">
        <v>0</v>
      </c>
      <c r="P5102">
        <v>0</v>
      </c>
      <c r="Q5102">
        <v>0</v>
      </c>
      <c r="R5102">
        <v>0</v>
      </c>
      <c r="S5102">
        <v>0</v>
      </c>
      <c r="T5102">
        <v>1</v>
      </c>
      <c r="U5102">
        <v>0</v>
      </c>
      <c r="V5102">
        <v>0</v>
      </c>
      <c r="W5102">
        <v>0</v>
      </c>
      <c r="X5102">
        <v>0</v>
      </c>
      <c r="Y5102">
        <v>0</v>
      </c>
      <c r="Z5102">
        <v>0</v>
      </c>
      <c r="AA5102">
        <v>0</v>
      </c>
      <c r="AB5102">
        <v>2.6470295914363979</v>
      </c>
      <c r="AC5102">
        <v>0</v>
      </c>
      <c r="AD5102">
        <v>0</v>
      </c>
      <c r="AE5102">
        <v>2.6470295914363979</v>
      </c>
    </row>
    <row r="5103" spans="1:31" x14ac:dyDescent="0.3">
      <c r="A5103">
        <v>2699481</v>
      </c>
      <c r="B5103">
        <v>1</v>
      </c>
      <c r="C5103" t="s">
        <v>80</v>
      </c>
      <c r="D5103" t="s">
        <v>83</v>
      </c>
      <c r="E5103" t="s">
        <v>213</v>
      </c>
      <c r="F5103" t="s">
        <v>14397</v>
      </c>
      <c r="G5103" t="s">
        <v>688</v>
      </c>
      <c r="H5103" t="s">
        <v>187</v>
      </c>
      <c r="I5103" t="s">
        <v>136</v>
      </c>
      <c r="J5103" t="s">
        <v>137</v>
      </c>
      <c r="K5103" t="s">
        <v>138</v>
      </c>
      <c r="L5103" t="s">
        <v>14398</v>
      </c>
      <c r="M5103" t="s">
        <v>14399</v>
      </c>
      <c r="N5103">
        <v>1.631388888</v>
      </c>
      <c r="O5103">
        <v>0</v>
      </c>
      <c r="P5103">
        <v>0</v>
      </c>
      <c r="Q5103">
        <v>0</v>
      </c>
      <c r="R5103">
        <v>0</v>
      </c>
      <c r="S5103">
        <v>0</v>
      </c>
      <c r="T5103">
        <v>14</v>
      </c>
      <c r="U5103">
        <v>0</v>
      </c>
      <c r="V5103">
        <v>0</v>
      </c>
      <c r="W5103">
        <v>0</v>
      </c>
      <c r="X5103">
        <v>0</v>
      </c>
      <c r="Y5103">
        <v>0</v>
      </c>
      <c r="Z5103">
        <v>0</v>
      </c>
      <c r="AA5103">
        <v>0</v>
      </c>
      <c r="AB5103">
        <v>14.1014282059609</v>
      </c>
      <c r="AC5103">
        <v>0</v>
      </c>
      <c r="AD5103">
        <v>0</v>
      </c>
      <c r="AE5103">
        <v>14.1014282059609</v>
      </c>
    </row>
    <row r="5104" spans="1:31" x14ac:dyDescent="0.3">
      <c r="A5104">
        <v>2699487</v>
      </c>
      <c r="B5104">
        <v>1</v>
      </c>
      <c r="C5104" t="s">
        <v>80</v>
      </c>
      <c r="D5104" t="s">
        <v>88</v>
      </c>
      <c r="E5104" t="s">
        <v>213</v>
      </c>
      <c r="F5104" t="s">
        <v>14400</v>
      </c>
      <c r="G5104" t="s">
        <v>831</v>
      </c>
      <c r="H5104" t="s">
        <v>187</v>
      </c>
      <c r="I5104" t="s">
        <v>136</v>
      </c>
      <c r="J5104" t="s">
        <v>137</v>
      </c>
      <c r="K5104" t="s">
        <v>138</v>
      </c>
      <c r="L5104" t="s">
        <v>14401</v>
      </c>
      <c r="M5104" t="s">
        <v>14402</v>
      </c>
      <c r="N5104">
        <v>1.549722222</v>
      </c>
      <c r="O5104">
        <v>0</v>
      </c>
      <c r="P5104">
        <v>5</v>
      </c>
      <c r="Q5104">
        <v>0</v>
      </c>
      <c r="R5104">
        <v>0</v>
      </c>
      <c r="S5104">
        <v>0</v>
      </c>
      <c r="T5104">
        <v>0</v>
      </c>
      <c r="U5104">
        <v>0</v>
      </c>
      <c r="V5104">
        <v>0</v>
      </c>
      <c r="W5104">
        <v>0</v>
      </c>
      <c r="X5104">
        <v>1.6420864869470213</v>
      </c>
      <c r="Y5104">
        <v>0</v>
      </c>
      <c r="Z5104">
        <v>0</v>
      </c>
      <c r="AA5104">
        <v>0</v>
      </c>
      <c r="AB5104">
        <v>0</v>
      </c>
      <c r="AC5104">
        <v>0</v>
      </c>
      <c r="AD5104">
        <v>0</v>
      </c>
      <c r="AE5104">
        <v>1.6420864869470213</v>
      </c>
    </row>
    <row r="5105" spans="1:31" x14ac:dyDescent="0.3">
      <c r="A5105">
        <v>2699506</v>
      </c>
      <c r="B5105">
        <v>1</v>
      </c>
      <c r="C5105" t="s">
        <v>80</v>
      </c>
      <c r="D5105" t="s">
        <v>105</v>
      </c>
      <c r="E5105" t="s">
        <v>244</v>
      </c>
      <c r="F5105" t="s">
        <v>14403</v>
      </c>
      <c r="G5105" t="s">
        <v>409</v>
      </c>
      <c r="H5105" t="s">
        <v>187</v>
      </c>
      <c r="I5105" t="s">
        <v>136</v>
      </c>
      <c r="J5105" t="s">
        <v>137</v>
      </c>
      <c r="K5105" t="s">
        <v>138</v>
      </c>
      <c r="L5105" t="s">
        <v>14404</v>
      </c>
      <c r="M5105" t="s">
        <v>14405</v>
      </c>
      <c r="N5105">
        <v>1.4013888880000001</v>
      </c>
      <c r="O5105">
        <v>0</v>
      </c>
      <c r="P5105">
        <v>476</v>
      </c>
      <c r="Q5105">
        <v>0</v>
      </c>
      <c r="R5105">
        <v>0</v>
      </c>
      <c r="S5105">
        <v>0</v>
      </c>
      <c r="T5105">
        <v>5</v>
      </c>
      <c r="U5105">
        <v>0</v>
      </c>
      <c r="V5105">
        <v>0</v>
      </c>
      <c r="W5105">
        <v>0</v>
      </c>
      <c r="X5105">
        <v>126.54668048645098</v>
      </c>
      <c r="Y5105">
        <v>0</v>
      </c>
      <c r="Z5105">
        <v>0</v>
      </c>
      <c r="AA5105">
        <v>0</v>
      </c>
      <c r="AB5105">
        <v>10.118598162001843</v>
      </c>
      <c r="AC5105">
        <v>0</v>
      </c>
      <c r="AD5105">
        <v>0</v>
      </c>
      <c r="AE5105">
        <v>136.66527864845281</v>
      </c>
    </row>
    <row r="5106" spans="1:31" x14ac:dyDescent="0.3">
      <c r="A5106">
        <v>2699536</v>
      </c>
      <c r="B5106">
        <v>1</v>
      </c>
      <c r="C5106" t="s">
        <v>81</v>
      </c>
      <c r="D5106" t="s">
        <v>112</v>
      </c>
      <c r="E5106" t="s">
        <v>160</v>
      </c>
      <c r="F5106" t="s">
        <v>3196</v>
      </c>
      <c r="G5106" t="s">
        <v>134</v>
      </c>
      <c r="H5106" t="s">
        <v>135</v>
      </c>
      <c r="I5106" t="s">
        <v>169</v>
      </c>
      <c r="J5106" t="s">
        <v>137</v>
      </c>
      <c r="K5106" t="s">
        <v>138</v>
      </c>
      <c r="L5106" t="s">
        <v>14406</v>
      </c>
      <c r="M5106" t="s">
        <v>14407</v>
      </c>
      <c r="N5106">
        <v>5.55555E-4</v>
      </c>
      <c r="O5106">
        <v>0</v>
      </c>
      <c r="P5106">
        <v>355</v>
      </c>
      <c r="Q5106">
        <v>0</v>
      </c>
      <c r="R5106">
        <v>17</v>
      </c>
      <c r="S5106">
        <v>0</v>
      </c>
      <c r="T5106">
        <v>44</v>
      </c>
      <c r="U5106">
        <v>0</v>
      </c>
      <c r="V5106">
        <v>0</v>
      </c>
      <c r="W5106">
        <v>0</v>
      </c>
      <c r="X5106">
        <v>3.7804082789161669E-2</v>
      </c>
      <c r="Y5106">
        <v>0</v>
      </c>
      <c r="Z5106">
        <v>1.8274644566340332E-2</v>
      </c>
      <c r="AA5106">
        <v>0</v>
      </c>
      <c r="AB5106">
        <v>1.0802325712220832E-2</v>
      </c>
      <c r="AC5106">
        <v>0</v>
      </c>
      <c r="AD5106">
        <v>0</v>
      </c>
      <c r="AE5106">
        <v>6.6881053067722823E-2</v>
      </c>
    </row>
    <row r="5107" spans="1:31" x14ac:dyDescent="0.3">
      <c r="A5107">
        <v>2699547</v>
      </c>
      <c r="B5107">
        <v>1</v>
      </c>
      <c r="C5107" t="s">
        <v>80</v>
      </c>
      <c r="D5107" t="s">
        <v>87</v>
      </c>
      <c r="E5107" t="s">
        <v>244</v>
      </c>
      <c r="F5107" t="s">
        <v>14408</v>
      </c>
      <c r="G5107" t="s">
        <v>409</v>
      </c>
      <c r="H5107" t="s">
        <v>187</v>
      </c>
      <c r="I5107" t="s">
        <v>136</v>
      </c>
      <c r="J5107" t="s">
        <v>137</v>
      </c>
      <c r="K5107" t="s">
        <v>138</v>
      </c>
      <c r="L5107" t="s">
        <v>14409</v>
      </c>
      <c r="M5107" t="s">
        <v>14410</v>
      </c>
      <c r="N5107">
        <v>0.34777777700000001</v>
      </c>
      <c r="O5107">
        <v>0</v>
      </c>
      <c r="P5107">
        <v>104</v>
      </c>
      <c r="Q5107">
        <v>0</v>
      </c>
      <c r="R5107">
        <v>0</v>
      </c>
      <c r="S5107">
        <v>0</v>
      </c>
      <c r="T5107">
        <v>2</v>
      </c>
      <c r="U5107">
        <v>0</v>
      </c>
      <c r="V5107">
        <v>0</v>
      </c>
      <c r="W5107">
        <v>0</v>
      </c>
      <c r="X5107">
        <v>9.3650811014463837</v>
      </c>
      <c r="Y5107">
        <v>0</v>
      </c>
      <c r="Z5107">
        <v>0</v>
      </c>
      <c r="AA5107">
        <v>0</v>
      </c>
      <c r="AB5107">
        <v>1.1633391847999999</v>
      </c>
      <c r="AC5107">
        <v>0</v>
      </c>
      <c r="AD5107">
        <v>0</v>
      </c>
      <c r="AE5107">
        <v>10.528420286246384</v>
      </c>
    </row>
    <row r="5108" spans="1:31" x14ac:dyDescent="0.3">
      <c r="A5108">
        <v>2698718</v>
      </c>
      <c r="B5108">
        <v>1</v>
      </c>
      <c r="C5108" t="s">
        <v>80</v>
      </c>
      <c r="D5108" t="s">
        <v>105</v>
      </c>
      <c r="E5108" t="s">
        <v>145</v>
      </c>
      <c r="F5108" t="s">
        <v>14411</v>
      </c>
      <c r="G5108" t="s">
        <v>176</v>
      </c>
      <c r="H5108" t="s">
        <v>135</v>
      </c>
      <c r="I5108" t="s">
        <v>136</v>
      </c>
      <c r="J5108" t="s">
        <v>137</v>
      </c>
      <c r="K5108" t="s">
        <v>138</v>
      </c>
      <c r="L5108" t="s">
        <v>14412</v>
      </c>
      <c r="M5108" t="s">
        <v>14413</v>
      </c>
      <c r="N5108">
        <v>2.2513888880000001</v>
      </c>
      <c r="O5108">
        <v>0</v>
      </c>
      <c r="P5108">
        <v>116</v>
      </c>
      <c r="Q5108">
        <v>0</v>
      </c>
      <c r="R5108">
        <v>1</v>
      </c>
      <c r="S5108">
        <v>0</v>
      </c>
      <c r="T5108">
        <v>38</v>
      </c>
      <c r="U5108">
        <v>0</v>
      </c>
      <c r="V5108">
        <v>0</v>
      </c>
      <c r="W5108">
        <v>0</v>
      </c>
      <c r="X5108">
        <v>57.932278264126325</v>
      </c>
      <c r="Y5108">
        <v>0</v>
      </c>
      <c r="Z5108">
        <v>0.33674977250818416</v>
      </c>
      <c r="AA5108">
        <v>0</v>
      </c>
      <c r="AB5108">
        <v>56.298963117467508</v>
      </c>
      <c r="AC5108">
        <v>0</v>
      </c>
      <c r="AD5108">
        <v>0</v>
      </c>
      <c r="AE5108">
        <v>114.56799115410202</v>
      </c>
    </row>
    <row r="5109" spans="1:31" x14ac:dyDescent="0.3">
      <c r="A5109">
        <v>2698773</v>
      </c>
      <c r="B5109">
        <v>1</v>
      </c>
      <c r="C5109" t="s">
        <v>81</v>
      </c>
      <c r="D5109" t="s">
        <v>124</v>
      </c>
      <c r="E5109" t="s">
        <v>213</v>
      </c>
      <c r="F5109" t="s">
        <v>14414</v>
      </c>
      <c r="G5109" t="s">
        <v>688</v>
      </c>
      <c r="H5109" t="s">
        <v>187</v>
      </c>
      <c r="I5109" t="s">
        <v>136</v>
      </c>
      <c r="J5109" t="s">
        <v>137</v>
      </c>
      <c r="K5109" t="s">
        <v>138</v>
      </c>
      <c r="L5109" t="s">
        <v>14415</v>
      </c>
      <c r="M5109" t="s">
        <v>14416</v>
      </c>
      <c r="N5109">
        <v>2.1994444440000001</v>
      </c>
      <c r="O5109">
        <v>0</v>
      </c>
      <c r="P5109">
        <v>0</v>
      </c>
      <c r="Q5109">
        <v>0</v>
      </c>
      <c r="R5109">
        <v>0</v>
      </c>
      <c r="S5109">
        <v>0</v>
      </c>
      <c r="T5109">
        <v>1</v>
      </c>
      <c r="U5109">
        <v>0</v>
      </c>
      <c r="V5109">
        <v>0</v>
      </c>
      <c r="W5109">
        <v>0</v>
      </c>
      <c r="X5109">
        <v>0</v>
      </c>
      <c r="Y5109">
        <v>0</v>
      </c>
      <c r="Z5109">
        <v>0</v>
      </c>
      <c r="AA5109">
        <v>0</v>
      </c>
      <c r="AB5109">
        <v>16.861341728980253</v>
      </c>
      <c r="AC5109">
        <v>0</v>
      </c>
      <c r="AD5109">
        <v>0</v>
      </c>
      <c r="AE5109">
        <v>16.861341728980253</v>
      </c>
    </row>
    <row r="5110" spans="1:31" x14ac:dyDescent="0.3">
      <c r="A5110">
        <v>2698790</v>
      </c>
      <c r="B5110">
        <v>1</v>
      </c>
      <c r="C5110" t="s">
        <v>80</v>
      </c>
      <c r="D5110" t="s">
        <v>105</v>
      </c>
      <c r="E5110" t="s">
        <v>145</v>
      </c>
      <c r="F5110" t="s">
        <v>14417</v>
      </c>
      <c r="G5110" t="s">
        <v>346</v>
      </c>
      <c r="H5110" t="s">
        <v>135</v>
      </c>
      <c r="I5110" t="s">
        <v>136</v>
      </c>
      <c r="J5110" t="s">
        <v>137</v>
      </c>
      <c r="K5110" t="s">
        <v>166</v>
      </c>
      <c r="L5110" t="s">
        <v>14418</v>
      </c>
      <c r="M5110" t="s">
        <v>14419</v>
      </c>
      <c r="N5110">
        <v>6.3205555550000003</v>
      </c>
      <c r="O5110">
        <v>0</v>
      </c>
      <c r="P5110">
        <v>448</v>
      </c>
      <c r="Q5110">
        <v>0</v>
      </c>
      <c r="R5110">
        <v>0</v>
      </c>
      <c r="S5110">
        <v>0</v>
      </c>
      <c r="T5110">
        <v>37</v>
      </c>
      <c r="U5110">
        <v>0</v>
      </c>
      <c r="V5110">
        <v>0</v>
      </c>
      <c r="W5110">
        <v>0</v>
      </c>
      <c r="X5110">
        <v>552.9974244058028</v>
      </c>
      <c r="Y5110">
        <v>0</v>
      </c>
      <c r="Z5110">
        <v>0</v>
      </c>
      <c r="AA5110">
        <v>0</v>
      </c>
      <c r="AB5110">
        <v>291.6123686962178</v>
      </c>
      <c r="AC5110">
        <v>0</v>
      </c>
      <c r="AD5110">
        <v>0</v>
      </c>
      <c r="AE5110">
        <v>844.6097931020206</v>
      </c>
    </row>
    <row r="5111" spans="1:31" x14ac:dyDescent="0.3">
      <c r="A5111">
        <v>2698792</v>
      </c>
      <c r="B5111">
        <v>1</v>
      </c>
      <c r="C5111" t="s">
        <v>80</v>
      </c>
      <c r="D5111" t="s">
        <v>107</v>
      </c>
      <c r="E5111" t="s">
        <v>160</v>
      </c>
      <c r="F5111" t="s">
        <v>14420</v>
      </c>
      <c r="G5111" t="s">
        <v>165</v>
      </c>
      <c r="H5111" t="s">
        <v>135</v>
      </c>
      <c r="I5111" t="s">
        <v>136</v>
      </c>
      <c r="J5111" t="s">
        <v>137</v>
      </c>
      <c r="K5111" t="s">
        <v>166</v>
      </c>
      <c r="L5111" t="s">
        <v>14421</v>
      </c>
      <c r="M5111" t="s">
        <v>14422</v>
      </c>
      <c r="N5111">
        <v>3.9369444439999999</v>
      </c>
      <c r="O5111">
        <v>3</v>
      </c>
      <c r="P5111">
        <v>1952</v>
      </c>
      <c r="Q5111">
        <v>5</v>
      </c>
      <c r="R5111">
        <v>15</v>
      </c>
      <c r="S5111">
        <v>11</v>
      </c>
      <c r="T5111">
        <v>280</v>
      </c>
      <c r="U5111">
        <v>0</v>
      </c>
      <c r="V5111">
        <v>1</v>
      </c>
      <c r="W5111">
        <v>127.9668696074941</v>
      </c>
      <c r="X5111">
        <v>978.66939809847372</v>
      </c>
      <c r="Y5111">
        <v>3622.6278891843208</v>
      </c>
      <c r="Z5111">
        <v>17.481352712232777</v>
      </c>
      <c r="AA5111">
        <v>429.65025699531884</v>
      </c>
      <c r="AB5111">
        <v>853.32565373621958</v>
      </c>
      <c r="AC5111">
        <v>0</v>
      </c>
      <c r="AD5111">
        <v>49.169541100015252</v>
      </c>
      <c r="AE5111">
        <v>6078.8909614340755</v>
      </c>
    </row>
    <row r="5112" spans="1:31" x14ac:dyDescent="0.3">
      <c r="A5112">
        <v>2698718</v>
      </c>
      <c r="B5112">
        <v>2</v>
      </c>
      <c r="C5112" t="s">
        <v>80</v>
      </c>
      <c r="D5112" t="s">
        <v>105</v>
      </c>
      <c r="E5112" t="s">
        <v>145</v>
      </c>
      <c r="F5112" t="s">
        <v>12712</v>
      </c>
      <c r="G5112" t="s">
        <v>176</v>
      </c>
      <c r="H5112" t="s">
        <v>135</v>
      </c>
      <c r="I5112" t="s">
        <v>136</v>
      </c>
      <c r="J5112" t="s">
        <v>137</v>
      </c>
      <c r="K5112" t="s">
        <v>138</v>
      </c>
      <c r="L5112" t="s">
        <v>14413</v>
      </c>
      <c r="M5112" t="s">
        <v>14423</v>
      </c>
      <c r="N5112">
        <v>2.3141666660000002</v>
      </c>
      <c r="O5112">
        <v>0</v>
      </c>
      <c r="P5112">
        <v>116</v>
      </c>
      <c r="Q5112">
        <v>1</v>
      </c>
      <c r="R5112">
        <v>1</v>
      </c>
      <c r="S5112">
        <v>0</v>
      </c>
      <c r="T5112">
        <v>38</v>
      </c>
      <c r="U5112">
        <v>0</v>
      </c>
      <c r="V5112">
        <v>0</v>
      </c>
      <c r="W5112">
        <v>0</v>
      </c>
      <c r="X5112">
        <v>59.333188201482891</v>
      </c>
      <c r="Y5112">
        <v>0.95310679268061205</v>
      </c>
      <c r="Z5112">
        <v>0.35864227323215747</v>
      </c>
      <c r="AA5112">
        <v>0</v>
      </c>
      <c r="AB5112">
        <v>58.601008304243528</v>
      </c>
      <c r="AC5112">
        <v>0</v>
      </c>
      <c r="AD5112">
        <v>0</v>
      </c>
      <c r="AE5112">
        <v>119.2459455716392</v>
      </c>
    </row>
    <row r="5113" spans="1:31" x14ac:dyDescent="0.3">
      <c r="A5113">
        <v>2699071</v>
      </c>
      <c r="B5113">
        <v>1</v>
      </c>
      <c r="C5113" t="s">
        <v>80</v>
      </c>
      <c r="D5113" t="s">
        <v>88</v>
      </c>
      <c r="E5113" t="s">
        <v>244</v>
      </c>
      <c r="F5113" t="s">
        <v>14424</v>
      </c>
      <c r="G5113" t="s">
        <v>165</v>
      </c>
      <c r="H5113" t="s">
        <v>187</v>
      </c>
      <c r="I5113" t="s">
        <v>136</v>
      </c>
      <c r="J5113" t="s">
        <v>137</v>
      </c>
      <c r="K5113" t="s">
        <v>166</v>
      </c>
      <c r="L5113" t="s">
        <v>14425</v>
      </c>
      <c r="M5113" t="s">
        <v>14426</v>
      </c>
      <c r="N5113">
        <v>0.92611111099999999</v>
      </c>
      <c r="O5113">
        <v>0</v>
      </c>
      <c r="P5113">
        <v>350</v>
      </c>
      <c r="Q5113">
        <v>0</v>
      </c>
      <c r="R5113">
        <v>0</v>
      </c>
      <c r="S5113">
        <v>0</v>
      </c>
      <c r="T5113">
        <v>3</v>
      </c>
      <c r="U5113">
        <v>0</v>
      </c>
      <c r="V5113">
        <v>0</v>
      </c>
      <c r="W5113">
        <v>0</v>
      </c>
      <c r="X5113">
        <v>62.369848659305262</v>
      </c>
      <c r="Y5113">
        <v>0</v>
      </c>
      <c r="Z5113">
        <v>0</v>
      </c>
      <c r="AA5113">
        <v>0</v>
      </c>
      <c r="AB5113">
        <v>2.5690549201774537</v>
      </c>
      <c r="AC5113">
        <v>0</v>
      </c>
      <c r="AD5113">
        <v>0</v>
      </c>
      <c r="AE5113">
        <v>64.938903579482712</v>
      </c>
    </row>
    <row r="5114" spans="1:31" x14ac:dyDescent="0.3">
      <c r="A5114">
        <v>2699344</v>
      </c>
      <c r="B5114">
        <v>1</v>
      </c>
      <c r="C5114" t="s">
        <v>80</v>
      </c>
      <c r="D5114" t="s">
        <v>97</v>
      </c>
      <c r="E5114" t="s">
        <v>145</v>
      </c>
      <c r="F5114" t="s">
        <v>14427</v>
      </c>
      <c r="G5114" t="s">
        <v>176</v>
      </c>
      <c r="H5114" t="s">
        <v>135</v>
      </c>
      <c r="I5114" t="s">
        <v>136</v>
      </c>
      <c r="J5114" t="s">
        <v>137</v>
      </c>
      <c r="K5114" t="s">
        <v>138</v>
      </c>
      <c r="L5114" t="s">
        <v>14428</v>
      </c>
      <c r="M5114" t="s">
        <v>14429</v>
      </c>
      <c r="N5114">
        <v>2.6038888880000002</v>
      </c>
      <c r="O5114">
        <v>45</v>
      </c>
      <c r="P5114">
        <v>269</v>
      </c>
      <c r="Q5114">
        <v>0</v>
      </c>
      <c r="R5114">
        <v>50</v>
      </c>
      <c r="S5114">
        <v>7</v>
      </c>
      <c r="T5114">
        <v>49</v>
      </c>
      <c r="U5114">
        <v>0</v>
      </c>
      <c r="V5114">
        <v>0</v>
      </c>
      <c r="W5114">
        <v>477.90676941290172</v>
      </c>
      <c r="X5114">
        <v>933.78616260514832</v>
      </c>
      <c r="Y5114">
        <v>0</v>
      </c>
      <c r="Z5114">
        <v>85.063998984576514</v>
      </c>
      <c r="AA5114">
        <v>207.71779269585338</v>
      </c>
      <c r="AB5114">
        <v>112.44424844968633</v>
      </c>
      <c r="AC5114">
        <v>0</v>
      </c>
      <c r="AD5114">
        <v>0</v>
      </c>
      <c r="AE5114">
        <v>1816.9189721481662</v>
      </c>
    </row>
    <row r="5115" spans="1:31" x14ac:dyDescent="0.3">
      <c r="A5115">
        <v>2699344</v>
      </c>
      <c r="B5115">
        <v>2</v>
      </c>
      <c r="C5115" t="s">
        <v>80</v>
      </c>
      <c r="D5115" t="s">
        <v>97</v>
      </c>
      <c r="E5115" t="s">
        <v>160</v>
      </c>
      <c r="F5115" t="s">
        <v>9143</v>
      </c>
      <c r="G5115" t="s">
        <v>176</v>
      </c>
      <c r="H5115" t="s">
        <v>135</v>
      </c>
      <c r="I5115" t="s">
        <v>136</v>
      </c>
      <c r="J5115" t="s">
        <v>137</v>
      </c>
      <c r="K5115" t="s">
        <v>138</v>
      </c>
      <c r="L5115" t="s">
        <v>14429</v>
      </c>
      <c r="M5115" t="s">
        <v>14430</v>
      </c>
      <c r="N5115">
        <v>3.423888888</v>
      </c>
      <c r="O5115">
        <v>21</v>
      </c>
      <c r="P5115">
        <v>132</v>
      </c>
      <c r="Q5115">
        <v>4</v>
      </c>
      <c r="R5115">
        <v>37</v>
      </c>
      <c r="S5115">
        <v>4</v>
      </c>
      <c r="T5115">
        <v>21</v>
      </c>
      <c r="U5115">
        <v>0</v>
      </c>
      <c r="V5115">
        <v>0</v>
      </c>
      <c r="W5115">
        <v>224.63440000930302</v>
      </c>
      <c r="X5115">
        <v>523.65560901839638</v>
      </c>
      <c r="Y5115">
        <v>10.655665859676086</v>
      </c>
      <c r="Z5115">
        <v>72.495517300639591</v>
      </c>
      <c r="AA5115">
        <v>61.426992116716477</v>
      </c>
      <c r="AB5115">
        <v>58.763750191027754</v>
      </c>
      <c r="AC5115">
        <v>0</v>
      </c>
      <c r="AD5115">
        <v>0</v>
      </c>
      <c r="AE5115">
        <v>951.63193449575931</v>
      </c>
    </row>
    <row r="5116" spans="1:31" x14ac:dyDescent="0.3">
      <c r="A5116">
        <v>2699398</v>
      </c>
      <c r="B5116">
        <v>1</v>
      </c>
      <c r="C5116" t="s">
        <v>80</v>
      </c>
      <c r="D5116" t="s">
        <v>103</v>
      </c>
      <c r="E5116" t="s">
        <v>160</v>
      </c>
      <c r="F5116" t="s">
        <v>14431</v>
      </c>
      <c r="G5116" t="s">
        <v>346</v>
      </c>
      <c r="H5116" t="s">
        <v>135</v>
      </c>
      <c r="I5116" t="s">
        <v>136</v>
      </c>
      <c r="J5116" t="s">
        <v>137</v>
      </c>
      <c r="K5116" t="s">
        <v>166</v>
      </c>
      <c r="L5116" t="s">
        <v>14432</v>
      </c>
      <c r="M5116" t="s">
        <v>14433</v>
      </c>
      <c r="N5116">
        <v>2.9302777770000001</v>
      </c>
      <c r="O5116">
        <v>1</v>
      </c>
      <c r="P5116">
        <v>1469</v>
      </c>
      <c r="Q5116">
        <v>3</v>
      </c>
      <c r="R5116">
        <v>39</v>
      </c>
      <c r="S5116">
        <v>4</v>
      </c>
      <c r="T5116">
        <v>110</v>
      </c>
      <c r="U5116">
        <v>0</v>
      </c>
      <c r="V5116">
        <v>0</v>
      </c>
      <c r="W5116">
        <v>0.11328893540237334</v>
      </c>
      <c r="X5116">
        <v>887.92004030366274</v>
      </c>
      <c r="Y5116">
        <v>21.682233874020234</v>
      </c>
      <c r="Z5116">
        <v>173.35690553413843</v>
      </c>
      <c r="AA5116">
        <v>34.287799814782694</v>
      </c>
      <c r="AB5116">
        <v>314.81886533049203</v>
      </c>
      <c r="AC5116">
        <v>0</v>
      </c>
      <c r="AD5116">
        <v>0</v>
      </c>
      <c r="AE5116">
        <v>1432.1791337924983</v>
      </c>
    </row>
    <row r="5117" spans="1:31" x14ac:dyDescent="0.3">
      <c r="A5117">
        <v>2699400</v>
      </c>
      <c r="B5117">
        <v>1</v>
      </c>
      <c r="C5117" t="s">
        <v>80</v>
      </c>
      <c r="D5117" t="s">
        <v>103</v>
      </c>
      <c r="E5117" t="s">
        <v>244</v>
      </c>
      <c r="F5117" t="s">
        <v>14434</v>
      </c>
      <c r="G5117" t="s">
        <v>346</v>
      </c>
      <c r="H5117" t="s">
        <v>187</v>
      </c>
      <c r="I5117" t="s">
        <v>136</v>
      </c>
      <c r="J5117" t="s">
        <v>137</v>
      </c>
      <c r="K5117" t="s">
        <v>166</v>
      </c>
      <c r="L5117" t="s">
        <v>14435</v>
      </c>
      <c r="M5117" t="s">
        <v>14436</v>
      </c>
      <c r="N5117">
        <v>2.8302777770000001</v>
      </c>
      <c r="O5117">
        <v>0</v>
      </c>
      <c r="P5117">
        <v>612</v>
      </c>
      <c r="Q5117">
        <v>0</v>
      </c>
      <c r="R5117">
        <v>0</v>
      </c>
      <c r="S5117">
        <v>0</v>
      </c>
      <c r="T5117">
        <v>47</v>
      </c>
      <c r="U5117">
        <v>0</v>
      </c>
      <c r="V5117">
        <v>0</v>
      </c>
      <c r="W5117">
        <v>0</v>
      </c>
      <c r="X5117">
        <v>338.57500954965775</v>
      </c>
      <c r="Y5117">
        <v>0</v>
      </c>
      <c r="Z5117">
        <v>0</v>
      </c>
      <c r="AA5117">
        <v>0</v>
      </c>
      <c r="AB5117">
        <v>136.04382127015168</v>
      </c>
      <c r="AC5117">
        <v>0</v>
      </c>
      <c r="AD5117">
        <v>0</v>
      </c>
      <c r="AE5117">
        <v>474.61883081980943</v>
      </c>
    </row>
    <row r="5118" spans="1:31" x14ac:dyDescent="0.3">
      <c r="A5118">
        <v>2699403</v>
      </c>
      <c r="B5118">
        <v>1</v>
      </c>
      <c r="C5118" t="s">
        <v>80</v>
      </c>
      <c r="D5118" t="s">
        <v>104</v>
      </c>
      <c r="E5118" t="s">
        <v>184</v>
      </c>
      <c r="F5118" t="s">
        <v>14437</v>
      </c>
      <c r="G5118" t="s">
        <v>273</v>
      </c>
      <c r="H5118" t="s">
        <v>187</v>
      </c>
      <c r="I5118" t="s">
        <v>136</v>
      </c>
      <c r="J5118" t="s">
        <v>137</v>
      </c>
      <c r="K5118" t="s">
        <v>138</v>
      </c>
      <c r="L5118" t="s">
        <v>14438</v>
      </c>
      <c r="M5118" t="s">
        <v>14439</v>
      </c>
      <c r="N5118">
        <v>1.2524999999999999</v>
      </c>
      <c r="O5118">
        <v>0</v>
      </c>
      <c r="P5118">
        <v>32</v>
      </c>
      <c r="Q5118">
        <v>0</v>
      </c>
      <c r="R5118">
        <v>0</v>
      </c>
      <c r="S5118">
        <v>0</v>
      </c>
      <c r="T5118">
        <v>18</v>
      </c>
      <c r="U5118">
        <v>0</v>
      </c>
      <c r="V5118">
        <v>0</v>
      </c>
      <c r="W5118">
        <v>0</v>
      </c>
      <c r="X5118">
        <v>5.6700234351395853</v>
      </c>
      <c r="Y5118">
        <v>0</v>
      </c>
      <c r="Z5118">
        <v>0</v>
      </c>
      <c r="AA5118">
        <v>0</v>
      </c>
      <c r="AB5118">
        <v>15.294147265219507</v>
      </c>
      <c r="AC5118">
        <v>0</v>
      </c>
      <c r="AD5118">
        <v>0</v>
      </c>
      <c r="AE5118">
        <v>20.964170700359091</v>
      </c>
    </row>
    <row r="5119" spans="1:31" x14ac:dyDescent="0.3">
      <c r="A5119">
        <v>2699419</v>
      </c>
      <c r="B5119">
        <v>1</v>
      </c>
      <c r="C5119" t="s">
        <v>80</v>
      </c>
      <c r="D5119" t="s">
        <v>87</v>
      </c>
      <c r="E5119" t="s">
        <v>160</v>
      </c>
      <c r="F5119" t="s">
        <v>14440</v>
      </c>
      <c r="G5119" t="s">
        <v>165</v>
      </c>
      <c r="H5119" t="s">
        <v>135</v>
      </c>
      <c r="I5119" t="s">
        <v>136</v>
      </c>
      <c r="J5119" t="s">
        <v>137</v>
      </c>
      <c r="K5119" t="s">
        <v>166</v>
      </c>
      <c r="L5119" t="s">
        <v>14441</v>
      </c>
      <c r="M5119" t="s">
        <v>14442</v>
      </c>
      <c r="N5119">
        <v>2.091388888</v>
      </c>
      <c r="O5119">
        <v>0</v>
      </c>
      <c r="P5119">
        <v>7919</v>
      </c>
      <c r="Q5119">
        <v>0</v>
      </c>
      <c r="R5119">
        <v>0</v>
      </c>
      <c r="S5119">
        <v>11</v>
      </c>
      <c r="T5119">
        <v>1915</v>
      </c>
      <c r="U5119">
        <v>4</v>
      </c>
      <c r="V5119">
        <v>9</v>
      </c>
      <c r="W5119">
        <v>0</v>
      </c>
      <c r="X5119">
        <v>3532.0102838017351</v>
      </c>
      <c r="Y5119">
        <v>0</v>
      </c>
      <c r="Z5119">
        <v>0</v>
      </c>
      <c r="AA5119">
        <v>5732.427593603421</v>
      </c>
      <c r="AB5119">
        <v>3727.2359482903394</v>
      </c>
      <c r="AC5119">
        <v>410.67546797865703</v>
      </c>
      <c r="AD5119">
        <v>256.23758978367573</v>
      </c>
      <c r="AE5119">
        <v>13658.586883457829</v>
      </c>
    </row>
    <row r="5120" spans="1:31" x14ac:dyDescent="0.3">
      <c r="A5120">
        <v>2699445</v>
      </c>
      <c r="B5120">
        <v>1</v>
      </c>
      <c r="C5120" t="s">
        <v>81</v>
      </c>
      <c r="D5120" t="s">
        <v>120</v>
      </c>
      <c r="E5120" t="s">
        <v>132</v>
      </c>
      <c r="F5120" t="s">
        <v>8456</v>
      </c>
      <c r="G5120" t="s">
        <v>134</v>
      </c>
      <c r="H5120" t="s">
        <v>135</v>
      </c>
      <c r="I5120" t="s">
        <v>136</v>
      </c>
      <c r="J5120" t="s">
        <v>137</v>
      </c>
      <c r="K5120" t="s">
        <v>138</v>
      </c>
      <c r="L5120" t="s">
        <v>14443</v>
      </c>
      <c r="M5120" t="s">
        <v>14444</v>
      </c>
      <c r="N5120">
        <v>2.403888888</v>
      </c>
      <c r="O5120">
        <v>0</v>
      </c>
      <c r="P5120">
        <v>0</v>
      </c>
      <c r="Q5120">
        <v>10</v>
      </c>
      <c r="R5120">
        <v>33</v>
      </c>
      <c r="S5120">
        <v>1</v>
      </c>
      <c r="T5120">
        <v>0</v>
      </c>
      <c r="U5120">
        <v>1</v>
      </c>
      <c r="V5120">
        <v>0</v>
      </c>
      <c r="W5120">
        <v>0</v>
      </c>
      <c r="X5120">
        <v>0</v>
      </c>
      <c r="Y5120">
        <v>159.88507937797505</v>
      </c>
      <c r="Z5120">
        <v>78.257512756718953</v>
      </c>
      <c r="AA5120">
        <v>56.513049954380321</v>
      </c>
      <c r="AB5120">
        <v>0</v>
      </c>
      <c r="AC5120">
        <v>12.607953346496757</v>
      </c>
      <c r="AD5120">
        <v>0</v>
      </c>
      <c r="AE5120">
        <v>307.26359543557106</v>
      </c>
    </row>
    <row r="5121" spans="1:31" x14ac:dyDescent="0.3">
      <c r="A5121">
        <v>2699455</v>
      </c>
      <c r="B5121">
        <v>1</v>
      </c>
      <c r="C5121" t="s">
        <v>80</v>
      </c>
      <c r="D5121" t="s">
        <v>87</v>
      </c>
      <c r="E5121" t="s">
        <v>145</v>
      </c>
      <c r="F5121" t="s">
        <v>14445</v>
      </c>
      <c r="G5121" t="s">
        <v>1164</v>
      </c>
      <c r="H5121" t="s">
        <v>135</v>
      </c>
      <c r="I5121" t="s">
        <v>136</v>
      </c>
      <c r="J5121" t="s">
        <v>137</v>
      </c>
      <c r="K5121" t="s">
        <v>138</v>
      </c>
      <c r="L5121" t="s">
        <v>14446</v>
      </c>
      <c r="M5121" t="s">
        <v>14447</v>
      </c>
      <c r="N5121">
        <v>1.657777777</v>
      </c>
      <c r="O5121">
        <v>0</v>
      </c>
      <c r="P5121">
        <v>287</v>
      </c>
      <c r="Q5121">
        <v>0</v>
      </c>
      <c r="R5121">
        <v>0</v>
      </c>
      <c r="S5121">
        <v>0</v>
      </c>
      <c r="T5121">
        <v>21</v>
      </c>
      <c r="U5121">
        <v>0</v>
      </c>
      <c r="V5121">
        <v>0</v>
      </c>
      <c r="W5121">
        <v>0</v>
      </c>
      <c r="X5121">
        <v>103.43067635851793</v>
      </c>
      <c r="Y5121">
        <v>0</v>
      </c>
      <c r="Z5121">
        <v>0</v>
      </c>
      <c r="AA5121">
        <v>0</v>
      </c>
      <c r="AB5121">
        <v>21.629200101292774</v>
      </c>
      <c r="AC5121">
        <v>0</v>
      </c>
      <c r="AD5121">
        <v>0</v>
      </c>
      <c r="AE5121">
        <v>125.05987645981071</v>
      </c>
    </row>
    <row r="5122" spans="1:31" x14ac:dyDescent="0.3">
      <c r="A5122">
        <v>2699463</v>
      </c>
      <c r="B5122">
        <v>1</v>
      </c>
      <c r="C5122" t="s">
        <v>81</v>
      </c>
      <c r="D5122" t="s">
        <v>120</v>
      </c>
      <c r="E5122" t="s">
        <v>132</v>
      </c>
      <c r="F5122" t="s">
        <v>8840</v>
      </c>
      <c r="G5122" t="s">
        <v>134</v>
      </c>
      <c r="H5122" t="s">
        <v>135</v>
      </c>
      <c r="I5122" t="s">
        <v>136</v>
      </c>
      <c r="J5122" t="s">
        <v>137</v>
      </c>
      <c r="K5122" t="s">
        <v>138</v>
      </c>
      <c r="L5122" t="s">
        <v>14448</v>
      </c>
      <c r="M5122" t="s">
        <v>14449</v>
      </c>
      <c r="N5122">
        <v>0.91388888800000001</v>
      </c>
      <c r="O5122">
        <v>2</v>
      </c>
      <c r="P5122">
        <v>1</v>
      </c>
      <c r="Q5122">
        <v>64</v>
      </c>
      <c r="R5122">
        <v>29</v>
      </c>
      <c r="S5122">
        <v>6</v>
      </c>
      <c r="T5122">
        <v>2</v>
      </c>
      <c r="U5122">
        <v>1</v>
      </c>
      <c r="V5122">
        <v>0</v>
      </c>
      <c r="W5122">
        <v>0.35754373293333325</v>
      </c>
      <c r="X5122">
        <v>0</v>
      </c>
      <c r="Y5122">
        <v>43.145439453742377</v>
      </c>
      <c r="Z5122">
        <v>20.103008373821307</v>
      </c>
      <c r="AA5122">
        <v>21.42433777325887</v>
      </c>
      <c r="AB5122">
        <v>5.0315642876169998E-2</v>
      </c>
      <c r="AC5122">
        <v>160.76674318933169</v>
      </c>
      <c r="AD5122">
        <v>0</v>
      </c>
      <c r="AE5122">
        <v>245.84738816596376</v>
      </c>
    </row>
    <row r="5123" spans="1:31" x14ac:dyDescent="0.3">
      <c r="A5123">
        <v>2699471</v>
      </c>
      <c r="B5123">
        <v>1</v>
      </c>
      <c r="C5123" t="s">
        <v>80</v>
      </c>
      <c r="D5123" t="s">
        <v>107</v>
      </c>
      <c r="E5123" t="s">
        <v>132</v>
      </c>
      <c r="F5123" t="s">
        <v>14450</v>
      </c>
      <c r="G5123" t="s">
        <v>134</v>
      </c>
      <c r="H5123" t="s">
        <v>135</v>
      </c>
      <c r="I5123" t="s">
        <v>136</v>
      </c>
      <c r="J5123" t="s">
        <v>137</v>
      </c>
      <c r="K5123" t="s">
        <v>138</v>
      </c>
      <c r="L5123" t="s">
        <v>14451</v>
      </c>
      <c r="M5123" t="s">
        <v>14452</v>
      </c>
      <c r="N5123">
        <v>1.6388888880000001</v>
      </c>
      <c r="O5123">
        <v>3</v>
      </c>
      <c r="P5123">
        <v>3557</v>
      </c>
      <c r="Q5123">
        <v>0</v>
      </c>
      <c r="R5123">
        <v>1</v>
      </c>
      <c r="S5123">
        <v>2</v>
      </c>
      <c r="T5123">
        <v>256</v>
      </c>
      <c r="U5123">
        <v>0</v>
      </c>
      <c r="V5123">
        <v>2</v>
      </c>
      <c r="W5123">
        <v>54.486031217221672</v>
      </c>
      <c r="X5123">
        <v>723.63916954221895</v>
      </c>
      <c r="Y5123">
        <v>0</v>
      </c>
      <c r="Z5123">
        <v>0.41162670604966001</v>
      </c>
      <c r="AA5123">
        <v>83.351192821194701</v>
      </c>
      <c r="AB5123">
        <v>338.25562877703931</v>
      </c>
      <c r="AC5123">
        <v>0</v>
      </c>
      <c r="AD5123">
        <v>26.040360636355686</v>
      </c>
      <c r="AE5123">
        <v>1226.18400970008</v>
      </c>
    </row>
    <row r="5124" spans="1:31" x14ac:dyDescent="0.3">
      <c r="A5124">
        <v>2699403</v>
      </c>
      <c r="B5124">
        <v>2</v>
      </c>
      <c r="C5124" t="s">
        <v>80</v>
      </c>
      <c r="D5124" t="s">
        <v>104</v>
      </c>
      <c r="E5124" t="s">
        <v>244</v>
      </c>
      <c r="F5124" t="s">
        <v>14453</v>
      </c>
      <c r="G5124" t="s">
        <v>273</v>
      </c>
      <c r="H5124" t="s">
        <v>187</v>
      </c>
      <c r="I5124" t="s">
        <v>136</v>
      </c>
      <c r="J5124" t="s">
        <v>137</v>
      </c>
      <c r="K5124" t="s">
        <v>138</v>
      </c>
      <c r="L5124" t="s">
        <v>14439</v>
      </c>
      <c r="M5124" t="s">
        <v>14454</v>
      </c>
      <c r="N5124">
        <v>2.1016666659999999</v>
      </c>
      <c r="O5124">
        <v>0</v>
      </c>
      <c r="P5124">
        <v>467</v>
      </c>
      <c r="Q5124">
        <v>0</v>
      </c>
      <c r="R5124">
        <v>0</v>
      </c>
      <c r="S5124">
        <v>0</v>
      </c>
      <c r="T5124">
        <v>71</v>
      </c>
      <c r="U5124">
        <v>0</v>
      </c>
      <c r="V5124">
        <v>1</v>
      </c>
      <c r="W5124">
        <v>0</v>
      </c>
      <c r="X5124">
        <v>132.54124829076426</v>
      </c>
      <c r="Y5124">
        <v>0</v>
      </c>
      <c r="Z5124">
        <v>0</v>
      </c>
      <c r="AA5124">
        <v>0</v>
      </c>
      <c r="AB5124">
        <v>70.063227385079998</v>
      </c>
      <c r="AC5124">
        <v>0</v>
      </c>
      <c r="AD5124">
        <v>5.4963254036056091</v>
      </c>
      <c r="AE5124">
        <v>208.10080107944984</v>
      </c>
    </row>
    <row r="5125" spans="1:31" x14ac:dyDescent="0.3">
      <c r="A5125">
        <v>2699507</v>
      </c>
      <c r="B5125">
        <v>1</v>
      </c>
      <c r="C5125" t="s">
        <v>80</v>
      </c>
      <c r="D5125" t="s">
        <v>101</v>
      </c>
      <c r="E5125" t="s">
        <v>244</v>
      </c>
      <c r="F5125" t="s">
        <v>14455</v>
      </c>
      <c r="G5125" t="s">
        <v>409</v>
      </c>
      <c r="H5125" t="s">
        <v>187</v>
      </c>
      <c r="I5125" t="s">
        <v>136</v>
      </c>
      <c r="J5125" t="s">
        <v>137</v>
      </c>
      <c r="K5125" t="s">
        <v>138</v>
      </c>
      <c r="L5125" t="s">
        <v>14456</v>
      </c>
      <c r="M5125" t="s">
        <v>14457</v>
      </c>
      <c r="N5125">
        <v>1.005833333</v>
      </c>
      <c r="O5125">
        <v>0</v>
      </c>
      <c r="P5125">
        <v>110</v>
      </c>
      <c r="Q5125">
        <v>0</v>
      </c>
      <c r="R5125">
        <v>0</v>
      </c>
      <c r="S5125">
        <v>0</v>
      </c>
      <c r="T5125">
        <v>1</v>
      </c>
      <c r="U5125">
        <v>0</v>
      </c>
      <c r="V5125">
        <v>0</v>
      </c>
      <c r="W5125">
        <v>0</v>
      </c>
      <c r="X5125">
        <v>12.46846198633917</v>
      </c>
      <c r="Y5125">
        <v>0</v>
      </c>
      <c r="Z5125">
        <v>0</v>
      </c>
      <c r="AA5125">
        <v>0</v>
      </c>
      <c r="AB5125">
        <v>5.4271956654840053E-2</v>
      </c>
      <c r="AC5125">
        <v>0</v>
      </c>
      <c r="AD5125">
        <v>0</v>
      </c>
      <c r="AE5125">
        <v>12.522733942994011</v>
      </c>
    </row>
    <row r="5126" spans="1:31" x14ac:dyDescent="0.3">
      <c r="A5126">
        <v>2699516</v>
      </c>
      <c r="B5126">
        <v>1</v>
      </c>
      <c r="C5126" t="s">
        <v>80</v>
      </c>
      <c r="D5126" t="s">
        <v>84</v>
      </c>
      <c r="E5126" t="s">
        <v>184</v>
      </c>
      <c r="F5126" t="s">
        <v>14458</v>
      </c>
      <c r="G5126" t="s">
        <v>186</v>
      </c>
      <c r="H5126" t="s">
        <v>187</v>
      </c>
      <c r="I5126" t="s">
        <v>136</v>
      </c>
      <c r="J5126" t="s">
        <v>137</v>
      </c>
      <c r="K5126" t="s">
        <v>138</v>
      </c>
      <c r="L5126" t="s">
        <v>14459</v>
      </c>
      <c r="M5126" t="s">
        <v>14460</v>
      </c>
      <c r="N5126">
        <v>2.082222222</v>
      </c>
      <c r="O5126">
        <v>0</v>
      </c>
      <c r="P5126">
        <v>241</v>
      </c>
      <c r="Q5126">
        <v>0</v>
      </c>
      <c r="R5126">
        <v>0</v>
      </c>
      <c r="S5126">
        <v>0</v>
      </c>
      <c r="T5126">
        <v>11</v>
      </c>
      <c r="U5126">
        <v>0</v>
      </c>
      <c r="V5126">
        <v>0</v>
      </c>
      <c r="W5126">
        <v>0</v>
      </c>
      <c r="X5126">
        <v>66.461767882189392</v>
      </c>
      <c r="Y5126">
        <v>0</v>
      </c>
      <c r="Z5126">
        <v>0</v>
      </c>
      <c r="AA5126">
        <v>0</v>
      </c>
      <c r="AB5126">
        <v>38.721809378704677</v>
      </c>
      <c r="AC5126">
        <v>0</v>
      </c>
      <c r="AD5126">
        <v>0</v>
      </c>
      <c r="AE5126">
        <v>105.18357726089407</v>
      </c>
    </row>
    <row r="5127" spans="1:31" x14ac:dyDescent="0.3">
      <c r="A5127">
        <v>2699529</v>
      </c>
      <c r="B5127">
        <v>1</v>
      </c>
      <c r="C5127" t="s">
        <v>81</v>
      </c>
      <c r="D5127" t="s">
        <v>118</v>
      </c>
      <c r="E5127" t="s">
        <v>132</v>
      </c>
      <c r="F5127" t="s">
        <v>14461</v>
      </c>
      <c r="G5127" t="s">
        <v>134</v>
      </c>
      <c r="H5127" t="s">
        <v>135</v>
      </c>
      <c r="I5127" t="s">
        <v>136</v>
      </c>
      <c r="J5127" t="s">
        <v>137</v>
      </c>
      <c r="K5127" t="s">
        <v>138</v>
      </c>
      <c r="L5127" t="s">
        <v>14462</v>
      </c>
      <c r="M5127" t="s">
        <v>14463</v>
      </c>
      <c r="N5127">
        <v>0.50277777700000004</v>
      </c>
      <c r="O5127">
        <v>1</v>
      </c>
      <c r="P5127">
        <v>274</v>
      </c>
      <c r="Q5127">
        <v>70</v>
      </c>
      <c r="R5127">
        <v>26</v>
      </c>
      <c r="S5127">
        <v>5</v>
      </c>
      <c r="T5127">
        <v>26</v>
      </c>
      <c r="U5127">
        <v>0</v>
      </c>
      <c r="V5127">
        <v>0</v>
      </c>
      <c r="W5127">
        <v>0.10370933535323279</v>
      </c>
      <c r="X5127">
        <v>21.49059241714982</v>
      </c>
      <c r="Y5127">
        <v>52.41372002584513</v>
      </c>
      <c r="Z5127">
        <v>33.078329666422924</v>
      </c>
      <c r="AA5127">
        <v>0.62596365764894168</v>
      </c>
      <c r="AB5127">
        <v>9.6917750711966466</v>
      </c>
      <c r="AC5127">
        <v>0</v>
      </c>
      <c r="AD5127">
        <v>0</v>
      </c>
      <c r="AE5127">
        <v>117.40409017361669</v>
      </c>
    </row>
    <row r="5128" spans="1:31" x14ac:dyDescent="0.3">
      <c r="A5128">
        <v>2699530</v>
      </c>
      <c r="B5128">
        <v>1</v>
      </c>
      <c r="C5128" t="s">
        <v>81</v>
      </c>
      <c r="D5128" t="s">
        <v>114</v>
      </c>
      <c r="E5128" t="s">
        <v>145</v>
      </c>
      <c r="F5128" t="s">
        <v>14464</v>
      </c>
      <c r="G5128" t="s">
        <v>134</v>
      </c>
      <c r="H5128" t="s">
        <v>135</v>
      </c>
      <c r="I5128" t="s">
        <v>136</v>
      </c>
      <c r="J5128" t="s">
        <v>137</v>
      </c>
      <c r="K5128" t="s">
        <v>138</v>
      </c>
      <c r="L5128" t="s">
        <v>14465</v>
      </c>
      <c r="M5128" t="s">
        <v>14466</v>
      </c>
      <c r="N5128">
        <v>0.177777777</v>
      </c>
      <c r="O5128">
        <v>0</v>
      </c>
      <c r="P5128">
        <v>140</v>
      </c>
      <c r="Q5128">
        <v>0</v>
      </c>
      <c r="R5128">
        <v>1</v>
      </c>
      <c r="S5128">
        <v>1</v>
      </c>
      <c r="T5128">
        <v>43</v>
      </c>
      <c r="U5128">
        <v>0</v>
      </c>
      <c r="V5128">
        <v>7</v>
      </c>
      <c r="W5128">
        <v>0</v>
      </c>
      <c r="X5128">
        <v>3.635445877220854</v>
      </c>
      <c r="Y5128">
        <v>0</v>
      </c>
      <c r="Z5128">
        <v>1.8570802048462221E-2</v>
      </c>
      <c r="AA5128">
        <v>0</v>
      </c>
      <c r="AB5128">
        <v>7.9329672925835544</v>
      </c>
      <c r="AC5128">
        <v>0</v>
      </c>
      <c r="AD5128">
        <v>88.659612655238149</v>
      </c>
      <c r="AE5128">
        <v>100.24659662709102</v>
      </c>
    </row>
    <row r="5129" spans="1:31" x14ac:dyDescent="0.3">
      <c r="A5129">
        <v>2699533</v>
      </c>
      <c r="B5129">
        <v>1</v>
      </c>
      <c r="C5129" t="s">
        <v>80</v>
      </c>
      <c r="D5129" t="s">
        <v>107</v>
      </c>
      <c r="E5129" t="s">
        <v>184</v>
      </c>
      <c r="F5129" t="s">
        <v>14467</v>
      </c>
      <c r="G5129" t="s">
        <v>409</v>
      </c>
      <c r="H5129" t="s">
        <v>187</v>
      </c>
      <c r="I5129" t="s">
        <v>136</v>
      </c>
      <c r="J5129" t="s">
        <v>137</v>
      </c>
      <c r="K5129" t="s">
        <v>138</v>
      </c>
      <c r="L5129" t="s">
        <v>14468</v>
      </c>
      <c r="M5129" t="s">
        <v>14469</v>
      </c>
      <c r="N5129">
        <v>0.67749999999999999</v>
      </c>
      <c r="O5129">
        <v>0</v>
      </c>
      <c r="P5129">
        <v>94</v>
      </c>
      <c r="Q5129">
        <v>0</v>
      </c>
      <c r="R5129">
        <v>0</v>
      </c>
      <c r="S5129">
        <v>0</v>
      </c>
      <c r="T5129">
        <v>6</v>
      </c>
      <c r="U5129">
        <v>0</v>
      </c>
      <c r="V5129">
        <v>0</v>
      </c>
      <c r="W5129">
        <v>0</v>
      </c>
      <c r="X5129">
        <v>7.0256086843888061</v>
      </c>
      <c r="Y5129">
        <v>0</v>
      </c>
      <c r="Z5129">
        <v>0</v>
      </c>
      <c r="AA5129">
        <v>0</v>
      </c>
      <c r="AB5129">
        <v>2.2910871913809085</v>
      </c>
      <c r="AC5129">
        <v>0</v>
      </c>
      <c r="AD5129">
        <v>0</v>
      </c>
      <c r="AE5129">
        <v>9.3166958757697138</v>
      </c>
    </row>
    <row r="5130" spans="1:31" x14ac:dyDescent="0.3">
      <c r="A5130">
        <v>2699561</v>
      </c>
      <c r="B5130">
        <v>1</v>
      </c>
      <c r="C5130" t="s">
        <v>80</v>
      </c>
      <c r="D5130" t="s">
        <v>94</v>
      </c>
      <c r="E5130" t="s">
        <v>160</v>
      </c>
      <c r="F5130" t="s">
        <v>14470</v>
      </c>
      <c r="G5130" t="s">
        <v>134</v>
      </c>
      <c r="H5130" t="s">
        <v>135</v>
      </c>
      <c r="I5130" t="s">
        <v>136</v>
      </c>
      <c r="J5130" t="s">
        <v>137</v>
      </c>
      <c r="K5130" t="s">
        <v>138</v>
      </c>
      <c r="L5130" t="s">
        <v>14471</v>
      </c>
      <c r="M5130" t="s">
        <v>14472</v>
      </c>
      <c r="N5130">
        <v>0.17361111100000001</v>
      </c>
      <c r="O5130">
        <v>0</v>
      </c>
      <c r="P5130">
        <v>762</v>
      </c>
      <c r="Q5130">
        <v>36</v>
      </c>
      <c r="R5130">
        <v>53</v>
      </c>
      <c r="S5130">
        <v>22</v>
      </c>
      <c r="T5130">
        <v>112</v>
      </c>
      <c r="U5130">
        <v>7</v>
      </c>
      <c r="V5130">
        <v>0</v>
      </c>
      <c r="W5130">
        <v>0</v>
      </c>
      <c r="X5130">
        <v>24.93125526983928</v>
      </c>
      <c r="Y5130">
        <v>7.1711610406291673</v>
      </c>
      <c r="Z5130">
        <v>3.8037602872500007</v>
      </c>
      <c r="AA5130">
        <v>39.242159754554152</v>
      </c>
      <c r="AB5130">
        <v>13.068827706368749</v>
      </c>
      <c r="AC5130">
        <v>125.30081817382501</v>
      </c>
      <c r="AD5130">
        <v>0</v>
      </c>
      <c r="AE5130">
        <v>213.51798223246635</v>
      </c>
    </row>
    <row r="5131" spans="1:31" x14ac:dyDescent="0.3">
      <c r="A5131">
        <v>2699117</v>
      </c>
      <c r="B5131">
        <v>1</v>
      </c>
      <c r="C5131" t="s">
        <v>80</v>
      </c>
      <c r="D5131" t="s">
        <v>97</v>
      </c>
      <c r="E5131" t="s">
        <v>184</v>
      </c>
      <c r="F5131" t="s">
        <v>14473</v>
      </c>
      <c r="G5131" t="s">
        <v>186</v>
      </c>
      <c r="H5131" t="s">
        <v>187</v>
      </c>
      <c r="I5131" t="s">
        <v>136</v>
      </c>
      <c r="J5131" t="s">
        <v>137</v>
      </c>
      <c r="K5131" t="s">
        <v>138</v>
      </c>
      <c r="L5131" t="s">
        <v>14474</v>
      </c>
      <c r="M5131" t="s">
        <v>14475</v>
      </c>
      <c r="N5131">
        <v>0.766666666</v>
      </c>
      <c r="O5131">
        <v>0</v>
      </c>
      <c r="P5131">
        <v>11</v>
      </c>
      <c r="Q5131">
        <v>0</v>
      </c>
      <c r="R5131">
        <v>2</v>
      </c>
      <c r="S5131">
        <v>0</v>
      </c>
      <c r="T5131">
        <v>12</v>
      </c>
      <c r="U5131">
        <v>0</v>
      </c>
      <c r="V5131">
        <v>0</v>
      </c>
      <c r="W5131">
        <v>0</v>
      </c>
      <c r="X5131">
        <v>2.1623712723654558</v>
      </c>
      <c r="Y5131">
        <v>0</v>
      </c>
      <c r="Z5131">
        <v>1.2990485827768001</v>
      </c>
      <c r="AA5131">
        <v>0</v>
      </c>
      <c r="AB5131">
        <v>9.2012452077598983</v>
      </c>
      <c r="AC5131">
        <v>0</v>
      </c>
      <c r="AD5131">
        <v>0</v>
      </c>
      <c r="AE5131">
        <v>12.662665062902153</v>
      </c>
    </row>
    <row r="5132" spans="1:31" x14ac:dyDescent="0.3">
      <c r="A5132">
        <v>2699117</v>
      </c>
      <c r="B5132">
        <v>2</v>
      </c>
      <c r="C5132" t="s">
        <v>80</v>
      </c>
      <c r="D5132" t="s">
        <v>97</v>
      </c>
      <c r="E5132" t="s">
        <v>244</v>
      </c>
      <c r="F5132" t="s">
        <v>14087</v>
      </c>
      <c r="G5132" t="s">
        <v>186</v>
      </c>
      <c r="H5132" t="s">
        <v>187</v>
      </c>
      <c r="I5132" t="s">
        <v>136</v>
      </c>
      <c r="J5132" t="s">
        <v>137</v>
      </c>
      <c r="K5132" t="s">
        <v>138</v>
      </c>
      <c r="L5132" t="s">
        <v>14475</v>
      </c>
      <c r="M5132" t="s">
        <v>14476</v>
      </c>
      <c r="N5132">
        <v>0.27583333300000001</v>
      </c>
      <c r="O5132">
        <v>0</v>
      </c>
      <c r="P5132">
        <v>135</v>
      </c>
      <c r="Q5132">
        <v>0</v>
      </c>
      <c r="R5132">
        <v>4</v>
      </c>
      <c r="S5132">
        <v>0</v>
      </c>
      <c r="T5132">
        <v>21</v>
      </c>
      <c r="U5132">
        <v>0</v>
      </c>
      <c r="V5132">
        <v>0</v>
      </c>
      <c r="W5132">
        <v>0</v>
      </c>
      <c r="X5132">
        <v>7.9234861308119031</v>
      </c>
      <c r="Y5132">
        <v>0</v>
      </c>
      <c r="Z5132">
        <v>0.65963329373926793</v>
      </c>
      <c r="AA5132">
        <v>0</v>
      </c>
      <c r="AB5132">
        <v>3.31759249214945</v>
      </c>
      <c r="AC5132">
        <v>0</v>
      </c>
      <c r="AD5132">
        <v>0</v>
      </c>
      <c r="AE5132">
        <v>11.900711916700621</v>
      </c>
    </row>
    <row r="5133" spans="1:31" x14ac:dyDescent="0.3">
      <c r="A5133">
        <v>2699380</v>
      </c>
      <c r="B5133">
        <v>1</v>
      </c>
      <c r="C5133" t="s">
        <v>80</v>
      </c>
      <c r="D5133" t="s">
        <v>105</v>
      </c>
      <c r="E5133" t="s">
        <v>213</v>
      </c>
      <c r="F5133" t="s">
        <v>14477</v>
      </c>
      <c r="G5133" t="s">
        <v>831</v>
      </c>
      <c r="H5133" t="s">
        <v>187</v>
      </c>
      <c r="I5133" t="s">
        <v>136</v>
      </c>
      <c r="J5133" t="s">
        <v>137</v>
      </c>
      <c r="K5133" t="s">
        <v>138</v>
      </c>
      <c r="L5133" t="s">
        <v>14478</v>
      </c>
      <c r="M5133" t="s">
        <v>14479</v>
      </c>
      <c r="N5133">
        <v>5.2994444439999997</v>
      </c>
      <c r="O5133">
        <v>0</v>
      </c>
      <c r="P5133">
        <v>29</v>
      </c>
      <c r="Q5133">
        <v>0</v>
      </c>
      <c r="R5133">
        <v>0</v>
      </c>
      <c r="S5133">
        <v>0</v>
      </c>
      <c r="T5133">
        <v>4</v>
      </c>
      <c r="U5133">
        <v>0</v>
      </c>
      <c r="V5133">
        <v>0</v>
      </c>
      <c r="W5133">
        <v>0</v>
      </c>
      <c r="X5133">
        <v>30.624258418453678</v>
      </c>
      <c r="Y5133">
        <v>0</v>
      </c>
      <c r="Z5133">
        <v>0</v>
      </c>
      <c r="AA5133">
        <v>0</v>
      </c>
      <c r="AB5133">
        <v>8.676834134754742</v>
      </c>
      <c r="AC5133">
        <v>0</v>
      </c>
      <c r="AD5133">
        <v>0</v>
      </c>
      <c r="AE5133">
        <v>39.30109255320842</v>
      </c>
    </row>
    <row r="5134" spans="1:31" x14ac:dyDescent="0.3">
      <c r="A5134">
        <v>2699391</v>
      </c>
      <c r="B5134">
        <v>1</v>
      </c>
      <c r="C5134" t="s">
        <v>80</v>
      </c>
      <c r="D5134" t="s">
        <v>91</v>
      </c>
      <c r="E5134" t="s">
        <v>184</v>
      </c>
      <c r="F5134" t="s">
        <v>14480</v>
      </c>
      <c r="G5134" t="s">
        <v>346</v>
      </c>
      <c r="H5134" t="s">
        <v>187</v>
      </c>
      <c r="I5134" t="s">
        <v>136</v>
      </c>
      <c r="J5134" t="s">
        <v>137</v>
      </c>
      <c r="K5134" t="s">
        <v>166</v>
      </c>
      <c r="L5134" t="s">
        <v>14481</v>
      </c>
      <c r="M5134" t="s">
        <v>14482</v>
      </c>
      <c r="N5134">
        <v>4.7772222219999998</v>
      </c>
      <c r="O5134">
        <v>0</v>
      </c>
      <c r="P5134">
        <v>42</v>
      </c>
      <c r="Q5134">
        <v>0</v>
      </c>
      <c r="R5134">
        <v>0</v>
      </c>
      <c r="S5134">
        <v>0</v>
      </c>
      <c r="T5134">
        <v>1</v>
      </c>
      <c r="U5134">
        <v>0</v>
      </c>
      <c r="V5134">
        <v>0</v>
      </c>
      <c r="W5134">
        <v>0</v>
      </c>
      <c r="X5134">
        <v>33.388776080621057</v>
      </c>
      <c r="Y5134">
        <v>0</v>
      </c>
      <c r="Z5134">
        <v>0</v>
      </c>
      <c r="AA5134">
        <v>0</v>
      </c>
      <c r="AB5134">
        <v>4.4081870272156145</v>
      </c>
      <c r="AC5134">
        <v>0</v>
      </c>
      <c r="AD5134">
        <v>0</v>
      </c>
      <c r="AE5134">
        <v>37.796963107836675</v>
      </c>
    </row>
    <row r="5135" spans="1:31" x14ac:dyDescent="0.3">
      <c r="A5135">
        <v>2699418</v>
      </c>
      <c r="B5135">
        <v>1</v>
      </c>
      <c r="C5135" t="s">
        <v>80</v>
      </c>
      <c r="D5135" t="s">
        <v>88</v>
      </c>
      <c r="E5135" t="s">
        <v>145</v>
      </c>
      <c r="F5135" t="s">
        <v>14483</v>
      </c>
      <c r="G5135" t="s">
        <v>165</v>
      </c>
      <c r="H5135" t="s">
        <v>135</v>
      </c>
      <c r="I5135" t="s">
        <v>136</v>
      </c>
      <c r="J5135" t="s">
        <v>137</v>
      </c>
      <c r="K5135" t="s">
        <v>166</v>
      </c>
      <c r="L5135" t="s">
        <v>14484</v>
      </c>
      <c r="M5135" t="s">
        <v>14485</v>
      </c>
      <c r="N5135">
        <v>5.0083333330000004</v>
      </c>
      <c r="O5135">
        <v>0</v>
      </c>
      <c r="P5135">
        <v>57</v>
      </c>
      <c r="Q5135">
        <v>0</v>
      </c>
      <c r="R5135">
        <v>0</v>
      </c>
      <c r="S5135">
        <v>0</v>
      </c>
      <c r="T5135">
        <v>8</v>
      </c>
      <c r="U5135">
        <v>0</v>
      </c>
      <c r="V5135">
        <v>0</v>
      </c>
      <c r="W5135">
        <v>0</v>
      </c>
      <c r="X5135">
        <v>104.88964645061053</v>
      </c>
      <c r="Y5135">
        <v>0</v>
      </c>
      <c r="Z5135">
        <v>0</v>
      </c>
      <c r="AA5135">
        <v>0</v>
      </c>
      <c r="AB5135">
        <v>205.1719422290397</v>
      </c>
      <c r="AC5135">
        <v>0</v>
      </c>
      <c r="AD5135">
        <v>0</v>
      </c>
      <c r="AE5135">
        <v>310.06158867965024</v>
      </c>
    </row>
    <row r="5136" spans="1:31" x14ac:dyDescent="0.3">
      <c r="A5136">
        <v>2699422</v>
      </c>
      <c r="B5136">
        <v>1</v>
      </c>
      <c r="C5136" t="s">
        <v>80</v>
      </c>
      <c r="D5136" t="s">
        <v>84</v>
      </c>
      <c r="E5136" t="s">
        <v>244</v>
      </c>
      <c r="F5136" t="s">
        <v>7523</v>
      </c>
      <c r="G5136" t="s">
        <v>346</v>
      </c>
      <c r="H5136" t="s">
        <v>187</v>
      </c>
      <c r="I5136" t="s">
        <v>136</v>
      </c>
      <c r="J5136" t="s">
        <v>137</v>
      </c>
      <c r="K5136" t="s">
        <v>166</v>
      </c>
      <c r="L5136" t="s">
        <v>14486</v>
      </c>
      <c r="M5136" t="s">
        <v>14487</v>
      </c>
      <c r="N5136">
        <v>4.2055555550000001</v>
      </c>
      <c r="O5136">
        <v>0</v>
      </c>
      <c r="P5136">
        <v>891</v>
      </c>
      <c r="Q5136">
        <v>0</v>
      </c>
      <c r="R5136">
        <v>0</v>
      </c>
      <c r="S5136">
        <v>0</v>
      </c>
      <c r="T5136">
        <v>59</v>
      </c>
      <c r="U5136">
        <v>0</v>
      </c>
      <c r="V5136">
        <v>1</v>
      </c>
      <c r="W5136">
        <v>0</v>
      </c>
      <c r="X5136">
        <v>695.51241868847421</v>
      </c>
      <c r="Y5136">
        <v>0</v>
      </c>
      <c r="Z5136">
        <v>0</v>
      </c>
      <c r="AA5136">
        <v>0</v>
      </c>
      <c r="AB5136">
        <v>504.02462916192894</v>
      </c>
      <c r="AC5136">
        <v>0</v>
      </c>
      <c r="AD5136">
        <v>45.818017118242253</v>
      </c>
      <c r="AE5136">
        <v>1245.3550649686456</v>
      </c>
    </row>
    <row r="5137" spans="1:31" x14ac:dyDescent="0.3">
      <c r="A5137">
        <v>2699426</v>
      </c>
      <c r="B5137">
        <v>1</v>
      </c>
      <c r="C5137" t="s">
        <v>80</v>
      </c>
      <c r="D5137" t="s">
        <v>86</v>
      </c>
      <c r="E5137" t="s">
        <v>184</v>
      </c>
      <c r="F5137" t="s">
        <v>14488</v>
      </c>
      <c r="G5137" t="s">
        <v>346</v>
      </c>
      <c r="H5137" t="s">
        <v>187</v>
      </c>
      <c r="I5137" t="s">
        <v>136</v>
      </c>
      <c r="J5137" t="s">
        <v>137</v>
      </c>
      <c r="K5137" t="s">
        <v>166</v>
      </c>
      <c r="L5137" t="s">
        <v>14489</v>
      </c>
      <c r="M5137" t="s">
        <v>14490</v>
      </c>
      <c r="N5137">
        <v>3.8033333329999999</v>
      </c>
      <c r="O5137">
        <v>0</v>
      </c>
      <c r="P5137">
        <v>65</v>
      </c>
      <c r="Q5137">
        <v>0</v>
      </c>
      <c r="R5137">
        <v>0</v>
      </c>
      <c r="S5137">
        <v>0</v>
      </c>
      <c r="T5137">
        <v>3</v>
      </c>
      <c r="U5137">
        <v>0</v>
      </c>
      <c r="V5137">
        <v>0</v>
      </c>
      <c r="W5137">
        <v>0</v>
      </c>
      <c r="X5137">
        <v>94.37535653879759</v>
      </c>
      <c r="Y5137">
        <v>0</v>
      </c>
      <c r="Z5137">
        <v>0</v>
      </c>
      <c r="AA5137">
        <v>0</v>
      </c>
      <c r="AB5137">
        <v>22.260018392608021</v>
      </c>
      <c r="AC5137">
        <v>0</v>
      </c>
      <c r="AD5137">
        <v>0</v>
      </c>
      <c r="AE5137">
        <v>116.63537493140561</v>
      </c>
    </row>
    <row r="5138" spans="1:31" x14ac:dyDescent="0.3">
      <c r="A5138">
        <v>2699432</v>
      </c>
      <c r="B5138">
        <v>1</v>
      </c>
      <c r="C5138" t="s">
        <v>80</v>
      </c>
      <c r="D5138" t="s">
        <v>89</v>
      </c>
      <c r="E5138" t="s">
        <v>160</v>
      </c>
      <c r="F5138" t="s">
        <v>14491</v>
      </c>
      <c r="G5138" t="s">
        <v>165</v>
      </c>
      <c r="H5138" t="s">
        <v>135</v>
      </c>
      <c r="I5138" t="s">
        <v>136</v>
      </c>
      <c r="J5138" t="s">
        <v>137</v>
      </c>
      <c r="K5138" t="s">
        <v>166</v>
      </c>
      <c r="L5138" t="s">
        <v>14492</v>
      </c>
      <c r="M5138" t="s">
        <v>14493</v>
      </c>
      <c r="N5138">
        <v>4.6174999999999997</v>
      </c>
      <c r="O5138">
        <v>0</v>
      </c>
      <c r="P5138">
        <v>216</v>
      </c>
      <c r="Q5138">
        <v>0</v>
      </c>
      <c r="R5138">
        <v>0</v>
      </c>
      <c r="S5138">
        <v>1</v>
      </c>
      <c r="T5138">
        <v>5</v>
      </c>
      <c r="U5138">
        <v>0</v>
      </c>
      <c r="V5138">
        <v>0</v>
      </c>
      <c r="W5138">
        <v>0</v>
      </c>
      <c r="X5138">
        <v>557.8032088306835</v>
      </c>
      <c r="Y5138">
        <v>0</v>
      </c>
      <c r="Z5138">
        <v>0</v>
      </c>
      <c r="AA5138">
        <v>40.587457219253359</v>
      </c>
      <c r="AB5138">
        <v>13.033918499981905</v>
      </c>
      <c r="AC5138">
        <v>0</v>
      </c>
      <c r="AD5138">
        <v>0</v>
      </c>
      <c r="AE5138">
        <v>611.42458454991879</v>
      </c>
    </row>
    <row r="5139" spans="1:31" x14ac:dyDescent="0.3">
      <c r="A5139">
        <v>2699437</v>
      </c>
      <c r="B5139">
        <v>1</v>
      </c>
      <c r="C5139" t="s">
        <v>80</v>
      </c>
      <c r="D5139" t="s">
        <v>100</v>
      </c>
      <c r="E5139" t="s">
        <v>244</v>
      </c>
      <c r="F5139" t="s">
        <v>14494</v>
      </c>
      <c r="G5139" t="s">
        <v>346</v>
      </c>
      <c r="H5139" t="s">
        <v>187</v>
      </c>
      <c r="I5139" t="s">
        <v>136</v>
      </c>
      <c r="J5139" t="s">
        <v>137</v>
      </c>
      <c r="K5139" t="s">
        <v>166</v>
      </c>
      <c r="L5139" t="s">
        <v>14495</v>
      </c>
      <c r="M5139" t="s">
        <v>14496</v>
      </c>
      <c r="N5139">
        <v>4.2497222219999999</v>
      </c>
      <c r="O5139">
        <v>0</v>
      </c>
      <c r="P5139">
        <v>48</v>
      </c>
      <c r="Q5139">
        <v>0</v>
      </c>
      <c r="R5139">
        <v>21</v>
      </c>
      <c r="S5139">
        <v>0</v>
      </c>
      <c r="T5139">
        <v>20</v>
      </c>
      <c r="U5139">
        <v>0</v>
      </c>
      <c r="V5139">
        <v>0</v>
      </c>
      <c r="W5139">
        <v>0</v>
      </c>
      <c r="X5139">
        <v>57.749655322431096</v>
      </c>
      <c r="Y5139">
        <v>0</v>
      </c>
      <c r="Z5139">
        <v>76.416586036737044</v>
      </c>
      <c r="AA5139">
        <v>0</v>
      </c>
      <c r="AB5139">
        <v>98.574522021916081</v>
      </c>
      <c r="AC5139">
        <v>0</v>
      </c>
      <c r="AD5139">
        <v>0</v>
      </c>
      <c r="AE5139">
        <v>232.74076338108421</v>
      </c>
    </row>
    <row r="5140" spans="1:31" x14ac:dyDescent="0.3">
      <c r="A5140">
        <v>2699526</v>
      </c>
      <c r="B5140">
        <v>1</v>
      </c>
      <c r="C5140" t="s">
        <v>80</v>
      </c>
      <c r="D5140" t="s">
        <v>96</v>
      </c>
      <c r="E5140" t="s">
        <v>428</v>
      </c>
      <c r="F5140" t="s">
        <v>14497</v>
      </c>
      <c r="G5140" t="s">
        <v>186</v>
      </c>
      <c r="H5140" t="s">
        <v>187</v>
      </c>
      <c r="I5140" t="s">
        <v>136</v>
      </c>
      <c r="J5140" t="s">
        <v>137</v>
      </c>
      <c r="K5140" t="s">
        <v>138</v>
      </c>
      <c r="L5140" t="s">
        <v>14498</v>
      </c>
      <c r="M5140" t="s">
        <v>14499</v>
      </c>
      <c r="N5140">
        <v>1.919444444</v>
      </c>
      <c r="O5140">
        <v>0</v>
      </c>
      <c r="P5140">
        <v>13</v>
      </c>
      <c r="Q5140">
        <v>0</v>
      </c>
      <c r="R5140">
        <v>0</v>
      </c>
      <c r="S5140">
        <v>0</v>
      </c>
      <c r="T5140">
        <v>0</v>
      </c>
      <c r="U5140">
        <v>0</v>
      </c>
      <c r="V5140">
        <v>0</v>
      </c>
      <c r="W5140">
        <v>0</v>
      </c>
      <c r="X5140">
        <v>3.1955390009943589</v>
      </c>
      <c r="Y5140">
        <v>0</v>
      </c>
      <c r="Z5140">
        <v>0</v>
      </c>
      <c r="AA5140">
        <v>0</v>
      </c>
      <c r="AB5140">
        <v>0</v>
      </c>
      <c r="AC5140">
        <v>0</v>
      </c>
      <c r="AD5140">
        <v>0</v>
      </c>
      <c r="AE5140">
        <v>3.1955390009943589</v>
      </c>
    </row>
    <row r="5141" spans="1:31" x14ac:dyDescent="0.3">
      <c r="A5141">
        <v>2699562</v>
      </c>
      <c r="B5141">
        <v>1</v>
      </c>
      <c r="C5141" t="s">
        <v>80</v>
      </c>
      <c r="D5141" t="s">
        <v>88</v>
      </c>
      <c r="E5141" t="s">
        <v>244</v>
      </c>
      <c r="F5141" t="s">
        <v>14500</v>
      </c>
      <c r="G5141" t="s">
        <v>165</v>
      </c>
      <c r="H5141" t="s">
        <v>187</v>
      </c>
      <c r="I5141" t="s">
        <v>136</v>
      </c>
      <c r="J5141" t="s">
        <v>137</v>
      </c>
      <c r="K5141" t="s">
        <v>166</v>
      </c>
      <c r="L5141" t="s">
        <v>14501</v>
      </c>
      <c r="M5141" t="s">
        <v>14502</v>
      </c>
      <c r="N5141">
        <v>0.71027777700000005</v>
      </c>
      <c r="O5141">
        <v>0</v>
      </c>
      <c r="P5141">
        <v>348</v>
      </c>
      <c r="Q5141">
        <v>0</v>
      </c>
      <c r="R5141">
        <v>0</v>
      </c>
      <c r="S5141">
        <v>0</v>
      </c>
      <c r="T5141">
        <v>10</v>
      </c>
      <c r="U5141">
        <v>0</v>
      </c>
      <c r="V5141">
        <v>0</v>
      </c>
      <c r="W5141">
        <v>0</v>
      </c>
      <c r="X5141">
        <v>51.966175526909538</v>
      </c>
      <c r="Y5141">
        <v>0</v>
      </c>
      <c r="Z5141">
        <v>0</v>
      </c>
      <c r="AA5141">
        <v>0</v>
      </c>
      <c r="AB5141">
        <v>2.8870561608449381</v>
      </c>
      <c r="AC5141">
        <v>0</v>
      </c>
      <c r="AD5141">
        <v>0</v>
      </c>
      <c r="AE5141">
        <v>54.853231687754473</v>
      </c>
    </row>
    <row r="5142" spans="1:31" x14ac:dyDescent="0.3">
      <c r="A5142">
        <v>2699572</v>
      </c>
      <c r="B5142">
        <v>1</v>
      </c>
      <c r="C5142" t="s">
        <v>81</v>
      </c>
      <c r="D5142" t="s">
        <v>128</v>
      </c>
      <c r="E5142" t="s">
        <v>428</v>
      </c>
      <c r="F5142" t="s">
        <v>14503</v>
      </c>
      <c r="G5142" t="s">
        <v>831</v>
      </c>
      <c r="H5142" t="s">
        <v>187</v>
      </c>
      <c r="I5142" t="s">
        <v>136</v>
      </c>
      <c r="J5142" t="s">
        <v>137</v>
      </c>
      <c r="K5142" t="s">
        <v>138</v>
      </c>
      <c r="L5142" t="s">
        <v>14504</v>
      </c>
      <c r="M5142" t="s">
        <v>14505</v>
      </c>
      <c r="N5142">
        <v>1.0752777769999999</v>
      </c>
      <c r="O5142">
        <v>0</v>
      </c>
      <c r="P5142">
        <v>100</v>
      </c>
      <c r="Q5142">
        <v>0</v>
      </c>
      <c r="R5142">
        <v>0</v>
      </c>
      <c r="S5142">
        <v>0</v>
      </c>
      <c r="T5142">
        <v>9</v>
      </c>
      <c r="U5142">
        <v>0</v>
      </c>
      <c r="V5142">
        <v>0</v>
      </c>
      <c r="W5142">
        <v>0</v>
      </c>
      <c r="X5142">
        <v>20.654294028958077</v>
      </c>
      <c r="Y5142">
        <v>0</v>
      </c>
      <c r="Z5142">
        <v>0</v>
      </c>
      <c r="AA5142">
        <v>0</v>
      </c>
      <c r="AB5142">
        <v>15.509639713965162</v>
      </c>
      <c r="AC5142">
        <v>0</v>
      </c>
      <c r="AD5142">
        <v>0</v>
      </c>
      <c r="AE5142">
        <v>36.163933742923241</v>
      </c>
    </row>
    <row r="5143" spans="1:31" x14ac:dyDescent="0.3">
      <c r="A5143">
        <v>2692392</v>
      </c>
      <c r="B5143">
        <v>1</v>
      </c>
      <c r="C5143" t="s">
        <v>80</v>
      </c>
      <c r="D5143" t="s">
        <v>106</v>
      </c>
      <c r="E5143" t="s">
        <v>145</v>
      </c>
      <c r="F5143" t="s">
        <v>14506</v>
      </c>
      <c r="G5143" t="s">
        <v>6719</v>
      </c>
      <c r="H5143" t="s">
        <v>135</v>
      </c>
      <c r="I5143" t="s">
        <v>136</v>
      </c>
      <c r="J5143" t="s">
        <v>137</v>
      </c>
      <c r="K5143" t="s">
        <v>138</v>
      </c>
      <c r="L5143" t="s">
        <v>14507</v>
      </c>
      <c r="M5143" t="s">
        <v>7533</v>
      </c>
      <c r="N5143">
        <v>1.7675000000000001</v>
      </c>
      <c r="O5143">
        <v>0</v>
      </c>
      <c r="P5143">
        <v>0</v>
      </c>
      <c r="Q5143">
        <v>0</v>
      </c>
      <c r="R5143">
        <v>12</v>
      </c>
      <c r="S5143">
        <v>0</v>
      </c>
      <c r="T5143">
        <v>0</v>
      </c>
      <c r="U5143">
        <v>0</v>
      </c>
      <c r="V5143">
        <v>0</v>
      </c>
      <c r="W5143">
        <v>0</v>
      </c>
      <c r="X5143">
        <v>0</v>
      </c>
      <c r="Y5143">
        <v>0</v>
      </c>
      <c r="Z5143">
        <v>32.659301619731771</v>
      </c>
      <c r="AA5143">
        <v>0</v>
      </c>
      <c r="AB5143">
        <v>0</v>
      </c>
      <c r="AC5143">
        <v>0</v>
      </c>
      <c r="AD5143">
        <v>0</v>
      </c>
      <c r="AE5143">
        <v>32.659301619731771</v>
      </c>
    </row>
    <row r="5144" spans="1:31" x14ac:dyDescent="0.3">
      <c r="A5144">
        <v>2696751</v>
      </c>
      <c r="B5144">
        <v>1</v>
      </c>
      <c r="C5144" t="s">
        <v>81</v>
      </c>
      <c r="D5144" t="s">
        <v>128</v>
      </c>
      <c r="E5144" t="s">
        <v>213</v>
      </c>
      <c r="F5144" t="s">
        <v>14508</v>
      </c>
      <c r="G5144" t="s">
        <v>831</v>
      </c>
      <c r="H5144" t="s">
        <v>187</v>
      </c>
      <c r="I5144" t="s">
        <v>136</v>
      </c>
      <c r="J5144" t="s">
        <v>137</v>
      </c>
      <c r="K5144" t="s">
        <v>138</v>
      </c>
      <c r="L5144" t="s">
        <v>14509</v>
      </c>
      <c r="M5144" t="s">
        <v>14510</v>
      </c>
      <c r="N5144">
        <v>2.6466666659999998</v>
      </c>
      <c r="O5144">
        <v>0</v>
      </c>
      <c r="P5144">
        <v>11</v>
      </c>
      <c r="Q5144">
        <v>0</v>
      </c>
      <c r="R5144">
        <v>0</v>
      </c>
      <c r="S5144">
        <v>0</v>
      </c>
      <c r="T5144">
        <v>0</v>
      </c>
      <c r="U5144">
        <v>0</v>
      </c>
      <c r="V5144">
        <v>0</v>
      </c>
      <c r="W5144">
        <v>0</v>
      </c>
      <c r="X5144">
        <v>6.2878795792999984</v>
      </c>
      <c r="Y5144">
        <v>0</v>
      </c>
      <c r="Z5144">
        <v>0</v>
      </c>
      <c r="AA5144">
        <v>0</v>
      </c>
      <c r="AB5144">
        <v>0</v>
      </c>
      <c r="AC5144">
        <v>0</v>
      </c>
      <c r="AD5144">
        <v>0</v>
      </c>
      <c r="AE5144">
        <v>6.2878795792999984</v>
      </c>
    </row>
    <row r="5145" spans="1:31" x14ac:dyDescent="0.3">
      <c r="A5145">
        <v>2698034</v>
      </c>
      <c r="B5145">
        <v>1</v>
      </c>
      <c r="C5145" t="s">
        <v>80</v>
      </c>
      <c r="D5145" t="s">
        <v>95</v>
      </c>
      <c r="E5145" t="s">
        <v>213</v>
      </c>
      <c r="F5145" t="s">
        <v>14511</v>
      </c>
      <c r="G5145" t="s">
        <v>688</v>
      </c>
      <c r="H5145" t="s">
        <v>187</v>
      </c>
      <c r="I5145" t="s">
        <v>136</v>
      </c>
      <c r="J5145" t="s">
        <v>137</v>
      </c>
      <c r="K5145" t="s">
        <v>138</v>
      </c>
      <c r="L5145" t="s">
        <v>14512</v>
      </c>
      <c r="M5145" t="s">
        <v>14513</v>
      </c>
      <c r="N5145">
        <v>3.4111111109999999</v>
      </c>
      <c r="O5145">
        <v>0</v>
      </c>
      <c r="P5145">
        <v>1</v>
      </c>
      <c r="Q5145">
        <v>0</v>
      </c>
      <c r="R5145">
        <v>0</v>
      </c>
      <c r="S5145">
        <v>0</v>
      </c>
      <c r="T5145">
        <v>0</v>
      </c>
      <c r="U5145">
        <v>0</v>
      </c>
      <c r="V5145">
        <v>0</v>
      </c>
      <c r="W5145">
        <v>0</v>
      </c>
      <c r="X5145">
        <v>0.3162956588291162</v>
      </c>
      <c r="Y5145">
        <v>0</v>
      </c>
      <c r="Z5145">
        <v>0</v>
      </c>
      <c r="AA5145">
        <v>0</v>
      </c>
      <c r="AB5145">
        <v>0</v>
      </c>
      <c r="AC5145">
        <v>0</v>
      </c>
      <c r="AD5145">
        <v>0</v>
      </c>
      <c r="AE5145">
        <v>0.3162956588291162</v>
      </c>
    </row>
    <row r="5146" spans="1:31" x14ac:dyDescent="0.3">
      <c r="A5146">
        <v>2698325</v>
      </c>
      <c r="B5146">
        <v>1</v>
      </c>
      <c r="C5146" t="s">
        <v>80</v>
      </c>
      <c r="D5146" t="s">
        <v>96</v>
      </c>
      <c r="E5146" t="s">
        <v>213</v>
      </c>
      <c r="F5146" t="s">
        <v>14514</v>
      </c>
      <c r="G5146" t="s">
        <v>215</v>
      </c>
      <c r="H5146" t="s">
        <v>187</v>
      </c>
      <c r="I5146" t="s">
        <v>136</v>
      </c>
      <c r="J5146" t="s">
        <v>137</v>
      </c>
      <c r="K5146" t="s">
        <v>138</v>
      </c>
      <c r="L5146" t="s">
        <v>14515</v>
      </c>
      <c r="M5146" t="s">
        <v>14516</v>
      </c>
      <c r="N5146">
        <v>2.6858333330000002</v>
      </c>
      <c r="O5146">
        <v>0</v>
      </c>
      <c r="P5146">
        <v>2</v>
      </c>
      <c r="Q5146">
        <v>0</v>
      </c>
      <c r="R5146">
        <v>0</v>
      </c>
      <c r="S5146">
        <v>0</v>
      </c>
      <c r="T5146">
        <v>0</v>
      </c>
      <c r="U5146">
        <v>0</v>
      </c>
      <c r="V5146">
        <v>0</v>
      </c>
      <c r="W5146">
        <v>0</v>
      </c>
      <c r="X5146">
        <v>0.80638782319792879</v>
      </c>
      <c r="Y5146">
        <v>0</v>
      </c>
      <c r="Z5146">
        <v>0</v>
      </c>
      <c r="AA5146">
        <v>0</v>
      </c>
      <c r="AB5146">
        <v>0</v>
      </c>
      <c r="AC5146">
        <v>0</v>
      </c>
      <c r="AD5146">
        <v>0</v>
      </c>
      <c r="AE5146">
        <v>0.80638782319792879</v>
      </c>
    </row>
    <row r="5147" spans="1:31" x14ac:dyDescent="0.3">
      <c r="A5147">
        <v>2699546</v>
      </c>
      <c r="B5147">
        <v>1</v>
      </c>
      <c r="C5147" t="s">
        <v>80</v>
      </c>
      <c r="D5147" t="s">
        <v>82</v>
      </c>
      <c r="E5147" t="s">
        <v>160</v>
      </c>
      <c r="F5147" t="s">
        <v>14517</v>
      </c>
      <c r="G5147" t="s">
        <v>165</v>
      </c>
      <c r="H5147" t="s">
        <v>135</v>
      </c>
      <c r="I5147" t="s">
        <v>136</v>
      </c>
      <c r="J5147" t="s">
        <v>137</v>
      </c>
      <c r="K5147" t="s">
        <v>166</v>
      </c>
      <c r="L5147" t="s">
        <v>14518</v>
      </c>
      <c r="M5147" t="s">
        <v>14519</v>
      </c>
      <c r="N5147">
        <v>2.5452777769999999</v>
      </c>
      <c r="O5147">
        <v>0</v>
      </c>
      <c r="P5147">
        <v>1</v>
      </c>
      <c r="Q5147">
        <v>0</v>
      </c>
      <c r="R5147">
        <v>0</v>
      </c>
      <c r="S5147">
        <v>0</v>
      </c>
      <c r="T5147">
        <v>588</v>
      </c>
      <c r="U5147">
        <v>0</v>
      </c>
      <c r="V5147">
        <v>2</v>
      </c>
      <c r="W5147">
        <v>0</v>
      </c>
      <c r="X5147">
        <v>1.3834170898962557E-2</v>
      </c>
      <c r="Y5147">
        <v>0</v>
      </c>
      <c r="Z5147">
        <v>0</v>
      </c>
      <c r="AA5147">
        <v>0</v>
      </c>
      <c r="AB5147">
        <v>1396.8112067108127</v>
      </c>
      <c r="AC5147">
        <v>0</v>
      </c>
      <c r="AD5147">
        <v>72.472812116826688</v>
      </c>
      <c r="AE5147">
        <v>1469.2978529985382</v>
      </c>
    </row>
    <row r="5148" spans="1:31" x14ac:dyDescent="0.3">
      <c r="A5148">
        <v>2699626</v>
      </c>
      <c r="B5148">
        <v>1</v>
      </c>
      <c r="C5148" t="s">
        <v>80</v>
      </c>
      <c r="D5148" t="s">
        <v>92</v>
      </c>
      <c r="E5148" t="s">
        <v>213</v>
      </c>
      <c r="F5148" t="s">
        <v>14520</v>
      </c>
      <c r="G5148" t="s">
        <v>831</v>
      </c>
      <c r="H5148" t="s">
        <v>187</v>
      </c>
      <c r="I5148" t="s">
        <v>136</v>
      </c>
      <c r="J5148" t="s">
        <v>137</v>
      </c>
      <c r="K5148" t="s">
        <v>138</v>
      </c>
      <c r="L5148" t="s">
        <v>14521</v>
      </c>
      <c r="M5148" t="s">
        <v>14522</v>
      </c>
      <c r="N5148">
        <v>1.143888888</v>
      </c>
      <c r="O5148">
        <v>0</v>
      </c>
      <c r="P5148">
        <v>1</v>
      </c>
      <c r="Q5148">
        <v>0</v>
      </c>
      <c r="R5148">
        <v>0</v>
      </c>
      <c r="S5148">
        <v>0</v>
      </c>
      <c r="T5148">
        <v>0</v>
      </c>
      <c r="U5148">
        <v>0</v>
      </c>
      <c r="V5148">
        <v>0</v>
      </c>
      <c r="W5148">
        <v>0</v>
      </c>
      <c r="X5148">
        <v>0.20593104719749999</v>
      </c>
      <c r="Y5148">
        <v>0</v>
      </c>
      <c r="Z5148">
        <v>0</v>
      </c>
      <c r="AA5148">
        <v>0</v>
      </c>
      <c r="AB5148">
        <v>0</v>
      </c>
      <c r="AC5148">
        <v>0</v>
      </c>
      <c r="AD5148">
        <v>0</v>
      </c>
      <c r="AE5148">
        <v>0.20593104719749999</v>
      </c>
    </row>
    <row r="5149" spans="1:31" x14ac:dyDescent="0.3">
      <c r="A5149">
        <v>2699637</v>
      </c>
      <c r="B5149">
        <v>1</v>
      </c>
      <c r="C5149" t="s">
        <v>80</v>
      </c>
      <c r="D5149" t="s">
        <v>95</v>
      </c>
      <c r="E5149" t="s">
        <v>184</v>
      </c>
      <c r="F5149" t="s">
        <v>11129</v>
      </c>
      <c r="G5149" t="s">
        <v>409</v>
      </c>
      <c r="H5149" t="s">
        <v>187</v>
      </c>
      <c r="I5149" t="s">
        <v>136</v>
      </c>
      <c r="J5149" t="s">
        <v>137</v>
      </c>
      <c r="K5149" t="s">
        <v>138</v>
      </c>
      <c r="L5149" t="s">
        <v>14523</v>
      </c>
      <c r="M5149" t="s">
        <v>14524</v>
      </c>
      <c r="N5149">
        <v>0.80249999999999999</v>
      </c>
      <c r="O5149">
        <v>0</v>
      </c>
      <c r="P5149">
        <v>81</v>
      </c>
      <c r="Q5149">
        <v>0</v>
      </c>
      <c r="R5149">
        <v>0</v>
      </c>
      <c r="S5149">
        <v>0</v>
      </c>
      <c r="T5149">
        <v>7</v>
      </c>
      <c r="U5149">
        <v>0</v>
      </c>
      <c r="V5149">
        <v>0</v>
      </c>
      <c r="W5149">
        <v>0</v>
      </c>
      <c r="X5149">
        <v>12.490018830469182</v>
      </c>
      <c r="Y5149">
        <v>0</v>
      </c>
      <c r="Z5149">
        <v>0</v>
      </c>
      <c r="AA5149">
        <v>0</v>
      </c>
      <c r="AB5149">
        <v>4.4777333719820156</v>
      </c>
      <c r="AC5149">
        <v>0</v>
      </c>
      <c r="AD5149">
        <v>0</v>
      </c>
      <c r="AE5149">
        <v>16.967752202451198</v>
      </c>
    </row>
    <row r="5150" spans="1:31" x14ac:dyDescent="0.3">
      <c r="A5150">
        <v>2699646</v>
      </c>
      <c r="B5150">
        <v>1</v>
      </c>
      <c r="C5150" t="s">
        <v>80</v>
      </c>
      <c r="D5150" t="s">
        <v>96</v>
      </c>
      <c r="E5150" t="s">
        <v>428</v>
      </c>
      <c r="F5150" t="s">
        <v>14525</v>
      </c>
      <c r="G5150" t="s">
        <v>831</v>
      </c>
      <c r="H5150" t="s">
        <v>187</v>
      </c>
      <c r="I5150" t="s">
        <v>136</v>
      </c>
      <c r="J5150" t="s">
        <v>137</v>
      </c>
      <c r="K5150" t="s">
        <v>138</v>
      </c>
      <c r="L5150" t="s">
        <v>14526</v>
      </c>
      <c r="M5150" t="s">
        <v>14527</v>
      </c>
      <c r="N5150">
        <v>4.8305555550000001</v>
      </c>
      <c r="O5150">
        <v>0</v>
      </c>
      <c r="P5150">
        <v>17</v>
      </c>
      <c r="Q5150">
        <v>0</v>
      </c>
      <c r="R5150">
        <v>0</v>
      </c>
      <c r="S5150">
        <v>0</v>
      </c>
      <c r="T5150">
        <v>8</v>
      </c>
      <c r="U5150">
        <v>0</v>
      </c>
      <c r="V5150">
        <v>0</v>
      </c>
      <c r="W5150">
        <v>0</v>
      </c>
      <c r="X5150">
        <v>12.246973032288524</v>
      </c>
      <c r="Y5150">
        <v>0</v>
      </c>
      <c r="Z5150">
        <v>0</v>
      </c>
      <c r="AA5150">
        <v>0</v>
      </c>
      <c r="AB5150">
        <v>66.335188059874312</v>
      </c>
      <c r="AC5150">
        <v>0</v>
      </c>
      <c r="AD5150">
        <v>0</v>
      </c>
      <c r="AE5150">
        <v>78.582161092162835</v>
      </c>
    </row>
    <row r="5151" spans="1:31" x14ac:dyDescent="0.3">
      <c r="A5151">
        <v>2699647</v>
      </c>
      <c r="B5151">
        <v>1</v>
      </c>
      <c r="C5151" t="s">
        <v>81</v>
      </c>
      <c r="D5151" t="s">
        <v>122</v>
      </c>
      <c r="E5151" t="s">
        <v>213</v>
      </c>
      <c r="F5151" t="s">
        <v>14528</v>
      </c>
      <c r="G5151" t="s">
        <v>215</v>
      </c>
      <c r="H5151" t="s">
        <v>187</v>
      </c>
      <c r="I5151" t="s">
        <v>136</v>
      </c>
      <c r="J5151" t="s">
        <v>137</v>
      </c>
      <c r="K5151" t="s">
        <v>138</v>
      </c>
      <c r="L5151" t="s">
        <v>14529</v>
      </c>
      <c r="M5151" t="s">
        <v>14530</v>
      </c>
      <c r="N5151">
        <v>1.173888888</v>
      </c>
      <c r="O5151">
        <v>0</v>
      </c>
      <c r="P5151">
        <v>7</v>
      </c>
      <c r="Q5151">
        <v>0</v>
      </c>
      <c r="R5151">
        <v>0</v>
      </c>
      <c r="S5151">
        <v>0</v>
      </c>
      <c r="T5151">
        <v>2</v>
      </c>
      <c r="U5151">
        <v>0</v>
      </c>
      <c r="V5151">
        <v>0</v>
      </c>
      <c r="W5151">
        <v>0</v>
      </c>
      <c r="X5151">
        <v>1.3132743354540601</v>
      </c>
      <c r="Y5151">
        <v>0</v>
      </c>
      <c r="Z5151">
        <v>0</v>
      </c>
      <c r="AA5151">
        <v>0</v>
      </c>
      <c r="AB5151">
        <v>1.1421824292802445</v>
      </c>
      <c r="AC5151">
        <v>0</v>
      </c>
      <c r="AD5151">
        <v>0</v>
      </c>
      <c r="AE5151">
        <v>2.4554567647343046</v>
      </c>
    </row>
    <row r="5152" spans="1:31" x14ac:dyDescent="0.3">
      <c r="A5152">
        <v>2699648</v>
      </c>
      <c r="B5152">
        <v>1</v>
      </c>
      <c r="C5152" t="s">
        <v>81</v>
      </c>
      <c r="D5152" t="s">
        <v>112</v>
      </c>
      <c r="E5152" t="s">
        <v>213</v>
      </c>
      <c r="F5152" t="s">
        <v>14531</v>
      </c>
      <c r="G5152" t="s">
        <v>688</v>
      </c>
      <c r="H5152" t="s">
        <v>187</v>
      </c>
      <c r="I5152" t="s">
        <v>136</v>
      </c>
      <c r="J5152" t="s">
        <v>137</v>
      </c>
      <c r="K5152" t="s">
        <v>138</v>
      </c>
      <c r="L5152" t="s">
        <v>14532</v>
      </c>
      <c r="M5152" t="s">
        <v>14533</v>
      </c>
      <c r="N5152">
        <v>0.66111111099999997</v>
      </c>
      <c r="O5152">
        <v>0</v>
      </c>
      <c r="P5152">
        <v>1</v>
      </c>
      <c r="Q5152">
        <v>0</v>
      </c>
      <c r="R5152">
        <v>0</v>
      </c>
      <c r="S5152">
        <v>0</v>
      </c>
      <c r="T5152">
        <v>0</v>
      </c>
      <c r="U5152">
        <v>0</v>
      </c>
      <c r="V5152">
        <v>0</v>
      </c>
      <c r="W5152">
        <v>0</v>
      </c>
      <c r="X5152">
        <v>0.11020971501430654</v>
      </c>
      <c r="Y5152">
        <v>0</v>
      </c>
      <c r="Z5152">
        <v>0</v>
      </c>
      <c r="AA5152">
        <v>0</v>
      </c>
      <c r="AB5152">
        <v>0</v>
      </c>
      <c r="AC5152">
        <v>0</v>
      </c>
      <c r="AD5152">
        <v>0</v>
      </c>
      <c r="AE5152">
        <v>0.11020971501430654</v>
      </c>
    </row>
    <row r="5153" spans="1:31" x14ac:dyDescent="0.3">
      <c r="A5153">
        <v>2685375</v>
      </c>
      <c r="B5153">
        <v>1</v>
      </c>
      <c r="C5153" t="s">
        <v>80</v>
      </c>
      <c r="D5153" t="s">
        <v>96</v>
      </c>
      <c r="E5153" t="s">
        <v>244</v>
      </c>
      <c r="F5153" t="s">
        <v>14534</v>
      </c>
      <c r="G5153" t="s">
        <v>968</v>
      </c>
      <c r="H5153" t="s">
        <v>187</v>
      </c>
      <c r="I5153" t="s">
        <v>136</v>
      </c>
      <c r="J5153" t="s">
        <v>137</v>
      </c>
      <c r="K5153" t="s">
        <v>138</v>
      </c>
      <c r="L5153" t="s">
        <v>14535</v>
      </c>
      <c r="M5153" t="s">
        <v>14536</v>
      </c>
      <c r="N5153">
        <v>1.5080555550000001</v>
      </c>
      <c r="O5153">
        <v>0</v>
      </c>
      <c r="P5153">
        <v>125</v>
      </c>
      <c r="Q5153">
        <v>0</v>
      </c>
      <c r="R5153">
        <v>0</v>
      </c>
      <c r="S5153">
        <v>0</v>
      </c>
      <c r="T5153">
        <v>29</v>
      </c>
      <c r="U5153">
        <v>0</v>
      </c>
      <c r="V5153">
        <v>0</v>
      </c>
      <c r="W5153">
        <v>0</v>
      </c>
      <c r="X5153">
        <v>43.315629840837929</v>
      </c>
      <c r="Y5153">
        <v>0</v>
      </c>
      <c r="Z5153">
        <v>0</v>
      </c>
      <c r="AA5153">
        <v>0</v>
      </c>
      <c r="AB5153">
        <v>31.21748828757481</v>
      </c>
      <c r="AC5153">
        <v>0</v>
      </c>
      <c r="AD5153">
        <v>0</v>
      </c>
      <c r="AE5153">
        <v>74.533118128412738</v>
      </c>
    </row>
    <row r="5154" spans="1:31" x14ac:dyDescent="0.3">
      <c r="A5154">
        <v>2693046</v>
      </c>
      <c r="B5154">
        <v>1</v>
      </c>
      <c r="C5154" t="s">
        <v>80</v>
      </c>
      <c r="D5154" t="s">
        <v>104</v>
      </c>
      <c r="E5154" t="s">
        <v>160</v>
      </c>
      <c r="F5154" t="s">
        <v>14537</v>
      </c>
      <c r="G5154" t="s">
        <v>134</v>
      </c>
      <c r="H5154" t="s">
        <v>135</v>
      </c>
      <c r="I5154" t="s">
        <v>136</v>
      </c>
      <c r="J5154" t="s">
        <v>137</v>
      </c>
      <c r="K5154" t="s">
        <v>138</v>
      </c>
      <c r="L5154" t="s">
        <v>14538</v>
      </c>
      <c r="M5154" t="s">
        <v>14539</v>
      </c>
      <c r="N5154">
        <v>0.72972222200000003</v>
      </c>
      <c r="O5154">
        <v>9</v>
      </c>
      <c r="P5154">
        <v>3066</v>
      </c>
      <c r="Q5154">
        <v>48</v>
      </c>
      <c r="R5154">
        <v>28</v>
      </c>
      <c r="S5154">
        <v>65</v>
      </c>
      <c r="T5154">
        <v>281</v>
      </c>
      <c r="U5154">
        <v>17</v>
      </c>
      <c r="V5154">
        <v>0</v>
      </c>
      <c r="W5154">
        <v>6.7584505474519698</v>
      </c>
      <c r="X5154">
        <v>400.16818488064155</v>
      </c>
      <c r="Y5154">
        <v>121.836394201662</v>
      </c>
      <c r="Z5154">
        <v>14.066801074214773</v>
      </c>
      <c r="AA5154">
        <v>751.49405774844229</v>
      </c>
      <c r="AB5154">
        <v>110.39689708717952</v>
      </c>
      <c r="AC5154">
        <v>1187.6264016654948</v>
      </c>
      <c r="AD5154">
        <v>0</v>
      </c>
      <c r="AE5154">
        <v>2592.3471872050868</v>
      </c>
    </row>
    <row r="5155" spans="1:31" x14ac:dyDescent="0.3">
      <c r="A5155">
        <v>2695080</v>
      </c>
      <c r="B5155">
        <v>1</v>
      </c>
      <c r="C5155" t="s">
        <v>80</v>
      </c>
      <c r="D5155" t="s">
        <v>94</v>
      </c>
      <c r="E5155" t="s">
        <v>213</v>
      </c>
      <c r="F5155" t="s">
        <v>14540</v>
      </c>
      <c r="G5155" t="s">
        <v>688</v>
      </c>
      <c r="H5155" t="s">
        <v>187</v>
      </c>
      <c r="I5155" t="s">
        <v>136</v>
      </c>
      <c r="J5155" t="s">
        <v>137</v>
      </c>
      <c r="K5155" t="s">
        <v>138</v>
      </c>
      <c r="L5155" t="s">
        <v>14541</v>
      </c>
      <c r="M5155" t="s">
        <v>14542</v>
      </c>
      <c r="N5155">
        <v>2.3369444439999998</v>
      </c>
      <c r="O5155">
        <v>0</v>
      </c>
      <c r="P5155">
        <v>1</v>
      </c>
      <c r="Q5155">
        <v>0</v>
      </c>
      <c r="R5155">
        <v>0</v>
      </c>
      <c r="S5155">
        <v>0</v>
      </c>
      <c r="T5155">
        <v>0</v>
      </c>
      <c r="U5155">
        <v>0</v>
      </c>
      <c r="V5155">
        <v>0</v>
      </c>
      <c r="W5155">
        <v>0</v>
      </c>
      <c r="X5155">
        <v>0.24915266045110013</v>
      </c>
      <c r="Y5155">
        <v>0</v>
      </c>
      <c r="Z5155">
        <v>0</v>
      </c>
      <c r="AA5155">
        <v>0</v>
      </c>
      <c r="AB5155">
        <v>0</v>
      </c>
      <c r="AC5155">
        <v>0</v>
      </c>
      <c r="AD5155">
        <v>0</v>
      </c>
      <c r="AE5155">
        <v>0.24915266045110013</v>
      </c>
    </row>
    <row r="5156" spans="1:31" x14ac:dyDescent="0.3">
      <c r="A5156">
        <v>2695164</v>
      </c>
      <c r="B5156">
        <v>1</v>
      </c>
      <c r="C5156" t="s">
        <v>81</v>
      </c>
      <c r="D5156" t="s">
        <v>118</v>
      </c>
      <c r="E5156" t="s">
        <v>244</v>
      </c>
      <c r="F5156" t="s">
        <v>14543</v>
      </c>
      <c r="G5156" t="s">
        <v>346</v>
      </c>
      <c r="H5156" t="s">
        <v>187</v>
      </c>
      <c r="I5156" t="s">
        <v>136</v>
      </c>
      <c r="J5156" t="s">
        <v>137</v>
      </c>
      <c r="K5156" t="s">
        <v>166</v>
      </c>
      <c r="L5156" t="s">
        <v>14544</v>
      </c>
      <c r="M5156" t="s">
        <v>14545</v>
      </c>
      <c r="N5156">
        <v>7.136666666</v>
      </c>
      <c r="O5156">
        <v>0</v>
      </c>
      <c r="P5156">
        <v>65</v>
      </c>
      <c r="Q5156">
        <v>0</v>
      </c>
      <c r="R5156">
        <v>5</v>
      </c>
      <c r="S5156">
        <v>0</v>
      </c>
      <c r="T5156">
        <v>4</v>
      </c>
      <c r="U5156">
        <v>0</v>
      </c>
      <c r="V5156">
        <v>0</v>
      </c>
      <c r="W5156">
        <v>0</v>
      </c>
      <c r="X5156">
        <v>79.036630212911774</v>
      </c>
      <c r="Y5156">
        <v>0</v>
      </c>
      <c r="Z5156">
        <v>26.737595028571846</v>
      </c>
      <c r="AA5156">
        <v>0</v>
      </c>
      <c r="AB5156">
        <v>38.899747425341616</v>
      </c>
      <c r="AC5156">
        <v>0</v>
      </c>
      <c r="AD5156">
        <v>0</v>
      </c>
      <c r="AE5156">
        <v>144.67397266682525</v>
      </c>
    </row>
    <row r="5157" spans="1:31" x14ac:dyDescent="0.3">
      <c r="A5157">
        <v>2699494</v>
      </c>
      <c r="B5157">
        <v>1</v>
      </c>
      <c r="C5157" t="s">
        <v>80</v>
      </c>
      <c r="D5157" t="s">
        <v>99</v>
      </c>
      <c r="E5157" t="s">
        <v>244</v>
      </c>
      <c r="F5157" t="s">
        <v>14546</v>
      </c>
      <c r="G5157" t="s">
        <v>346</v>
      </c>
      <c r="H5157" t="s">
        <v>187</v>
      </c>
      <c r="I5157" t="s">
        <v>136</v>
      </c>
      <c r="J5157" t="s">
        <v>137</v>
      </c>
      <c r="K5157" t="s">
        <v>166</v>
      </c>
      <c r="L5157" t="s">
        <v>14547</v>
      </c>
      <c r="M5157" t="s">
        <v>14548</v>
      </c>
      <c r="N5157">
        <v>4.2649999999999997</v>
      </c>
      <c r="O5157">
        <v>0</v>
      </c>
      <c r="P5157">
        <v>70</v>
      </c>
      <c r="Q5157">
        <v>0</v>
      </c>
      <c r="R5157">
        <v>1</v>
      </c>
      <c r="S5157">
        <v>0</v>
      </c>
      <c r="T5157">
        <v>7</v>
      </c>
      <c r="U5157">
        <v>0</v>
      </c>
      <c r="V5157">
        <v>0</v>
      </c>
      <c r="W5157">
        <v>0</v>
      </c>
      <c r="X5157">
        <v>21.233877107360446</v>
      </c>
      <c r="Y5157">
        <v>0</v>
      </c>
      <c r="Z5157">
        <v>5.1672997779920884</v>
      </c>
      <c r="AA5157">
        <v>0</v>
      </c>
      <c r="AB5157">
        <v>13.11318072271021</v>
      </c>
      <c r="AC5157">
        <v>0</v>
      </c>
      <c r="AD5157">
        <v>0</v>
      </c>
      <c r="AE5157">
        <v>39.514357608062745</v>
      </c>
    </row>
    <row r="5158" spans="1:31" x14ac:dyDescent="0.3">
      <c r="A5158">
        <v>2699525</v>
      </c>
      <c r="B5158">
        <v>1</v>
      </c>
      <c r="C5158" t="s">
        <v>80</v>
      </c>
      <c r="D5158" t="s">
        <v>96</v>
      </c>
      <c r="E5158" t="s">
        <v>428</v>
      </c>
      <c r="F5158" t="s">
        <v>14549</v>
      </c>
      <c r="G5158" t="s">
        <v>903</v>
      </c>
      <c r="H5158" t="s">
        <v>187</v>
      </c>
      <c r="I5158" t="s">
        <v>136</v>
      </c>
      <c r="J5158" t="s">
        <v>137</v>
      </c>
      <c r="K5158" t="s">
        <v>138</v>
      </c>
      <c r="L5158" t="s">
        <v>14550</v>
      </c>
      <c r="M5158" t="s">
        <v>14551</v>
      </c>
      <c r="N5158">
        <v>4.0658333329999996</v>
      </c>
      <c r="O5158">
        <v>0</v>
      </c>
      <c r="P5158">
        <v>13</v>
      </c>
      <c r="Q5158">
        <v>0</v>
      </c>
      <c r="R5158">
        <v>0</v>
      </c>
      <c r="S5158">
        <v>0</v>
      </c>
      <c r="T5158">
        <v>2</v>
      </c>
      <c r="U5158">
        <v>0</v>
      </c>
      <c r="V5158">
        <v>0</v>
      </c>
      <c r="W5158">
        <v>0</v>
      </c>
      <c r="X5158">
        <v>7.8710762803895866</v>
      </c>
      <c r="Y5158">
        <v>0</v>
      </c>
      <c r="Z5158">
        <v>0</v>
      </c>
      <c r="AA5158">
        <v>0</v>
      </c>
      <c r="AB5158">
        <v>23.664608675249248</v>
      </c>
      <c r="AC5158">
        <v>0</v>
      </c>
      <c r="AD5158">
        <v>0</v>
      </c>
      <c r="AE5158">
        <v>31.535684955638835</v>
      </c>
    </row>
    <row r="5159" spans="1:31" x14ac:dyDescent="0.3">
      <c r="A5159">
        <v>2699550</v>
      </c>
      <c r="B5159">
        <v>1</v>
      </c>
      <c r="C5159" t="s">
        <v>81</v>
      </c>
      <c r="D5159" t="s">
        <v>128</v>
      </c>
      <c r="E5159" t="s">
        <v>428</v>
      </c>
      <c r="F5159" t="s">
        <v>14552</v>
      </c>
      <c r="G5159" t="s">
        <v>1177</v>
      </c>
      <c r="H5159" t="s">
        <v>187</v>
      </c>
      <c r="I5159" t="s">
        <v>136</v>
      </c>
      <c r="J5159" t="s">
        <v>137</v>
      </c>
      <c r="K5159" t="s">
        <v>138</v>
      </c>
      <c r="L5159" t="s">
        <v>14553</v>
      </c>
      <c r="M5159" t="s">
        <v>14554</v>
      </c>
      <c r="N5159">
        <v>3.1952777769999998</v>
      </c>
      <c r="O5159">
        <v>0</v>
      </c>
      <c r="P5159">
        <v>216</v>
      </c>
      <c r="Q5159">
        <v>0</v>
      </c>
      <c r="R5159">
        <v>0</v>
      </c>
      <c r="S5159">
        <v>0</v>
      </c>
      <c r="T5159">
        <v>17</v>
      </c>
      <c r="U5159">
        <v>0</v>
      </c>
      <c r="V5159">
        <v>0</v>
      </c>
      <c r="W5159">
        <v>0</v>
      </c>
      <c r="X5159">
        <v>115.37001599866895</v>
      </c>
      <c r="Y5159">
        <v>0</v>
      </c>
      <c r="Z5159">
        <v>0</v>
      </c>
      <c r="AA5159">
        <v>0</v>
      </c>
      <c r="AB5159">
        <v>60.916394114179397</v>
      </c>
      <c r="AC5159">
        <v>0</v>
      </c>
      <c r="AD5159">
        <v>0</v>
      </c>
      <c r="AE5159">
        <v>176.28641011284833</v>
      </c>
    </row>
    <row r="5160" spans="1:31" x14ac:dyDescent="0.3">
      <c r="A5160">
        <v>2699569</v>
      </c>
      <c r="B5160">
        <v>1</v>
      </c>
      <c r="C5160" t="s">
        <v>81</v>
      </c>
      <c r="D5160" t="s">
        <v>123</v>
      </c>
      <c r="E5160" t="s">
        <v>213</v>
      </c>
      <c r="F5160" t="s">
        <v>14555</v>
      </c>
      <c r="G5160" t="s">
        <v>831</v>
      </c>
      <c r="H5160" t="s">
        <v>187</v>
      </c>
      <c r="I5160" t="s">
        <v>136</v>
      </c>
      <c r="J5160" t="s">
        <v>137</v>
      </c>
      <c r="K5160" t="s">
        <v>138</v>
      </c>
      <c r="L5160" t="s">
        <v>14556</v>
      </c>
      <c r="M5160" t="s">
        <v>14557</v>
      </c>
      <c r="N5160">
        <v>3.6352777770000002</v>
      </c>
      <c r="O5160">
        <v>0</v>
      </c>
      <c r="P5160">
        <v>9</v>
      </c>
      <c r="Q5160">
        <v>0</v>
      </c>
      <c r="R5160">
        <v>0</v>
      </c>
      <c r="S5160">
        <v>0</v>
      </c>
      <c r="T5160">
        <v>0</v>
      </c>
      <c r="U5160">
        <v>0</v>
      </c>
      <c r="V5160">
        <v>0</v>
      </c>
      <c r="W5160">
        <v>0</v>
      </c>
      <c r="X5160">
        <v>6.5660144005396823</v>
      </c>
      <c r="Y5160">
        <v>0</v>
      </c>
      <c r="Z5160">
        <v>0</v>
      </c>
      <c r="AA5160">
        <v>0</v>
      </c>
      <c r="AB5160">
        <v>0</v>
      </c>
      <c r="AC5160">
        <v>0</v>
      </c>
      <c r="AD5160">
        <v>0</v>
      </c>
      <c r="AE5160">
        <v>6.5660144005396823</v>
      </c>
    </row>
    <row r="5161" spans="1:31" x14ac:dyDescent="0.3">
      <c r="A5161">
        <v>2699620</v>
      </c>
      <c r="B5161">
        <v>1</v>
      </c>
      <c r="C5161" t="s">
        <v>80</v>
      </c>
      <c r="D5161" t="s">
        <v>104</v>
      </c>
      <c r="E5161" t="s">
        <v>428</v>
      </c>
      <c r="F5161" t="s">
        <v>14558</v>
      </c>
      <c r="G5161" t="s">
        <v>409</v>
      </c>
      <c r="H5161" t="s">
        <v>187</v>
      </c>
      <c r="I5161" t="s">
        <v>136</v>
      </c>
      <c r="J5161" t="s">
        <v>137</v>
      </c>
      <c r="K5161" t="s">
        <v>138</v>
      </c>
      <c r="L5161" t="s">
        <v>14559</v>
      </c>
      <c r="M5161" t="s">
        <v>14560</v>
      </c>
      <c r="N5161">
        <v>2.5355555550000002</v>
      </c>
      <c r="O5161">
        <v>0</v>
      </c>
      <c r="P5161">
        <v>34</v>
      </c>
      <c r="Q5161">
        <v>0</v>
      </c>
      <c r="R5161">
        <v>0</v>
      </c>
      <c r="S5161">
        <v>0</v>
      </c>
      <c r="T5161">
        <v>6</v>
      </c>
      <c r="U5161">
        <v>0</v>
      </c>
      <c r="V5161">
        <v>0</v>
      </c>
      <c r="W5161">
        <v>0</v>
      </c>
      <c r="X5161">
        <v>12.074254229357104</v>
      </c>
      <c r="Y5161">
        <v>0</v>
      </c>
      <c r="Z5161">
        <v>0</v>
      </c>
      <c r="AA5161">
        <v>0</v>
      </c>
      <c r="AB5161">
        <v>9.3128601636111448</v>
      </c>
      <c r="AC5161">
        <v>0</v>
      </c>
      <c r="AD5161">
        <v>0</v>
      </c>
      <c r="AE5161">
        <v>21.38711439296825</v>
      </c>
    </row>
    <row r="5162" spans="1:31" x14ac:dyDescent="0.3">
      <c r="A5162">
        <v>2699639</v>
      </c>
      <c r="B5162">
        <v>1</v>
      </c>
      <c r="C5162" t="s">
        <v>80</v>
      </c>
      <c r="D5162" t="s">
        <v>103</v>
      </c>
      <c r="E5162" t="s">
        <v>213</v>
      </c>
      <c r="F5162" t="s">
        <v>14561</v>
      </c>
      <c r="G5162" t="s">
        <v>3935</v>
      </c>
      <c r="H5162" t="s">
        <v>187</v>
      </c>
      <c r="I5162" t="s">
        <v>136</v>
      </c>
      <c r="J5162" t="s">
        <v>137</v>
      </c>
      <c r="K5162" t="s">
        <v>138</v>
      </c>
      <c r="L5162" t="s">
        <v>14562</v>
      </c>
      <c r="M5162" t="s">
        <v>14563</v>
      </c>
      <c r="N5162">
        <v>2.3516666659999999</v>
      </c>
      <c r="O5162">
        <v>0</v>
      </c>
      <c r="P5162">
        <v>1</v>
      </c>
      <c r="Q5162">
        <v>0</v>
      </c>
      <c r="R5162">
        <v>0</v>
      </c>
      <c r="S5162">
        <v>0</v>
      </c>
      <c r="T5162">
        <v>0</v>
      </c>
      <c r="U5162">
        <v>0</v>
      </c>
      <c r="V5162">
        <v>0</v>
      </c>
      <c r="W5162">
        <v>0</v>
      </c>
      <c r="X5162">
        <v>0.20013719534087815</v>
      </c>
      <c r="Y5162">
        <v>0</v>
      </c>
      <c r="Z5162">
        <v>0</v>
      </c>
      <c r="AA5162">
        <v>0</v>
      </c>
      <c r="AB5162">
        <v>0</v>
      </c>
      <c r="AC5162">
        <v>0</v>
      </c>
      <c r="AD5162">
        <v>0</v>
      </c>
      <c r="AE5162">
        <v>0.20013719534087815</v>
      </c>
    </row>
    <row r="5163" spans="1:31" x14ac:dyDescent="0.3">
      <c r="A5163">
        <v>2699641</v>
      </c>
      <c r="B5163">
        <v>1</v>
      </c>
      <c r="C5163" t="s">
        <v>80</v>
      </c>
      <c r="D5163" t="s">
        <v>96</v>
      </c>
      <c r="E5163" t="s">
        <v>213</v>
      </c>
      <c r="F5163" t="s">
        <v>5045</v>
      </c>
      <c r="G5163" t="s">
        <v>831</v>
      </c>
      <c r="H5163" t="s">
        <v>187</v>
      </c>
      <c r="I5163" t="s">
        <v>136</v>
      </c>
      <c r="J5163" t="s">
        <v>137</v>
      </c>
      <c r="K5163" t="s">
        <v>138</v>
      </c>
      <c r="L5163" t="s">
        <v>14564</v>
      </c>
      <c r="M5163" t="s">
        <v>14565</v>
      </c>
      <c r="N5163">
        <v>2.2797222220000002</v>
      </c>
      <c r="O5163">
        <v>0</v>
      </c>
      <c r="P5163">
        <v>1</v>
      </c>
      <c r="Q5163">
        <v>0</v>
      </c>
      <c r="R5163">
        <v>0</v>
      </c>
      <c r="S5163">
        <v>0</v>
      </c>
      <c r="T5163">
        <v>0</v>
      </c>
      <c r="U5163">
        <v>0</v>
      </c>
      <c r="V5163">
        <v>0</v>
      </c>
      <c r="W5163">
        <v>0</v>
      </c>
      <c r="X5163">
        <v>0</v>
      </c>
      <c r="Y5163">
        <v>0</v>
      </c>
      <c r="Z5163">
        <v>0</v>
      </c>
      <c r="AA5163">
        <v>0</v>
      </c>
      <c r="AB5163">
        <v>0</v>
      </c>
      <c r="AC5163">
        <v>0</v>
      </c>
      <c r="AD5163">
        <v>0</v>
      </c>
      <c r="AE5163">
        <v>0</v>
      </c>
    </row>
    <row r="5164" spans="1:31" x14ac:dyDescent="0.3">
      <c r="A5164">
        <v>2699670</v>
      </c>
      <c r="B5164">
        <v>1</v>
      </c>
      <c r="C5164" t="s">
        <v>80</v>
      </c>
      <c r="D5164" t="s">
        <v>88</v>
      </c>
      <c r="E5164" t="s">
        <v>244</v>
      </c>
      <c r="F5164" t="s">
        <v>14566</v>
      </c>
      <c r="G5164" t="s">
        <v>346</v>
      </c>
      <c r="H5164" t="s">
        <v>187</v>
      </c>
      <c r="I5164" t="s">
        <v>136</v>
      </c>
      <c r="J5164" t="s">
        <v>137</v>
      </c>
      <c r="K5164" t="s">
        <v>166</v>
      </c>
      <c r="L5164" t="s">
        <v>14567</v>
      </c>
      <c r="M5164" t="s">
        <v>14568</v>
      </c>
      <c r="N5164">
        <v>0.79666666600000002</v>
      </c>
      <c r="O5164">
        <v>0</v>
      </c>
      <c r="P5164">
        <v>81</v>
      </c>
      <c r="Q5164">
        <v>0</v>
      </c>
      <c r="R5164">
        <v>0</v>
      </c>
      <c r="S5164">
        <v>0</v>
      </c>
      <c r="T5164">
        <v>11</v>
      </c>
      <c r="U5164">
        <v>0</v>
      </c>
      <c r="V5164">
        <v>0</v>
      </c>
      <c r="W5164">
        <v>0</v>
      </c>
      <c r="X5164">
        <v>12.291770870024488</v>
      </c>
      <c r="Y5164">
        <v>0</v>
      </c>
      <c r="Z5164">
        <v>0</v>
      </c>
      <c r="AA5164">
        <v>0</v>
      </c>
      <c r="AB5164">
        <v>9.7707471300777335</v>
      </c>
      <c r="AC5164">
        <v>0</v>
      </c>
      <c r="AD5164">
        <v>0</v>
      </c>
      <c r="AE5164">
        <v>22.062518000102223</v>
      </c>
    </row>
    <row r="5165" spans="1:31" x14ac:dyDescent="0.3">
      <c r="A5165">
        <v>2699645</v>
      </c>
      <c r="B5165">
        <v>2</v>
      </c>
      <c r="C5165" t="s">
        <v>80</v>
      </c>
      <c r="D5165" t="s">
        <v>82</v>
      </c>
      <c r="E5165" t="s">
        <v>244</v>
      </c>
      <c r="F5165" t="s">
        <v>14569</v>
      </c>
      <c r="G5165" t="s">
        <v>186</v>
      </c>
      <c r="H5165" t="s">
        <v>187</v>
      </c>
      <c r="I5165" t="s">
        <v>136</v>
      </c>
      <c r="J5165" t="s">
        <v>137</v>
      </c>
      <c r="K5165" t="s">
        <v>138</v>
      </c>
      <c r="L5165" t="s">
        <v>14570</v>
      </c>
      <c r="M5165" t="s">
        <v>14571</v>
      </c>
      <c r="N5165">
        <v>0.115555555</v>
      </c>
      <c r="O5165">
        <v>0</v>
      </c>
      <c r="P5165">
        <v>737</v>
      </c>
      <c r="Q5165">
        <v>0</v>
      </c>
      <c r="R5165">
        <v>0</v>
      </c>
      <c r="S5165">
        <v>0</v>
      </c>
      <c r="T5165">
        <v>109</v>
      </c>
      <c r="U5165">
        <v>0</v>
      </c>
      <c r="V5165">
        <v>1</v>
      </c>
      <c r="W5165">
        <v>0</v>
      </c>
      <c r="X5165">
        <v>13.391010984889895</v>
      </c>
      <c r="Y5165">
        <v>0</v>
      </c>
      <c r="Z5165">
        <v>0</v>
      </c>
      <c r="AA5165">
        <v>0</v>
      </c>
      <c r="AB5165">
        <v>6.999761015723581</v>
      </c>
      <c r="AC5165">
        <v>0</v>
      </c>
      <c r="AD5165">
        <v>1.18326167974384</v>
      </c>
      <c r="AE5165">
        <v>21.574033680357317</v>
      </c>
    </row>
    <row r="5166" spans="1:31" x14ac:dyDescent="0.3">
      <c r="A5166">
        <v>2696816</v>
      </c>
      <c r="B5166">
        <v>1</v>
      </c>
      <c r="C5166" t="s">
        <v>80</v>
      </c>
      <c r="D5166" t="s">
        <v>100</v>
      </c>
      <c r="E5166" t="s">
        <v>160</v>
      </c>
      <c r="F5166" t="s">
        <v>14572</v>
      </c>
      <c r="G5166" t="s">
        <v>134</v>
      </c>
      <c r="H5166" t="s">
        <v>135</v>
      </c>
      <c r="I5166" t="s">
        <v>169</v>
      </c>
      <c r="J5166" t="s">
        <v>137</v>
      </c>
      <c r="K5166" t="s">
        <v>138</v>
      </c>
      <c r="L5166" t="s">
        <v>13794</v>
      </c>
      <c r="M5166" t="s">
        <v>14573</v>
      </c>
      <c r="N5166">
        <v>2.7777777E-2</v>
      </c>
      <c r="O5166">
        <v>5</v>
      </c>
      <c r="P5166">
        <v>5839</v>
      </c>
      <c r="Q5166">
        <v>5</v>
      </c>
      <c r="R5166">
        <v>210</v>
      </c>
      <c r="S5166">
        <v>16</v>
      </c>
      <c r="T5166">
        <v>529</v>
      </c>
      <c r="U5166">
        <v>3</v>
      </c>
      <c r="V5166">
        <v>2</v>
      </c>
      <c r="W5166">
        <v>1.7206410618247776</v>
      </c>
      <c r="X5166">
        <v>22.622722645164497</v>
      </c>
      <c r="Y5166">
        <v>0.24857351719415002</v>
      </c>
      <c r="Z5166">
        <v>4.4821773846239337</v>
      </c>
      <c r="AA5166">
        <v>6.7473109712206885</v>
      </c>
      <c r="AB5166">
        <v>7.8374562614186916</v>
      </c>
      <c r="AC5166">
        <v>2.7508208671699834</v>
      </c>
      <c r="AD5166">
        <v>0.81180791013483333</v>
      </c>
      <c r="AE5166">
        <v>47.221510618751559</v>
      </c>
    </row>
    <row r="5167" spans="1:31" x14ac:dyDescent="0.3">
      <c r="A5167">
        <v>2696818</v>
      </c>
      <c r="B5167">
        <v>1</v>
      </c>
      <c r="C5167" t="s">
        <v>80</v>
      </c>
      <c r="D5167" t="s">
        <v>100</v>
      </c>
      <c r="E5167" t="s">
        <v>132</v>
      </c>
      <c r="F5167" t="s">
        <v>14574</v>
      </c>
      <c r="G5167" t="s">
        <v>134</v>
      </c>
      <c r="H5167" t="s">
        <v>135</v>
      </c>
      <c r="I5167" t="s">
        <v>136</v>
      </c>
      <c r="J5167" t="s">
        <v>137</v>
      </c>
      <c r="K5167" t="s">
        <v>138</v>
      </c>
      <c r="L5167" t="s">
        <v>14575</v>
      </c>
      <c r="M5167" t="s">
        <v>14576</v>
      </c>
      <c r="N5167">
        <v>0.44138888799999998</v>
      </c>
      <c r="O5167">
        <v>0</v>
      </c>
      <c r="P5167">
        <v>1051</v>
      </c>
      <c r="Q5167">
        <v>0</v>
      </c>
      <c r="R5167">
        <v>4</v>
      </c>
      <c r="S5167">
        <v>1</v>
      </c>
      <c r="T5167">
        <v>33</v>
      </c>
      <c r="U5167">
        <v>0</v>
      </c>
      <c r="V5167">
        <v>0</v>
      </c>
      <c r="W5167">
        <v>0</v>
      </c>
      <c r="X5167">
        <v>67.697687841838999</v>
      </c>
      <c r="Y5167">
        <v>0</v>
      </c>
      <c r="Z5167">
        <v>0.58325663201273881</v>
      </c>
      <c r="AA5167">
        <v>7.548670240231564</v>
      </c>
      <c r="AB5167">
        <v>13.701055615526313</v>
      </c>
      <c r="AC5167">
        <v>0</v>
      </c>
      <c r="AD5167">
        <v>0</v>
      </c>
      <c r="AE5167">
        <v>89.530670329609606</v>
      </c>
    </row>
    <row r="5168" spans="1:31" x14ac:dyDescent="0.3">
      <c r="A5168">
        <v>2696832</v>
      </c>
      <c r="B5168">
        <v>1</v>
      </c>
      <c r="C5168" t="s">
        <v>80</v>
      </c>
      <c r="D5168" t="s">
        <v>100</v>
      </c>
      <c r="E5168" t="s">
        <v>160</v>
      </c>
      <c r="F5168" t="s">
        <v>5247</v>
      </c>
      <c r="G5168" t="s">
        <v>134</v>
      </c>
      <c r="H5168" t="s">
        <v>135</v>
      </c>
      <c r="I5168" t="s">
        <v>136</v>
      </c>
      <c r="J5168" t="s">
        <v>137</v>
      </c>
      <c r="K5168" t="s">
        <v>138</v>
      </c>
      <c r="L5168" t="s">
        <v>14577</v>
      </c>
      <c r="M5168" t="s">
        <v>14578</v>
      </c>
      <c r="N5168">
        <v>3.08</v>
      </c>
      <c r="O5168">
        <v>2</v>
      </c>
      <c r="P5168">
        <v>1486</v>
      </c>
      <c r="Q5168">
        <v>0</v>
      </c>
      <c r="R5168">
        <v>3</v>
      </c>
      <c r="S5168">
        <v>0</v>
      </c>
      <c r="T5168">
        <v>102</v>
      </c>
      <c r="U5168">
        <v>0</v>
      </c>
      <c r="V5168">
        <v>0</v>
      </c>
      <c r="W5168">
        <v>50.691512047880963</v>
      </c>
      <c r="X5168">
        <v>592.87409010786257</v>
      </c>
      <c r="Y5168">
        <v>0</v>
      </c>
      <c r="Z5168">
        <v>7.1190281839231835</v>
      </c>
      <c r="AA5168">
        <v>0</v>
      </c>
      <c r="AB5168">
        <v>475.94840604592684</v>
      </c>
      <c r="AC5168">
        <v>0</v>
      </c>
      <c r="AD5168">
        <v>0</v>
      </c>
      <c r="AE5168">
        <v>1126.6330363855936</v>
      </c>
    </row>
    <row r="5169" spans="1:31" x14ac:dyDescent="0.3">
      <c r="A5169">
        <v>2696844</v>
      </c>
      <c r="B5169">
        <v>1</v>
      </c>
      <c r="C5169" t="s">
        <v>80</v>
      </c>
      <c r="D5169" t="s">
        <v>93</v>
      </c>
      <c r="E5169" t="s">
        <v>132</v>
      </c>
      <c r="F5169" t="s">
        <v>14579</v>
      </c>
      <c r="G5169" t="s">
        <v>134</v>
      </c>
      <c r="H5169" t="s">
        <v>135</v>
      </c>
      <c r="I5169" t="s">
        <v>169</v>
      </c>
      <c r="J5169" t="s">
        <v>137</v>
      </c>
      <c r="K5169" t="s">
        <v>138</v>
      </c>
      <c r="L5169" t="s">
        <v>14580</v>
      </c>
      <c r="M5169" t="s">
        <v>14581</v>
      </c>
      <c r="N5169">
        <v>2.7777769999999999E-3</v>
      </c>
      <c r="O5169">
        <v>0</v>
      </c>
      <c r="P5169">
        <v>212</v>
      </c>
      <c r="Q5169">
        <v>11</v>
      </c>
      <c r="R5169">
        <v>87</v>
      </c>
      <c r="S5169">
        <v>5</v>
      </c>
      <c r="T5169">
        <v>32</v>
      </c>
      <c r="U5169">
        <v>0</v>
      </c>
      <c r="V5169">
        <v>0</v>
      </c>
      <c r="W5169">
        <v>0</v>
      </c>
      <c r="X5169">
        <v>4.5225691449039436E-2</v>
      </c>
      <c r="Y5169">
        <v>1.3823834749200001E-2</v>
      </c>
      <c r="Z5169">
        <v>0.15584093967455948</v>
      </c>
      <c r="AA5169">
        <v>1.7193053496040001E-2</v>
      </c>
      <c r="AB5169">
        <v>7.902070523473223E-2</v>
      </c>
      <c r="AC5169">
        <v>0</v>
      </c>
      <c r="AD5169">
        <v>0</v>
      </c>
      <c r="AE5169">
        <v>0.31110422460357112</v>
      </c>
    </row>
    <row r="5170" spans="1:31" x14ac:dyDescent="0.3">
      <c r="A5170">
        <v>2696879</v>
      </c>
      <c r="B5170">
        <v>1</v>
      </c>
      <c r="C5170" t="s">
        <v>80</v>
      </c>
      <c r="D5170" t="s">
        <v>100</v>
      </c>
      <c r="E5170" t="s">
        <v>160</v>
      </c>
      <c r="F5170" t="s">
        <v>14582</v>
      </c>
      <c r="G5170" t="s">
        <v>134</v>
      </c>
      <c r="H5170" t="s">
        <v>135</v>
      </c>
      <c r="I5170" t="s">
        <v>136</v>
      </c>
      <c r="J5170" t="s">
        <v>137</v>
      </c>
      <c r="K5170" t="s">
        <v>138</v>
      </c>
      <c r="L5170" t="s">
        <v>14583</v>
      </c>
      <c r="M5170" t="s">
        <v>14584</v>
      </c>
      <c r="N5170">
        <v>3.875277777</v>
      </c>
      <c r="O5170">
        <v>0</v>
      </c>
      <c r="P5170">
        <v>488</v>
      </c>
      <c r="Q5170">
        <v>0</v>
      </c>
      <c r="R5170">
        <v>0</v>
      </c>
      <c r="S5170">
        <v>0</v>
      </c>
      <c r="T5170">
        <v>46</v>
      </c>
      <c r="U5170">
        <v>0</v>
      </c>
      <c r="V5170">
        <v>0</v>
      </c>
      <c r="W5170">
        <v>0</v>
      </c>
      <c r="X5170">
        <v>232.0736264148122</v>
      </c>
      <c r="Y5170">
        <v>0</v>
      </c>
      <c r="Z5170">
        <v>0</v>
      </c>
      <c r="AA5170">
        <v>0</v>
      </c>
      <c r="AB5170">
        <v>76.870077410951652</v>
      </c>
      <c r="AC5170">
        <v>0</v>
      </c>
      <c r="AD5170">
        <v>0</v>
      </c>
      <c r="AE5170">
        <v>308.94370382576386</v>
      </c>
    </row>
    <row r="5171" spans="1:31" x14ac:dyDescent="0.3">
      <c r="A5171">
        <v>2696886</v>
      </c>
      <c r="B5171">
        <v>1</v>
      </c>
      <c r="C5171" t="s">
        <v>80</v>
      </c>
      <c r="D5171" t="s">
        <v>103</v>
      </c>
      <c r="E5171" t="s">
        <v>244</v>
      </c>
      <c r="F5171" t="s">
        <v>14585</v>
      </c>
      <c r="G5171" t="s">
        <v>165</v>
      </c>
      <c r="H5171" t="s">
        <v>187</v>
      </c>
      <c r="I5171" t="s">
        <v>136</v>
      </c>
      <c r="J5171" t="s">
        <v>137</v>
      </c>
      <c r="K5171" t="s">
        <v>166</v>
      </c>
      <c r="L5171" t="s">
        <v>14586</v>
      </c>
      <c r="M5171" t="s">
        <v>14587</v>
      </c>
      <c r="N5171">
        <v>3.5013888880000001</v>
      </c>
      <c r="O5171">
        <v>0</v>
      </c>
      <c r="P5171">
        <v>278</v>
      </c>
      <c r="Q5171">
        <v>0</v>
      </c>
      <c r="R5171">
        <v>1</v>
      </c>
      <c r="S5171">
        <v>0</v>
      </c>
      <c r="T5171">
        <v>22</v>
      </c>
      <c r="U5171">
        <v>0</v>
      </c>
      <c r="V5171">
        <v>0</v>
      </c>
      <c r="W5171">
        <v>0</v>
      </c>
      <c r="X5171">
        <v>174.65497023034862</v>
      </c>
      <c r="Y5171">
        <v>0</v>
      </c>
      <c r="Z5171">
        <v>0</v>
      </c>
      <c r="AA5171">
        <v>0</v>
      </c>
      <c r="AB5171">
        <v>47.786921226066006</v>
      </c>
      <c r="AC5171">
        <v>0</v>
      </c>
      <c r="AD5171">
        <v>0</v>
      </c>
      <c r="AE5171">
        <v>222.44189145641462</v>
      </c>
    </row>
    <row r="5172" spans="1:31" x14ac:dyDescent="0.3">
      <c r="A5172">
        <v>2696916</v>
      </c>
      <c r="B5172">
        <v>1</v>
      </c>
      <c r="C5172" t="s">
        <v>80</v>
      </c>
      <c r="D5172" t="s">
        <v>100</v>
      </c>
      <c r="E5172" t="s">
        <v>160</v>
      </c>
      <c r="F5172" t="s">
        <v>14588</v>
      </c>
      <c r="G5172" t="s">
        <v>134</v>
      </c>
      <c r="H5172" t="s">
        <v>135</v>
      </c>
      <c r="I5172" t="s">
        <v>169</v>
      </c>
      <c r="J5172" t="s">
        <v>137</v>
      </c>
      <c r="K5172" t="s">
        <v>138</v>
      </c>
      <c r="L5172" t="s">
        <v>14589</v>
      </c>
      <c r="M5172" t="s">
        <v>14590</v>
      </c>
      <c r="N5172">
        <v>0.01</v>
      </c>
      <c r="O5172">
        <v>2</v>
      </c>
      <c r="P5172">
        <v>1597</v>
      </c>
      <c r="Q5172">
        <v>0</v>
      </c>
      <c r="R5172">
        <v>9</v>
      </c>
      <c r="S5172">
        <v>0</v>
      </c>
      <c r="T5172">
        <v>110</v>
      </c>
      <c r="U5172">
        <v>0</v>
      </c>
      <c r="V5172">
        <v>0</v>
      </c>
      <c r="W5172">
        <v>0.16868440681056002</v>
      </c>
      <c r="X5172">
        <v>2.0955042997877746</v>
      </c>
      <c r="Y5172">
        <v>0</v>
      </c>
      <c r="Z5172">
        <v>2.6079821959478007E-2</v>
      </c>
      <c r="AA5172">
        <v>0</v>
      </c>
      <c r="AB5172">
        <v>1.7261350322643163</v>
      </c>
      <c r="AC5172">
        <v>0</v>
      </c>
      <c r="AD5172">
        <v>0</v>
      </c>
      <c r="AE5172">
        <v>4.0164035608221287</v>
      </c>
    </row>
    <row r="5173" spans="1:31" x14ac:dyDescent="0.3">
      <c r="A5173">
        <v>2696959</v>
      </c>
      <c r="B5173">
        <v>1</v>
      </c>
      <c r="C5173" t="s">
        <v>80</v>
      </c>
      <c r="D5173" t="s">
        <v>100</v>
      </c>
      <c r="E5173" t="s">
        <v>160</v>
      </c>
      <c r="F5173" t="s">
        <v>14591</v>
      </c>
      <c r="G5173" t="s">
        <v>134</v>
      </c>
      <c r="H5173" t="s">
        <v>135</v>
      </c>
      <c r="I5173" t="s">
        <v>169</v>
      </c>
      <c r="J5173" t="s">
        <v>137</v>
      </c>
      <c r="K5173" t="s">
        <v>138</v>
      </c>
      <c r="L5173" t="s">
        <v>14592</v>
      </c>
      <c r="M5173" t="s">
        <v>14593</v>
      </c>
      <c r="N5173">
        <v>3.8055554999999998E-2</v>
      </c>
      <c r="O5173">
        <v>0</v>
      </c>
      <c r="P5173">
        <v>658</v>
      </c>
      <c r="Q5173">
        <v>0</v>
      </c>
      <c r="R5173">
        <v>1</v>
      </c>
      <c r="S5173">
        <v>0</v>
      </c>
      <c r="T5173">
        <v>55</v>
      </c>
      <c r="U5173">
        <v>0</v>
      </c>
      <c r="V5173">
        <v>0</v>
      </c>
      <c r="W5173">
        <v>0</v>
      </c>
      <c r="X5173">
        <v>3.3012293994735518</v>
      </c>
      <c r="Y5173">
        <v>0</v>
      </c>
      <c r="Z5173">
        <v>8.2706548989940586E-3</v>
      </c>
      <c r="AA5173">
        <v>0</v>
      </c>
      <c r="AB5173">
        <v>0.85523822483098244</v>
      </c>
      <c r="AC5173">
        <v>0</v>
      </c>
      <c r="AD5173">
        <v>0</v>
      </c>
      <c r="AE5173">
        <v>4.1647382792035286</v>
      </c>
    </row>
    <row r="5174" spans="1:31" x14ac:dyDescent="0.3">
      <c r="A5174">
        <v>2697055</v>
      </c>
      <c r="B5174">
        <v>1</v>
      </c>
      <c r="C5174" t="s">
        <v>80</v>
      </c>
      <c r="D5174" t="s">
        <v>92</v>
      </c>
      <c r="E5174" t="s">
        <v>160</v>
      </c>
      <c r="F5174" t="s">
        <v>14594</v>
      </c>
      <c r="G5174" t="s">
        <v>409</v>
      </c>
      <c r="H5174" t="s">
        <v>135</v>
      </c>
      <c r="I5174" t="s">
        <v>136</v>
      </c>
      <c r="J5174" t="s">
        <v>137</v>
      </c>
      <c r="K5174" t="s">
        <v>138</v>
      </c>
      <c r="L5174" t="s">
        <v>14595</v>
      </c>
      <c r="M5174" t="s">
        <v>14596</v>
      </c>
      <c r="N5174">
        <v>1.5461111110000001</v>
      </c>
      <c r="O5174">
        <v>0</v>
      </c>
      <c r="P5174">
        <v>497</v>
      </c>
      <c r="Q5174">
        <v>0</v>
      </c>
      <c r="R5174">
        <v>0</v>
      </c>
      <c r="S5174">
        <v>1</v>
      </c>
      <c r="T5174">
        <v>44</v>
      </c>
      <c r="U5174">
        <v>0</v>
      </c>
      <c r="V5174">
        <v>0</v>
      </c>
      <c r="W5174">
        <v>0</v>
      </c>
      <c r="X5174">
        <v>84.009824101286682</v>
      </c>
      <c r="Y5174">
        <v>0</v>
      </c>
      <c r="Z5174">
        <v>0</v>
      </c>
      <c r="AA5174">
        <v>11.128535043246247</v>
      </c>
      <c r="AB5174">
        <v>82.5430264969512</v>
      </c>
      <c r="AC5174">
        <v>0</v>
      </c>
      <c r="AD5174">
        <v>0</v>
      </c>
      <c r="AE5174">
        <v>177.68138564148413</v>
      </c>
    </row>
    <row r="5175" spans="1:31" x14ac:dyDescent="0.3">
      <c r="A5175">
        <v>2697107</v>
      </c>
      <c r="B5175">
        <v>1</v>
      </c>
      <c r="C5175" t="s">
        <v>80</v>
      </c>
      <c r="D5175" t="s">
        <v>100</v>
      </c>
      <c r="E5175" t="s">
        <v>145</v>
      </c>
      <c r="F5175" t="s">
        <v>14597</v>
      </c>
      <c r="G5175" t="s">
        <v>176</v>
      </c>
      <c r="H5175" t="s">
        <v>135</v>
      </c>
      <c r="I5175" t="s">
        <v>136</v>
      </c>
      <c r="J5175" t="s">
        <v>137</v>
      </c>
      <c r="K5175" t="s">
        <v>138</v>
      </c>
      <c r="L5175" t="s">
        <v>14598</v>
      </c>
      <c r="M5175" t="s">
        <v>14599</v>
      </c>
      <c r="N5175">
        <v>1.356944444</v>
      </c>
      <c r="O5175">
        <v>0</v>
      </c>
      <c r="P5175">
        <v>45</v>
      </c>
      <c r="Q5175">
        <v>0</v>
      </c>
      <c r="R5175">
        <v>7</v>
      </c>
      <c r="S5175">
        <v>0</v>
      </c>
      <c r="T5175">
        <v>7</v>
      </c>
      <c r="U5175">
        <v>0</v>
      </c>
      <c r="V5175">
        <v>0</v>
      </c>
      <c r="W5175">
        <v>0</v>
      </c>
      <c r="X5175">
        <v>31.994200690466702</v>
      </c>
      <c r="Y5175">
        <v>0</v>
      </c>
      <c r="Z5175">
        <v>13.792076372844292</v>
      </c>
      <c r="AA5175">
        <v>0</v>
      </c>
      <c r="AB5175">
        <v>24.085029643387042</v>
      </c>
      <c r="AC5175">
        <v>0</v>
      </c>
      <c r="AD5175">
        <v>0</v>
      </c>
      <c r="AE5175">
        <v>69.871306706698036</v>
      </c>
    </row>
    <row r="5176" spans="1:31" x14ac:dyDescent="0.3">
      <c r="A5176">
        <v>2697569</v>
      </c>
      <c r="B5176">
        <v>1</v>
      </c>
      <c r="C5176" t="s">
        <v>81</v>
      </c>
      <c r="D5176" t="s">
        <v>127</v>
      </c>
      <c r="E5176" t="s">
        <v>145</v>
      </c>
      <c r="F5176" t="s">
        <v>7156</v>
      </c>
      <c r="G5176" t="s">
        <v>134</v>
      </c>
      <c r="H5176" t="s">
        <v>135</v>
      </c>
      <c r="I5176" t="s">
        <v>136</v>
      </c>
      <c r="J5176" t="s">
        <v>137</v>
      </c>
      <c r="K5176" t="s">
        <v>138</v>
      </c>
      <c r="L5176" t="s">
        <v>14600</v>
      </c>
      <c r="M5176" t="s">
        <v>14601</v>
      </c>
      <c r="N5176">
        <v>3.3627777769999998</v>
      </c>
      <c r="O5176">
        <v>0</v>
      </c>
      <c r="P5176">
        <v>0</v>
      </c>
      <c r="Q5176">
        <v>0</v>
      </c>
      <c r="R5176">
        <v>0</v>
      </c>
      <c r="S5176">
        <v>0</v>
      </c>
      <c r="T5176">
        <v>0</v>
      </c>
      <c r="U5176">
        <v>1</v>
      </c>
      <c r="V5176">
        <v>0</v>
      </c>
      <c r="W5176">
        <v>0</v>
      </c>
      <c r="X5176">
        <v>0</v>
      </c>
      <c r="Y5176">
        <v>0</v>
      </c>
      <c r="Z5176">
        <v>0</v>
      </c>
      <c r="AA5176">
        <v>0</v>
      </c>
      <c r="AB5176">
        <v>0</v>
      </c>
      <c r="AC5176">
        <v>101.28069603231076</v>
      </c>
      <c r="AD5176">
        <v>0</v>
      </c>
      <c r="AE5176">
        <v>101.28069603231076</v>
      </c>
    </row>
    <row r="5177" spans="1:31" x14ac:dyDescent="0.3">
      <c r="A5177">
        <v>2697593</v>
      </c>
      <c r="B5177">
        <v>1</v>
      </c>
      <c r="C5177" t="s">
        <v>80</v>
      </c>
      <c r="D5177" t="s">
        <v>96</v>
      </c>
      <c r="E5177" t="s">
        <v>145</v>
      </c>
      <c r="F5177" t="s">
        <v>13749</v>
      </c>
      <c r="G5177" t="s">
        <v>2403</v>
      </c>
      <c r="H5177" t="s">
        <v>135</v>
      </c>
      <c r="I5177" t="s">
        <v>136</v>
      </c>
      <c r="J5177" t="s">
        <v>137</v>
      </c>
      <c r="K5177" t="s">
        <v>138</v>
      </c>
      <c r="L5177" t="s">
        <v>14602</v>
      </c>
      <c r="M5177" t="s">
        <v>14603</v>
      </c>
      <c r="N5177">
        <v>2.5777777770000001</v>
      </c>
      <c r="O5177">
        <v>0</v>
      </c>
      <c r="P5177">
        <v>168</v>
      </c>
      <c r="Q5177">
        <v>0</v>
      </c>
      <c r="R5177">
        <v>1</v>
      </c>
      <c r="S5177">
        <v>0</v>
      </c>
      <c r="T5177">
        <v>162</v>
      </c>
      <c r="U5177">
        <v>0</v>
      </c>
      <c r="V5177">
        <v>0</v>
      </c>
      <c r="W5177">
        <v>0</v>
      </c>
      <c r="X5177">
        <v>247.94180819193136</v>
      </c>
      <c r="Y5177">
        <v>0</v>
      </c>
      <c r="Z5177">
        <v>0</v>
      </c>
      <c r="AA5177">
        <v>0</v>
      </c>
      <c r="AB5177">
        <v>528.61110517547786</v>
      </c>
      <c r="AC5177">
        <v>0</v>
      </c>
      <c r="AD5177">
        <v>0</v>
      </c>
      <c r="AE5177">
        <v>776.55291336740925</v>
      </c>
    </row>
    <row r="5178" spans="1:31" x14ac:dyDescent="0.3">
      <c r="A5178">
        <v>2697594</v>
      </c>
      <c r="B5178">
        <v>1</v>
      </c>
      <c r="C5178" t="s">
        <v>80</v>
      </c>
      <c r="D5178" t="s">
        <v>96</v>
      </c>
      <c r="E5178" t="s">
        <v>160</v>
      </c>
      <c r="F5178" t="s">
        <v>7927</v>
      </c>
      <c r="G5178" t="s">
        <v>134</v>
      </c>
      <c r="H5178" t="s">
        <v>135</v>
      </c>
      <c r="I5178" t="s">
        <v>136</v>
      </c>
      <c r="J5178" t="s">
        <v>137</v>
      </c>
      <c r="K5178" t="s">
        <v>138</v>
      </c>
      <c r="L5178" t="s">
        <v>14604</v>
      </c>
      <c r="M5178" t="s">
        <v>14605</v>
      </c>
      <c r="N5178">
        <v>1.0916666660000001</v>
      </c>
      <c r="O5178">
        <v>0</v>
      </c>
      <c r="P5178">
        <v>565</v>
      </c>
      <c r="Q5178">
        <v>0</v>
      </c>
      <c r="R5178">
        <v>1</v>
      </c>
      <c r="S5178">
        <v>0</v>
      </c>
      <c r="T5178">
        <v>22</v>
      </c>
      <c r="U5178">
        <v>0</v>
      </c>
      <c r="V5178">
        <v>0</v>
      </c>
      <c r="W5178">
        <v>0</v>
      </c>
      <c r="X5178">
        <v>79.84147975208576</v>
      </c>
      <c r="Y5178">
        <v>0</v>
      </c>
      <c r="Z5178">
        <v>0</v>
      </c>
      <c r="AA5178">
        <v>0</v>
      </c>
      <c r="AB5178">
        <v>24.532703498745612</v>
      </c>
      <c r="AC5178">
        <v>0</v>
      </c>
      <c r="AD5178">
        <v>0</v>
      </c>
      <c r="AE5178">
        <v>104.37418325083138</v>
      </c>
    </row>
    <row r="5179" spans="1:31" x14ac:dyDescent="0.3">
      <c r="A5179">
        <v>2697609</v>
      </c>
      <c r="B5179">
        <v>1</v>
      </c>
      <c r="C5179" t="s">
        <v>80</v>
      </c>
      <c r="D5179" t="s">
        <v>96</v>
      </c>
      <c r="E5179" t="s">
        <v>141</v>
      </c>
      <c r="F5179" t="s">
        <v>14606</v>
      </c>
      <c r="G5179" t="s">
        <v>409</v>
      </c>
      <c r="H5179" t="s">
        <v>135</v>
      </c>
      <c r="I5179" t="s">
        <v>136</v>
      </c>
      <c r="J5179" t="s">
        <v>137</v>
      </c>
      <c r="K5179" t="s">
        <v>138</v>
      </c>
      <c r="L5179" t="s">
        <v>14607</v>
      </c>
      <c r="M5179" t="s">
        <v>14608</v>
      </c>
      <c r="N5179">
        <v>2.6274999999999999</v>
      </c>
      <c r="O5179">
        <v>0</v>
      </c>
      <c r="P5179">
        <v>2</v>
      </c>
      <c r="Q5179">
        <v>4</v>
      </c>
      <c r="R5179">
        <v>0</v>
      </c>
      <c r="S5179">
        <v>11</v>
      </c>
      <c r="T5179">
        <v>0</v>
      </c>
      <c r="U5179">
        <v>2</v>
      </c>
      <c r="V5179">
        <v>0</v>
      </c>
      <c r="W5179">
        <v>0</v>
      </c>
      <c r="X5179">
        <v>0.95652073711500019</v>
      </c>
      <c r="Y5179">
        <v>18.338630390116958</v>
      </c>
      <c r="Z5179">
        <v>0</v>
      </c>
      <c r="AA5179">
        <v>118.64350706566337</v>
      </c>
      <c r="AB5179">
        <v>0</v>
      </c>
      <c r="AC5179">
        <v>387.71268177004418</v>
      </c>
      <c r="AD5179">
        <v>0</v>
      </c>
      <c r="AE5179">
        <v>525.65133996293957</v>
      </c>
    </row>
    <row r="5180" spans="1:31" x14ac:dyDescent="0.3">
      <c r="A5180">
        <v>2697618</v>
      </c>
      <c r="B5180">
        <v>1</v>
      </c>
      <c r="C5180" t="s">
        <v>80</v>
      </c>
      <c r="D5180" t="s">
        <v>106</v>
      </c>
      <c r="E5180" t="s">
        <v>145</v>
      </c>
      <c r="F5180" t="s">
        <v>14609</v>
      </c>
      <c r="G5180" t="s">
        <v>232</v>
      </c>
      <c r="H5180" t="s">
        <v>135</v>
      </c>
      <c r="I5180" t="s">
        <v>136</v>
      </c>
      <c r="J5180" t="s">
        <v>137</v>
      </c>
      <c r="K5180" t="s">
        <v>138</v>
      </c>
      <c r="L5180" t="s">
        <v>14610</v>
      </c>
      <c r="M5180" t="s">
        <v>14611</v>
      </c>
      <c r="N5180">
        <v>3.4722222220000001</v>
      </c>
      <c r="O5180">
        <v>0</v>
      </c>
      <c r="P5180">
        <v>0</v>
      </c>
      <c r="Q5180">
        <v>0</v>
      </c>
      <c r="R5180">
        <v>13</v>
      </c>
      <c r="S5180">
        <v>0</v>
      </c>
      <c r="T5180">
        <v>3</v>
      </c>
      <c r="U5180">
        <v>0</v>
      </c>
      <c r="V5180">
        <v>0</v>
      </c>
      <c r="W5180">
        <v>0</v>
      </c>
      <c r="X5180">
        <v>0</v>
      </c>
      <c r="Y5180">
        <v>0</v>
      </c>
      <c r="Z5180">
        <v>113.2860762674637</v>
      </c>
      <c r="AA5180">
        <v>0</v>
      </c>
      <c r="AB5180">
        <v>34.323626179059914</v>
      </c>
      <c r="AC5180">
        <v>0</v>
      </c>
      <c r="AD5180">
        <v>0</v>
      </c>
      <c r="AE5180">
        <v>147.60970244652361</v>
      </c>
    </row>
    <row r="5181" spans="1:31" x14ac:dyDescent="0.3">
      <c r="A5181">
        <v>2697627</v>
      </c>
      <c r="B5181">
        <v>1</v>
      </c>
      <c r="C5181" t="s">
        <v>80</v>
      </c>
      <c r="D5181" t="s">
        <v>106</v>
      </c>
      <c r="E5181" t="s">
        <v>132</v>
      </c>
      <c r="F5181" t="s">
        <v>14612</v>
      </c>
      <c r="G5181" t="s">
        <v>134</v>
      </c>
      <c r="H5181" t="s">
        <v>135</v>
      </c>
      <c r="I5181" t="s">
        <v>136</v>
      </c>
      <c r="J5181" t="s">
        <v>137</v>
      </c>
      <c r="K5181" t="s">
        <v>138</v>
      </c>
      <c r="L5181" t="s">
        <v>14613</v>
      </c>
      <c r="M5181" t="s">
        <v>14614</v>
      </c>
      <c r="N5181">
        <v>0.12916666600000001</v>
      </c>
      <c r="O5181">
        <v>0</v>
      </c>
      <c r="P5181">
        <v>1</v>
      </c>
      <c r="Q5181">
        <v>37</v>
      </c>
      <c r="R5181">
        <v>89</v>
      </c>
      <c r="S5181">
        <v>9</v>
      </c>
      <c r="T5181">
        <v>12</v>
      </c>
      <c r="U5181">
        <v>0</v>
      </c>
      <c r="V5181">
        <v>0</v>
      </c>
      <c r="W5181">
        <v>0</v>
      </c>
      <c r="X5181">
        <v>0</v>
      </c>
      <c r="Y5181">
        <v>12.340100817742076</v>
      </c>
      <c r="Z5181">
        <v>29.857327007557966</v>
      </c>
      <c r="AA5181">
        <v>6.3170006263487739</v>
      </c>
      <c r="AB5181">
        <v>3.3675906245199254</v>
      </c>
      <c r="AC5181">
        <v>0</v>
      </c>
      <c r="AD5181">
        <v>0</v>
      </c>
      <c r="AE5181">
        <v>51.882019076168739</v>
      </c>
    </row>
    <row r="5182" spans="1:31" x14ac:dyDescent="0.3">
      <c r="A5182">
        <v>2699405</v>
      </c>
      <c r="B5182">
        <v>1</v>
      </c>
      <c r="C5182" t="s">
        <v>80</v>
      </c>
      <c r="D5182" t="s">
        <v>93</v>
      </c>
      <c r="E5182" t="s">
        <v>244</v>
      </c>
      <c r="F5182" t="s">
        <v>14615</v>
      </c>
      <c r="G5182" t="s">
        <v>346</v>
      </c>
      <c r="H5182" t="s">
        <v>187</v>
      </c>
      <c r="I5182" t="s">
        <v>136</v>
      </c>
      <c r="J5182" t="s">
        <v>137</v>
      </c>
      <c r="K5182" t="s">
        <v>166</v>
      </c>
      <c r="L5182" t="s">
        <v>14484</v>
      </c>
      <c r="M5182" t="s">
        <v>14616</v>
      </c>
      <c r="N5182">
        <v>6.6805555549999998</v>
      </c>
      <c r="O5182">
        <v>0</v>
      </c>
      <c r="P5182">
        <v>132</v>
      </c>
      <c r="Q5182">
        <v>0</v>
      </c>
      <c r="R5182">
        <v>2</v>
      </c>
      <c r="S5182">
        <v>0</v>
      </c>
      <c r="T5182">
        <v>8</v>
      </c>
      <c r="U5182">
        <v>0</v>
      </c>
      <c r="V5182">
        <v>0</v>
      </c>
      <c r="W5182">
        <v>0</v>
      </c>
      <c r="X5182">
        <v>153.89862926048386</v>
      </c>
      <c r="Y5182">
        <v>0</v>
      </c>
      <c r="Z5182">
        <v>33.085101115804321</v>
      </c>
      <c r="AA5182">
        <v>0</v>
      </c>
      <c r="AB5182">
        <v>26.108188672127266</v>
      </c>
      <c r="AC5182">
        <v>0</v>
      </c>
      <c r="AD5182">
        <v>0</v>
      </c>
      <c r="AE5182">
        <v>213.09191904841543</v>
      </c>
    </row>
    <row r="5183" spans="1:31" x14ac:dyDescent="0.3">
      <c r="A5183">
        <v>2699414</v>
      </c>
      <c r="B5183">
        <v>1</v>
      </c>
      <c r="C5183" t="s">
        <v>80</v>
      </c>
      <c r="D5183" t="s">
        <v>93</v>
      </c>
      <c r="E5183" t="s">
        <v>244</v>
      </c>
      <c r="F5183" t="s">
        <v>14617</v>
      </c>
      <c r="G5183" t="s">
        <v>346</v>
      </c>
      <c r="H5183" t="s">
        <v>187</v>
      </c>
      <c r="I5183" t="s">
        <v>136</v>
      </c>
      <c r="J5183" t="s">
        <v>137</v>
      </c>
      <c r="K5183" t="s">
        <v>166</v>
      </c>
      <c r="L5183" t="s">
        <v>14618</v>
      </c>
      <c r="M5183" t="s">
        <v>14619</v>
      </c>
      <c r="N5183">
        <v>6.182222222</v>
      </c>
      <c r="O5183">
        <v>0</v>
      </c>
      <c r="P5183">
        <v>72</v>
      </c>
      <c r="Q5183">
        <v>0</v>
      </c>
      <c r="R5183">
        <v>8</v>
      </c>
      <c r="S5183">
        <v>0</v>
      </c>
      <c r="T5183">
        <v>21</v>
      </c>
      <c r="U5183">
        <v>0</v>
      </c>
      <c r="V5183">
        <v>0</v>
      </c>
      <c r="W5183">
        <v>0</v>
      </c>
      <c r="X5183">
        <v>75.566545240875826</v>
      </c>
      <c r="Y5183">
        <v>0</v>
      </c>
      <c r="Z5183">
        <v>219.97124823819624</v>
      </c>
      <c r="AA5183">
        <v>0</v>
      </c>
      <c r="AB5183">
        <v>94.661946322806173</v>
      </c>
      <c r="AC5183">
        <v>0</v>
      </c>
      <c r="AD5183">
        <v>0</v>
      </c>
      <c r="AE5183">
        <v>390.19973980187825</v>
      </c>
    </row>
    <row r="5184" spans="1:31" x14ac:dyDescent="0.3">
      <c r="A5184">
        <v>2699472</v>
      </c>
      <c r="B5184">
        <v>1</v>
      </c>
      <c r="C5184" t="s">
        <v>81</v>
      </c>
      <c r="D5184" t="s">
        <v>118</v>
      </c>
      <c r="E5184" t="s">
        <v>244</v>
      </c>
      <c r="F5184" t="s">
        <v>14620</v>
      </c>
      <c r="G5184" t="s">
        <v>165</v>
      </c>
      <c r="H5184" t="s">
        <v>187</v>
      </c>
      <c r="I5184" t="s">
        <v>136</v>
      </c>
      <c r="J5184" t="s">
        <v>137</v>
      </c>
      <c r="K5184" t="s">
        <v>166</v>
      </c>
      <c r="L5184" t="s">
        <v>14621</v>
      </c>
      <c r="M5184" t="s">
        <v>14622</v>
      </c>
      <c r="N5184">
        <v>7.0941666659999996</v>
      </c>
      <c r="O5184">
        <v>0</v>
      </c>
      <c r="P5184">
        <v>45</v>
      </c>
      <c r="Q5184">
        <v>0</v>
      </c>
      <c r="R5184">
        <v>8</v>
      </c>
      <c r="S5184">
        <v>0</v>
      </c>
      <c r="T5184">
        <v>7</v>
      </c>
      <c r="U5184">
        <v>0</v>
      </c>
      <c r="V5184">
        <v>0</v>
      </c>
      <c r="W5184">
        <v>0</v>
      </c>
      <c r="X5184">
        <v>54.40765116625802</v>
      </c>
      <c r="Y5184">
        <v>0</v>
      </c>
      <c r="Z5184">
        <v>42.026570386480266</v>
      </c>
      <c r="AA5184">
        <v>0</v>
      </c>
      <c r="AB5184">
        <v>19.387267995907347</v>
      </c>
      <c r="AC5184">
        <v>0</v>
      </c>
      <c r="AD5184">
        <v>0</v>
      </c>
      <c r="AE5184">
        <v>115.82148954864563</v>
      </c>
    </row>
    <row r="5185" spans="1:31" x14ac:dyDescent="0.3">
      <c r="A5185">
        <v>2699501</v>
      </c>
      <c r="B5185">
        <v>1</v>
      </c>
      <c r="C5185" t="s">
        <v>80</v>
      </c>
      <c r="D5185" t="s">
        <v>97</v>
      </c>
      <c r="E5185" t="s">
        <v>213</v>
      </c>
      <c r="F5185" t="s">
        <v>14623</v>
      </c>
      <c r="G5185" t="s">
        <v>831</v>
      </c>
      <c r="H5185" t="s">
        <v>187</v>
      </c>
      <c r="I5185" t="s">
        <v>136</v>
      </c>
      <c r="J5185" t="s">
        <v>137</v>
      </c>
      <c r="K5185" t="s">
        <v>138</v>
      </c>
      <c r="L5185" t="s">
        <v>14624</v>
      </c>
      <c r="M5185" t="s">
        <v>14625</v>
      </c>
      <c r="N5185">
        <v>2.4902777770000002</v>
      </c>
      <c r="O5185">
        <v>0</v>
      </c>
      <c r="P5185">
        <v>0</v>
      </c>
      <c r="Q5185">
        <v>0</v>
      </c>
      <c r="R5185">
        <v>1</v>
      </c>
      <c r="S5185">
        <v>0</v>
      </c>
      <c r="T5185">
        <v>0</v>
      </c>
      <c r="U5185">
        <v>0</v>
      </c>
      <c r="V5185">
        <v>0</v>
      </c>
      <c r="W5185">
        <v>0</v>
      </c>
      <c r="X5185">
        <v>0</v>
      </c>
      <c r="Y5185">
        <v>0</v>
      </c>
      <c r="Z5185">
        <v>0.5296655288512826</v>
      </c>
      <c r="AA5185">
        <v>0</v>
      </c>
      <c r="AB5185">
        <v>0</v>
      </c>
      <c r="AC5185">
        <v>0</v>
      </c>
      <c r="AD5185">
        <v>0</v>
      </c>
      <c r="AE5185">
        <v>0.5296655288512826</v>
      </c>
    </row>
    <row r="5186" spans="1:31" x14ac:dyDescent="0.3">
      <c r="A5186">
        <v>2699537</v>
      </c>
      <c r="B5186">
        <v>1</v>
      </c>
      <c r="C5186" t="s">
        <v>80</v>
      </c>
      <c r="D5186" t="s">
        <v>98</v>
      </c>
      <c r="E5186" t="s">
        <v>213</v>
      </c>
      <c r="F5186" t="s">
        <v>14626</v>
      </c>
      <c r="G5186" t="s">
        <v>688</v>
      </c>
      <c r="H5186" t="s">
        <v>187</v>
      </c>
      <c r="I5186" t="s">
        <v>136</v>
      </c>
      <c r="J5186" t="s">
        <v>137</v>
      </c>
      <c r="K5186" t="s">
        <v>138</v>
      </c>
      <c r="L5186" t="s">
        <v>14627</v>
      </c>
      <c r="M5186" t="s">
        <v>14628</v>
      </c>
      <c r="N5186">
        <v>5.8255555550000002</v>
      </c>
      <c r="O5186">
        <v>0</v>
      </c>
      <c r="P5186">
        <v>1</v>
      </c>
      <c r="Q5186">
        <v>0</v>
      </c>
      <c r="R5186">
        <v>0</v>
      </c>
      <c r="S5186">
        <v>0</v>
      </c>
      <c r="T5186">
        <v>0</v>
      </c>
      <c r="U5186">
        <v>0</v>
      </c>
      <c r="V5186">
        <v>0</v>
      </c>
      <c r="W5186">
        <v>0</v>
      </c>
      <c r="X5186">
        <v>5.1322236234231493</v>
      </c>
      <c r="Y5186">
        <v>0</v>
      </c>
      <c r="Z5186">
        <v>0</v>
      </c>
      <c r="AA5186">
        <v>0</v>
      </c>
      <c r="AB5186">
        <v>0</v>
      </c>
      <c r="AC5186">
        <v>0</v>
      </c>
      <c r="AD5186">
        <v>0</v>
      </c>
      <c r="AE5186">
        <v>5.1322236234231493</v>
      </c>
    </row>
    <row r="5187" spans="1:31" x14ac:dyDescent="0.3">
      <c r="A5187">
        <v>2699501</v>
      </c>
      <c r="B5187">
        <v>2</v>
      </c>
      <c r="C5187" t="s">
        <v>80</v>
      </c>
      <c r="D5187" t="s">
        <v>97</v>
      </c>
      <c r="E5187" t="s">
        <v>244</v>
      </c>
      <c r="F5187" t="s">
        <v>14629</v>
      </c>
      <c r="G5187" t="s">
        <v>831</v>
      </c>
      <c r="H5187" t="s">
        <v>187</v>
      </c>
      <c r="I5187" t="s">
        <v>136</v>
      </c>
      <c r="J5187" t="s">
        <v>137</v>
      </c>
      <c r="K5187" t="s">
        <v>138</v>
      </c>
      <c r="L5187" t="s">
        <v>14630</v>
      </c>
      <c r="M5187" t="s">
        <v>14631</v>
      </c>
      <c r="N5187">
        <v>0.78194444399999996</v>
      </c>
      <c r="O5187">
        <v>0</v>
      </c>
      <c r="P5187">
        <v>33</v>
      </c>
      <c r="Q5187">
        <v>0</v>
      </c>
      <c r="R5187">
        <v>16</v>
      </c>
      <c r="S5187">
        <v>0</v>
      </c>
      <c r="T5187">
        <v>23</v>
      </c>
      <c r="U5187">
        <v>0</v>
      </c>
      <c r="V5187">
        <v>0</v>
      </c>
      <c r="W5187">
        <v>0</v>
      </c>
      <c r="X5187">
        <v>4.61819671607791</v>
      </c>
      <c r="Y5187">
        <v>0</v>
      </c>
      <c r="Z5187">
        <v>2.0116431254317382</v>
      </c>
      <c r="AA5187">
        <v>0</v>
      </c>
      <c r="AB5187">
        <v>33.716097412357747</v>
      </c>
      <c r="AC5187">
        <v>0</v>
      </c>
      <c r="AD5187">
        <v>0</v>
      </c>
      <c r="AE5187">
        <v>40.345937253867397</v>
      </c>
    </row>
    <row r="5188" spans="1:31" x14ac:dyDescent="0.3">
      <c r="A5188">
        <v>2699663</v>
      </c>
      <c r="B5188">
        <v>1</v>
      </c>
      <c r="C5188" t="s">
        <v>80</v>
      </c>
      <c r="D5188" t="s">
        <v>90</v>
      </c>
      <c r="E5188" t="s">
        <v>213</v>
      </c>
      <c r="F5188" t="s">
        <v>14632</v>
      </c>
      <c r="G5188" t="s">
        <v>831</v>
      </c>
      <c r="H5188" t="s">
        <v>187</v>
      </c>
      <c r="I5188" t="s">
        <v>136</v>
      </c>
      <c r="J5188" t="s">
        <v>137</v>
      </c>
      <c r="K5188" t="s">
        <v>138</v>
      </c>
      <c r="L5188" t="s">
        <v>14633</v>
      </c>
      <c r="M5188" t="s">
        <v>14634</v>
      </c>
      <c r="N5188">
        <v>2.3872222220000001</v>
      </c>
      <c r="O5188">
        <v>0</v>
      </c>
      <c r="P5188">
        <v>0</v>
      </c>
      <c r="Q5188">
        <v>0</v>
      </c>
      <c r="R5188">
        <v>0</v>
      </c>
      <c r="S5188">
        <v>0</v>
      </c>
      <c r="T5188">
        <v>1</v>
      </c>
      <c r="U5188">
        <v>0</v>
      </c>
      <c r="V5188">
        <v>0</v>
      </c>
      <c r="W5188">
        <v>0</v>
      </c>
      <c r="X5188">
        <v>0</v>
      </c>
      <c r="Y5188">
        <v>0</v>
      </c>
      <c r="Z5188">
        <v>0</v>
      </c>
      <c r="AA5188">
        <v>0</v>
      </c>
      <c r="AB5188">
        <v>3.9779374642799996</v>
      </c>
      <c r="AC5188">
        <v>0</v>
      </c>
      <c r="AD5188">
        <v>0</v>
      </c>
      <c r="AE5188">
        <v>3.9779374642799996</v>
      </c>
    </row>
    <row r="5189" spans="1:31" x14ac:dyDescent="0.3">
      <c r="A5189">
        <v>2699672</v>
      </c>
      <c r="B5189">
        <v>1</v>
      </c>
      <c r="C5189" t="s">
        <v>80</v>
      </c>
      <c r="D5189" t="s">
        <v>91</v>
      </c>
      <c r="E5189" t="s">
        <v>184</v>
      </c>
      <c r="F5189" t="s">
        <v>14635</v>
      </c>
      <c r="G5189" t="s">
        <v>346</v>
      </c>
      <c r="H5189" t="s">
        <v>187</v>
      </c>
      <c r="I5189" t="s">
        <v>136</v>
      </c>
      <c r="J5189" t="s">
        <v>137</v>
      </c>
      <c r="K5189" t="s">
        <v>166</v>
      </c>
      <c r="L5189" t="s">
        <v>14636</v>
      </c>
      <c r="M5189" t="s">
        <v>14637</v>
      </c>
      <c r="N5189">
        <v>2.4883333329999999</v>
      </c>
      <c r="O5189">
        <v>0</v>
      </c>
      <c r="P5189">
        <v>33</v>
      </c>
      <c r="Q5189">
        <v>0</v>
      </c>
      <c r="R5189">
        <v>0</v>
      </c>
      <c r="S5189">
        <v>0</v>
      </c>
      <c r="T5189">
        <v>3</v>
      </c>
      <c r="U5189">
        <v>0</v>
      </c>
      <c r="V5189">
        <v>0</v>
      </c>
      <c r="W5189">
        <v>0</v>
      </c>
      <c r="X5189">
        <v>14.833694796724226</v>
      </c>
      <c r="Y5189">
        <v>0</v>
      </c>
      <c r="Z5189">
        <v>0</v>
      </c>
      <c r="AA5189">
        <v>0</v>
      </c>
      <c r="AB5189">
        <v>5.5519387484474496</v>
      </c>
      <c r="AC5189">
        <v>0</v>
      </c>
      <c r="AD5189">
        <v>0</v>
      </c>
      <c r="AE5189">
        <v>20.385633545171675</v>
      </c>
    </row>
    <row r="5190" spans="1:31" x14ac:dyDescent="0.3">
      <c r="A5190">
        <v>2699706</v>
      </c>
      <c r="B5190">
        <v>1</v>
      </c>
      <c r="C5190" t="s">
        <v>80</v>
      </c>
      <c r="D5190" t="s">
        <v>90</v>
      </c>
      <c r="E5190" t="s">
        <v>184</v>
      </c>
      <c r="F5190" t="s">
        <v>14638</v>
      </c>
      <c r="G5190" t="s">
        <v>409</v>
      </c>
      <c r="H5190" t="s">
        <v>187</v>
      </c>
      <c r="I5190" t="s">
        <v>136</v>
      </c>
      <c r="J5190" t="s">
        <v>137</v>
      </c>
      <c r="K5190" t="s">
        <v>138</v>
      </c>
      <c r="L5190" t="s">
        <v>14639</v>
      </c>
      <c r="M5190" t="s">
        <v>14640</v>
      </c>
      <c r="N5190">
        <v>2.253333333</v>
      </c>
      <c r="O5190">
        <v>0</v>
      </c>
      <c r="P5190">
        <v>231</v>
      </c>
      <c r="Q5190">
        <v>0</v>
      </c>
      <c r="R5190">
        <v>0</v>
      </c>
      <c r="S5190">
        <v>0</v>
      </c>
      <c r="T5190">
        <v>26</v>
      </c>
      <c r="U5190">
        <v>0</v>
      </c>
      <c r="V5190">
        <v>0</v>
      </c>
      <c r="W5190">
        <v>0</v>
      </c>
      <c r="X5190">
        <v>97.173767315227352</v>
      </c>
      <c r="Y5190">
        <v>0</v>
      </c>
      <c r="Z5190">
        <v>0</v>
      </c>
      <c r="AA5190">
        <v>0</v>
      </c>
      <c r="AB5190">
        <v>27.167845194582878</v>
      </c>
      <c r="AC5190">
        <v>0</v>
      </c>
      <c r="AD5190">
        <v>0</v>
      </c>
      <c r="AE5190">
        <v>124.34161250981023</v>
      </c>
    </row>
    <row r="5191" spans="1:31" x14ac:dyDescent="0.3">
      <c r="A5191">
        <v>2699734</v>
      </c>
      <c r="B5191">
        <v>1</v>
      </c>
      <c r="C5191" t="s">
        <v>80</v>
      </c>
      <c r="D5191" t="s">
        <v>88</v>
      </c>
      <c r="E5191" t="s">
        <v>244</v>
      </c>
      <c r="F5191" t="s">
        <v>14641</v>
      </c>
      <c r="G5191" t="s">
        <v>346</v>
      </c>
      <c r="H5191" t="s">
        <v>187</v>
      </c>
      <c r="I5191" t="s">
        <v>136</v>
      </c>
      <c r="J5191" t="s">
        <v>137</v>
      </c>
      <c r="K5191" t="s">
        <v>166</v>
      </c>
      <c r="L5191" t="s">
        <v>14642</v>
      </c>
      <c r="M5191" t="s">
        <v>14643</v>
      </c>
      <c r="N5191">
        <v>1.2625</v>
      </c>
      <c r="O5191">
        <v>0</v>
      </c>
      <c r="P5191">
        <v>735</v>
      </c>
      <c r="Q5191">
        <v>0</v>
      </c>
      <c r="R5191">
        <v>0</v>
      </c>
      <c r="S5191">
        <v>0</v>
      </c>
      <c r="T5191">
        <v>21</v>
      </c>
      <c r="U5191">
        <v>0</v>
      </c>
      <c r="V5191">
        <v>0</v>
      </c>
      <c r="W5191">
        <v>0</v>
      </c>
      <c r="X5191">
        <v>175.42760841302854</v>
      </c>
      <c r="Y5191">
        <v>0</v>
      </c>
      <c r="Z5191">
        <v>0</v>
      </c>
      <c r="AA5191">
        <v>0</v>
      </c>
      <c r="AB5191">
        <v>36.157737876844337</v>
      </c>
      <c r="AC5191">
        <v>0</v>
      </c>
      <c r="AD5191">
        <v>0</v>
      </c>
      <c r="AE5191">
        <v>211.58534628987286</v>
      </c>
    </row>
    <row r="5192" spans="1:31" x14ac:dyDescent="0.3">
      <c r="A5192">
        <v>2699760</v>
      </c>
      <c r="B5192">
        <v>1</v>
      </c>
      <c r="C5192" t="s">
        <v>81</v>
      </c>
      <c r="D5192" t="s">
        <v>122</v>
      </c>
      <c r="E5192" t="s">
        <v>428</v>
      </c>
      <c r="F5192" t="s">
        <v>14644</v>
      </c>
      <c r="G5192" t="s">
        <v>186</v>
      </c>
      <c r="H5192" t="s">
        <v>187</v>
      </c>
      <c r="I5192" t="s">
        <v>136</v>
      </c>
      <c r="J5192" t="s">
        <v>137</v>
      </c>
      <c r="K5192" t="s">
        <v>138</v>
      </c>
      <c r="L5192" t="s">
        <v>14645</v>
      </c>
      <c r="M5192" t="s">
        <v>14646</v>
      </c>
      <c r="N5192">
        <v>0.83361111099999996</v>
      </c>
      <c r="O5192">
        <v>0</v>
      </c>
      <c r="P5192">
        <v>79</v>
      </c>
      <c r="Q5192">
        <v>0</v>
      </c>
      <c r="R5192">
        <v>0</v>
      </c>
      <c r="S5192">
        <v>0</v>
      </c>
      <c r="T5192">
        <v>21</v>
      </c>
      <c r="U5192">
        <v>0</v>
      </c>
      <c r="V5192">
        <v>0</v>
      </c>
      <c r="W5192">
        <v>0</v>
      </c>
      <c r="X5192">
        <v>11.806777644769234</v>
      </c>
      <c r="Y5192">
        <v>0</v>
      </c>
      <c r="Z5192">
        <v>0</v>
      </c>
      <c r="AA5192">
        <v>0</v>
      </c>
      <c r="AB5192">
        <v>9.8864032026290189</v>
      </c>
      <c r="AC5192">
        <v>0</v>
      </c>
      <c r="AD5192">
        <v>0</v>
      </c>
      <c r="AE5192">
        <v>21.693180847398253</v>
      </c>
    </row>
    <row r="5193" spans="1:31" x14ac:dyDescent="0.3">
      <c r="A5193">
        <v>2699500</v>
      </c>
      <c r="B5193">
        <v>1</v>
      </c>
      <c r="C5193" t="s">
        <v>81</v>
      </c>
      <c r="D5193" t="s">
        <v>127</v>
      </c>
      <c r="E5193" t="s">
        <v>244</v>
      </c>
      <c r="F5193" t="s">
        <v>8353</v>
      </c>
      <c r="G5193" t="s">
        <v>165</v>
      </c>
      <c r="H5193" t="s">
        <v>187</v>
      </c>
      <c r="I5193" t="s">
        <v>136</v>
      </c>
      <c r="J5193" t="s">
        <v>137</v>
      </c>
      <c r="K5193" t="s">
        <v>166</v>
      </c>
      <c r="L5193" t="s">
        <v>14647</v>
      </c>
      <c r="M5193" t="s">
        <v>14648</v>
      </c>
      <c r="N5193">
        <v>7.2194444439999996</v>
      </c>
      <c r="O5193">
        <v>0</v>
      </c>
      <c r="P5193">
        <v>213</v>
      </c>
      <c r="Q5193">
        <v>0</v>
      </c>
      <c r="R5193">
        <v>10</v>
      </c>
      <c r="S5193">
        <v>0</v>
      </c>
      <c r="T5193">
        <v>19</v>
      </c>
      <c r="U5193">
        <v>0</v>
      </c>
      <c r="V5193">
        <v>0</v>
      </c>
      <c r="W5193">
        <v>0</v>
      </c>
      <c r="X5193">
        <v>384.89193822494292</v>
      </c>
      <c r="Y5193">
        <v>0</v>
      </c>
      <c r="Z5193">
        <v>76.223235183120735</v>
      </c>
      <c r="AA5193">
        <v>0</v>
      </c>
      <c r="AB5193">
        <v>139.16876249514166</v>
      </c>
      <c r="AC5193">
        <v>0</v>
      </c>
      <c r="AD5193">
        <v>0</v>
      </c>
      <c r="AE5193">
        <v>600.28393590320525</v>
      </c>
    </row>
    <row r="5194" spans="1:31" x14ac:dyDescent="0.3">
      <c r="A5194">
        <v>2699517</v>
      </c>
      <c r="B5194">
        <v>1</v>
      </c>
      <c r="C5194" t="s">
        <v>80</v>
      </c>
      <c r="D5194" t="s">
        <v>108</v>
      </c>
      <c r="E5194" t="s">
        <v>184</v>
      </c>
      <c r="F5194" t="s">
        <v>14649</v>
      </c>
      <c r="G5194" t="s">
        <v>165</v>
      </c>
      <c r="H5194" t="s">
        <v>187</v>
      </c>
      <c r="I5194" t="s">
        <v>136</v>
      </c>
      <c r="J5194" t="s">
        <v>137</v>
      </c>
      <c r="K5194" t="s">
        <v>166</v>
      </c>
      <c r="L5194" t="s">
        <v>14650</v>
      </c>
      <c r="M5194" t="s">
        <v>14651</v>
      </c>
      <c r="N5194">
        <v>4.3166666659999997</v>
      </c>
      <c r="O5194">
        <v>0</v>
      </c>
      <c r="P5194">
        <v>0</v>
      </c>
      <c r="Q5194">
        <v>0</v>
      </c>
      <c r="R5194">
        <v>0</v>
      </c>
      <c r="S5194">
        <v>0</v>
      </c>
      <c r="T5194">
        <v>38</v>
      </c>
      <c r="U5194">
        <v>0</v>
      </c>
      <c r="V5194">
        <v>0</v>
      </c>
      <c r="W5194">
        <v>0</v>
      </c>
      <c r="X5194">
        <v>0</v>
      </c>
      <c r="Y5194">
        <v>0</v>
      </c>
      <c r="Z5194">
        <v>0</v>
      </c>
      <c r="AA5194">
        <v>0</v>
      </c>
      <c r="AB5194">
        <v>176.65612427591839</v>
      </c>
      <c r="AC5194">
        <v>0</v>
      </c>
      <c r="AD5194">
        <v>0</v>
      </c>
      <c r="AE5194">
        <v>176.65612427591839</v>
      </c>
    </row>
    <row r="5195" spans="1:31" x14ac:dyDescent="0.3">
      <c r="A5195">
        <v>2699580</v>
      </c>
      <c r="B5195">
        <v>1</v>
      </c>
      <c r="C5195" t="s">
        <v>80</v>
      </c>
      <c r="D5195" t="s">
        <v>96</v>
      </c>
      <c r="E5195" t="s">
        <v>213</v>
      </c>
      <c r="F5195" t="s">
        <v>14652</v>
      </c>
      <c r="G5195" t="s">
        <v>215</v>
      </c>
      <c r="H5195" t="s">
        <v>187</v>
      </c>
      <c r="I5195" t="s">
        <v>136</v>
      </c>
      <c r="J5195" t="s">
        <v>137</v>
      </c>
      <c r="K5195" t="s">
        <v>138</v>
      </c>
      <c r="L5195" t="s">
        <v>14653</v>
      </c>
      <c r="M5195" t="s">
        <v>14654</v>
      </c>
      <c r="N5195">
        <v>5.2138888879999996</v>
      </c>
      <c r="O5195">
        <v>0</v>
      </c>
      <c r="P5195">
        <v>1</v>
      </c>
      <c r="Q5195">
        <v>0</v>
      </c>
      <c r="R5195">
        <v>0</v>
      </c>
      <c r="S5195">
        <v>0</v>
      </c>
      <c r="T5195">
        <v>0</v>
      </c>
      <c r="U5195">
        <v>0</v>
      </c>
      <c r="V5195">
        <v>0</v>
      </c>
      <c r="W5195">
        <v>0</v>
      </c>
      <c r="X5195">
        <v>0</v>
      </c>
      <c r="Y5195">
        <v>0</v>
      </c>
      <c r="Z5195">
        <v>0</v>
      </c>
      <c r="AA5195">
        <v>0</v>
      </c>
      <c r="AB5195">
        <v>0</v>
      </c>
      <c r="AC5195">
        <v>0</v>
      </c>
      <c r="AD5195">
        <v>0</v>
      </c>
      <c r="AE5195">
        <v>0</v>
      </c>
    </row>
    <row r="5196" spans="1:31" x14ac:dyDescent="0.3">
      <c r="A5196">
        <v>2699612</v>
      </c>
      <c r="B5196">
        <v>1</v>
      </c>
      <c r="C5196" t="s">
        <v>80</v>
      </c>
      <c r="D5196" t="s">
        <v>95</v>
      </c>
      <c r="E5196" t="s">
        <v>428</v>
      </c>
      <c r="F5196" t="s">
        <v>14655</v>
      </c>
      <c r="G5196" t="s">
        <v>186</v>
      </c>
      <c r="H5196" t="s">
        <v>187</v>
      </c>
      <c r="I5196" t="s">
        <v>136</v>
      </c>
      <c r="J5196" t="s">
        <v>137</v>
      </c>
      <c r="K5196" t="s">
        <v>138</v>
      </c>
      <c r="L5196" t="s">
        <v>14656</v>
      </c>
      <c r="M5196" t="s">
        <v>14657</v>
      </c>
      <c r="N5196">
        <v>1.423888888</v>
      </c>
      <c r="O5196">
        <v>0</v>
      </c>
      <c r="P5196">
        <v>0</v>
      </c>
      <c r="Q5196">
        <v>0</v>
      </c>
      <c r="R5196">
        <v>0</v>
      </c>
      <c r="S5196">
        <v>0</v>
      </c>
      <c r="T5196">
        <v>31</v>
      </c>
      <c r="U5196">
        <v>0</v>
      </c>
      <c r="V5196">
        <v>0</v>
      </c>
      <c r="W5196">
        <v>0</v>
      </c>
      <c r="X5196">
        <v>0</v>
      </c>
      <c r="Y5196">
        <v>0</v>
      </c>
      <c r="Z5196">
        <v>0</v>
      </c>
      <c r="AA5196">
        <v>0</v>
      </c>
      <c r="AB5196">
        <v>20.028758792082954</v>
      </c>
      <c r="AC5196">
        <v>0</v>
      </c>
      <c r="AD5196">
        <v>0</v>
      </c>
      <c r="AE5196">
        <v>20.028758792082954</v>
      </c>
    </row>
    <row r="5197" spans="1:31" x14ac:dyDescent="0.3">
      <c r="A5197">
        <v>2699644</v>
      </c>
      <c r="B5197">
        <v>1</v>
      </c>
      <c r="C5197" t="s">
        <v>80</v>
      </c>
      <c r="D5197" t="s">
        <v>101</v>
      </c>
      <c r="E5197" t="s">
        <v>184</v>
      </c>
      <c r="F5197" t="s">
        <v>14658</v>
      </c>
      <c r="G5197" t="s">
        <v>409</v>
      </c>
      <c r="H5197" t="s">
        <v>187</v>
      </c>
      <c r="I5197" t="s">
        <v>136</v>
      </c>
      <c r="J5197" t="s">
        <v>137</v>
      </c>
      <c r="K5197" t="s">
        <v>138</v>
      </c>
      <c r="L5197" t="s">
        <v>14659</v>
      </c>
      <c r="M5197" t="s">
        <v>14660</v>
      </c>
      <c r="N5197">
        <v>1.5477777770000001</v>
      </c>
      <c r="O5197">
        <v>0</v>
      </c>
      <c r="P5197">
        <v>145</v>
      </c>
      <c r="Q5197">
        <v>0</v>
      </c>
      <c r="R5197">
        <v>0</v>
      </c>
      <c r="S5197">
        <v>0</v>
      </c>
      <c r="T5197">
        <v>3</v>
      </c>
      <c r="U5197">
        <v>0</v>
      </c>
      <c r="V5197">
        <v>0</v>
      </c>
      <c r="W5197">
        <v>0</v>
      </c>
      <c r="X5197">
        <v>46.539950843561996</v>
      </c>
      <c r="Y5197">
        <v>0</v>
      </c>
      <c r="Z5197">
        <v>0</v>
      </c>
      <c r="AA5197">
        <v>0</v>
      </c>
      <c r="AB5197">
        <v>3.0427726407890181</v>
      </c>
      <c r="AC5197">
        <v>0</v>
      </c>
      <c r="AD5197">
        <v>0</v>
      </c>
      <c r="AE5197">
        <v>49.582723484351014</v>
      </c>
    </row>
    <row r="5198" spans="1:31" x14ac:dyDescent="0.3">
      <c r="A5198">
        <v>2699685</v>
      </c>
      <c r="B5198">
        <v>1</v>
      </c>
      <c r="C5198" t="s">
        <v>80</v>
      </c>
      <c r="D5198" t="s">
        <v>101</v>
      </c>
      <c r="E5198" t="s">
        <v>244</v>
      </c>
      <c r="F5198" t="s">
        <v>14661</v>
      </c>
      <c r="G5198" t="s">
        <v>409</v>
      </c>
      <c r="H5198" t="s">
        <v>187</v>
      </c>
      <c r="I5198" t="s">
        <v>136</v>
      </c>
      <c r="J5198" t="s">
        <v>137</v>
      </c>
      <c r="K5198" t="s">
        <v>138</v>
      </c>
      <c r="L5198" t="s">
        <v>14662</v>
      </c>
      <c r="M5198" t="s">
        <v>14663</v>
      </c>
      <c r="N5198">
        <v>0.75</v>
      </c>
      <c r="O5198">
        <v>0</v>
      </c>
      <c r="P5198">
        <v>123</v>
      </c>
      <c r="Q5198">
        <v>0</v>
      </c>
      <c r="R5198">
        <v>0</v>
      </c>
      <c r="S5198">
        <v>0</v>
      </c>
      <c r="T5198">
        <v>32</v>
      </c>
      <c r="U5198">
        <v>0</v>
      </c>
      <c r="V5198">
        <v>0</v>
      </c>
      <c r="W5198">
        <v>0</v>
      </c>
      <c r="X5198">
        <v>39.766305887800172</v>
      </c>
      <c r="Y5198">
        <v>0</v>
      </c>
      <c r="Z5198">
        <v>0</v>
      </c>
      <c r="AA5198">
        <v>0</v>
      </c>
      <c r="AB5198">
        <v>23.951321019689388</v>
      </c>
      <c r="AC5198">
        <v>0</v>
      </c>
      <c r="AD5198">
        <v>0</v>
      </c>
      <c r="AE5198">
        <v>63.71762690748956</v>
      </c>
    </row>
    <row r="5199" spans="1:31" x14ac:dyDescent="0.3">
      <c r="A5199">
        <v>2699702</v>
      </c>
      <c r="B5199">
        <v>1</v>
      </c>
      <c r="C5199" t="s">
        <v>80</v>
      </c>
      <c r="D5199" t="s">
        <v>98</v>
      </c>
      <c r="E5199" t="s">
        <v>213</v>
      </c>
      <c r="F5199" t="s">
        <v>14664</v>
      </c>
      <c r="G5199" t="s">
        <v>688</v>
      </c>
      <c r="H5199" t="s">
        <v>187</v>
      </c>
      <c r="I5199" t="s">
        <v>136</v>
      </c>
      <c r="J5199" t="s">
        <v>137</v>
      </c>
      <c r="K5199" t="s">
        <v>138</v>
      </c>
      <c r="L5199" t="s">
        <v>14665</v>
      </c>
      <c r="M5199" t="s">
        <v>14666</v>
      </c>
      <c r="N5199">
        <v>2.8119444439999999</v>
      </c>
      <c r="O5199">
        <v>0</v>
      </c>
      <c r="P5199">
        <v>1</v>
      </c>
      <c r="Q5199">
        <v>0</v>
      </c>
      <c r="R5199">
        <v>0</v>
      </c>
      <c r="S5199">
        <v>0</v>
      </c>
      <c r="T5199">
        <v>0</v>
      </c>
      <c r="U5199">
        <v>0</v>
      </c>
      <c r="V5199">
        <v>0</v>
      </c>
      <c r="W5199">
        <v>0</v>
      </c>
      <c r="X5199">
        <v>0.1572058192509945</v>
      </c>
      <c r="Y5199">
        <v>0</v>
      </c>
      <c r="Z5199">
        <v>0</v>
      </c>
      <c r="AA5199">
        <v>0</v>
      </c>
      <c r="AB5199">
        <v>0</v>
      </c>
      <c r="AC5199">
        <v>0</v>
      </c>
      <c r="AD5199">
        <v>0</v>
      </c>
      <c r="AE5199">
        <v>0.1572058192509945</v>
      </c>
    </row>
    <row r="5200" spans="1:31" x14ac:dyDescent="0.3">
      <c r="A5200">
        <v>2699707</v>
      </c>
      <c r="B5200">
        <v>1</v>
      </c>
      <c r="C5200" t="s">
        <v>80</v>
      </c>
      <c r="D5200" t="s">
        <v>90</v>
      </c>
      <c r="E5200" t="s">
        <v>184</v>
      </c>
      <c r="F5200" t="s">
        <v>14667</v>
      </c>
      <c r="G5200" t="s">
        <v>409</v>
      </c>
      <c r="H5200" t="s">
        <v>187</v>
      </c>
      <c r="I5200" t="s">
        <v>136</v>
      </c>
      <c r="J5200" t="s">
        <v>137</v>
      </c>
      <c r="K5200" t="s">
        <v>138</v>
      </c>
      <c r="L5200" t="s">
        <v>14668</v>
      </c>
      <c r="M5200" t="s">
        <v>14669</v>
      </c>
      <c r="N5200">
        <v>2.1330555549999999</v>
      </c>
      <c r="O5200">
        <v>0</v>
      </c>
      <c r="P5200">
        <v>350</v>
      </c>
      <c r="Q5200">
        <v>0</v>
      </c>
      <c r="R5200">
        <v>0</v>
      </c>
      <c r="S5200">
        <v>0</v>
      </c>
      <c r="T5200">
        <v>45</v>
      </c>
      <c r="U5200">
        <v>0</v>
      </c>
      <c r="V5200">
        <v>0</v>
      </c>
      <c r="W5200">
        <v>0</v>
      </c>
      <c r="X5200">
        <v>137.74137267067235</v>
      </c>
      <c r="Y5200">
        <v>0</v>
      </c>
      <c r="Z5200">
        <v>0</v>
      </c>
      <c r="AA5200">
        <v>0</v>
      </c>
      <c r="AB5200">
        <v>69.091344200503343</v>
      </c>
      <c r="AC5200">
        <v>0</v>
      </c>
      <c r="AD5200">
        <v>0</v>
      </c>
      <c r="AE5200">
        <v>206.83271687117571</v>
      </c>
    </row>
    <row r="5201" spans="1:31" x14ac:dyDescent="0.3">
      <c r="A5201">
        <v>2699749</v>
      </c>
      <c r="B5201">
        <v>1</v>
      </c>
      <c r="C5201" t="s">
        <v>80</v>
      </c>
      <c r="D5201" t="s">
        <v>108</v>
      </c>
      <c r="E5201" t="s">
        <v>184</v>
      </c>
      <c r="F5201" t="s">
        <v>14670</v>
      </c>
      <c r="G5201" t="s">
        <v>273</v>
      </c>
      <c r="H5201" t="s">
        <v>187</v>
      </c>
      <c r="I5201" t="s">
        <v>136</v>
      </c>
      <c r="J5201" t="s">
        <v>137</v>
      </c>
      <c r="K5201" t="s">
        <v>138</v>
      </c>
      <c r="L5201" t="s">
        <v>14671</v>
      </c>
      <c r="M5201" t="s">
        <v>14672</v>
      </c>
      <c r="N5201">
        <v>1.8591666659999999</v>
      </c>
      <c r="O5201">
        <v>0</v>
      </c>
      <c r="P5201">
        <v>7</v>
      </c>
      <c r="Q5201">
        <v>0</v>
      </c>
      <c r="R5201">
        <v>3</v>
      </c>
      <c r="S5201">
        <v>0</v>
      </c>
      <c r="T5201">
        <v>2</v>
      </c>
      <c r="U5201">
        <v>0</v>
      </c>
      <c r="V5201">
        <v>0</v>
      </c>
      <c r="W5201">
        <v>0</v>
      </c>
      <c r="X5201">
        <v>1.5386979994715366</v>
      </c>
      <c r="Y5201">
        <v>0</v>
      </c>
      <c r="Z5201">
        <v>0.74248528014790727</v>
      </c>
      <c r="AA5201">
        <v>0</v>
      </c>
      <c r="AB5201">
        <v>1.6443276408755789</v>
      </c>
      <c r="AC5201">
        <v>0</v>
      </c>
      <c r="AD5201">
        <v>0</v>
      </c>
      <c r="AE5201">
        <v>3.9255109204950229</v>
      </c>
    </row>
    <row r="5202" spans="1:31" x14ac:dyDescent="0.3">
      <c r="A5202">
        <v>2699707</v>
      </c>
      <c r="B5202">
        <v>2</v>
      </c>
      <c r="C5202" t="s">
        <v>80</v>
      </c>
      <c r="D5202" t="s">
        <v>90</v>
      </c>
      <c r="E5202" t="s">
        <v>244</v>
      </c>
      <c r="F5202" t="s">
        <v>1698</v>
      </c>
      <c r="G5202" t="s">
        <v>409</v>
      </c>
      <c r="H5202" t="s">
        <v>187</v>
      </c>
      <c r="I5202" t="s">
        <v>136</v>
      </c>
      <c r="J5202" t="s">
        <v>137</v>
      </c>
      <c r="K5202" t="s">
        <v>138</v>
      </c>
      <c r="L5202" t="s">
        <v>14669</v>
      </c>
      <c r="M5202" t="s">
        <v>14673</v>
      </c>
      <c r="N5202">
        <v>0.70805555499999995</v>
      </c>
      <c r="O5202">
        <v>0</v>
      </c>
      <c r="P5202">
        <v>578</v>
      </c>
      <c r="Q5202">
        <v>0</v>
      </c>
      <c r="R5202">
        <v>0</v>
      </c>
      <c r="S5202">
        <v>0</v>
      </c>
      <c r="T5202">
        <v>61</v>
      </c>
      <c r="U5202">
        <v>0</v>
      </c>
      <c r="V5202">
        <v>0</v>
      </c>
      <c r="W5202">
        <v>0</v>
      </c>
      <c r="X5202">
        <v>76.341689420157138</v>
      </c>
      <c r="Y5202">
        <v>0</v>
      </c>
      <c r="Z5202">
        <v>0</v>
      </c>
      <c r="AA5202">
        <v>0</v>
      </c>
      <c r="AB5202">
        <v>28.047696661795271</v>
      </c>
      <c r="AC5202">
        <v>0</v>
      </c>
      <c r="AD5202">
        <v>0</v>
      </c>
      <c r="AE5202">
        <v>104.38938608195241</v>
      </c>
    </row>
    <row r="5203" spans="1:31" x14ac:dyDescent="0.3">
      <c r="A5203">
        <v>2699828</v>
      </c>
      <c r="B5203">
        <v>1</v>
      </c>
      <c r="C5203" t="s">
        <v>80</v>
      </c>
      <c r="D5203" t="s">
        <v>107</v>
      </c>
      <c r="E5203" t="s">
        <v>184</v>
      </c>
      <c r="F5203" t="s">
        <v>14467</v>
      </c>
      <c r="G5203" t="s">
        <v>409</v>
      </c>
      <c r="H5203" t="s">
        <v>187</v>
      </c>
      <c r="I5203" t="s">
        <v>136</v>
      </c>
      <c r="J5203" t="s">
        <v>137</v>
      </c>
      <c r="K5203" t="s">
        <v>138</v>
      </c>
      <c r="L5203" t="s">
        <v>14674</v>
      </c>
      <c r="M5203" t="s">
        <v>14675</v>
      </c>
      <c r="N5203">
        <v>0.276388888</v>
      </c>
      <c r="O5203">
        <v>0</v>
      </c>
      <c r="P5203">
        <v>94</v>
      </c>
      <c r="Q5203">
        <v>0</v>
      </c>
      <c r="R5203">
        <v>0</v>
      </c>
      <c r="S5203">
        <v>0</v>
      </c>
      <c r="T5203">
        <v>6</v>
      </c>
      <c r="U5203">
        <v>0</v>
      </c>
      <c r="V5203">
        <v>0</v>
      </c>
      <c r="W5203">
        <v>0</v>
      </c>
      <c r="X5203">
        <v>2.9315121196015572</v>
      </c>
      <c r="Y5203">
        <v>0</v>
      </c>
      <c r="Z5203">
        <v>0</v>
      </c>
      <c r="AA5203">
        <v>0</v>
      </c>
      <c r="AB5203">
        <v>0.84745597321859178</v>
      </c>
      <c r="AC5203">
        <v>0</v>
      </c>
      <c r="AD5203">
        <v>0</v>
      </c>
      <c r="AE5203">
        <v>3.7789680928201488</v>
      </c>
    </row>
    <row r="5204" spans="1:31" x14ac:dyDescent="0.3">
      <c r="A5204">
        <v>2699831</v>
      </c>
      <c r="B5204">
        <v>1</v>
      </c>
      <c r="C5204" t="s">
        <v>80</v>
      </c>
      <c r="D5204" t="s">
        <v>108</v>
      </c>
      <c r="E5204" t="s">
        <v>244</v>
      </c>
      <c r="F5204" t="s">
        <v>14676</v>
      </c>
      <c r="G5204" t="s">
        <v>409</v>
      </c>
      <c r="H5204" t="s">
        <v>187</v>
      </c>
      <c r="I5204" t="s">
        <v>136</v>
      </c>
      <c r="J5204" t="s">
        <v>137</v>
      </c>
      <c r="K5204" t="s">
        <v>138</v>
      </c>
      <c r="L5204" t="s">
        <v>14677</v>
      </c>
      <c r="M5204" t="s">
        <v>14678</v>
      </c>
      <c r="N5204">
        <v>7.0000000000000007E-2</v>
      </c>
      <c r="O5204">
        <v>0</v>
      </c>
      <c r="P5204">
        <v>18</v>
      </c>
      <c r="Q5204">
        <v>0</v>
      </c>
      <c r="R5204">
        <v>10</v>
      </c>
      <c r="S5204">
        <v>0</v>
      </c>
      <c r="T5204">
        <v>4</v>
      </c>
      <c r="U5204">
        <v>0</v>
      </c>
      <c r="V5204">
        <v>0</v>
      </c>
      <c r="W5204">
        <v>0</v>
      </c>
      <c r="X5204">
        <v>0.17767220432661004</v>
      </c>
      <c r="Y5204">
        <v>0</v>
      </c>
      <c r="Z5204">
        <v>0.28401949853398811</v>
      </c>
      <c r="AA5204">
        <v>0</v>
      </c>
      <c r="AB5204">
        <v>0.36018165561348603</v>
      </c>
      <c r="AC5204">
        <v>0</v>
      </c>
      <c r="AD5204">
        <v>0</v>
      </c>
      <c r="AE5204">
        <v>0.82187335847408416</v>
      </c>
    </row>
    <row r="5205" spans="1:31" x14ac:dyDescent="0.3">
      <c r="A5205">
        <v>2697629</v>
      </c>
      <c r="B5205">
        <v>1</v>
      </c>
      <c r="C5205" t="s">
        <v>81</v>
      </c>
      <c r="D5205" t="s">
        <v>123</v>
      </c>
      <c r="E5205" t="s">
        <v>132</v>
      </c>
      <c r="F5205" t="s">
        <v>14679</v>
      </c>
      <c r="G5205" t="s">
        <v>134</v>
      </c>
      <c r="H5205" t="s">
        <v>135</v>
      </c>
      <c r="I5205" t="s">
        <v>136</v>
      </c>
      <c r="J5205" t="s">
        <v>137</v>
      </c>
      <c r="K5205" t="s">
        <v>138</v>
      </c>
      <c r="L5205" t="s">
        <v>14680</v>
      </c>
      <c r="M5205" t="s">
        <v>14681</v>
      </c>
      <c r="N5205">
        <v>2.915</v>
      </c>
      <c r="O5205">
        <v>3</v>
      </c>
      <c r="P5205">
        <v>1</v>
      </c>
      <c r="Q5205">
        <v>112</v>
      </c>
      <c r="R5205">
        <v>48</v>
      </c>
      <c r="S5205">
        <v>8</v>
      </c>
      <c r="T5205">
        <v>5</v>
      </c>
      <c r="U5205">
        <v>0</v>
      </c>
      <c r="V5205">
        <v>0</v>
      </c>
      <c r="W5205">
        <v>0.69914852511347891</v>
      </c>
      <c r="X5205">
        <v>0.53558651295749993</v>
      </c>
      <c r="Y5205">
        <v>188.20844531882724</v>
      </c>
      <c r="Z5205">
        <v>86.460592109109925</v>
      </c>
      <c r="AA5205">
        <v>1.6949044524807226</v>
      </c>
      <c r="AB5205">
        <v>9.7284928266965878</v>
      </c>
      <c r="AC5205">
        <v>0</v>
      </c>
      <c r="AD5205">
        <v>0</v>
      </c>
      <c r="AE5205">
        <v>287.32716974518547</v>
      </c>
    </row>
    <row r="5206" spans="1:31" x14ac:dyDescent="0.3">
      <c r="A5206">
        <v>2697694</v>
      </c>
      <c r="B5206">
        <v>1</v>
      </c>
      <c r="C5206" t="s">
        <v>80</v>
      </c>
      <c r="D5206" t="s">
        <v>103</v>
      </c>
      <c r="E5206" t="s">
        <v>145</v>
      </c>
      <c r="F5206" t="s">
        <v>14682</v>
      </c>
      <c r="G5206" t="s">
        <v>346</v>
      </c>
      <c r="H5206" t="s">
        <v>135</v>
      </c>
      <c r="I5206" t="s">
        <v>136</v>
      </c>
      <c r="J5206" t="s">
        <v>137</v>
      </c>
      <c r="K5206" t="s">
        <v>166</v>
      </c>
      <c r="L5206" t="s">
        <v>14683</v>
      </c>
      <c r="M5206" t="s">
        <v>14684</v>
      </c>
      <c r="N5206">
        <v>1.9583333329999999</v>
      </c>
      <c r="O5206">
        <v>0</v>
      </c>
      <c r="P5206">
        <v>29</v>
      </c>
      <c r="Q5206">
        <v>0</v>
      </c>
      <c r="R5206">
        <v>0</v>
      </c>
      <c r="S5206">
        <v>0</v>
      </c>
      <c r="T5206">
        <v>20</v>
      </c>
      <c r="U5206">
        <v>0</v>
      </c>
      <c r="V5206">
        <v>0</v>
      </c>
      <c r="W5206">
        <v>0</v>
      </c>
      <c r="X5206">
        <v>11.91098339099697</v>
      </c>
      <c r="Y5206">
        <v>0</v>
      </c>
      <c r="Z5206">
        <v>0</v>
      </c>
      <c r="AA5206">
        <v>0</v>
      </c>
      <c r="AB5206">
        <v>196.78823146121107</v>
      </c>
      <c r="AC5206">
        <v>0</v>
      </c>
      <c r="AD5206">
        <v>0</v>
      </c>
      <c r="AE5206">
        <v>208.69921485220803</v>
      </c>
    </row>
    <row r="5207" spans="1:31" x14ac:dyDescent="0.3">
      <c r="A5207">
        <v>2697715</v>
      </c>
      <c r="B5207">
        <v>1</v>
      </c>
      <c r="C5207" t="s">
        <v>81</v>
      </c>
      <c r="D5207" t="s">
        <v>121</v>
      </c>
      <c r="E5207" t="s">
        <v>132</v>
      </c>
      <c r="F5207" t="s">
        <v>8919</v>
      </c>
      <c r="G5207" t="s">
        <v>134</v>
      </c>
      <c r="H5207" t="s">
        <v>135</v>
      </c>
      <c r="I5207" t="s">
        <v>136</v>
      </c>
      <c r="J5207" t="s">
        <v>137</v>
      </c>
      <c r="K5207" t="s">
        <v>138</v>
      </c>
      <c r="L5207" t="s">
        <v>14685</v>
      </c>
      <c r="M5207" t="s">
        <v>14686</v>
      </c>
      <c r="N5207">
        <v>0.28666666600000001</v>
      </c>
      <c r="O5207">
        <v>7</v>
      </c>
      <c r="P5207">
        <v>1273</v>
      </c>
      <c r="Q5207">
        <v>0</v>
      </c>
      <c r="R5207">
        <v>28</v>
      </c>
      <c r="S5207">
        <v>2</v>
      </c>
      <c r="T5207">
        <v>70</v>
      </c>
      <c r="U5207">
        <v>0</v>
      </c>
      <c r="V5207">
        <v>0</v>
      </c>
      <c r="W5207">
        <v>2.2266765717281292</v>
      </c>
      <c r="X5207">
        <v>41.268313441488928</v>
      </c>
      <c r="Y5207">
        <v>0</v>
      </c>
      <c r="Z5207">
        <v>2.9328474105585611</v>
      </c>
      <c r="AA5207">
        <v>1.1327614184190922</v>
      </c>
      <c r="AB5207">
        <v>5.7487132099720961</v>
      </c>
      <c r="AC5207">
        <v>0</v>
      </c>
      <c r="AD5207">
        <v>0</v>
      </c>
      <c r="AE5207">
        <v>53.309312052166803</v>
      </c>
    </row>
    <row r="5208" spans="1:31" x14ac:dyDescent="0.3">
      <c r="A5208">
        <v>2697751</v>
      </c>
      <c r="B5208">
        <v>1</v>
      </c>
      <c r="C5208" t="s">
        <v>81</v>
      </c>
      <c r="D5208" t="s">
        <v>121</v>
      </c>
      <c r="E5208" t="s">
        <v>132</v>
      </c>
      <c r="F5208" t="s">
        <v>4868</v>
      </c>
      <c r="G5208" t="s">
        <v>134</v>
      </c>
      <c r="H5208" t="s">
        <v>135</v>
      </c>
      <c r="I5208" t="s">
        <v>136</v>
      </c>
      <c r="J5208" t="s">
        <v>137</v>
      </c>
      <c r="K5208" t="s">
        <v>138</v>
      </c>
      <c r="L5208" t="s">
        <v>14687</v>
      </c>
      <c r="M5208" t="s">
        <v>14688</v>
      </c>
      <c r="N5208">
        <v>0.14805555500000001</v>
      </c>
      <c r="O5208">
        <v>3</v>
      </c>
      <c r="P5208">
        <v>294</v>
      </c>
      <c r="Q5208">
        <v>4</v>
      </c>
      <c r="R5208">
        <v>37</v>
      </c>
      <c r="S5208">
        <v>3</v>
      </c>
      <c r="T5208">
        <v>15</v>
      </c>
      <c r="U5208">
        <v>0</v>
      </c>
      <c r="V5208">
        <v>0</v>
      </c>
      <c r="W5208">
        <v>1.862468842188463</v>
      </c>
      <c r="X5208">
        <v>6.0943752465169894</v>
      </c>
      <c r="Y5208">
        <v>2.3475755249950252</v>
      </c>
      <c r="Z5208">
        <v>2.50112147790166</v>
      </c>
      <c r="AA5208">
        <v>3.2546009403831797</v>
      </c>
      <c r="AB5208">
        <v>1.6413640894319499</v>
      </c>
      <c r="AC5208">
        <v>0</v>
      </c>
      <c r="AD5208">
        <v>0</v>
      </c>
      <c r="AE5208">
        <v>17.701506121417268</v>
      </c>
    </row>
    <row r="5209" spans="1:31" x14ac:dyDescent="0.3">
      <c r="A5209">
        <v>2697830</v>
      </c>
      <c r="B5209">
        <v>1</v>
      </c>
      <c r="C5209" t="s">
        <v>80</v>
      </c>
      <c r="D5209" t="s">
        <v>94</v>
      </c>
      <c r="E5209" t="s">
        <v>160</v>
      </c>
      <c r="F5209" t="s">
        <v>14689</v>
      </c>
      <c r="G5209" t="s">
        <v>409</v>
      </c>
      <c r="H5209" t="s">
        <v>135</v>
      </c>
      <c r="I5209" t="s">
        <v>136</v>
      </c>
      <c r="J5209" t="s">
        <v>137</v>
      </c>
      <c r="K5209" t="s">
        <v>138</v>
      </c>
      <c r="L5209" t="s">
        <v>14690</v>
      </c>
      <c r="M5209" t="s">
        <v>14691</v>
      </c>
      <c r="N5209">
        <v>4.5327777769999997</v>
      </c>
      <c r="O5209">
        <v>0</v>
      </c>
      <c r="P5209">
        <v>0</v>
      </c>
      <c r="Q5209">
        <v>0</v>
      </c>
      <c r="R5209">
        <v>123</v>
      </c>
      <c r="S5209">
        <v>1</v>
      </c>
      <c r="T5209">
        <v>5</v>
      </c>
      <c r="U5209">
        <v>0</v>
      </c>
      <c r="V5209">
        <v>0</v>
      </c>
      <c r="W5209">
        <v>0</v>
      </c>
      <c r="X5209">
        <v>0</v>
      </c>
      <c r="Y5209">
        <v>0</v>
      </c>
      <c r="Z5209">
        <v>72.728257819441907</v>
      </c>
      <c r="AA5209">
        <v>0</v>
      </c>
      <c r="AB5209">
        <v>2.3867371123516854</v>
      </c>
      <c r="AC5209">
        <v>0</v>
      </c>
      <c r="AD5209">
        <v>0</v>
      </c>
      <c r="AE5209">
        <v>75.114994931793589</v>
      </c>
    </row>
    <row r="5210" spans="1:31" x14ac:dyDescent="0.3">
      <c r="A5210">
        <v>2697834</v>
      </c>
      <c r="B5210">
        <v>1</v>
      </c>
      <c r="C5210" t="s">
        <v>81</v>
      </c>
      <c r="D5210" t="s">
        <v>127</v>
      </c>
      <c r="E5210" t="s">
        <v>132</v>
      </c>
      <c r="F5210" t="s">
        <v>14692</v>
      </c>
      <c r="G5210" t="s">
        <v>346</v>
      </c>
      <c r="H5210" t="s">
        <v>135</v>
      </c>
      <c r="I5210" t="s">
        <v>136</v>
      </c>
      <c r="J5210" t="s">
        <v>137</v>
      </c>
      <c r="K5210" t="s">
        <v>166</v>
      </c>
      <c r="L5210" t="s">
        <v>14693</v>
      </c>
      <c r="M5210" t="s">
        <v>14694</v>
      </c>
      <c r="N5210">
        <v>5.6266666660000002</v>
      </c>
      <c r="O5210">
        <v>4</v>
      </c>
      <c r="P5210">
        <v>12</v>
      </c>
      <c r="Q5210">
        <v>39</v>
      </c>
      <c r="R5210">
        <v>49</v>
      </c>
      <c r="S5210">
        <v>3</v>
      </c>
      <c r="T5210">
        <v>2</v>
      </c>
      <c r="U5210">
        <v>0</v>
      </c>
      <c r="V5210">
        <v>0</v>
      </c>
      <c r="W5210">
        <v>15.010751949512816</v>
      </c>
      <c r="X5210">
        <v>11.882954703344149</v>
      </c>
      <c r="Y5210">
        <v>80.994301215772609</v>
      </c>
      <c r="Z5210">
        <v>84.044454068813067</v>
      </c>
      <c r="AA5210">
        <v>15.395448682254253</v>
      </c>
      <c r="AB5210">
        <v>0</v>
      </c>
      <c r="AC5210">
        <v>0</v>
      </c>
      <c r="AD5210">
        <v>0</v>
      </c>
      <c r="AE5210">
        <v>207.32791061969689</v>
      </c>
    </row>
    <row r="5211" spans="1:31" x14ac:dyDescent="0.3">
      <c r="A5211">
        <v>2697876</v>
      </c>
      <c r="B5211">
        <v>1</v>
      </c>
      <c r="C5211" t="s">
        <v>80</v>
      </c>
      <c r="D5211" t="s">
        <v>95</v>
      </c>
      <c r="E5211" t="s">
        <v>132</v>
      </c>
      <c r="F5211" t="s">
        <v>5908</v>
      </c>
      <c r="G5211" t="s">
        <v>219</v>
      </c>
      <c r="H5211" t="s">
        <v>135</v>
      </c>
      <c r="I5211" t="s">
        <v>136</v>
      </c>
      <c r="J5211" t="s">
        <v>137</v>
      </c>
      <c r="K5211" t="s">
        <v>138</v>
      </c>
      <c r="L5211" t="s">
        <v>14695</v>
      </c>
      <c r="M5211" t="s">
        <v>14696</v>
      </c>
      <c r="N5211">
        <v>5.2458333330000002</v>
      </c>
      <c r="O5211">
        <v>0</v>
      </c>
      <c r="P5211">
        <v>0</v>
      </c>
      <c r="Q5211">
        <v>0</v>
      </c>
      <c r="R5211">
        <v>0</v>
      </c>
      <c r="S5211">
        <v>16</v>
      </c>
      <c r="T5211">
        <v>0</v>
      </c>
      <c r="U5211">
        <v>0</v>
      </c>
      <c r="V5211">
        <v>0</v>
      </c>
      <c r="W5211">
        <v>0</v>
      </c>
      <c r="X5211">
        <v>0</v>
      </c>
      <c r="Y5211">
        <v>0</v>
      </c>
      <c r="Z5211">
        <v>0</v>
      </c>
      <c r="AA5211">
        <v>452.56280248575325</v>
      </c>
      <c r="AB5211">
        <v>0</v>
      </c>
      <c r="AC5211">
        <v>0</v>
      </c>
      <c r="AD5211">
        <v>0</v>
      </c>
      <c r="AE5211">
        <v>452.56280248575325</v>
      </c>
    </row>
    <row r="5212" spans="1:31" x14ac:dyDescent="0.3">
      <c r="A5212">
        <v>2697910</v>
      </c>
      <c r="B5212">
        <v>1</v>
      </c>
      <c r="C5212" t="s">
        <v>80</v>
      </c>
      <c r="D5212" t="s">
        <v>105</v>
      </c>
      <c r="E5212" t="s">
        <v>132</v>
      </c>
      <c r="F5212" t="s">
        <v>14697</v>
      </c>
      <c r="G5212" t="s">
        <v>134</v>
      </c>
      <c r="H5212" t="s">
        <v>135</v>
      </c>
      <c r="I5212" t="s">
        <v>136</v>
      </c>
      <c r="J5212" t="s">
        <v>137</v>
      </c>
      <c r="K5212" t="s">
        <v>138</v>
      </c>
      <c r="L5212" t="s">
        <v>14698</v>
      </c>
      <c r="M5212" t="s">
        <v>14699</v>
      </c>
      <c r="N5212">
        <v>0.84333333300000002</v>
      </c>
      <c r="O5212">
        <v>0</v>
      </c>
      <c r="P5212">
        <v>0</v>
      </c>
      <c r="Q5212">
        <v>1</v>
      </c>
      <c r="R5212">
        <v>0</v>
      </c>
      <c r="S5212">
        <v>2</v>
      </c>
      <c r="T5212">
        <v>0</v>
      </c>
      <c r="U5212">
        <v>1</v>
      </c>
      <c r="V5212">
        <v>0</v>
      </c>
      <c r="W5212">
        <v>0</v>
      </c>
      <c r="X5212">
        <v>0</v>
      </c>
      <c r="Y5212">
        <v>0.44768477395871903</v>
      </c>
      <c r="Z5212">
        <v>0</v>
      </c>
      <c r="AA5212">
        <v>4.5838924261278446</v>
      </c>
      <c r="AB5212">
        <v>0</v>
      </c>
      <c r="AC5212">
        <v>30.809764491589711</v>
      </c>
      <c r="AD5212">
        <v>0</v>
      </c>
      <c r="AE5212">
        <v>35.841341691676277</v>
      </c>
    </row>
    <row r="5213" spans="1:31" x14ac:dyDescent="0.3">
      <c r="A5213">
        <v>2697915</v>
      </c>
      <c r="B5213">
        <v>1</v>
      </c>
      <c r="C5213" t="s">
        <v>80</v>
      </c>
      <c r="D5213" t="s">
        <v>106</v>
      </c>
      <c r="E5213" t="s">
        <v>132</v>
      </c>
      <c r="F5213" t="s">
        <v>14700</v>
      </c>
      <c r="G5213" t="s">
        <v>134</v>
      </c>
      <c r="H5213" t="s">
        <v>135</v>
      </c>
      <c r="I5213" t="s">
        <v>136</v>
      </c>
      <c r="J5213" t="s">
        <v>137</v>
      </c>
      <c r="K5213" t="s">
        <v>138</v>
      </c>
      <c r="L5213" t="s">
        <v>14701</v>
      </c>
      <c r="M5213" t="s">
        <v>14702</v>
      </c>
      <c r="N5213">
        <v>0.98083333299999997</v>
      </c>
      <c r="O5213">
        <v>0</v>
      </c>
      <c r="P5213">
        <v>0</v>
      </c>
      <c r="Q5213">
        <v>0</v>
      </c>
      <c r="R5213">
        <v>73</v>
      </c>
      <c r="S5213">
        <v>0</v>
      </c>
      <c r="T5213">
        <v>17</v>
      </c>
      <c r="U5213">
        <v>0</v>
      </c>
      <c r="V5213">
        <v>0</v>
      </c>
      <c r="W5213">
        <v>0</v>
      </c>
      <c r="X5213">
        <v>0</v>
      </c>
      <c r="Y5213">
        <v>0</v>
      </c>
      <c r="Z5213">
        <v>238.39618194309759</v>
      </c>
      <c r="AA5213">
        <v>0</v>
      </c>
      <c r="AB5213">
        <v>27.699585328084819</v>
      </c>
      <c r="AC5213">
        <v>0</v>
      </c>
      <c r="AD5213">
        <v>0</v>
      </c>
      <c r="AE5213">
        <v>266.09576727118241</v>
      </c>
    </row>
    <row r="5214" spans="1:31" x14ac:dyDescent="0.3">
      <c r="A5214">
        <v>2697928</v>
      </c>
      <c r="B5214">
        <v>1</v>
      </c>
      <c r="C5214" t="s">
        <v>80</v>
      </c>
      <c r="D5214" t="s">
        <v>103</v>
      </c>
      <c r="E5214" t="s">
        <v>132</v>
      </c>
      <c r="F5214" t="s">
        <v>14703</v>
      </c>
      <c r="G5214" t="s">
        <v>134</v>
      </c>
      <c r="H5214" t="s">
        <v>135</v>
      </c>
      <c r="I5214" t="s">
        <v>169</v>
      </c>
      <c r="J5214" t="s">
        <v>137</v>
      </c>
      <c r="K5214" t="s">
        <v>138</v>
      </c>
      <c r="L5214" t="s">
        <v>14704</v>
      </c>
      <c r="M5214" t="s">
        <v>14705</v>
      </c>
      <c r="N5214">
        <v>1.388888E-3</v>
      </c>
      <c r="O5214">
        <v>1</v>
      </c>
      <c r="P5214">
        <v>0</v>
      </c>
      <c r="Q5214">
        <v>3</v>
      </c>
      <c r="R5214">
        <v>0</v>
      </c>
      <c r="S5214">
        <v>10</v>
      </c>
      <c r="T5214">
        <v>1</v>
      </c>
      <c r="U5214">
        <v>2</v>
      </c>
      <c r="V5214">
        <v>0</v>
      </c>
      <c r="W5214">
        <v>6.4997696292916677E-4</v>
      </c>
      <c r="X5214">
        <v>0</v>
      </c>
      <c r="Y5214">
        <v>6.6816055213705289E-2</v>
      </c>
      <c r="Z5214">
        <v>0</v>
      </c>
      <c r="AA5214">
        <v>9.7350264165616665E-2</v>
      </c>
      <c r="AB5214">
        <v>0</v>
      </c>
      <c r="AC5214">
        <v>0.15963006338888891</v>
      </c>
      <c r="AD5214">
        <v>0</v>
      </c>
      <c r="AE5214">
        <v>0.32444635973114</v>
      </c>
    </row>
    <row r="5215" spans="1:31" x14ac:dyDescent="0.3">
      <c r="A5215">
        <v>2697993</v>
      </c>
      <c r="B5215">
        <v>1</v>
      </c>
      <c r="C5215" t="s">
        <v>81</v>
      </c>
      <c r="D5215" t="s">
        <v>127</v>
      </c>
      <c r="E5215" t="s">
        <v>145</v>
      </c>
      <c r="F5215" t="s">
        <v>14706</v>
      </c>
      <c r="G5215" t="s">
        <v>134</v>
      </c>
      <c r="H5215" t="s">
        <v>135</v>
      </c>
      <c r="I5215" t="s">
        <v>136</v>
      </c>
      <c r="J5215" t="s">
        <v>137</v>
      </c>
      <c r="K5215" t="s">
        <v>138</v>
      </c>
      <c r="L5215" t="s">
        <v>14707</v>
      </c>
      <c r="M5215" t="s">
        <v>14708</v>
      </c>
      <c r="N5215">
        <v>1.0944444440000001</v>
      </c>
      <c r="O5215">
        <v>0</v>
      </c>
      <c r="P5215">
        <v>373</v>
      </c>
      <c r="Q5215">
        <v>0</v>
      </c>
      <c r="R5215">
        <v>27</v>
      </c>
      <c r="S5215">
        <v>0</v>
      </c>
      <c r="T5215">
        <v>46</v>
      </c>
      <c r="U5215">
        <v>0</v>
      </c>
      <c r="V5215">
        <v>0</v>
      </c>
      <c r="W5215">
        <v>0</v>
      </c>
      <c r="X5215">
        <v>71.80026393313257</v>
      </c>
      <c r="Y5215">
        <v>0</v>
      </c>
      <c r="Z5215">
        <v>30.733058338599669</v>
      </c>
      <c r="AA5215">
        <v>0</v>
      </c>
      <c r="AB5215">
        <v>19.651974403854425</v>
      </c>
      <c r="AC5215">
        <v>0</v>
      </c>
      <c r="AD5215">
        <v>0</v>
      </c>
      <c r="AE5215">
        <v>122.18529667558666</v>
      </c>
    </row>
    <row r="5216" spans="1:31" x14ac:dyDescent="0.3">
      <c r="A5216">
        <v>2699433</v>
      </c>
      <c r="B5216">
        <v>1</v>
      </c>
      <c r="C5216" t="s">
        <v>80</v>
      </c>
      <c r="D5216" t="s">
        <v>108</v>
      </c>
      <c r="E5216" t="s">
        <v>244</v>
      </c>
      <c r="F5216" t="s">
        <v>11578</v>
      </c>
      <c r="G5216" t="s">
        <v>346</v>
      </c>
      <c r="H5216" t="s">
        <v>187</v>
      </c>
      <c r="I5216" t="s">
        <v>136</v>
      </c>
      <c r="J5216" t="s">
        <v>137</v>
      </c>
      <c r="K5216" t="s">
        <v>166</v>
      </c>
      <c r="L5216" t="s">
        <v>14709</v>
      </c>
      <c r="M5216" t="s">
        <v>14710</v>
      </c>
      <c r="N5216">
        <v>8.7113888880000001</v>
      </c>
      <c r="O5216">
        <v>0</v>
      </c>
      <c r="P5216">
        <v>25</v>
      </c>
      <c r="Q5216">
        <v>0</v>
      </c>
      <c r="R5216">
        <v>24</v>
      </c>
      <c r="S5216">
        <v>0</v>
      </c>
      <c r="T5216">
        <v>13</v>
      </c>
      <c r="U5216">
        <v>0</v>
      </c>
      <c r="V5216">
        <v>0</v>
      </c>
      <c r="W5216">
        <v>0</v>
      </c>
      <c r="X5216">
        <v>52.832507134345285</v>
      </c>
      <c r="Y5216">
        <v>0</v>
      </c>
      <c r="Z5216">
        <v>597.46196769346705</v>
      </c>
      <c r="AA5216">
        <v>0</v>
      </c>
      <c r="AB5216">
        <v>228.53547194962749</v>
      </c>
      <c r="AC5216">
        <v>0</v>
      </c>
      <c r="AD5216">
        <v>0</v>
      </c>
      <c r="AE5216">
        <v>878.82994677743977</v>
      </c>
    </row>
    <row r="5217" spans="1:31" x14ac:dyDescent="0.3">
      <c r="A5217">
        <v>2699728</v>
      </c>
      <c r="B5217">
        <v>1</v>
      </c>
      <c r="C5217" t="s">
        <v>80</v>
      </c>
      <c r="D5217" t="s">
        <v>94</v>
      </c>
      <c r="E5217" t="s">
        <v>184</v>
      </c>
      <c r="F5217" t="s">
        <v>14711</v>
      </c>
      <c r="G5217" t="s">
        <v>346</v>
      </c>
      <c r="H5217" t="s">
        <v>187</v>
      </c>
      <c r="I5217" t="s">
        <v>136</v>
      </c>
      <c r="J5217" t="s">
        <v>137</v>
      </c>
      <c r="K5217" t="s">
        <v>166</v>
      </c>
      <c r="L5217" t="s">
        <v>14712</v>
      </c>
      <c r="M5217" t="s">
        <v>14713</v>
      </c>
      <c r="N5217">
        <v>2.9088888879999999</v>
      </c>
      <c r="O5217">
        <v>0</v>
      </c>
      <c r="P5217">
        <v>20</v>
      </c>
      <c r="Q5217">
        <v>0</v>
      </c>
      <c r="R5217">
        <v>5</v>
      </c>
      <c r="S5217">
        <v>0</v>
      </c>
      <c r="T5217">
        <v>8</v>
      </c>
      <c r="U5217">
        <v>0</v>
      </c>
      <c r="V5217">
        <v>0</v>
      </c>
      <c r="W5217">
        <v>0</v>
      </c>
      <c r="X5217">
        <v>7.57059502623075</v>
      </c>
      <c r="Y5217">
        <v>0</v>
      </c>
      <c r="Z5217">
        <v>0</v>
      </c>
      <c r="AA5217">
        <v>0</v>
      </c>
      <c r="AB5217">
        <v>1.8399987413047174</v>
      </c>
      <c r="AC5217">
        <v>0</v>
      </c>
      <c r="AD5217">
        <v>0</v>
      </c>
      <c r="AE5217">
        <v>9.4105937675354667</v>
      </c>
    </row>
    <row r="5218" spans="1:31" x14ac:dyDescent="0.3">
      <c r="A5218">
        <v>2699788</v>
      </c>
      <c r="B5218">
        <v>1</v>
      </c>
      <c r="C5218" t="s">
        <v>80</v>
      </c>
      <c r="D5218" t="s">
        <v>90</v>
      </c>
      <c r="E5218" t="s">
        <v>213</v>
      </c>
      <c r="F5218" t="s">
        <v>14714</v>
      </c>
      <c r="G5218" t="s">
        <v>831</v>
      </c>
      <c r="H5218" t="s">
        <v>187</v>
      </c>
      <c r="I5218" t="s">
        <v>136</v>
      </c>
      <c r="J5218" t="s">
        <v>137</v>
      </c>
      <c r="K5218" t="s">
        <v>138</v>
      </c>
      <c r="L5218" t="s">
        <v>14715</v>
      </c>
      <c r="M5218" t="s">
        <v>14716</v>
      </c>
      <c r="N5218">
        <v>2.4169444439999999</v>
      </c>
      <c r="O5218">
        <v>0</v>
      </c>
      <c r="P5218">
        <v>1</v>
      </c>
      <c r="Q5218">
        <v>0</v>
      </c>
      <c r="R5218">
        <v>0</v>
      </c>
      <c r="S5218">
        <v>0</v>
      </c>
      <c r="T5218">
        <v>0</v>
      </c>
      <c r="U5218">
        <v>0</v>
      </c>
      <c r="V5218">
        <v>0</v>
      </c>
      <c r="W5218">
        <v>0</v>
      </c>
      <c r="X5218">
        <v>0.34652039035978</v>
      </c>
      <c r="Y5218">
        <v>0</v>
      </c>
      <c r="Z5218">
        <v>0</v>
      </c>
      <c r="AA5218">
        <v>0</v>
      </c>
      <c r="AB5218">
        <v>0</v>
      </c>
      <c r="AC5218">
        <v>0</v>
      </c>
      <c r="AD5218">
        <v>0</v>
      </c>
      <c r="AE5218">
        <v>0.34652039035978</v>
      </c>
    </row>
    <row r="5219" spans="1:31" x14ac:dyDescent="0.3">
      <c r="A5219">
        <v>2699826</v>
      </c>
      <c r="B5219">
        <v>1</v>
      </c>
      <c r="C5219" t="s">
        <v>81</v>
      </c>
      <c r="D5219" t="s">
        <v>112</v>
      </c>
      <c r="E5219" t="s">
        <v>184</v>
      </c>
      <c r="F5219" t="s">
        <v>14717</v>
      </c>
      <c r="G5219" t="s">
        <v>186</v>
      </c>
      <c r="H5219" t="s">
        <v>187</v>
      </c>
      <c r="I5219" t="s">
        <v>136</v>
      </c>
      <c r="J5219" t="s">
        <v>137</v>
      </c>
      <c r="K5219" t="s">
        <v>138</v>
      </c>
      <c r="L5219" t="s">
        <v>14718</v>
      </c>
      <c r="M5219" t="s">
        <v>14719</v>
      </c>
      <c r="N5219">
        <v>1.7633333330000001</v>
      </c>
      <c r="O5219">
        <v>0</v>
      </c>
      <c r="P5219">
        <v>15</v>
      </c>
      <c r="Q5219">
        <v>0</v>
      </c>
      <c r="R5219">
        <v>0</v>
      </c>
      <c r="S5219">
        <v>0</v>
      </c>
      <c r="T5219">
        <v>1</v>
      </c>
      <c r="U5219">
        <v>0</v>
      </c>
      <c r="V5219">
        <v>0</v>
      </c>
      <c r="W5219">
        <v>0</v>
      </c>
      <c r="X5219">
        <v>0</v>
      </c>
      <c r="Y5219">
        <v>0</v>
      </c>
      <c r="Z5219">
        <v>0</v>
      </c>
      <c r="AA5219">
        <v>0</v>
      </c>
      <c r="AB5219">
        <v>0</v>
      </c>
      <c r="AC5219">
        <v>0</v>
      </c>
      <c r="AD5219">
        <v>0</v>
      </c>
      <c r="AE5219">
        <v>0</v>
      </c>
    </row>
    <row r="5220" spans="1:31" x14ac:dyDescent="0.3">
      <c r="A5220">
        <v>2699833</v>
      </c>
      <c r="B5220">
        <v>1</v>
      </c>
      <c r="C5220" t="s">
        <v>80</v>
      </c>
      <c r="D5220" t="s">
        <v>107</v>
      </c>
      <c r="E5220" t="s">
        <v>244</v>
      </c>
      <c r="F5220" t="s">
        <v>986</v>
      </c>
      <c r="G5220" t="s">
        <v>409</v>
      </c>
      <c r="H5220" t="s">
        <v>187</v>
      </c>
      <c r="I5220" t="s">
        <v>136</v>
      </c>
      <c r="J5220" t="s">
        <v>137</v>
      </c>
      <c r="K5220" t="s">
        <v>138</v>
      </c>
      <c r="L5220" t="s">
        <v>14720</v>
      </c>
      <c r="M5220" t="s">
        <v>14721</v>
      </c>
      <c r="N5220">
        <v>0.42749999999999999</v>
      </c>
      <c r="O5220">
        <v>0</v>
      </c>
      <c r="P5220">
        <v>70</v>
      </c>
      <c r="Q5220">
        <v>0</v>
      </c>
      <c r="R5220">
        <v>0</v>
      </c>
      <c r="S5220">
        <v>0</v>
      </c>
      <c r="T5220">
        <v>10</v>
      </c>
      <c r="U5220">
        <v>0</v>
      </c>
      <c r="V5220">
        <v>0</v>
      </c>
      <c r="W5220">
        <v>0</v>
      </c>
      <c r="X5220">
        <v>3.3359929721447763</v>
      </c>
      <c r="Y5220">
        <v>0</v>
      </c>
      <c r="Z5220">
        <v>0</v>
      </c>
      <c r="AA5220">
        <v>0</v>
      </c>
      <c r="AB5220">
        <v>2.7287367057629552</v>
      </c>
      <c r="AC5220">
        <v>0</v>
      </c>
      <c r="AD5220">
        <v>0</v>
      </c>
      <c r="AE5220">
        <v>6.0647296779077315</v>
      </c>
    </row>
    <row r="5221" spans="1:31" x14ac:dyDescent="0.3">
      <c r="A5221">
        <v>2699836</v>
      </c>
      <c r="B5221">
        <v>1</v>
      </c>
      <c r="C5221" t="s">
        <v>81</v>
      </c>
      <c r="D5221" t="s">
        <v>117</v>
      </c>
      <c r="E5221" t="s">
        <v>184</v>
      </c>
      <c r="F5221" t="s">
        <v>14722</v>
      </c>
      <c r="G5221" t="s">
        <v>409</v>
      </c>
      <c r="H5221" t="s">
        <v>187</v>
      </c>
      <c r="I5221" t="s">
        <v>136</v>
      </c>
      <c r="J5221" t="s">
        <v>137</v>
      </c>
      <c r="K5221" t="s">
        <v>138</v>
      </c>
      <c r="L5221" t="s">
        <v>14723</v>
      </c>
      <c r="M5221" t="s">
        <v>14724</v>
      </c>
      <c r="N5221">
        <v>1.1391666659999999</v>
      </c>
      <c r="O5221">
        <v>0</v>
      </c>
      <c r="P5221">
        <v>0</v>
      </c>
      <c r="Q5221">
        <v>0</v>
      </c>
      <c r="R5221">
        <v>1</v>
      </c>
      <c r="S5221">
        <v>0</v>
      </c>
      <c r="T5221">
        <v>0</v>
      </c>
      <c r="U5221">
        <v>0</v>
      </c>
      <c r="V5221">
        <v>0</v>
      </c>
      <c r="W5221">
        <v>0</v>
      </c>
      <c r="X5221">
        <v>0</v>
      </c>
      <c r="Y5221">
        <v>0</v>
      </c>
      <c r="Z5221">
        <v>1.2787662657782441</v>
      </c>
      <c r="AA5221">
        <v>0</v>
      </c>
      <c r="AB5221">
        <v>0</v>
      </c>
      <c r="AC5221">
        <v>0</v>
      </c>
      <c r="AD5221">
        <v>0</v>
      </c>
      <c r="AE5221">
        <v>1.2787662657782441</v>
      </c>
    </row>
    <row r="5222" spans="1:31" x14ac:dyDescent="0.3">
      <c r="A5222">
        <v>2699752</v>
      </c>
      <c r="B5222">
        <v>1</v>
      </c>
      <c r="C5222" t="s">
        <v>80</v>
      </c>
      <c r="D5222" t="s">
        <v>87</v>
      </c>
      <c r="E5222" t="s">
        <v>184</v>
      </c>
      <c r="F5222" t="s">
        <v>14725</v>
      </c>
      <c r="G5222" t="s">
        <v>273</v>
      </c>
      <c r="H5222" t="s">
        <v>187</v>
      </c>
      <c r="I5222" t="s">
        <v>136</v>
      </c>
      <c r="J5222" t="s">
        <v>137</v>
      </c>
      <c r="K5222" t="s">
        <v>138</v>
      </c>
      <c r="L5222" t="s">
        <v>14726</v>
      </c>
      <c r="M5222" t="s">
        <v>14727</v>
      </c>
      <c r="N5222">
        <v>3.3363888880000001</v>
      </c>
      <c r="O5222">
        <v>0</v>
      </c>
      <c r="P5222">
        <v>101</v>
      </c>
      <c r="Q5222">
        <v>0</v>
      </c>
      <c r="R5222">
        <v>0</v>
      </c>
      <c r="S5222">
        <v>0</v>
      </c>
      <c r="T5222">
        <v>6</v>
      </c>
      <c r="U5222">
        <v>0</v>
      </c>
      <c r="V5222">
        <v>0</v>
      </c>
      <c r="W5222">
        <v>0</v>
      </c>
      <c r="X5222">
        <v>72.776656870395158</v>
      </c>
      <c r="Y5222">
        <v>0</v>
      </c>
      <c r="Z5222">
        <v>0</v>
      </c>
      <c r="AA5222">
        <v>0</v>
      </c>
      <c r="AB5222">
        <v>5.2677557164256763</v>
      </c>
      <c r="AC5222">
        <v>0</v>
      </c>
      <c r="AD5222">
        <v>0</v>
      </c>
      <c r="AE5222">
        <v>78.04441258682084</v>
      </c>
    </row>
    <row r="5223" spans="1:31" x14ac:dyDescent="0.3">
      <c r="A5223">
        <v>2699790</v>
      </c>
      <c r="B5223">
        <v>1</v>
      </c>
      <c r="C5223" t="s">
        <v>81</v>
      </c>
      <c r="D5223" t="s">
        <v>128</v>
      </c>
      <c r="E5223" t="s">
        <v>428</v>
      </c>
      <c r="F5223" t="s">
        <v>14728</v>
      </c>
      <c r="G5223" t="s">
        <v>409</v>
      </c>
      <c r="H5223" t="s">
        <v>187</v>
      </c>
      <c r="I5223" t="s">
        <v>136</v>
      </c>
      <c r="J5223" t="s">
        <v>137</v>
      </c>
      <c r="K5223" t="s">
        <v>138</v>
      </c>
      <c r="L5223" t="s">
        <v>14729</v>
      </c>
      <c r="M5223" t="s">
        <v>14730</v>
      </c>
      <c r="N5223">
        <v>0.60861111099999998</v>
      </c>
      <c r="O5223">
        <v>0</v>
      </c>
      <c r="P5223">
        <v>299</v>
      </c>
      <c r="Q5223">
        <v>0</v>
      </c>
      <c r="R5223">
        <v>0</v>
      </c>
      <c r="S5223">
        <v>0</v>
      </c>
      <c r="T5223">
        <v>41</v>
      </c>
      <c r="U5223">
        <v>0</v>
      </c>
      <c r="V5223">
        <v>0</v>
      </c>
      <c r="W5223">
        <v>0</v>
      </c>
      <c r="X5223">
        <v>35.705365040028013</v>
      </c>
      <c r="Y5223">
        <v>0</v>
      </c>
      <c r="Z5223">
        <v>0</v>
      </c>
      <c r="AA5223">
        <v>0</v>
      </c>
      <c r="AB5223">
        <v>25.03155598822509</v>
      </c>
      <c r="AC5223">
        <v>0</v>
      </c>
      <c r="AD5223">
        <v>0</v>
      </c>
      <c r="AE5223">
        <v>60.736921028253107</v>
      </c>
    </row>
    <row r="5224" spans="1:31" x14ac:dyDescent="0.3">
      <c r="A5224">
        <v>2699839</v>
      </c>
      <c r="B5224">
        <v>1</v>
      </c>
      <c r="C5224" t="s">
        <v>80</v>
      </c>
      <c r="D5224" t="s">
        <v>110</v>
      </c>
      <c r="E5224" t="s">
        <v>213</v>
      </c>
      <c r="F5224" t="s">
        <v>14731</v>
      </c>
      <c r="G5224" t="s">
        <v>831</v>
      </c>
      <c r="H5224" t="s">
        <v>187</v>
      </c>
      <c r="I5224" t="s">
        <v>136</v>
      </c>
      <c r="J5224" t="s">
        <v>137</v>
      </c>
      <c r="K5224" t="s">
        <v>138</v>
      </c>
      <c r="L5224" t="s">
        <v>14732</v>
      </c>
      <c r="M5224" t="s">
        <v>14733</v>
      </c>
      <c r="N5224">
        <v>1.9594444440000001</v>
      </c>
      <c r="O5224">
        <v>0</v>
      </c>
      <c r="P5224">
        <v>3</v>
      </c>
      <c r="Q5224">
        <v>0</v>
      </c>
      <c r="R5224">
        <v>0</v>
      </c>
      <c r="S5224">
        <v>0</v>
      </c>
      <c r="T5224">
        <v>1</v>
      </c>
      <c r="U5224">
        <v>0</v>
      </c>
      <c r="V5224">
        <v>0</v>
      </c>
      <c r="W5224">
        <v>0</v>
      </c>
      <c r="X5224">
        <v>1.0144720683577022</v>
      </c>
      <c r="Y5224">
        <v>0</v>
      </c>
      <c r="Z5224">
        <v>0</v>
      </c>
      <c r="AA5224">
        <v>0</v>
      </c>
      <c r="AB5224">
        <v>7.0660105721815842</v>
      </c>
      <c r="AC5224">
        <v>0</v>
      </c>
      <c r="AD5224">
        <v>0</v>
      </c>
      <c r="AE5224">
        <v>8.0804826405392873</v>
      </c>
    </row>
    <row r="5225" spans="1:31" x14ac:dyDescent="0.3">
      <c r="A5225">
        <v>2699864</v>
      </c>
      <c r="B5225">
        <v>1</v>
      </c>
      <c r="C5225" t="s">
        <v>81</v>
      </c>
      <c r="D5225" t="s">
        <v>118</v>
      </c>
      <c r="E5225" t="s">
        <v>184</v>
      </c>
      <c r="F5225" t="s">
        <v>14734</v>
      </c>
      <c r="G5225" t="s">
        <v>186</v>
      </c>
      <c r="H5225" t="s">
        <v>187</v>
      </c>
      <c r="I5225" t="s">
        <v>136</v>
      </c>
      <c r="J5225" t="s">
        <v>137</v>
      </c>
      <c r="K5225" t="s">
        <v>138</v>
      </c>
      <c r="L5225" t="s">
        <v>14735</v>
      </c>
      <c r="M5225" t="s">
        <v>14736</v>
      </c>
      <c r="N5225">
        <v>1.306944444</v>
      </c>
      <c r="O5225">
        <v>0</v>
      </c>
      <c r="P5225">
        <v>100</v>
      </c>
      <c r="Q5225">
        <v>0</v>
      </c>
      <c r="R5225">
        <v>0</v>
      </c>
      <c r="S5225">
        <v>0</v>
      </c>
      <c r="T5225">
        <v>3</v>
      </c>
      <c r="U5225">
        <v>0</v>
      </c>
      <c r="V5225">
        <v>0</v>
      </c>
      <c r="W5225">
        <v>0</v>
      </c>
      <c r="X5225">
        <v>26.388067408083408</v>
      </c>
      <c r="Y5225">
        <v>0</v>
      </c>
      <c r="Z5225">
        <v>0</v>
      </c>
      <c r="AA5225">
        <v>0</v>
      </c>
      <c r="AB5225">
        <v>2.8788368415538423</v>
      </c>
      <c r="AC5225">
        <v>0</v>
      </c>
      <c r="AD5225">
        <v>0</v>
      </c>
      <c r="AE5225">
        <v>29.26690424963725</v>
      </c>
    </row>
    <row r="5226" spans="1:31" x14ac:dyDescent="0.3">
      <c r="A5226">
        <v>2699880</v>
      </c>
      <c r="B5226">
        <v>1</v>
      </c>
      <c r="C5226" t="s">
        <v>81</v>
      </c>
      <c r="D5226" t="s">
        <v>113</v>
      </c>
      <c r="E5226" t="s">
        <v>428</v>
      </c>
      <c r="F5226" t="s">
        <v>14737</v>
      </c>
      <c r="G5226" t="s">
        <v>409</v>
      </c>
      <c r="H5226" t="s">
        <v>187</v>
      </c>
      <c r="I5226" t="s">
        <v>136</v>
      </c>
      <c r="J5226" t="s">
        <v>137</v>
      </c>
      <c r="K5226" t="s">
        <v>138</v>
      </c>
      <c r="L5226" t="s">
        <v>14738</v>
      </c>
      <c r="M5226" t="s">
        <v>14739</v>
      </c>
      <c r="N5226">
        <v>0.42444444399999998</v>
      </c>
      <c r="O5226">
        <v>0</v>
      </c>
      <c r="P5226">
        <v>18</v>
      </c>
      <c r="Q5226">
        <v>0</v>
      </c>
      <c r="R5226">
        <v>0</v>
      </c>
      <c r="S5226">
        <v>0</v>
      </c>
      <c r="T5226">
        <v>3</v>
      </c>
      <c r="U5226">
        <v>0</v>
      </c>
      <c r="V5226">
        <v>0</v>
      </c>
      <c r="W5226">
        <v>0</v>
      </c>
      <c r="X5226">
        <v>1.7699488544222772</v>
      </c>
      <c r="Y5226">
        <v>0</v>
      </c>
      <c r="Z5226">
        <v>0</v>
      </c>
      <c r="AA5226">
        <v>0</v>
      </c>
      <c r="AB5226">
        <v>6.4662526307668666E-2</v>
      </c>
      <c r="AC5226">
        <v>0</v>
      </c>
      <c r="AD5226">
        <v>0</v>
      </c>
      <c r="AE5226">
        <v>1.834611380729946</v>
      </c>
    </row>
    <row r="5227" spans="1:31" x14ac:dyDescent="0.3">
      <c r="A5227">
        <v>2699713</v>
      </c>
      <c r="B5227">
        <v>1</v>
      </c>
      <c r="C5227" t="s">
        <v>80</v>
      </c>
      <c r="D5227" t="s">
        <v>96</v>
      </c>
      <c r="E5227" t="s">
        <v>213</v>
      </c>
      <c r="F5227" t="s">
        <v>6817</v>
      </c>
      <c r="G5227" t="s">
        <v>831</v>
      </c>
      <c r="H5227" t="s">
        <v>187</v>
      </c>
      <c r="I5227" t="s">
        <v>136</v>
      </c>
      <c r="J5227" t="s">
        <v>137</v>
      </c>
      <c r="K5227" t="s">
        <v>138</v>
      </c>
      <c r="L5227" t="s">
        <v>14740</v>
      </c>
      <c r="M5227" t="s">
        <v>14741</v>
      </c>
      <c r="N5227">
        <v>5.5791666659999999</v>
      </c>
      <c r="O5227">
        <v>0</v>
      </c>
      <c r="P5227">
        <v>0</v>
      </c>
      <c r="Q5227">
        <v>0</v>
      </c>
      <c r="R5227">
        <v>0</v>
      </c>
      <c r="S5227">
        <v>0</v>
      </c>
      <c r="T5227">
        <v>2</v>
      </c>
      <c r="U5227">
        <v>0</v>
      </c>
      <c r="V5227">
        <v>0</v>
      </c>
      <c r="W5227">
        <v>0</v>
      </c>
      <c r="X5227">
        <v>0</v>
      </c>
      <c r="Y5227">
        <v>0</v>
      </c>
      <c r="Z5227">
        <v>0</v>
      </c>
      <c r="AA5227">
        <v>0</v>
      </c>
      <c r="AB5227">
        <v>22.272869738232373</v>
      </c>
      <c r="AC5227">
        <v>0</v>
      </c>
      <c r="AD5227">
        <v>0</v>
      </c>
      <c r="AE5227">
        <v>22.272869738232373</v>
      </c>
    </row>
    <row r="5228" spans="1:31" x14ac:dyDescent="0.3">
      <c r="A5228">
        <v>2699817</v>
      </c>
      <c r="B5228">
        <v>1</v>
      </c>
      <c r="C5228" t="s">
        <v>81</v>
      </c>
      <c r="D5228" t="s">
        <v>123</v>
      </c>
      <c r="E5228" t="s">
        <v>213</v>
      </c>
      <c r="F5228" t="s">
        <v>14742</v>
      </c>
      <c r="G5228" t="s">
        <v>688</v>
      </c>
      <c r="H5228" t="s">
        <v>187</v>
      </c>
      <c r="I5228" t="s">
        <v>136</v>
      </c>
      <c r="J5228" t="s">
        <v>137</v>
      </c>
      <c r="K5228" t="s">
        <v>138</v>
      </c>
      <c r="L5228" t="s">
        <v>14743</v>
      </c>
      <c r="M5228" t="s">
        <v>14744</v>
      </c>
      <c r="N5228">
        <v>3.3786111110000001</v>
      </c>
      <c r="O5228">
        <v>0</v>
      </c>
      <c r="P5228">
        <v>1</v>
      </c>
      <c r="Q5228">
        <v>0</v>
      </c>
      <c r="R5228">
        <v>0</v>
      </c>
      <c r="S5228">
        <v>0</v>
      </c>
      <c r="T5228">
        <v>0</v>
      </c>
      <c r="U5228">
        <v>0</v>
      </c>
      <c r="V5228">
        <v>0</v>
      </c>
      <c r="W5228">
        <v>0</v>
      </c>
      <c r="X5228">
        <v>0.70916978685003107</v>
      </c>
      <c r="Y5228">
        <v>0</v>
      </c>
      <c r="Z5228">
        <v>0</v>
      </c>
      <c r="AA5228">
        <v>0</v>
      </c>
      <c r="AB5228">
        <v>0</v>
      </c>
      <c r="AC5228">
        <v>0</v>
      </c>
      <c r="AD5228">
        <v>0</v>
      </c>
      <c r="AE5228">
        <v>0.70916978685003107</v>
      </c>
    </row>
    <row r="5229" spans="1:31" x14ac:dyDescent="0.3">
      <c r="A5229">
        <v>2699830</v>
      </c>
      <c r="B5229">
        <v>1</v>
      </c>
      <c r="C5229" t="s">
        <v>80</v>
      </c>
      <c r="D5229" t="s">
        <v>98</v>
      </c>
      <c r="E5229" t="s">
        <v>244</v>
      </c>
      <c r="F5229" t="s">
        <v>14745</v>
      </c>
      <c r="G5229" t="s">
        <v>409</v>
      </c>
      <c r="H5229" t="s">
        <v>187</v>
      </c>
      <c r="I5229" t="s">
        <v>136</v>
      </c>
      <c r="J5229" t="s">
        <v>137</v>
      </c>
      <c r="K5229" t="s">
        <v>138</v>
      </c>
      <c r="L5229" t="s">
        <v>14746</v>
      </c>
      <c r="M5229" t="s">
        <v>14747</v>
      </c>
      <c r="N5229">
        <v>0.48888888800000002</v>
      </c>
      <c r="O5229">
        <v>0</v>
      </c>
      <c r="P5229">
        <v>20</v>
      </c>
      <c r="Q5229">
        <v>0</v>
      </c>
      <c r="R5229">
        <v>25</v>
      </c>
      <c r="S5229">
        <v>0</v>
      </c>
      <c r="T5229">
        <v>35</v>
      </c>
      <c r="U5229">
        <v>0</v>
      </c>
      <c r="V5229">
        <v>0</v>
      </c>
      <c r="W5229">
        <v>0</v>
      </c>
      <c r="X5229">
        <v>1.332380952058885</v>
      </c>
      <c r="Y5229">
        <v>0</v>
      </c>
      <c r="Z5229">
        <v>4.0957768145123374</v>
      </c>
      <c r="AA5229">
        <v>0</v>
      </c>
      <c r="AB5229">
        <v>3.701556419600355</v>
      </c>
      <c r="AC5229">
        <v>0</v>
      </c>
      <c r="AD5229">
        <v>0</v>
      </c>
      <c r="AE5229">
        <v>9.1297141861715776</v>
      </c>
    </row>
    <row r="5230" spans="1:31" x14ac:dyDescent="0.3">
      <c r="A5230">
        <v>2699838</v>
      </c>
      <c r="B5230">
        <v>1</v>
      </c>
      <c r="C5230" t="s">
        <v>80</v>
      </c>
      <c r="D5230" t="s">
        <v>105</v>
      </c>
      <c r="E5230" t="s">
        <v>213</v>
      </c>
      <c r="F5230" t="s">
        <v>14748</v>
      </c>
      <c r="G5230" t="s">
        <v>831</v>
      </c>
      <c r="H5230" t="s">
        <v>187</v>
      </c>
      <c r="I5230" t="s">
        <v>136</v>
      </c>
      <c r="J5230" t="s">
        <v>137</v>
      </c>
      <c r="K5230" t="s">
        <v>138</v>
      </c>
      <c r="L5230" t="s">
        <v>14749</v>
      </c>
      <c r="M5230" t="s">
        <v>14750</v>
      </c>
      <c r="N5230">
        <v>2.5991666659999999</v>
      </c>
      <c r="O5230">
        <v>0</v>
      </c>
      <c r="P5230">
        <v>12</v>
      </c>
      <c r="Q5230">
        <v>0</v>
      </c>
      <c r="R5230">
        <v>0</v>
      </c>
      <c r="S5230">
        <v>0</v>
      </c>
      <c r="T5230">
        <v>3</v>
      </c>
      <c r="U5230">
        <v>0</v>
      </c>
      <c r="V5230">
        <v>0</v>
      </c>
      <c r="W5230">
        <v>0</v>
      </c>
      <c r="X5230">
        <v>6.1571461900883655</v>
      </c>
      <c r="Y5230">
        <v>0</v>
      </c>
      <c r="Z5230">
        <v>0</v>
      </c>
      <c r="AA5230">
        <v>0</v>
      </c>
      <c r="AB5230">
        <v>35.104415389313111</v>
      </c>
      <c r="AC5230">
        <v>0</v>
      </c>
      <c r="AD5230">
        <v>0</v>
      </c>
      <c r="AE5230">
        <v>41.261561579401473</v>
      </c>
    </row>
    <row r="5231" spans="1:31" x14ac:dyDescent="0.3">
      <c r="A5231">
        <v>2699848</v>
      </c>
      <c r="B5231">
        <v>1</v>
      </c>
      <c r="C5231" t="s">
        <v>80</v>
      </c>
      <c r="D5231" t="s">
        <v>84</v>
      </c>
      <c r="E5231" t="s">
        <v>184</v>
      </c>
      <c r="F5231" t="s">
        <v>7882</v>
      </c>
      <c r="G5231" t="s">
        <v>186</v>
      </c>
      <c r="H5231" t="s">
        <v>187</v>
      </c>
      <c r="I5231" t="s">
        <v>136</v>
      </c>
      <c r="J5231" t="s">
        <v>137</v>
      </c>
      <c r="K5231" t="s">
        <v>138</v>
      </c>
      <c r="L5231" t="s">
        <v>14751</v>
      </c>
      <c r="M5231" t="s">
        <v>14752</v>
      </c>
      <c r="N5231">
        <v>2.4694444440000001</v>
      </c>
      <c r="O5231">
        <v>0</v>
      </c>
      <c r="P5231">
        <v>134</v>
      </c>
      <c r="Q5231">
        <v>0</v>
      </c>
      <c r="R5231">
        <v>0</v>
      </c>
      <c r="S5231">
        <v>0</v>
      </c>
      <c r="T5231">
        <v>8</v>
      </c>
      <c r="U5231">
        <v>0</v>
      </c>
      <c r="V5231">
        <v>0</v>
      </c>
      <c r="W5231">
        <v>0</v>
      </c>
      <c r="X5231">
        <v>68.444504087345123</v>
      </c>
      <c r="Y5231">
        <v>0</v>
      </c>
      <c r="Z5231">
        <v>0</v>
      </c>
      <c r="AA5231">
        <v>0</v>
      </c>
      <c r="AB5231">
        <v>7.3495000946440818</v>
      </c>
      <c r="AC5231">
        <v>0</v>
      </c>
      <c r="AD5231">
        <v>0</v>
      </c>
      <c r="AE5231">
        <v>75.794004181989209</v>
      </c>
    </row>
    <row r="5232" spans="1:31" x14ac:dyDescent="0.3">
      <c r="A5232">
        <v>2699855</v>
      </c>
      <c r="B5232">
        <v>1</v>
      </c>
      <c r="C5232" t="s">
        <v>80</v>
      </c>
      <c r="D5232" t="s">
        <v>98</v>
      </c>
      <c r="E5232" t="s">
        <v>244</v>
      </c>
      <c r="F5232" t="s">
        <v>14753</v>
      </c>
      <c r="G5232" t="s">
        <v>409</v>
      </c>
      <c r="H5232" t="s">
        <v>187</v>
      </c>
      <c r="I5232" t="s">
        <v>136</v>
      </c>
      <c r="J5232" t="s">
        <v>137</v>
      </c>
      <c r="K5232" t="s">
        <v>138</v>
      </c>
      <c r="L5232" t="s">
        <v>14754</v>
      </c>
      <c r="M5232" t="s">
        <v>14755</v>
      </c>
      <c r="N5232">
        <v>0.55555555499999998</v>
      </c>
      <c r="O5232">
        <v>0</v>
      </c>
      <c r="P5232">
        <v>15</v>
      </c>
      <c r="Q5232">
        <v>0</v>
      </c>
      <c r="R5232">
        <v>0</v>
      </c>
      <c r="S5232">
        <v>0</v>
      </c>
      <c r="T5232">
        <v>13</v>
      </c>
      <c r="U5232">
        <v>0</v>
      </c>
      <c r="V5232">
        <v>0</v>
      </c>
      <c r="W5232">
        <v>0</v>
      </c>
      <c r="X5232">
        <v>1.010987554017778</v>
      </c>
      <c r="Y5232">
        <v>0</v>
      </c>
      <c r="Z5232">
        <v>0</v>
      </c>
      <c r="AA5232">
        <v>0</v>
      </c>
      <c r="AB5232">
        <v>2.2640543967513338</v>
      </c>
      <c r="AC5232">
        <v>0</v>
      </c>
      <c r="AD5232">
        <v>0</v>
      </c>
      <c r="AE5232">
        <v>3.2750419507691118</v>
      </c>
    </row>
    <row r="5233" spans="1:31" x14ac:dyDescent="0.3">
      <c r="A5233">
        <v>2699858</v>
      </c>
      <c r="B5233">
        <v>1</v>
      </c>
      <c r="C5233" t="s">
        <v>80</v>
      </c>
      <c r="D5233" t="s">
        <v>97</v>
      </c>
      <c r="E5233" t="s">
        <v>213</v>
      </c>
      <c r="F5233" t="s">
        <v>14756</v>
      </c>
      <c r="G5233" t="s">
        <v>215</v>
      </c>
      <c r="H5233" t="s">
        <v>187</v>
      </c>
      <c r="I5233" t="s">
        <v>136</v>
      </c>
      <c r="J5233" t="s">
        <v>137</v>
      </c>
      <c r="K5233" t="s">
        <v>138</v>
      </c>
      <c r="L5233" t="s">
        <v>14757</v>
      </c>
      <c r="M5233" t="s">
        <v>14758</v>
      </c>
      <c r="N5233">
        <v>1.926388888</v>
      </c>
      <c r="O5233">
        <v>0</v>
      </c>
      <c r="P5233">
        <v>1</v>
      </c>
      <c r="Q5233">
        <v>0</v>
      </c>
      <c r="R5233">
        <v>0</v>
      </c>
      <c r="S5233">
        <v>0</v>
      </c>
      <c r="T5233">
        <v>0</v>
      </c>
      <c r="U5233">
        <v>0</v>
      </c>
      <c r="V5233">
        <v>0</v>
      </c>
      <c r="W5233">
        <v>0</v>
      </c>
      <c r="X5233">
        <v>0</v>
      </c>
      <c r="Y5233">
        <v>0</v>
      </c>
      <c r="Z5233">
        <v>0</v>
      </c>
      <c r="AA5233">
        <v>0</v>
      </c>
      <c r="AB5233">
        <v>0</v>
      </c>
      <c r="AC5233">
        <v>0</v>
      </c>
      <c r="AD5233">
        <v>0</v>
      </c>
      <c r="AE5233">
        <v>0</v>
      </c>
    </row>
    <row r="5234" spans="1:31" x14ac:dyDescent="0.3">
      <c r="A5234">
        <v>2699866</v>
      </c>
      <c r="B5234">
        <v>1</v>
      </c>
      <c r="C5234" t="s">
        <v>81</v>
      </c>
      <c r="D5234" t="s">
        <v>128</v>
      </c>
      <c r="E5234" t="s">
        <v>428</v>
      </c>
      <c r="F5234" t="s">
        <v>14759</v>
      </c>
      <c r="G5234" t="s">
        <v>1177</v>
      </c>
      <c r="H5234" t="s">
        <v>187</v>
      </c>
      <c r="I5234" t="s">
        <v>136</v>
      </c>
      <c r="J5234" t="s">
        <v>137</v>
      </c>
      <c r="K5234" t="s">
        <v>138</v>
      </c>
      <c r="L5234" t="s">
        <v>14760</v>
      </c>
      <c r="M5234" t="s">
        <v>14761</v>
      </c>
      <c r="N5234">
        <v>1.818888888</v>
      </c>
      <c r="O5234">
        <v>0</v>
      </c>
      <c r="P5234">
        <v>187</v>
      </c>
      <c r="Q5234">
        <v>0</v>
      </c>
      <c r="R5234">
        <v>0</v>
      </c>
      <c r="S5234">
        <v>0</v>
      </c>
      <c r="T5234">
        <v>3</v>
      </c>
      <c r="U5234">
        <v>0</v>
      </c>
      <c r="V5234">
        <v>0</v>
      </c>
      <c r="W5234">
        <v>0</v>
      </c>
      <c r="X5234">
        <v>64.07384531106473</v>
      </c>
      <c r="Y5234">
        <v>0</v>
      </c>
      <c r="Z5234">
        <v>0</v>
      </c>
      <c r="AA5234">
        <v>0</v>
      </c>
      <c r="AB5234">
        <v>3.0013988835276839</v>
      </c>
      <c r="AC5234">
        <v>0</v>
      </c>
      <c r="AD5234">
        <v>0</v>
      </c>
      <c r="AE5234">
        <v>67.075244194592415</v>
      </c>
    </row>
    <row r="5235" spans="1:31" x14ac:dyDescent="0.3">
      <c r="A5235">
        <v>2699869</v>
      </c>
      <c r="B5235">
        <v>1</v>
      </c>
      <c r="C5235" t="s">
        <v>80</v>
      </c>
      <c r="D5235" t="s">
        <v>99</v>
      </c>
      <c r="E5235" t="s">
        <v>213</v>
      </c>
      <c r="F5235" t="s">
        <v>14762</v>
      </c>
      <c r="G5235" t="s">
        <v>215</v>
      </c>
      <c r="H5235" t="s">
        <v>187</v>
      </c>
      <c r="I5235" t="s">
        <v>136</v>
      </c>
      <c r="J5235" t="s">
        <v>137</v>
      </c>
      <c r="K5235" t="s">
        <v>138</v>
      </c>
      <c r="L5235" t="s">
        <v>14763</v>
      </c>
      <c r="M5235" t="s">
        <v>14764</v>
      </c>
      <c r="N5235">
        <v>2.284166666</v>
      </c>
      <c r="O5235">
        <v>0</v>
      </c>
      <c r="P5235">
        <v>0</v>
      </c>
      <c r="Q5235">
        <v>0</v>
      </c>
      <c r="R5235">
        <v>0</v>
      </c>
      <c r="S5235">
        <v>0</v>
      </c>
      <c r="T5235">
        <v>1</v>
      </c>
      <c r="U5235">
        <v>0</v>
      </c>
      <c r="V5235">
        <v>0</v>
      </c>
      <c r="W5235">
        <v>0</v>
      </c>
      <c r="X5235">
        <v>0</v>
      </c>
      <c r="Y5235">
        <v>0</v>
      </c>
      <c r="Z5235">
        <v>0</v>
      </c>
      <c r="AA5235">
        <v>0</v>
      </c>
      <c r="AB5235">
        <v>0.14802666664955555</v>
      </c>
      <c r="AC5235">
        <v>0</v>
      </c>
      <c r="AD5235">
        <v>0</v>
      </c>
      <c r="AE5235">
        <v>0.14802666664955555</v>
      </c>
    </row>
    <row r="5236" spans="1:31" x14ac:dyDescent="0.3">
      <c r="A5236">
        <v>2699883</v>
      </c>
      <c r="B5236">
        <v>1</v>
      </c>
      <c r="C5236" t="s">
        <v>80</v>
      </c>
      <c r="D5236" t="s">
        <v>106</v>
      </c>
      <c r="E5236" t="s">
        <v>244</v>
      </c>
      <c r="F5236" t="s">
        <v>14765</v>
      </c>
      <c r="G5236" t="s">
        <v>409</v>
      </c>
      <c r="H5236" t="s">
        <v>187</v>
      </c>
      <c r="I5236" t="s">
        <v>136</v>
      </c>
      <c r="J5236" t="s">
        <v>137</v>
      </c>
      <c r="K5236" t="s">
        <v>138</v>
      </c>
      <c r="L5236" t="s">
        <v>14766</v>
      </c>
      <c r="M5236" t="s">
        <v>14767</v>
      </c>
      <c r="N5236">
        <v>0.33555555500000001</v>
      </c>
      <c r="O5236">
        <v>0</v>
      </c>
      <c r="P5236">
        <v>122</v>
      </c>
      <c r="Q5236">
        <v>0</v>
      </c>
      <c r="R5236">
        <v>20</v>
      </c>
      <c r="S5236">
        <v>0</v>
      </c>
      <c r="T5236">
        <v>15</v>
      </c>
      <c r="U5236">
        <v>0</v>
      </c>
      <c r="V5236">
        <v>0</v>
      </c>
      <c r="W5236">
        <v>0</v>
      </c>
      <c r="X5236">
        <v>6.564715130983072</v>
      </c>
      <c r="Y5236">
        <v>0</v>
      </c>
      <c r="Z5236">
        <v>4.958649976201448</v>
      </c>
      <c r="AA5236">
        <v>0</v>
      </c>
      <c r="AB5236">
        <v>3.5313995866459771</v>
      </c>
      <c r="AC5236">
        <v>0</v>
      </c>
      <c r="AD5236">
        <v>0</v>
      </c>
      <c r="AE5236">
        <v>15.054764693830498</v>
      </c>
    </row>
    <row r="5237" spans="1:31" x14ac:dyDescent="0.3">
      <c r="A5237">
        <v>2699903</v>
      </c>
      <c r="B5237">
        <v>1</v>
      </c>
      <c r="C5237" t="s">
        <v>81</v>
      </c>
      <c r="D5237" t="s">
        <v>114</v>
      </c>
      <c r="E5237" t="s">
        <v>184</v>
      </c>
      <c r="F5237" t="s">
        <v>14768</v>
      </c>
      <c r="G5237" t="s">
        <v>409</v>
      </c>
      <c r="H5237" t="s">
        <v>187</v>
      </c>
      <c r="I5237" t="s">
        <v>136</v>
      </c>
      <c r="J5237" t="s">
        <v>137</v>
      </c>
      <c r="K5237" t="s">
        <v>138</v>
      </c>
      <c r="L5237" t="s">
        <v>14769</v>
      </c>
      <c r="M5237" t="s">
        <v>14770</v>
      </c>
      <c r="N5237">
        <v>0.66722222200000003</v>
      </c>
      <c r="O5237">
        <v>0</v>
      </c>
      <c r="P5237">
        <v>0</v>
      </c>
      <c r="Q5237">
        <v>0</v>
      </c>
      <c r="R5237">
        <v>0</v>
      </c>
      <c r="S5237">
        <v>0</v>
      </c>
      <c r="T5237">
        <v>16</v>
      </c>
      <c r="U5237">
        <v>0</v>
      </c>
      <c r="V5237">
        <v>0</v>
      </c>
      <c r="W5237">
        <v>0</v>
      </c>
      <c r="X5237">
        <v>0</v>
      </c>
      <c r="Y5237">
        <v>0</v>
      </c>
      <c r="Z5237">
        <v>0</v>
      </c>
      <c r="AA5237">
        <v>0</v>
      </c>
      <c r="AB5237">
        <v>4.052826320351671</v>
      </c>
      <c r="AC5237">
        <v>0</v>
      </c>
      <c r="AD5237">
        <v>0</v>
      </c>
      <c r="AE5237">
        <v>4.052826320351671</v>
      </c>
    </row>
    <row r="5238" spans="1:31" x14ac:dyDescent="0.3">
      <c r="A5238">
        <v>2699907</v>
      </c>
      <c r="B5238">
        <v>1</v>
      </c>
      <c r="C5238" t="s">
        <v>80</v>
      </c>
      <c r="D5238" t="s">
        <v>107</v>
      </c>
      <c r="E5238" t="s">
        <v>184</v>
      </c>
      <c r="F5238" t="s">
        <v>14771</v>
      </c>
      <c r="G5238" t="s">
        <v>409</v>
      </c>
      <c r="H5238" t="s">
        <v>187</v>
      </c>
      <c r="I5238" t="s">
        <v>136</v>
      </c>
      <c r="J5238" t="s">
        <v>137</v>
      </c>
      <c r="K5238" t="s">
        <v>138</v>
      </c>
      <c r="L5238" t="s">
        <v>14772</v>
      </c>
      <c r="M5238" t="s">
        <v>14773</v>
      </c>
      <c r="N5238">
        <v>0.51861111100000001</v>
      </c>
      <c r="O5238">
        <v>0</v>
      </c>
      <c r="P5238">
        <v>19</v>
      </c>
      <c r="Q5238">
        <v>0</v>
      </c>
      <c r="R5238">
        <v>0</v>
      </c>
      <c r="S5238">
        <v>0</v>
      </c>
      <c r="T5238">
        <v>10</v>
      </c>
      <c r="U5238">
        <v>0</v>
      </c>
      <c r="V5238">
        <v>0</v>
      </c>
      <c r="W5238">
        <v>0</v>
      </c>
      <c r="X5238">
        <v>1.2568498034231932</v>
      </c>
      <c r="Y5238">
        <v>0</v>
      </c>
      <c r="Z5238">
        <v>0</v>
      </c>
      <c r="AA5238">
        <v>0</v>
      </c>
      <c r="AB5238">
        <v>5.5710084729871685</v>
      </c>
      <c r="AC5238">
        <v>0</v>
      </c>
      <c r="AD5238">
        <v>0</v>
      </c>
      <c r="AE5238">
        <v>6.8278582764103621</v>
      </c>
    </row>
    <row r="5239" spans="1:31" x14ac:dyDescent="0.3">
      <c r="A5239">
        <v>2699910</v>
      </c>
      <c r="B5239">
        <v>1</v>
      </c>
      <c r="C5239" t="s">
        <v>80</v>
      </c>
      <c r="D5239" t="s">
        <v>107</v>
      </c>
      <c r="E5239" t="s">
        <v>244</v>
      </c>
      <c r="F5239" t="s">
        <v>14774</v>
      </c>
      <c r="G5239" t="s">
        <v>409</v>
      </c>
      <c r="H5239" t="s">
        <v>187</v>
      </c>
      <c r="I5239" t="s">
        <v>136</v>
      </c>
      <c r="J5239" t="s">
        <v>137</v>
      </c>
      <c r="K5239" t="s">
        <v>138</v>
      </c>
      <c r="L5239" t="s">
        <v>14775</v>
      </c>
      <c r="M5239" t="s">
        <v>14776</v>
      </c>
      <c r="N5239">
        <v>0.55111111099999999</v>
      </c>
      <c r="O5239">
        <v>0</v>
      </c>
      <c r="P5239">
        <v>244</v>
      </c>
      <c r="Q5239">
        <v>0</v>
      </c>
      <c r="R5239">
        <v>2</v>
      </c>
      <c r="S5239">
        <v>0</v>
      </c>
      <c r="T5239">
        <v>14</v>
      </c>
      <c r="U5239">
        <v>0</v>
      </c>
      <c r="V5239">
        <v>0</v>
      </c>
      <c r="W5239">
        <v>0</v>
      </c>
      <c r="X5239">
        <v>20.097347269437666</v>
      </c>
      <c r="Y5239">
        <v>0</v>
      </c>
      <c r="Z5239">
        <v>0.12275639496542888</v>
      </c>
      <c r="AA5239">
        <v>0</v>
      </c>
      <c r="AB5239">
        <v>4.8124296768949408</v>
      </c>
      <c r="AC5239">
        <v>0</v>
      </c>
      <c r="AD5239">
        <v>0</v>
      </c>
      <c r="AE5239">
        <v>25.032533341298034</v>
      </c>
    </row>
    <row r="5240" spans="1:31" x14ac:dyDescent="0.3">
      <c r="A5240">
        <v>2698154</v>
      </c>
      <c r="B5240">
        <v>1</v>
      </c>
      <c r="C5240" t="s">
        <v>80</v>
      </c>
      <c r="D5240" t="s">
        <v>88</v>
      </c>
      <c r="E5240" t="s">
        <v>145</v>
      </c>
      <c r="F5240" t="s">
        <v>6955</v>
      </c>
      <c r="G5240" t="s">
        <v>134</v>
      </c>
      <c r="H5240" t="s">
        <v>135</v>
      </c>
      <c r="I5240" t="s">
        <v>136</v>
      </c>
      <c r="J5240" t="s">
        <v>137</v>
      </c>
      <c r="K5240" t="s">
        <v>138</v>
      </c>
      <c r="L5240" t="s">
        <v>14777</v>
      </c>
      <c r="M5240" t="s">
        <v>14778</v>
      </c>
      <c r="N5240">
        <v>2.2652777770000001</v>
      </c>
      <c r="O5240">
        <v>1</v>
      </c>
      <c r="P5240">
        <v>530</v>
      </c>
      <c r="Q5240">
        <v>0</v>
      </c>
      <c r="R5240">
        <v>1</v>
      </c>
      <c r="S5240">
        <v>13</v>
      </c>
      <c r="T5240">
        <v>127</v>
      </c>
      <c r="U5240">
        <v>2</v>
      </c>
      <c r="V5240">
        <v>1</v>
      </c>
      <c r="W5240">
        <v>19.861387743392847</v>
      </c>
      <c r="X5240">
        <v>268.65344837092027</v>
      </c>
      <c r="Y5240">
        <v>0</v>
      </c>
      <c r="Z5240">
        <v>2.4549902561527781</v>
      </c>
      <c r="AA5240">
        <v>222.76487125075599</v>
      </c>
      <c r="AB5240">
        <v>347.95943933365453</v>
      </c>
      <c r="AC5240">
        <v>127.69715034116693</v>
      </c>
      <c r="AD5240">
        <v>7.8860788602635647</v>
      </c>
      <c r="AE5240">
        <v>997.27736615630693</v>
      </c>
    </row>
    <row r="5241" spans="1:31" x14ac:dyDescent="0.3">
      <c r="A5241">
        <v>2699443</v>
      </c>
      <c r="B5241">
        <v>1</v>
      </c>
      <c r="C5241" t="s">
        <v>81</v>
      </c>
      <c r="D5241" t="s">
        <v>128</v>
      </c>
      <c r="E5241" t="s">
        <v>132</v>
      </c>
      <c r="F5241" t="s">
        <v>210</v>
      </c>
      <c r="G5241" t="s">
        <v>346</v>
      </c>
      <c r="H5241" t="s">
        <v>135</v>
      </c>
      <c r="I5241" t="s">
        <v>136</v>
      </c>
      <c r="J5241" t="s">
        <v>137</v>
      </c>
      <c r="K5241" t="s">
        <v>166</v>
      </c>
      <c r="L5241" t="s">
        <v>14779</v>
      </c>
      <c r="M5241" t="s">
        <v>14780</v>
      </c>
      <c r="N5241">
        <v>4.4216666660000001</v>
      </c>
      <c r="O5241">
        <v>18</v>
      </c>
      <c r="P5241">
        <v>1488</v>
      </c>
      <c r="Q5241">
        <v>28</v>
      </c>
      <c r="R5241">
        <v>21</v>
      </c>
      <c r="S5241">
        <v>13</v>
      </c>
      <c r="T5241">
        <v>126</v>
      </c>
      <c r="U5241">
        <v>1</v>
      </c>
      <c r="V5241">
        <v>0</v>
      </c>
      <c r="W5241">
        <v>18.792253252848614</v>
      </c>
      <c r="X5241">
        <v>791.58878887579351</v>
      </c>
      <c r="Y5241">
        <v>845.84775456128227</v>
      </c>
      <c r="Z5241">
        <v>73.882377545024951</v>
      </c>
      <c r="AA5241">
        <v>387.32717410018682</v>
      </c>
      <c r="AB5241">
        <v>267.62089273611326</v>
      </c>
      <c r="AC5241">
        <v>1191.5865441135061</v>
      </c>
      <c r="AD5241">
        <v>0</v>
      </c>
      <c r="AE5241">
        <v>3576.6457851847554</v>
      </c>
    </row>
    <row r="5242" spans="1:31" x14ac:dyDescent="0.3">
      <c r="A5242">
        <v>2699450</v>
      </c>
      <c r="B5242">
        <v>1</v>
      </c>
      <c r="C5242" t="s">
        <v>81</v>
      </c>
      <c r="D5242" t="s">
        <v>127</v>
      </c>
      <c r="E5242" t="s">
        <v>132</v>
      </c>
      <c r="F5242" t="s">
        <v>14781</v>
      </c>
      <c r="G5242" t="s">
        <v>346</v>
      </c>
      <c r="H5242" t="s">
        <v>135</v>
      </c>
      <c r="I5242" t="s">
        <v>136</v>
      </c>
      <c r="J5242" t="s">
        <v>137</v>
      </c>
      <c r="K5242" t="s">
        <v>166</v>
      </c>
      <c r="L5242" t="s">
        <v>14782</v>
      </c>
      <c r="M5242" t="s">
        <v>14783</v>
      </c>
      <c r="N5242">
        <v>5.9577777770000004</v>
      </c>
      <c r="O5242">
        <v>35</v>
      </c>
      <c r="P5242">
        <v>2972</v>
      </c>
      <c r="Q5242">
        <v>626</v>
      </c>
      <c r="R5242">
        <v>351</v>
      </c>
      <c r="S5242">
        <v>55</v>
      </c>
      <c r="T5242">
        <v>325</v>
      </c>
      <c r="U5242">
        <v>6</v>
      </c>
      <c r="V5242">
        <v>0</v>
      </c>
      <c r="W5242">
        <v>78.334740635985042</v>
      </c>
      <c r="X5242">
        <v>2583.5702588137269</v>
      </c>
      <c r="Y5242">
        <v>3877.9221360119486</v>
      </c>
      <c r="Z5242">
        <v>2140.5706934276914</v>
      </c>
      <c r="AA5242">
        <v>1010.9701147942733</v>
      </c>
      <c r="AB5242">
        <v>1172.8708505896395</v>
      </c>
      <c r="AC5242">
        <v>3199.2566520734463</v>
      </c>
      <c r="AD5242">
        <v>0</v>
      </c>
      <c r="AE5242">
        <v>14063.495446346711</v>
      </c>
    </row>
    <row r="5243" spans="1:31" x14ac:dyDescent="0.3">
      <c r="A5243">
        <v>2699457</v>
      </c>
      <c r="B5243">
        <v>1</v>
      </c>
      <c r="C5243" t="s">
        <v>80</v>
      </c>
      <c r="D5243" t="s">
        <v>102</v>
      </c>
      <c r="E5243" t="s">
        <v>145</v>
      </c>
      <c r="F5243" t="s">
        <v>718</v>
      </c>
      <c r="G5243" t="s">
        <v>165</v>
      </c>
      <c r="H5243" t="s">
        <v>135</v>
      </c>
      <c r="I5243" t="s">
        <v>136</v>
      </c>
      <c r="J5243" t="s">
        <v>137</v>
      </c>
      <c r="K5243" t="s">
        <v>166</v>
      </c>
      <c r="L5243" t="s">
        <v>14784</v>
      </c>
      <c r="M5243" t="s">
        <v>14785</v>
      </c>
      <c r="N5243">
        <v>3.681944444</v>
      </c>
      <c r="O5243">
        <v>0</v>
      </c>
      <c r="P5243">
        <v>39</v>
      </c>
      <c r="Q5243">
        <v>0</v>
      </c>
      <c r="R5243">
        <v>131</v>
      </c>
      <c r="S5243">
        <v>0</v>
      </c>
      <c r="T5243">
        <v>51</v>
      </c>
      <c r="U5243">
        <v>0</v>
      </c>
      <c r="V5243">
        <v>0</v>
      </c>
      <c r="W5243">
        <v>0</v>
      </c>
      <c r="X5243">
        <v>21.090931148157964</v>
      </c>
      <c r="Y5243">
        <v>0</v>
      </c>
      <c r="Z5243">
        <v>248.43202834742863</v>
      </c>
      <c r="AA5243">
        <v>0</v>
      </c>
      <c r="AB5243">
        <v>277.94644856211556</v>
      </c>
      <c r="AC5243">
        <v>0</v>
      </c>
      <c r="AD5243">
        <v>0</v>
      </c>
      <c r="AE5243">
        <v>547.46940805770214</v>
      </c>
    </row>
    <row r="5244" spans="1:31" x14ac:dyDescent="0.3">
      <c r="A5244">
        <v>2699492</v>
      </c>
      <c r="B5244">
        <v>1</v>
      </c>
      <c r="C5244" t="s">
        <v>81</v>
      </c>
      <c r="D5244" t="s">
        <v>115</v>
      </c>
      <c r="E5244" t="s">
        <v>145</v>
      </c>
      <c r="F5244" t="s">
        <v>8714</v>
      </c>
      <c r="G5244" t="s">
        <v>346</v>
      </c>
      <c r="H5244" t="s">
        <v>135</v>
      </c>
      <c r="I5244" t="s">
        <v>136</v>
      </c>
      <c r="J5244" t="s">
        <v>137</v>
      </c>
      <c r="K5244" t="s">
        <v>166</v>
      </c>
      <c r="L5244" t="s">
        <v>14786</v>
      </c>
      <c r="M5244" t="s">
        <v>14787</v>
      </c>
      <c r="N5244">
        <v>6.4436111110000001</v>
      </c>
      <c r="O5244">
        <v>0</v>
      </c>
      <c r="P5244">
        <v>316</v>
      </c>
      <c r="Q5244">
        <v>0</v>
      </c>
      <c r="R5244">
        <v>11</v>
      </c>
      <c r="S5244">
        <v>0</v>
      </c>
      <c r="T5244">
        <v>15</v>
      </c>
      <c r="U5244">
        <v>0</v>
      </c>
      <c r="V5244">
        <v>0</v>
      </c>
      <c r="W5244">
        <v>0</v>
      </c>
      <c r="X5244">
        <v>127.36851353550793</v>
      </c>
      <c r="Y5244">
        <v>0</v>
      </c>
      <c r="Z5244">
        <v>54.877764205437217</v>
      </c>
      <c r="AA5244">
        <v>0</v>
      </c>
      <c r="AB5244">
        <v>18.573969413815437</v>
      </c>
      <c r="AC5244">
        <v>0</v>
      </c>
      <c r="AD5244">
        <v>0</v>
      </c>
      <c r="AE5244">
        <v>200.82024715476058</v>
      </c>
    </row>
    <row r="5245" spans="1:31" x14ac:dyDescent="0.3">
      <c r="A5245">
        <v>2699513</v>
      </c>
      <c r="B5245">
        <v>1</v>
      </c>
      <c r="C5245" t="s">
        <v>81</v>
      </c>
      <c r="D5245" t="s">
        <v>128</v>
      </c>
      <c r="E5245" t="s">
        <v>145</v>
      </c>
      <c r="F5245" t="s">
        <v>14339</v>
      </c>
      <c r="G5245" t="s">
        <v>176</v>
      </c>
      <c r="H5245" t="s">
        <v>135</v>
      </c>
      <c r="I5245" t="s">
        <v>136</v>
      </c>
      <c r="J5245" t="s">
        <v>137</v>
      </c>
      <c r="K5245" t="s">
        <v>138</v>
      </c>
      <c r="L5245" t="s">
        <v>14788</v>
      </c>
      <c r="M5245" t="s">
        <v>14789</v>
      </c>
      <c r="N5245">
        <v>4.6994444440000001</v>
      </c>
      <c r="O5245">
        <v>0</v>
      </c>
      <c r="P5245">
        <v>88</v>
      </c>
      <c r="Q5245">
        <v>0</v>
      </c>
      <c r="R5245">
        <v>2</v>
      </c>
      <c r="S5245">
        <v>0</v>
      </c>
      <c r="T5245">
        <v>6</v>
      </c>
      <c r="U5245">
        <v>0</v>
      </c>
      <c r="V5245">
        <v>0</v>
      </c>
      <c r="W5245">
        <v>0</v>
      </c>
      <c r="X5245">
        <v>41.546933562775017</v>
      </c>
      <c r="Y5245">
        <v>0</v>
      </c>
      <c r="Z5245">
        <v>13.059107413206634</v>
      </c>
      <c r="AA5245">
        <v>0</v>
      </c>
      <c r="AB5245">
        <v>20.420999099129919</v>
      </c>
      <c r="AC5245">
        <v>0</v>
      </c>
      <c r="AD5245">
        <v>0</v>
      </c>
      <c r="AE5245">
        <v>75.027040075111572</v>
      </c>
    </row>
    <row r="5246" spans="1:31" x14ac:dyDescent="0.3">
      <c r="A5246">
        <v>2699617</v>
      </c>
      <c r="B5246">
        <v>1</v>
      </c>
      <c r="C5246" t="s">
        <v>81</v>
      </c>
      <c r="D5246" t="s">
        <v>128</v>
      </c>
      <c r="E5246" t="s">
        <v>145</v>
      </c>
      <c r="F5246" t="s">
        <v>2116</v>
      </c>
      <c r="G5246" t="s">
        <v>165</v>
      </c>
      <c r="H5246" t="s">
        <v>135</v>
      </c>
      <c r="I5246" t="s">
        <v>136</v>
      </c>
      <c r="J5246" t="s">
        <v>137</v>
      </c>
      <c r="K5246" t="s">
        <v>166</v>
      </c>
      <c r="L5246" t="s">
        <v>14790</v>
      </c>
      <c r="M5246" t="s">
        <v>14791</v>
      </c>
      <c r="N5246">
        <v>1.4227777770000001</v>
      </c>
      <c r="O5246">
        <v>4</v>
      </c>
      <c r="P5246">
        <v>90</v>
      </c>
      <c r="Q5246">
        <v>10</v>
      </c>
      <c r="R5246">
        <v>103</v>
      </c>
      <c r="S5246">
        <v>9</v>
      </c>
      <c r="T5246">
        <v>13</v>
      </c>
      <c r="U5246">
        <v>1</v>
      </c>
      <c r="V5246">
        <v>0</v>
      </c>
      <c r="W5246">
        <v>1.9819472901290494</v>
      </c>
      <c r="X5246">
        <v>23.915219407858562</v>
      </c>
      <c r="Y5246">
        <v>17.262892597498439</v>
      </c>
      <c r="Z5246">
        <v>45.618877796316312</v>
      </c>
      <c r="AA5246">
        <v>109.50271515347929</v>
      </c>
      <c r="AB5246">
        <v>17.896796454846804</v>
      </c>
      <c r="AC5246">
        <v>80.872969716198611</v>
      </c>
      <c r="AD5246">
        <v>0</v>
      </c>
      <c r="AE5246">
        <v>297.05141841632701</v>
      </c>
    </row>
    <row r="5247" spans="1:31" x14ac:dyDescent="0.3">
      <c r="A5247">
        <v>2699681</v>
      </c>
      <c r="B5247">
        <v>1</v>
      </c>
      <c r="C5247" t="s">
        <v>81</v>
      </c>
      <c r="D5247" t="s">
        <v>128</v>
      </c>
      <c r="E5247" t="s">
        <v>132</v>
      </c>
      <c r="F5247" t="s">
        <v>179</v>
      </c>
      <c r="G5247" t="s">
        <v>409</v>
      </c>
      <c r="H5247" t="s">
        <v>135</v>
      </c>
      <c r="I5247" t="s">
        <v>136</v>
      </c>
      <c r="J5247" t="s">
        <v>137</v>
      </c>
      <c r="K5247" t="s">
        <v>138</v>
      </c>
      <c r="L5247" t="s">
        <v>14792</v>
      </c>
      <c r="M5247" t="s">
        <v>14793</v>
      </c>
      <c r="N5247">
        <v>0.402777777</v>
      </c>
      <c r="O5247">
        <v>7</v>
      </c>
      <c r="P5247">
        <v>1192</v>
      </c>
      <c r="Q5247">
        <v>3</v>
      </c>
      <c r="R5247">
        <v>3</v>
      </c>
      <c r="S5247">
        <v>3</v>
      </c>
      <c r="T5247">
        <v>87</v>
      </c>
      <c r="U5247">
        <v>0</v>
      </c>
      <c r="V5247">
        <v>0</v>
      </c>
      <c r="W5247">
        <v>4.7772972619343124</v>
      </c>
      <c r="X5247">
        <v>46.657241298470169</v>
      </c>
      <c r="Y5247">
        <v>7.3443840704659022</v>
      </c>
      <c r="Z5247">
        <v>1.0632144232178917</v>
      </c>
      <c r="AA5247">
        <v>13.560516629176389</v>
      </c>
      <c r="AB5247">
        <v>8.1158834313892516</v>
      </c>
      <c r="AC5247">
        <v>0</v>
      </c>
      <c r="AD5247">
        <v>0</v>
      </c>
      <c r="AE5247">
        <v>81.51853711465391</v>
      </c>
    </row>
    <row r="5248" spans="1:31" x14ac:dyDescent="0.3">
      <c r="A5248">
        <v>2699840</v>
      </c>
      <c r="B5248">
        <v>1</v>
      </c>
      <c r="C5248" t="s">
        <v>80</v>
      </c>
      <c r="D5248" t="s">
        <v>94</v>
      </c>
      <c r="E5248" t="s">
        <v>160</v>
      </c>
      <c r="F5248" t="s">
        <v>14794</v>
      </c>
      <c r="G5248" t="s">
        <v>409</v>
      </c>
      <c r="H5248" t="s">
        <v>135</v>
      </c>
      <c r="I5248" t="s">
        <v>136</v>
      </c>
      <c r="J5248" t="s">
        <v>137</v>
      </c>
      <c r="K5248" t="s">
        <v>138</v>
      </c>
      <c r="L5248" t="s">
        <v>14795</v>
      </c>
      <c r="M5248" t="s">
        <v>14796</v>
      </c>
      <c r="N5248">
        <v>2.173333333</v>
      </c>
      <c r="O5248">
        <v>0</v>
      </c>
      <c r="P5248">
        <v>0</v>
      </c>
      <c r="Q5248">
        <v>35</v>
      </c>
      <c r="R5248">
        <v>138</v>
      </c>
      <c r="S5248">
        <v>2</v>
      </c>
      <c r="T5248">
        <v>11</v>
      </c>
      <c r="U5248">
        <v>0</v>
      </c>
      <c r="V5248">
        <v>0</v>
      </c>
      <c r="W5248">
        <v>0</v>
      </c>
      <c r="X5248">
        <v>0</v>
      </c>
      <c r="Y5248">
        <v>8.6609418891085888</v>
      </c>
      <c r="Z5248">
        <v>18.596958720917563</v>
      </c>
      <c r="AA5248">
        <v>23.533649863079056</v>
      </c>
      <c r="AB5248">
        <v>6.3032594336400001</v>
      </c>
      <c r="AC5248">
        <v>0</v>
      </c>
      <c r="AD5248">
        <v>0</v>
      </c>
      <c r="AE5248">
        <v>57.094809906745205</v>
      </c>
    </row>
    <row r="5249" spans="1:31" x14ac:dyDescent="0.3">
      <c r="A5249">
        <v>2699884</v>
      </c>
      <c r="B5249">
        <v>1</v>
      </c>
      <c r="C5249" t="s">
        <v>80</v>
      </c>
      <c r="D5249" t="s">
        <v>105</v>
      </c>
      <c r="E5249" t="s">
        <v>213</v>
      </c>
      <c r="F5249" t="s">
        <v>14797</v>
      </c>
      <c r="G5249" t="s">
        <v>215</v>
      </c>
      <c r="H5249" t="s">
        <v>187</v>
      </c>
      <c r="I5249" t="s">
        <v>136</v>
      </c>
      <c r="J5249" t="s">
        <v>137</v>
      </c>
      <c r="K5249" t="s">
        <v>138</v>
      </c>
      <c r="L5249" t="s">
        <v>14798</v>
      </c>
      <c r="M5249" t="s">
        <v>14799</v>
      </c>
      <c r="N5249">
        <v>2.7144444440000002</v>
      </c>
      <c r="O5249">
        <v>0</v>
      </c>
      <c r="P5249">
        <v>5</v>
      </c>
      <c r="Q5249">
        <v>0</v>
      </c>
      <c r="R5249">
        <v>0</v>
      </c>
      <c r="S5249">
        <v>0</v>
      </c>
      <c r="T5249">
        <v>0</v>
      </c>
      <c r="U5249">
        <v>0</v>
      </c>
      <c r="V5249">
        <v>0</v>
      </c>
      <c r="W5249">
        <v>0</v>
      </c>
      <c r="X5249">
        <v>2.9847154417333339</v>
      </c>
      <c r="Y5249">
        <v>0</v>
      </c>
      <c r="Z5249">
        <v>0</v>
      </c>
      <c r="AA5249">
        <v>0</v>
      </c>
      <c r="AB5249">
        <v>0</v>
      </c>
      <c r="AC5249">
        <v>0</v>
      </c>
      <c r="AD5249">
        <v>0</v>
      </c>
      <c r="AE5249">
        <v>2.9847154417333339</v>
      </c>
    </row>
    <row r="5250" spans="1:31" x14ac:dyDescent="0.3">
      <c r="A5250">
        <v>2699891</v>
      </c>
      <c r="B5250">
        <v>1</v>
      </c>
      <c r="C5250" t="s">
        <v>81</v>
      </c>
      <c r="D5250" t="s">
        <v>122</v>
      </c>
      <c r="E5250" t="s">
        <v>213</v>
      </c>
      <c r="F5250" t="s">
        <v>14800</v>
      </c>
      <c r="G5250" t="s">
        <v>688</v>
      </c>
      <c r="H5250" t="s">
        <v>187</v>
      </c>
      <c r="I5250" t="s">
        <v>136</v>
      </c>
      <c r="J5250" t="s">
        <v>137</v>
      </c>
      <c r="K5250" t="s">
        <v>138</v>
      </c>
      <c r="L5250" t="s">
        <v>14801</v>
      </c>
      <c r="M5250" t="s">
        <v>14802</v>
      </c>
      <c r="N5250">
        <v>2.6744444440000001</v>
      </c>
      <c r="O5250">
        <v>0</v>
      </c>
      <c r="P5250">
        <v>1</v>
      </c>
      <c r="Q5250">
        <v>0</v>
      </c>
      <c r="R5250">
        <v>0</v>
      </c>
      <c r="S5250">
        <v>0</v>
      </c>
      <c r="T5250">
        <v>0</v>
      </c>
      <c r="U5250">
        <v>0</v>
      </c>
      <c r="V5250">
        <v>0</v>
      </c>
      <c r="W5250">
        <v>0</v>
      </c>
      <c r="X5250">
        <v>0.50411804851544118</v>
      </c>
      <c r="Y5250">
        <v>0</v>
      </c>
      <c r="Z5250">
        <v>0</v>
      </c>
      <c r="AA5250">
        <v>0</v>
      </c>
      <c r="AB5250">
        <v>0</v>
      </c>
      <c r="AC5250">
        <v>0</v>
      </c>
      <c r="AD5250">
        <v>0</v>
      </c>
      <c r="AE5250">
        <v>0.50411804851544118</v>
      </c>
    </row>
    <row r="5251" spans="1:31" x14ac:dyDescent="0.3">
      <c r="A5251">
        <v>2699896</v>
      </c>
      <c r="B5251">
        <v>1</v>
      </c>
      <c r="C5251" t="s">
        <v>80</v>
      </c>
      <c r="D5251" t="s">
        <v>84</v>
      </c>
      <c r="E5251" t="s">
        <v>184</v>
      </c>
      <c r="F5251" t="s">
        <v>14803</v>
      </c>
      <c r="G5251" t="s">
        <v>273</v>
      </c>
      <c r="H5251" t="s">
        <v>187</v>
      </c>
      <c r="I5251" t="s">
        <v>136</v>
      </c>
      <c r="J5251" t="s">
        <v>137</v>
      </c>
      <c r="K5251" t="s">
        <v>138</v>
      </c>
      <c r="L5251" t="s">
        <v>14804</v>
      </c>
      <c r="M5251" t="s">
        <v>14805</v>
      </c>
      <c r="N5251">
        <v>1.7113888880000001</v>
      </c>
      <c r="O5251">
        <v>0</v>
      </c>
      <c r="P5251">
        <v>272</v>
      </c>
      <c r="Q5251">
        <v>0</v>
      </c>
      <c r="R5251">
        <v>0</v>
      </c>
      <c r="S5251">
        <v>0</v>
      </c>
      <c r="T5251">
        <v>8</v>
      </c>
      <c r="U5251">
        <v>0</v>
      </c>
      <c r="V5251">
        <v>0</v>
      </c>
      <c r="W5251">
        <v>0</v>
      </c>
      <c r="X5251">
        <v>75.668733706061502</v>
      </c>
      <c r="Y5251">
        <v>0</v>
      </c>
      <c r="Z5251">
        <v>0</v>
      </c>
      <c r="AA5251">
        <v>0</v>
      </c>
      <c r="AB5251">
        <v>6.3347347970005785</v>
      </c>
      <c r="AC5251">
        <v>0</v>
      </c>
      <c r="AD5251">
        <v>0</v>
      </c>
      <c r="AE5251">
        <v>82.003468503062081</v>
      </c>
    </row>
    <row r="5252" spans="1:31" x14ac:dyDescent="0.3">
      <c r="A5252">
        <v>2699901</v>
      </c>
      <c r="B5252">
        <v>1</v>
      </c>
      <c r="C5252" t="s">
        <v>80</v>
      </c>
      <c r="D5252" t="s">
        <v>97</v>
      </c>
      <c r="E5252" t="s">
        <v>213</v>
      </c>
      <c r="F5252" t="s">
        <v>14806</v>
      </c>
      <c r="G5252" t="s">
        <v>688</v>
      </c>
      <c r="H5252" t="s">
        <v>187</v>
      </c>
      <c r="I5252" t="s">
        <v>136</v>
      </c>
      <c r="J5252" t="s">
        <v>137</v>
      </c>
      <c r="K5252" t="s">
        <v>138</v>
      </c>
      <c r="L5252" t="s">
        <v>14807</v>
      </c>
      <c r="M5252" t="s">
        <v>14808</v>
      </c>
      <c r="N5252">
        <v>1.7741666659999999</v>
      </c>
      <c r="O5252">
        <v>0</v>
      </c>
      <c r="P5252">
        <v>1</v>
      </c>
      <c r="Q5252">
        <v>0</v>
      </c>
      <c r="R5252">
        <v>0</v>
      </c>
      <c r="S5252">
        <v>0</v>
      </c>
      <c r="T5252">
        <v>0</v>
      </c>
      <c r="U5252">
        <v>0</v>
      </c>
      <c r="V5252">
        <v>0</v>
      </c>
      <c r="W5252">
        <v>0</v>
      </c>
      <c r="X5252">
        <v>1.017398966626945</v>
      </c>
      <c r="Y5252">
        <v>0</v>
      </c>
      <c r="Z5252">
        <v>0</v>
      </c>
      <c r="AA5252">
        <v>0</v>
      </c>
      <c r="AB5252">
        <v>0</v>
      </c>
      <c r="AC5252">
        <v>0</v>
      </c>
      <c r="AD5252">
        <v>0</v>
      </c>
      <c r="AE5252">
        <v>1.017398966626945</v>
      </c>
    </row>
    <row r="5253" spans="1:31" x14ac:dyDescent="0.3">
      <c r="A5253">
        <v>2699909</v>
      </c>
      <c r="B5253">
        <v>1</v>
      </c>
      <c r="C5253" t="s">
        <v>80</v>
      </c>
      <c r="D5253" t="s">
        <v>96</v>
      </c>
      <c r="E5253" t="s">
        <v>428</v>
      </c>
      <c r="F5253" t="s">
        <v>14809</v>
      </c>
      <c r="G5253" t="s">
        <v>903</v>
      </c>
      <c r="H5253" t="s">
        <v>187</v>
      </c>
      <c r="I5253" t="s">
        <v>136</v>
      </c>
      <c r="J5253" t="s">
        <v>137</v>
      </c>
      <c r="K5253" t="s">
        <v>138</v>
      </c>
      <c r="L5253" t="s">
        <v>14810</v>
      </c>
      <c r="M5253" t="s">
        <v>14811</v>
      </c>
      <c r="N5253">
        <v>1.243055555</v>
      </c>
      <c r="O5253">
        <v>0</v>
      </c>
      <c r="P5253">
        <v>19</v>
      </c>
      <c r="Q5253">
        <v>0</v>
      </c>
      <c r="R5253">
        <v>0</v>
      </c>
      <c r="S5253">
        <v>0</v>
      </c>
      <c r="T5253">
        <v>5</v>
      </c>
      <c r="U5253">
        <v>0</v>
      </c>
      <c r="V5253">
        <v>0</v>
      </c>
      <c r="W5253">
        <v>0</v>
      </c>
      <c r="X5253">
        <v>3.4517474401529245</v>
      </c>
      <c r="Y5253">
        <v>0</v>
      </c>
      <c r="Z5253">
        <v>0</v>
      </c>
      <c r="AA5253">
        <v>0</v>
      </c>
      <c r="AB5253">
        <v>2.9573974342180112</v>
      </c>
      <c r="AC5253">
        <v>0</v>
      </c>
      <c r="AD5253">
        <v>0</v>
      </c>
      <c r="AE5253">
        <v>6.4091448743709361</v>
      </c>
    </row>
    <row r="5254" spans="1:31" x14ac:dyDescent="0.3">
      <c r="A5254">
        <v>2699917</v>
      </c>
      <c r="B5254">
        <v>1</v>
      </c>
      <c r="C5254" t="s">
        <v>81</v>
      </c>
      <c r="D5254" t="s">
        <v>115</v>
      </c>
      <c r="E5254" t="s">
        <v>244</v>
      </c>
      <c r="F5254" t="s">
        <v>14812</v>
      </c>
      <c r="G5254" t="s">
        <v>409</v>
      </c>
      <c r="H5254" t="s">
        <v>187</v>
      </c>
      <c r="I5254" t="s">
        <v>136</v>
      </c>
      <c r="J5254" t="s">
        <v>137</v>
      </c>
      <c r="K5254" t="s">
        <v>138</v>
      </c>
      <c r="L5254" t="s">
        <v>14813</v>
      </c>
      <c r="M5254" t="s">
        <v>14814</v>
      </c>
      <c r="N5254">
        <v>0.65194444399999996</v>
      </c>
      <c r="O5254">
        <v>0</v>
      </c>
      <c r="P5254">
        <v>185</v>
      </c>
      <c r="Q5254">
        <v>0</v>
      </c>
      <c r="R5254">
        <v>0</v>
      </c>
      <c r="S5254">
        <v>0</v>
      </c>
      <c r="T5254">
        <v>8</v>
      </c>
      <c r="U5254">
        <v>0</v>
      </c>
      <c r="V5254">
        <v>0</v>
      </c>
      <c r="W5254">
        <v>0</v>
      </c>
      <c r="X5254">
        <v>8.9073155870824383</v>
      </c>
      <c r="Y5254">
        <v>0</v>
      </c>
      <c r="Z5254">
        <v>0</v>
      </c>
      <c r="AA5254">
        <v>0</v>
      </c>
      <c r="AB5254">
        <v>0.42139479336019919</v>
      </c>
      <c r="AC5254">
        <v>0</v>
      </c>
      <c r="AD5254">
        <v>0</v>
      </c>
      <c r="AE5254">
        <v>9.3287103804426383</v>
      </c>
    </row>
    <row r="5255" spans="1:31" x14ac:dyDescent="0.3">
      <c r="A5255">
        <v>2699923</v>
      </c>
      <c r="B5255">
        <v>1</v>
      </c>
      <c r="C5255" t="s">
        <v>80</v>
      </c>
      <c r="D5255" t="s">
        <v>85</v>
      </c>
      <c r="E5255" t="s">
        <v>428</v>
      </c>
      <c r="F5255" t="s">
        <v>4234</v>
      </c>
      <c r="G5255" t="s">
        <v>186</v>
      </c>
      <c r="H5255" t="s">
        <v>187</v>
      </c>
      <c r="I5255" t="s">
        <v>136</v>
      </c>
      <c r="J5255" t="s">
        <v>137</v>
      </c>
      <c r="K5255" t="s">
        <v>138</v>
      </c>
      <c r="L5255" t="s">
        <v>14815</v>
      </c>
      <c r="M5255" t="s">
        <v>14816</v>
      </c>
      <c r="N5255">
        <v>1.1525000000000001</v>
      </c>
      <c r="O5255">
        <v>0</v>
      </c>
      <c r="P5255">
        <v>48</v>
      </c>
      <c r="Q5255">
        <v>0</v>
      </c>
      <c r="R5255">
        <v>0</v>
      </c>
      <c r="S5255">
        <v>0</v>
      </c>
      <c r="T5255">
        <v>21</v>
      </c>
      <c r="U5255">
        <v>0</v>
      </c>
      <c r="V5255">
        <v>0</v>
      </c>
      <c r="W5255">
        <v>0</v>
      </c>
      <c r="X5255">
        <v>8.6863156337665473</v>
      </c>
      <c r="Y5255">
        <v>0</v>
      </c>
      <c r="Z5255">
        <v>0</v>
      </c>
      <c r="AA5255">
        <v>0</v>
      </c>
      <c r="AB5255">
        <v>7.2378681356411789</v>
      </c>
      <c r="AC5255">
        <v>0</v>
      </c>
      <c r="AD5255">
        <v>0</v>
      </c>
      <c r="AE5255">
        <v>15.924183769407726</v>
      </c>
    </row>
    <row r="5256" spans="1:31" x14ac:dyDescent="0.3">
      <c r="A5256">
        <v>2684938</v>
      </c>
      <c r="B5256">
        <v>1</v>
      </c>
      <c r="C5256" t="s">
        <v>80</v>
      </c>
      <c r="D5256" t="s">
        <v>83</v>
      </c>
      <c r="E5256" t="s">
        <v>145</v>
      </c>
      <c r="F5256" t="s">
        <v>14817</v>
      </c>
      <c r="G5256" t="s">
        <v>346</v>
      </c>
      <c r="H5256" t="s">
        <v>135</v>
      </c>
      <c r="I5256" t="s">
        <v>136</v>
      </c>
      <c r="J5256" t="s">
        <v>137</v>
      </c>
      <c r="K5256" t="s">
        <v>166</v>
      </c>
      <c r="L5256" t="s">
        <v>14818</v>
      </c>
      <c r="M5256" t="s">
        <v>14819</v>
      </c>
      <c r="N5256">
        <v>9.8086111109999994</v>
      </c>
      <c r="O5256">
        <v>1</v>
      </c>
      <c r="P5256">
        <v>14</v>
      </c>
      <c r="Q5256">
        <v>0</v>
      </c>
      <c r="R5256">
        <v>1</v>
      </c>
      <c r="S5256">
        <v>20</v>
      </c>
      <c r="T5256">
        <v>35</v>
      </c>
      <c r="U5256">
        <v>6</v>
      </c>
      <c r="V5256">
        <v>1</v>
      </c>
      <c r="W5256">
        <v>7.2554405395722608</v>
      </c>
      <c r="X5256">
        <v>25.067875566129064</v>
      </c>
      <c r="Y5256">
        <v>0</v>
      </c>
      <c r="Z5256">
        <v>23.277105612513697</v>
      </c>
      <c r="AA5256">
        <v>1209.9959386282387</v>
      </c>
      <c r="AB5256">
        <v>850.48350877700875</v>
      </c>
      <c r="AC5256">
        <v>2708.8395664685936</v>
      </c>
      <c r="AD5256">
        <v>124.61214679568198</v>
      </c>
      <c r="AE5256">
        <v>4949.5315823877381</v>
      </c>
    </row>
    <row r="5257" spans="1:31" x14ac:dyDescent="0.3">
      <c r="A5257">
        <v>2694437</v>
      </c>
      <c r="B5257">
        <v>1</v>
      </c>
      <c r="C5257" t="s">
        <v>80</v>
      </c>
      <c r="D5257" t="s">
        <v>88</v>
      </c>
      <c r="E5257" t="s">
        <v>145</v>
      </c>
      <c r="F5257" t="s">
        <v>14820</v>
      </c>
      <c r="G5257" t="s">
        <v>134</v>
      </c>
      <c r="H5257" t="s">
        <v>135</v>
      </c>
      <c r="I5257" t="s">
        <v>136</v>
      </c>
      <c r="J5257" t="s">
        <v>137</v>
      </c>
      <c r="K5257" t="s">
        <v>138</v>
      </c>
      <c r="L5257" t="s">
        <v>14821</v>
      </c>
      <c r="M5257" t="s">
        <v>14822</v>
      </c>
      <c r="N5257">
        <v>0.21416666600000001</v>
      </c>
      <c r="O5257">
        <v>0</v>
      </c>
      <c r="P5257">
        <v>0</v>
      </c>
      <c r="Q5257">
        <v>0</v>
      </c>
      <c r="R5257">
        <v>0</v>
      </c>
      <c r="S5257">
        <v>1</v>
      </c>
      <c r="T5257">
        <v>0</v>
      </c>
      <c r="U5257">
        <v>0</v>
      </c>
      <c r="V5257">
        <v>0</v>
      </c>
      <c r="W5257">
        <v>0</v>
      </c>
      <c r="X5257">
        <v>0</v>
      </c>
      <c r="Y5257">
        <v>0</v>
      </c>
      <c r="Z5257">
        <v>0</v>
      </c>
      <c r="AA5257">
        <v>0.97832014522205424</v>
      </c>
      <c r="AB5257">
        <v>0</v>
      </c>
      <c r="AC5257">
        <v>0</v>
      </c>
      <c r="AD5257">
        <v>0</v>
      </c>
      <c r="AE5257">
        <v>0.97832014522205424</v>
      </c>
    </row>
    <row r="5258" spans="1:31" x14ac:dyDescent="0.3">
      <c r="A5258">
        <v>2696005</v>
      </c>
      <c r="B5258">
        <v>1</v>
      </c>
      <c r="C5258" t="s">
        <v>80</v>
      </c>
      <c r="D5258" t="s">
        <v>84</v>
      </c>
      <c r="E5258" t="s">
        <v>145</v>
      </c>
      <c r="F5258" t="s">
        <v>14823</v>
      </c>
      <c r="G5258" t="s">
        <v>442</v>
      </c>
      <c r="H5258" t="s">
        <v>135</v>
      </c>
      <c r="I5258" t="s">
        <v>136</v>
      </c>
      <c r="J5258" t="s">
        <v>137</v>
      </c>
      <c r="K5258" t="s">
        <v>166</v>
      </c>
      <c r="L5258" t="s">
        <v>14824</v>
      </c>
      <c r="M5258" t="s">
        <v>14825</v>
      </c>
      <c r="N5258">
        <v>0.18444444400000001</v>
      </c>
      <c r="O5258">
        <v>0</v>
      </c>
      <c r="P5258">
        <v>634</v>
      </c>
      <c r="Q5258">
        <v>0</v>
      </c>
      <c r="R5258">
        <v>0</v>
      </c>
      <c r="S5258">
        <v>0</v>
      </c>
      <c r="T5258">
        <v>131</v>
      </c>
      <c r="U5258">
        <v>0</v>
      </c>
      <c r="V5258">
        <v>0</v>
      </c>
      <c r="W5258">
        <v>0</v>
      </c>
      <c r="X5258">
        <v>19.482590168299737</v>
      </c>
      <c r="Y5258">
        <v>0</v>
      </c>
      <c r="Z5258">
        <v>0</v>
      </c>
      <c r="AA5258">
        <v>0</v>
      </c>
      <c r="AB5258">
        <v>17.305091906543009</v>
      </c>
      <c r="AC5258">
        <v>0</v>
      </c>
      <c r="AD5258">
        <v>0</v>
      </c>
      <c r="AE5258">
        <v>36.787682074842749</v>
      </c>
    </row>
    <row r="5259" spans="1:31" x14ac:dyDescent="0.3">
      <c r="A5259">
        <v>2697821</v>
      </c>
      <c r="B5259">
        <v>2</v>
      </c>
      <c r="C5259" t="s">
        <v>80</v>
      </c>
      <c r="D5259" t="s">
        <v>88</v>
      </c>
      <c r="E5259" t="s">
        <v>145</v>
      </c>
      <c r="F5259" t="s">
        <v>14826</v>
      </c>
      <c r="G5259" t="s">
        <v>147</v>
      </c>
      <c r="H5259" t="s">
        <v>135</v>
      </c>
      <c r="I5259" t="s">
        <v>136</v>
      </c>
      <c r="J5259" t="s">
        <v>3</v>
      </c>
      <c r="K5259" t="s">
        <v>138</v>
      </c>
      <c r="L5259" t="s">
        <v>312</v>
      </c>
      <c r="M5259" t="s">
        <v>14827</v>
      </c>
      <c r="N5259">
        <v>0.15666666600000001</v>
      </c>
      <c r="O5259">
        <v>0</v>
      </c>
      <c r="P5259">
        <v>2789</v>
      </c>
      <c r="Q5259">
        <v>0</v>
      </c>
      <c r="R5259">
        <v>0</v>
      </c>
      <c r="S5259">
        <v>1</v>
      </c>
      <c r="T5259">
        <v>191</v>
      </c>
      <c r="U5259">
        <v>0</v>
      </c>
      <c r="V5259">
        <v>0</v>
      </c>
      <c r="W5259">
        <v>0</v>
      </c>
      <c r="X5259">
        <v>96.102195233602458</v>
      </c>
      <c r="Y5259">
        <v>0</v>
      </c>
      <c r="Z5259">
        <v>0</v>
      </c>
      <c r="AA5259">
        <v>1.7050478508698879</v>
      </c>
      <c r="AB5259">
        <v>42.647301682481135</v>
      </c>
      <c r="AC5259">
        <v>0</v>
      </c>
      <c r="AD5259">
        <v>0</v>
      </c>
      <c r="AE5259">
        <v>140.45454476695349</v>
      </c>
    </row>
    <row r="5260" spans="1:31" x14ac:dyDescent="0.3">
      <c r="A5260">
        <v>2697821</v>
      </c>
      <c r="B5260">
        <v>3</v>
      </c>
      <c r="C5260" t="s">
        <v>80</v>
      </c>
      <c r="D5260" t="s">
        <v>88</v>
      </c>
      <c r="E5260" t="s">
        <v>145</v>
      </c>
      <c r="F5260" t="s">
        <v>14828</v>
      </c>
      <c r="G5260" t="s">
        <v>147</v>
      </c>
      <c r="H5260" t="s">
        <v>135</v>
      </c>
      <c r="I5260" t="s">
        <v>136</v>
      </c>
      <c r="J5260" t="s">
        <v>3</v>
      </c>
      <c r="K5260" t="s">
        <v>138</v>
      </c>
      <c r="L5260" t="s">
        <v>14827</v>
      </c>
      <c r="M5260" t="s">
        <v>14829</v>
      </c>
      <c r="N5260">
        <v>0.31</v>
      </c>
      <c r="O5260">
        <v>0</v>
      </c>
      <c r="P5260">
        <v>2700</v>
      </c>
      <c r="Q5260">
        <v>0</v>
      </c>
      <c r="R5260">
        <v>0</v>
      </c>
      <c r="S5260">
        <v>1</v>
      </c>
      <c r="T5260">
        <v>154</v>
      </c>
      <c r="U5260">
        <v>0</v>
      </c>
      <c r="V5260">
        <v>0</v>
      </c>
      <c r="W5260">
        <v>0</v>
      </c>
      <c r="X5260">
        <v>184.94236960373314</v>
      </c>
      <c r="Y5260">
        <v>0</v>
      </c>
      <c r="Z5260">
        <v>0</v>
      </c>
      <c r="AA5260">
        <v>3.3396057202441085</v>
      </c>
      <c r="AB5260">
        <v>78.551157790313681</v>
      </c>
      <c r="AC5260">
        <v>0</v>
      </c>
      <c r="AD5260">
        <v>0</v>
      </c>
      <c r="AE5260">
        <v>266.83313311429094</v>
      </c>
    </row>
    <row r="5261" spans="1:31" x14ac:dyDescent="0.3">
      <c r="A5261">
        <v>2699326</v>
      </c>
      <c r="B5261">
        <v>1</v>
      </c>
      <c r="C5261" t="s">
        <v>80</v>
      </c>
      <c r="D5261" t="s">
        <v>97</v>
      </c>
      <c r="E5261" t="s">
        <v>160</v>
      </c>
      <c r="F5261" t="s">
        <v>14830</v>
      </c>
      <c r="G5261" t="s">
        <v>134</v>
      </c>
      <c r="H5261" t="s">
        <v>135</v>
      </c>
      <c r="I5261" t="s">
        <v>136</v>
      </c>
      <c r="J5261" t="s">
        <v>137</v>
      </c>
      <c r="K5261" t="s">
        <v>138</v>
      </c>
      <c r="L5261" t="s">
        <v>14831</v>
      </c>
      <c r="M5261" t="s">
        <v>14832</v>
      </c>
      <c r="N5261">
        <v>0.41111111099999997</v>
      </c>
      <c r="O5261">
        <v>16</v>
      </c>
      <c r="P5261">
        <v>2112</v>
      </c>
      <c r="Q5261">
        <v>23</v>
      </c>
      <c r="R5261">
        <v>517</v>
      </c>
      <c r="S5261">
        <v>49</v>
      </c>
      <c r="T5261">
        <v>369</v>
      </c>
      <c r="U5261">
        <v>3</v>
      </c>
      <c r="V5261">
        <v>2</v>
      </c>
      <c r="W5261">
        <v>168.05995020573633</v>
      </c>
      <c r="X5261">
        <v>247.89003731739106</v>
      </c>
      <c r="Y5261">
        <v>224.8199248785653</v>
      </c>
      <c r="Z5261">
        <v>66.466464686658483</v>
      </c>
      <c r="AA5261">
        <v>53.97008097599921</v>
      </c>
      <c r="AB5261">
        <v>86.278932529106953</v>
      </c>
      <c r="AC5261">
        <v>78.0474435900082</v>
      </c>
      <c r="AD5261">
        <v>1.8922969973158548</v>
      </c>
      <c r="AE5261">
        <v>927.42513118078125</v>
      </c>
    </row>
    <row r="5262" spans="1:31" x14ac:dyDescent="0.3">
      <c r="A5262">
        <v>2699454</v>
      </c>
      <c r="B5262">
        <v>1</v>
      </c>
      <c r="C5262" t="s">
        <v>81</v>
      </c>
      <c r="D5262" t="s">
        <v>127</v>
      </c>
      <c r="E5262" t="s">
        <v>145</v>
      </c>
      <c r="F5262" t="s">
        <v>2601</v>
      </c>
      <c r="G5262" t="s">
        <v>346</v>
      </c>
      <c r="H5262" t="s">
        <v>135</v>
      </c>
      <c r="I5262" t="s">
        <v>136</v>
      </c>
      <c r="J5262" t="s">
        <v>137</v>
      </c>
      <c r="K5262" t="s">
        <v>166</v>
      </c>
      <c r="L5262" t="s">
        <v>14833</v>
      </c>
      <c r="M5262" t="s">
        <v>14834</v>
      </c>
      <c r="N5262">
        <v>7.5972222220000001</v>
      </c>
      <c r="O5262">
        <v>0</v>
      </c>
      <c r="P5262">
        <v>178</v>
      </c>
      <c r="Q5262">
        <v>28</v>
      </c>
      <c r="R5262">
        <v>29</v>
      </c>
      <c r="S5262">
        <v>1</v>
      </c>
      <c r="T5262">
        <v>16</v>
      </c>
      <c r="U5262">
        <v>0</v>
      </c>
      <c r="V5262">
        <v>0</v>
      </c>
      <c r="W5262">
        <v>0</v>
      </c>
      <c r="X5262">
        <v>224.84480571495504</v>
      </c>
      <c r="Y5262">
        <v>130.22112993286029</v>
      </c>
      <c r="Z5262">
        <v>94.079956301548137</v>
      </c>
      <c r="AA5262">
        <v>0</v>
      </c>
      <c r="AB5262">
        <v>41.658834965990685</v>
      </c>
      <c r="AC5262">
        <v>0</v>
      </c>
      <c r="AD5262">
        <v>0</v>
      </c>
      <c r="AE5262">
        <v>490.80472691535414</v>
      </c>
    </row>
    <row r="5263" spans="1:31" x14ac:dyDescent="0.3">
      <c r="A5263">
        <v>2699565</v>
      </c>
      <c r="B5263">
        <v>1</v>
      </c>
      <c r="C5263" t="s">
        <v>81</v>
      </c>
      <c r="D5263" t="s">
        <v>114</v>
      </c>
      <c r="E5263" t="s">
        <v>145</v>
      </c>
      <c r="F5263" t="s">
        <v>14835</v>
      </c>
      <c r="G5263" t="s">
        <v>134</v>
      </c>
      <c r="H5263" t="s">
        <v>135</v>
      </c>
      <c r="I5263" t="s">
        <v>136</v>
      </c>
      <c r="J5263" t="s">
        <v>137</v>
      </c>
      <c r="K5263" t="s">
        <v>138</v>
      </c>
      <c r="L5263" t="s">
        <v>14836</v>
      </c>
      <c r="M5263" t="s">
        <v>14837</v>
      </c>
      <c r="N5263">
        <v>0.48666666600000003</v>
      </c>
      <c r="O5263">
        <v>0</v>
      </c>
      <c r="P5263">
        <v>21</v>
      </c>
      <c r="Q5263">
        <v>0</v>
      </c>
      <c r="R5263">
        <v>1</v>
      </c>
      <c r="S5263">
        <v>0</v>
      </c>
      <c r="T5263">
        <v>15</v>
      </c>
      <c r="U5263">
        <v>0</v>
      </c>
      <c r="V5263">
        <v>3</v>
      </c>
      <c r="W5263">
        <v>0</v>
      </c>
      <c r="X5263">
        <v>1.4552912326048446</v>
      </c>
      <c r="Y5263">
        <v>0</v>
      </c>
      <c r="Z5263">
        <v>5.1113812534400005E-2</v>
      </c>
      <c r="AA5263">
        <v>0</v>
      </c>
      <c r="AB5263">
        <v>3.8532282317487603</v>
      </c>
      <c r="AC5263">
        <v>0</v>
      </c>
      <c r="AD5263">
        <v>27.762087245463114</v>
      </c>
      <c r="AE5263">
        <v>33.121720522351119</v>
      </c>
    </row>
    <row r="5264" spans="1:31" x14ac:dyDescent="0.3">
      <c r="A5264">
        <v>2699568</v>
      </c>
      <c r="B5264">
        <v>1</v>
      </c>
      <c r="C5264" t="s">
        <v>80</v>
      </c>
      <c r="D5264" t="s">
        <v>91</v>
      </c>
      <c r="E5264" t="s">
        <v>160</v>
      </c>
      <c r="F5264" t="s">
        <v>14838</v>
      </c>
      <c r="G5264" t="s">
        <v>134</v>
      </c>
      <c r="H5264" t="s">
        <v>135</v>
      </c>
      <c r="I5264" t="s">
        <v>136</v>
      </c>
      <c r="J5264" t="s">
        <v>137</v>
      </c>
      <c r="K5264" t="s">
        <v>138</v>
      </c>
      <c r="L5264" t="s">
        <v>14839</v>
      </c>
      <c r="M5264" t="s">
        <v>14840</v>
      </c>
      <c r="N5264">
        <v>9.1111110999999995E-2</v>
      </c>
      <c r="O5264">
        <v>7</v>
      </c>
      <c r="P5264">
        <v>1700</v>
      </c>
      <c r="Q5264">
        <v>11</v>
      </c>
      <c r="R5264">
        <v>62</v>
      </c>
      <c r="S5264">
        <v>10</v>
      </c>
      <c r="T5264">
        <v>87</v>
      </c>
      <c r="U5264">
        <v>0</v>
      </c>
      <c r="V5264">
        <v>2</v>
      </c>
      <c r="W5264">
        <v>1.4066630755259939</v>
      </c>
      <c r="X5264">
        <v>17.717328852706952</v>
      </c>
      <c r="Y5264">
        <v>2.7450919298794982</v>
      </c>
      <c r="Z5264">
        <v>10.293130683365135</v>
      </c>
      <c r="AA5264">
        <v>7.5574580567017282</v>
      </c>
      <c r="AB5264">
        <v>8.7025241541331244</v>
      </c>
      <c r="AC5264">
        <v>0</v>
      </c>
      <c r="AD5264">
        <v>0.40217474851433332</v>
      </c>
      <c r="AE5264">
        <v>48.824371500826764</v>
      </c>
    </row>
    <row r="5265" spans="1:31" x14ac:dyDescent="0.3">
      <c r="A5265">
        <v>2699623</v>
      </c>
      <c r="B5265">
        <v>1</v>
      </c>
      <c r="C5265" t="s">
        <v>81</v>
      </c>
      <c r="D5265" t="s">
        <v>113</v>
      </c>
      <c r="E5265" t="s">
        <v>145</v>
      </c>
      <c r="F5265" t="s">
        <v>14841</v>
      </c>
      <c r="G5265" t="s">
        <v>176</v>
      </c>
      <c r="H5265" t="s">
        <v>135</v>
      </c>
      <c r="I5265" t="s">
        <v>136</v>
      </c>
      <c r="J5265" t="s">
        <v>137</v>
      </c>
      <c r="K5265" t="s">
        <v>138</v>
      </c>
      <c r="L5265" t="s">
        <v>14842</v>
      </c>
      <c r="M5265" t="s">
        <v>14843</v>
      </c>
      <c r="N5265">
        <v>2.1625000000000001</v>
      </c>
      <c r="O5265">
        <v>6</v>
      </c>
      <c r="P5265">
        <v>877</v>
      </c>
      <c r="Q5265">
        <v>11</v>
      </c>
      <c r="R5265">
        <v>219</v>
      </c>
      <c r="S5265">
        <v>6</v>
      </c>
      <c r="T5265">
        <v>52</v>
      </c>
      <c r="U5265">
        <v>0</v>
      </c>
      <c r="V5265">
        <v>0</v>
      </c>
      <c r="W5265">
        <v>2.406333132629999</v>
      </c>
      <c r="X5265">
        <v>312.02173207229259</v>
      </c>
      <c r="Y5265">
        <v>30.478916096904157</v>
      </c>
      <c r="Z5265">
        <v>409.02155173871</v>
      </c>
      <c r="AA5265">
        <v>71.192294295629239</v>
      </c>
      <c r="AB5265">
        <v>77.281849432290144</v>
      </c>
      <c r="AC5265">
        <v>0</v>
      </c>
      <c r="AD5265">
        <v>0</v>
      </c>
      <c r="AE5265">
        <v>902.4026767684561</v>
      </c>
    </row>
    <row r="5266" spans="1:31" x14ac:dyDescent="0.3">
      <c r="A5266">
        <v>2699633</v>
      </c>
      <c r="B5266">
        <v>1</v>
      </c>
      <c r="C5266" t="s">
        <v>81</v>
      </c>
      <c r="D5266" t="s">
        <v>113</v>
      </c>
      <c r="E5266" t="s">
        <v>132</v>
      </c>
      <c r="F5266" t="s">
        <v>4953</v>
      </c>
      <c r="G5266" t="s">
        <v>134</v>
      </c>
      <c r="H5266" t="s">
        <v>135</v>
      </c>
      <c r="I5266" t="s">
        <v>169</v>
      </c>
      <c r="J5266" t="s">
        <v>137</v>
      </c>
      <c r="K5266" t="s">
        <v>138</v>
      </c>
      <c r="L5266" t="s">
        <v>14844</v>
      </c>
      <c r="M5266" t="s">
        <v>14845</v>
      </c>
      <c r="N5266">
        <v>2.5277777000000001E-2</v>
      </c>
      <c r="O5266">
        <v>7</v>
      </c>
      <c r="P5266">
        <v>1620</v>
      </c>
      <c r="Q5266">
        <v>16</v>
      </c>
      <c r="R5266">
        <v>410</v>
      </c>
      <c r="S5266">
        <v>6</v>
      </c>
      <c r="T5266">
        <v>128</v>
      </c>
      <c r="U5266">
        <v>0</v>
      </c>
      <c r="V5266">
        <v>0</v>
      </c>
      <c r="W5266">
        <v>3.8502115142278664E-2</v>
      </c>
      <c r="X5266">
        <v>6.8048479989537674</v>
      </c>
      <c r="Y5266">
        <v>0.38610860289086951</v>
      </c>
      <c r="Z5266">
        <v>6.5937624608290699</v>
      </c>
      <c r="AA5266">
        <v>0.83846344198990108</v>
      </c>
      <c r="AB5266">
        <v>2.150616356044778</v>
      </c>
      <c r="AC5266">
        <v>0</v>
      </c>
      <c r="AD5266">
        <v>0</v>
      </c>
      <c r="AE5266">
        <v>16.812300975850665</v>
      </c>
    </row>
    <row r="5267" spans="1:31" x14ac:dyDescent="0.3">
      <c r="A5267">
        <v>2699921</v>
      </c>
      <c r="B5267">
        <v>1</v>
      </c>
      <c r="C5267" t="s">
        <v>80</v>
      </c>
      <c r="D5267" t="s">
        <v>96</v>
      </c>
      <c r="E5267" t="s">
        <v>160</v>
      </c>
      <c r="F5267" t="s">
        <v>14846</v>
      </c>
      <c r="G5267" t="s">
        <v>176</v>
      </c>
      <c r="H5267" t="s">
        <v>135</v>
      </c>
      <c r="I5267" t="s">
        <v>136</v>
      </c>
      <c r="J5267" t="s">
        <v>137</v>
      </c>
      <c r="K5267" t="s">
        <v>138</v>
      </c>
      <c r="L5267" t="s">
        <v>14847</v>
      </c>
      <c r="M5267" t="s">
        <v>14848</v>
      </c>
      <c r="N5267">
        <v>1.1811111110000001</v>
      </c>
      <c r="O5267">
        <v>0</v>
      </c>
      <c r="P5267">
        <v>151</v>
      </c>
      <c r="Q5267">
        <v>0</v>
      </c>
      <c r="R5267">
        <v>0</v>
      </c>
      <c r="S5267">
        <v>0</v>
      </c>
      <c r="T5267">
        <v>44</v>
      </c>
      <c r="U5267">
        <v>0</v>
      </c>
      <c r="V5267">
        <v>0</v>
      </c>
      <c r="W5267">
        <v>0</v>
      </c>
      <c r="X5267">
        <v>30.381279418345148</v>
      </c>
      <c r="Y5267">
        <v>0</v>
      </c>
      <c r="Z5267">
        <v>0</v>
      </c>
      <c r="AA5267">
        <v>0</v>
      </c>
      <c r="AB5267">
        <v>45.030759827733995</v>
      </c>
      <c r="AC5267">
        <v>0</v>
      </c>
      <c r="AD5267">
        <v>0</v>
      </c>
      <c r="AE5267">
        <v>75.412039246079146</v>
      </c>
    </row>
    <row r="5268" spans="1:31" x14ac:dyDescent="0.3">
      <c r="A5268">
        <v>2699921</v>
      </c>
      <c r="B5268">
        <v>2</v>
      </c>
      <c r="C5268" t="s">
        <v>80</v>
      </c>
      <c r="D5268" t="s">
        <v>96</v>
      </c>
      <c r="E5268" t="s">
        <v>145</v>
      </c>
      <c r="F5268" t="s">
        <v>14849</v>
      </c>
      <c r="G5268" t="s">
        <v>176</v>
      </c>
      <c r="H5268" t="s">
        <v>135</v>
      </c>
      <c r="I5268" t="s">
        <v>136</v>
      </c>
      <c r="J5268" t="s">
        <v>137</v>
      </c>
      <c r="K5268" t="s">
        <v>138</v>
      </c>
      <c r="L5268" t="s">
        <v>14848</v>
      </c>
      <c r="M5268" t="s">
        <v>14850</v>
      </c>
      <c r="N5268">
        <v>0.42</v>
      </c>
      <c r="O5268">
        <v>0</v>
      </c>
      <c r="P5268">
        <v>978</v>
      </c>
      <c r="Q5268">
        <v>0</v>
      </c>
      <c r="R5268">
        <v>2</v>
      </c>
      <c r="S5268">
        <v>1</v>
      </c>
      <c r="T5268">
        <v>141</v>
      </c>
      <c r="U5268">
        <v>1</v>
      </c>
      <c r="V5268">
        <v>0</v>
      </c>
      <c r="W5268">
        <v>0</v>
      </c>
      <c r="X5268">
        <v>92.679104541449789</v>
      </c>
      <c r="Y5268">
        <v>0</v>
      </c>
      <c r="Z5268">
        <v>2.0165225384639999E-2</v>
      </c>
      <c r="AA5268">
        <v>50.964644250168803</v>
      </c>
      <c r="AB5268">
        <v>47.807312756575726</v>
      </c>
      <c r="AC5268">
        <v>26.685746557999618</v>
      </c>
      <c r="AD5268">
        <v>0</v>
      </c>
      <c r="AE5268">
        <v>218.15697333157857</v>
      </c>
    </row>
    <row r="5269" spans="1:31" x14ac:dyDescent="0.3">
      <c r="A5269">
        <v>2685070</v>
      </c>
      <c r="B5269">
        <v>1</v>
      </c>
      <c r="C5269" t="s">
        <v>80</v>
      </c>
      <c r="D5269" t="s">
        <v>83</v>
      </c>
      <c r="E5269" t="s">
        <v>145</v>
      </c>
      <c r="F5269" t="s">
        <v>14851</v>
      </c>
      <c r="G5269" t="s">
        <v>346</v>
      </c>
      <c r="H5269" t="s">
        <v>135</v>
      </c>
      <c r="I5269" t="s">
        <v>136</v>
      </c>
      <c r="J5269" t="s">
        <v>137</v>
      </c>
      <c r="K5269" t="s">
        <v>166</v>
      </c>
      <c r="L5269" t="s">
        <v>14852</v>
      </c>
      <c r="M5269" t="s">
        <v>14853</v>
      </c>
      <c r="N5269">
        <v>4.6072222219999999</v>
      </c>
      <c r="O5269">
        <v>0</v>
      </c>
      <c r="P5269">
        <v>0</v>
      </c>
      <c r="Q5269">
        <v>0</v>
      </c>
      <c r="R5269">
        <v>0</v>
      </c>
      <c r="S5269">
        <v>15</v>
      </c>
      <c r="T5269">
        <v>25</v>
      </c>
      <c r="U5269">
        <v>7</v>
      </c>
      <c r="V5269">
        <v>0</v>
      </c>
      <c r="W5269">
        <v>0</v>
      </c>
      <c r="X5269">
        <v>0</v>
      </c>
      <c r="Y5269">
        <v>0</v>
      </c>
      <c r="Z5269">
        <v>0</v>
      </c>
      <c r="AA5269">
        <v>1063.0074960989332</v>
      </c>
      <c r="AB5269">
        <v>336.44061187938576</v>
      </c>
      <c r="AC5269">
        <v>10684.078888364602</v>
      </c>
      <c r="AD5269">
        <v>0</v>
      </c>
      <c r="AE5269">
        <v>12083.52699634292</v>
      </c>
    </row>
    <row r="5270" spans="1:31" x14ac:dyDescent="0.3">
      <c r="A5270">
        <v>2699397</v>
      </c>
      <c r="B5270">
        <v>1</v>
      </c>
      <c r="C5270" t="s">
        <v>81</v>
      </c>
      <c r="D5270" t="s">
        <v>112</v>
      </c>
      <c r="E5270" t="s">
        <v>160</v>
      </c>
      <c r="F5270" t="s">
        <v>6385</v>
      </c>
      <c r="G5270" t="s">
        <v>165</v>
      </c>
      <c r="H5270" t="s">
        <v>135</v>
      </c>
      <c r="I5270" t="s">
        <v>136</v>
      </c>
      <c r="J5270" t="s">
        <v>137</v>
      </c>
      <c r="K5270" t="s">
        <v>166</v>
      </c>
      <c r="L5270" t="s">
        <v>14854</v>
      </c>
      <c r="M5270" t="s">
        <v>14855</v>
      </c>
      <c r="N5270">
        <v>6.2372222219999998</v>
      </c>
      <c r="O5270">
        <v>0</v>
      </c>
      <c r="P5270">
        <v>23</v>
      </c>
      <c r="Q5270">
        <v>0</v>
      </c>
      <c r="R5270">
        <v>39</v>
      </c>
      <c r="S5270">
        <v>0</v>
      </c>
      <c r="T5270">
        <v>2</v>
      </c>
      <c r="U5270">
        <v>0</v>
      </c>
      <c r="V5270">
        <v>0</v>
      </c>
      <c r="W5270">
        <v>0</v>
      </c>
      <c r="X5270">
        <v>23.897553824805595</v>
      </c>
      <c r="Y5270">
        <v>0</v>
      </c>
      <c r="Z5270">
        <v>55.746271594082948</v>
      </c>
      <c r="AA5270">
        <v>0</v>
      </c>
      <c r="AB5270">
        <v>118.21097626695592</v>
      </c>
      <c r="AC5270">
        <v>0</v>
      </c>
      <c r="AD5270">
        <v>0</v>
      </c>
      <c r="AE5270">
        <v>197.85480168584445</v>
      </c>
    </row>
    <row r="5271" spans="1:31" x14ac:dyDescent="0.3">
      <c r="A5271">
        <v>2699415</v>
      </c>
      <c r="B5271">
        <v>1</v>
      </c>
      <c r="C5271" t="s">
        <v>81</v>
      </c>
      <c r="D5271" t="s">
        <v>112</v>
      </c>
      <c r="E5271" t="s">
        <v>160</v>
      </c>
      <c r="F5271" t="s">
        <v>14856</v>
      </c>
      <c r="G5271" t="s">
        <v>346</v>
      </c>
      <c r="H5271" t="s">
        <v>135</v>
      </c>
      <c r="I5271" t="s">
        <v>136</v>
      </c>
      <c r="J5271" t="s">
        <v>137</v>
      </c>
      <c r="K5271" t="s">
        <v>166</v>
      </c>
      <c r="L5271" t="s">
        <v>14857</v>
      </c>
      <c r="M5271" t="s">
        <v>14858</v>
      </c>
      <c r="N5271">
        <v>7.9708333329999999</v>
      </c>
      <c r="O5271">
        <v>3</v>
      </c>
      <c r="P5271">
        <v>1290</v>
      </c>
      <c r="Q5271">
        <v>5</v>
      </c>
      <c r="R5271">
        <v>38</v>
      </c>
      <c r="S5271">
        <v>7</v>
      </c>
      <c r="T5271">
        <v>69</v>
      </c>
      <c r="U5271">
        <v>0</v>
      </c>
      <c r="V5271">
        <v>0</v>
      </c>
      <c r="W5271">
        <v>4.4158137784324989</v>
      </c>
      <c r="X5271">
        <v>711.78668609502427</v>
      </c>
      <c r="Y5271">
        <v>233.57830026538494</v>
      </c>
      <c r="Z5271">
        <v>94.041195915186904</v>
      </c>
      <c r="AA5271">
        <v>233.082108335035</v>
      </c>
      <c r="AB5271">
        <v>175.77547510581863</v>
      </c>
      <c r="AC5271">
        <v>0</v>
      </c>
      <c r="AD5271">
        <v>0</v>
      </c>
      <c r="AE5271">
        <v>1452.6795794948823</v>
      </c>
    </row>
    <row r="5272" spans="1:31" x14ac:dyDescent="0.3">
      <c r="A5272">
        <v>2699425</v>
      </c>
      <c r="B5272">
        <v>1</v>
      </c>
      <c r="C5272" t="s">
        <v>80</v>
      </c>
      <c r="D5272" t="s">
        <v>93</v>
      </c>
      <c r="E5272" t="s">
        <v>160</v>
      </c>
      <c r="F5272" t="s">
        <v>6601</v>
      </c>
      <c r="G5272" t="s">
        <v>165</v>
      </c>
      <c r="H5272" t="s">
        <v>135</v>
      </c>
      <c r="I5272" t="s">
        <v>136</v>
      </c>
      <c r="J5272" t="s">
        <v>137</v>
      </c>
      <c r="K5272" t="s">
        <v>166</v>
      </c>
      <c r="L5272" t="s">
        <v>14859</v>
      </c>
      <c r="M5272" t="s">
        <v>14860</v>
      </c>
      <c r="N5272">
        <v>7.9694444439999996</v>
      </c>
      <c r="O5272">
        <v>3</v>
      </c>
      <c r="P5272">
        <v>5</v>
      </c>
      <c r="Q5272">
        <v>39</v>
      </c>
      <c r="R5272">
        <v>2</v>
      </c>
      <c r="S5272">
        <v>10</v>
      </c>
      <c r="T5272">
        <v>12</v>
      </c>
      <c r="U5272">
        <v>1</v>
      </c>
      <c r="V5272">
        <v>0</v>
      </c>
      <c r="W5272">
        <v>26.685684191410122</v>
      </c>
      <c r="X5272">
        <v>16.85554181326318</v>
      </c>
      <c r="Y5272">
        <v>2406.7130054007298</v>
      </c>
      <c r="Z5272">
        <v>16.754520295740669</v>
      </c>
      <c r="AA5272">
        <v>372.95806587512413</v>
      </c>
      <c r="AB5272">
        <v>168.19752301625658</v>
      </c>
      <c r="AC5272">
        <v>219.56181925133237</v>
      </c>
      <c r="AD5272">
        <v>0</v>
      </c>
      <c r="AE5272">
        <v>3227.7261598438572</v>
      </c>
    </row>
    <row r="5273" spans="1:31" x14ac:dyDescent="0.3">
      <c r="A5273">
        <v>2699440</v>
      </c>
      <c r="B5273">
        <v>1</v>
      </c>
      <c r="C5273" t="s">
        <v>80</v>
      </c>
      <c r="D5273" t="s">
        <v>95</v>
      </c>
      <c r="E5273" t="s">
        <v>145</v>
      </c>
      <c r="F5273" t="s">
        <v>14861</v>
      </c>
      <c r="G5273" t="s">
        <v>165</v>
      </c>
      <c r="H5273" t="s">
        <v>135</v>
      </c>
      <c r="I5273" t="s">
        <v>136</v>
      </c>
      <c r="J5273" t="s">
        <v>137</v>
      </c>
      <c r="K5273" t="s">
        <v>166</v>
      </c>
      <c r="L5273" t="s">
        <v>14862</v>
      </c>
      <c r="M5273" t="s">
        <v>14863</v>
      </c>
      <c r="N5273">
        <v>6.6238888879999998</v>
      </c>
      <c r="O5273">
        <v>4</v>
      </c>
      <c r="P5273">
        <v>0</v>
      </c>
      <c r="Q5273">
        <v>19</v>
      </c>
      <c r="R5273">
        <v>0</v>
      </c>
      <c r="S5273">
        <v>16</v>
      </c>
      <c r="T5273">
        <v>0</v>
      </c>
      <c r="U5273">
        <v>0</v>
      </c>
      <c r="V5273">
        <v>0</v>
      </c>
      <c r="W5273">
        <v>29.93108456611284</v>
      </c>
      <c r="X5273">
        <v>0</v>
      </c>
      <c r="Y5273">
        <v>260.6101303979566</v>
      </c>
      <c r="Z5273">
        <v>0</v>
      </c>
      <c r="AA5273">
        <v>1283.4796697473719</v>
      </c>
      <c r="AB5273">
        <v>0</v>
      </c>
      <c r="AC5273">
        <v>0</v>
      </c>
      <c r="AD5273">
        <v>0</v>
      </c>
      <c r="AE5273">
        <v>1574.0208847114413</v>
      </c>
    </row>
    <row r="5274" spans="1:31" x14ac:dyDescent="0.3">
      <c r="A5274">
        <v>2699467</v>
      </c>
      <c r="B5274">
        <v>1</v>
      </c>
      <c r="C5274" t="s">
        <v>81</v>
      </c>
      <c r="D5274" t="s">
        <v>118</v>
      </c>
      <c r="E5274" t="s">
        <v>132</v>
      </c>
      <c r="F5274" t="s">
        <v>9443</v>
      </c>
      <c r="G5274" t="s">
        <v>165</v>
      </c>
      <c r="H5274" t="s">
        <v>135</v>
      </c>
      <c r="I5274" t="s">
        <v>136</v>
      </c>
      <c r="J5274" t="s">
        <v>137</v>
      </c>
      <c r="K5274" t="s">
        <v>166</v>
      </c>
      <c r="L5274" t="s">
        <v>14864</v>
      </c>
      <c r="M5274" t="s">
        <v>14865</v>
      </c>
      <c r="N5274">
        <v>6.3519444439999999</v>
      </c>
      <c r="O5274">
        <v>0</v>
      </c>
      <c r="P5274">
        <v>1</v>
      </c>
      <c r="Q5274">
        <v>0</v>
      </c>
      <c r="R5274">
        <v>89</v>
      </c>
      <c r="S5274">
        <v>0</v>
      </c>
      <c r="T5274">
        <v>5</v>
      </c>
      <c r="U5274">
        <v>0</v>
      </c>
      <c r="V5274">
        <v>0</v>
      </c>
      <c r="W5274">
        <v>0</v>
      </c>
      <c r="X5274">
        <v>1.3704497155001822</v>
      </c>
      <c r="Y5274">
        <v>0</v>
      </c>
      <c r="Z5274">
        <v>937.12572207509675</v>
      </c>
      <c r="AA5274">
        <v>0</v>
      </c>
      <c r="AB5274">
        <v>8.7564891233999216</v>
      </c>
      <c r="AC5274">
        <v>0</v>
      </c>
      <c r="AD5274">
        <v>0</v>
      </c>
      <c r="AE5274">
        <v>947.25266091399681</v>
      </c>
    </row>
    <row r="5275" spans="1:31" x14ac:dyDescent="0.3">
      <c r="A5275">
        <v>2699485</v>
      </c>
      <c r="B5275">
        <v>1</v>
      </c>
      <c r="C5275" t="s">
        <v>80</v>
      </c>
      <c r="D5275" t="s">
        <v>107</v>
      </c>
      <c r="E5275" t="s">
        <v>160</v>
      </c>
      <c r="F5275" t="s">
        <v>14866</v>
      </c>
      <c r="G5275" t="s">
        <v>165</v>
      </c>
      <c r="H5275" t="s">
        <v>135</v>
      </c>
      <c r="I5275" t="s">
        <v>136</v>
      </c>
      <c r="J5275" t="s">
        <v>137</v>
      </c>
      <c r="K5275" t="s">
        <v>166</v>
      </c>
      <c r="L5275" t="s">
        <v>14867</v>
      </c>
      <c r="M5275" t="s">
        <v>14868</v>
      </c>
      <c r="N5275">
        <v>4.7202777769999997</v>
      </c>
      <c r="O5275">
        <v>0</v>
      </c>
      <c r="P5275">
        <v>1</v>
      </c>
      <c r="Q5275">
        <v>9</v>
      </c>
      <c r="R5275">
        <v>47</v>
      </c>
      <c r="S5275">
        <v>1</v>
      </c>
      <c r="T5275">
        <v>12</v>
      </c>
      <c r="U5275">
        <v>0</v>
      </c>
      <c r="V5275">
        <v>0</v>
      </c>
      <c r="W5275">
        <v>0</v>
      </c>
      <c r="X5275">
        <v>3.8676182279047575</v>
      </c>
      <c r="Y5275">
        <v>290.78616654622266</v>
      </c>
      <c r="Z5275">
        <v>86.053737180017862</v>
      </c>
      <c r="AA5275">
        <v>21.058471189308126</v>
      </c>
      <c r="AB5275">
        <v>11.795142725924263</v>
      </c>
      <c r="AC5275">
        <v>0</v>
      </c>
      <c r="AD5275">
        <v>0</v>
      </c>
      <c r="AE5275">
        <v>413.56113586937767</v>
      </c>
    </row>
    <row r="5276" spans="1:31" x14ac:dyDescent="0.3">
      <c r="A5276">
        <v>2699491</v>
      </c>
      <c r="B5276">
        <v>1</v>
      </c>
      <c r="C5276" t="s">
        <v>80</v>
      </c>
      <c r="D5276" t="s">
        <v>105</v>
      </c>
      <c r="E5276" t="s">
        <v>145</v>
      </c>
      <c r="F5276" t="s">
        <v>14869</v>
      </c>
      <c r="G5276" t="s">
        <v>346</v>
      </c>
      <c r="H5276" t="s">
        <v>135</v>
      </c>
      <c r="I5276" t="s">
        <v>136</v>
      </c>
      <c r="J5276" t="s">
        <v>137</v>
      </c>
      <c r="K5276" t="s">
        <v>166</v>
      </c>
      <c r="L5276" t="s">
        <v>14870</v>
      </c>
      <c r="M5276" t="s">
        <v>14871</v>
      </c>
      <c r="N5276">
        <v>6.8191666660000001</v>
      </c>
      <c r="O5276">
        <v>0</v>
      </c>
      <c r="P5276">
        <v>467</v>
      </c>
      <c r="Q5276">
        <v>0</v>
      </c>
      <c r="R5276">
        <v>0</v>
      </c>
      <c r="S5276">
        <v>0</v>
      </c>
      <c r="T5276">
        <v>22</v>
      </c>
      <c r="U5276">
        <v>0</v>
      </c>
      <c r="V5276">
        <v>0</v>
      </c>
      <c r="W5276">
        <v>0</v>
      </c>
      <c r="X5276">
        <v>711.95158887000059</v>
      </c>
      <c r="Y5276">
        <v>0</v>
      </c>
      <c r="Z5276">
        <v>0</v>
      </c>
      <c r="AA5276">
        <v>0</v>
      </c>
      <c r="AB5276">
        <v>329.29398542732321</v>
      </c>
      <c r="AC5276">
        <v>0</v>
      </c>
      <c r="AD5276">
        <v>0</v>
      </c>
      <c r="AE5276">
        <v>1041.2455742973239</v>
      </c>
    </row>
    <row r="5277" spans="1:31" x14ac:dyDescent="0.3">
      <c r="A5277">
        <v>2699518</v>
      </c>
      <c r="B5277">
        <v>1</v>
      </c>
      <c r="C5277" t="s">
        <v>81</v>
      </c>
      <c r="D5277" t="s">
        <v>113</v>
      </c>
      <c r="E5277" t="s">
        <v>145</v>
      </c>
      <c r="F5277" t="s">
        <v>14872</v>
      </c>
      <c r="G5277" t="s">
        <v>176</v>
      </c>
      <c r="H5277" t="s">
        <v>135</v>
      </c>
      <c r="I5277" t="s">
        <v>136</v>
      </c>
      <c r="J5277" t="s">
        <v>137</v>
      </c>
      <c r="K5277" t="s">
        <v>138</v>
      </c>
      <c r="L5277" t="s">
        <v>14873</v>
      </c>
      <c r="M5277" t="s">
        <v>14874</v>
      </c>
      <c r="N5277">
        <v>4.6755555549999999</v>
      </c>
      <c r="O5277">
        <v>0</v>
      </c>
      <c r="P5277">
        <v>0</v>
      </c>
      <c r="Q5277">
        <v>2</v>
      </c>
      <c r="R5277">
        <v>59</v>
      </c>
      <c r="S5277">
        <v>1</v>
      </c>
      <c r="T5277">
        <v>1</v>
      </c>
      <c r="U5277">
        <v>0</v>
      </c>
      <c r="V5277">
        <v>0</v>
      </c>
      <c r="W5277">
        <v>0</v>
      </c>
      <c r="X5277">
        <v>0</v>
      </c>
      <c r="Y5277">
        <v>11.349381996132518</v>
      </c>
      <c r="Z5277">
        <v>187.45251058286757</v>
      </c>
      <c r="AA5277">
        <v>26.376819772936358</v>
      </c>
      <c r="AB5277">
        <v>5.5443007335341668E-3</v>
      </c>
      <c r="AC5277">
        <v>0</v>
      </c>
      <c r="AD5277">
        <v>0</v>
      </c>
      <c r="AE5277">
        <v>225.18425665266997</v>
      </c>
    </row>
    <row r="5278" spans="1:31" x14ac:dyDescent="0.3">
      <c r="A5278">
        <v>2699667</v>
      </c>
      <c r="B5278">
        <v>1</v>
      </c>
      <c r="C5278" t="s">
        <v>81</v>
      </c>
      <c r="D5278" t="s">
        <v>116</v>
      </c>
      <c r="E5278" t="s">
        <v>132</v>
      </c>
      <c r="F5278" t="s">
        <v>10159</v>
      </c>
      <c r="G5278" t="s">
        <v>134</v>
      </c>
      <c r="H5278" t="s">
        <v>135</v>
      </c>
      <c r="I5278" t="s">
        <v>136</v>
      </c>
      <c r="J5278" t="s">
        <v>137</v>
      </c>
      <c r="K5278" t="s">
        <v>138</v>
      </c>
      <c r="L5278" t="s">
        <v>14875</v>
      </c>
      <c r="M5278" t="s">
        <v>14876</v>
      </c>
      <c r="N5278">
        <v>0.189722222</v>
      </c>
      <c r="O5278">
        <v>2</v>
      </c>
      <c r="P5278">
        <v>408</v>
      </c>
      <c r="Q5278">
        <v>7</v>
      </c>
      <c r="R5278">
        <v>2</v>
      </c>
      <c r="S5278">
        <v>3</v>
      </c>
      <c r="T5278">
        <v>14</v>
      </c>
      <c r="U5278">
        <v>0</v>
      </c>
      <c r="V5278">
        <v>0</v>
      </c>
      <c r="W5278">
        <v>0.36167046394243929</v>
      </c>
      <c r="X5278">
        <v>7.5137889134069455</v>
      </c>
      <c r="Y5278">
        <v>15.20581198793016</v>
      </c>
      <c r="Z5278">
        <v>0.22262475535444443</v>
      </c>
      <c r="AA5278">
        <v>1.6069405592747827</v>
      </c>
      <c r="AB5278">
        <v>0.87170576756845364</v>
      </c>
      <c r="AC5278">
        <v>0</v>
      </c>
      <c r="AD5278">
        <v>0</v>
      </c>
      <c r="AE5278">
        <v>25.782542447477226</v>
      </c>
    </row>
    <row r="5279" spans="1:31" x14ac:dyDescent="0.3">
      <c r="A5279">
        <v>2699695</v>
      </c>
      <c r="B5279">
        <v>1</v>
      </c>
      <c r="C5279" t="s">
        <v>81</v>
      </c>
      <c r="D5279" t="s">
        <v>128</v>
      </c>
      <c r="E5279" t="s">
        <v>132</v>
      </c>
      <c r="F5279" t="s">
        <v>14877</v>
      </c>
      <c r="G5279" t="s">
        <v>134</v>
      </c>
      <c r="H5279" t="s">
        <v>135</v>
      </c>
      <c r="I5279" t="s">
        <v>136</v>
      </c>
      <c r="J5279" t="s">
        <v>137</v>
      </c>
      <c r="K5279" t="s">
        <v>138</v>
      </c>
      <c r="L5279" t="s">
        <v>14878</v>
      </c>
      <c r="M5279" t="s">
        <v>14793</v>
      </c>
      <c r="N5279">
        <v>0.28611111099999997</v>
      </c>
      <c r="O5279">
        <v>0</v>
      </c>
      <c r="P5279">
        <v>182</v>
      </c>
      <c r="Q5279">
        <v>0</v>
      </c>
      <c r="R5279">
        <v>9</v>
      </c>
      <c r="S5279">
        <v>0</v>
      </c>
      <c r="T5279">
        <v>11</v>
      </c>
      <c r="U5279">
        <v>0</v>
      </c>
      <c r="V5279">
        <v>0</v>
      </c>
      <c r="W5279">
        <v>0</v>
      </c>
      <c r="X5279">
        <v>6.8605486085964795</v>
      </c>
      <c r="Y5279">
        <v>0</v>
      </c>
      <c r="Z5279">
        <v>2.9683259050660342</v>
      </c>
      <c r="AA5279">
        <v>0</v>
      </c>
      <c r="AB5279">
        <v>2.8307154433464925</v>
      </c>
      <c r="AC5279">
        <v>0</v>
      </c>
      <c r="AD5279">
        <v>0</v>
      </c>
      <c r="AE5279">
        <v>12.659589957009008</v>
      </c>
    </row>
    <row r="5280" spans="1:31" x14ac:dyDescent="0.3">
      <c r="A5280">
        <v>2699739</v>
      </c>
      <c r="B5280">
        <v>1</v>
      </c>
      <c r="C5280" t="s">
        <v>81</v>
      </c>
      <c r="D5280" t="s">
        <v>116</v>
      </c>
      <c r="E5280" t="s">
        <v>132</v>
      </c>
      <c r="F5280" t="s">
        <v>14879</v>
      </c>
      <c r="G5280" t="s">
        <v>134</v>
      </c>
      <c r="H5280" t="s">
        <v>135</v>
      </c>
      <c r="I5280" t="s">
        <v>136</v>
      </c>
      <c r="J5280" t="s">
        <v>137</v>
      </c>
      <c r="K5280" t="s">
        <v>138</v>
      </c>
      <c r="L5280" t="s">
        <v>14880</v>
      </c>
      <c r="M5280" t="s">
        <v>14881</v>
      </c>
      <c r="N5280">
        <v>0.216388888</v>
      </c>
      <c r="O5280">
        <v>2</v>
      </c>
      <c r="P5280">
        <v>408</v>
      </c>
      <c r="Q5280">
        <v>7</v>
      </c>
      <c r="R5280">
        <v>2</v>
      </c>
      <c r="S5280">
        <v>3</v>
      </c>
      <c r="T5280">
        <v>14</v>
      </c>
      <c r="U5280">
        <v>0</v>
      </c>
      <c r="V5280">
        <v>0</v>
      </c>
      <c r="W5280">
        <v>0.40680561097295553</v>
      </c>
      <c r="X5280">
        <v>8.6042628438768087</v>
      </c>
      <c r="Y5280">
        <v>17.188142090730167</v>
      </c>
      <c r="Z5280">
        <v>0.24823661345888887</v>
      </c>
      <c r="AA5280">
        <v>1.7925510422762627</v>
      </c>
      <c r="AB5280">
        <v>0.9830692422325944</v>
      </c>
      <c r="AC5280">
        <v>0</v>
      </c>
      <c r="AD5280">
        <v>0</v>
      </c>
      <c r="AE5280">
        <v>29.223067443547677</v>
      </c>
    </row>
    <row r="5281" spans="1:31" x14ac:dyDescent="0.3">
      <c r="A5281">
        <v>2699758</v>
      </c>
      <c r="B5281">
        <v>1</v>
      </c>
      <c r="C5281" t="s">
        <v>81</v>
      </c>
      <c r="D5281" t="s">
        <v>119</v>
      </c>
      <c r="E5281" t="s">
        <v>145</v>
      </c>
      <c r="F5281" t="s">
        <v>1393</v>
      </c>
      <c r="G5281" t="s">
        <v>176</v>
      </c>
      <c r="H5281" t="s">
        <v>135</v>
      </c>
      <c r="I5281" t="s">
        <v>136</v>
      </c>
      <c r="J5281" t="s">
        <v>137</v>
      </c>
      <c r="K5281" t="s">
        <v>138</v>
      </c>
      <c r="L5281" t="s">
        <v>14645</v>
      </c>
      <c r="M5281" t="s">
        <v>14882</v>
      </c>
      <c r="N5281">
        <v>1.291388888</v>
      </c>
      <c r="O5281">
        <v>0</v>
      </c>
      <c r="P5281">
        <v>30</v>
      </c>
      <c r="Q5281">
        <v>1</v>
      </c>
      <c r="R5281">
        <v>4</v>
      </c>
      <c r="S5281">
        <v>0</v>
      </c>
      <c r="T5281">
        <v>1</v>
      </c>
      <c r="U5281">
        <v>0</v>
      </c>
      <c r="V5281">
        <v>0</v>
      </c>
      <c r="W5281">
        <v>0</v>
      </c>
      <c r="X5281">
        <v>23.309683672429298</v>
      </c>
      <c r="Y5281">
        <v>5.7323763001322279</v>
      </c>
      <c r="Z5281">
        <v>9.6990543825461977</v>
      </c>
      <c r="AA5281">
        <v>0</v>
      </c>
      <c r="AB5281">
        <v>1.2105989291458778E-2</v>
      </c>
      <c r="AC5281">
        <v>0</v>
      </c>
      <c r="AD5281">
        <v>0</v>
      </c>
      <c r="AE5281">
        <v>38.753220344399182</v>
      </c>
    </row>
    <row r="5282" spans="1:31" x14ac:dyDescent="0.3">
      <c r="A5282">
        <v>2699759</v>
      </c>
      <c r="B5282">
        <v>1</v>
      </c>
      <c r="C5282" t="s">
        <v>80</v>
      </c>
      <c r="D5282" t="s">
        <v>83</v>
      </c>
      <c r="E5282" t="s">
        <v>132</v>
      </c>
      <c r="F5282" t="s">
        <v>14883</v>
      </c>
      <c r="G5282" t="s">
        <v>134</v>
      </c>
      <c r="H5282" t="s">
        <v>135</v>
      </c>
      <c r="I5282" t="s">
        <v>136</v>
      </c>
      <c r="J5282" t="s">
        <v>137</v>
      </c>
      <c r="K5282" t="s">
        <v>138</v>
      </c>
      <c r="L5282" t="s">
        <v>14884</v>
      </c>
      <c r="M5282" t="s">
        <v>14885</v>
      </c>
      <c r="N5282">
        <v>0.13388888800000001</v>
      </c>
      <c r="O5282">
        <v>0</v>
      </c>
      <c r="P5282">
        <v>0</v>
      </c>
      <c r="Q5282">
        <v>0</v>
      </c>
      <c r="R5282">
        <v>0</v>
      </c>
      <c r="S5282">
        <v>0</v>
      </c>
      <c r="T5282">
        <v>12</v>
      </c>
      <c r="U5282">
        <v>0</v>
      </c>
      <c r="V5282">
        <v>1</v>
      </c>
      <c r="W5282">
        <v>0</v>
      </c>
      <c r="X5282">
        <v>0</v>
      </c>
      <c r="Y5282">
        <v>0</v>
      </c>
      <c r="Z5282">
        <v>0</v>
      </c>
      <c r="AA5282">
        <v>0</v>
      </c>
      <c r="AB5282">
        <v>5.8264459341319235</v>
      </c>
      <c r="AC5282">
        <v>0</v>
      </c>
      <c r="AD5282">
        <v>3.0527931791207426</v>
      </c>
      <c r="AE5282">
        <v>8.879239113252666</v>
      </c>
    </row>
    <row r="5283" spans="1:31" x14ac:dyDescent="0.3">
      <c r="A5283">
        <v>2699772</v>
      </c>
      <c r="B5283">
        <v>1</v>
      </c>
      <c r="C5283" t="s">
        <v>80</v>
      </c>
      <c r="D5283" t="s">
        <v>93</v>
      </c>
      <c r="E5283" t="s">
        <v>160</v>
      </c>
      <c r="F5283" t="s">
        <v>9277</v>
      </c>
      <c r="G5283" t="s">
        <v>134</v>
      </c>
      <c r="H5283" t="s">
        <v>135</v>
      </c>
      <c r="I5283" t="s">
        <v>136</v>
      </c>
      <c r="J5283" t="s">
        <v>137</v>
      </c>
      <c r="K5283" t="s">
        <v>138</v>
      </c>
      <c r="L5283" t="s">
        <v>14886</v>
      </c>
      <c r="M5283" t="s">
        <v>14887</v>
      </c>
      <c r="N5283">
        <v>9.9166666000000001E-2</v>
      </c>
      <c r="O5283">
        <v>0</v>
      </c>
      <c r="P5283">
        <v>52</v>
      </c>
      <c r="Q5283">
        <v>51</v>
      </c>
      <c r="R5283">
        <v>156</v>
      </c>
      <c r="S5283">
        <v>4</v>
      </c>
      <c r="T5283">
        <v>54</v>
      </c>
      <c r="U5283">
        <v>1</v>
      </c>
      <c r="V5283">
        <v>0</v>
      </c>
      <c r="W5283">
        <v>0</v>
      </c>
      <c r="X5283">
        <v>1.444020017873979</v>
      </c>
      <c r="Y5283">
        <v>41.512939641106755</v>
      </c>
      <c r="Z5283">
        <v>31.777919086951549</v>
      </c>
      <c r="AA5283">
        <v>2.0517087751958902</v>
      </c>
      <c r="AB5283">
        <v>8.0418055143297398</v>
      </c>
      <c r="AC5283">
        <v>66.024358778228347</v>
      </c>
      <c r="AD5283">
        <v>0</v>
      </c>
      <c r="AE5283">
        <v>150.85275181368627</v>
      </c>
    </row>
    <row r="5284" spans="1:31" x14ac:dyDescent="0.3">
      <c r="A5284">
        <v>2699794</v>
      </c>
      <c r="B5284">
        <v>1</v>
      </c>
      <c r="C5284" t="s">
        <v>80</v>
      </c>
      <c r="D5284" t="s">
        <v>94</v>
      </c>
      <c r="E5284" t="s">
        <v>160</v>
      </c>
      <c r="F5284" t="s">
        <v>14888</v>
      </c>
      <c r="G5284" t="s">
        <v>134</v>
      </c>
      <c r="H5284" t="s">
        <v>135</v>
      </c>
      <c r="I5284" t="s">
        <v>136</v>
      </c>
      <c r="J5284" t="s">
        <v>137</v>
      </c>
      <c r="K5284" t="s">
        <v>138</v>
      </c>
      <c r="L5284" t="s">
        <v>14889</v>
      </c>
      <c r="M5284" t="s">
        <v>14890</v>
      </c>
      <c r="N5284">
        <v>1.288333333</v>
      </c>
      <c r="O5284">
        <v>0</v>
      </c>
      <c r="P5284">
        <v>1</v>
      </c>
      <c r="Q5284">
        <v>5</v>
      </c>
      <c r="R5284">
        <v>64</v>
      </c>
      <c r="S5284">
        <v>1</v>
      </c>
      <c r="T5284">
        <v>4</v>
      </c>
      <c r="U5284">
        <v>0</v>
      </c>
      <c r="V5284">
        <v>0</v>
      </c>
      <c r="W5284">
        <v>0</v>
      </c>
      <c r="X5284">
        <v>0.4852782973056633</v>
      </c>
      <c r="Y5284">
        <v>2.3150782042897013</v>
      </c>
      <c r="Z5284">
        <v>13.453955025588382</v>
      </c>
      <c r="AA5284">
        <v>0.12336778769234166</v>
      </c>
      <c r="AB5284">
        <v>12.072434802041542</v>
      </c>
      <c r="AC5284">
        <v>0</v>
      </c>
      <c r="AD5284">
        <v>0</v>
      </c>
      <c r="AE5284">
        <v>28.450114116917629</v>
      </c>
    </row>
    <row r="5285" spans="1:31" x14ac:dyDescent="0.3">
      <c r="A5285">
        <v>2699812</v>
      </c>
      <c r="B5285">
        <v>1</v>
      </c>
      <c r="C5285" t="s">
        <v>80</v>
      </c>
      <c r="D5285" t="s">
        <v>104</v>
      </c>
      <c r="E5285" t="s">
        <v>145</v>
      </c>
      <c r="F5285" t="s">
        <v>14891</v>
      </c>
      <c r="G5285" t="s">
        <v>134</v>
      </c>
      <c r="H5285" t="s">
        <v>135</v>
      </c>
      <c r="I5285" t="s">
        <v>136</v>
      </c>
      <c r="J5285" t="s">
        <v>137</v>
      </c>
      <c r="K5285" t="s">
        <v>138</v>
      </c>
      <c r="L5285" t="s">
        <v>14892</v>
      </c>
      <c r="M5285" t="s">
        <v>14893</v>
      </c>
      <c r="N5285">
        <v>0.21611111099999999</v>
      </c>
      <c r="O5285">
        <v>5</v>
      </c>
      <c r="P5285">
        <v>915</v>
      </c>
      <c r="Q5285">
        <v>0</v>
      </c>
      <c r="R5285">
        <v>4</v>
      </c>
      <c r="S5285">
        <v>1</v>
      </c>
      <c r="T5285">
        <v>79</v>
      </c>
      <c r="U5285">
        <v>0</v>
      </c>
      <c r="V5285">
        <v>0</v>
      </c>
      <c r="W5285">
        <v>0.33345871182191505</v>
      </c>
      <c r="X5285">
        <v>36.710022065531362</v>
      </c>
      <c r="Y5285">
        <v>0</v>
      </c>
      <c r="Z5285">
        <v>0.10416074187046018</v>
      </c>
      <c r="AA5285">
        <v>3.2407099151862986</v>
      </c>
      <c r="AB5285">
        <v>15.734644384823776</v>
      </c>
      <c r="AC5285">
        <v>0</v>
      </c>
      <c r="AD5285">
        <v>0</v>
      </c>
      <c r="AE5285">
        <v>56.122995819233807</v>
      </c>
    </row>
    <row r="5286" spans="1:31" x14ac:dyDescent="0.3">
      <c r="A5286">
        <v>2699841</v>
      </c>
      <c r="B5286">
        <v>1</v>
      </c>
      <c r="C5286" t="s">
        <v>81</v>
      </c>
      <c r="D5286" t="s">
        <v>127</v>
      </c>
      <c r="E5286" t="s">
        <v>132</v>
      </c>
      <c r="F5286" t="s">
        <v>1789</v>
      </c>
      <c r="G5286" t="s">
        <v>134</v>
      </c>
      <c r="H5286" t="s">
        <v>135</v>
      </c>
      <c r="I5286" t="s">
        <v>136</v>
      </c>
      <c r="J5286" t="s">
        <v>137</v>
      </c>
      <c r="K5286" t="s">
        <v>138</v>
      </c>
      <c r="L5286" t="s">
        <v>14894</v>
      </c>
      <c r="M5286" t="s">
        <v>14895</v>
      </c>
      <c r="N5286">
        <v>1.5247222220000001</v>
      </c>
      <c r="O5286">
        <v>1</v>
      </c>
      <c r="P5286">
        <v>0</v>
      </c>
      <c r="Q5286">
        <v>137</v>
      </c>
      <c r="R5286">
        <v>6</v>
      </c>
      <c r="S5286">
        <v>5</v>
      </c>
      <c r="T5286">
        <v>0</v>
      </c>
      <c r="U5286">
        <v>0</v>
      </c>
      <c r="V5286">
        <v>0</v>
      </c>
      <c r="W5286">
        <v>1.7937593740262718</v>
      </c>
      <c r="X5286">
        <v>0</v>
      </c>
      <c r="Y5286">
        <v>119.08330949574385</v>
      </c>
      <c r="Z5286">
        <v>0</v>
      </c>
      <c r="AA5286">
        <v>5.8646254893982652</v>
      </c>
      <c r="AB5286">
        <v>0</v>
      </c>
      <c r="AC5286">
        <v>0</v>
      </c>
      <c r="AD5286">
        <v>0</v>
      </c>
      <c r="AE5286">
        <v>126.74169435916838</v>
      </c>
    </row>
    <row r="5287" spans="1:31" x14ac:dyDescent="0.3">
      <c r="A5287">
        <v>2699844</v>
      </c>
      <c r="B5287">
        <v>1</v>
      </c>
      <c r="C5287" t="s">
        <v>81</v>
      </c>
      <c r="D5287" t="s">
        <v>115</v>
      </c>
      <c r="E5287" t="s">
        <v>145</v>
      </c>
      <c r="F5287" t="s">
        <v>14896</v>
      </c>
      <c r="G5287" t="s">
        <v>176</v>
      </c>
      <c r="H5287" t="s">
        <v>135</v>
      </c>
      <c r="I5287" t="s">
        <v>136</v>
      </c>
      <c r="J5287" t="s">
        <v>137</v>
      </c>
      <c r="K5287" t="s">
        <v>138</v>
      </c>
      <c r="L5287" t="s">
        <v>14897</v>
      </c>
      <c r="M5287" t="s">
        <v>14898</v>
      </c>
      <c r="N5287">
        <v>0.48972222199999998</v>
      </c>
      <c r="O5287">
        <v>0</v>
      </c>
      <c r="P5287">
        <v>26</v>
      </c>
      <c r="Q5287">
        <v>0</v>
      </c>
      <c r="R5287">
        <v>1</v>
      </c>
      <c r="S5287">
        <v>0</v>
      </c>
      <c r="T5287">
        <v>0</v>
      </c>
      <c r="U5287">
        <v>0</v>
      </c>
      <c r="V5287">
        <v>0</v>
      </c>
      <c r="W5287">
        <v>0</v>
      </c>
      <c r="X5287">
        <v>1.7014049991896776</v>
      </c>
      <c r="Y5287">
        <v>0</v>
      </c>
      <c r="Z5287">
        <v>1.2609962373141792</v>
      </c>
      <c r="AA5287">
        <v>0</v>
      </c>
      <c r="AB5287">
        <v>0</v>
      </c>
      <c r="AC5287">
        <v>0</v>
      </c>
      <c r="AD5287">
        <v>0</v>
      </c>
      <c r="AE5287">
        <v>2.9624012365038568</v>
      </c>
    </row>
    <row r="5288" spans="1:31" x14ac:dyDescent="0.3">
      <c r="A5288">
        <v>2699853</v>
      </c>
      <c r="B5288">
        <v>1</v>
      </c>
      <c r="C5288" t="s">
        <v>81</v>
      </c>
      <c r="D5288" t="s">
        <v>128</v>
      </c>
      <c r="E5288" t="s">
        <v>160</v>
      </c>
      <c r="F5288" t="s">
        <v>14899</v>
      </c>
      <c r="G5288" t="s">
        <v>134</v>
      </c>
      <c r="H5288" t="s">
        <v>135</v>
      </c>
      <c r="I5288" t="s">
        <v>136</v>
      </c>
      <c r="J5288" t="s">
        <v>137</v>
      </c>
      <c r="K5288" t="s">
        <v>138</v>
      </c>
      <c r="L5288" t="s">
        <v>14900</v>
      </c>
      <c r="M5288" t="s">
        <v>14901</v>
      </c>
      <c r="N5288">
        <v>0.49166666599999997</v>
      </c>
      <c r="O5288">
        <v>0</v>
      </c>
      <c r="P5288">
        <v>0</v>
      </c>
      <c r="Q5288">
        <v>12</v>
      </c>
      <c r="R5288">
        <v>0</v>
      </c>
      <c r="S5288">
        <v>0</v>
      </c>
      <c r="T5288">
        <v>0</v>
      </c>
      <c r="U5288">
        <v>0</v>
      </c>
      <c r="V5288">
        <v>0</v>
      </c>
      <c r="W5288">
        <v>0</v>
      </c>
      <c r="X5288">
        <v>0</v>
      </c>
      <c r="Y5288">
        <v>3.6101345026121927</v>
      </c>
      <c r="Z5288">
        <v>0</v>
      </c>
      <c r="AA5288">
        <v>0</v>
      </c>
      <c r="AB5288">
        <v>0</v>
      </c>
      <c r="AC5288">
        <v>0</v>
      </c>
      <c r="AD5288">
        <v>0</v>
      </c>
      <c r="AE5288">
        <v>3.6101345026121927</v>
      </c>
    </row>
    <row r="5289" spans="1:31" x14ac:dyDescent="0.3">
      <c r="A5289">
        <v>2699897</v>
      </c>
      <c r="B5289">
        <v>1</v>
      </c>
      <c r="C5289" t="s">
        <v>81</v>
      </c>
      <c r="D5289" t="s">
        <v>120</v>
      </c>
      <c r="E5289" t="s">
        <v>160</v>
      </c>
      <c r="F5289" t="s">
        <v>281</v>
      </c>
      <c r="G5289" t="s">
        <v>134</v>
      </c>
      <c r="H5289" t="s">
        <v>135</v>
      </c>
      <c r="I5289" t="s">
        <v>169</v>
      </c>
      <c r="J5289" t="s">
        <v>137</v>
      </c>
      <c r="K5289" t="s">
        <v>138</v>
      </c>
      <c r="L5289" t="s">
        <v>14902</v>
      </c>
      <c r="M5289" t="s">
        <v>14903</v>
      </c>
      <c r="N5289">
        <v>1.1111111E-2</v>
      </c>
      <c r="O5289">
        <v>3</v>
      </c>
      <c r="P5289">
        <v>2217</v>
      </c>
      <c r="Q5289">
        <v>169</v>
      </c>
      <c r="R5289">
        <v>138</v>
      </c>
      <c r="S5289">
        <v>18</v>
      </c>
      <c r="T5289">
        <v>265</v>
      </c>
      <c r="U5289">
        <v>1</v>
      </c>
      <c r="V5289">
        <v>0</v>
      </c>
      <c r="W5289">
        <v>6.3069284828506669E-2</v>
      </c>
      <c r="X5289">
        <v>4.0644737929151447</v>
      </c>
      <c r="Y5289">
        <v>3.85207940297285</v>
      </c>
      <c r="Z5289">
        <v>2.1475972085692523</v>
      </c>
      <c r="AA5289">
        <v>1.0706819001307635</v>
      </c>
      <c r="AB5289">
        <v>1.1115367498572546</v>
      </c>
      <c r="AC5289">
        <v>0</v>
      </c>
      <c r="AD5289">
        <v>0</v>
      </c>
      <c r="AE5289">
        <v>12.309438339273772</v>
      </c>
    </row>
    <row r="5290" spans="1:31" x14ac:dyDescent="0.3">
      <c r="A5290">
        <v>2699922</v>
      </c>
      <c r="B5290">
        <v>1</v>
      </c>
      <c r="C5290" t="s">
        <v>81</v>
      </c>
      <c r="D5290" t="s">
        <v>120</v>
      </c>
      <c r="E5290" t="s">
        <v>160</v>
      </c>
      <c r="F5290" t="s">
        <v>281</v>
      </c>
      <c r="G5290" t="s">
        <v>134</v>
      </c>
      <c r="H5290" t="s">
        <v>135</v>
      </c>
      <c r="I5290" t="s">
        <v>169</v>
      </c>
      <c r="J5290" t="s">
        <v>137</v>
      </c>
      <c r="K5290" t="s">
        <v>138</v>
      </c>
      <c r="L5290" t="s">
        <v>14904</v>
      </c>
      <c r="M5290" t="s">
        <v>14905</v>
      </c>
      <c r="N5290">
        <v>8.3333330000000001E-3</v>
      </c>
      <c r="O5290">
        <v>3</v>
      </c>
      <c r="P5290">
        <v>2217</v>
      </c>
      <c r="Q5290">
        <v>169</v>
      </c>
      <c r="R5290">
        <v>138</v>
      </c>
      <c r="S5290">
        <v>18</v>
      </c>
      <c r="T5290">
        <v>265</v>
      </c>
      <c r="U5290">
        <v>1</v>
      </c>
      <c r="V5290">
        <v>0</v>
      </c>
      <c r="W5290">
        <v>4.7035241464199996E-2</v>
      </c>
      <c r="X5290">
        <v>2.9630329525031809</v>
      </c>
      <c r="Y5290">
        <v>2.6527518857548116</v>
      </c>
      <c r="Z5290">
        <v>1.3696421403828811</v>
      </c>
      <c r="AA5290">
        <v>0.7683589205136051</v>
      </c>
      <c r="AB5290">
        <v>0.78998102916035728</v>
      </c>
      <c r="AC5290">
        <v>0</v>
      </c>
      <c r="AD5290">
        <v>0</v>
      </c>
      <c r="AE5290">
        <v>8.5908021697790353</v>
      </c>
    </row>
    <row r="5291" spans="1:31" x14ac:dyDescent="0.3">
      <c r="A5291">
        <v>2699929</v>
      </c>
      <c r="B5291">
        <v>1</v>
      </c>
      <c r="C5291" t="s">
        <v>80</v>
      </c>
      <c r="D5291" t="s">
        <v>98</v>
      </c>
      <c r="E5291" t="s">
        <v>184</v>
      </c>
      <c r="F5291" t="s">
        <v>14906</v>
      </c>
      <c r="G5291" t="s">
        <v>409</v>
      </c>
      <c r="H5291" t="s">
        <v>187</v>
      </c>
      <c r="I5291" t="s">
        <v>136</v>
      </c>
      <c r="J5291" t="s">
        <v>137</v>
      </c>
      <c r="K5291" t="s">
        <v>138</v>
      </c>
      <c r="L5291" t="s">
        <v>14907</v>
      </c>
      <c r="M5291" t="s">
        <v>14908</v>
      </c>
      <c r="N5291">
        <v>2.5013888880000001</v>
      </c>
      <c r="O5291">
        <v>0</v>
      </c>
      <c r="P5291">
        <v>14</v>
      </c>
      <c r="Q5291">
        <v>0</v>
      </c>
      <c r="R5291">
        <v>0</v>
      </c>
      <c r="S5291">
        <v>0</v>
      </c>
      <c r="T5291">
        <v>1</v>
      </c>
      <c r="U5291">
        <v>0</v>
      </c>
      <c r="V5291">
        <v>0</v>
      </c>
      <c r="W5291">
        <v>0</v>
      </c>
      <c r="X5291">
        <v>3.0637908331338881</v>
      </c>
      <c r="Y5291">
        <v>0</v>
      </c>
      <c r="Z5291">
        <v>0</v>
      </c>
      <c r="AA5291">
        <v>0</v>
      </c>
      <c r="AB5291">
        <v>0</v>
      </c>
      <c r="AC5291">
        <v>0</v>
      </c>
      <c r="AD5291">
        <v>0</v>
      </c>
      <c r="AE5291">
        <v>3.0637908331338881</v>
      </c>
    </row>
    <row r="5292" spans="1:31" x14ac:dyDescent="0.3">
      <c r="A5292">
        <v>2687954</v>
      </c>
      <c r="B5292">
        <v>1</v>
      </c>
      <c r="C5292" t="s">
        <v>80</v>
      </c>
      <c r="D5292" t="s">
        <v>82</v>
      </c>
      <c r="E5292" t="s">
        <v>145</v>
      </c>
      <c r="F5292" t="s">
        <v>14909</v>
      </c>
      <c r="G5292" t="s">
        <v>1482</v>
      </c>
      <c r="H5292" t="s">
        <v>135</v>
      </c>
      <c r="I5292" t="s">
        <v>136</v>
      </c>
      <c r="J5292" t="s">
        <v>137</v>
      </c>
      <c r="K5292" t="s">
        <v>138</v>
      </c>
      <c r="L5292" t="s">
        <v>14910</v>
      </c>
      <c r="M5292" t="s">
        <v>14911</v>
      </c>
      <c r="N5292">
        <v>2.1808333329999998</v>
      </c>
      <c r="O5292">
        <v>0</v>
      </c>
      <c r="P5292">
        <v>2155</v>
      </c>
      <c r="Q5292">
        <v>0</v>
      </c>
      <c r="R5292">
        <v>0</v>
      </c>
      <c r="S5292">
        <v>0</v>
      </c>
      <c r="T5292">
        <v>158</v>
      </c>
      <c r="U5292">
        <v>0</v>
      </c>
      <c r="V5292">
        <v>0</v>
      </c>
      <c r="W5292">
        <v>0</v>
      </c>
      <c r="X5292">
        <v>903.17253076754594</v>
      </c>
      <c r="Y5292">
        <v>0</v>
      </c>
      <c r="Z5292">
        <v>0</v>
      </c>
      <c r="AA5292">
        <v>0</v>
      </c>
      <c r="AB5292">
        <v>110.66310215457159</v>
      </c>
      <c r="AC5292">
        <v>0</v>
      </c>
      <c r="AD5292">
        <v>0</v>
      </c>
      <c r="AE5292">
        <v>1013.8356329221175</v>
      </c>
    </row>
    <row r="5293" spans="1:31" x14ac:dyDescent="0.3">
      <c r="A5293">
        <v>2699937</v>
      </c>
      <c r="B5293">
        <v>1</v>
      </c>
      <c r="C5293" t="s">
        <v>80</v>
      </c>
      <c r="D5293" t="s">
        <v>110</v>
      </c>
      <c r="E5293" t="s">
        <v>213</v>
      </c>
      <c r="F5293" t="s">
        <v>14912</v>
      </c>
      <c r="G5293" t="s">
        <v>688</v>
      </c>
      <c r="H5293" t="s">
        <v>187</v>
      </c>
      <c r="I5293" t="s">
        <v>136</v>
      </c>
      <c r="J5293" t="s">
        <v>137</v>
      </c>
      <c r="K5293" t="s">
        <v>138</v>
      </c>
      <c r="L5293" t="s">
        <v>14913</v>
      </c>
      <c r="M5293" t="s">
        <v>14914</v>
      </c>
      <c r="N5293">
        <v>2.560277777</v>
      </c>
      <c r="O5293">
        <v>0</v>
      </c>
      <c r="P5293">
        <v>3</v>
      </c>
      <c r="Q5293">
        <v>0</v>
      </c>
      <c r="R5293">
        <v>0</v>
      </c>
      <c r="S5293">
        <v>0</v>
      </c>
      <c r="T5293">
        <v>0</v>
      </c>
      <c r="U5293">
        <v>0</v>
      </c>
      <c r="V5293">
        <v>0</v>
      </c>
      <c r="W5293">
        <v>0</v>
      </c>
      <c r="X5293">
        <v>1.9986814725727262</v>
      </c>
      <c r="Y5293">
        <v>0</v>
      </c>
      <c r="Z5293">
        <v>0</v>
      </c>
      <c r="AA5293">
        <v>0</v>
      </c>
      <c r="AB5293">
        <v>0</v>
      </c>
      <c r="AC5293">
        <v>0</v>
      </c>
      <c r="AD5293">
        <v>0</v>
      </c>
      <c r="AE5293">
        <v>1.9986814725727262</v>
      </c>
    </row>
    <row r="5294" spans="1:31" x14ac:dyDescent="0.3">
      <c r="A5294">
        <v>2697696</v>
      </c>
      <c r="B5294">
        <v>1</v>
      </c>
      <c r="C5294" t="s">
        <v>80</v>
      </c>
      <c r="D5294" t="s">
        <v>106</v>
      </c>
      <c r="E5294" t="s">
        <v>132</v>
      </c>
      <c r="F5294" t="s">
        <v>14915</v>
      </c>
      <c r="G5294" t="s">
        <v>409</v>
      </c>
      <c r="H5294" t="s">
        <v>135</v>
      </c>
      <c r="I5294" t="s">
        <v>136</v>
      </c>
      <c r="J5294" t="s">
        <v>137</v>
      </c>
      <c r="K5294" t="s">
        <v>138</v>
      </c>
      <c r="L5294" t="s">
        <v>14916</v>
      </c>
      <c r="M5294" t="s">
        <v>14917</v>
      </c>
      <c r="N5294">
        <v>0.66638888799999996</v>
      </c>
      <c r="O5294">
        <v>1</v>
      </c>
      <c r="P5294">
        <v>1</v>
      </c>
      <c r="Q5294">
        <v>51</v>
      </c>
      <c r="R5294">
        <v>249</v>
      </c>
      <c r="S5294">
        <v>22</v>
      </c>
      <c r="T5294">
        <v>45</v>
      </c>
      <c r="U5294">
        <v>0</v>
      </c>
      <c r="V5294">
        <v>0</v>
      </c>
      <c r="W5294">
        <v>0.29511092077218681</v>
      </c>
      <c r="X5294">
        <v>0</v>
      </c>
      <c r="Y5294">
        <v>109.12971290073432</v>
      </c>
      <c r="Z5294">
        <v>450.43622308024305</v>
      </c>
      <c r="AA5294">
        <v>55.500187373124625</v>
      </c>
      <c r="AB5294">
        <v>89.92215174772295</v>
      </c>
      <c r="AC5294">
        <v>0</v>
      </c>
      <c r="AD5294">
        <v>0</v>
      </c>
      <c r="AE5294">
        <v>705.28338602259714</v>
      </c>
    </row>
    <row r="5295" spans="1:31" x14ac:dyDescent="0.3">
      <c r="A5295">
        <v>2697716</v>
      </c>
      <c r="B5295">
        <v>1</v>
      </c>
      <c r="C5295" t="s">
        <v>80</v>
      </c>
      <c r="D5295" t="s">
        <v>104</v>
      </c>
      <c r="E5295" t="s">
        <v>160</v>
      </c>
      <c r="F5295" t="s">
        <v>14918</v>
      </c>
      <c r="G5295" t="s">
        <v>346</v>
      </c>
      <c r="H5295" t="s">
        <v>135</v>
      </c>
      <c r="I5295" t="s">
        <v>136</v>
      </c>
      <c r="J5295" t="s">
        <v>137</v>
      </c>
      <c r="K5295" t="s">
        <v>166</v>
      </c>
      <c r="L5295" t="s">
        <v>14919</v>
      </c>
      <c r="M5295" t="s">
        <v>14920</v>
      </c>
      <c r="N5295">
        <v>10.754722222</v>
      </c>
      <c r="O5295">
        <v>0</v>
      </c>
      <c r="P5295">
        <v>0</v>
      </c>
      <c r="Q5295">
        <v>0</v>
      </c>
      <c r="R5295">
        <v>0</v>
      </c>
      <c r="S5295">
        <v>2</v>
      </c>
      <c r="T5295">
        <v>0</v>
      </c>
      <c r="U5295">
        <v>0</v>
      </c>
      <c r="V5295">
        <v>0</v>
      </c>
      <c r="W5295">
        <v>0</v>
      </c>
      <c r="X5295">
        <v>0</v>
      </c>
      <c r="Y5295">
        <v>0</v>
      </c>
      <c r="Z5295">
        <v>0</v>
      </c>
      <c r="AA5295">
        <v>2089.8134640941967</v>
      </c>
      <c r="AB5295">
        <v>0</v>
      </c>
      <c r="AC5295">
        <v>0</v>
      </c>
      <c r="AD5295">
        <v>0</v>
      </c>
      <c r="AE5295">
        <v>2089.8134640941967</v>
      </c>
    </row>
    <row r="5296" spans="1:31" x14ac:dyDescent="0.3">
      <c r="A5296">
        <v>2697774</v>
      </c>
      <c r="B5296">
        <v>1</v>
      </c>
      <c r="C5296" t="s">
        <v>80</v>
      </c>
      <c r="D5296" t="s">
        <v>96</v>
      </c>
      <c r="E5296" t="s">
        <v>141</v>
      </c>
      <c r="F5296" t="s">
        <v>7924</v>
      </c>
      <c r="G5296" t="s">
        <v>134</v>
      </c>
      <c r="H5296" t="s">
        <v>135</v>
      </c>
      <c r="I5296" t="s">
        <v>136</v>
      </c>
      <c r="J5296" t="s">
        <v>137</v>
      </c>
      <c r="K5296" t="s">
        <v>138</v>
      </c>
      <c r="L5296" t="s">
        <v>14921</v>
      </c>
      <c r="M5296" t="s">
        <v>14922</v>
      </c>
      <c r="N5296">
        <v>0.104444444</v>
      </c>
      <c r="O5296">
        <v>0</v>
      </c>
      <c r="P5296">
        <v>289</v>
      </c>
      <c r="Q5296">
        <v>11</v>
      </c>
      <c r="R5296">
        <v>31</v>
      </c>
      <c r="S5296">
        <v>14</v>
      </c>
      <c r="T5296">
        <v>64</v>
      </c>
      <c r="U5296">
        <v>4</v>
      </c>
      <c r="V5296">
        <v>0</v>
      </c>
      <c r="W5296">
        <v>0</v>
      </c>
      <c r="X5296">
        <v>8.2553866520500261</v>
      </c>
      <c r="Y5296">
        <v>6.8293342696037707</v>
      </c>
      <c r="Z5296">
        <v>1.9741770241306185</v>
      </c>
      <c r="AA5296">
        <v>7.2802728934502161</v>
      </c>
      <c r="AB5296">
        <v>5.5401011590102796</v>
      </c>
      <c r="AC5296">
        <v>47.531871530992134</v>
      </c>
      <c r="AD5296">
        <v>0</v>
      </c>
      <c r="AE5296">
        <v>77.411143529237052</v>
      </c>
    </row>
    <row r="5297" spans="1:31" x14ac:dyDescent="0.3">
      <c r="A5297">
        <v>2697927</v>
      </c>
      <c r="B5297">
        <v>1</v>
      </c>
      <c r="C5297" t="s">
        <v>80</v>
      </c>
      <c r="D5297" t="s">
        <v>94</v>
      </c>
      <c r="E5297" t="s">
        <v>145</v>
      </c>
      <c r="F5297" t="s">
        <v>14923</v>
      </c>
      <c r="G5297" t="s">
        <v>346</v>
      </c>
      <c r="H5297" t="s">
        <v>135</v>
      </c>
      <c r="I5297" t="s">
        <v>136</v>
      </c>
      <c r="J5297" t="s">
        <v>137</v>
      </c>
      <c r="K5297" t="s">
        <v>166</v>
      </c>
      <c r="L5297" t="s">
        <v>14924</v>
      </c>
      <c r="M5297" t="s">
        <v>14925</v>
      </c>
      <c r="N5297">
        <v>2.477777777</v>
      </c>
      <c r="O5297">
        <v>0</v>
      </c>
      <c r="P5297">
        <v>0</v>
      </c>
      <c r="Q5297">
        <v>2</v>
      </c>
      <c r="R5297">
        <v>0</v>
      </c>
      <c r="S5297">
        <v>0</v>
      </c>
      <c r="T5297">
        <v>0</v>
      </c>
      <c r="U5297">
        <v>1</v>
      </c>
      <c r="V5297">
        <v>0</v>
      </c>
      <c r="W5297">
        <v>0</v>
      </c>
      <c r="X5297">
        <v>0</v>
      </c>
      <c r="Y5297">
        <v>0</v>
      </c>
      <c r="Z5297">
        <v>0</v>
      </c>
      <c r="AA5297">
        <v>0</v>
      </c>
      <c r="AB5297">
        <v>0</v>
      </c>
      <c r="AC5297">
        <v>582.66662093249181</v>
      </c>
      <c r="AD5297">
        <v>0</v>
      </c>
      <c r="AE5297">
        <v>582.66662093249181</v>
      </c>
    </row>
    <row r="5298" spans="1:31" x14ac:dyDescent="0.3">
      <c r="A5298">
        <v>2698141</v>
      </c>
      <c r="B5298">
        <v>1</v>
      </c>
      <c r="C5298" t="s">
        <v>81</v>
      </c>
      <c r="D5298" t="s">
        <v>123</v>
      </c>
      <c r="E5298" t="s">
        <v>141</v>
      </c>
      <c r="F5298" t="s">
        <v>14926</v>
      </c>
      <c r="G5298" t="s">
        <v>165</v>
      </c>
      <c r="H5298" t="s">
        <v>135</v>
      </c>
      <c r="I5298" t="s">
        <v>136</v>
      </c>
      <c r="J5298" t="s">
        <v>137</v>
      </c>
      <c r="K5298" t="s">
        <v>166</v>
      </c>
      <c r="L5298" t="s">
        <v>14927</v>
      </c>
      <c r="M5298" t="s">
        <v>14928</v>
      </c>
      <c r="N5298">
        <v>0.213888888</v>
      </c>
      <c r="O5298">
        <v>11</v>
      </c>
      <c r="P5298">
        <v>7141</v>
      </c>
      <c r="Q5298">
        <v>194</v>
      </c>
      <c r="R5298">
        <v>378</v>
      </c>
      <c r="S5298">
        <v>51</v>
      </c>
      <c r="T5298">
        <v>1026</v>
      </c>
      <c r="U5298">
        <v>7</v>
      </c>
      <c r="V5298">
        <v>1</v>
      </c>
      <c r="W5298">
        <v>1.4557395807660256</v>
      </c>
      <c r="X5298">
        <v>188.91365414657338</v>
      </c>
      <c r="Y5298">
        <v>50.163638666220791</v>
      </c>
      <c r="Z5298">
        <v>51.058490725988761</v>
      </c>
      <c r="AA5298">
        <v>30.680173242188125</v>
      </c>
      <c r="AB5298">
        <v>82.174895188739228</v>
      </c>
      <c r="AC5298">
        <v>123.71192250507109</v>
      </c>
      <c r="AD5298">
        <v>4.5099886404842505E-2</v>
      </c>
      <c r="AE5298">
        <v>528.2036139419522</v>
      </c>
    </row>
    <row r="5299" spans="1:31" x14ac:dyDescent="0.3">
      <c r="A5299">
        <v>2699956</v>
      </c>
      <c r="B5299">
        <v>1</v>
      </c>
      <c r="C5299" t="s">
        <v>80</v>
      </c>
      <c r="D5299" t="s">
        <v>83</v>
      </c>
      <c r="E5299" t="s">
        <v>145</v>
      </c>
      <c r="F5299" t="s">
        <v>14230</v>
      </c>
      <c r="G5299" t="s">
        <v>442</v>
      </c>
      <c r="H5299" t="s">
        <v>135</v>
      </c>
      <c r="I5299" t="s">
        <v>169</v>
      </c>
      <c r="J5299" t="s">
        <v>137</v>
      </c>
      <c r="K5299" t="s">
        <v>138</v>
      </c>
      <c r="L5299" t="s">
        <v>14929</v>
      </c>
      <c r="M5299" t="s">
        <v>14930</v>
      </c>
      <c r="N5299">
        <v>1.4166666E-2</v>
      </c>
      <c r="O5299">
        <v>0</v>
      </c>
      <c r="P5299">
        <v>400</v>
      </c>
      <c r="Q5299">
        <v>0</v>
      </c>
      <c r="R5299">
        <v>0</v>
      </c>
      <c r="S5299">
        <v>0</v>
      </c>
      <c r="T5299">
        <v>11</v>
      </c>
      <c r="U5299">
        <v>0</v>
      </c>
      <c r="V5299">
        <v>0</v>
      </c>
      <c r="W5299">
        <v>0</v>
      </c>
      <c r="X5299">
        <v>2.225862950099653</v>
      </c>
      <c r="Y5299">
        <v>0</v>
      </c>
      <c r="Z5299">
        <v>0</v>
      </c>
      <c r="AA5299">
        <v>0</v>
      </c>
      <c r="AB5299">
        <v>0.16177806376349849</v>
      </c>
      <c r="AC5299">
        <v>0</v>
      </c>
      <c r="AD5299">
        <v>0</v>
      </c>
      <c r="AE5299">
        <v>2.3876410138631514</v>
      </c>
    </row>
    <row r="5300" spans="1:31" x14ac:dyDescent="0.3">
      <c r="A5300">
        <v>2699960</v>
      </c>
      <c r="B5300">
        <v>1</v>
      </c>
      <c r="C5300" t="s">
        <v>81</v>
      </c>
      <c r="D5300" t="s">
        <v>112</v>
      </c>
      <c r="E5300" t="s">
        <v>141</v>
      </c>
      <c r="F5300" t="s">
        <v>14931</v>
      </c>
      <c r="G5300" t="s">
        <v>14932</v>
      </c>
      <c r="H5300" t="s">
        <v>263</v>
      </c>
      <c r="I5300" t="s">
        <v>136</v>
      </c>
      <c r="J5300" t="s">
        <v>137</v>
      </c>
      <c r="K5300" t="s">
        <v>166</v>
      </c>
      <c r="L5300" t="s">
        <v>14933</v>
      </c>
      <c r="M5300" t="s">
        <v>14934</v>
      </c>
      <c r="N5300">
        <v>0.36694444399999998</v>
      </c>
      <c r="O5300">
        <v>65</v>
      </c>
      <c r="P5300">
        <v>72369</v>
      </c>
      <c r="Q5300">
        <v>709</v>
      </c>
      <c r="R5300">
        <v>3143</v>
      </c>
      <c r="S5300">
        <v>207</v>
      </c>
      <c r="T5300">
        <v>9198</v>
      </c>
      <c r="U5300">
        <v>45</v>
      </c>
      <c r="V5300">
        <v>16</v>
      </c>
      <c r="W5300">
        <v>15.049617812486476</v>
      </c>
      <c r="X5300">
        <v>3354.0841728214605</v>
      </c>
      <c r="Y5300">
        <v>607.6520032322494</v>
      </c>
      <c r="Z5300">
        <v>315.22275023101798</v>
      </c>
      <c r="AA5300">
        <v>624.76591846129554</v>
      </c>
      <c r="AB5300">
        <v>1301.3155879605324</v>
      </c>
      <c r="AC5300">
        <v>1637.4020644338516</v>
      </c>
      <c r="AD5300">
        <v>37.668303958607005</v>
      </c>
      <c r="AE5300">
        <v>7893.1604189115005</v>
      </c>
    </row>
    <row r="5301" spans="1:31" x14ac:dyDescent="0.3">
      <c r="A5301">
        <v>2699944</v>
      </c>
      <c r="B5301">
        <v>2</v>
      </c>
      <c r="C5301" t="s">
        <v>80</v>
      </c>
      <c r="D5301" t="s">
        <v>84</v>
      </c>
      <c r="E5301" t="s">
        <v>244</v>
      </c>
      <c r="F5301" t="s">
        <v>508</v>
      </c>
      <c r="G5301" t="s">
        <v>253</v>
      </c>
      <c r="H5301" t="s">
        <v>187</v>
      </c>
      <c r="I5301" t="s">
        <v>136</v>
      </c>
      <c r="J5301" t="s">
        <v>137</v>
      </c>
      <c r="K5301" t="s">
        <v>138</v>
      </c>
      <c r="L5301" t="s">
        <v>14935</v>
      </c>
      <c r="M5301" t="s">
        <v>14936</v>
      </c>
      <c r="N5301">
        <v>1.0375000000000001</v>
      </c>
      <c r="O5301">
        <v>0</v>
      </c>
      <c r="P5301">
        <v>1203</v>
      </c>
      <c r="Q5301">
        <v>0</v>
      </c>
      <c r="R5301">
        <v>0</v>
      </c>
      <c r="S5301">
        <v>0</v>
      </c>
      <c r="T5301">
        <v>114</v>
      </c>
      <c r="U5301">
        <v>0</v>
      </c>
      <c r="V5301">
        <v>0</v>
      </c>
      <c r="W5301">
        <v>0</v>
      </c>
      <c r="X5301">
        <v>211.50736054473225</v>
      </c>
      <c r="Y5301">
        <v>0</v>
      </c>
      <c r="Z5301">
        <v>0</v>
      </c>
      <c r="AA5301">
        <v>0</v>
      </c>
      <c r="AB5301">
        <v>51.412389487859052</v>
      </c>
      <c r="AC5301">
        <v>0</v>
      </c>
      <c r="AD5301">
        <v>0</v>
      </c>
      <c r="AE5301">
        <v>262.91975003259131</v>
      </c>
    </row>
    <row r="5302" spans="1:31" x14ac:dyDescent="0.3">
      <c r="A5302">
        <v>2699967</v>
      </c>
      <c r="B5302">
        <v>1</v>
      </c>
      <c r="C5302" t="s">
        <v>80</v>
      </c>
      <c r="D5302" t="s">
        <v>100</v>
      </c>
      <c r="E5302" t="s">
        <v>160</v>
      </c>
      <c r="F5302" t="s">
        <v>1737</v>
      </c>
      <c r="G5302" t="s">
        <v>134</v>
      </c>
      <c r="H5302" t="s">
        <v>135</v>
      </c>
      <c r="I5302" t="s">
        <v>136</v>
      </c>
      <c r="J5302" t="s">
        <v>137</v>
      </c>
      <c r="K5302" t="s">
        <v>138</v>
      </c>
      <c r="L5302" t="s">
        <v>14937</v>
      </c>
      <c r="M5302" t="s">
        <v>14938</v>
      </c>
      <c r="N5302">
        <v>6.8055555000000004E-2</v>
      </c>
      <c r="O5302">
        <v>1</v>
      </c>
      <c r="P5302">
        <v>20</v>
      </c>
      <c r="Q5302">
        <v>1</v>
      </c>
      <c r="R5302">
        <v>35</v>
      </c>
      <c r="S5302">
        <v>4</v>
      </c>
      <c r="T5302">
        <v>7</v>
      </c>
      <c r="U5302">
        <v>1</v>
      </c>
      <c r="V5302">
        <v>0</v>
      </c>
      <c r="W5302">
        <v>0.61871718481627436</v>
      </c>
      <c r="X5302">
        <v>0.27246720924563383</v>
      </c>
      <c r="Y5302">
        <v>0.15864005337803583</v>
      </c>
      <c r="Z5302">
        <v>1.7375790735197161</v>
      </c>
      <c r="AA5302">
        <v>0.44259918034639995</v>
      </c>
      <c r="AB5302">
        <v>0.20908839962947995</v>
      </c>
      <c r="AC5302">
        <v>1.372517280477805</v>
      </c>
      <c r="AD5302">
        <v>0</v>
      </c>
      <c r="AE5302">
        <v>4.811608381413345</v>
      </c>
    </row>
    <row r="5303" spans="1:31" x14ac:dyDescent="0.3">
      <c r="A5303">
        <v>2698623</v>
      </c>
      <c r="B5303">
        <v>1</v>
      </c>
      <c r="C5303" t="s">
        <v>81</v>
      </c>
      <c r="D5303" t="s">
        <v>119</v>
      </c>
      <c r="E5303" t="s">
        <v>145</v>
      </c>
      <c r="F5303" t="s">
        <v>14939</v>
      </c>
      <c r="G5303" t="s">
        <v>134</v>
      </c>
      <c r="H5303" t="s">
        <v>135</v>
      </c>
      <c r="I5303" t="s">
        <v>136</v>
      </c>
      <c r="J5303" t="s">
        <v>137</v>
      </c>
      <c r="K5303" t="s">
        <v>138</v>
      </c>
      <c r="L5303" t="s">
        <v>14940</v>
      </c>
      <c r="M5303" t="s">
        <v>14941</v>
      </c>
      <c r="N5303">
        <v>0.16</v>
      </c>
      <c r="O5303">
        <v>0</v>
      </c>
      <c r="P5303">
        <v>444</v>
      </c>
      <c r="Q5303">
        <v>0</v>
      </c>
      <c r="R5303">
        <v>27</v>
      </c>
      <c r="S5303">
        <v>0</v>
      </c>
      <c r="T5303">
        <v>33</v>
      </c>
      <c r="U5303">
        <v>0</v>
      </c>
      <c r="V5303">
        <v>0</v>
      </c>
      <c r="W5303">
        <v>0</v>
      </c>
      <c r="X5303">
        <v>8.0608554381619903</v>
      </c>
      <c r="Y5303">
        <v>0</v>
      </c>
      <c r="Z5303">
        <v>2.7224130332891519</v>
      </c>
      <c r="AA5303">
        <v>0</v>
      </c>
      <c r="AB5303">
        <v>1.9687895479111044</v>
      </c>
      <c r="AC5303">
        <v>0</v>
      </c>
      <c r="AD5303">
        <v>0</v>
      </c>
      <c r="AE5303">
        <v>12.752058019362247</v>
      </c>
    </row>
    <row r="5304" spans="1:31" x14ac:dyDescent="0.3">
      <c r="A5304">
        <v>2699966</v>
      </c>
      <c r="B5304">
        <v>1</v>
      </c>
      <c r="C5304" t="s">
        <v>80</v>
      </c>
      <c r="D5304" t="s">
        <v>103</v>
      </c>
      <c r="E5304" t="s">
        <v>244</v>
      </c>
      <c r="F5304" t="s">
        <v>10853</v>
      </c>
      <c r="G5304" t="s">
        <v>968</v>
      </c>
      <c r="H5304" t="s">
        <v>187</v>
      </c>
      <c r="I5304" t="s">
        <v>136</v>
      </c>
      <c r="J5304" t="s">
        <v>137</v>
      </c>
      <c r="K5304" t="s">
        <v>138</v>
      </c>
      <c r="L5304" t="s">
        <v>14942</v>
      </c>
      <c r="M5304" t="s">
        <v>14943</v>
      </c>
      <c r="N5304">
        <v>0.80833333299999999</v>
      </c>
      <c r="O5304">
        <v>0</v>
      </c>
      <c r="P5304">
        <v>11</v>
      </c>
      <c r="Q5304">
        <v>0</v>
      </c>
      <c r="R5304">
        <v>9</v>
      </c>
      <c r="S5304">
        <v>0</v>
      </c>
      <c r="T5304">
        <v>3</v>
      </c>
      <c r="U5304">
        <v>0</v>
      </c>
      <c r="V5304">
        <v>0</v>
      </c>
      <c r="W5304">
        <v>0</v>
      </c>
      <c r="X5304">
        <v>3.0273730765666209</v>
      </c>
      <c r="Y5304">
        <v>0</v>
      </c>
      <c r="Z5304">
        <v>13.69857306867182</v>
      </c>
      <c r="AA5304">
        <v>0</v>
      </c>
      <c r="AB5304">
        <v>0.91820273099875627</v>
      </c>
      <c r="AC5304">
        <v>0</v>
      </c>
      <c r="AD5304">
        <v>0</v>
      </c>
      <c r="AE5304">
        <v>17.6441488762372</v>
      </c>
    </row>
    <row r="5305" spans="1:31" x14ac:dyDescent="0.3">
      <c r="A5305">
        <v>2699952</v>
      </c>
      <c r="B5305">
        <v>1</v>
      </c>
      <c r="C5305" t="s">
        <v>80</v>
      </c>
      <c r="D5305" t="s">
        <v>84</v>
      </c>
      <c r="E5305" t="s">
        <v>213</v>
      </c>
      <c r="F5305" t="s">
        <v>14944</v>
      </c>
      <c r="G5305" t="s">
        <v>215</v>
      </c>
      <c r="H5305" t="s">
        <v>187</v>
      </c>
      <c r="I5305" t="s">
        <v>136</v>
      </c>
      <c r="J5305" t="s">
        <v>137</v>
      </c>
      <c r="K5305" t="s">
        <v>138</v>
      </c>
      <c r="L5305" t="s">
        <v>14945</v>
      </c>
      <c r="M5305" t="s">
        <v>14946</v>
      </c>
      <c r="N5305">
        <v>4.505833333</v>
      </c>
      <c r="O5305">
        <v>0</v>
      </c>
      <c r="P5305">
        <v>9</v>
      </c>
      <c r="Q5305">
        <v>0</v>
      </c>
      <c r="R5305">
        <v>0</v>
      </c>
      <c r="S5305">
        <v>0</v>
      </c>
      <c r="T5305">
        <v>0</v>
      </c>
      <c r="U5305">
        <v>0</v>
      </c>
      <c r="V5305">
        <v>0</v>
      </c>
      <c r="W5305">
        <v>0</v>
      </c>
      <c r="X5305">
        <v>4.1718236498136001</v>
      </c>
      <c r="Y5305">
        <v>0</v>
      </c>
      <c r="Z5305">
        <v>0</v>
      </c>
      <c r="AA5305">
        <v>0</v>
      </c>
      <c r="AB5305">
        <v>0</v>
      </c>
      <c r="AC5305">
        <v>0</v>
      </c>
      <c r="AD5305">
        <v>0</v>
      </c>
      <c r="AE5305">
        <v>4.1718236498136001</v>
      </c>
    </row>
    <row r="5306" spans="1:31" x14ac:dyDescent="0.3">
      <c r="A5306">
        <v>2699957</v>
      </c>
      <c r="B5306">
        <v>1</v>
      </c>
      <c r="C5306" t="s">
        <v>80</v>
      </c>
      <c r="D5306" t="s">
        <v>82</v>
      </c>
      <c r="E5306" t="s">
        <v>213</v>
      </c>
      <c r="F5306" t="s">
        <v>14272</v>
      </c>
      <c r="G5306" t="s">
        <v>215</v>
      </c>
      <c r="H5306" t="s">
        <v>187</v>
      </c>
      <c r="I5306" t="s">
        <v>136</v>
      </c>
      <c r="J5306" t="s">
        <v>137</v>
      </c>
      <c r="K5306" t="s">
        <v>138</v>
      </c>
      <c r="L5306" t="s">
        <v>14947</v>
      </c>
      <c r="M5306" t="s">
        <v>14948</v>
      </c>
      <c r="N5306">
        <v>2.2383333329999999</v>
      </c>
      <c r="O5306">
        <v>0</v>
      </c>
      <c r="P5306">
        <v>11</v>
      </c>
      <c r="Q5306">
        <v>0</v>
      </c>
      <c r="R5306">
        <v>0</v>
      </c>
      <c r="S5306">
        <v>0</v>
      </c>
      <c r="T5306">
        <v>0</v>
      </c>
      <c r="U5306">
        <v>0</v>
      </c>
      <c r="V5306">
        <v>0</v>
      </c>
      <c r="W5306">
        <v>0</v>
      </c>
      <c r="X5306">
        <v>3.9517782078587746</v>
      </c>
      <c r="Y5306">
        <v>0</v>
      </c>
      <c r="Z5306">
        <v>0</v>
      </c>
      <c r="AA5306">
        <v>0</v>
      </c>
      <c r="AB5306">
        <v>0</v>
      </c>
      <c r="AC5306">
        <v>0</v>
      </c>
      <c r="AD5306">
        <v>0</v>
      </c>
      <c r="AE5306">
        <v>3.9517782078587746</v>
      </c>
    </row>
    <row r="5307" spans="1:31" x14ac:dyDescent="0.3">
      <c r="A5307">
        <v>2699971</v>
      </c>
      <c r="B5307">
        <v>1</v>
      </c>
      <c r="C5307" t="s">
        <v>80</v>
      </c>
      <c r="D5307" t="s">
        <v>85</v>
      </c>
      <c r="E5307" t="s">
        <v>428</v>
      </c>
      <c r="F5307" t="s">
        <v>4234</v>
      </c>
      <c r="G5307" t="s">
        <v>186</v>
      </c>
      <c r="H5307" t="s">
        <v>187</v>
      </c>
      <c r="I5307" t="s">
        <v>136</v>
      </c>
      <c r="J5307" t="s">
        <v>137</v>
      </c>
      <c r="K5307" t="s">
        <v>138</v>
      </c>
      <c r="L5307" t="s">
        <v>14949</v>
      </c>
      <c r="M5307" t="s">
        <v>14950</v>
      </c>
      <c r="N5307">
        <v>0.94388888800000004</v>
      </c>
      <c r="O5307">
        <v>0</v>
      </c>
      <c r="P5307">
        <v>48</v>
      </c>
      <c r="Q5307">
        <v>0</v>
      </c>
      <c r="R5307">
        <v>0</v>
      </c>
      <c r="S5307">
        <v>0</v>
      </c>
      <c r="T5307">
        <v>21</v>
      </c>
      <c r="U5307">
        <v>0</v>
      </c>
      <c r="V5307">
        <v>0</v>
      </c>
      <c r="W5307">
        <v>0</v>
      </c>
      <c r="X5307">
        <v>5.9071211151984517</v>
      </c>
      <c r="Y5307">
        <v>0</v>
      </c>
      <c r="Z5307">
        <v>0</v>
      </c>
      <c r="AA5307">
        <v>0</v>
      </c>
      <c r="AB5307">
        <v>4.2213890233840008</v>
      </c>
      <c r="AC5307">
        <v>0</v>
      </c>
      <c r="AD5307">
        <v>0</v>
      </c>
      <c r="AE5307">
        <v>10.128510138582453</v>
      </c>
    </row>
    <row r="5308" spans="1:31" x14ac:dyDescent="0.3">
      <c r="A5308">
        <v>2699981</v>
      </c>
      <c r="B5308">
        <v>1</v>
      </c>
      <c r="C5308" t="s">
        <v>80</v>
      </c>
      <c r="D5308" t="s">
        <v>90</v>
      </c>
      <c r="E5308" t="s">
        <v>244</v>
      </c>
      <c r="F5308" t="s">
        <v>14951</v>
      </c>
      <c r="G5308" t="s">
        <v>3824</v>
      </c>
      <c r="H5308" t="s">
        <v>187</v>
      </c>
      <c r="I5308" t="s">
        <v>136</v>
      </c>
      <c r="J5308" t="s">
        <v>137</v>
      </c>
      <c r="K5308" t="s">
        <v>138</v>
      </c>
      <c r="L5308" t="s">
        <v>14952</v>
      </c>
      <c r="M5308" t="s">
        <v>14953</v>
      </c>
      <c r="N5308">
        <v>0.30916666599999998</v>
      </c>
      <c r="O5308">
        <v>0</v>
      </c>
      <c r="P5308">
        <v>683</v>
      </c>
      <c r="Q5308">
        <v>0</v>
      </c>
      <c r="R5308">
        <v>0</v>
      </c>
      <c r="S5308">
        <v>0</v>
      </c>
      <c r="T5308">
        <v>71</v>
      </c>
      <c r="U5308">
        <v>0</v>
      </c>
      <c r="V5308">
        <v>0</v>
      </c>
      <c r="W5308">
        <v>0</v>
      </c>
      <c r="X5308">
        <v>37.113619830310235</v>
      </c>
      <c r="Y5308">
        <v>0</v>
      </c>
      <c r="Z5308">
        <v>0</v>
      </c>
      <c r="AA5308">
        <v>0</v>
      </c>
      <c r="AB5308">
        <v>6.1532852360987009</v>
      </c>
      <c r="AC5308">
        <v>0</v>
      </c>
      <c r="AD5308">
        <v>0</v>
      </c>
      <c r="AE5308">
        <v>43.266905066408938</v>
      </c>
    </row>
    <row r="5309" spans="1:31" x14ac:dyDescent="0.3">
      <c r="A5309">
        <v>2696136</v>
      </c>
      <c r="B5309">
        <v>1</v>
      </c>
      <c r="C5309" t="s">
        <v>81</v>
      </c>
      <c r="D5309" t="s">
        <v>127</v>
      </c>
      <c r="E5309" t="s">
        <v>145</v>
      </c>
      <c r="F5309" t="s">
        <v>2601</v>
      </c>
      <c r="G5309" t="s">
        <v>346</v>
      </c>
      <c r="H5309" t="s">
        <v>135</v>
      </c>
      <c r="I5309" t="s">
        <v>136</v>
      </c>
      <c r="J5309" t="s">
        <v>137</v>
      </c>
      <c r="K5309" t="s">
        <v>166</v>
      </c>
      <c r="L5309" t="s">
        <v>14954</v>
      </c>
      <c r="M5309" t="s">
        <v>14955</v>
      </c>
      <c r="N5309">
        <v>8.1277777770000004</v>
      </c>
      <c r="O5309">
        <v>0</v>
      </c>
      <c r="P5309">
        <v>178</v>
      </c>
      <c r="Q5309">
        <v>28</v>
      </c>
      <c r="R5309">
        <v>29</v>
      </c>
      <c r="S5309">
        <v>1</v>
      </c>
      <c r="T5309">
        <v>16</v>
      </c>
      <c r="U5309">
        <v>0</v>
      </c>
      <c r="V5309">
        <v>0</v>
      </c>
      <c r="W5309">
        <v>0</v>
      </c>
      <c r="X5309">
        <v>240.25971239518614</v>
      </c>
      <c r="Y5309">
        <v>144.32138714868285</v>
      </c>
      <c r="Z5309">
        <v>103.28062876788141</v>
      </c>
      <c r="AA5309">
        <v>0</v>
      </c>
      <c r="AB5309">
        <v>43.949604458177959</v>
      </c>
      <c r="AC5309">
        <v>0</v>
      </c>
      <c r="AD5309">
        <v>0</v>
      </c>
      <c r="AE5309">
        <v>531.8113327699283</v>
      </c>
    </row>
    <row r="5310" spans="1:31" x14ac:dyDescent="0.3">
      <c r="A5310">
        <v>2696328</v>
      </c>
      <c r="B5310">
        <v>1</v>
      </c>
      <c r="C5310" t="s">
        <v>81</v>
      </c>
      <c r="D5310" t="s">
        <v>127</v>
      </c>
      <c r="E5310" t="s">
        <v>132</v>
      </c>
      <c r="F5310" t="s">
        <v>258</v>
      </c>
      <c r="G5310" t="s">
        <v>134</v>
      </c>
      <c r="H5310" t="s">
        <v>135</v>
      </c>
      <c r="I5310" t="s">
        <v>136</v>
      </c>
      <c r="J5310" t="s">
        <v>137</v>
      </c>
      <c r="K5310" t="s">
        <v>138</v>
      </c>
      <c r="L5310" t="s">
        <v>14956</v>
      </c>
      <c r="M5310" t="s">
        <v>14957</v>
      </c>
      <c r="N5310">
        <v>7.9927777769999997</v>
      </c>
      <c r="O5310">
        <v>6</v>
      </c>
      <c r="P5310">
        <v>12</v>
      </c>
      <c r="Q5310">
        <v>194</v>
      </c>
      <c r="R5310">
        <v>121</v>
      </c>
      <c r="S5310">
        <v>15</v>
      </c>
      <c r="T5310">
        <v>8</v>
      </c>
      <c r="U5310">
        <v>0</v>
      </c>
      <c r="V5310">
        <v>0</v>
      </c>
      <c r="W5310">
        <v>19.239279683077992</v>
      </c>
      <c r="X5310">
        <v>2.7479336926918174</v>
      </c>
      <c r="Y5310">
        <v>993.69557927713186</v>
      </c>
      <c r="Z5310">
        <v>221.41694685355515</v>
      </c>
      <c r="AA5310">
        <v>437.9431345903327</v>
      </c>
      <c r="AB5310">
        <v>15.878593274920455</v>
      </c>
      <c r="AC5310">
        <v>0</v>
      </c>
      <c r="AD5310">
        <v>0</v>
      </c>
      <c r="AE5310">
        <v>1690.9214673717099</v>
      </c>
    </row>
    <row r="5311" spans="1:31" x14ac:dyDescent="0.3">
      <c r="A5311">
        <v>2696596</v>
      </c>
      <c r="B5311">
        <v>1</v>
      </c>
      <c r="C5311" t="s">
        <v>80</v>
      </c>
      <c r="D5311" t="s">
        <v>93</v>
      </c>
      <c r="E5311" t="s">
        <v>160</v>
      </c>
      <c r="F5311" t="s">
        <v>7966</v>
      </c>
      <c r="G5311" t="s">
        <v>165</v>
      </c>
      <c r="H5311" t="s">
        <v>135</v>
      </c>
      <c r="I5311" t="s">
        <v>136</v>
      </c>
      <c r="J5311" t="s">
        <v>137</v>
      </c>
      <c r="K5311" t="s">
        <v>166</v>
      </c>
      <c r="L5311" t="s">
        <v>14958</v>
      </c>
      <c r="M5311" t="s">
        <v>14959</v>
      </c>
      <c r="N5311">
        <v>2.813055555</v>
      </c>
      <c r="O5311">
        <v>0</v>
      </c>
      <c r="P5311">
        <v>189</v>
      </c>
      <c r="Q5311">
        <v>0</v>
      </c>
      <c r="R5311">
        <v>102</v>
      </c>
      <c r="S5311">
        <v>1</v>
      </c>
      <c r="T5311">
        <v>47</v>
      </c>
      <c r="U5311">
        <v>0</v>
      </c>
      <c r="V5311">
        <v>0</v>
      </c>
      <c r="W5311">
        <v>0</v>
      </c>
      <c r="X5311">
        <v>152.20451525415038</v>
      </c>
      <c r="Y5311">
        <v>0</v>
      </c>
      <c r="Z5311">
        <v>505.85644679257308</v>
      </c>
      <c r="AA5311">
        <v>0.68568792008154855</v>
      </c>
      <c r="AB5311">
        <v>126.4627725262725</v>
      </c>
      <c r="AC5311">
        <v>0</v>
      </c>
      <c r="AD5311">
        <v>0</v>
      </c>
      <c r="AE5311">
        <v>785.20942249307757</v>
      </c>
    </row>
    <row r="5312" spans="1:31" x14ac:dyDescent="0.3">
      <c r="A5312">
        <v>2696647</v>
      </c>
      <c r="B5312">
        <v>1</v>
      </c>
      <c r="C5312" t="s">
        <v>80</v>
      </c>
      <c r="D5312" t="s">
        <v>91</v>
      </c>
      <c r="E5312" t="s">
        <v>160</v>
      </c>
      <c r="F5312" t="s">
        <v>14960</v>
      </c>
      <c r="G5312" t="s">
        <v>134</v>
      </c>
      <c r="H5312" t="s">
        <v>135</v>
      </c>
      <c r="I5312" t="s">
        <v>136</v>
      </c>
      <c r="J5312" t="s">
        <v>137</v>
      </c>
      <c r="K5312" t="s">
        <v>138</v>
      </c>
      <c r="L5312" t="s">
        <v>14961</v>
      </c>
      <c r="M5312" t="s">
        <v>14962</v>
      </c>
      <c r="N5312">
        <v>1.1277777769999999</v>
      </c>
      <c r="O5312">
        <v>1</v>
      </c>
      <c r="P5312">
        <v>0</v>
      </c>
      <c r="Q5312">
        <v>52</v>
      </c>
      <c r="R5312">
        <v>19</v>
      </c>
      <c r="S5312">
        <v>34</v>
      </c>
      <c r="T5312">
        <v>9</v>
      </c>
      <c r="U5312">
        <v>1</v>
      </c>
      <c r="V5312">
        <v>0</v>
      </c>
      <c r="W5312">
        <v>1.244048983882486</v>
      </c>
      <c r="X5312">
        <v>0</v>
      </c>
      <c r="Y5312">
        <v>223.35290651227731</v>
      </c>
      <c r="Z5312">
        <v>11.873767218525504</v>
      </c>
      <c r="AA5312">
        <v>289.06436260555932</v>
      </c>
      <c r="AB5312">
        <v>7.4311542976797123</v>
      </c>
      <c r="AC5312">
        <v>62.182945471738648</v>
      </c>
      <c r="AD5312">
        <v>0</v>
      </c>
      <c r="AE5312">
        <v>595.14918508966309</v>
      </c>
    </row>
    <row r="5313" spans="1:31" x14ac:dyDescent="0.3">
      <c r="A5313">
        <v>2696656</v>
      </c>
      <c r="B5313">
        <v>1</v>
      </c>
      <c r="C5313" t="s">
        <v>80</v>
      </c>
      <c r="D5313" t="s">
        <v>93</v>
      </c>
      <c r="E5313" t="s">
        <v>160</v>
      </c>
      <c r="F5313" t="s">
        <v>14963</v>
      </c>
      <c r="G5313" t="s">
        <v>134</v>
      </c>
      <c r="H5313" t="s">
        <v>135</v>
      </c>
      <c r="I5313" t="s">
        <v>136</v>
      </c>
      <c r="J5313" t="s">
        <v>137</v>
      </c>
      <c r="K5313" t="s">
        <v>138</v>
      </c>
      <c r="L5313" t="s">
        <v>14964</v>
      </c>
      <c r="M5313" t="s">
        <v>14965</v>
      </c>
      <c r="N5313">
        <v>0.43055555499999998</v>
      </c>
      <c r="O5313">
        <v>0</v>
      </c>
      <c r="P5313">
        <v>262</v>
      </c>
      <c r="Q5313">
        <v>4</v>
      </c>
      <c r="R5313">
        <v>64</v>
      </c>
      <c r="S5313">
        <v>5</v>
      </c>
      <c r="T5313">
        <v>82</v>
      </c>
      <c r="U5313">
        <v>0</v>
      </c>
      <c r="V5313">
        <v>0</v>
      </c>
      <c r="W5313">
        <v>0</v>
      </c>
      <c r="X5313">
        <v>19.195756988247197</v>
      </c>
      <c r="Y5313">
        <v>21.465028604986458</v>
      </c>
      <c r="Z5313">
        <v>91.266911440506178</v>
      </c>
      <c r="AA5313">
        <v>6.590541398309556</v>
      </c>
      <c r="AB5313">
        <v>35.49785151339163</v>
      </c>
      <c r="AC5313">
        <v>0</v>
      </c>
      <c r="AD5313">
        <v>0</v>
      </c>
      <c r="AE5313">
        <v>174.01608994544102</v>
      </c>
    </row>
    <row r="5314" spans="1:31" x14ac:dyDescent="0.3">
      <c r="A5314">
        <v>2696670</v>
      </c>
      <c r="B5314">
        <v>1</v>
      </c>
      <c r="C5314" t="s">
        <v>80</v>
      </c>
      <c r="D5314" t="s">
        <v>104</v>
      </c>
      <c r="E5314" t="s">
        <v>160</v>
      </c>
      <c r="F5314" t="s">
        <v>9111</v>
      </c>
      <c r="G5314" t="s">
        <v>134</v>
      </c>
      <c r="H5314" t="s">
        <v>135</v>
      </c>
      <c r="I5314" t="s">
        <v>136</v>
      </c>
      <c r="J5314" t="s">
        <v>137</v>
      </c>
      <c r="K5314" t="s">
        <v>138</v>
      </c>
      <c r="L5314" t="s">
        <v>14966</v>
      </c>
      <c r="M5314" t="s">
        <v>14967</v>
      </c>
      <c r="N5314">
        <v>0.13527777699999999</v>
      </c>
      <c r="O5314">
        <v>10</v>
      </c>
      <c r="P5314">
        <v>0</v>
      </c>
      <c r="Q5314">
        <v>74</v>
      </c>
      <c r="R5314">
        <v>0</v>
      </c>
      <c r="S5314">
        <v>25</v>
      </c>
      <c r="T5314">
        <v>2</v>
      </c>
      <c r="U5314">
        <v>0</v>
      </c>
      <c r="V5314">
        <v>0</v>
      </c>
      <c r="W5314">
        <v>1.1834189932282748</v>
      </c>
      <c r="X5314">
        <v>0</v>
      </c>
      <c r="Y5314">
        <v>43.853563595063306</v>
      </c>
      <c r="Z5314">
        <v>0</v>
      </c>
      <c r="AA5314">
        <v>22.335031868068977</v>
      </c>
      <c r="AB5314">
        <v>1.709886047527259</v>
      </c>
      <c r="AC5314">
        <v>0</v>
      </c>
      <c r="AD5314">
        <v>0</v>
      </c>
      <c r="AE5314">
        <v>69.081900503887823</v>
      </c>
    </row>
    <row r="5315" spans="1:31" x14ac:dyDescent="0.3">
      <c r="A5315">
        <v>2697669</v>
      </c>
      <c r="B5315">
        <v>2</v>
      </c>
      <c r="C5315" t="s">
        <v>80</v>
      </c>
      <c r="D5315" t="s">
        <v>94</v>
      </c>
      <c r="E5315" t="s">
        <v>145</v>
      </c>
      <c r="F5315" t="s">
        <v>14968</v>
      </c>
      <c r="G5315" t="s">
        <v>134</v>
      </c>
      <c r="H5315" t="s">
        <v>135</v>
      </c>
      <c r="I5315" t="s">
        <v>136</v>
      </c>
      <c r="J5315" t="s">
        <v>137</v>
      </c>
      <c r="K5315" t="s">
        <v>138</v>
      </c>
      <c r="L5315" t="s">
        <v>14969</v>
      </c>
      <c r="M5315" t="s">
        <v>14970</v>
      </c>
      <c r="N5315">
        <v>0.81722222200000005</v>
      </c>
      <c r="O5315">
        <v>0</v>
      </c>
      <c r="P5315">
        <v>5859</v>
      </c>
      <c r="Q5315">
        <v>0</v>
      </c>
      <c r="R5315">
        <v>0</v>
      </c>
      <c r="S5315">
        <v>0</v>
      </c>
      <c r="T5315">
        <v>759</v>
      </c>
      <c r="U5315">
        <v>0</v>
      </c>
      <c r="V5315">
        <v>0</v>
      </c>
      <c r="W5315">
        <v>0</v>
      </c>
      <c r="X5315">
        <v>820.55855536614899</v>
      </c>
      <c r="Y5315">
        <v>0</v>
      </c>
      <c r="Z5315">
        <v>0</v>
      </c>
      <c r="AA5315">
        <v>0</v>
      </c>
      <c r="AB5315">
        <v>726.10268730469511</v>
      </c>
      <c r="AC5315">
        <v>0</v>
      </c>
      <c r="AD5315">
        <v>0</v>
      </c>
      <c r="AE5315">
        <v>1546.6612426708441</v>
      </c>
    </row>
    <row r="5316" spans="1:31" x14ac:dyDescent="0.3">
      <c r="A5316">
        <v>2699936</v>
      </c>
      <c r="B5316">
        <v>1</v>
      </c>
      <c r="C5316" t="s">
        <v>80</v>
      </c>
      <c r="D5316" t="s">
        <v>95</v>
      </c>
      <c r="E5316" t="s">
        <v>244</v>
      </c>
      <c r="F5316" t="s">
        <v>8392</v>
      </c>
      <c r="G5316" t="s">
        <v>968</v>
      </c>
      <c r="H5316" t="s">
        <v>187</v>
      </c>
      <c r="I5316" t="s">
        <v>136</v>
      </c>
      <c r="J5316" t="s">
        <v>137</v>
      </c>
      <c r="K5316" t="s">
        <v>138</v>
      </c>
      <c r="L5316" t="s">
        <v>14971</v>
      </c>
      <c r="M5316" t="s">
        <v>14972</v>
      </c>
      <c r="N5316">
        <v>1.2055555549999999</v>
      </c>
      <c r="O5316">
        <v>0</v>
      </c>
      <c r="P5316">
        <v>14</v>
      </c>
      <c r="Q5316">
        <v>0</v>
      </c>
      <c r="R5316">
        <v>1</v>
      </c>
      <c r="S5316">
        <v>0</v>
      </c>
      <c r="T5316">
        <v>2</v>
      </c>
      <c r="U5316">
        <v>0</v>
      </c>
      <c r="V5316">
        <v>0</v>
      </c>
      <c r="W5316">
        <v>0</v>
      </c>
      <c r="X5316">
        <v>1.3432395341271546</v>
      </c>
      <c r="Y5316">
        <v>0</v>
      </c>
      <c r="Z5316">
        <v>9.5467651350905847E-2</v>
      </c>
      <c r="AA5316">
        <v>0</v>
      </c>
      <c r="AB5316">
        <v>0.24695421407177731</v>
      </c>
      <c r="AC5316">
        <v>0</v>
      </c>
      <c r="AD5316">
        <v>0</v>
      </c>
      <c r="AE5316">
        <v>1.6856613995498377</v>
      </c>
    </row>
    <row r="5317" spans="1:31" x14ac:dyDescent="0.3">
      <c r="A5317">
        <v>2699938</v>
      </c>
      <c r="B5317">
        <v>1</v>
      </c>
      <c r="C5317" t="s">
        <v>80</v>
      </c>
      <c r="D5317" t="s">
        <v>95</v>
      </c>
      <c r="E5317" t="s">
        <v>184</v>
      </c>
      <c r="F5317" t="s">
        <v>14973</v>
      </c>
      <c r="G5317" t="s">
        <v>409</v>
      </c>
      <c r="H5317" t="s">
        <v>187</v>
      </c>
      <c r="I5317" t="s">
        <v>136</v>
      </c>
      <c r="J5317" t="s">
        <v>137</v>
      </c>
      <c r="K5317" t="s">
        <v>138</v>
      </c>
      <c r="L5317" t="s">
        <v>14974</v>
      </c>
      <c r="M5317" t="s">
        <v>14975</v>
      </c>
      <c r="N5317">
        <v>0.57527777700000005</v>
      </c>
      <c r="O5317">
        <v>0</v>
      </c>
      <c r="P5317">
        <v>34</v>
      </c>
      <c r="Q5317">
        <v>0</v>
      </c>
      <c r="R5317">
        <v>0</v>
      </c>
      <c r="S5317">
        <v>0</v>
      </c>
      <c r="T5317">
        <v>0</v>
      </c>
      <c r="U5317">
        <v>0</v>
      </c>
      <c r="V5317">
        <v>0</v>
      </c>
      <c r="W5317">
        <v>0</v>
      </c>
      <c r="X5317">
        <v>3.9567837163916346</v>
      </c>
      <c r="Y5317">
        <v>0</v>
      </c>
      <c r="Z5317">
        <v>0</v>
      </c>
      <c r="AA5317">
        <v>0</v>
      </c>
      <c r="AB5317">
        <v>0</v>
      </c>
      <c r="AC5317">
        <v>0</v>
      </c>
      <c r="AD5317">
        <v>0</v>
      </c>
      <c r="AE5317">
        <v>3.9567837163916346</v>
      </c>
    </row>
    <row r="5318" spans="1:31" x14ac:dyDescent="0.3">
      <c r="A5318">
        <v>2699942</v>
      </c>
      <c r="B5318">
        <v>1</v>
      </c>
      <c r="C5318" t="s">
        <v>80</v>
      </c>
      <c r="D5318" t="s">
        <v>107</v>
      </c>
      <c r="E5318" t="s">
        <v>244</v>
      </c>
      <c r="F5318" t="s">
        <v>14976</v>
      </c>
      <c r="G5318" t="s">
        <v>409</v>
      </c>
      <c r="H5318" t="s">
        <v>187</v>
      </c>
      <c r="I5318" t="s">
        <v>136</v>
      </c>
      <c r="J5318" t="s">
        <v>137</v>
      </c>
      <c r="K5318" t="s">
        <v>138</v>
      </c>
      <c r="L5318" t="s">
        <v>14977</v>
      </c>
      <c r="M5318" t="s">
        <v>14978</v>
      </c>
      <c r="N5318">
        <v>0.92944444400000004</v>
      </c>
      <c r="O5318">
        <v>0</v>
      </c>
      <c r="P5318">
        <v>177</v>
      </c>
      <c r="Q5318">
        <v>0</v>
      </c>
      <c r="R5318">
        <v>0</v>
      </c>
      <c r="S5318">
        <v>0</v>
      </c>
      <c r="T5318">
        <v>18</v>
      </c>
      <c r="U5318">
        <v>0</v>
      </c>
      <c r="V5318">
        <v>0</v>
      </c>
      <c r="W5318">
        <v>0</v>
      </c>
      <c r="X5318">
        <v>21.063126514407031</v>
      </c>
      <c r="Y5318">
        <v>0</v>
      </c>
      <c r="Z5318">
        <v>0</v>
      </c>
      <c r="AA5318">
        <v>0</v>
      </c>
      <c r="AB5318">
        <v>4.8954768417118819</v>
      </c>
      <c r="AC5318">
        <v>0</v>
      </c>
      <c r="AD5318">
        <v>0</v>
      </c>
      <c r="AE5318">
        <v>25.958603356118914</v>
      </c>
    </row>
    <row r="5319" spans="1:31" x14ac:dyDescent="0.3">
      <c r="A5319">
        <v>2699955</v>
      </c>
      <c r="B5319">
        <v>1</v>
      </c>
      <c r="C5319" t="s">
        <v>80</v>
      </c>
      <c r="D5319" t="s">
        <v>95</v>
      </c>
      <c r="E5319" t="s">
        <v>244</v>
      </c>
      <c r="F5319" t="s">
        <v>8392</v>
      </c>
      <c r="G5319" t="s">
        <v>968</v>
      </c>
      <c r="H5319" t="s">
        <v>187</v>
      </c>
      <c r="I5319" t="s">
        <v>136</v>
      </c>
      <c r="J5319" t="s">
        <v>137</v>
      </c>
      <c r="K5319" t="s">
        <v>138</v>
      </c>
      <c r="L5319" t="s">
        <v>14979</v>
      </c>
      <c r="M5319" t="s">
        <v>14980</v>
      </c>
      <c r="N5319">
        <v>1.5422222219999999</v>
      </c>
      <c r="O5319">
        <v>0</v>
      </c>
      <c r="P5319">
        <v>14</v>
      </c>
      <c r="Q5319">
        <v>0</v>
      </c>
      <c r="R5319">
        <v>1</v>
      </c>
      <c r="S5319">
        <v>0</v>
      </c>
      <c r="T5319">
        <v>2</v>
      </c>
      <c r="U5319">
        <v>0</v>
      </c>
      <c r="V5319">
        <v>0</v>
      </c>
      <c r="W5319">
        <v>0</v>
      </c>
      <c r="X5319">
        <v>1.5692256099855064</v>
      </c>
      <c r="Y5319">
        <v>0</v>
      </c>
      <c r="Z5319">
        <v>0.11733278963296248</v>
      </c>
      <c r="AA5319">
        <v>0</v>
      </c>
      <c r="AB5319">
        <v>0.27225087522436686</v>
      </c>
      <c r="AC5319">
        <v>0</v>
      </c>
      <c r="AD5319">
        <v>0</v>
      </c>
      <c r="AE5319">
        <v>1.9588092748428358</v>
      </c>
    </row>
    <row r="5320" spans="1:31" x14ac:dyDescent="0.3">
      <c r="A5320">
        <v>2699974</v>
      </c>
      <c r="B5320">
        <v>1</v>
      </c>
      <c r="C5320" t="s">
        <v>80</v>
      </c>
      <c r="D5320" t="s">
        <v>82</v>
      </c>
      <c r="E5320" t="s">
        <v>184</v>
      </c>
      <c r="F5320" t="s">
        <v>14981</v>
      </c>
      <c r="G5320" t="s">
        <v>273</v>
      </c>
      <c r="H5320" t="s">
        <v>187</v>
      </c>
      <c r="I5320" t="s">
        <v>136</v>
      </c>
      <c r="J5320" t="s">
        <v>137</v>
      </c>
      <c r="K5320" t="s">
        <v>138</v>
      </c>
      <c r="L5320" t="s">
        <v>14982</v>
      </c>
      <c r="M5320" t="s">
        <v>14983</v>
      </c>
      <c r="N5320">
        <v>2.273055555</v>
      </c>
      <c r="O5320">
        <v>0</v>
      </c>
      <c r="P5320">
        <v>28</v>
      </c>
      <c r="Q5320">
        <v>0</v>
      </c>
      <c r="R5320">
        <v>0</v>
      </c>
      <c r="S5320">
        <v>0</v>
      </c>
      <c r="T5320">
        <v>1</v>
      </c>
      <c r="U5320">
        <v>0</v>
      </c>
      <c r="V5320">
        <v>0</v>
      </c>
      <c r="W5320">
        <v>0</v>
      </c>
      <c r="X5320">
        <v>10.60375235677413</v>
      </c>
      <c r="Y5320">
        <v>0</v>
      </c>
      <c r="Z5320">
        <v>0</v>
      </c>
      <c r="AA5320">
        <v>0</v>
      </c>
      <c r="AB5320">
        <v>0.78972237411161816</v>
      </c>
      <c r="AC5320">
        <v>0</v>
      </c>
      <c r="AD5320">
        <v>0</v>
      </c>
      <c r="AE5320">
        <v>11.393474730885748</v>
      </c>
    </row>
    <row r="5321" spans="1:31" x14ac:dyDescent="0.3">
      <c r="A5321">
        <v>2695161</v>
      </c>
      <c r="B5321">
        <v>1</v>
      </c>
      <c r="C5321" t="s">
        <v>81</v>
      </c>
      <c r="D5321" t="s">
        <v>118</v>
      </c>
      <c r="E5321" t="s">
        <v>132</v>
      </c>
      <c r="F5321" t="s">
        <v>1544</v>
      </c>
      <c r="G5321" t="s">
        <v>346</v>
      </c>
      <c r="H5321" t="s">
        <v>135</v>
      </c>
      <c r="I5321" t="s">
        <v>136</v>
      </c>
      <c r="J5321" t="s">
        <v>137</v>
      </c>
      <c r="K5321" t="s">
        <v>166</v>
      </c>
      <c r="L5321" t="s">
        <v>14984</v>
      </c>
      <c r="M5321" t="s">
        <v>14985</v>
      </c>
      <c r="N5321">
        <v>7.0188888880000002</v>
      </c>
      <c r="O5321">
        <v>4</v>
      </c>
      <c r="P5321">
        <v>980</v>
      </c>
      <c r="Q5321">
        <v>53</v>
      </c>
      <c r="R5321">
        <v>152</v>
      </c>
      <c r="S5321">
        <v>7</v>
      </c>
      <c r="T5321">
        <v>80</v>
      </c>
      <c r="U5321">
        <v>0</v>
      </c>
      <c r="V5321">
        <v>0</v>
      </c>
      <c r="W5321">
        <v>93.567524096777817</v>
      </c>
      <c r="X5321">
        <v>720.90291185065951</v>
      </c>
      <c r="Y5321">
        <v>641.53819916668158</v>
      </c>
      <c r="Z5321">
        <v>681.3146778217241</v>
      </c>
      <c r="AA5321">
        <v>55.521666718586324</v>
      </c>
      <c r="AB5321">
        <v>334.47469290418525</v>
      </c>
      <c r="AC5321">
        <v>0</v>
      </c>
      <c r="AD5321">
        <v>0</v>
      </c>
      <c r="AE5321">
        <v>2527.3196725586149</v>
      </c>
    </row>
    <row r="5322" spans="1:31" x14ac:dyDescent="0.3">
      <c r="A5322">
        <v>2695573</v>
      </c>
      <c r="B5322">
        <v>1</v>
      </c>
      <c r="C5322" t="s">
        <v>80</v>
      </c>
      <c r="D5322" t="s">
        <v>93</v>
      </c>
      <c r="E5322" t="s">
        <v>145</v>
      </c>
      <c r="F5322" t="s">
        <v>1387</v>
      </c>
      <c r="G5322" t="s">
        <v>134</v>
      </c>
      <c r="H5322" t="s">
        <v>135</v>
      </c>
      <c r="I5322" t="s">
        <v>136</v>
      </c>
      <c r="J5322" t="s">
        <v>137</v>
      </c>
      <c r="K5322" t="s">
        <v>138</v>
      </c>
      <c r="L5322" t="s">
        <v>14986</v>
      </c>
      <c r="M5322" t="s">
        <v>14987</v>
      </c>
      <c r="N5322">
        <v>0.72888888799999996</v>
      </c>
      <c r="O5322">
        <v>0</v>
      </c>
      <c r="P5322">
        <v>267</v>
      </c>
      <c r="Q5322">
        <v>0</v>
      </c>
      <c r="R5322">
        <v>68</v>
      </c>
      <c r="S5322">
        <v>1</v>
      </c>
      <c r="T5322">
        <v>49</v>
      </c>
      <c r="U5322">
        <v>0</v>
      </c>
      <c r="V5322">
        <v>0</v>
      </c>
      <c r="W5322">
        <v>0</v>
      </c>
      <c r="X5322">
        <v>32.21847755515072</v>
      </c>
      <c r="Y5322">
        <v>0</v>
      </c>
      <c r="Z5322">
        <v>128.4787430500798</v>
      </c>
      <c r="AA5322">
        <v>64.292331951652628</v>
      </c>
      <c r="AB5322">
        <v>41.934112468132689</v>
      </c>
      <c r="AC5322">
        <v>0</v>
      </c>
      <c r="AD5322">
        <v>0</v>
      </c>
      <c r="AE5322">
        <v>266.92366502501585</v>
      </c>
    </row>
    <row r="5323" spans="1:31" x14ac:dyDescent="0.3">
      <c r="A5323">
        <v>2695676</v>
      </c>
      <c r="B5323">
        <v>1</v>
      </c>
      <c r="C5323" t="s">
        <v>80</v>
      </c>
      <c r="D5323" t="s">
        <v>104</v>
      </c>
      <c r="E5323" t="s">
        <v>132</v>
      </c>
      <c r="F5323" t="s">
        <v>14988</v>
      </c>
      <c r="G5323" t="s">
        <v>134</v>
      </c>
      <c r="H5323" t="s">
        <v>135</v>
      </c>
      <c r="I5323" t="s">
        <v>136</v>
      </c>
      <c r="J5323" t="s">
        <v>137</v>
      </c>
      <c r="K5323" t="s">
        <v>138</v>
      </c>
      <c r="L5323" t="s">
        <v>14989</v>
      </c>
      <c r="M5323" t="s">
        <v>14990</v>
      </c>
      <c r="N5323">
        <v>0.48694444399999998</v>
      </c>
      <c r="O5323">
        <v>0</v>
      </c>
      <c r="P5323">
        <v>0</v>
      </c>
      <c r="Q5323">
        <v>8</v>
      </c>
      <c r="R5323">
        <v>0</v>
      </c>
      <c r="S5323">
        <v>0</v>
      </c>
      <c r="T5323">
        <v>0</v>
      </c>
      <c r="U5323">
        <v>1</v>
      </c>
      <c r="V5323">
        <v>0</v>
      </c>
      <c r="W5323">
        <v>0</v>
      </c>
      <c r="X5323">
        <v>0</v>
      </c>
      <c r="Y5323">
        <v>26.84332335607953</v>
      </c>
      <c r="Z5323">
        <v>0</v>
      </c>
      <c r="AA5323">
        <v>0</v>
      </c>
      <c r="AB5323">
        <v>0</v>
      </c>
      <c r="AC5323">
        <v>33.128708444661939</v>
      </c>
      <c r="AD5323">
        <v>0</v>
      </c>
      <c r="AE5323">
        <v>59.972031800741469</v>
      </c>
    </row>
    <row r="5324" spans="1:31" x14ac:dyDescent="0.3">
      <c r="A5324">
        <v>2695811</v>
      </c>
      <c r="B5324">
        <v>1</v>
      </c>
      <c r="C5324" t="s">
        <v>81</v>
      </c>
      <c r="D5324" t="s">
        <v>113</v>
      </c>
      <c r="E5324" t="s">
        <v>145</v>
      </c>
      <c r="F5324" t="s">
        <v>14991</v>
      </c>
      <c r="G5324" t="s">
        <v>134</v>
      </c>
      <c r="H5324" t="s">
        <v>135</v>
      </c>
      <c r="I5324" t="s">
        <v>136</v>
      </c>
      <c r="J5324" t="s">
        <v>137</v>
      </c>
      <c r="K5324" t="s">
        <v>138</v>
      </c>
      <c r="L5324" t="s">
        <v>14992</v>
      </c>
      <c r="M5324" t="s">
        <v>14993</v>
      </c>
      <c r="N5324">
        <v>1.803055555</v>
      </c>
      <c r="O5324">
        <v>1</v>
      </c>
      <c r="P5324">
        <v>99</v>
      </c>
      <c r="Q5324">
        <v>3</v>
      </c>
      <c r="R5324">
        <v>9</v>
      </c>
      <c r="S5324">
        <v>0</v>
      </c>
      <c r="T5324">
        <v>4</v>
      </c>
      <c r="U5324">
        <v>0</v>
      </c>
      <c r="V5324">
        <v>0</v>
      </c>
      <c r="W5324">
        <v>0.35601388512666665</v>
      </c>
      <c r="X5324">
        <v>31.469075340889884</v>
      </c>
      <c r="Y5324">
        <v>6.4724257796272475</v>
      </c>
      <c r="Z5324">
        <v>7.1216632485651399</v>
      </c>
      <c r="AA5324">
        <v>0</v>
      </c>
      <c r="AB5324">
        <v>19.959580598544136</v>
      </c>
      <c r="AC5324">
        <v>0</v>
      </c>
      <c r="AD5324">
        <v>0</v>
      </c>
      <c r="AE5324">
        <v>65.37875885275308</v>
      </c>
    </row>
    <row r="5325" spans="1:31" x14ac:dyDescent="0.3">
      <c r="A5325">
        <v>2696003</v>
      </c>
      <c r="B5325">
        <v>1</v>
      </c>
      <c r="C5325" t="s">
        <v>80</v>
      </c>
      <c r="D5325" t="s">
        <v>96</v>
      </c>
      <c r="E5325" t="s">
        <v>145</v>
      </c>
      <c r="F5325" t="s">
        <v>14994</v>
      </c>
      <c r="G5325" t="s">
        <v>157</v>
      </c>
      <c r="H5325" t="s">
        <v>135</v>
      </c>
      <c r="I5325" t="s">
        <v>136</v>
      </c>
      <c r="J5325" t="s">
        <v>137</v>
      </c>
      <c r="K5325" t="s">
        <v>138</v>
      </c>
      <c r="L5325" t="s">
        <v>14995</v>
      </c>
      <c r="M5325" t="s">
        <v>14996</v>
      </c>
      <c r="N5325">
        <v>0.78333333299999997</v>
      </c>
      <c r="O5325">
        <v>0</v>
      </c>
      <c r="P5325">
        <v>185</v>
      </c>
      <c r="Q5325">
        <v>0</v>
      </c>
      <c r="R5325">
        <v>0</v>
      </c>
      <c r="S5325">
        <v>0</v>
      </c>
      <c r="T5325">
        <v>23</v>
      </c>
      <c r="U5325">
        <v>0</v>
      </c>
      <c r="V5325">
        <v>0</v>
      </c>
      <c r="W5325">
        <v>0</v>
      </c>
      <c r="X5325">
        <v>54.315365144919546</v>
      </c>
      <c r="Y5325">
        <v>0</v>
      </c>
      <c r="Z5325">
        <v>0</v>
      </c>
      <c r="AA5325">
        <v>0</v>
      </c>
      <c r="AB5325">
        <v>16.148062879166122</v>
      </c>
      <c r="AC5325">
        <v>0</v>
      </c>
      <c r="AD5325">
        <v>0</v>
      </c>
      <c r="AE5325">
        <v>70.463428024085673</v>
      </c>
    </row>
    <row r="5326" spans="1:31" x14ac:dyDescent="0.3">
      <c r="A5326">
        <v>2696079</v>
      </c>
      <c r="B5326">
        <v>1</v>
      </c>
      <c r="C5326" t="s">
        <v>80</v>
      </c>
      <c r="D5326" t="s">
        <v>95</v>
      </c>
      <c r="E5326" t="s">
        <v>141</v>
      </c>
      <c r="F5326" t="s">
        <v>9594</v>
      </c>
      <c r="G5326" t="s">
        <v>134</v>
      </c>
      <c r="H5326" t="s">
        <v>135</v>
      </c>
      <c r="I5326" t="s">
        <v>136</v>
      </c>
      <c r="J5326" t="s">
        <v>137</v>
      </c>
      <c r="K5326" t="s">
        <v>138</v>
      </c>
      <c r="L5326" t="s">
        <v>14997</v>
      </c>
      <c r="M5326" t="s">
        <v>14998</v>
      </c>
      <c r="N5326">
        <v>1.230679444</v>
      </c>
      <c r="O5326">
        <v>0</v>
      </c>
      <c r="P5326">
        <v>0</v>
      </c>
      <c r="Q5326">
        <v>0</v>
      </c>
      <c r="R5326">
        <v>0</v>
      </c>
      <c r="S5326">
        <v>1</v>
      </c>
      <c r="T5326">
        <v>0</v>
      </c>
      <c r="U5326">
        <v>2</v>
      </c>
      <c r="V5326">
        <v>0</v>
      </c>
      <c r="W5326">
        <v>0</v>
      </c>
      <c r="X5326">
        <v>0</v>
      </c>
      <c r="Y5326">
        <v>0</v>
      </c>
      <c r="Z5326">
        <v>0</v>
      </c>
      <c r="AA5326">
        <v>0.91378470007994717</v>
      </c>
      <c r="AB5326">
        <v>0</v>
      </c>
      <c r="AC5326">
        <v>3137.3393909337115</v>
      </c>
      <c r="AD5326">
        <v>0</v>
      </c>
      <c r="AE5326">
        <v>3138.2531756337912</v>
      </c>
    </row>
    <row r="5327" spans="1:31" x14ac:dyDescent="0.3">
      <c r="A5327">
        <v>2696155</v>
      </c>
      <c r="B5327">
        <v>1</v>
      </c>
      <c r="C5327" t="s">
        <v>80</v>
      </c>
      <c r="D5327" t="s">
        <v>100</v>
      </c>
      <c r="E5327" t="s">
        <v>160</v>
      </c>
      <c r="F5327" t="s">
        <v>6878</v>
      </c>
      <c r="G5327" t="s">
        <v>165</v>
      </c>
      <c r="H5327" t="s">
        <v>135</v>
      </c>
      <c r="I5327" t="s">
        <v>136</v>
      </c>
      <c r="J5327" t="s">
        <v>137</v>
      </c>
      <c r="K5327" t="s">
        <v>166</v>
      </c>
      <c r="L5327" t="s">
        <v>14999</v>
      </c>
      <c r="M5327" t="s">
        <v>15000</v>
      </c>
      <c r="N5327">
        <v>5.591111111</v>
      </c>
      <c r="O5327">
        <v>1</v>
      </c>
      <c r="P5327">
        <v>1566</v>
      </c>
      <c r="Q5327">
        <v>17</v>
      </c>
      <c r="R5327">
        <v>463</v>
      </c>
      <c r="S5327">
        <v>15</v>
      </c>
      <c r="T5327">
        <v>315</v>
      </c>
      <c r="U5327">
        <v>0</v>
      </c>
      <c r="V5327">
        <v>1</v>
      </c>
      <c r="W5327">
        <v>3.4028574758933638</v>
      </c>
      <c r="X5327">
        <v>1768.8583486826008</v>
      </c>
      <c r="Y5327">
        <v>882.74315913489067</v>
      </c>
      <c r="Z5327">
        <v>2135.219959733859</v>
      </c>
      <c r="AA5327">
        <v>1019.5440416307198</v>
      </c>
      <c r="AB5327">
        <v>1172.8779091671061</v>
      </c>
      <c r="AC5327">
        <v>0</v>
      </c>
      <c r="AD5327">
        <v>11.091556861927625</v>
      </c>
      <c r="AE5327">
        <v>6993.7378326869975</v>
      </c>
    </row>
    <row r="5328" spans="1:31" x14ac:dyDescent="0.3">
      <c r="A5328">
        <v>2696175</v>
      </c>
      <c r="B5328">
        <v>1</v>
      </c>
      <c r="C5328" t="s">
        <v>81</v>
      </c>
      <c r="D5328" t="s">
        <v>112</v>
      </c>
      <c r="E5328" t="s">
        <v>145</v>
      </c>
      <c r="F5328" t="s">
        <v>9991</v>
      </c>
      <c r="G5328" t="s">
        <v>165</v>
      </c>
      <c r="H5328" t="s">
        <v>135</v>
      </c>
      <c r="I5328" t="s">
        <v>136</v>
      </c>
      <c r="J5328" t="s">
        <v>137</v>
      </c>
      <c r="K5328" t="s">
        <v>166</v>
      </c>
      <c r="L5328" t="s">
        <v>15001</v>
      </c>
      <c r="M5328" t="s">
        <v>15002</v>
      </c>
      <c r="N5328">
        <v>7.0894444439999997</v>
      </c>
      <c r="O5328">
        <v>3</v>
      </c>
      <c r="P5328">
        <v>714</v>
      </c>
      <c r="Q5328">
        <v>2</v>
      </c>
      <c r="R5328">
        <v>20</v>
      </c>
      <c r="S5328">
        <v>5</v>
      </c>
      <c r="T5328">
        <v>51</v>
      </c>
      <c r="U5328">
        <v>0</v>
      </c>
      <c r="V5328">
        <v>0</v>
      </c>
      <c r="W5328">
        <v>3.9073436775375003</v>
      </c>
      <c r="X5328">
        <v>349.41211205484109</v>
      </c>
      <c r="Y5328">
        <v>102.47269352112508</v>
      </c>
      <c r="Z5328">
        <v>29.919120993466951</v>
      </c>
      <c r="AA5328">
        <v>120.74026629172234</v>
      </c>
      <c r="AB5328">
        <v>105.87521093544407</v>
      </c>
      <c r="AC5328">
        <v>0</v>
      </c>
      <c r="AD5328">
        <v>0</v>
      </c>
      <c r="AE5328">
        <v>712.32674747413705</v>
      </c>
    </row>
    <row r="5329" spans="1:31" x14ac:dyDescent="0.3">
      <c r="A5329">
        <v>2696210</v>
      </c>
      <c r="B5329">
        <v>1</v>
      </c>
      <c r="C5329" t="s">
        <v>80</v>
      </c>
      <c r="D5329" t="s">
        <v>93</v>
      </c>
      <c r="E5329" t="s">
        <v>160</v>
      </c>
      <c r="F5329" t="s">
        <v>15003</v>
      </c>
      <c r="G5329" t="s">
        <v>346</v>
      </c>
      <c r="H5329" t="s">
        <v>135</v>
      </c>
      <c r="I5329" t="s">
        <v>136</v>
      </c>
      <c r="J5329" t="s">
        <v>137</v>
      </c>
      <c r="K5329" t="s">
        <v>166</v>
      </c>
      <c r="L5329" t="s">
        <v>15004</v>
      </c>
      <c r="M5329" t="s">
        <v>15005</v>
      </c>
      <c r="N5329">
        <v>7.0155555549999997</v>
      </c>
      <c r="O5329">
        <v>1</v>
      </c>
      <c r="P5329">
        <v>101</v>
      </c>
      <c r="Q5329">
        <v>11</v>
      </c>
      <c r="R5329">
        <v>153</v>
      </c>
      <c r="S5329">
        <v>2</v>
      </c>
      <c r="T5329">
        <v>71</v>
      </c>
      <c r="U5329">
        <v>3</v>
      </c>
      <c r="V5329">
        <v>1</v>
      </c>
      <c r="W5329">
        <v>16.17532809493763</v>
      </c>
      <c r="X5329">
        <v>308.6148916417547</v>
      </c>
      <c r="Y5329">
        <v>501.16136970490334</v>
      </c>
      <c r="Z5329">
        <v>1304.2083342338583</v>
      </c>
      <c r="AA5329">
        <v>298.22892870336159</v>
      </c>
      <c r="AB5329">
        <v>515.74414234800508</v>
      </c>
      <c r="AC5329">
        <v>1592.1876348352209</v>
      </c>
      <c r="AD5329">
        <v>13.428730174540952</v>
      </c>
      <c r="AE5329">
        <v>4549.7493597365819</v>
      </c>
    </row>
    <row r="5330" spans="1:31" x14ac:dyDescent="0.3">
      <c r="A5330">
        <v>2696218</v>
      </c>
      <c r="B5330">
        <v>1</v>
      </c>
      <c r="C5330" t="s">
        <v>80</v>
      </c>
      <c r="D5330" t="s">
        <v>89</v>
      </c>
      <c r="E5330" t="s">
        <v>160</v>
      </c>
      <c r="F5330" t="s">
        <v>15006</v>
      </c>
      <c r="G5330" t="s">
        <v>165</v>
      </c>
      <c r="H5330" t="s">
        <v>135</v>
      </c>
      <c r="I5330" t="s">
        <v>136</v>
      </c>
      <c r="J5330" t="s">
        <v>137</v>
      </c>
      <c r="K5330" t="s">
        <v>166</v>
      </c>
      <c r="L5330" t="s">
        <v>15007</v>
      </c>
      <c r="M5330" t="s">
        <v>15008</v>
      </c>
      <c r="N5330">
        <v>7.0680555549999999</v>
      </c>
      <c r="O5330">
        <v>1</v>
      </c>
      <c r="P5330">
        <v>987</v>
      </c>
      <c r="Q5330">
        <v>3</v>
      </c>
      <c r="R5330">
        <v>82</v>
      </c>
      <c r="S5330">
        <v>10</v>
      </c>
      <c r="T5330">
        <v>166</v>
      </c>
      <c r="U5330">
        <v>1</v>
      </c>
      <c r="V5330">
        <v>0</v>
      </c>
      <c r="W5330">
        <v>1.2901301428916667</v>
      </c>
      <c r="X5330">
        <v>3326.9098966514948</v>
      </c>
      <c r="Y5330">
        <v>4.2512535025225588</v>
      </c>
      <c r="Z5330">
        <v>218.36557670171356</v>
      </c>
      <c r="AA5330">
        <v>1039.9152042706644</v>
      </c>
      <c r="AB5330">
        <v>2435.5757368929371</v>
      </c>
      <c r="AC5330">
        <v>89.634779115281574</v>
      </c>
      <c r="AD5330">
        <v>0</v>
      </c>
      <c r="AE5330">
        <v>7115.9425772775048</v>
      </c>
    </row>
    <row r="5331" spans="1:31" x14ac:dyDescent="0.3">
      <c r="A5331">
        <v>2696272</v>
      </c>
      <c r="B5331">
        <v>1</v>
      </c>
      <c r="C5331" t="s">
        <v>80</v>
      </c>
      <c r="D5331" t="s">
        <v>108</v>
      </c>
      <c r="E5331" t="s">
        <v>160</v>
      </c>
      <c r="F5331" t="s">
        <v>15009</v>
      </c>
      <c r="G5331" t="s">
        <v>165</v>
      </c>
      <c r="H5331" t="s">
        <v>135</v>
      </c>
      <c r="I5331" t="s">
        <v>136</v>
      </c>
      <c r="J5331" t="s">
        <v>137</v>
      </c>
      <c r="K5331" t="s">
        <v>166</v>
      </c>
      <c r="L5331" t="s">
        <v>15010</v>
      </c>
      <c r="M5331" t="s">
        <v>15011</v>
      </c>
      <c r="N5331">
        <v>2.6016666659999999</v>
      </c>
      <c r="O5331">
        <v>0</v>
      </c>
      <c r="P5331">
        <v>1781</v>
      </c>
      <c r="Q5331">
        <v>4</v>
      </c>
      <c r="R5331">
        <v>874</v>
      </c>
      <c r="S5331">
        <v>11</v>
      </c>
      <c r="T5331">
        <v>466</v>
      </c>
      <c r="U5331">
        <v>2</v>
      </c>
      <c r="V5331">
        <v>0</v>
      </c>
      <c r="W5331">
        <v>0</v>
      </c>
      <c r="X5331">
        <v>805.39282670128887</v>
      </c>
      <c r="Y5331">
        <v>41.934783514151441</v>
      </c>
      <c r="Z5331">
        <v>3943.4270992798838</v>
      </c>
      <c r="AA5331">
        <v>499.24251245872375</v>
      </c>
      <c r="AB5331">
        <v>1774.1712287997937</v>
      </c>
      <c r="AC5331">
        <v>417.13444419432903</v>
      </c>
      <c r="AD5331">
        <v>0</v>
      </c>
      <c r="AE5331">
        <v>7481.3028949481704</v>
      </c>
    </row>
    <row r="5332" spans="1:31" x14ac:dyDescent="0.3">
      <c r="A5332">
        <v>2696367</v>
      </c>
      <c r="B5332">
        <v>1</v>
      </c>
      <c r="C5332" t="s">
        <v>80</v>
      </c>
      <c r="D5332" t="s">
        <v>104</v>
      </c>
      <c r="E5332" t="s">
        <v>132</v>
      </c>
      <c r="F5332" t="s">
        <v>7162</v>
      </c>
      <c r="G5332" t="s">
        <v>134</v>
      </c>
      <c r="H5332" t="s">
        <v>135</v>
      </c>
      <c r="I5332" t="s">
        <v>136</v>
      </c>
      <c r="J5332" t="s">
        <v>137</v>
      </c>
      <c r="K5332" t="s">
        <v>138</v>
      </c>
      <c r="L5332" t="s">
        <v>15012</v>
      </c>
      <c r="M5332" t="s">
        <v>15013</v>
      </c>
      <c r="N5332">
        <v>2.5708333329999999</v>
      </c>
      <c r="O5332">
        <v>0</v>
      </c>
      <c r="P5332">
        <v>3</v>
      </c>
      <c r="Q5332">
        <v>3</v>
      </c>
      <c r="R5332">
        <v>40</v>
      </c>
      <c r="S5332">
        <v>11</v>
      </c>
      <c r="T5332">
        <v>15</v>
      </c>
      <c r="U5332">
        <v>1</v>
      </c>
      <c r="V5332">
        <v>0</v>
      </c>
      <c r="W5332">
        <v>0</v>
      </c>
      <c r="X5332">
        <v>2.2577415747842213</v>
      </c>
      <c r="Y5332">
        <v>10.440742693099505</v>
      </c>
      <c r="Z5332">
        <v>100.19572453853689</v>
      </c>
      <c r="AA5332">
        <v>135.64962744026931</v>
      </c>
      <c r="AB5332">
        <v>41.777755830946575</v>
      </c>
      <c r="AC5332">
        <v>0</v>
      </c>
      <c r="AD5332">
        <v>0</v>
      </c>
      <c r="AE5332">
        <v>290.32159207763652</v>
      </c>
    </row>
    <row r="5333" spans="1:31" x14ac:dyDescent="0.3">
      <c r="A5333">
        <v>2696482</v>
      </c>
      <c r="B5333">
        <v>1</v>
      </c>
      <c r="C5333" t="s">
        <v>80</v>
      </c>
      <c r="D5333" t="s">
        <v>104</v>
      </c>
      <c r="E5333" t="s">
        <v>160</v>
      </c>
      <c r="F5333" t="s">
        <v>15014</v>
      </c>
      <c r="G5333" t="s">
        <v>134</v>
      </c>
      <c r="H5333" t="s">
        <v>135</v>
      </c>
      <c r="I5333" t="s">
        <v>136</v>
      </c>
      <c r="J5333" t="s">
        <v>137</v>
      </c>
      <c r="K5333" t="s">
        <v>138</v>
      </c>
      <c r="L5333" t="s">
        <v>15015</v>
      </c>
      <c r="M5333" t="s">
        <v>15016</v>
      </c>
      <c r="N5333">
        <v>2.8369444439999998</v>
      </c>
      <c r="O5333">
        <v>1</v>
      </c>
      <c r="P5333">
        <v>477</v>
      </c>
      <c r="Q5333">
        <v>22</v>
      </c>
      <c r="R5333">
        <v>27</v>
      </c>
      <c r="S5333">
        <v>29</v>
      </c>
      <c r="T5333">
        <v>73</v>
      </c>
      <c r="U5333">
        <v>5</v>
      </c>
      <c r="V5333">
        <v>0</v>
      </c>
      <c r="W5333">
        <v>4.4518345050798427</v>
      </c>
      <c r="X5333">
        <v>231.65476892583686</v>
      </c>
      <c r="Y5333">
        <v>102.9660141851157</v>
      </c>
      <c r="Z5333">
        <v>36.148091520540554</v>
      </c>
      <c r="AA5333">
        <v>1533.5117451876818</v>
      </c>
      <c r="AB5333">
        <v>139.9997498862252</v>
      </c>
      <c r="AC5333">
        <v>660.73193661993776</v>
      </c>
      <c r="AD5333">
        <v>0</v>
      </c>
      <c r="AE5333">
        <v>2709.4641408304178</v>
      </c>
    </row>
    <row r="5334" spans="1:31" x14ac:dyDescent="0.3">
      <c r="A5334">
        <v>2699347</v>
      </c>
      <c r="B5334">
        <v>1</v>
      </c>
      <c r="C5334" t="s">
        <v>80</v>
      </c>
      <c r="D5334" t="s">
        <v>105</v>
      </c>
      <c r="E5334" t="s">
        <v>428</v>
      </c>
      <c r="F5334" t="s">
        <v>15017</v>
      </c>
      <c r="G5334" t="s">
        <v>2790</v>
      </c>
      <c r="H5334" t="s">
        <v>187</v>
      </c>
      <c r="I5334" t="s">
        <v>136</v>
      </c>
      <c r="J5334" t="s">
        <v>137</v>
      </c>
      <c r="K5334" t="s">
        <v>138</v>
      </c>
      <c r="L5334" t="s">
        <v>15018</v>
      </c>
      <c r="M5334" t="s">
        <v>15019</v>
      </c>
      <c r="N5334">
        <v>9.9136111109999998</v>
      </c>
      <c r="O5334">
        <v>0</v>
      </c>
      <c r="P5334">
        <v>69</v>
      </c>
      <c r="Q5334">
        <v>0</v>
      </c>
      <c r="R5334">
        <v>0</v>
      </c>
      <c r="S5334">
        <v>0</v>
      </c>
      <c r="T5334">
        <v>5</v>
      </c>
      <c r="U5334">
        <v>0</v>
      </c>
      <c r="V5334">
        <v>0</v>
      </c>
      <c r="W5334">
        <v>0</v>
      </c>
      <c r="X5334">
        <v>118.69446975228405</v>
      </c>
      <c r="Y5334">
        <v>0</v>
      </c>
      <c r="Z5334">
        <v>0</v>
      </c>
      <c r="AA5334">
        <v>0</v>
      </c>
      <c r="AB5334">
        <v>51.557791579353378</v>
      </c>
      <c r="AC5334">
        <v>0</v>
      </c>
      <c r="AD5334">
        <v>0</v>
      </c>
      <c r="AE5334">
        <v>170.25226133163744</v>
      </c>
    </row>
    <row r="5335" spans="1:31" x14ac:dyDescent="0.3">
      <c r="A5335">
        <v>2699976</v>
      </c>
      <c r="B5335">
        <v>1</v>
      </c>
      <c r="C5335" t="s">
        <v>80</v>
      </c>
      <c r="D5335" t="s">
        <v>85</v>
      </c>
      <c r="E5335" t="s">
        <v>184</v>
      </c>
      <c r="F5335" t="s">
        <v>12020</v>
      </c>
      <c r="G5335" t="s">
        <v>903</v>
      </c>
      <c r="H5335" t="s">
        <v>187</v>
      </c>
      <c r="I5335" t="s">
        <v>136</v>
      </c>
      <c r="J5335" t="s">
        <v>137</v>
      </c>
      <c r="K5335" t="s">
        <v>138</v>
      </c>
      <c r="L5335" t="s">
        <v>15020</v>
      </c>
      <c r="M5335" t="s">
        <v>15021</v>
      </c>
      <c r="N5335">
        <v>3.599722222</v>
      </c>
      <c r="O5335">
        <v>0</v>
      </c>
      <c r="P5335">
        <v>183</v>
      </c>
      <c r="Q5335">
        <v>0</v>
      </c>
      <c r="R5335">
        <v>0</v>
      </c>
      <c r="S5335">
        <v>0</v>
      </c>
      <c r="T5335">
        <v>28</v>
      </c>
      <c r="U5335">
        <v>0</v>
      </c>
      <c r="V5335">
        <v>0</v>
      </c>
      <c r="W5335">
        <v>0</v>
      </c>
      <c r="X5335">
        <v>105.9304817355833</v>
      </c>
      <c r="Y5335">
        <v>0</v>
      </c>
      <c r="Z5335">
        <v>0</v>
      </c>
      <c r="AA5335">
        <v>0</v>
      </c>
      <c r="AB5335">
        <v>47.722743782614245</v>
      </c>
      <c r="AC5335">
        <v>0</v>
      </c>
      <c r="AD5335">
        <v>0</v>
      </c>
      <c r="AE5335">
        <v>153.65322551819753</v>
      </c>
    </row>
    <row r="5336" spans="1:31" x14ac:dyDescent="0.3">
      <c r="A5336">
        <v>2696875</v>
      </c>
      <c r="B5336">
        <v>1</v>
      </c>
      <c r="C5336" t="s">
        <v>80</v>
      </c>
      <c r="D5336" t="s">
        <v>96</v>
      </c>
      <c r="E5336" t="s">
        <v>145</v>
      </c>
      <c r="F5336" t="s">
        <v>15022</v>
      </c>
      <c r="G5336" t="s">
        <v>165</v>
      </c>
      <c r="H5336" t="s">
        <v>135</v>
      </c>
      <c r="I5336" t="s">
        <v>136</v>
      </c>
      <c r="J5336" t="s">
        <v>137</v>
      </c>
      <c r="K5336" t="s">
        <v>166</v>
      </c>
      <c r="L5336" t="s">
        <v>15023</v>
      </c>
      <c r="M5336" t="s">
        <v>15024</v>
      </c>
      <c r="N5336">
        <v>3.2144444440000002</v>
      </c>
      <c r="O5336">
        <v>2</v>
      </c>
      <c r="P5336">
        <v>1045</v>
      </c>
      <c r="Q5336">
        <v>5</v>
      </c>
      <c r="R5336">
        <v>7</v>
      </c>
      <c r="S5336">
        <v>8</v>
      </c>
      <c r="T5336">
        <v>158</v>
      </c>
      <c r="U5336">
        <v>0</v>
      </c>
      <c r="V5336">
        <v>0</v>
      </c>
      <c r="W5336">
        <v>13.336860892209716</v>
      </c>
      <c r="X5336">
        <v>922.7461628328582</v>
      </c>
      <c r="Y5336">
        <v>13.377624444855533</v>
      </c>
      <c r="Z5336">
        <v>13.081705446426515</v>
      </c>
      <c r="AA5336">
        <v>178.73284751960438</v>
      </c>
      <c r="AB5336">
        <v>706.2270439922288</v>
      </c>
      <c r="AC5336">
        <v>0</v>
      </c>
      <c r="AD5336">
        <v>0</v>
      </c>
      <c r="AE5336">
        <v>1847.5022451281832</v>
      </c>
    </row>
    <row r="5337" spans="1:31" x14ac:dyDescent="0.3">
      <c r="A5337">
        <v>2699977</v>
      </c>
      <c r="B5337">
        <v>1</v>
      </c>
      <c r="C5337" t="s">
        <v>81</v>
      </c>
      <c r="D5337" t="s">
        <v>121</v>
      </c>
      <c r="E5337" t="s">
        <v>160</v>
      </c>
      <c r="F5337" t="s">
        <v>4567</v>
      </c>
      <c r="G5337" t="s">
        <v>134</v>
      </c>
      <c r="H5337" t="s">
        <v>135</v>
      </c>
      <c r="I5337" t="s">
        <v>136</v>
      </c>
      <c r="J5337" t="s">
        <v>137</v>
      </c>
      <c r="K5337" t="s">
        <v>138</v>
      </c>
      <c r="L5337" t="s">
        <v>15025</v>
      </c>
      <c r="M5337" t="s">
        <v>15026</v>
      </c>
      <c r="N5337">
        <v>1.4975000000000001</v>
      </c>
      <c r="O5337">
        <v>3</v>
      </c>
      <c r="P5337">
        <v>1256</v>
      </c>
      <c r="Q5337">
        <v>0</v>
      </c>
      <c r="R5337">
        <v>58</v>
      </c>
      <c r="S5337">
        <v>3</v>
      </c>
      <c r="T5337">
        <v>64</v>
      </c>
      <c r="U5337">
        <v>0</v>
      </c>
      <c r="V5337">
        <v>0</v>
      </c>
      <c r="W5337">
        <v>0.61867576563749993</v>
      </c>
      <c r="X5337">
        <v>165.88240850639758</v>
      </c>
      <c r="Y5337">
        <v>0</v>
      </c>
      <c r="Z5337">
        <v>9.8266993626960915</v>
      </c>
      <c r="AA5337">
        <v>8.601767283410755</v>
      </c>
      <c r="AB5337">
        <v>17.049674323494362</v>
      </c>
      <c r="AC5337">
        <v>0</v>
      </c>
      <c r="AD5337">
        <v>0</v>
      </c>
      <c r="AE5337">
        <v>201.97922524163633</v>
      </c>
    </row>
    <row r="5338" spans="1:31" x14ac:dyDescent="0.3">
      <c r="A5338">
        <v>2699979</v>
      </c>
      <c r="B5338">
        <v>1</v>
      </c>
      <c r="C5338" t="s">
        <v>80</v>
      </c>
      <c r="D5338" t="s">
        <v>85</v>
      </c>
      <c r="E5338" t="s">
        <v>428</v>
      </c>
      <c r="F5338" t="s">
        <v>4234</v>
      </c>
      <c r="G5338" t="s">
        <v>186</v>
      </c>
      <c r="H5338" t="s">
        <v>187</v>
      </c>
      <c r="I5338" t="s">
        <v>136</v>
      </c>
      <c r="J5338" t="s">
        <v>137</v>
      </c>
      <c r="K5338" t="s">
        <v>138</v>
      </c>
      <c r="L5338" t="s">
        <v>15027</v>
      </c>
      <c r="M5338" t="s">
        <v>15028</v>
      </c>
      <c r="N5338">
        <v>4.1502777770000003</v>
      </c>
      <c r="O5338">
        <v>0</v>
      </c>
      <c r="P5338">
        <v>48</v>
      </c>
      <c r="Q5338">
        <v>0</v>
      </c>
      <c r="R5338">
        <v>0</v>
      </c>
      <c r="S5338">
        <v>0</v>
      </c>
      <c r="T5338">
        <v>21</v>
      </c>
      <c r="U5338">
        <v>0</v>
      </c>
      <c r="V5338">
        <v>0</v>
      </c>
      <c r="W5338">
        <v>0</v>
      </c>
      <c r="X5338">
        <v>26.218018483090621</v>
      </c>
      <c r="Y5338">
        <v>0</v>
      </c>
      <c r="Z5338">
        <v>0</v>
      </c>
      <c r="AA5338">
        <v>0</v>
      </c>
      <c r="AB5338">
        <v>20.756570733567685</v>
      </c>
      <c r="AC5338">
        <v>0</v>
      </c>
      <c r="AD5338">
        <v>0</v>
      </c>
      <c r="AE5338">
        <v>46.974589216658302</v>
      </c>
    </row>
    <row r="5339" spans="1:31" x14ac:dyDescent="0.3">
      <c r="A5339">
        <v>2699982</v>
      </c>
      <c r="B5339">
        <v>1</v>
      </c>
      <c r="C5339" t="s">
        <v>80</v>
      </c>
      <c r="D5339" t="s">
        <v>95</v>
      </c>
      <c r="E5339" t="s">
        <v>184</v>
      </c>
      <c r="F5339" t="s">
        <v>15029</v>
      </c>
      <c r="G5339" t="s">
        <v>186</v>
      </c>
      <c r="H5339" t="s">
        <v>187</v>
      </c>
      <c r="I5339" t="s">
        <v>136</v>
      </c>
      <c r="J5339" t="s">
        <v>137</v>
      </c>
      <c r="K5339" t="s">
        <v>138</v>
      </c>
      <c r="L5339" t="s">
        <v>15030</v>
      </c>
      <c r="M5339" t="s">
        <v>15031</v>
      </c>
      <c r="N5339">
        <v>3.375277777</v>
      </c>
      <c r="O5339">
        <v>0</v>
      </c>
      <c r="P5339">
        <v>2</v>
      </c>
      <c r="Q5339">
        <v>0</v>
      </c>
      <c r="R5339">
        <v>0</v>
      </c>
      <c r="S5339">
        <v>0</v>
      </c>
      <c r="T5339">
        <v>0</v>
      </c>
      <c r="U5339">
        <v>0</v>
      </c>
      <c r="V5339">
        <v>0</v>
      </c>
      <c r="W5339">
        <v>0</v>
      </c>
      <c r="X5339">
        <v>0.30116517921097247</v>
      </c>
      <c r="Y5339">
        <v>0</v>
      </c>
      <c r="Z5339">
        <v>0</v>
      </c>
      <c r="AA5339">
        <v>0</v>
      </c>
      <c r="AB5339">
        <v>0</v>
      </c>
      <c r="AC5339">
        <v>0</v>
      </c>
      <c r="AD5339">
        <v>0</v>
      </c>
      <c r="AE5339">
        <v>0.30116517921097247</v>
      </c>
    </row>
    <row r="5340" spans="1:31" x14ac:dyDescent="0.3">
      <c r="A5340">
        <v>2699992</v>
      </c>
      <c r="B5340">
        <v>1</v>
      </c>
      <c r="C5340" t="s">
        <v>80</v>
      </c>
      <c r="D5340" t="s">
        <v>96</v>
      </c>
      <c r="E5340" t="s">
        <v>132</v>
      </c>
      <c r="F5340" t="s">
        <v>7921</v>
      </c>
      <c r="G5340" t="s">
        <v>134</v>
      </c>
      <c r="H5340" t="s">
        <v>135</v>
      </c>
      <c r="I5340" t="s">
        <v>136</v>
      </c>
      <c r="J5340" t="s">
        <v>137</v>
      </c>
      <c r="K5340" t="s">
        <v>138</v>
      </c>
      <c r="L5340" t="s">
        <v>15032</v>
      </c>
      <c r="M5340" t="s">
        <v>15033</v>
      </c>
      <c r="N5340">
        <v>0.30194444399999998</v>
      </c>
      <c r="O5340">
        <v>0</v>
      </c>
      <c r="P5340">
        <v>0</v>
      </c>
      <c r="Q5340">
        <v>0</v>
      </c>
      <c r="R5340">
        <v>0</v>
      </c>
      <c r="S5340">
        <v>2</v>
      </c>
      <c r="T5340">
        <v>0</v>
      </c>
      <c r="U5340">
        <v>1</v>
      </c>
      <c r="V5340">
        <v>0</v>
      </c>
      <c r="W5340">
        <v>0</v>
      </c>
      <c r="X5340">
        <v>0</v>
      </c>
      <c r="Y5340">
        <v>0</v>
      </c>
      <c r="Z5340">
        <v>0</v>
      </c>
      <c r="AA5340">
        <v>7.6596648560646603</v>
      </c>
      <c r="AB5340">
        <v>0</v>
      </c>
      <c r="AC5340">
        <v>21.128042656783332</v>
      </c>
      <c r="AD5340">
        <v>0</v>
      </c>
      <c r="AE5340">
        <v>28.787707512847994</v>
      </c>
    </row>
    <row r="5341" spans="1:31" x14ac:dyDescent="0.3">
      <c r="A5341">
        <v>2699993</v>
      </c>
      <c r="B5341">
        <v>1</v>
      </c>
      <c r="C5341" t="s">
        <v>80</v>
      </c>
      <c r="D5341" t="s">
        <v>96</v>
      </c>
      <c r="E5341" t="s">
        <v>132</v>
      </c>
      <c r="F5341" t="s">
        <v>15034</v>
      </c>
      <c r="G5341" t="s">
        <v>134</v>
      </c>
      <c r="H5341" t="s">
        <v>135</v>
      </c>
      <c r="I5341" t="s">
        <v>136</v>
      </c>
      <c r="J5341" t="s">
        <v>137</v>
      </c>
      <c r="K5341" t="s">
        <v>138</v>
      </c>
      <c r="L5341" t="s">
        <v>15035</v>
      </c>
      <c r="M5341" t="s">
        <v>15036</v>
      </c>
      <c r="N5341">
        <v>0.14499999999999999</v>
      </c>
      <c r="O5341">
        <v>0</v>
      </c>
      <c r="P5341">
        <v>289</v>
      </c>
      <c r="Q5341">
        <v>11</v>
      </c>
      <c r="R5341">
        <v>31</v>
      </c>
      <c r="S5341">
        <v>12</v>
      </c>
      <c r="T5341">
        <v>64</v>
      </c>
      <c r="U5341">
        <v>2</v>
      </c>
      <c r="V5341">
        <v>0</v>
      </c>
      <c r="W5341">
        <v>0</v>
      </c>
      <c r="X5341">
        <v>10.658719241409047</v>
      </c>
      <c r="Y5341">
        <v>7.9624190586830199</v>
      </c>
      <c r="Z5341">
        <v>2.3141674245845905</v>
      </c>
      <c r="AA5341">
        <v>4.8606052903486905</v>
      </c>
      <c r="AB5341">
        <v>5.3519792558385486</v>
      </c>
      <c r="AC5341">
        <v>27.912208466027437</v>
      </c>
      <c r="AD5341">
        <v>0</v>
      </c>
      <c r="AE5341">
        <v>59.060098736891334</v>
      </c>
    </row>
    <row r="5342" spans="1:31" x14ac:dyDescent="0.3">
      <c r="A5342">
        <v>2699994</v>
      </c>
      <c r="B5342">
        <v>1</v>
      </c>
      <c r="C5342" t="s">
        <v>80</v>
      </c>
      <c r="D5342" t="s">
        <v>106</v>
      </c>
      <c r="E5342" t="s">
        <v>160</v>
      </c>
      <c r="F5342" t="s">
        <v>6782</v>
      </c>
      <c r="G5342" t="s">
        <v>134</v>
      </c>
      <c r="H5342" t="s">
        <v>135</v>
      </c>
      <c r="I5342" t="s">
        <v>136</v>
      </c>
      <c r="J5342" t="s">
        <v>137</v>
      </c>
      <c r="K5342" t="s">
        <v>138</v>
      </c>
      <c r="L5342" t="s">
        <v>15037</v>
      </c>
      <c r="M5342" t="s">
        <v>15038</v>
      </c>
      <c r="N5342">
        <v>0.163333333</v>
      </c>
      <c r="O5342">
        <v>0</v>
      </c>
      <c r="P5342">
        <v>31</v>
      </c>
      <c r="Q5342">
        <v>14</v>
      </c>
      <c r="R5342">
        <v>48</v>
      </c>
      <c r="S5342">
        <v>12</v>
      </c>
      <c r="T5342">
        <v>23</v>
      </c>
      <c r="U5342">
        <v>3</v>
      </c>
      <c r="V5342">
        <v>0</v>
      </c>
      <c r="W5342">
        <v>0</v>
      </c>
      <c r="X5342">
        <v>2.1028992044678216</v>
      </c>
      <c r="Y5342">
        <v>10.554700497467053</v>
      </c>
      <c r="Z5342">
        <v>23.556879958389263</v>
      </c>
      <c r="AA5342">
        <v>24.170641957746653</v>
      </c>
      <c r="AB5342">
        <v>4.5544435792415481</v>
      </c>
      <c r="AC5342">
        <v>36.651390264385469</v>
      </c>
      <c r="AD5342">
        <v>0</v>
      </c>
      <c r="AE5342">
        <v>101.5909554616978</v>
      </c>
    </row>
    <row r="5343" spans="1:31" x14ac:dyDescent="0.3">
      <c r="A5343">
        <v>2699995</v>
      </c>
      <c r="B5343">
        <v>1</v>
      </c>
      <c r="C5343" t="s">
        <v>80</v>
      </c>
      <c r="D5343" t="s">
        <v>94</v>
      </c>
      <c r="E5343" t="s">
        <v>160</v>
      </c>
      <c r="F5343" t="s">
        <v>14470</v>
      </c>
      <c r="G5343" t="s">
        <v>134</v>
      </c>
      <c r="H5343" t="s">
        <v>135</v>
      </c>
      <c r="I5343" t="s">
        <v>136</v>
      </c>
      <c r="J5343" t="s">
        <v>137</v>
      </c>
      <c r="K5343" t="s">
        <v>138</v>
      </c>
      <c r="L5343" t="s">
        <v>15039</v>
      </c>
      <c r="M5343" t="s">
        <v>15040</v>
      </c>
      <c r="N5343">
        <v>0.28444444400000002</v>
      </c>
      <c r="O5343">
        <v>0</v>
      </c>
      <c r="P5343">
        <v>762</v>
      </c>
      <c r="Q5343">
        <v>36</v>
      </c>
      <c r="R5343">
        <v>53</v>
      </c>
      <c r="S5343">
        <v>22</v>
      </c>
      <c r="T5343">
        <v>112</v>
      </c>
      <c r="U5343">
        <v>7</v>
      </c>
      <c r="V5343">
        <v>0</v>
      </c>
      <c r="W5343">
        <v>0</v>
      </c>
      <c r="X5343">
        <v>39.61453749490709</v>
      </c>
      <c r="Y5343">
        <v>10.060102492972375</v>
      </c>
      <c r="Z5343">
        <v>4.8890727609274878</v>
      </c>
      <c r="AA5343">
        <v>48.028711708257276</v>
      </c>
      <c r="AB5343">
        <v>13.829540706215253</v>
      </c>
      <c r="AC5343">
        <v>108.49163800275761</v>
      </c>
      <c r="AD5343">
        <v>0</v>
      </c>
      <c r="AE5343">
        <v>224.91360316603709</v>
      </c>
    </row>
    <row r="5344" spans="1:31" x14ac:dyDescent="0.3">
      <c r="A5344">
        <v>2693166</v>
      </c>
      <c r="B5344">
        <v>1</v>
      </c>
      <c r="C5344" t="s">
        <v>81</v>
      </c>
      <c r="D5344" t="s">
        <v>128</v>
      </c>
      <c r="E5344" t="s">
        <v>160</v>
      </c>
      <c r="F5344" t="s">
        <v>15041</v>
      </c>
      <c r="G5344" t="s">
        <v>134</v>
      </c>
      <c r="H5344" t="s">
        <v>135</v>
      </c>
      <c r="I5344" t="s">
        <v>136</v>
      </c>
      <c r="J5344" t="s">
        <v>137</v>
      </c>
      <c r="K5344" t="s">
        <v>138</v>
      </c>
      <c r="L5344" t="s">
        <v>15042</v>
      </c>
      <c r="M5344" t="s">
        <v>15043</v>
      </c>
      <c r="N5344">
        <v>1.4155555550000001</v>
      </c>
      <c r="O5344">
        <v>1</v>
      </c>
      <c r="P5344">
        <v>337</v>
      </c>
      <c r="Q5344">
        <v>0</v>
      </c>
      <c r="R5344">
        <v>0</v>
      </c>
      <c r="S5344">
        <v>6</v>
      </c>
      <c r="T5344">
        <v>129</v>
      </c>
      <c r="U5344">
        <v>0</v>
      </c>
      <c r="V5344">
        <v>1</v>
      </c>
      <c r="W5344">
        <v>0.36900319358166667</v>
      </c>
      <c r="X5344">
        <v>104.11006251288043</v>
      </c>
      <c r="Y5344">
        <v>0</v>
      </c>
      <c r="Z5344">
        <v>0</v>
      </c>
      <c r="AA5344">
        <v>504.24901606015095</v>
      </c>
      <c r="AB5344">
        <v>156.51467810009322</v>
      </c>
      <c r="AC5344">
        <v>0</v>
      </c>
      <c r="AD5344">
        <v>4.7407650410908531</v>
      </c>
      <c r="AE5344">
        <v>769.98352490779712</v>
      </c>
    </row>
    <row r="5345" spans="1:31" x14ac:dyDescent="0.3">
      <c r="A5345">
        <v>2694342</v>
      </c>
      <c r="B5345">
        <v>1</v>
      </c>
      <c r="C5345" t="s">
        <v>81</v>
      </c>
      <c r="D5345" t="s">
        <v>128</v>
      </c>
      <c r="E5345" t="s">
        <v>145</v>
      </c>
      <c r="F5345" t="s">
        <v>4702</v>
      </c>
      <c r="G5345" t="s">
        <v>176</v>
      </c>
      <c r="H5345" t="s">
        <v>135</v>
      </c>
      <c r="I5345" t="s">
        <v>136</v>
      </c>
      <c r="J5345" t="s">
        <v>137</v>
      </c>
      <c r="K5345" t="s">
        <v>138</v>
      </c>
      <c r="L5345" t="s">
        <v>15044</v>
      </c>
      <c r="M5345" t="s">
        <v>250</v>
      </c>
      <c r="N5345">
        <v>3.4483333329999999</v>
      </c>
      <c r="O5345">
        <v>6</v>
      </c>
      <c r="P5345">
        <v>186</v>
      </c>
      <c r="Q5345">
        <v>2</v>
      </c>
      <c r="R5345">
        <v>15</v>
      </c>
      <c r="S5345">
        <v>13</v>
      </c>
      <c r="T5345">
        <v>8</v>
      </c>
      <c r="U5345">
        <v>0</v>
      </c>
      <c r="V5345">
        <v>0</v>
      </c>
      <c r="W5345">
        <v>4.5848831273179931</v>
      </c>
      <c r="X5345">
        <v>116.80661257911002</v>
      </c>
      <c r="Y5345">
        <v>4.9902900297461059</v>
      </c>
      <c r="Z5345">
        <v>8.892783600538019</v>
      </c>
      <c r="AA5345">
        <v>242.14728542885112</v>
      </c>
      <c r="AB5345">
        <v>12.06765083047568</v>
      </c>
      <c r="AC5345">
        <v>0</v>
      </c>
      <c r="AD5345">
        <v>0</v>
      </c>
      <c r="AE5345">
        <v>389.4895055960389</v>
      </c>
    </row>
    <row r="5346" spans="1:31" x14ac:dyDescent="0.3">
      <c r="A5346">
        <v>2694895</v>
      </c>
      <c r="B5346">
        <v>1</v>
      </c>
      <c r="C5346" t="s">
        <v>81</v>
      </c>
      <c r="D5346" t="s">
        <v>127</v>
      </c>
      <c r="E5346" t="s">
        <v>132</v>
      </c>
      <c r="F5346" t="s">
        <v>4105</v>
      </c>
      <c r="G5346" t="s">
        <v>176</v>
      </c>
      <c r="H5346" t="s">
        <v>135</v>
      </c>
      <c r="I5346" t="s">
        <v>136</v>
      </c>
      <c r="J5346" t="s">
        <v>137</v>
      </c>
      <c r="K5346" t="s">
        <v>138</v>
      </c>
      <c r="L5346" t="s">
        <v>15045</v>
      </c>
      <c r="M5346" t="s">
        <v>15046</v>
      </c>
      <c r="N5346">
        <v>4.5213888879999997</v>
      </c>
      <c r="O5346">
        <v>2</v>
      </c>
      <c r="P5346">
        <v>3</v>
      </c>
      <c r="Q5346">
        <v>59</v>
      </c>
      <c r="R5346">
        <v>37</v>
      </c>
      <c r="S5346">
        <v>6</v>
      </c>
      <c r="T5346">
        <v>0</v>
      </c>
      <c r="U5346">
        <v>0</v>
      </c>
      <c r="V5346">
        <v>0</v>
      </c>
      <c r="W5346">
        <v>2.667468724661318</v>
      </c>
      <c r="X5346">
        <v>2.0641332941919583</v>
      </c>
      <c r="Y5346">
        <v>128.31709180323051</v>
      </c>
      <c r="Z5346">
        <v>30.990990892901298</v>
      </c>
      <c r="AA5346">
        <v>8.7444112389831048</v>
      </c>
      <c r="AB5346">
        <v>0</v>
      </c>
      <c r="AC5346">
        <v>0</v>
      </c>
      <c r="AD5346">
        <v>0</v>
      </c>
      <c r="AE5346">
        <v>172.78409595396818</v>
      </c>
    </row>
    <row r="5347" spans="1:31" x14ac:dyDescent="0.3">
      <c r="A5347">
        <v>2695908</v>
      </c>
      <c r="B5347">
        <v>1</v>
      </c>
      <c r="C5347" t="s">
        <v>81</v>
      </c>
      <c r="D5347" t="s">
        <v>128</v>
      </c>
      <c r="E5347" t="s">
        <v>145</v>
      </c>
      <c r="F5347" t="s">
        <v>15047</v>
      </c>
      <c r="G5347" t="s">
        <v>176</v>
      </c>
      <c r="H5347" t="s">
        <v>135</v>
      </c>
      <c r="I5347" t="s">
        <v>136</v>
      </c>
      <c r="J5347" t="s">
        <v>137</v>
      </c>
      <c r="K5347" t="s">
        <v>138</v>
      </c>
      <c r="L5347" t="s">
        <v>15048</v>
      </c>
      <c r="M5347" t="s">
        <v>15049</v>
      </c>
      <c r="N5347">
        <v>5.22</v>
      </c>
      <c r="O5347">
        <v>0</v>
      </c>
      <c r="P5347">
        <v>1</v>
      </c>
      <c r="Q5347">
        <v>0</v>
      </c>
      <c r="R5347">
        <v>12</v>
      </c>
      <c r="S5347">
        <v>1</v>
      </c>
      <c r="T5347">
        <v>2</v>
      </c>
      <c r="U5347">
        <v>0</v>
      </c>
      <c r="V5347">
        <v>0</v>
      </c>
      <c r="W5347">
        <v>0</v>
      </c>
      <c r="X5347">
        <v>0</v>
      </c>
      <c r="Y5347">
        <v>0</v>
      </c>
      <c r="Z5347">
        <v>27.986358739646434</v>
      </c>
      <c r="AA5347">
        <v>120.84654694423101</v>
      </c>
      <c r="AB5347">
        <v>16.184529968347388</v>
      </c>
      <c r="AC5347">
        <v>0</v>
      </c>
      <c r="AD5347">
        <v>0</v>
      </c>
      <c r="AE5347">
        <v>165.01743565222483</v>
      </c>
    </row>
    <row r="5348" spans="1:31" x14ac:dyDescent="0.3">
      <c r="A5348">
        <v>2699996</v>
      </c>
      <c r="B5348">
        <v>2</v>
      </c>
      <c r="C5348" t="s">
        <v>80</v>
      </c>
      <c r="D5348" t="s">
        <v>82</v>
      </c>
      <c r="E5348" t="s">
        <v>244</v>
      </c>
      <c r="F5348" t="s">
        <v>15050</v>
      </c>
      <c r="G5348" t="s">
        <v>273</v>
      </c>
      <c r="H5348" t="s">
        <v>187</v>
      </c>
      <c r="I5348" t="s">
        <v>136</v>
      </c>
      <c r="J5348" t="s">
        <v>137</v>
      </c>
      <c r="K5348" t="s">
        <v>138</v>
      </c>
      <c r="L5348" t="s">
        <v>11944</v>
      </c>
      <c r="M5348" t="s">
        <v>15051</v>
      </c>
      <c r="N5348">
        <v>1.217777777</v>
      </c>
      <c r="O5348">
        <v>0</v>
      </c>
      <c r="P5348">
        <v>637</v>
      </c>
      <c r="Q5348">
        <v>0</v>
      </c>
      <c r="R5348">
        <v>0</v>
      </c>
      <c r="S5348">
        <v>0</v>
      </c>
      <c r="T5348">
        <v>16</v>
      </c>
      <c r="U5348">
        <v>0</v>
      </c>
      <c r="V5348">
        <v>0</v>
      </c>
      <c r="W5348">
        <v>0</v>
      </c>
      <c r="X5348">
        <v>156.18696649322851</v>
      </c>
      <c r="Y5348">
        <v>0</v>
      </c>
      <c r="Z5348">
        <v>0</v>
      </c>
      <c r="AA5348">
        <v>0</v>
      </c>
      <c r="AB5348">
        <v>15.08161222296898</v>
      </c>
      <c r="AC5348">
        <v>0</v>
      </c>
      <c r="AD5348">
        <v>0</v>
      </c>
      <c r="AE5348">
        <v>171.26857871619748</v>
      </c>
    </row>
    <row r="5349" spans="1:31" x14ac:dyDescent="0.3">
      <c r="A5349">
        <v>2700023</v>
      </c>
      <c r="B5349">
        <v>1</v>
      </c>
      <c r="C5349" t="s">
        <v>81</v>
      </c>
      <c r="D5349" t="s">
        <v>121</v>
      </c>
      <c r="E5349" t="s">
        <v>132</v>
      </c>
      <c r="F5349" t="s">
        <v>1657</v>
      </c>
      <c r="G5349" t="s">
        <v>134</v>
      </c>
      <c r="H5349" t="s">
        <v>135</v>
      </c>
      <c r="I5349" t="s">
        <v>136</v>
      </c>
      <c r="J5349" t="s">
        <v>137</v>
      </c>
      <c r="K5349" t="s">
        <v>138</v>
      </c>
      <c r="L5349" t="s">
        <v>15052</v>
      </c>
      <c r="M5349" t="s">
        <v>15053</v>
      </c>
      <c r="N5349">
        <v>0.12694444399999999</v>
      </c>
      <c r="O5349">
        <v>2</v>
      </c>
      <c r="P5349">
        <v>523</v>
      </c>
      <c r="Q5349">
        <v>1</v>
      </c>
      <c r="R5349">
        <v>45</v>
      </c>
      <c r="S5349">
        <v>1</v>
      </c>
      <c r="T5349">
        <v>13</v>
      </c>
      <c r="U5349">
        <v>0</v>
      </c>
      <c r="V5349">
        <v>0</v>
      </c>
      <c r="W5349">
        <v>4.4464966639999999E-2</v>
      </c>
      <c r="X5349">
        <v>7.5955181449725568</v>
      </c>
      <c r="Y5349">
        <v>0.48009940906901633</v>
      </c>
      <c r="Z5349">
        <v>1.0397381196108859</v>
      </c>
      <c r="AA5349">
        <v>0.10723701589022916</v>
      </c>
      <c r="AB5349">
        <v>0.77249715314168621</v>
      </c>
      <c r="AC5349">
        <v>0</v>
      </c>
      <c r="AD5349">
        <v>0</v>
      </c>
      <c r="AE5349">
        <v>10.039554809324374</v>
      </c>
    </row>
    <row r="5350" spans="1:31" x14ac:dyDescent="0.3">
      <c r="A5350">
        <v>2695970</v>
      </c>
      <c r="B5350">
        <v>1</v>
      </c>
      <c r="C5350" t="s">
        <v>80</v>
      </c>
      <c r="D5350" t="s">
        <v>97</v>
      </c>
      <c r="E5350" t="s">
        <v>141</v>
      </c>
      <c r="F5350" t="s">
        <v>8321</v>
      </c>
      <c r="G5350" t="s">
        <v>134</v>
      </c>
      <c r="H5350" t="s">
        <v>135</v>
      </c>
      <c r="I5350" t="s">
        <v>136</v>
      </c>
      <c r="J5350" t="s">
        <v>137</v>
      </c>
      <c r="K5350" t="s">
        <v>138</v>
      </c>
      <c r="L5350" t="s">
        <v>15054</v>
      </c>
      <c r="M5350" t="s">
        <v>15055</v>
      </c>
      <c r="N5350">
        <v>2.284166666</v>
      </c>
      <c r="O5350">
        <v>2</v>
      </c>
      <c r="P5350">
        <v>952</v>
      </c>
      <c r="Q5350">
        <v>5</v>
      </c>
      <c r="R5350">
        <v>0</v>
      </c>
      <c r="S5350">
        <v>16</v>
      </c>
      <c r="T5350">
        <v>18</v>
      </c>
      <c r="U5350">
        <v>1</v>
      </c>
      <c r="V5350">
        <v>0</v>
      </c>
      <c r="W5350">
        <v>104.12595546915122</v>
      </c>
      <c r="X5350">
        <v>369.09005559325198</v>
      </c>
      <c r="Y5350">
        <v>86.336296021468897</v>
      </c>
      <c r="Z5350">
        <v>0</v>
      </c>
      <c r="AA5350">
        <v>386.26708108155748</v>
      </c>
      <c r="AB5350">
        <v>55.016158505781469</v>
      </c>
      <c r="AC5350">
        <v>8.6169088813106285</v>
      </c>
      <c r="AD5350">
        <v>0</v>
      </c>
      <c r="AE5350">
        <v>1009.4524555525217</v>
      </c>
    </row>
    <row r="5351" spans="1:31" x14ac:dyDescent="0.3">
      <c r="A5351">
        <v>2696026</v>
      </c>
      <c r="B5351">
        <v>1</v>
      </c>
      <c r="C5351" t="s">
        <v>80</v>
      </c>
      <c r="D5351" t="s">
        <v>105</v>
      </c>
      <c r="E5351" t="s">
        <v>145</v>
      </c>
      <c r="F5351" t="s">
        <v>15056</v>
      </c>
      <c r="G5351" t="s">
        <v>409</v>
      </c>
      <c r="H5351" t="s">
        <v>135</v>
      </c>
      <c r="I5351" t="s">
        <v>136</v>
      </c>
      <c r="J5351" t="s">
        <v>137</v>
      </c>
      <c r="K5351" t="s">
        <v>138</v>
      </c>
      <c r="L5351" t="s">
        <v>15057</v>
      </c>
      <c r="M5351" t="s">
        <v>15058</v>
      </c>
      <c r="N5351">
        <v>1.0011111109999999</v>
      </c>
      <c r="O5351">
        <v>0</v>
      </c>
      <c r="P5351">
        <v>165</v>
      </c>
      <c r="Q5351">
        <v>0</v>
      </c>
      <c r="R5351">
        <v>0</v>
      </c>
      <c r="S5351">
        <v>0</v>
      </c>
      <c r="T5351">
        <v>5</v>
      </c>
      <c r="U5351">
        <v>0</v>
      </c>
      <c r="V5351">
        <v>0</v>
      </c>
      <c r="W5351">
        <v>0</v>
      </c>
      <c r="X5351">
        <v>35.100662749863446</v>
      </c>
      <c r="Y5351">
        <v>0</v>
      </c>
      <c r="Z5351">
        <v>0</v>
      </c>
      <c r="AA5351">
        <v>0</v>
      </c>
      <c r="AB5351">
        <v>4.5481591051000008</v>
      </c>
      <c r="AC5351">
        <v>0</v>
      </c>
      <c r="AD5351">
        <v>0</v>
      </c>
      <c r="AE5351">
        <v>39.648821854963444</v>
      </c>
    </row>
    <row r="5352" spans="1:31" x14ac:dyDescent="0.3">
      <c r="A5352">
        <v>2696062</v>
      </c>
      <c r="B5352">
        <v>1</v>
      </c>
      <c r="C5352" t="s">
        <v>80</v>
      </c>
      <c r="D5352" t="s">
        <v>84</v>
      </c>
      <c r="E5352" t="s">
        <v>184</v>
      </c>
      <c r="F5352" t="s">
        <v>15059</v>
      </c>
      <c r="G5352" t="s">
        <v>147</v>
      </c>
      <c r="H5352" t="s">
        <v>187</v>
      </c>
      <c r="I5352" t="s">
        <v>136</v>
      </c>
      <c r="J5352" t="s">
        <v>3</v>
      </c>
      <c r="K5352" t="s">
        <v>138</v>
      </c>
      <c r="L5352" t="s">
        <v>15060</v>
      </c>
      <c r="M5352" t="s">
        <v>15061</v>
      </c>
      <c r="N5352">
        <v>3.6666666659999998</v>
      </c>
      <c r="O5352">
        <v>0</v>
      </c>
      <c r="P5352">
        <v>158</v>
      </c>
      <c r="Q5352">
        <v>0</v>
      </c>
      <c r="R5352">
        <v>0</v>
      </c>
      <c r="S5352">
        <v>0</v>
      </c>
      <c r="T5352">
        <v>24</v>
      </c>
      <c r="U5352">
        <v>0</v>
      </c>
      <c r="V5352">
        <v>0</v>
      </c>
      <c r="W5352">
        <v>0</v>
      </c>
      <c r="X5352">
        <v>87.131889903350682</v>
      </c>
      <c r="Y5352">
        <v>0</v>
      </c>
      <c r="Z5352">
        <v>0</v>
      </c>
      <c r="AA5352">
        <v>0</v>
      </c>
      <c r="AB5352">
        <v>30.855601190361362</v>
      </c>
      <c r="AC5352">
        <v>0</v>
      </c>
      <c r="AD5352">
        <v>0</v>
      </c>
      <c r="AE5352">
        <v>117.98749109371204</v>
      </c>
    </row>
    <row r="5353" spans="1:31" x14ac:dyDescent="0.3">
      <c r="A5353">
        <v>2696081</v>
      </c>
      <c r="B5353">
        <v>1</v>
      </c>
      <c r="C5353" t="s">
        <v>80</v>
      </c>
      <c r="D5353" t="s">
        <v>93</v>
      </c>
      <c r="E5353" t="s">
        <v>160</v>
      </c>
      <c r="F5353" t="s">
        <v>15062</v>
      </c>
      <c r="G5353" t="s">
        <v>134</v>
      </c>
      <c r="H5353" t="s">
        <v>135</v>
      </c>
      <c r="I5353" t="s">
        <v>136</v>
      </c>
      <c r="J5353" t="s">
        <v>137</v>
      </c>
      <c r="K5353" t="s">
        <v>138</v>
      </c>
      <c r="L5353" t="s">
        <v>15063</v>
      </c>
      <c r="M5353" t="s">
        <v>15064</v>
      </c>
      <c r="N5353">
        <v>0.13611111100000001</v>
      </c>
      <c r="O5353">
        <v>9</v>
      </c>
      <c r="P5353">
        <v>4738</v>
      </c>
      <c r="Q5353">
        <v>248</v>
      </c>
      <c r="R5353">
        <v>1486</v>
      </c>
      <c r="S5353">
        <v>57</v>
      </c>
      <c r="T5353">
        <v>1240</v>
      </c>
      <c r="U5353">
        <v>6</v>
      </c>
      <c r="V5353">
        <v>1</v>
      </c>
      <c r="W5353">
        <v>1.7352409571270275</v>
      </c>
      <c r="X5353">
        <v>85.285281146189135</v>
      </c>
      <c r="Y5353">
        <v>230.06494519623999</v>
      </c>
      <c r="Z5353">
        <v>264.68820017498041</v>
      </c>
      <c r="AA5353">
        <v>72.994172838163621</v>
      </c>
      <c r="AB5353">
        <v>126.08169365186725</v>
      </c>
      <c r="AC5353">
        <v>47.919818069628747</v>
      </c>
      <c r="AD5353">
        <v>0.22644338119979332</v>
      </c>
      <c r="AE5353">
        <v>828.99579541539595</v>
      </c>
    </row>
    <row r="5354" spans="1:31" x14ac:dyDescent="0.3">
      <c r="A5354">
        <v>2696099</v>
      </c>
      <c r="B5354">
        <v>1</v>
      </c>
      <c r="C5354" t="s">
        <v>80</v>
      </c>
      <c r="D5354" t="s">
        <v>105</v>
      </c>
      <c r="E5354" t="s">
        <v>145</v>
      </c>
      <c r="F5354" t="s">
        <v>15065</v>
      </c>
      <c r="G5354" t="s">
        <v>1164</v>
      </c>
      <c r="H5354" t="s">
        <v>135</v>
      </c>
      <c r="I5354" t="s">
        <v>136</v>
      </c>
      <c r="J5354" t="s">
        <v>137</v>
      </c>
      <c r="K5354" t="s">
        <v>138</v>
      </c>
      <c r="L5354" t="s">
        <v>15066</v>
      </c>
      <c r="M5354" t="s">
        <v>15067</v>
      </c>
      <c r="N5354">
        <v>3.9797222219999999</v>
      </c>
      <c r="O5354">
        <v>0</v>
      </c>
      <c r="P5354">
        <v>0</v>
      </c>
      <c r="Q5354">
        <v>0</v>
      </c>
      <c r="R5354">
        <v>0</v>
      </c>
      <c r="S5354">
        <v>0</v>
      </c>
      <c r="T5354">
        <v>5</v>
      </c>
      <c r="U5354">
        <v>0</v>
      </c>
      <c r="V5354">
        <v>3</v>
      </c>
      <c r="W5354">
        <v>0</v>
      </c>
      <c r="X5354">
        <v>0</v>
      </c>
      <c r="Y5354">
        <v>0</v>
      </c>
      <c r="Z5354">
        <v>0</v>
      </c>
      <c r="AA5354">
        <v>0</v>
      </c>
      <c r="AB5354">
        <v>212.75430250545602</v>
      </c>
      <c r="AC5354">
        <v>0</v>
      </c>
      <c r="AD5354">
        <v>1416.3968504872446</v>
      </c>
      <c r="AE5354">
        <v>1629.1511529927006</v>
      </c>
    </row>
    <row r="5355" spans="1:31" x14ac:dyDescent="0.3">
      <c r="A5355">
        <v>2699999</v>
      </c>
      <c r="B5355">
        <v>1</v>
      </c>
      <c r="C5355" t="s">
        <v>81</v>
      </c>
      <c r="D5355" t="s">
        <v>127</v>
      </c>
      <c r="E5355" t="s">
        <v>145</v>
      </c>
      <c r="F5355" t="s">
        <v>1251</v>
      </c>
      <c r="G5355" t="s">
        <v>134</v>
      </c>
      <c r="H5355" t="s">
        <v>135</v>
      </c>
      <c r="I5355" t="s">
        <v>136</v>
      </c>
      <c r="J5355" t="s">
        <v>137</v>
      </c>
      <c r="K5355" t="s">
        <v>138</v>
      </c>
      <c r="L5355" t="s">
        <v>15068</v>
      </c>
      <c r="M5355" t="s">
        <v>15069</v>
      </c>
      <c r="N5355">
        <v>1.0605555550000001</v>
      </c>
      <c r="O5355">
        <v>1</v>
      </c>
      <c r="P5355">
        <v>496</v>
      </c>
      <c r="Q5355">
        <v>98</v>
      </c>
      <c r="R5355">
        <v>142</v>
      </c>
      <c r="S5355">
        <v>8</v>
      </c>
      <c r="T5355">
        <v>68</v>
      </c>
      <c r="U5355">
        <v>0</v>
      </c>
      <c r="V5355">
        <v>0</v>
      </c>
      <c r="W5355">
        <v>0.37361552154420008</v>
      </c>
      <c r="X5355">
        <v>95.205539875573152</v>
      </c>
      <c r="Y5355">
        <v>194.39749172828161</v>
      </c>
      <c r="Z5355">
        <v>68.541454482999839</v>
      </c>
      <c r="AA5355">
        <v>41.466829937018979</v>
      </c>
      <c r="AB5355">
        <v>21.419300967784807</v>
      </c>
      <c r="AC5355">
        <v>0</v>
      </c>
      <c r="AD5355">
        <v>0</v>
      </c>
      <c r="AE5355">
        <v>421.40423251320254</v>
      </c>
    </row>
    <row r="5356" spans="1:31" x14ac:dyDescent="0.3">
      <c r="A5356">
        <v>2700009</v>
      </c>
      <c r="B5356">
        <v>1</v>
      </c>
      <c r="C5356" t="s">
        <v>81</v>
      </c>
      <c r="D5356" t="s">
        <v>117</v>
      </c>
      <c r="E5356" t="s">
        <v>145</v>
      </c>
      <c r="F5356" t="s">
        <v>15070</v>
      </c>
      <c r="G5356" t="s">
        <v>176</v>
      </c>
      <c r="H5356" t="s">
        <v>135</v>
      </c>
      <c r="I5356" t="s">
        <v>136</v>
      </c>
      <c r="J5356" t="s">
        <v>137</v>
      </c>
      <c r="K5356" t="s">
        <v>138</v>
      </c>
      <c r="L5356" t="s">
        <v>15071</v>
      </c>
      <c r="M5356" t="s">
        <v>15072</v>
      </c>
      <c r="N5356">
        <v>2.082777777</v>
      </c>
      <c r="O5356">
        <v>1</v>
      </c>
      <c r="P5356">
        <v>400</v>
      </c>
      <c r="Q5356">
        <v>8</v>
      </c>
      <c r="R5356">
        <v>6</v>
      </c>
      <c r="S5356">
        <v>2</v>
      </c>
      <c r="T5356">
        <v>10</v>
      </c>
      <c r="U5356">
        <v>0</v>
      </c>
      <c r="V5356">
        <v>0</v>
      </c>
      <c r="W5356">
        <v>0.38142823738749998</v>
      </c>
      <c r="X5356">
        <v>66.642933874007269</v>
      </c>
      <c r="Y5356">
        <v>68.061962168439493</v>
      </c>
      <c r="Z5356">
        <v>1.5781871426388761</v>
      </c>
      <c r="AA5356">
        <v>3.9464932086964168</v>
      </c>
      <c r="AB5356">
        <v>1.369337298653317</v>
      </c>
      <c r="AC5356">
        <v>0</v>
      </c>
      <c r="AD5356">
        <v>0</v>
      </c>
      <c r="AE5356">
        <v>141.98034192982286</v>
      </c>
    </row>
    <row r="5357" spans="1:31" x14ac:dyDescent="0.3">
      <c r="A5357">
        <v>2700011</v>
      </c>
      <c r="B5357">
        <v>1</v>
      </c>
      <c r="C5357" t="s">
        <v>80</v>
      </c>
      <c r="D5357" t="s">
        <v>105</v>
      </c>
      <c r="E5357" t="s">
        <v>428</v>
      </c>
      <c r="F5357" t="s">
        <v>2868</v>
      </c>
      <c r="G5357" t="s">
        <v>1177</v>
      </c>
      <c r="H5357" t="s">
        <v>187</v>
      </c>
      <c r="I5357" t="s">
        <v>136</v>
      </c>
      <c r="J5357" t="s">
        <v>137</v>
      </c>
      <c r="K5357" t="s">
        <v>138</v>
      </c>
      <c r="L5357" t="s">
        <v>15073</v>
      </c>
      <c r="M5357" t="s">
        <v>15074</v>
      </c>
      <c r="N5357">
        <v>2.0874999999999999</v>
      </c>
      <c r="O5357">
        <v>0</v>
      </c>
      <c r="P5357">
        <v>93</v>
      </c>
      <c r="Q5357">
        <v>0</v>
      </c>
      <c r="R5357">
        <v>1</v>
      </c>
      <c r="S5357">
        <v>0</v>
      </c>
      <c r="T5357">
        <v>7</v>
      </c>
      <c r="U5357">
        <v>0</v>
      </c>
      <c r="V5357">
        <v>0</v>
      </c>
      <c r="W5357">
        <v>0</v>
      </c>
      <c r="X5357">
        <v>34.469417082267029</v>
      </c>
      <c r="Y5357">
        <v>0</v>
      </c>
      <c r="Z5357">
        <v>0.12178553161606201</v>
      </c>
      <c r="AA5357">
        <v>0</v>
      </c>
      <c r="AB5357">
        <v>16.177198025577514</v>
      </c>
      <c r="AC5357">
        <v>0</v>
      </c>
      <c r="AD5357">
        <v>0</v>
      </c>
      <c r="AE5357">
        <v>50.768400639460609</v>
      </c>
    </row>
    <row r="5358" spans="1:31" x14ac:dyDescent="0.3">
      <c r="A5358">
        <v>2700014</v>
      </c>
      <c r="B5358">
        <v>1</v>
      </c>
      <c r="C5358" t="s">
        <v>81</v>
      </c>
      <c r="D5358" t="s">
        <v>123</v>
      </c>
      <c r="E5358" t="s">
        <v>132</v>
      </c>
      <c r="F5358" t="s">
        <v>6695</v>
      </c>
      <c r="G5358" t="s">
        <v>134</v>
      </c>
      <c r="H5358" t="s">
        <v>135</v>
      </c>
      <c r="I5358" t="s">
        <v>136</v>
      </c>
      <c r="J5358" t="s">
        <v>137</v>
      </c>
      <c r="K5358" t="s">
        <v>138</v>
      </c>
      <c r="L5358" t="s">
        <v>15075</v>
      </c>
      <c r="M5358" t="s">
        <v>15076</v>
      </c>
      <c r="N5358">
        <v>0.69083333300000005</v>
      </c>
      <c r="O5358">
        <v>5</v>
      </c>
      <c r="P5358">
        <v>382</v>
      </c>
      <c r="Q5358">
        <v>260</v>
      </c>
      <c r="R5358">
        <v>112</v>
      </c>
      <c r="S5358">
        <v>24</v>
      </c>
      <c r="T5358">
        <v>40</v>
      </c>
      <c r="U5358">
        <v>0</v>
      </c>
      <c r="V5358">
        <v>0</v>
      </c>
      <c r="W5358">
        <v>0.39458843757760398</v>
      </c>
      <c r="X5358">
        <v>38.010546857187641</v>
      </c>
      <c r="Y5358">
        <v>158.26475633249834</v>
      </c>
      <c r="Z5358">
        <v>58.427416315185823</v>
      </c>
      <c r="AA5358">
        <v>10.381246467299636</v>
      </c>
      <c r="AB5358">
        <v>13.544304883022615</v>
      </c>
      <c r="AC5358">
        <v>0</v>
      </c>
      <c r="AD5358">
        <v>0</v>
      </c>
      <c r="AE5358">
        <v>279.02285929277167</v>
      </c>
    </row>
    <row r="5359" spans="1:31" x14ac:dyDescent="0.3">
      <c r="A5359">
        <v>2700020</v>
      </c>
      <c r="B5359">
        <v>1</v>
      </c>
      <c r="C5359" t="s">
        <v>80</v>
      </c>
      <c r="D5359" t="s">
        <v>88</v>
      </c>
      <c r="E5359" t="s">
        <v>213</v>
      </c>
      <c r="F5359" t="s">
        <v>15077</v>
      </c>
      <c r="G5359" t="s">
        <v>215</v>
      </c>
      <c r="H5359" t="s">
        <v>187</v>
      </c>
      <c r="I5359" t="s">
        <v>136</v>
      </c>
      <c r="J5359" t="s">
        <v>137</v>
      </c>
      <c r="K5359" t="s">
        <v>138</v>
      </c>
      <c r="L5359" t="s">
        <v>15078</v>
      </c>
      <c r="M5359" t="s">
        <v>15079</v>
      </c>
      <c r="N5359">
        <v>1.2752777769999999</v>
      </c>
      <c r="O5359">
        <v>0</v>
      </c>
      <c r="P5359">
        <v>7</v>
      </c>
      <c r="Q5359">
        <v>0</v>
      </c>
      <c r="R5359">
        <v>0</v>
      </c>
      <c r="S5359">
        <v>0</v>
      </c>
      <c r="T5359">
        <v>0</v>
      </c>
      <c r="U5359">
        <v>0</v>
      </c>
      <c r="V5359">
        <v>0</v>
      </c>
      <c r="W5359">
        <v>0</v>
      </c>
      <c r="X5359">
        <v>1.6872413830883339</v>
      </c>
      <c r="Y5359">
        <v>0</v>
      </c>
      <c r="Z5359">
        <v>0</v>
      </c>
      <c r="AA5359">
        <v>0</v>
      </c>
      <c r="AB5359">
        <v>0</v>
      </c>
      <c r="AC5359">
        <v>0</v>
      </c>
      <c r="AD5359">
        <v>0</v>
      </c>
      <c r="AE5359">
        <v>1.6872413830883339</v>
      </c>
    </row>
    <row r="5360" spans="1:31" x14ac:dyDescent="0.3">
      <c r="A5360">
        <v>2700026</v>
      </c>
      <c r="B5360">
        <v>1</v>
      </c>
      <c r="C5360" t="s">
        <v>80</v>
      </c>
      <c r="D5360" t="s">
        <v>85</v>
      </c>
      <c r="E5360" t="s">
        <v>428</v>
      </c>
      <c r="F5360" t="s">
        <v>13626</v>
      </c>
      <c r="G5360" t="s">
        <v>1177</v>
      </c>
      <c r="H5360" t="s">
        <v>187</v>
      </c>
      <c r="I5360" t="s">
        <v>136</v>
      </c>
      <c r="J5360" t="s">
        <v>137</v>
      </c>
      <c r="K5360" t="s">
        <v>138</v>
      </c>
      <c r="L5360" t="s">
        <v>15080</v>
      </c>
      <c r="M5360" t="s">
        <v>15081</v>
      </c>
      <c r="N5360">
        <v>1.2</v>
      </c>
      <c r="O5360">
        <v>0</v>
      </c>
      <c r="P5360">
        <v>21</v>
      </c>
      <c r="Q5360">
        <v>0</v>
      </c>
      <c r="R5360">
        <v>0</v>
      </c>
      <c r="S5360">
        <v>0</v>
      </c>
      <c r="T5360">
        <v>12</v>
      </c>
      <c r="U5360">
        <v>0</v>
      </c>
      <c r="V5360">
        <v>0</v>
      </c>
      <c r="W5360">
        <v>0</v>
      </c>
      <c r="X5360">
        <v>3.791710450244981</v>
      </c>
      <c r="Y5360">
        <v>0</v>
      </c>
      <c r="Z5360">
        <v>0</v>
      </c>
      <c r="AA5360">
        <v>0</v>
      </c>
      <c r="AB5360">
        <v>7.1191991320324748</v>
      </c>
      <c r="AC5360">
        <v>0</v>
      </c>
      <c r="AD5360">
        <v>0</v>
      </c>
      <c r="AE5360">
        <v>10.910909582277455</v>
      </c>
    </row>
    <row r="5361" spans="1:31" x14ac:dyDescent="0.3">
      <c r="A5361">
        <v>2700029</v>
      </c>
      <c r="B5361">
        <v>1</v>
      </c>
      <c r="C5361" t="s">
        <v>80</v>
      </c>
      <c r="D5361" t="s">
        <v>85</v>
      </c>
      <c r="E5361" t="s">
        <v>244</v>
      </c>
      <c r="F5361" t="s">
        <v>15082</v>
      </c>
      <c r="G5361" t="s">
        <v>165</v>
      </c>
      <c r="H5361" t="s">
        <v>187</v>
      </c>
      <c r="I5361" t="s">
        <v>136</v>
      </c>
      <c r="J5361" t="s">
        <v>137</v>
      </c>
      <c r="K5361" t="s">
        <v>166</v>
      </c>
      <c r="L5361" t="s">
        <v>15083</v>
      </c>
      <c r="M5361" t="s">
        <v>15084</v>
      </c>
      <c r="N5361">
        <v>0.95805555499999995</v>
      </c>
      <c r="O5361">
        <v>0</v>
      </c>
      <c r="P5361">
        <v>241</v>
      </c>
      <c r="Q5361">
        <v>0</v>
      </c>
      <c r="R5361">
        <v>0</v>
      </c>
      <c r="S5361">
        <v>0</v>
      </c>
      <c r="T5361">
        <v>121</v>
      </c>
      <c r="U5361">
        <v>0</v>
      </c>
      <c r="V5361">
        <v>0</v>
      </c>
      <c r="W5361">
        <v>0</v>
      </c>
      <c r="X5361">
        <v>37.917448995083483</v>
      </c>
      <c r="Y5361">
        <v>0</v>
      </c>
      <c r="Z5361">
        <v>0</v>
      </c>
      <c r="AA5361">
        <v>0</v>
      </c>
      <c r="AB5361">
        <v>238.05331512817588</v>
      </c>
      <c r="AC5361">
        <v>0</v>
      </c>
      <c r="AD5361">
        <v>0</v>
      </c>
      <c r="AE5361">
        <v>275.97076412325936</v>
      </c>
    </row>
    <row r="5362" spans="1:31" x14ac:dyDescent="0.3">
      <c r="A5362">
        <v>2700031</v>
      </c>
      <c r="B5362">
        <v>1</v>
      </c>
      <c r="C5362" t="s">
        <v>80</v>
      </c>
      <c r="D5362" t="s">
        <v>83</v>
      </c>
      <c r="E5362" t="s">
        <v>145</v>
      </c>
      <c r="F5362" t="s">
        <v>15085</v>
      </c>
      <c r="G5362" t="s">
        <v>176</v>
      </c>
      <c r="H5362" t="s">
        <v>135</v>
      </c>
      <c r="I5362" t="s">
        <v>136</v>
      </c>
      <c r="J5362" t="s">
        <v>137</v>
      </c>
      <c r="K5362" t="s">
        <v>138</v>
      </c>
      <c r="L5362" t="s">
        <v>15086</v>
      </c>
      <c r="M5362" t="s">
        <v>15087</v>
      </c>
      <c r="N5362">
        <v>1.4116666659999999</v>
      </c>
      <c r="O5362">
        <v>0</v>
      </c>
      <c r="P5362">
        <v>166</v>
      </c>
      <c r="Q5362">
        <v>0</v>
      </c>
      <c r="R5362">
        <v>0</v>
      </c>
      <c r="S5362">
        <v>0</v>
      </c>
      <c r="T5362">
        <v>18</v>
      </c>
      <c r="U5362">
        <v>0</v>
      </c>
      <c r="V5362">
        <v>0</v>
      </c>
      <c r="W5362">
        <v>0</v>
      </c>
      <c r="X5362">
        <v>100.60398801070752</v>
      </c>
      <c r="Y5362">
        <v>0</v>
      </c>
      <c r="Z5362">
        <v>0</v>
      </c>
      <c r="AA5362">
        <v>0</v>
      </c>
      <c r="AB5362">
        <v>20.022701739908097</v>
      </c>
      <c r="AC5362">
        <v>0</v>
      </c>
      <c r="AD5362">
        <v>0</v>
      </c>
      <c r="AE5362">
        <v>120.62668975061563</v>
      </c>
    </row>
    <row r="5363" spans="1:31" x14ac:dyDescent="0.3">
      <c r="A5363">
        <v>2700035</v>
      </c>
      <c r="B5363">
        <v>1</v>
      </c>
      <c r="C5363" t="s">
        <v>81</v>
      </c>
      <c r="D5363" t="s">
        <v>117</v>
      </c>
      <c r="E5363" t="s">
        <v>160</v>
      </c>
      <c r="F5363" t="s">
        <v>8984</v>
      </c>
      <c r="G5363" t="s">
        <v>134</v>
      </c>
      <c r="H5363" t="s">
        <v>135</v>
      </c>
      <c r="I5363" t="s">
        <v>136</v>
      </c>
      <c r="J5363" t="s">
        <v>137</v>
      </c>
      <c r="K5363" t="s">
        <v>138</v>
      </c>
      <c r="L5363" t="s">
        <v>15088</v>
      </c>
      <c r="M5363" t="s">
        <v>15089</v>
      </c>
      <c r="N5363">
        <v>0.22555555499999999</v>
      </c>
      <c r="O5363">
        <v>2</v>
      </c>
      <c r="P5363">
        <v>237</v>
      </c>
      <c r="Q5363">
        <v>29</v>
      </c>
      <c r="R5363">
        <v>52</v>
      </c>
      <c r="S5363">
        <v>0</v>
      </c>
      <c r="T5363">
        <v>7</v>
      </c>
      <c r="U5363">
        <v>1</v>
      </c>
      <c r="V5363">
        <v>0</v>
      </c>
      <c r="W5363">
        <v>0.13931301366354903</v>
      </c>
      <c r="X5363">
        <v>7.4268810039343087</v>
      </c>
      <c r="Y5363">
        <v>19.341918022033447</v>
      </c>
      <c r="Z5363">
        <v>3.2995273449753491</v>
      </c>
      <c r="AA5363">
        <v>0</v>
      </c>
      <c r="AB5363">
        <v>0.28860219969888334</v>
      </c>
      <c r="AC5363">
        <v>0.56233770423800478</v>
      </c>
      <c r="AD5363">
        <v>0</v>
      </c>
      <c r="AE5363">
        <v>31.058579288543541</v>
      </c>
    </row>
    <row r="5364" spans="1:31" x14ac:dyDescent="0.3">
      <c r="A5364">
        <v>2700037</v>
      </c>
      <c r="B5364">
        <v>1</v>
      </c>
      <c r="C5364" t="s">
        <v>80</v>
      </c>
      <c r="D5364" t="s">
        <v>106</v>
      </c>
      <c r="E5364" t="s">
        <v>132</v>
      </c>
      <c r="F5364" t="s">
        <v>15090</v>
      </c>
      <c r="G5364" t="s">
        <v>134</v>
      </c>
      <c r="H5364" t="s">
        <v>135</v>
      </c>
      <c r="I5364" t="s">
        <v>136</v>
      </c>
      <c r="J5364" t="s">
        <v>137</v>
      </c>
      <c r="K5364" t="s">
        <v>138</v>
      </c>
      <c r="L5364" t="s">
        <v>15091</v>
      </c>
      <c r="M5364" t="s">
        <v>15092</v>
      </c>
      <c r="N5364">
        <v>0.82750000000000001</v>
      </c>
      <c r="O5364">
        <v>0</v>
      </c>
      <c r="P5364">
        <v>834</v>
      </c>
      <c r="Q5364">
        <v>133</v>
      </c>
      <c r="R5364">
        <v>299</v>
      </c>
      <c r="S5364">
        <v>17</v>
      </c>
      <c r="T5364">
        <v>169</v>
      </c>
      <c r="U5364">
        <v>0</v>
      </c>
      <c r="V5364">
        <v>0</v>
      </c>
      <c r="W5364">
        <v>0</v>
      </c>
      <c r="X5364">
        <v>145.53606466037394</v>
      </c>
      <c r="Y5364">
        <v>391.78343751382585</v>
      </c>
      <c r="Z5364">
        <v>559.23832962379799</v>
      </c>
      <c r="AA5364">
        <v>96.217015456805512</v>
      </c>
      <c r="AB5364">
        <v>142.09606313274716</v>
      </c>
      <c r="AC5364">
        <v>0</v>
      </c>
      <c r="AD5364">
        <v>0</v>
      </c>
      <c r="AE5364">
        <v>1334.8709103875503</v>
      </c>
    </row>
    <row r="5365" spans="1:31" x14ac:dyDescent="0.3">
      <c r="A5365">
        <v>2700041</v>
      </c>
      <c r="B5365">
        <v>1</v>
      </c>
      <c r="C5365" t="s">
        <v>81</v>
      </c>
      <c r="D5365" t="s">
        <v>118</v>
      </c>
      <c r="E5365" t="s">
        <v>145</v>
      </c>
      <c r="F5365" t="s">
        <v>7972</v>
      </c>
      <c r="G5365" t="s">
        <v>134</v>
      </c>
      <c r="H5365" t="s">
        <v>135</v>
      </c>
      <c r="I5365" t="s">
        <v>136</v>
      </c>
      <c r="J5365" t="s">
        <v>137</v>
      </c>
      <c r="K5365" t="s">
        <v>138</v>
      </c>
      <c r="L5365" t="s">
        <v>15093</v>
      </c>
      <c r="M5365" t="s">
        <v>15094</v>
      </c>
      <c r="N5365">
        <v>0.88555555500000005</v>
      </c>
      <c r="O5365">
        <v>15</v>
      </c>
      <c r="P5365">
        <v>1406</v>
      </c>
      <c r="Q5365">
        <v>195</v>
      </c>
      <c r="R5365">
        <v>177</v>
      </c>
      <c r="S5365">
        <v>17</v>
      </c>
      <c r="T5365">
        <v>113</v>
      </c>
      <c r="U5365">
        <v>0</v>
      </c>
      <c r="V5365">
        <v>0</v>
      </c>
      <c r="W5365">
        <v>13.750140955562097</v>
      </c>
      <c r="X5365">
        <v>153.91730092244435</v>
      </c>
      <c r="Y5365">
        <v>387.58938241587288</v>
      </c>
      <c r="Z5365">
        <v>32.975067662266532</v>
      </c>
      <c r="AA5365">
        <v>28.275458712349625</v>
      </c>
      <c r="AB5365">
        <v>41.211362845437996</v>
      </c>
      <c r="AC5365">
        <v>0</v>
      </c>
      <c r="AD5365">
        <v>0</v>
      </c>
      <c r="AE5365">
        <v>657.71871351393349</v>
      </c>
    </row>
    <row r="5366" spans="1:31" x14ac:dyDescent="0.3">
      <c r="A5366">
        <v>2700043</v>
      </c>
      <c r="B5366">
        <v>1</v>
      </c>
      <c r="C5366" t="s">
        <v>80</v>
      </c>
      <c r="D5366" t="s">
        <v>104</v>
      </c>
      <c r="E5366" t="s">
        <v>244</v>
      </c>
      <c r="F5366" t="s">
        <v>11936</v>
      </c>
      <c r="G5366" t="s">
        <v>968</v>
      </c>
      <c r="H5366" t="s">
        <v>187</v>
      </c>
      <c r="I5366" t="s">
        <v>136</v>
      </c>
      <c r="J5366" t="s">
        <v>137</v>
      </c>
      <c r="K5366" t="s">
        <v>138</v>
      </c>
      <c r="L5366" t="s">
        <v>15095</v>
      </c>
      <c r="M5366" t="s">
        <v>15096</v>
      </c>
      <c r="N5366">
        <v>1.060277777</v>
      </c>
      <c r="O5366">
        <v>0</v>
      </c>
      <c r="P5366">
        <v>13</v>
      </c>
      <c r="Q5366">
        <v>0</v>
      </c>
      <c r="R5366">
        <v>2</v>
      </c>
      <c r="S5366">
        <v>0</v>
      </c>
      <c r="T5366">
        <v>0</v>
      </c>
      <c r="U5366">
        <v>0</v>
      </c>
      <c r="V5366">
        <v>0</v>
      </c>
      <c r="W5366">
        <v>0</v>
      </c>
      <c r="X5366">
        <v>4.4597753282018306</v>
      </c>
      <c r="Y5366">
        <v>0</v>
      </c>
      <c r="Z5366">
        <v>0.78602037106092837</v>
      </c>
      <c r="AA5366">
        <v>0</v>
      </c>
      <c r="AB5366">
        <v>0</v>
      </c>
      <c r="AC5366">
        <v>0</v>
      </c>
      <c r="AD5366">
        <v>0</v>
      </c>
      <c r="AE5366">
        <v>5.245795699262759</v>
      </c>
    </row>
    <row r="5367" spans="1:31" x14ac:dyDescent="0.3">
      <c r="A5367">
        <v>2700054</v>
      </c>
      <c r="B5367">
        <v>1</v>
      </c>
      <c r="C5367" t="s">
        <v>80</v>
      </c>
      <c r="D5367" t="s">
        <v>87</v>
      </c>
      <c r="E5367" t="s">
        <v>213</v>
      </c>
      <c r="F5367" t="s">
        <v>15097</v>
      </c>
      <c r="G5367" t="s">
        <v>688</v>
      </c>
      <c r="H5367" t="s">
        <v>187</v>
      </c>
      <c r="I5367" t="s">
        <v>136</v>
      </c>
      <c r="J5367" t="s">
        <v>137</v>
      </c>
      <c r="K5367" t="s">
        <v>138</v>
      </c>
      <c r="L5367" t="s">
        <v>15098</v>
      </c>
      <c r="M5367" t="s">
        <v>15099</v>
      </c>
      <c r="N5367">
        <v>0.84944444399999997</v>
      </c>
      <c r="O5367">
        <v>0</v>
      </c>
      <c r="P5367">
        <v>1</v>
      </c>
      <c r="Q5367">
        <v>0</v>
      </c>
      <c r="R5367">
        <v>0</v>
      </c>
      <c r="S5367">
        <v>0</v>
      </c>
      <c r="T5367">
        <v>0</v>
      </c>
      <c r="U5367">
        <v>0</v>
      </c>
      <c r="V5367">
        <v>0</v>
      </c>
      <c r="W5367">
        <v>0</v>
      </c>
      <c r="X5367">
        <v>9.7761586451760002E-2</v>
      </c>
      <c r="Y5367">
        <v>0</v>
      </c>
      <c r="Z5367">
        <v>0</v>
      </c>
      <c r="AA5367">
        <v>0</v>
      </c>
      <c r="AB5367">
        <v>0</v>
      </c>
      <c r="AC5367">
        <v>0</v>
      </c>
      <c r="AD5367">
        <v>0</v>
      </c>
      <c r="AE5367">
        <v>9.7761586451760002E-2</v>
      </c>
    </row>
    <row r="5368" spans="1:31" x14ac:dyDescent="0.3">
      <c r="A5368">
        <v>2700068</v>
      </c>
      <c r="B5368">
        <v>1</v>
      </c>
      <c r="C5368" t="s">
        <v>81</v>
      </c>
      <c r="D5368" t="s">
        <v>115</v>
      </c>
      <c r="E5368" t="s">
        <v>132</v>
      </c>
      <c r="F5368" t="s">
        <v>1814</v>
      </c>
      <c r="G5368" t="s">
        <v>134</v>
      </c>
      <c r="H5368" t="s">
        <v>135</v>
      </c>
      <c r="I5368" t="s">
        <v>136</v>
      </c>
      <c r="J5368" t="s">
        <v>137</v>
      </c>
      <c r="K5368" t="s">
        <v>138</v>
      </c>
      <c r="L5368" t="s">
        <v>15100</v>
      </c>
      <c r="M5368" t="s">
        <v>15101</v>
      </c>
      <c r="N5368">
        <v>8.2500000000000004E-2</v>
      </c>
      <c r="O5368">
        <v>4</v>
      </c>
      <c r="P5368">
        <v>1203</v>
      </c>
      <c r="Q5368">
        <v>3</v>
      </c>
      <c r="R5368">
        <v>143</v>
      </c>
      <c r="S5368">
        <v>3</v>
      </c>
      <c r="T5368">
        <v>70</v>
      </c>
      <c r="U5368">
        <v>0</v>
      </c>
      <c r="V5368">
        <v>0</v>
      </c>
      <c r="W5368">
        <v>0.40674242159656054</v>
      </c>
      <c r="X5368">
        <v>9.7228247575966478</v>
      </c>
      <c r="Y5368">
        <v>1.5558896510141986</v>
      </c>
      <c r="Z5368">
        <v>3.0511055906236297</v>
      </c>
      <c r="AA5368">
        <v>0.64209508195502185</v>
      </c>
      <c r="AB5368">
        <v>1.6777427117322963</v>
      </c>
      <c r="AC5368">
        <v>0</v>
      </c>
      <c r="AD5368">
        <v>0</v>
      </c>
      <c r="AE5368">
        <v>17.056400214518355</v>
      </c>
    </row>
    <row r="5369" spans="1:31" x14ac:dyDescent="0.3">
      <c r="A5369">
        <v>2700072</v>
      </c>
      <c r="B5369">
        <v>1</v>
      </c>
      <c r="C5369" t="s">
        <v>80</v>
      </c>
      <c r="D5369" t="s">
        <v>94</v>
      </c>
      <c r="E5369" t="s">
        <v>160</v>
      </c>
      <c r="F5369" t="s">
        <v>15102</v>
      </c>
      <c r="G5369" t="s">
        <v>134</v>
      </c>
      <c r="H5369" t="s">
        <v>135</v>
      </c>
      <c r="I5369" t="s">
        <v>136</v>
      </c>
      <c r="J5369" t="s">
        <v>137</v>
      </c>
      <c r="K5369" t="s">
        <v>138</v>
      </c>
      <c r="L5369" t="s">
        <v>15103</v>
      </c>
      <c r="M5369" t="s">
        <v>15104</v>
      </c>
      <c r="N5369">
        <v>0.37277777699999998</v>
      </c>
      <c r="O5369">
        <v>1</v>
      </c>
      <c r="P5369">
        <v>0</v>
      </c>
      <c r="Q5369">
        <v>0</v>
      </c>
      <c r="R5369">
        <v>0</v>
      </c>
      <c r="S5369">
        <v>3</v>
      </c>
      <c r="T5369">
        <v>0</v>
      </c>
      <c r="U5369">
        <v>0</v>
      </c>
      <c r="V5369">
        <v>0</v>
      </c>
      <c r="W5369">
        <v>9.5491485940472104E-2</v>
      </c>
      <c r="X5369">
        <v>0</v>
      </c>
      <c r="Y5369">
        <v>0</v>
      </c>
      <c r="Z5369">
        <v>0</v>
      </c>
      <c r="AA5369">
        <v>34.874094442588031</v>
      </c>
      <c r="AB5369">
        <v>0</v>
      </c>
      <c r="AC5369">
        <v>0</v>
      </c>
      <c r="AD5369">
        <v>0</v>
      </c>
      <c r="AE5369">
        <v>34.969585928528502</v>
      </c>
    </row>
    <row r="5370" spans="1:31" x14ac:dyDescent="0.3">
      <c r="A5370">
        <v>2700075</v>
      </c>
      <c r="B5370">
        <v>1</v>
      </c>
      <c r="C5370" t="s">
        <v>81</v>
      </c>
      <c r="D5370" t="s">
        <v>117</v>
      </c>
      <c r="E5370" t="s">
        <v>132</v>
      </c>
      <c r="F5370" t="s">
        <v>4887</v>
      </c>
      <c r="G5370" t="s">
        <v>134</v>
      </c>
      <c r="H5370" t="s">
        <v>135</v>
      </c>
      <c r="I5370" t="s">
        <v>136</v>
      </c>
      <c r="J5370" t="s">
        <v>137</v>
      </c>
      <c r="K5370" t="s">
        <v>138</v>
      </c>
      <c r="L5370" t="s">
        <v>15105</v>
      </c>
      <c r="M5370" t="s">
        <v>15106</v>
      </c>
      <c r="N5370">
        <v>0.32250000000000001</v>
      </c>
      <c r="O5370">
        <v>1</v>
      </c>
      <c r="P5370">
        <v>1051</v>
      </c>
      <c r="Q5370">
        <v>9</v>
      </c>
      <c r="R5370">
        <v>54</v>
      </c>
      <c r="S5370">
        <v>7</v>
      </c>
      <c r="T5370">
        <v>125</v>
      </c>
      <c r="U5370">
        <v>0</v>
      </c>
      <c r="V5370">
        <v>0</v>
      </c>
      <c r="W5370">
        <v>6.3432045765E-2</v>
      </c>
      <c r="X5370">
        <v>37.674075192333142</v>
      </c>
      <c r="Y5370">
        <v>17.298348023173101</v>
      </c>
      <c r="Z5370">
        <v>3.1791900909431958</v>
      </c>
      <c r="AA5370">
        <v>62.273774252816636</v>
      </c>
      <c r="AB5370">
        <v>27.056461965938201</v>
      </c>
      <c r="AC5370">
        <v>0</v>
      </c>
      <c r="AD5370">
        <v>0</v>
      </c>
      <c r="AE5370">
        <v>147.54528157096928</v>
      </c>
    </row>
    <row r="5371" spans="1:31" x14ac:dyDescent="0.3">
      <c r="A5371">
        <v>2696192</v>
      </c>
      <c r="B5371">
        <v>1</v>
      </c>
      <c r="C5371" t="s">
        <v>80</v>
      </c>
      <c r="D5371" t="s">
        <v>97</v>
      </c>
      <c r="E5371" t="s">
        <v>160</v>
      </c>
      <c r="F5371" t="s">
        <v>11313</v>
      </c>
      <c r="G5371" t="s">
        <v>346</v>
      </c>
      <c r="H5371" t="s">
        <v>135</v>
      </c>
      <c r="I5371" t="s">
        <v>136</v>
      </c>
      <c r="J5371" t="s">
        <v>137</v>
      </c>
      <c r="K5371" t="s">
        <v>166</v>
      </c>
      <c r="L5371" t="s">
        <v>15107</v>
      </c>
      <c r="M5371" t="s">
        <v>15108</v>
      </c>
      <c r="N5371">
        <v>7.2941666659999997</v>
      </c>
      <c r="O5371">
        <v>1</v>
      </c>
      <c r="P5371">
        <v>218</v>
      </c>
      <c r="Q5371">
        <v>1</v>
      </c>
      <c r="R5371">
        <v>3</v>
      </c>
      <c r="S5371">
        <v>5</v>
      </c>
      <c r="T5371">
        <v>27</v>
      </c>
      <c r="U5371">
        <v>0</v>
      </c>
      <c r="V5371">
        <v>0</v>
      </c>
      <c r="W5371">
        <v>92.274640900519515</v>
      </c>
      <c r="X5371">
        <v>340.86618233332808</v>
      </c>
      <c r="Y5371">
        <v>9.2998102625711123</v>
      </c>
      <c r="Z5371">
        <v>3.4979654177020607</v>
      </c>
      <c r="AA5371">
        <v>294.11044834373638</v>
      </c>
      <c r="AB5371">
        <v>185.74765723943992</v>
      </c>
      <c r="AC5371">
        <v>0</v>
      </c>
      <c r="AD5371">
        <v>0</v>
      </c>
      <c r="AE5371">
        <v>925.79670449729713</v>
      </c>
    </row>
    <row r="5372" spans="1:31" x14ac:dyDescent="0.3">
      <c r="A5372">
        <v>2696204</v>
      </c>
      <c r="B5372">
        <v>1</v>
      </c>
      <c r="C5372" t="s">
        <v>81</v>
      </c>
      <c r="D5372" t="s">
        <v>120</v>
      </c>
      <c r="E5372" t="s">
        <v>145</v>
      </c>
      <c r="F5372" t="s">
        <v>15109</v>
      </c>
      <c r="G5372" t="s">
        <v>232</v>
      </c>
      <c r="H5372" t="s">
        <v>135</v>
      </c>
      <c r="I5372" t="s">
        <v>136</v>
      </c>
      <c r="J5372" t="s">
        <v>137</v>
      </c>
      <c r="K5372" t="s">
        <v>138</v>
      </c>
      <c r="L5372" t="s">
        <v>15110</v>
      </c>
      <c r="M5372" t="s">
        <v>15111</v>
      </c>
      <c r="N5372">
        <v>0.70499999999999996</v>
      </c>
      <c r="O5372">
        <v>1</v>
      </c>
      <c r="P5372">
        <v>0</v>
      </c>
      <c r="Q5372">
        <v>44</v>
      </c>
      <c r="R5372">
        <v>39</v>
      </c>
      <c r="S5372">
        <v>1</v>
      </c>
      <c r="T5372">
        <v>2</v>
      </c>
      <c r="U5372">
        <v>0</v>
      </c>
      <c r="V5372">
        <v>0</v>
      </c>
      <c r="W5372">
        <v>0.13855446639000002</v>
      </c>
      <c r="X5372">
        <v>0</v>
      </c>
      <c r="Y5372">
        <v>12.789589704129744</v>
      </c>
      <c r="Z5372">
        <v>7.8773550624055675</v>
      </c>
      <c r="AA5372">
        <v>8.9011034178362994E-2</v>
      </c>
      <c r="AB5372">
        <v>0.28532758911254402</v>
      </c>
      <c r="AC5372">
        <v>0</v>
      </c>
      <c r="AD5372">
        <v>0</v>
      </c>
      <c r="AE5372">
        <v>21.179837856216217</v>
      </c>
    </row>
    <row r="5373" spans="1:31" x14ac:dyDescent="0.3">
      <c r="A5373">
        <v>2696204</v>
      </c>
      <c r="B5373">
        <v>2</v>
      </c>
      <c r="C5373" t="s">
        <v>81</v>
      </c>
      <c r="D5373" t="s">
        <v>120</v>
      </c>
      <c r="E5373" t="s">
        <v>132</v>
      </c>
      <c r="F5373" t="s">
        <v>2439</v>
      </c>
      <c r="G5373" t="s">
        <v>232</v>
      </c>
      <c r="H5373" t="s">
        <v>135</v>
      </c>
      <c r="I5373" t="s">
        <v>136</v>
      </c>
      <c r="J5373" t="s">
        <v>137</v>
      </c>
      <c r="K5373" t="s">
        <v>138</v>
      </c>
      <c r="L5373" t="s">
        <v>15111</v>
      </c>
      <c r="M5373" t="s">
        <v>15112</v>
      </c>
      <c r="N5373">
        <v>0.586388888</v>
      </c>
      <c r="O5373">
        <v>1</v>
      </c>
      <c r="P5373">
        <v>962</v>
      </c>
      <c r="Q5373">
        <v>40</v>
      </c>
      <c r="R5373">
        <v>65</v>
      </c>
      <c r="S5373">
        <v>5</v>
      </c>
      <c r="T5373">
        <v>72</v>
      </c>
      <c r="U5373">
        <v>1</v>
      </c>
      <c r="V5373">
        <v>1</v>
      </c>
      <c r="W5373">
        <v>13.136014267945791</v>
      </c>
      <c r="X5373">
        <v>95.254967286195225</v>
      </c>
      <c r="Y5373">
        <v>20.169552224124157</v>
      </c>
      <c r="Z5373">
        <v>27.874131509388629</v>
      </c>
      <c r="AA5373">
        <v>6.2888587122106605</v>
      </c>
      <c r="AB5373">
        <v>29.993088484771043</v>
      </c>
      <c r="AC5373">
        <v>15.633215996528108</v>
      </c>
      <c r="AD5373">
        <v>61.375926183016887</v>
      </c>
      <c r="AE5373">
        <v>269.7257546641805</v>
      </c>
    </row>
    <row r="5374" spans="1:31" x14ac:dyDescent="0.3">
      <c r="A5374">
        <v>2696309</v>
      </c>
      <c r="B5374">
        <v>1</v>
      </c>
      <c r="C5374" t="s">
        <v>80</v>
      </c>
      <c r="D5374" t="s">
        <v>92</v>
      </c>
      <c r="E5374" t="s">
        <v>160</v>
      </c>
      <c r="F5374" t="s">
        <v>15113</v>
      </c>
      <c r="G5374" t="s">
        <v>2651</v>
      </c>
      <c r="H5374" t="s">
        <v>135</v>
      </c>
      <c r="I5374" t="s">
        <v>136</v>
      </c>
      <c r="J5374" t="s">
        <v>137</v>
      </c>
      <c r="K5374" t="s">
        <v>166</v>
      </c>
      <c r="L5374" t="s">
        <v>15114</v>
      </c>
      <c r="M5374" t="s">
        <v>15115</v>
      </c>
      <c r="N5374">
        <v>1.429444444</v>
      </c>
      <c r="O5374">
        <v>0</v>
      </c>
      <c r="P5374">
        <v>938</v>
      </c>
      <c r="Q5374">
        <v>1</v>
      </c>
      <c r="R5374">
        <v>296</v>
      </c>
      <c r="S5374">
        <v>6</v>
      </c>
      <c r="T5374">
        <v>90</v>
      </c>
      <c r="U5374">
        <v>0</v>
      </c>
      <c r="V5374">
        <v>1</v>
      </c>
      <c r="W5374">
        <v>0</v>
      </c>
      <c r="X5374">
        <v>217.92294323016708</v>
      </c>
      <c r="Y5374">
        <v>0.78071402070660867</v>
      </c>
      <c r="Z5374">
        <v>118.74779934831108</v>
      </c>
      <c r="AA5374">
        <v>16.740644832744742</v>
      </c>
      <c r="AB5374">
        <v>123.14295520077034</v>
      </c>
      <c r="AC5374">
        <v>0</v>
      </c>
      <c r="AD5374">
        <v>0.76948169026778834</v>
      </c>
      <c r="AE5374">
        <v>478.1045383229677</v>
      </c>
    </row>
    <row r="5375" spans="1:31" x14ac:dyDescent="0.3">
      <c r="A5375">
        <v>2696411</v>
      </c>
      <c r="B5375">
        <v>1</v>
      </c>
      <c r="C5375" t="s">
        <v>80</v>
      </c>
      <c r="D5375" t="s">
        <v>104</v>
      </c>
      <c r="E5375" t="s">
        <v>141</v>
      </c>
      <c r="F5375" t="s">
        <v>9569</v>
      </c>
      <c r="G5375" t="s">
        <v>134</v>
      </c>
      <c r="H5375" t="s">
        <v>135</v>
      </c>
      <c r="I5375" t="s">
        <v>136</v>
      </c>
      <c r="J5375" t="s">
        <v>137</v>
      </c>
      <c r="K5375" t="s">
        <v>138</v>
      </c>
      <c r="L5375" t="s">
        <v>15116</v>
      </c>
      <c r="M5375" t="s">
        <v>15117</v>
      </c>
      <c r="N5375">
        <v>0.16888888799999999</v>
      </c>
      <c r="O5375">
        <v>37</v>
      </c>
      <c r="P5375">
        <v>1366</v>
      </c>
      <c r="Q5375">
        <v>217</v>
      </c>
      <c r="R5375">
        <v>479</v>
      </c>
      <c r="S5375">
        <v>100</v>
      </c>
      <c r="T5375">
        <v>368</v>
      </c>
      <c r="U5375">
        <v>19</v>
      </c>
      <c r="V5375">
        <v>0</v>
      </c>
      <c r="W5375">
        <v>2.1108826624697015</v>
      </c>
      <c r="X5375">
        <v>41.838431869227939</v>
      </c>
      <c r="Y5375">
        <v>72.395788943039165</v>
      </c>
      <c r="Z5375">
        <v>49.627841139555407</v>
      </c>
      <c r="AA5375">
        <v>99.569756702940111</v>
      </c>
      <c r="AB5375">
        <v>28.100334072399153</v>
      </c>
      <c r="AC5375">
        <v>225.63254753900279</v>
      </c>
      <c r="AD5375">
        <v>0</v>
      </c>
      <c r="AE5375">
        <v>519.27558292863421</v>
      </c>
    </row>
    <row r="5376" spans="1:31" x14ac:dyDescent="0.3">
      <c r="A5376">
        <v>2696418</v>
      </c>
      <c r="B5376">
        <v>1</v>
      </c>
      <c r="C5376" t="s">
        <v>80</v>
      </c>
      <c r="D5376" t="s">
        <v>108</v>
      </c>
      <c r="E5376" t="s">
        <v>160</v>
      </c>
      <c r="F5376" t="s">
        <v>15118</v>
      </c>
      <c r="G5376" t="s">
        <v>4865</v>
      </c>
      <c r="H5376" t="s">
        <v>135</v>
      </c>
      <c r="I5376" t="s">
        <v>136</v>
      </c>
      <c r="J5376" t="s">
        <v>3</v>
      </c>
      <c r="K5376" t="s">
        <v>138</v>
      </c>
      <c r="L5376" t="s">
        <v>15119</v>
      </c>
      <c r="M5376" t="s">
        <v>15120</v>
      </c>
      <c r="N5376">
        <v>0.60444444399999997</v>
      </c>
      <c r="O5376">
        <v>0</v>
      </c>
      <c r="P5376">
        <v>2758</v>
      </c>
      <c r="Q5376">
        <v>0</v>
      </c>
      <c r="R5376">
        <v>111</v>
      </c>
      <c r="S5376">
        <v>3</v>
      </c>
      <c r="T5376">
        <v>582</v>
      </c>
      <c r="U5376">
        <v>3</v>
      </c>
      <c r="V5376">
        <v>0</v>
      </c>
      <c r="W5376">
        <v>0</v>
      </c>
      <c r="X5376">
        <v>241.9747931893414</v>
      </c>
      <c r="Y5376">
        <v>0</v>
      </c>
      <c r="Z5376">
        <v>44.66041152659183</v>
      </c>
      <c r="AA5376">
        <v>65.01206559333184</v>
      </c>
      <c r="AB5376">
        <v>288.97885833937067</v>
      </c>
      <c r="AC5376">
        <v>79.353484519925814</v>
      </c>
      <c r="AD5376">
        <v>0</v>
      </c>
      <c r="AE5376">
        <v>719.97961316856163</v>
      </c>
    </row>
    <row r="5377" spans="1:31" x14ac:dyDescent="0.3">
      <c r="A5377">
        <v>2696486</v>
      </c>
      <c r="B5377">
        <v>1</v>
      </c>
      <c r="C5377" t="s">
        <v>81</v>
      </c>
      <c r="D5377" t="s">
        <v>120</v>
      </c>
      <c r="E5377" t="s">
        <v>132</v>
      </c>
      <c r="F5377" t="s">
        <v>15121</v>
      </c>
      <c r="G5377" t="s">
        <v>134</v>
      </c>
      <c r="H5377" t="s">
        <v>135</v>
      </c>
      <c r="I5377" t="s">
        <v>136</v>
      </c>
      <c r="J5377" t="s">
        <v>137</v>
      </c>
      <c r="K5377" t="s">
        <v>138</v>
      </c>
      <c r="L5377" t="s">
        <v>15122</v>
      </c>
      <c r="M5377" t="s">
        <v>15123</v>
      </c>
      <c r="N5377">
        <v>0.92694444399999998</v>
      </c>
      <c r="O5377">
        <v>8</v>
      </c>
      <c r="P5377">
        <v>2</v>
      </c>
      <c r="Q5377">
        <v>102</v>
      </c>
      <c r="R5377">
        <v>17</v>
      </c>
      <c r="S5377">
        <v>2</v>
      </c>
      <c r="T5377">
        <v>0</v>
      </c>
      <c r="U5377">
        <v>0</v>
      </c>
      <c r="V5377">
        <v>0</v>
      </c>
      <c r="W5377">
        <v>8.0124911347723824</v>
      </c>
      <c r="X5377">
        <v>2.0188654583098606</v>
      </c>
      <c r="Y5377">
        <v>346.36212703349355</v>
      </c>
      <c r="Z5377">
        <v>63.031214852698113</v>
      </c>
      <c r="AA5377">
        <v>4.4500794746282706</v>
      </c>
      <c r="AB5377">
        <v>0</v>
      </c>
      <c r="AC5377">
        <v>0</v>
      </c>
      <c r="AD5377">
        <v>0</v>
      </c>
      <c r="AE5377">
        <v>423.8747779539022</v>
      </c>
    </row>
    <row r="5378" spans="1:31" x14ac:dyDescent="0.3">
      <c r="A5378">
        <v>2696559</v>
      </c>
      <c r="B5378">
        <v>1</v>
      </c>
      <c r="C5378" t="s">
        <v>80</v>
      </c>
      <c r="D5378" t="s">
        <v>108</v>
      </c>
      <c r="E5378" t="s">
        <v>160</v>
      </c>
      <c r="F5378" t="s">
        <v>15009</v>
      </c>
      <c r="G5378" t="s">
        <v>442</v>
      </c>
      <c r="H5378" t="s">
        <v>135</v>
      </c>
      <c r="I5378" t="s">
        <v>169</v>
      </c>
      <c r="J5378" t="s">
        <v>137</v>
      </c>
      <c r="K5378" t="s">
        <v>138</v>
      </c>
      <c r="L5378" t="s">
        <v>15124</v>
      </c>
      <c r="M5378" t="s">
        <v>15125</v>
      </c>
      <c r="N5378">
        <v>1.7500000000000002E-2</v>
      </c>
      <c r="O5378">
        <v>0</v>
      </c>
      <c r="P5378">
        <v>1920</v>
      </c>
      <c r="Q5378">
        <v>4</v>
      </c>
      <c r="R5378">
        <v>905</v>
      </c>
      <c r="S5378">
        <v>11</v>
      </c>
      <c r="T5378">
        <v>504</v>
      </c>
      <c r="U5378">
        <v>2</v>
      </c>
      <c r="V5378">
        <v>0</v>
      </c>
      <c r="W5378">
        <v>0</v>
      </c>
      <c r="X5378">
        <v>5.9012991257092517</v>
      </c>
      <c r="Y5378">
        <v>0.30903979109810631</v>
      </c>
      <c r="Z5378">
        <v>25.653987022815279</v>
      </c>
      <c r="AA5378">
        <v>3.3995665190626485</v>
      </c>
      <c r="AB5378">
        <v>12.705521840873178</v>
      </c>
      <c r="AC5378">
        <v>2.9477444518018352</v>
      </c>
      <c r="AD5378">
        <v>0</v>
      </c>
      <c r="AE5378">
        <v>50.917158751360304</v>
      </c>
    </row>
    <row r="5379" spans="1:31" x14ac:dyDescent="0.3">
      <c r="A5379">
        <v>2699991</v>
      </c>
      <c r="B5379">
        <v>1</v>
      </c>
      <c r="C5379" t="s">
        <v>80</v>
      </c>
      <c r="D5379" t="s">
        <v>82</v>
      </c>
      <c r="E5379" t="s">
        <v>428</v>
      </c>
      <c r="F5379" t="s">
        <v>15126</v>
      </c>
      <c r="G5379" t="s">
        <v>186</v>
      </c>
      <c r="H5379" t="s">
        <v>187</v>
      </c>
      <c r="I5379" t="s">
        <v>136</v>
      </c>
      <c r="J5379" t="s">
        <v>137</v>
      </c>
      <c r="K5379" t="s">
        <v>138</v>
      </c>
      <c r="L5379" t="s">
        <v>15127</v>
      </c>
      <c r="M5379" t="s">
        <v>15128</v>
      </c>
      <c r="N5379">
        <v>2.747222222</v>
      </c>
      <c r="O5379">
        <v>0</v>
      </c>
      <c r="P5379">
        <v>0</v>
      </c>
      <c r="Q5379">
        <v>0</v>
      </c>
      <c r="R5379">
        <v>0</v>
      </c>
      <c r="S5379">
        <v>0</v>
      </c>
      <c r="T5379">
        <v>59</v>
      </c>
      <c r="U5379">
        <v>0</v>
      </c>
      <c r="V5379">
        <v>0</v>
      </c>
      <c r="W5379">
        <v>0</v>
      </c>
      <c r="X5379">
        <v>0</v>
      </c>
      <c r="Y5379">
        <v>0</v>
      </c>
      <c r="Z5379">
        <v>0</v>
      </c>
      <c r="AA5379">
        <v>0</v>
      </c>
      <c r="AB5379">
        <v>149.60035961438075</v>
      </c>
      <c r="AC5379">
        <v>0</v>
      </c>
      <c r="AD5379">
        <v>0</v>
      </c>
      <c r="AE5379">
        <v>149.60035961438075</v>
      </c>
    </row>
    <row r="5380" spans="1:31" x14ac:dyDescent="0.3">
      <c r="A5380">
        <v>2699998</v>
      </c>
      <c r="B5380">
        <v>1</v>
      </c>
      <c r="C5380" t="s">
        <v>80</v>
      </c>
      <c r="D5380" t="s">
        <v>94</v>
      </c>
      <c r="E5380" t="s">
        <v>141</v>
      </c>
      <c r="F5380" t="s">
        <v>15129</v>
      </c>
      <c r="G5380" t="s">
        <v>134</v>
      </c>
      <c r="H5380" t="s">
        <v>135</v>
      </c>
      <c r="I5380" t="s">
        <v>136</v>
      </c>
      <c r="J5380" t="s">
        <v>137</v>
      </c>
      <c r="K5380" t="s">
        <v>138</v>
      </c>
      <c r="L5380" t="s">
        <v>15130</v>
      </c>
      <c r="M5380" t="s">
        <v>15131</v>
      </c>
      <c r="N5380">
        <v>1.1444444439999999</v>
      </c>
      <c r="O5380">
        <v>0</v>
      </c>
      <c r="P5380">
        <v>3467</v>
      </c>
      <c r="Q5380">
        <v>105</v>
      </c>
      <c r="R5380">
        <v>688</v>
      </c>
      <c r="S5380">
        <v>27</v>
      </c>
      <c r="T5380">
        <v>464</v>
      </c>
      <c r="U5380">
        <v>7</v>
      </c>
      <c r="V5380">
        <v>1</v>
      </c>
      <c r="W5380">
        <v>0</v>
      </c>
      <c r="X5380">
        <v>484.0372147560696</v>
      </c>
      <c r="Y5380">
        <v>80.205199746923526</v>
      </c>
      <c r="Z5380">
        <v>88.220986578905809</v>
      </c>
      <c r="AA5380">
        <v>165.59780383917945</v>
      </c>
      <c r="AB5380">
        <v>230.38081689469809</v>
      </c>
      <c r="AC5380">
        <v>796.28819498612313</v>
      </c>
      <c r="AD5380">
        <v>0.5642093461195602</v>
      </c>
      <c r="AE5380">
        <v>1845.2944261480191</v>
      </c>
    </row>
    <row r="5381" spans="1:31" x14ac:dyDescent="0.3">
      <c r="A5381">
        <v>2700019</v>
      </c>
      <c r="B5381">
        <v>1</v>
      </c>
      <c r="C5381" t="s">
        <v>80</v>
      </c>
      <c r="D5381" t="s">
        <v>108</v>
      </c>
      <c r="E5381" t="s">
        <v>184</v>
      </c>
      <c r="F5381" t="s">
        <v>2512</v>
      </c>
      <c r="G5381" t="s">
        <v>186</v>
      </c>
      <c r="H5381" t="s">
        <v>187</v>
      </c>
      <c r="I5381" t="s">
        <v>136</v>
      </c>
      <c r="J5381" t="s">
        <v>137</v>
      </c>
      <c r="K5381" t="s">
        <v>138</v>
      </c>
      <c r="L5381" t="s">
        <v>15132</v>
      </c>
      <c r="M5381" t="s">
        <v>15133</v>
      </c>
      <c r="N5381">
        <v>2.3452777770000002</v>
      </c>
      <c r="O5381">
        <v>0</v>
      </c>
      <c r="P5381">
        <v>26</v>
      </c>
      <c r="Q5381">
        <v>0</v>
      </c>
      <c r="R5381">
        <v>9</v>
      </c>
      <c r="S5381">
        <v>0</v>
      </c>
      <c r="T5381">
        <v>3</v>
      </c>
      <c r="U5381">
        <v>0</v>
      </c>
      <c r="V5381">
        <v>0</v>
      </c>
      <c r="W5381">
        <v>0</v>
      </c>
      <c r="X5381">
        <v>10.445441667131654</v>
      </c>
      <c r="Y5381">
        <v>0</v>
      </c>
      <c r="Z5381">
        <v>10.179108714487674</v>
      </c>
      <c r="AA5381">
        <v>0</v>
      </c>
      <c r="AB5381">
        <v>11.20076236701601</v>
      </c>
      <c r="AC5381">
        <v>0</v>
      </c>
      <c r="AD5381">
        <v>0</v>
      </c>
      <c r="AE5381">
        <v>31.825312748635341</v>
      </c>
    </row>
    <row r="5382" spans="1:31" x14ac:dyDescent="0.3">
      <c r="A5382">
        <v>2700024</v>
      </c>
      <c r="B5382">
        <v>1</v>
      </c>
      <c r="C5382" t="s">
        <v>80</v>
      </c>
      <c r="D5382" t="s">
        <v>94</v>
      </c>
      <c r="E5382" t="s">
        <v>145</v>
      </c>
      <c r="F5382" t="s">
        <v>15134</v>
      </c>
      <c r="G5382" t="s">
        <v>176</v>
      </c>
      <c r="H5382" t="s">
        <v>135</v>
      </c>
      <c r="I5382" t="s">
        <v>136</v>
      </c>
      <c r="J5382" t="s">
        <v>137</v>
      </c>
      <c r="K5382" t="s">
        <v>138</v>
      </c>
      <c r="L5382" t="s">
        <v>15135</v>
      </c>
      <c r="M5382" t="s">
        <v>15136</v>
      </c>
      <c r="N5382">
        <v>2.5319444440000001</v>
      </c>
      <c r="O5382">
        <v>0</v>
      </c>
      <c r="P5382">
        <v>32</v>
      </c>
      <c r="Q5382">
        <v>0</v>
      </c>
      <c r="R5382">
        <v>1</v>
      </c>
      <c r="S5382">
        <v>0</v>
      </c>
      <c r="T5382">
        <v>6</v>
      </c>
      <c r="U5382">
        <v>0</v>
      </c>
      <c r="V5382">
        <v>0</v>
      </c>
      <c r="W5382">
        <v>0</v>
      </c>
      <c r="X5382">
        <v>7.050699262516634</v>
      </c>
      <c r="Y5382">
        <v>0</v>
      </c>
      <c r="Z5382">
        <v>1.0164854907201946</v>
      </c>
      <c r="AA5382">
        <v>0</v>
      </c>
      <c r="AB5382">
        <v>2.8934014496764968</v>
      </c>
      <c r="AC5382">
        <v>0</v>
      </c>
      <c r="AD5382">
        <v>0</v>
      </c>
      <c r="AE5382">
        <v>10.960586202913326</v>
      </c>
    </row>
    <row r="5383" spans="1:31" x14ac:dyDescent="0.3">
      <c r="A5383">
        <v>2700025</v>
      </c>
      <c r="B5383">
        <v>1</v>
      </c>
      <c r="C5383" t="s">
        <v>80</v>
      </c>
      <c r="D5383" t="s">
        <v>82</v>
      </c>
      <c r="E5383" t="s">
        <v>213</v>
      </c>
      <c r="F5383" t="s">
        <v>15137</v>
      </c>
      <c r="G5383" t="s">
        <v>215</v>
      </c>
      <c r="H5383" t="s">
        <v>187</v>
      </c>
      <c r="I5383" t="s">
        <v>136</v>
      </c>
      <c r="J5383" t="s">
        <v>137</v>
      </c>
      <c r="K5383" t="s">
        <v>138</v>
      </c>
      <c r="L5383" t="s">
        <v>15138</v>
      </c>
      <c r="M5383" t="s">
        <v>15139</v>
      </c>
      <c r="N5383">
        <v>2.7952777769999999</v>
      </c>
      <c r="O5383">
        <v>0</v>
      </c>
      <c r="P5383">
        <v>0</v>
      </c>
      <c r="Q5383">
        <v>0</v>
      </c>
      <c r="R5383">
        <v>0</v>
      </c>
      <c r="S5383">
        <v>0</v>
      </c>
      <c r="T5383">
        <v>1</v>
      </c>
      <c r="U5383">
        <v>0</v>
      </c>
      <c r="V5383">
        <v>0</v>
      </c>
      <c r="W5383">
        <v>0</v>
      </c>
      <c r="X5383">
        <v>0</v>
      </c>
      <c r="Y5383">
        <v>0</v>
      </c>
      <c r="Z5383">
        <v>0</v>
      </c>
      <c r="AA5383">
        <v>0</v>
      </c>
      <c r="AB5383">
        <v>0.29468003902334555</v>
      </c>
      <c r="AC5383">
        <v>0</v>
      </c>
      <c r="AD5383">
        <v>0</v>
      </c>
      <c r="AE5383">
        <v>0.29468003902334555</v>
      </c>
    </row>
    <row r="5384" spans="1:31" x14ac:dyDescent="0.3">
      <c r="A5384">
        <v>2700052</v>
      </c>
      <c r="B5384">
        <v>1</v>
      </c>
      <c r="C5384" t="s">
        <v>80</v>
      </c>
      <c r="D5384" t="s">
        <v>106</v>
      </c>
      <c r="E5384" t="s">
        <v>145</v>
      </c>
      <c r="F5384" t="s">
        <v>15140</v>
      </c>
      <c r="G5384" t="s">
        <v>176</v>
      </c>
      <c r="H5384" t="s">
        <v>135</v>
      </c>
      <c r="I5384" t="s">
        <v>136</v>
      </c>
      <c r="J5384" t="s">
        <v>137</v>
      </c>
      <c r="K5384" t="s">
        <v>138</v>
      </c>
      <c r="L5384" t="s">
        <v>15141</v>
      </c>
      <c r="M5384" t="s">
        <v>15142</v>
      </c>
      <c r="N5384">
        <v>0.949722222</v>
      </c>
      <c r="O5384">
        <v>0</v>
      </c>
      <c r="P5384">
        <v>270</v>
      </c>
      <c r="Q5384">
        <v>0</v>
      </c>
      <c r="R5384">
        <v>103</v>
      </c>
      <c r="S5384">
        <v>1</v>
      </c>
      <c r="T5384">
        <v>42</v>
      </c>
      <c r="U5384">
        <v>0</v>
      </c>
      <c r="V5384">
        <v>0</v>
      </c>
      <c r="W5384">
        <v>0</v>
      </c>
      <c r="X5384">
        <v>35.004382292600148</v>
      </c>
      <c r="Y5384">
        <v>0</v>
      </c>
      <c r="Z5384">
        <v>240.11983818536214</v>
      </c>
      <c r="AA5384">
        <v>0.72239331235977355</v>
      </c>
      <c r="AB5384">
        <v>27.180241747020762</v>
      </c>
      <c r="AC5384">
        <v>0</v>
      </c>
      <c r="AD5384">
        <v>0</v>
      </c>
      <c r="AE5384">
        <v>303.02685553734284</v>
      </c>
    </row>
    <row r="5385" spans="1:31" x14ac:dyDescent="0.3">
      <c r="A5385">
        <v>2699991</v>
      </c>
      <c r="B5385">
        <v>2</v>
      </c>
      <c r="C5385" t="s">
        <v>80</v>
      </c>
      <c r="D5385" t="s">
        <v>82</v>
      </c>
      <c r="E5385" t="s">
        <v>244</v>
      </c>
      <c r="F5385" t="s">
        <v>15143</v>
      </c>
      <c r="G5385" t="s">
        <v>186</v>
      </c>
      <c r="H5385" t="s">
        <v>187</v>
      </c>
      <c r="I5385" t="s">
        <v>136</v>
      </c>
      <c r="J5385" t="s">
        <v>137</v>
      </c>
      <c r="K5385" t="s">
        <v>138</v>
      </c>
      <c r="L5385" t="s">
        <v>15128</v>
      </c>
      <c r="M5385" t="s">
        <v>15144</v>
      </c>
      <c r="N5385">
        <v>0.31222222199999999</v>
      </c>
      <c r="O5385">
        <v>0</v>
      </c>
      <c r="P5385">
        <v>1</v>
      </c>
      <c r="Q5385">
        <v>0</v>
      </c>
      <c r="R5385">
        <v>0</v>
      </c>
      <c r="S5385">
        <v>0</v>
      </c>
      <c r="T5385">
        <v>297</v>
      </c>
      <c r="U5385">
        <v>0</v>
      </c>
      <c r="V5385">
        <v>0</v>
      </c>
      <c r="W5385">
        <v>0</v>
      </c>
      <c r="X5385">
        <v>0</v>
      </c>
      <c r="Y5385">
        <v>0</v>
      </c>
      <c r="Z5385">
        <v>0</v>
      </c>
      <c r="AA5385">
        <v>0</v>
      </c>
      <c r="AB5385">
        <v>56.708750480187682</v>
      </c>
      <c r="AC5385">
        <v>0</v>
      </c>
      <c r="AD5385">
        <v>0</v>
      </c>
      <c r="AE5385">
        <v>56.708750480187682</v>
      </c>
    </row>
    <row r="5386" spans="1:31" x14ac:dyDescent="0.3">
      <c r="A5386">
        <v>2700070</v>
      </c>
      <c r="B5386">
        <v>1</v>
      </c>
      <c r="C5386" t="s">
        <v>81</v>
      </c>
      <c r="D5386" t="s">
        <v>123</v>
      </c>
      <c r="E5386" t="s">
        <v>132</v>
      </c>
      <c r="F5386" t="s">
        <v>8843</v>
      </c>
      <c r="G5386" t="s">
        <v>134</v>
      </c>
      <c r="H5386" t="s">
        <v>135</v>
      </c>
      <c r="I5386" t="s">
        <v>136</v>
      </c>
      <c r="J5386" t="s">
        <v>137</v>
      </c>
      <c r="K5386" t="s">
        <v>138</v>
      </c>
      <c r="L5386" t="s">
        <v>15145</v>
      </c>
      <c r="M5386" t="s">
        <v>15146</v>
      </c>
      <c r="N5386">
        <v>0.51944444400000001</v>
      </c>
      <c r="O5386">
        <v>4</v>
      </c>
      <c r="P5386">
        <v>64</v>
      </c>
      <c r="Q5386">
        <v>131</v>
      </c>
      <c r="R5386">
        <v>333</v>
      </c>
      <c r="S5386">
        <v>16</v>
      </c>
      <c r="T5386">
        <v>76</v>
      </c>
      <c r="U5386">
        <v>0</v>
      </c>
      <c r="V5386">
        <v>0</v>
      </c>
      <c r="W5386">
        <v>0.18480708468533052</v>
      </c>
      <c r="X5386">
        <v>6.4087471143039583</v>
      </c>
      <c r="Y5386">
        <v>28.930346508399186</v>
      </c>
      <c r="Z5386">
        <v>54.376933354753781</v>
      </c>
      <c r="AA5386">
        <v>3.2662455076281955</v>
      </c>
      <c r="AB5386">
        <v>22.261020573161154</v>
      </c>
      <c r="AC5386">
        <v>0</v>
      </c>
      <c r="AD5386">
        <v>0</v>
      </c>
      <c r="AE5386">
        <v>115.42810014293161</v>
      </c>
    </row>
    <row r="5387" spans="1:31" x14ac:dyDescent="0.3">
      <c r="A5387">
        <v>2700073</v>
      </c>
      <c r="B5387">
        <v>1</v>
      </c>
      <c r="C5387" t="s">
        <v>81</v>
      </c>
      <c r="D5387" t="s">
        <v>118</v>
      </c>
      <c r="E5387" t="s">
        <v>213</v>
      </c>
      <c r="F5387" t="s">
        <v>15147</v>
      </c>
      <c r="G5387" t="s">
        <v>688</v>
      </c>
      <c r="H5387" t="s">
        <v>187</v>
      </c>
      <c r="I5387" t="s">
        <v>136</v>
      </c>
      <c r="J5387" t="s">
        <v>137</v>
      </c>
      <c r="K5387" t="s">
        <v>138</v>
      </c>
      <c r="L5387" t="s">
        <v>15148</v>
      </c>
      <c r="M5387" t="s">
        <v>15149</v>
      </c>
      <c r="N5387">
        <v>1.3658333330000001</v>
      </c>
      <c r="O5387">
        <v>0</v>
      </c>
      <c r="P5387">
        <v>1</v>
      </c>
      <c r="Q5387">
        <v>0</v>
      </c>
      <c r="R5387">
        <v>0</v>
      </c>
      <c r="S5387">
        <v>0</v>
      </c>
      <c r="T5387">
        <v>0</v>
      </c>
      <c r="U5387">
        <v>0</v>
      </c>
      <c r="V5387">
        <v>0</v>
      </c>
      <c r="W5387">
        <v>0</v>
      </c>
      <c r="X5387">
        <v>0.3911669061211403</v>
      </c>
      <c r="Y5387">
        <v>0</v>
      </c>
      <c r="Z5387">
        <v>0</v>
      </c>
      <c r="AA5387">
        <v>0</v>
      </c>
      <c r="AB5387">
        <v>0</v>
      </c>
      <c r="AC5387">
        <v>0</v>
      </c>
      <c r="AD5387">
        <v>0</v>
      </c>
      <c r="AE5387">
        <v>0.3911669061211403</v>
      </c>
    </row>
    <row r="5388" spans="1:31" x14ac:dyDescent="0.3">
      <c r="A5388">
        <v>2700082</v>
      </c>
      <c r="B5388">
        <v>1</v>
      </c>
      <c r="C5388" t="s">
        <v>80</v>
      </c>
      <c r="D5388" t="s">
        <v>101</v>
      </c>
      <c r="E5388" t="s">
        <v>132</v>
      </c>
      <c r="F5388" t="s">
        <v>15150</v>
      </c>
      <c r="G5388" t="s">
        <v>134</v>
      </c>
      <c r="H5388" t="s">
        <v>135</v>
      </c>
      <c r="I5388" t="s">
        <v>136</v>
      </c>
      <c r="J5388" t="s">
        <v>137</v>
      </c>
      <c r="K5388" t="s">
        <v>138</v>
      </c>
      <c r="L5388" t="s">
        <v>15151</v>
      </c>
      <c r="M5388" t="s">
        <v>15152</v>
      </c>
      <c r="N5388">
        <v>1.4341666660000001</v>
      </c>
      <c r="O5388">
        <v>0</v>
      </c>
      <c r="P5388">
        <v>0</v>
      </c>
      <c r="Q5388">
        <v>0</v>
      </c>
      <c r="R5388">
        <v>0</v>
      </c>
      <c r="S5388">
        <v>5</v>
      </c>
      <c r="T5388">
        <v>0</v>
      </c>
      <c r="U5388">
        <v>0</v>
      </c>
      <c r="V5388">
        <v>0</v>
      </c>
      <c r="W5388">
        <v>0</v>
      </c>
      <c r="X5388">
        <v>0</v>
      </c>
      <c r="Y5388">
        <v>0</v>
      </c>
      <c r="Z5388">
        <v>0</v>
      </c>
      <c r="AA5388">
        <v>39.33505552917574</v>
      </c>
      <c r="AB5388">
        <v>0</v>
      </c>
      <c r="AC5388">
        <v>0</v>
      </c>
      <c r="AD5388">
        <v>0</v>
      </c>
      <c r="AE5388">
        <v>39.33505552917574</v>
      </c>
    </row>
    <row r="5389" spans="1:31" x14ac:dyDescent="0.3">
      <c r="A5389">
        <v>2700100</v>
      </c>
      <c r="B5389">
        <v>1</v>
      </c>
      <c r="C5389" t="s">
        <v>81</v>
      </c>
      <c r="D5389" t="s">
        <v>128</v>
      </c>
      <c r="E5389" t="s">
        <v>184</v>
      </c>
      <c r="F5389" t="s">
        <v>15153</v>
      </c>
      <c r="G5389" t="s">
        <v>409</v>
      </c>
      <c r="H5389" t="s">
        <v>187</v>
      </c>
      <c r="I5389" t="s">
        <v>136</v>
      </c>
      <c r="J5389" t="s">
        <v>137</v>
      </c>
      <c r="K5389" t="s">
        <v>138</v>
      </c>
      <c r="L5389" t="s">
        <v>15154</v>
      </c>
      <c r="M5389" t="s">
        <v>15155</v>
      </c>
      <c r="N5389">
        <v>0.28000000000000003</v>
      </c>
      <c r="O5389">
        <v>0</v>
      </c>
      <c r="P5389">
        <v>0</v>
      </c>
      <c r="Q5389">
        <v>0</v>
      </c>
      <c r="R5389">
        <v>0</v>
      </c>
      <c r="S5389">
        <v>0</v>
      </c>
      <c r="T5389">
        <v>7</v>
      </c>
      <c r="U5389">
        <v>0</v>
      </c>
      <c r="V5389">
        <v>0</v>
      </c>
      <c r="W5389">
        <v>0</v>
      </c>
      <c r="X5389">
        <v>0</v>
      </c>
      <c r="Y5389">
        <v>0</v>
      </c>
      <c r="Z5389">
        <v>0</v>
      </c>
      <c r="AA5389">
        <v>0</v>
      </c>
      <c r="AB5389">
        <v>7.1569555191323717</v>
      </c>
      <c r="AC5389">
        <v>0</v>
      </c>
      <c r="AD5389">
        <v>0</v>
      </c>
      <c r="AE5389">
        <v>7.1569555191323717</v>
      </c>
    </row>
    <row r="5390" spans="1:31" x14ac:dyDescent="0.3">
      <c r="A5390">
        <v>2700052</v>
      </c>
      <c r="B5390">
        <v>2</v>
      </c>
      <c r="C5390" t="s">
        <v>80</v>
      </c>
      <c r="D5390" t="s">
        <v>106</v>
      </c>
      <c r="E5390" t="s">
        <v>132</v>
      </c>
      <c r="F5390" t="s">
        <v>7532</v>
      </c>
      <c r="G5390" t="s">
        <v>176</v>
      </c>
      <c r="H5390" t="s">
        <v>135</v>
      </c>
      <c r="I5390" t="s">
        <v>136</v>
      </c>
      <c r="J5390" t="s">
        <v>137</v>
      </c>
      <c r="K5390" t="s">
        <v>138</v>
      </c>
      <c r="L5390" t="s">
        <v>15142</v>
      </c>
      <c r="M5390" t="s">
        <v>15156</v>
      </c>
      <c r="N5390">
        <v>0.57999999999999996</v>
      </c>
      <c r="O5390">
        <v>0</v>
      </c>
      <c r="P5390">
        <v>0</v>
      </c>
      <c r="Q5390">
        <v>7</v>
      </c>
      <c r="R5390">
        <v>3</v>
      </c>
      <c r="S5390">
        <v>1</v>
      </c>
      <c r="T5390">
        <v>0</v>
      </c>
      <c r="U5390">
        <v>0</v>
      </c>
      <c r="V5390">
        <v>0</v>
      </c>
      <c r="W5390">
        <v>0</v>
      </c>
      <c r="X5390">
        <v>0</v>
      </c>
      <c r="Y5390">
        <v>13.05249289372076</v>
      </c>
      <c r="Z5390">
        <v>3.7280146480785517</v>
      </c>
      <c r="AA5390">
        <v>8.6600242711772797</v>
      </c>
      <c r="AB5390">
        <v>0</v>
      </c>
      <c r="AC5390">
        <v>0</v>
      </c>
      <c r="AD5390">
        <v>0</v>
      </c>
      <c r="AE5390">
        <v>25.440531812976594</v>
      </c>
    </row>
    <row r="5391" spans="1:31" x14ac:dyDescent="0.3">
      <c r="A5391">
        <v>2700109</v>
      </c>
      <c r="B5391">
        <v>1</v>
      </c>
      <c r="C5391" t="s">
        <v>80</v>
      </c>
      <c r="D5391" t="s">
        <v>85</v>
      </c>
      <c r="E5391" t="s">
        <v>244</v>
      </c>
      <c r="F5391" t="s">
        <v>15157</v>
      </c>
      <c r="G5391" t="s">
        <v>165</v>
      </c>
      <c r="H5391" t="s">
        <v>187</v>
      </c>
      <c r="I5391" t="s">
        <v>136</v>
      </c>
      <c r="J5391" t="s">
        <v>137</v>
      </c>
      <c r="K5391" t="s">
        <v>166</v>
      </c>
      <c r="L5391" t="s">
        <v>15158</v>
      </c>
      <c r="M5391" t="s">
        <v>15159</v>
      </c>
      <c r="N5391">
        <v>0.66861111100000004</v>
      </c>
      <c r="O5391">
        <v>0</v>
      </c>
      <c r="P5391">
        <v>481</v>
      </c>
      <c r="Q5391">
        <v>0</v>
      </c>
      <c r="R5391">
        <v>0</v>
      </c>
      <c r="S5391">
        <v>0</v>
      </c>
      <c r="T5391">
        <v>40</v>
      </c>
      <c r="U5391">
        <v>0</v>
      </c>
      <c r="V5391">
        <v>0</v>
      </c>
      <c r="W5391">
        <v>0</v>
      </c>
      <c r="X5391">
        <v>57.425528957847476</v>
      </c>
      <c r="Y5391">
        <v>0</v>
      </c>
      <c r="Z5391">
        <v>0</v>
      </c>
      <c r="AA5391">
        <v>0</v>
      </c>
      <c r="AB5391">
        <v>42.014180116615861</v>
      </c>
      <c r="AC5391">
        <v>0</v>
      </c>
      <c r="AD5391">
        <v>0</v>
      </c>
      <c r="AE5391">
        <v>99.439709074463337</v>
      </c>
    </row>
    <row r="5392" spans="1:31" x14ac:dyDescent="0.3">
      <c r="A5392">
        <v>2700110</v>
      </c>
      <c r="B5392">
        <v>1</v>
      </c>
      <c r="C5392" t="s">
        <v>80</v>
      </c>
      <c r="D5392" t="s">
        <v>110</v>
      </c>
      <c r="E5392" t="s">
        <v>213</v>
      </c>
      <c r="F5392" t="s">
        <v>15160</v>
      </c>
      <c r="G5392" t="s">
        <v>688</v>
      </c>
      <c r="H5392" t="s">
        <v>187</v>
      </c>
      <c r="I5392" t="s">
        <v>136</v>
      </c>
      <c r="J5392" t="s">
        <v>137</v>
      </c>
      <c r="K5392" t="s">
        <v>138</v>
      </c>
      <c r="L5392" t="s">
        <v>15161</v>
      </c>
      <c r="M5392" t="s">
        <v>15162</v>
      </c>
      <c r="N5392">
        <v>0.95361111099999996</v>
      </c>
      <c r="O5392">
        <v>0</v>
      </c>
      <c r="P5392">
        <v>3</v>
      </c>
      <c r="Q5392">
        <v>0</v>
      </c>
      <c r="R5392">
        <v>0</v>
      </c>
      <c r="S5392">
        <v>0</v>
      </c>
      <c r="T5392">
        <v>0</v>
      </c>
      <c r="U5392">
        <v>0</v>
      </c>
      <c r="V5392">
        <v>0</v>
      </c>
      <c r="W5392">
        <v>0</v>
      </c>
      <c r="X5392">
        <v>0.57997389311102443</v>
      </c>
      <c r="Y5392">
        <v>0</v>
      </c>
      <c r="Z5392">
        <v>0</v>
      </c>
      <c r="AA5392">
        <v>0</v>
      </c>
      <c r="AB5392">
        <v>0</v>
      </c>
      <c r="AC5392">
        <v>0</v>
      </c>
      <c r="AD5392">
        <v>0</v>
      </c>
      <c r="AE5392">
        <v>0.57997389311102443</v>
      </c>
    </row>
    <row r="5393" spans="1:31" x14ac:dyDescent="0.3">
      <c r="A5393">
        <v>2700117</v>
      </c>
      <c r="B5393">
        <v>1</v>
      </c>
      <c r="C5393" t="s">
        <v>80</v>
      </c>
      <c r="D5393" t="s">
        <v>97</v>
      </c>
      <c r="E5393" t="s">
        <v>132</v>
      </c>
      <c r="F5393" t="s">
        <v>15163</v>
      </c>
      <c r="G5393" t="s">
        <v>134</v>
      </c>
      <c r="H5393" t="s">
        <v>135</v>
      </c>
      <c r="I5393" t="s">
        <v>136</v>
      </c>
      <c r="J5393" t="s">
        <v>137</v>
      </c>
      <c r="K5393" t="s">
        <v>138</v>
      </c>
      <c r="L5393" t="s">
        <v>15164</v>
      </c>
      <c r="M5393" t="s">
        <v>15165</v>
      </c>
      <c r="N5393">
        <v>0.25194444399999999</v>
      </c>
      <c r="O5393">
        <v>0</v>
      </c>
      <c r="P5393">
        <v>111</v>
      </c>
      <c r="Q5393">
        <v>0</v>
      </c>
      <c r="R5393">
        <v>6</v>
      </c>
      <c r="S5393">
        <v>3</v>
      </c>
      <c r="T5393">
        <v>12</v>
      </c>
      <c r="U5393">
        <v>0</v>
      </c>
      <c r="V5393">
        <v>0</v>
      </c>
      <c r="W5393">
        <v>0</v>
      </c>
      <c r="X5393">
        <v>12.905918610813231</v>
      </c>
      <c r="Y5393">
        <v>0</v>
      </c>
      <c r="Z5393">
        <v>1.5483257050964214</v>
      </c>
      <c r="AA5393">
        <v>214.92764261914806</v>
      </c>
      <c r="AB5393">
        <v>3.8593023408231524</v>
      </c>
      <c r="AC5393">
        <v>0</v>
      </c>
      <c r="AD5393">
        <v>0</v>
      </c>
      <c r="AE5393">
        <v>233.24118927588086</v>
      </c>
    </row>
    <row r="5394" spans="1:31" x14ac:dyDescent="0.3">
      <c r="A5394">
        <v>2700118</v>
      </c>
      <c r="B5394">
        <v>1</v>
      </c>
      <c r="C5394" t="s">
        <v>80</v>
      </c>
      <c r="D5394" t="s">
        <v>97</v>
      </c>
      <c r="E5394" t="s">
        <v>160</v>
      </c>
      <c r="F5394" t="s">
        <v>15166</v>
      </c>
      <c r="G5394" t="s">
        <v>134</v>
      </c>
      <c r="H5394" t="s">
        <v>135</v>
      </c>
      <c r="I5394" t="s">
        <v>136</v>
      </c>
      <c r="J5394" t="s">
        <v>137</v>
      </c>
      <c r="K5394" t="s">
        <v>138</v>
      </c>
      <c r="L5394" t="s">
        <v>15167</v>
      </c>
      <c r="M5394" t="s">
        <v>15168</v>
      </c>
      <c r="N5394">
        <v>0.17638888799999999</v>
      </c>
      <c r="O5394">
        <v>2</v>
      </c>
      <c r="P5394">
        <v>593</v>
      </c>
      <c r="Q5394">
        <v>4</v>
      </c>
      <c r="R5394">
        <v>72</v>
      </c>
      <c r="S5394">
        <v>23</v>
      </c>
      <c r="T5394">
        <v>106</v>
      </c>
      <c r="U5394">
        <v>0</v>
      </c>
      <c r="V5394">
        <v>0</v>
      </c>
      <c r="W5394">
        <v>0.6625649045555434</v>
      </c>
      <c r="X5394">
        <v>22.575880790106648</v>
      </c>
      <c r="Y5394">
        <v>0.59639499307814448</v>
      </c>
      <c r="Z5394">
        <v>2.9460440862136923</v>
      </c>
      <c r="AA5394">
        <v>22.190688096371918</v>
      </c>
      <c r="AB5394">
        <v>17.410869692191998</v>
      </c>
      <c r="AC5394">
        <v>0</v>
      </c>
      <c r="AD5394">
        <v>0</v>
      </c>
      <c r="AE5394">
        <v>66.382442562517952</v>
      </c>
    </row>
    <row r="5395" spans="1:31" x14ac:dyDescent="0.3">
      <c r="A5395">
        <v>2700140</v>
      </c>
      <c r="B5395">
        <v>1</v>
      </c>
      <c r="C5395" t="s">
        <v>80</v>
      </c>
      <c r="D5395" t="s">
        <v>94</v>
      </c>
      <c r="E5395" t="s">
        <v>160</v>
      </c>
      <c r="F5395" t="s">
        <v>14470</v>
      </c>
      <c r="G5395" t="s">
        <v>409</v>
      </c>
      <c r="H5395" t="s">
        <v>135</v>
      </c>
      <c r="I5395" t="s">
        <v>136</v>
      </c>
      <c r="J5395" t="s">
        <v>137</v>
      </c>
      <c r="K5395" t="s">
        <v>138</v>
      </c>
      <c r="L5395" t="s">
        <v>15169</v>
      </c>
      <c r="M5395" t="s">
        <v>15170</v>
      </c>
      <c r="N5395">
        <v>9.6388888000000006E-2</v>
      </c>
      <c r="O5395">
        <v>0</v>
      </c>
      <c r="P5395">
        <v>762</v>
      </c>
      <c r="Q5395">
        <v>36</v>
      </c>
      <c r="R5395">
        <v>53</v>
      </c>
      <c r="S5395">
        <v>22</v>
      </c>
      <c r="T5395">
        <v>112</v>
      </c>
      <c r="U5395">
        <v>7</v>
      </c>
      <c r="V5395">
        <v>0</v>
      </c>
      <c r="W5395">
        <v>0</v>
      </c>
      <c r="X5395">
        <v>14.063510896655567</v>
      </c>
      <c r="Y5395">
        <v>3.8486775605768666</v>
      </c>
      <c r="Z5395">
        <v>1.8087315051311874</v>
      </c>
      <c r="AA5395">
        <v>23.095415997727301</v>
      </c>
      <c r="AB5395">
        <v>7.272051165778838</v>
      </c>
      <c r="AC5395">
        <v>83.291690306181366</v>
      </c>
      <c r="AD5395">
        <v>0</v>
      </c>
      <c r="AE5395">
        <v>133.38007743205114</v>
      </c>
    </row>
    <row r="5396" spans="1:31" x14ac:dyDescent="0.3">
      <c r="A5396">
        <v>2700145</v>
      </c>
      <c r="B5396">
        <v>1</v>
      </c>
      <c r="C5396" t="s">
        <v>80</v>
      </c>
      <c r="D5396" t="s">
        <v>93</v>
      </c>
      <c r="E5396" t="s">
        <v>160</v>
      </c>
      <c r="F5396" t="s">
        <v>6045</v>
      </c>
      <c r="G5396" t="s">
        <v>134</v>
      </c>
      <c r="H5396" t="s">
        <v>135</v>
      </c>
      <c r="I5396" t="s">
        <v>136</v>
      </c>
      <c r="J5396" t="s">
        <v>137</v>
      </c>
      <c r="K5396" t="s">
        <v>138</v>
      </c>
      <c r="L5396" t="s">
        <v>15171</v>
      </c>
      <c r="M5396" t="s">
        <v>15172</v>
      </c>
      <c r="N5396">
        <v>0.131111111</v>
      </c>
      <c r="O5396">
        <v>1</v>
      </c>
      <c r="P5396">
        <v>64</v>
      </c>
      <c r="Q5396">
        <v>11</v>
      </c>
      <c r="R5396">
        <v>96</v>
      </c>
      <c r="S5396">
        <v>2</v>
      </c>
      <c r="T5396">
        <v>57</v>
      </c>
      <c r="U5396">
        <v>3</v>
      </c>
      <c r="V5396">
        <v>1</v>
      </c>
      <c r="W5396">
        <v>0.33424406926256539</v>
      </c>
      <c r="X5396">
        <v>4.8375393958086468</v>
      </c>
      <c r="Y5396">
        <v>8.4370958046908804</v>
      </c>
      <c r="Z5396">
        <v>15.974635751922596</v>
      </c>
      <c r="AA5396">
        <v>5.7054535804741837</v>
      </c>
      <c r="AB5396">
        <v>8.4389206239232681</v>
      </c>
      <c r="AC5396">
        <v>31.299105228142096</v>
      </c>
      <c r="AD5396">
        <v>0.25330363775990938</v>
      </c>
      <c r="AE5396">
        <v>75.28029809198415</v>
      </c>
    </row>
    <row r="5397" spans="1:31" x14ac:dyDescent="0.3">
      <c r="A5397">
        <v>2700024</v>
      </c>
      <c r="B5397">
        <v>2</v>
      </c>
      <c r="C5397" t="s">
        <v>80</v>
      </c>
      <c r="D5397" t="s">
        <v>94</v>
      </c>
      <c r="E5397" t="s">
        <v>145</v>
      </c>
      <c r="F5397" t="s">
        <v>15173</v>
      </c>
      <c r="G5397" t="s">
        <v>176</v>
      </c>
      <c r="H5397" t="s">
        <v>135</v>
      </c>
      <c r="I5397" t="s">
        <v>136</v>
      </c>
      <c r="J5397" t="s">
        <v>137</v>
      </c>
      <c r="K5397" t="s">
        <v>138</v>
      </c>
      <c r="L5397" t="s">
        <v>15136</v>
      </c>
      <c r="M5397" t="s">
        <v>15174</v>
      </c>
      <c r="N5397">
        <v>0.1525</v>
      </c>
      <c r="O5397">
        <v>0</v>
      </c>
      <c r="P5397">
        <v>32</v>
      </c>
      <c r="Q5397">
        <v>12</v>
      </c>
      <c r="R5397">
        <v>1</v>
      </c>
      <c r="S5397">
        <v>7</v>
      </c>
      <c r="T5397">
        <v>6</v>
      </c>
      <c r="U5397">
        <v>4</v>
      </c>
      <c r="V5397">
        <v>0</v>
      </c>
      <c r="W5397">
        <v>0</v>
      </c>
      <c r="X5397">
        <v>0.42433132044737498</v>
      </c>
      <c r="Y5397">
        <v>2.0943607075052499</v>
      </c>
      <c r="Z5397">
        <v>6.5179800089950002E-2</v>
      </c>
      <c r="AA5397">
        <v>3.7904062426115779</v>
      </c>
      <c r="AB5397">
        <v>0.18665945905466877</v>
      </c>
      <c r="AC5397">
        <v>32.012610635597511</v>
      </c>
      <c r="AD5397">
        <v>0</v>
      </c>
      <c r="AE5397">
        <v>38.573548165306335</v>
      </c>
    </row>
    <row r="5398" spans="1:31" x14ac:dyDescent="0.3">
      <c r="A5398">
        <v>2700158</v>
      </c>
      <c r="B5398">
        <v>1</v>
      </c>
      <c r="C5398" t="s">
        <v>80</v>
      </c>
      <c r="D5398" t="s">
        <v>92</v>
      </c>
      <c r="E5398" t="s">
        <v>213</v>
      </c>
      <c r="F5398" t="s">
        <v>15175</v>
      </c>
      <c r="G5398" t="s">
        <v>688</v>
      </c>
      <c r="H5398" t="s">
        <v>187</v>
      </c>
      <c r="I5398" t="s">
        <v>136</v>
      </c>
      <c r="J5398" t="s">
        <v>137</v>
      </c>
      <c r="K5398" t="s">
        <v>138</v>
      </c>
      <c r="L5398" t="s">
        <v>15176</v>
      </c>
      <c r="M5398" t="s">
        <v>15177</v>
      </c>
      <c r="N5398">
        <v>0.446111111</v>
      </c>
      <c r="O5398">
        <v>0</v>
      </c>
      <c r="P5398">
        <v>1</v>
      </c>
      <c r="Q5398">
        <v>0</v>
      </c>
      <c r="R5398">
        <v>0</v>
      </c>
      <c r="S5398">
        <v>0</v>
      </c>
      <c r="T5398">
        <v>0</v>
      </c>
      <c r="U5398">
        <v>0</v>
      </c>
      <c r="V5398">
        <v>0</v>
      </c>
      <c r="W5398">
        <v>0</v>
      </c>
      <c r="X5398">
        <v>8.7432131357988677E-2</v>
      </c>
      <c r="Y5398">
        <v>0</v>
      </c>
      <c r="Z5398">
        <v>0</v>
      </c>
      <c r="AA5398">
        <v>0</v>
      </c>
      <c r="AB5398">
        <v>0</v>
      </c>
      <c r="AC5398">
        <v>0</v>
      </c>
      <c r="AD5398">
        <v>0</v>
      </c>
      <c r="AE5398">
        <v>8.7432131357988677E-2</v>
      </c>
    </row>
    <row r="5399" spans="1:31" x14ac:dyDescent="0.3">
      <c r="A5399">
        <v>2700022</v>
      </c>
      <c r="B5399">
        <v>1</v>
      </c>
      <c r="C5399" t="s">
        <v>80</v>
      </c>
      <c r="D5399" t="s">
        <v>100</v>
      </c>
      <c r="E5399" t="s">
        <v>145</v>
      </c>
      <c r="F5399" t="s">
        <v>15178</v>
      </c>
      <c r="G5399" t="s">
        <v>176</v>
      </c>
      <c r="H5399" t="s">
        <v>135</v>
      </c>
      <c r="I5399" t="s">
        <v>136</v>
      </c>
      <c r="J5399" t="s">
        <v>137</v>
      </c>
      <c r="K5399" t="s">
        <v>138</v>
      </c>
      <c r="L5399" t="s">
        <v>15179</v>
      </c>
      <c r="M5399" t="s">
        <v>15180</v>
      </c>
      <c r="N5399">
        <v>3.1213888879999998</v>
      </c>
      <c r="O5399">
        <v>1</v>
      </c>
      <c r="P5399">
        <v>0</v>
      </c>
      <c r="Q5399">
        <v>1</v>
      </c>
      <c r="R5399">
        <v>0</v>
      </c>
      <c r="S5399">
        <v>1</v>
      </c>
      <c r="T5399">
        <v>0</v>
      </c>
      <c r="U5399">
        <v>0</v>
      </c>
      <c r="V5399">
        <v>0</v>
      </c>
      <c r="W5399">
        <v>38.648427852153787</v>
      </c>
      <c r="X5399">
        <v>0</v>
      </c>
      <c r="Y5399">
        <v>10.002674177667201</v>
      </c>
      <c r="Z5399">
        <v>0</v>
      </c>
      <c r="AA5399">
        <v>14.34391260371474</v>
      </c>
      <c r="AB5399">
        <v>0</v>
      </c>
      <c r="AC5399">
        <v>0</v>
      </c>
      <c r="AD5399">
        <v>0</v>
      </c>
      <c r="AE5399">
        <v>62.995014633535732</v>
      </c>
    </row>
    <row r="5400" spans="1:31" x14ac:dyDescent="0.3">
      <c r="A5400">
        <v>2700055</v>
      </c>
      <c r="B5400">
        <v>1</v>
      </c>
      <c r="C5400" t="s">
        <v>80</v>
      </c>
      <c r="D5400" t="s">
        <v>103</v>
      </c>
      <c r="E5400" t="s">
        <v>244</v>
      </c>
      <c r="F5400" t="s">
        <v>15181</v>
      </c>
      <c r="G5400" t="s">
        <v>165</v>
      </c>
      <c r="H5400" t="s">
        <v>187</v>
      </c>
      <c r="I5400" t="s">
        <v>136</v>
      </c>
      <c r="J5400" t="s">
        <v>137</v>
      </c>
      <c r="K5400" t="s">
        <v>166</v>
      </c>
      <c r="L5400" t="s">
        <v>15182</v>
      </c>
      <c r="M5400" t="s">
        <v>15183</v>
      </c>
      <c r="N5400">
        <v>2.7749999999999999</v>
      </c>
      <c r="O5400">
        <v>0</v>
      </c>
      <c r="P5400">
        <v>747</v>
      </c>
      <c r="Q5400">
        <v>0</v>
      </c>
      <c r="R5400">
        <v>0</v>
      </c>
      <c r="S5400">
        <v>0</v>
      </c>
      <c r="T5400">
        <v>56</v>
      </c>
      <c r="U5400">
        <v>0</v>
      </c>
      <c r="V5400">
        <v>0</v>
      </c>
      <c r="W5400">
        <v>0</v>
      </c>
      <c r="X5400">
        <v>422.76863397180944</v>
      </c>
      <c r="Y5400">
        <v>0</v>
      </c>
      <c r="Z5400">
        <v>0</v>
      </c>
      <c r="AA5400">
        <v>0</v>
      </c>
      <c r="AB5400">
        <v>162.01478641337707</v>
      </c>
      <c r="AC5400">
        <v>0</v>
      </c>
      <c r="AD5400">
        <v>0</v>
      </c>
      <c r="AE5400">
        <v>584.78342038518645</v>
      </c>
    </row>
    <row r="5401" spans="1:31" x14ac:dyDescent="0.3">
      <c r="A5401">
        <v>2700086</v>
      </c>
      <c r="B5401">
        <v>1</v>
      </c>
      <c r="C5401" t="s">
        <v>80</v>
      </c>
      <c r="D5401" t="s">
        <v>95</v>
      </c>
      <c r="E5401" t="s">
        <v>145</v>
      </c>
      <c r="F5401" t="s">
        <v>15184</v>
      </c>
      <c r="G5401" t="s">
        <v>176</v>
      </c>
      <c r="H5401" t="s">
        <v>135</v>
      </c>
      <c r="I5401" t="s">
        <v>136</v>
      </c>
      <c r="J5401" t="s">
        <v>137</v>
      </c>
      <c r="K5401" t="s">
        <v>138</v>
      </c>
      <c r="L5401" t="s">
        <v>15185</v>
      </c>
      <c r="M5401" t="s">
        <v>15186</v>
      </c>
      <c r="N5401">
        <v>1.688055555</v>
      </c>
      <c r="O5401">
        <v>0</v>
      </c>
      <c r="P5401">
        <v>412</v>
      </c>
      <c r="Q5401">
        <v>0</v>
      </c>
      <c r="R5401">
        <v>4</v>
      </c>
      <c r="S5401">
        <v>1</v>
      </c>
      <c r="T5401">
        <v>22</v>
      </c>
      <c r="U5401">
        <v>0</v>
      </c>
      <c r="V5401">
        <v>0</v>
      </c>
      <c r="W5401">
        <v>0</v>
      </c>
      <c r="X5401">
        <v>45.899437605556024</v>
      </c>
      <c r="Y5401">
        <v>0</v>
      </c>
      <c r="Z5401">
        <v>0</v>
      </c>
      <c r="AA5401">
        <v>5.570534856265974</v>
      </c>
      <c r="AB5401">
        <v>31.066139056641205</v>
      </c>
      <c r="AC5401">
        <v>0</v>
      </c>
      <c r="AD5401">
        <v>0</v>
      </c>
      <c r="AE5401">
        <v>82.536111518463201</v>
      </c>
    </row>
    <row r="5402" spans="1:31" x14ac:dyDescent="0.3">
      <c r="A5402">
        <v>2700088</v>
      </c>
      <c r="B5402">
        <v>1</v>
      </c>
      <c r="C5402" t="s">
        <v>81</v>
      </c>
      <c r="D5402" t="s">
        <v>112</v>
      </c>
      <c r="E5402" t="s">
        <v>132</v>
      </c>
      <c r="F5402" t="s">
        <v>15187</v>
      </c>
      <c r="G5402" t="s">
        <v>165</v>
      </c>
      <c r="H5402" t="s">
        <v>135</v>
      </c>
      <c r="I5402" t="s">
        <v>136</v>
      </c>
      <c r="J5402" t="s">
        <v>137</v>
      </c>
      <c r="K5402" t="s">
        <v>166</v>
      </c>
      <c r="L5402" t="s">
        <v>15188</v>
      </c>
      <c r="M5402" t="s">
        <v>15189</v>
      </c>
      <c r="N5402">
        <v>1.2905555550000001</v>
      </c>
      <c r="O5402">
        <v>0</v>
      </c>
      <c r="P5402">
        <v>98</v>
      </c>
      <c r="Q5402">
        <v>1</v>
      </c>
      <c r="R5402">
        <v>42</v>
      </c>
      <c r="S5402">
        <v>0</v>
      </c>
      <c r="T5402">
        <v>7</v>
      </c>
      <c r="U5402">
        <v>0</v>
      </c>
      <c r="V5402">
        <v>0</v>
      </c>
      <c r="W5402">
        <v>0</v>
      </c>
      <c r="X5402">
        <v>28.387836494117028</v>
      </c>
      <c r="Y5402">
        <v>12.370135345015761</v>
      </c>
      <c r="Z5402">
        <v>28.192185800125248</v>
      </c>
      <c r="AA5402">
        <v>0</v>
      </c>
      <c r="AB5402">
        <v>6.424529611982428</v>
      </c>
      <c r="AC5402">
        <v>0</v>
      </c>
      <c r="AD5402">
        <v>0</v>
      </c>
      <c r="AE5402">
        <v>75.374687251240459</v>
      </c>
    </row>
    <row r="5403" spans="1:31" x14ac:dyDescent="0.3">
      <c r="A5403">
        <v>2700116</v>
      </c>
      <c r="B5403">
        <v>1</v>
      </c>
      <c r="C5403" t="s">
        <v>81</v>
      </c>
      <c r="D5403" t="s">
        <v>112</v>
      </c>
      <c r="E5403" t="s">
        <v>213</v>
      </c>
      <c r="F5403" t="s">
        <v>15190</v>
      </c>
      <c r="G5403" t="s">
        <v>688</v>
      </c>
      <c r="H5403" t="s">
        <v>187</v>
      </c>
      <c r="I5403" t="s">
        <v>136</v>
      </c>
      <c r="J5403" t="s">
        <v>137</v>
      </c>
      <c r="K5403" t="s">
        <v>138</v>
      </c>
      <c r="L5403" t="s">
        <v>15191</v>
      </c>
      <c r="M5403" t="s">
        <v>15192</v>
      </c>
      <c r="N5403">
        <v>1.234722222</v>
      </c>
      <c r="O5403">
        <v>0</v>
      </c>
      <c r="P5403">
        <v>0</v>
      </c>
      <c r="Q5403">
        <v>0</v>
      </c>
      <c r="R5403">
        <v>0</v>
      </c>
      <c r="S5403">
        <v>0</v>
      </c>
      <c r="T5403">
        <v>1</v>
      </c>
      <c r="U5403">
        <v>0</v>
      </c>
      <c r="V5403">
        <v>0</v>
      </c>
      <c r="W5403">
        <v>0</v>
      </c>
      <c r="X5403">
        <v>0</v>
      </c>
      <c r="Y5403">
        <v>0</v>
      </c>
      <c r="Z5403">
        <v>0</v>
      </c>
      <c r="AA5403">
        <v>0</v>
      </c>
      <c r="AB5403">
        <v>0.36203284412536024</v>
      </c>
      <c r="AC5403">
        <v>0</v>
      </c>
      <c r="AD5403">
        <v>0</v>
      </c>
      <c r="AE5403">
        <v>0.36203284412536024</v>
      </c>
    </row>
    <row r="5404" spans="1:31" x14ac:dyDescent="0.3">
      <c r="A5404">
        <v>2700156</v>
      </c>
      <c r="B5404">
        <v>1</v>
      </c>
      <c r="C5404" t="s">
        <v>80</v>
      </c>
      <c r="D5404" t="s">
        <v>97</v>
      </c>
      <c r="E5404" t="s">
        <v>213</v>
      </c>
      <c r="F5404" t="s">
        <v>15193</v>
      </c>
      <c r="G5404" t="s">
        <v>831</v>
      </c>
      <c r="H5404" t="s">
        <v>187</v>
      </c>
      <c r="I5404" t="s">
        <v>136</v>
      </c>
      <c r="J5404" t="s">
        <v>137</v>
      </c>
      <c r="K5404" t="s">
        <v>138</v>
      </c>
      <c r="L5404" t="s">
        <v>15194</v>
      </c>
      <c r="M5404" t="s">
        <v>15195</v>
      </c>
      <c r="N5404">
        <v>1.4638888880000001</v>
      </c>
      <c r="O5404">
        <v>0</v>
      </c>
      <c r="P5404">
        <v>1</v>
      </c>
      <c r="Q5404">
        <v>0</v>
      </c>
      <c r="R5404">
        <v>0</v>
      </c>
      <c r="S5404">
        <v>0</v>
      </c>
      <c r="T5404">
        <v>1</v>
      </c>
      <c r="U5404">
        <v>0</v>
      </c>
      <c r="V5404">
        <v>0</v>
      </c>
      <c r="W5404">
        <v>0</v>
      </c>
      <c r="X5404">
        <v>0.49458389953793341</v>
      </c>
      <c r="Y5404">
        <v>0</v>
      </c>
      <c r="Z5404">
        <v>0</v>
      </c>
      <c r="AA5404">
        <v>0</v>
      </c>
      <c r="AB5404">
        <v>0.19674373305475781</v>
      </c>
      <c r="AC5404">
        <v>0</v>
      </c>
      <c r="AD5404">
        <v>0</v>
      </c>
      <c r="AE5404">
        <v>0.69132763259269125</v>
      </c>
    </row>
    <row r="5405" spans="1:31" x14ac:dyDescent="0.3">
      <c r="A5405">
        <v>2700159</v>
      </c>
      <c r="B5405">
        <v>1</v>
      </c>
      <c r="C5405" t="s">
        <v>81</v>
      </c>
      <c r="D5405" t="s">
        <v>127</v>
      </c>
      <c r="E5405" t="s">
        <v>132</v>
      </c>
      <c r="F5405" t="s">
        <v>3892</v>
      </c>
      <c r="G5405" t="s">
        <v>134</v>
      </c>
      <c r="H5405" t="s">
        <v>135</v>
      </c>
      <c r="I5405" t="s">
        <v>136</v>
      </c>
      <c r="J5405" t="s">
        <v>137</v>
      </c>
      <c r="K5405" t="s">
        <v>138</v>
      </c>
      <c r="L5405" t="s">
        <v>15196</v>
      </c>
      <c r="M5405" t="s">
        <v>15197</v>
      </c>
      <c r="N5405">
        <v>0.591388888</v>
      </c>
      <c r="O5405">
        <v>4</v>
      </c>
      <c r="P5405">
        <v>87</v>
      </c>
      <c r="Q5405">
        <v>100</v>
      </c>
      <c r="R5405">
        <v>99</v>
      </c>
      <c r="S5405">
        <v>2</v>
      </c>
      <c r="T5405">
        <v>9</v>
      </c>
      <c r="U5405">
        <v>0</v>
      </c>
      <c r="V5405">
        <v>0</v>
      </c>
      <c r="W5405">
        <v>0.52535603953946552</v>
      </c>
      <c r="X5405">
        <v>8.3022604963237665</v>
      </c>
      <c r="Y5405">
        <v>30.848727194996954</v>
      </c>
      <c r="Z5405">
        <v>22.834359738414559</v>
      </c>
      <c r="AA5405">
        <v>5.2987775740613694</v>
      </c>
      <c r="AB5405">
        <v>1.6988602169770215</v>
      </c>
      <c r="AC5405">
        <v>0</v>
      </c>
      <c r="AD5405">
        <v>0</v>
      </c>
      <c r="AE5405">
        <v>69.508341260313145</v>
      </c>
    </row>
    <row r="5406" spans="1:31" x14ac:dyDescent="0.3">
      <c r="A5406">
        <v>2700164</v>
      </c>
      <c r="B5406">
        <v>1</v>
      </c>
      <c r="C5406" t="s">
        <v>80</v>
      </c>
      <c r="D5406" t="s">
        <v>87</v>
      </c>
      <c r="E5406" t="s">
        <v>184</v>
      </c>
      <c r="F5406" t="s">
        <v>4833</v>
      </c>
      <c r="G5406" t="s">
        <v>1143</v>
      </c>
      <c r="H5406" t="s">
        <v>187</v>
      </c>
      <c r="I5406" t="s">
        <v>136</v>
      </c>
      <c r="J5406" t="s">
        <v>137</v>
      </c>
      <c r="K5406" t="s">
        <v>138</v>
      </c>
      <c r="L5406" t="s">
        <v>15198</v>
      </c>
      <c r="M5406" t="s">
        <v>15199</v>
      </c>
      <c r="N5406">
        <v>0.58499999999999996</v>
      </c>
      <c r="O5406">
        <v>0</v>
      </c>
      <c r="P5406">
        <v>157</v>
      </c>
      <c r="Q5406">
        <v>0</v>
      </c>
      <c r="R5406">
        <v>0</v>
      </c>
      <c r="S5406">
        <v>0</v>
      </c>
      <c r="T5406">
        <v>3</v>
      </c>
      <c r="U5406">
        <v>0</v>
      </c>
      <c r="V5406">
        <v>0</v>
      </c>
      <c r="W5406">
        <v>0</v>
      </c>
      <c r="X5406">
        <v>18.185723908799236</v>
      </c>
      <c r="Y5406">
        <v>0</v>
      </c>
      <c r="Z5406">
        <v>0</v>
      </c>
      <c r="AA5406">
        <v>0</v>
      </c>
      <c r="AB5406">
        <v>0.18909073600935197</v>
      </c>
      <c r="AC5406">
        <v>0</v>
      </c>
      <c r="AD5406">
        <v>0</v>
      </c>
      <c r="AE5406">
        <v>18.374814644808588</v>
      </c>
    </row>
    <row r="5407" spans="1:31" x14ac:dyDescent="0.3">
      <c r="A5407">
        <v>2700177</v>
      </c>
      <c r="B5407">
        <v>1</v>
      </c>
      <c r="C5407" t="s">
        <v>80</v>
      </c>
      <c r="D5407" t="s">
        <v>105</v>
      </c>
      <c r="E5407" t="s">
        <v>160</v>
      </c>
      <c r="F5407" t="s">
        <v>15200</v>
      </c>
      <c r="G5407" t="s">
        <v>134</v>
      </c>
      <c r="H5407" t="s">
        <v>135</v>
      </c>
      <c r="I5407" t="s">
        <v>136</v>
      </c>
      <c r="J5407" t="s">
        <v>137</v>
      </c>
      <c r="K5407" t="s">
        <v>138</v>
      </c>
      <c r="L5407" t="s">
        <v>15201</v>
      </c>
      <c r="M5407" t="s">
        <v>15202</v>
      </c>
      <c r="N5407">
        <v>0.11444444400000001</v>
      </c>
      <c r="O5407">
        <v>0</v>
      </c>
      <c r="P5407">
        <v>473</v>
      </c>
      <c r="Q5407">
        <v>1</v>
      </c>
      <c r="R5407">
        <v>31</v>
      </c>
      <c r="S5407">
        <v>14</v>
      </c>
      <c r="T5407">
        <v>67</v>
      </c>
      <c r="U5407">
        <v>5</v>
      </c>
      <c r="V5407">
        <v>0</v>
      </c>
      <c r="W5407">
        <v>0</v>
      </c>
      <c r="X5407">
        <v>11.46091440438359</v>
      </c>
      <c r="Y5407">
        <v>1.9265397949478891</v>
      </c>
      <c r="Z5407">
        <v>1.1600945157909726</v>
      </c>
      <c r="AA5407">
        <v>24.11317432950883</v>
      </c>
      <c r="AB5407">
        <v>6.8903811135472912</v>
      </c>
      <c r="AC5407">
        <v>167.7571027723497</v>
      </c>
      <c r="AD5407">
        <v>0</v>
      </c>
      <c r="AE5407">
        <v>213.30820693052829</v>
      </c>
    </row>
    <row r="5408" spans="1:31" x14ac:dyDescent="0.3">
      <c r="A5408">
        <v>2700179</v>
      </c>
      <c r="B5408">
        <v>1</v>
      </c>
      <c r="C5408" t="s">
        <v>80</v>
      </c>
      <c r="D5408" t="s">
        <v>110</v>
      </c>
      <c r="E5408" t="s">
        <v>213</v>
      </c>
      <c r="F5408" t="s">
        <v>15203</v>
      </c>
      <c r="G5408" t="s">
        <v>688</v>
      </c>
      <c r="H5408" t="s">
        <v>187</v>
      </c>
      <c r="I5408" t="s">
        <v>136</v>
      </c>
      <c r="J5408" t="s">
        <v>137</v>
      </c>
      <c r="K5408" t="s">
        <v>138</v>
      </c>
      <c r="L5408" t="s">
        <v>15204</v>
      </c>
      <c r="M5408" t="s">
        <v>15205</v>
      </c>
      <c r="N5408">
        <v>1.001944444</v>
      </c>
      <c r="O5408">
        <v>0</v>
      </c>
      <c r="P5408">
        <v>5</v>
      </c>
      <c r="Q5408">
        <v>0</v>
      </c>
      <c r="R5408">
        <v>0</v>
      </c>
      <c r="S5408">
        <v>0</v>
      </c>
      <c r="T5408">
        <v>0</v>
      </c>
      <c r="U5408">
        <v>0</v>
      </c>
      <c r="V5408">
        <v>0</v>
      </c>
      <c r="W5408">
        <v>0</v>
      </c>
      <c r="X5408">
        <v>0.88154399344346923</v>
      </c>
      <c r="Y5408">
        <v>0</v>
      </c>
      <c r="Z5408">
        <v>0</v>
      </c>
      <c r="AA5408">
        <v>0</v>
      </c>
      <c r="AB5408">
        <v>0</v>
      </c>
      <c r="AC5408">
        <v>0</v>
      </c>
      <c r="AD5408">
        <v>0</v>
      </c>
      <c r="AE5408">
        <v>0.88154399344346923</v>
      </c>
    </row>
    <row r="5409" spans="1:31" x14ac:dyDescent="0.3">
      <c r="A5409">
        <v>2700182</v>
      </c>
      <c r="B5409">
        <v>1</v>
      </c>
      <c r="C5409" t="s">
        <v>81</v>
      </c>
      <c r="D5409" t="s">
        <v>119</v>
      </c>
      <c r="E5409" t="s">
        <v>132</v>
      </c>
      <c r="F5409" t="s">
        <v>15206</v>
      </c>
      <c r="G5409" t="s">
        <v>134</v>
      </c>
      <c r="H5409" t="s">
        <v>135</v>
      </c>
      <c r="I5409" t="s">
        <v>169</v>
      </c>
      <c r="J5409" t="s">
        <v>137</v>
      </c>
      <c r="K5409" t="s">
        <v>138</v>
      </c>
      <c r="L5409" t="s">
        <v>15207</v>
      </c>
      <c r="M5409" t="s">
        <v>15208</v>
      </c>
      <c r="N5409">
        <v>1.0833333000000001E-2</v>
      </c>
      <c r="O5409">
        <v>2</v>
      </c>
      <c r="P5409">
        <v>490</v>
      </c>
      <c r="Q5409">
        <v>55</v>
      </c>
      <c r="R5409">
        <v>70</v>
      </c>
      <c r="S5409">
        <v>1</v>
      </c>
      <c r="T5409">
        <v>35</v>
      </c>
      <c r="U5409">
        <v>0</v>
      </c>
      <c r="V5409">
        <v>0</v>
      </c>
      <c r="W5409">
        <v>2.1488106250000002E-3</v>
      </c>
      <c r="X5409">
        <v>0.70476340970743834</v>
      </c>
      <c r="Y5409">
        <v>0.80498074389527308</v>
      </c>
      <c r="Z5409">
        <v>0.83409065235458935</v>
      </c>
      <c r="AA5409">
        <v>4.335547548574667E-3</v>
      </c>
      <c r="AB5409">
        <v>0.26703676916635333</v>
      </c>
      <c r="AC5409">
        <v>0</v>
      </c>
      <c r="AD5409">
        <v>0</v>
      </c>
      <c r="AE5409">
        <v>2.6173559332972287</v>
      </c>
    </row>
    <row r="5410" spans="1:31" x14ac:dyDescent="0.3">
      <c r="A5410">
        <v>2700187</v>
      </c>
      <c r="B5410">
        <v>1</v>
      </c>
      <c r="C5410" t="s">
        <v>80</v>
      </c>
      <c r="D5410" t="s">
        <v>94</v>
      </c>
      <c r="E5410" t="s">
        <v>244</v>
      </c>
      <c r="F5410" t="s">
        <v>15209</v>
      </c>
      <c r="G5410" t="s">
        <v>409</v>
      </c>
      <c r="H5410" t="s">
        <v>187</v>
      </c>
      <c r="I5410" t="s">
        <v>136</v>
      </c>
      <c r="J5410" t="s">
        <v>137</v>
      </c>
      <c r="K5410" t="s">
        <v>138</v>
      </c>
      <c r="L5410" t="s">
        <v>15210</v>
      </c>
      <c r="M5410" t="s">
        <v>15211</v>
      </c>
      <c r="N5410">
        <v>0.28888888800000001</v>
      </c>
      <c r="O5410">
        <v>0</v>
      </c>
      <c r="P5410">
        <v>0</v>
      </c>
      <c r="Q5410">
        <v>0</v>
      </c>
      <c r="R5410">
        <v>0</v>
      </c>
      <c r="S5410">
        <v>0</v>
      </c>
      <c r="T5410">
        <v>17</v>
      </c>
      <c r="U5410">
        <v>0</v>
      </c>
      <c r="V5410">
        <v>0</v>
      </c>
      <c r="W5410">
        <v>0</v>
      </c>
      <c r="X5410">
        <v>0</v>
      </c>
      <c r="Y5410">
        <v>0</v>
      </c>
      <c r="Z5410">
        <v>0</v>
      </c>
      <c r="AA5410">
        <v>0</v>
      </c>
      <c r="AB5410">
        <v>4.434006828759502</v>
      </c>
      <c r="AC5410">
        <v>0</v>
      </c>
      <c r="AD5410">
        <v>0</v>
      </c>
      <c r="AE5410">
        <v>4.434006828759502</v>
      </c>
    </row>
    <row r="5411" spans="1:31" x14ac:dyDescent="0.3">
      <c r="A5411">
        <v>2700200</v>
      </c>
      <c r="B5411">
        <v>1</v>
      </c>
      <c r="C5411" t="s">
        <v>80</v>
      </c>
      <c r="D5411" t="s">
        <v>103</v>
      </c>
      <c r="E5411" t="s">
        <v>213</v>
      </c>
      <c r="F5411" t="s">
        <v>15212</v>
      </c>
      <c r="G5411" t="s">
        <v>688</v>
      </c>
      <c r="H5411" t="s">
        <v>187</v>
      </c>
      <c r="I5411" t="s">
        <v>136</v>
      </c>
      <c r="J5411" t="s">
        <v>137</v>
      </c>
      <c r="K5411" t="s">
        <v>138</v>
      </c>
      <c r="L5411" t="s">
        <v>15213</v>
      </c>
      <c r="M5411" t="s">
        <v>15214</v>
      </c>
      <c r="N5411">
        <v>0.80444444400000004</v>
      </c>
      <c r="O5411">
        <v>0</v>
      </c>
      <c r="P5411">
        <v>2</v>
      </c>
      <c r="Q5411">
        <v>0</v>
      </c>
      <c r="R5411">
        <v>0</v>
      </c>
      <c r="S5411">
        <v>0</v>
      </c>
      <c r="T5411">
        <v>1</v>
      </c>
      <c r="U5411">
        <v>0</v>
      </c>
      <c r="V5411">
        <v>0</v>
      </c>
      <c r="W5411">
        <v>0</v>
      </c>
      <c r="X5411">
        <v>0.44843303982452326</v>
      </c>
      <c r="Y5411">
        <v>0</v>
      </c>
      <c r="Z5411">
        <v>0</v>
      </c>
      <c r="AA5411">
        <v>0</v>
      </c>
      <c r="AB5411">
        <v>0.20153848622566806</v>
      </c>
      <c r="AC5411">
        <v>0</v>
      </c>
      <c r="AD5411">
        <v>0</v>
      </c>
      <c r="AE5411">
        <v>0.64997152605019126</v>
      </c>
    </row>
    <row r="5412" spans="1:31" x14ac:dyDescent="0.3">
      <c r="A5412">
        <v>2696440</v>
      </c>
      <c r="B5412">
        <v>1</v>
      </c>
      <c r="C5412" t="s">
        <v>81</v>
      </c>
      <c r="D5412" t="s">
        <v>121</v>
      </c>
      <c r="E5412" t="s">
        <v>145</v>
      </c>
      <c r="F5412" t="s">
        <v>14094</v>
      </c>
      <c r="G5412" t="s">
        <v>176</v>
      </c>
      <c r="H5412" t="s">
        <v>135</v>
      </c>
      <c r="I5412" t="s">
        <v>136</v>
      </c>
      <c r="J5412" t="s">
        <v>137</v>
      </c>
      <c r="K5412" t="s">
        <v>138</v>
      </c>
      <c r="L5412" t="s">
        <v>15215</v>
      </c>
      <c r="M5412" t="s">
        <v>15216</v>
      </c>
      <c r="N5412">
        <v>6.4577777770000004</v>
      </c>
      <c r="O5412">
        <v>0</v>
      </c>
      <c r="P5412">
        <v>153</v>
      </c>
      <c r="Q5412">
        <v>0</v>
      </c>
      <c r="R5412">
        <v>5</v>
      </c>
      <c r="S5412">
        <v>0</v>
      </c>
      <c r="T5412">
        <v>3</v>
      </c>
      <c r="U5412">
        <v>0</v>
      </c>
      <c r="V5412">
        <v>0</v>
      </c>
      <c r="W5412">
        <v>0</v>
      </c>
      <c r="X5412">
        <v>121.14429055761455</v>
      </c>
      <c r="Y5412">
        <v>0</v>
      </c>
      <c r="Z5412">
        <v>12.583842796355823</v>
      </c>
      <c r="AA5412">
        <v>0</v>
      </c>
      <c r="AB5412">
        <v>5.3925938049923205</v>
      </c>
      <c r="AC5412">
        <v>0</v>
      </c>
      <c r="AD5412">
        <v>0</v>
      </c>
      <c r="AE5412">
        <v>139.12072715896269</v>
      </c>
    </row>
    <row r="5413" spans="1:31" x14ac:dyDescent="0.3">
      <c r="A5413">
        <v>2696467</v>
      </c>
      <c r="B5413">
        <v>1</v>
      </c>
      <c r="C5413" t="s">
        <v>80</v>
      </c>
      <c r="D5413" t="s">
        <v>94</v>
      </c>
      <c r="E5413" t="s">
        <v>160</v>
      </c>
      <c r="F5413" t="s">
        <v>14689</v>
      </c>
      <c r="G5413" t="s">
        <v>409</v>
      </c>
      <c r="H5413" t="s">
        <v>135</v>
      </c>
      <c r="I5413" t="s">
        <v>136</v>
      </c>
      <c r="J5413" t="s">
        <v>137</v>
      </c>
      <c r="K5413" t="s">
        <v>138</v>
      </c>
      <c r="L5413" t="s">
        <v>15217</v>
      </c>
      <c r="M5413" t="s">
        <v>15218</v>
      </c>
      <c r="N5413">
        <v>0.91444444400000002</v>
      </c>
      <c r="O5413">
        <v>0</v>
      </c>
      <c r="P5413">
        <v>0</v>
      </c>
      <c r="Q5413">
        <v>0</v>
      </c>
      <c r="R5413">
        <v>123</v>
      </c>
      <c r="S5413">
        <v>1</v>
      </c>
      <c r="T5413">
        <v>5</v>
      </c>
      <c r="U5413">
        <v>0</v>
      </c>
      <c r="V5413">
        <v>0</v>
      </c>
      <c r="W5413">
        <v>0</v>
      </c>
      <c r="X5413">
        <v>0</v>
      </c>
      <c r="Y5413">
        <v>0</v>
      </c>
      <c r="Z5413">
        <v>14.749789851098198</v>
      </c>
      <c r="AA5413">
        <v>0</v>
      </c>
      <c r="AB5413">
        <v>0.54574251088829995</v>
      </c>
      <c r="AC5413">
        <v>0</v>
      </c>
      <c r="AD5413">
        <v>0</v>
      </c>
      <c r="AE5413">
        <v>15.295532361986497</v>
      </c>
    </row>
    <row r="5414" spans="1:31" x14ac:dyDescent="0.3">
      <c r="A5414">
        <v>2696470</v>
      </c>
      <c r="B5414">
        <v>1</v>
      </c>
      <c r="C5414" t="s">
        <v>81</v>
      </c>
      <c r="D5414" t="s">
        <v>121</v>
      </c>
      <c r="E5414" t="s">
        <v>145</v>
      </c>
      <c r="F5414" t="s">
        <v>9482</v>
      </c>
      <c r="G5414" t="s">
        <v>134</v>
      </c>
      <c r="H5414" t="s">
        <v>135</v>
      </c>
      <c r="I5414" t="s">
        <v>136</v>
      </c>
      <c r="J5414" t="s">
        <v>137</v>
      </c>
      <c r="K5414" t="s">
        <v>138</v>
      </c>
      <c r="L5414" t="s">
        <v>15219</v>
      </c>
      <c r="M5414" t="s">
        <v>15220</v>
      </c>
      <c r="N5414">
        <v>0.97166666599999996</v>
      </c>
      <c r="O5414">
        <v>1</v>
      </c>
      <c r="P5414">
        <v>467</v>
      </c>
      <c r="Q5414">
        <v>0</v>
      </c>
      <c r="R5414">
        <v>120</v>
      </c>
      <c r="S5414">
        <v>0</v>
      </c>
      <c r="T5414">
        <v>72</v>
      </c>
      <c r="U5414">
        <v>0</v>
      </c>
      <c r="V5414">
        <v>0</v>
      </c>
      <c r="W5414">
        <v>0.17408925497833333</v>
      </c>
      <c r="X5414">
        <v>64.830839662201981</v>
      </c>
      <c r="Y5414">
        <v>0</v>
      </c>
      <c r="Z5414">
        <v>27.208461429824872</v>
      </c>
      <c r="AA5414">
        <v>0</v>
      </c>
      <c r="AB5414">
        <v>36.070961077299941</v>
      </c>
      <c r="AC5414">
        <v>0</v>
      </c>
      <c r="AD5414">
        <v>0</v>
      </c>
      <c r="AE5414">
        <v>128.2843514243051</v>
      </c>
    </row>
    <row r="5415" spans="1:31" x14ac:dyDescent="0.3">
      <c r="A5415">
        <v>2696467</v>
      </c>
      <c r="B5415">
        <v>2</v>
      </c>
      <c r="C5415" t="s">
        <v>80</v>
      </c>
      <c r="D5415" t="s">
        <v>94</v>
      </c>
      <c r="E5415" t="s">
        <v>145</v>
      </c>
      <c r="F5415" t="s">
        <v>15221</v>
      </c>
      <c r="G5415" t="s">
        <v>409</v>
      </c>
      <c r="H5415" t="s">
        <v>135</v>
      </c>
      <c r="I5415" t="s">
        <v>136</v>
      </c>
      <c r="J5415" t="s">
        <v>137</v>
      </c>
      <c r="K5415" t="s">
        <v>138</v>
      </c>
      <c r="L5415" t="s">
        <v>15218</v>
      </c>
      <c r="M5415" t="s">
        <v>15222</v>
      </c>
      <c r="N5415">
        <v>5.9005555550000004</v>
      </c>
      <c r="O5415">
        <v>0</v>
      </c>
      <c r="P5415">
        <v>0</v>
      </c>
      <c r="Q5415">
        <v>0</v>
      </c>
      <c r="R5415">
        <v>10</v>
      </c>
      <c r="S5415">
        <v>0</v>
      </c>
      <c r="T5415">
        <v>1</v>
      </c>
      <c r="U5415">
        <v>0</v>
      </c>
      <c r="V5415">
        <v>0</v>
      </c>
      <c r="W5415">
        <v>0</v>
      </c>
      <c r="X5415">
        <v>0</v>
      </c>
      <c r="Y5415">
        <v>0</v>
      </c>
      <c r="Z5415">
        <v>12.86577658437055</v>
      </c>
      <c r="AA5415">
        <v>0</v>
      </c>
      <c r="AB5415">
        <v>0.42931765753104056</v>
      </c>
      <c r="AC5415">
        <v>0</v>
      </c>
      <c r="AD5415">
        <v>0</v>
      </c>
      <c r="AE5415">
        <v>13.295094241901591</v>
      </c>
    </row>
    <row r="5416" spans="1:31" x14ac:dyDescent="0.3">
      <c r="A5416">
        <v>2696633</v>
      </c>
      <c r="B5416">
        <v>1</v>
      </c>
      <c r="C5416" t="s">
        <v>80</v>
      </c>
      <c r="D5416" t="s">
        <v>83</v>
      </c>
      <c r="E5416" t="s">
        <v>132</v>
      </c>
      <c r="F5416" t="s">
        <v>15223</v>
      </c>
      <c r="G5416" t="s">
        <v>134</v>
      </c>
      <c r="H5416" t="s">
        <v>135</v>
      </c>
      <c r="I5416" t="s">
        <v>136</v>
      </c>
      <c r="J5416" t="s">
        <v>137</v>
      </c>
      <c r="K5416" t="s">
        <v>138</v>
      </c>
      <c r="L5416" t="s">
        <v>15224</v>
      </c>
      <c r="M5416" t="s">
        <v>15225</v>
      </c>
      <c r="N5416">
        <v>0.6825</v>
      </c>
      <c r="O5416">
        <v>0</v>
      </c>
      <c r="P5416">
        <v>1478</v>
      </c>
      <c r="Q5416">
        <v>0</v>
      </c>
      <c r="R5416">
        <v>0</v>
      </c>
      <c r="S5416">
        <v>0</v>
      </c>
      <c r="T5416">
        <v>174</v>
      </c>
      <c r="U5416">
        <v>1</v>
      </c>
      <c r="V5416">
        <v>0</v>
      </c>
      <c r="W5416">
        <v>0</v>
      </c>
      <c r="X5416">
        <v>221.86201047294344</v>
      </c>
      <c r="Y5416">
        <v>0</v>
      </c>
      <c r="Z5416">
        <v>0</v>
      </c>
      <c r="AA5416">
        <v>0</v>
      </c>
      <c r="AB5416">
        <v>70.822621334546255</v>
      </c>
      <c r="AC5416">
        <v>7.8074739264682069</v>
      </c>
      <c r="AD5416">
        <v>0</v>
      </c>
      <c r="AE5416">
        <v>300.49210573395794</v>
      </c>
    </row>
    <row r="5417" spans="1:31" x14ac:dyDescent="0.3">
      <c r="A5417">
        <v>2696638</v>
      </c>
      <c r="B5417">
        <v>1</v>
      </c>
      <c r="C5417" t="s">
        <v>81</v>
      </c>
      <c r="D5417" t="s">
        <v>112</v>
      </c>
      <c r="E5417" t="s">
        <v>160</v>
      </c>
      <c r="F5417" t="s">
        <v>1151</v>
      </c>
      <c r="G5417" t="s">
        <v>442</v>
      </c>
      <c r="H5417" t="s">
        <v>135</v>
      </c>
      <c r="I5417" t="s">
        <v>136</v>
      </c>
      <c r="J5417" t="s">
        <v>137</v>
      </c>
      <c r="K5417" t="s">
        <v>166</v>
      </c>
      <c r="L5417" t="s">
        <v>15226</v>
      </c>
      <c r="M5417" t="s">
        <v>15227</v>
      </c>
      <c r="N5417">
        <v>0.48138888800000001</v>
      </c>
      <c r="O5417">
        <v>3</v>
      </c>
      <c r="P5417">
        <v>1290</v>
      </c>
      <c r="Q5417">
        <v>5</v>
      </c>
      <c r="R5417">
        <v>38</v>
      </c>
      <c r="S5417">
        <v>7</v>
      </c>
      <c r="T5417">
        <v>69</v>
      </c>
      <c r="U5417">
        <v>0</v>
      </c>
      <c r="V5417">
        <v>0</v>
      </c>
      <c r="W5417">
        <v>0.2566338345675</v>
      </c>
      <c r="X5417">
        <v>44.384850472151307</v>
      </c>
      <c r="Y5417">
        <v>14.91877027957517</v>
      </c>
      <c r="Z5417">
        <v>5.8168815638222373</v>
      </c>
      <c r="AA5417">
        <v>13.4217107055248</v>
      </c>
      <c r="AB5417">
        <v>10.053068996066331</v>
      </c>
      <c r="AC5417">
        <v>0</v>
      </c>
      <c r="AD5417">
        <v>0</v>
      </c>
      <c r="AE5417">
        <v>88.851915851707346</v>
      </c>
    </row>
    <row r="5418" spans="1:31" x14ac:dyDescent="0.3">
      <c r="A5418">
        <v>2696650</v>
      </c>
      <c r="B5418">
        <v>1</v>
      </c>
      <c r="C5418" t="s">
        <v>81</v>
      </c>
      <c r="D5418" t="s">
        <v>113</v>
      </c>
      <c r="E5418" t="s">
        <v>145</v>
      </c>
      <c r="F5418" t="s">
        <v>15228</v>
      </c>
      <c r="G5418" t="s">
        <v>176</v>
      </c>
      <c r="H5418" t="s">
        <v>135</v>
      </c>
      <c r="I5418" t="s">
        <v>136</v>
      </c>
      <c r="J5418" t="s">
        <v>137</v>
      </c>
      <c r="K5418" t="s">
        <v>138</v>
      </c>
      <c r="L5418" t="s">
        <v>15229</v>
      </c>
      <c r="M5418" t="s">
        <v>15230</v>
      </c>
      <c r="N5418">
        <v>1.609722222</v>
      </c>
      <c r="O5418">
        <v>0</v>
      </c>
      <c r="P5418">
        <v>80</v>
      </c>
      <c r="Q5418">
        <v>0</v>
      </c>
      <c r="R5418">
        <v>1</v>
      </c>
      <c r="S5418">
        <v>0</v>
      </c>
      <c r="T5418">
        <v>5</v>
      </c>
      <c r="U5418">
        <v>0</v>
      </c>
      <c r="V5418">
        <v>0</v>
      </c>
      <c r="W5418">
        <v>0</v>
      </c>
      <c r="X5418">
        <v>21.420954388438101</v>
      </c>
      <c r="Y5418">
        <v>0</v>
      </c>
      <c r="Z5418">
        <v>0</v>
      </c>
      <c r="AA5418">
        <v>0</v>
      </c>
      <c r="AB5418">
        <v>1.4706429408456383</v>
      </c>
      <c r="AC5418">
        <v>0</v>
      </c>
      <c r="AD5418">
        <v>0</v>
      </c>
      <c r="AE5418">
        <v>22.891597329283741</v>
      </c>
    </row>
    <row r="5419" spans="1:31" x14ac:dyDescent="0.3">
      <c r="A5419">
        <v>2696683</v>
      </c>
      <c r="B5419">
        <v>1</v>
      </c>
      <c r="C5419" t="s">
        <v>81</v>
      </c>
      <c r="D5419" t="s">
        <v>127</v>
      </c>
      <c r="E5419" t="s">
        <v>145</v>
      </c>
      <c r="F5419" t="s">
        <v>207</v>
      </c>
      <c r="G5419" t="s">
        <v>134</v>
      </c>
      <c r="H5419" t="s">
        <v>135</v>
      </c>
      <c r="I5419" t="s">
        <v>136</v>
      </c>
      <c r="J5419" t="s">
        <v>137</v>
      </c>
      <c r="K5419" t="s">
        <v>138</v>
      </c>
      <c r="L5419" t="s">
        <v>15231</v>
      </c>
      <c r="M5419" t="s">
        <v>15232</v>
      </c>
      <c r="N5419">
        <v>1.5694444439999999</v>
      </c>
      <c r="O5419">
        <v>1</v>
      </c>
      <c r="P5419">
        <v>496</v>
      </c>
      <c r="Q5419">
        <v>98</v>
      </c>
      <c r="R5419">
        <v>142</v>
      </c>
      <c r="S5419">
        <v>8</v>
      </c>
      <c r="T5419">
        <v>69</v>
      </c>
      <c r="U5419">
        <v>0</v>
      </c>
      <c r="V5419">
        <v>0</v>
      </c>
      <c r="W5419">
        <v>0.73648554063500016</v>
      </c>
      <c r="X5419">
        <v>162.60382329403598</v>
      </c>
      <c r="Y5419">
        <v>305.59157778384105</v>
      </c>
      <c r="Z5419">
        <v>140.42680836031994</v>
      </c>
      <c r="AA5419">
        <v>61.933840921959138</v>
      </c>
      <c r="AB5419">
        <v>35.031708449045283</v>
      </c>
      <c r="AC5419">
        <v>0</v>
      </c>
      <c r="AD5419">
        <v>0</v>
      </c>
      <c r="AE5419">
        <v>706.32424434983636</v>
      </c>
    </row>
    <row r="5420" spans="1:31" x14ac:dyDescent="0.3">
      <c r="A5420">
        <v>2696736</v>
      </c>
      <c r="B5420">
        <v>1</v>
      </c>
      <c r="C5420" t="s">
        <v>81</v>
      </c>
      <c r="D5420" t="s">
        <v>115</v>
      </c>
      <c r="E5420" t="s">
        <v>145</v>
      </c>
      <c r="F5420" t="s">
        <v>4697</v>
      </c>
      <c r="G5420" t="s">
        <v>176</v>
      </c>
      <c r="H5420" t="s">
        <v>135</v>
      </c>
      <c r="I5420" t="s">
        <v>136</v>
      </c>
      <c r="J5420" t="s">
        <v>137</v>
      </c>
      <c r="K5420" t="s">
        <v>138</v>
      </c>
      <c r="L5420" t="s">
        <v>15233</v>
      </c>
      <c r="M5420" t="s">
        <v>15234</v>
      </c>
      <c r="N5420">
        <v>0.49833333299999999</v>
      </c>
      <c r="O5420">
        <v>0</v>
      </c>
      <c r="P5420">
        <v>74</v>
      </c>
      <c r="Q5420">
        <v>0</v>
      </c>
      <c r="R5420">
        <v>4</v>
      </c>
      <c r="S5420">
        <v>1</v>
      </c>
      <c r="T5420">
        <v>4</v>
      </c>
      <c r="U5420">
        <v>0</v>
      </c>
      <c r="V5420">
        <v>0</v>
      </c>
      <c r="W5420">
        <v>0</v>
      </c>
      <c r="X5420">
        <v>3.3879767964593857</v>
      </c>
      <c r="Y5420">
        <v>0</v>
      </c>
      <c r="Z5420">
        <v>1.0937226875688708</v>
      </c>
      <c r="AA5420">
        <v>14.591260601442539</v>
      </c>
      <c r="AB5420">
        <v>0.68745108750685469</v>
      </c>
      <c r="AC5420">
        <v>0</v>
      </c>
      <c r="AD5420">
        <v>0</v>
      </c>
      <c r="AE5420">
        <v>19.760411172977651</v>
      </c>
    </row>
    <row r="5421" spans="1:31" x14ac:dyDescent="0.3">
      <c r="A5421">
        <v>2700018</v>
      </c>
      <c r="B5421">
        <v>1</v>
      </c>
      <c r="C5421" t="s">
        <v>81</v>
      </c>
      <c r="D5421" t="s">
        <v>128</v>
      </c>
      <c r="E5421" t="s">
        <v>145</v>
      </c>
      <c r="F5421" t="s">
        <v>1826</v>
      </c>
      <c r="G5421" t="s">
        <v>134</v>
      </c>
      <c r="H5421" t="s">
        <v>135</v>
      </c>
      <c r="I5421" t="s">
        <v>136</v>
      </c>
      <c r="J5421" t="s">
        <v>137</v>
      </c>
      <c r="K5421" t="s">
        <v>138</v>
      </c>
      <c r="L5421" t="s">
        <v>15235</v>
      </c>
      <c r="M5421" t="s">
        <v>15236</v>
      </c>
      <c r="N5421">
        <v>3.4722222220000001</v>
      </c>
      <c r="O5421">
        <v>0</v>
      </c>
      <c r="P5421">
        <v>110</v>
      </c>
      <c r="Q5421">
        <v>0</v>
      </c>
      <c r="R5421">
        <v>10</v>
      </c>
      <c r="S5421">
        <v>0</v>
      </c>
      <c r="T5421">
        <v>16</v>
      </c>
      <c r="U5421">
        <v>0</v>
      </c>
      <c r="V5421">
        <v>0</v>
      </c>
      <c r="W5421">
        <v>0</v>
      </c>
      <c r="X5421">
        <v>52.030856685333667</v>
      </c>
      <c r="Y5421">
        <v>0</v>
      </c>
      <c r="Z5421">
        <v>4.6171093130349634</v>
      </c>
      <c r="AA5421">
        <v>0</v>
      </c>
      <c r="AB5421">
        <v>32.048232246892411</v>
      </c>
      <c r="AC5421">
        <v>0</v>
      </c>
      <c r="AD5421">
        <v>0</v>
      </c>
      <c r="AE5421">
        <v>88.696198245261044</v>
      </c>
    </row>
    <row r="5422" spans="1:31" x14ac:dyDescent="0.3">
      <c r="A5422">
        <v>2700044</v>
      </c>
      <c r="B5422">
        <v>1</v>
      </c>
      <c r="C5422" t="s">
        <v>81</v>
      </c>
      <c r="D5422" t="s">
        <v>118</v>
      </c>
      <c r="E5422" t="s">
        <v>184</v>
      </c>
      <c r="F5422" t="s">
        <v>15237</v>
      </c>
      <c r="G5422" t="s">
        <v>165</v>
      </c>
      <c r="H5422" t="s">
        <v>187</v>
      </c>
      <c r="I5422" t="s">
        <v>136</v>
      </c>
      <c r="J5422" t="s">
        <v>137</v>
      </c>
      <c r="K5422" t="s">
        <v>166</v>
      </c>
      <c r="L5422" t="s">
        <v>15238</v>
      </c>
      <c r="M5422" t="s">
        <v>15239</v>
      </c>
      <c r="N5422">
        <v>3.744444444</v>
      </c>
      <c r="O5422">
        <v>0</v>
      </c>
      <c r="P5422">
        <v>64</v>
      </c>
      <c r="Q5422">
        <v>0</v>
      </c>
      <c r="R5422">
        <v>0</v>
      </c>
      <c r="S5422">
        <v>0</v>
      </c>
      <c r="T5422">
        <v>4</v>
      </c>
      <c r="U5422">
        <v>0</v>
      </c>
      <c r="V5422">
        <v>0</v>
      </c>
      <c r="W5422">
        <v>0</v>
      </c>
      <c r="X5422">
        <v>36.630633812475871</v>
      </c>
      <c r="Y5422">
        <v>0</v>
      </c>
      <c r="Z5422">
        <v>0</v>
      </c>
      <c r="AA5422">
        <v>0</v>
      </c>
      <c r="AB5422">
        <v>0.86524835711724268</v>
      </c>
      <c r="AC5422">
        <v>0</v>
      </c>
      <c r="AD5422">
        <v>0</v>
      </c>
      <c r="AE5422">
        <v>37.495882169593116</v>
      </c>
    </row>
    <row r="5423" spans="1:31" x14ac:dyDescent="0.3">
      <c r="A5423">
        <v>2700084</v>
      </c>
      <c r="B5423">
        <v>1</v>
      </c>
      <c r="C5423" t="s">
        <v>80</v>
      </c>
      <c r="D5423" t="s">
        <v>82</v>
      </c>
      <c r="E5423" t="s">
        <v>428</v>
      </c>
      <c r="F5423" t="s">
        <v>15126</v>
      </c>
      <c r="G5423" t="s">
        <v>903</v>
      </c>
      <c r="H5423" t="s">
        <v>187</v>
      </c>
      <c r="I5423" t="s">
        <v>136</v>
      </c>
      <c r="J5423" t="s">
        <v>137</v>
      </c>
      <c r="K5423" t="s">
        <v>138</v>
      </c>
      <c r="L5423" t="s">
        <v>15240</v>
      </c>
      <c r="M5423" t="s">
        <v>15241</v>
      </c>
      <c r="N5423">
        <v>2.8030555549999998</v>
      </c>
      <c r="O5423">
        <v>0</v>
      </c>
      <c r="P5423">
        <v>0</v>
      </c>
      <c r="Q5423">
        <v>0</v>
      </c>
      <c r="R5423">
        <v>0</v>
      </c>
      <c r="S5423">
        <v>0</v>
      </c>
      <c r="T5423">
        <v>59</v>
      </c>
      <c r="U5423">
        <v>0</v>
      </c>
      <c r="V5423">
        <v>0</v>
      </c>
      <c r="W5423">
        <v>0</v>
      </c>
      <c r="X5423">
        <v>0</v>
      </c>
      <c r="Y5423">
        <v>0</v>
      </c>
      <c r="Z5423">
        <v>0</v>
      </c>
      <c r="AA5423">
        <v>0</v>
      </c>
      <c r="AB5423">
        <v>200.43372783012137</v>
      </c>
      <c r="AC5423">
        <v>0</v>
      </c>
      <c r="AD5423">
        <v>0</v>
      </c>
      <c r="AE5423">
        <v>200.43372783012137</v>
      </c>
    </row>
    <row r="5424" spans="1:31" x14ac:dyDescent="0.3">
      <c r="A5424">
        <v>2700093</v>
      </c>
      <c r="B5424">
        <v>1</v>
      </c>
      <c r="C5424" t="s">
        <v>80</v>
      </c>
      <c r="D5424" t="s">
        <v>108</v>
      </c>
      <c r="E5424" t="s">
        <v>244</v>
      </c>
      <c r="F5424" t="s">
        <v>5421</v>
      </c>
      <c r="G5424" t="s">
        <v>968</v>
      </c>
      <c r="H5424" t="s">
        <v>187</v>
      </c>
      <c r="I5424" t="s">
        <v>136</v>
      </c>
      <c r="J5424" t="s">
        <v>137</v>
      </c>
      <c r="K5424" t="s">
        <v>138</v>
      </c>
      <c r="L5424" t="s">
        <v>15242</v>
      </c>
      <c r="M5424" t="s">
        <v>15243</v>
      </c>
      <c r="N5424">
        <v>2.5694444440000002</v>
      </c>
      <c r="O5424">
        <v>0</v>
      </c>
      <c r="P5424">
        <v>16</v>
      </c>
      <c r="Q5424">
        <v>0</v>
      </c>
      <c r="R5424">
        <v>9</v>
      </c>
      <c r="S5424">
        <v>0</v>
      </c>
      <c r="T5424">
        <v>7</v>
      </c>
      <c r="U5424">
        <v>0</v>
      </c>
      <c r="V5424">
        <v>0</v>
      </c>
      <c r="W5424">
        <v>0</v>
      </c>
      <c r="X5424">
        <v>7.5107275482064226</v>
      </c>
      <c r="Y5424">
        <v>0</v>
      </c>
      <c r="Z5424">
        <v>24.133367889900967</v>
      </c>
      <c r="AA5424">
        <v>0</v>
      </c>
      <c r="AB5424">
        <v>16.883351231647737</v>
      </c>
      <c r="AC5424">
        <v>0</v>
      </c>
      <c r="AD5424">
        <v>0</v>
      </c>
      <c r="AE5424">
        <v>48.527446669755122</v>
      </c>
    </row>
    <row r="5425" spans="1:31" x14ac:dyDescent="0.3">
      <c r="A5425">
        <v>2700101</v>
      </c>
      <c r="B5425">
        <v>1</v>
      </c>
      <c r="C5425" t="s">
        <v>81</v>
      </c>
      <c r="D5425" t="s">
        <v>115</v>
      </c>
      <c r="E5425" t="s">
        <v>145</v>
      </c>
      <c r="F5425" t="s">
        <v>15244</v>
      </c>
      <c r="G5425" t="s">
        <v>176</v>
      </c>
      <c r="H5425" t="s">
        <v>135</v>
      </c>
      <c r="I5425" t="s">
        <v>136</v>
      </c>
      <c r="J5425" t="s">
        <v>137</v>
      </c>
      <c r="K5425" t="s">
        <v>138</v>
      </c>
      <c r="L5425" t="s">
        <v>15245</v>
      </c>
      <c r="M5425" t="s">
        <v>15246</v>
      </c>
      <c r="N5425">
        <v>1.898055555</v>
      </c>
      <c r="O5425">
        <v>1</v>
      </c>
      <c r="P5425">
        <v>135</v>
      </c>
      <c r="Q5425">
        <v>3</v>
      </c>
      <c r="R5425">
        <v>13</v>
      </c>
      <c r="S5425">
        <v>1</v>
      </c>
      <c r="T5425">
        <v>3</v>
      </c>
      <c r="U5425">
        <v>0</v>
      </c>
      <c r="V5425">
        <v>0</v>
      </c>
      <c r="W5425">
        <v>0.38013566716166669</v>
      </c>
      <c r="X5425">
        <v>7.480362074344332</v>
      </c>
      <c r="Y5425">
        <v>14.182776055670345</v>
      </c>
      <c r="Z5425">
        <v>10.48273441525296</v>
      </c>
      <c r="AA5425">
        <v>3.0413718108800003</v>
      </c>
      <c r="AB5425">
        <v>6.3559342828799998</v>
      </c>
      <c r="AC5425">
        <v>0</v>
      </c>
      <c r="AD5425">
        <v>0</v>
      </c>
      <c r="AE5425">
        <v>41.923314306189305</v>
      </c>
    </row>
    <row r="5426" spans="1:31" x14ac:dyDescent="0.3">
      <c r="A5426">
        <v>2700113</v>
      </c>
      <c r="B5426">
        <v>1</v>
      </c>
      <c r="C5426" t="s">
        <v>81</v>
      </c>
      <c r="D5426" t="s">
        <v>128</v>
      </c>
      <c r="E5426" t="s">
        <v>145</v>
      </c>
      <c r="F5426" t="s">
        <v>3502</v>
      </c>
      <c r="G5426" t="s">
        <v>134</v>
      </c>
      <c r="H5426" t="s">
        <v>135</v>
      </c>
      <c r="I5426" t="s">
        <v>136</v>
      </c>
      <c r="J5426" t="s">
        <v>137</v>
      </c>
      <c r="K5426" t="s">
        <v>138</v>
      </c>
      <c r="L5426" t="s">
        <v>15247</v>
      </c>
      <c r="M5426" t="s">
        <v>15248</v>
      </c>
      <c r="N5426">
        <v>1.8161111109999999</v>
      </c>
      <c r="O5426">
        <v>1</v>
      </c>
      <c r="P5426">
        <v>530</v>
      </c>
      <c r="Q5426">
        <v>1</v>
      </c>
      <c r="R5426">
        <v>16</v>
      </c>
      <c r="S5426">
        <v>0</v>
      </c>
      <c r="T5426">
        <v>46</v>
      </c>
      <c r="U5426">
        <v>0</v>
      </c>
      <c r="V5426">
        <v>0</v>
      </c>
      <c r="W5426">
        <v>0.36258304751416665</v>
      </c>
      <c r="X5426">
        <v>135.98458509218904</v>
      </c>
      <c r="Y5426">
        <v>0.70271375793537416</v>
      </c>
      <c r="Z5426">
        <v>10.31265065596822</v>
      </c>
      <c r="AA5426">
        <v>0</v>
      </c>
      <c r="AB5426">
        <v>37.799176158370038</v>
      </c>
      <c r="AC5426">
        <v>0</v>
      </c>
      <c r="AD5426">
        <v>0</v>
      </c>
      <c r="AE5426">
        <v>185.16170871197684</v>
      </c>
    </row>
    <row r="5427" spans="1:31" x14ac:dyDescent="0.3">
      <c r="A5427">
        <v>2700114</v>
      </c>
      <c r="B5427">
        <v>1</v>
      </c>
      <c r="C5427" t="s">
        <v>81</v>
      </c>
      <c r="D5427" t="s">
        <v>115</v>
      </c>
      <c r="E5427" t="s">
        <v>145</v>
      </c>
      <c r="F5427" t="s">
        <v>15249</v>
      </c>
      <c r="G5427" t="s">
        <v>176</v>
      </c>
      <c r="H5427" t="s">
        <v>135</v>
      </c>
      <c r="I5427" t="s">
        <v>136</v>
      </c>
      <c r="J5427" t="s">
        <v>137</v>
      </c>
      <c r="K5427" t="s">
        <v>138</v>
      </c>
      <c r="L5427" t="s">
        <v>15250</v>
      </c>
      <c r="M5427" t="s">
        <v>15251</v>
      </c>
      <c r="N5427">
        <v>2.6183333329999998</v>
      </c>
      <c r="O5427">
        <v>0</v>
      </c>
      <c r="P5427">
        <v>247</v>
      </c>
      <c r="Q5427">
        <v>0</v>
      </c>
      <c r="R5427">
        <v>36</v>
      </c>
      <c r="S5427">
        <v>0</v>
      </c>
      <c r="T5427">
        <v>16</v>
      </c>
      <c r="U5427">
        <v>0</v>
      </c>
      <c r="V5427">
        <v>0</v>
      </c>
      <c r="W5427">
        <v>0</v>
      </c>
      <c r="X5427">
        <v>58.375810326087716</v>
      </c>
      <c r="Y5427">
        <v>0</v>
      </c>
      <c r="Z5427">
        <v>23.562042137950662</v>
      </c>
      <c r="AA5427">
        <v>0</v>
      </c>
      <c r="AB5427">
        <v>7.1181134172681944</v>
      </c>
      <c r="AC5427">
        <v>0</v>
      </c>
      <c r="AD5427">
        <v>0</v>
      </c>
      <c r="AE5427">
        <v>89.055965881306562</v>
      </c>
    </row>
    <row r="5428" spans="1:31" x14ac:dyDescent="0.3">
      <c r="A5428">
        <v>2700128</v>
      </c>
      <c r="B5428">
        <v>1</v>
      </c>
      <c r="C5428" t="s">
        <v>80</v>
      </c>
      <c r="D5428" t="s">
        <v>89</v>
      </c>
      <c r="E5428" t="s">
        <v>244</v>
      </c>
      <c r="F5428" t="s">
        <v>15252</v>
      </c>
      <c r="G5428" t="s">
        <v>409</v>
      </c>
      <c r="H5428" t="s">
        <v>187</v>
      </c>
      <c r="I5428" t="s">
        <v>136</v>
      </c>
      <c r="J5428" t="s">
        <v>137</v>
      </c>
      <c r="K5428" t="s">
        <v>138</v>
      </c>
      <c r="L5428" t="s">
        <v>15253</v>
      </c>
      <c r="M5428" t="s">
        <v>15254</v>
      </c>
      <c r="N5428">
        <v>1.908055555</v>
      </c>
      <c r="O5428">
        <v>0</v>
      </c>
      <c r="P5428">
        <v>23</v>
      </c>
      <c r="Q5428">
        <v>0</v>
      </c>
      <c r="R5428">
        <v>5</v>
      </c>
      <c r="S5428">
        <v>0</v>
      </c>
      <c r="T5428">
        <v>23</v>
      </c>
      <c r="U5428">
        <v>0</v>
      </c>
      <c r="V5428">
        <v>0</v>
      </c>
      <c r="W5428">
        <v>0</v>
      </c>
      <c r="X5428">
        <v>37.55240220999579</v>
      </c>
      <c r="Y5428">
        <v>0</v>
      </c>
      <c r="Z5428">
        <v>7.860374711777693</v>
      </c>
      <c r="AA5428">
        <v>0</v>
      </c>
      <c r="AB5428">
        <v>90.792960043103221</v>
      </c>
      <c r="AC5428">
        <v>0</v>
      </c>
      <c r="AD5428">
        <v>0</v>
      </c>
      <c r="AE5428">
        <v>136.20573696487671</v>
      </c>
    </row>
    <row r="5429" spans="1:31" x14ac:dyDescent="0.3">
      <c r="A5429">
        <v>2700142</v>
      </c>
      <c r="B5429">
        <v>1</v>
      </c>
      <c r="C5429" t="s">
        <v>81</v>
      </c>
      <c r="D5429" t="s">
        <v>127</v>
      </c>
      <c r="E5429" t="s">
        <v>132</v>
      </c>
      <c r="F5429" t="s">
        <v>4105</v>
      </c>
      <c r="G5429" t="s">
        <v>134</v>
      </c>
      <c r="H5429" t="s">
        <v>135</v>
      </c>
      <c r="I5429" t="s">
        <v>136</v>
      </c>
      <c r="J5429" t="s">
        <v>137</v>
      </c>
      <c r="K5429" t="s">
        <v>138</v>
      </c>
      <c r="L5429" t="s">
        <v>15255</v>
      </c>
      <c r="M5429" t="s">
        <v>15256</v>
      </c>
      <c r="N5429">
        <v>2.4922222220000001</v>
      </c>
      <c r="O5429">
        <v>2</v>
      </c>
      <c r="P5429">
        <v>3</v>
      </c>
      <c r="Q5429">
        <v>59</v>
      </c>
      <c r="R5429">
        <v>37</v>
      </c>
      <c r="S5429">
        <v>6</v>
      </c>
      <c r="T5429">
        <v>0</v>
      </c>
      <c r="U5429">
        <v>0</v>
      </c>
      <c r="V5429">
        <v>0</v>
      </c>
      <c r="W5429">
        <v>1.2053382262409367</v>
      </c>
      <c r="X5429">
        <v>0.99777799487741903</v>
      </c>
      <c r="Y5429">
        <v>80.414247793750704</v>
      </c>
      <c r="Z5429">
        <v>20.289590727233652</v>
      </c>
      <c r="AA5429">
        <v>5.854328243906763</v>
      </c>
      <c r="AB5429">
        <v>0</v>
      </c>
      <c r="AC5429">
        <v>0</v>
      </c>
      <c r="AD5429">
        <v>0</v>
      </c>
      <c r="AE5429">
        <v>108.76128298600946</v>
      </c>
    </row>
    <row r="5430" spans="1:31" x14ac:dyDescent="0.3">
      <c r="A5430">
        <v>2700162</v>
      </c>
      <c r="B5430">
        <v>1</v>
      </c>
      <c r="C5430" t="s">
        <v>80</v>
      </c>
      <c r="D5430" t="s">
        <v>97</v>
      </c>
      <c r="E5430" t="s">
        <v>145</v>
      </c>
      <c r="F5430" t="s">
        <v>15257</v>
      </c>
      <c r="G5430" t="s">
        <v>219</v>
      </c>
      <c r="H5430" t="s">
        <v>135</v>
      </c>
      <c r="I5430" t="s">
        <v>136</v>
      </c>
      <c r="J5430" t="s">
        <v>137</v>
      </c>
      <c r="K5430" t="s">
        <v>138</v>
      </c>
      <c r="L5430" t="s">
        <v>15258</v>
      </c>
      <c r="M5430" t="s">
        <v>15259</v>
      </c>
      <c r="N5430">
        <v>0.79583333300000003</v>
      </c>
      <c r="O5430">
        <v>0</v>
      </c>
      <c r="P5430">
        <v>31</v>
      </c>
      <c r="Q5430">
        <v>1</v>
      </c>
      <c r="R5430">
        <v>35</v>
      </c>
      <c r="S5430">
        <v>4</v>
      </c>
      <c r="T5430">
        <v>13</v>
      </c>
      <c r="U5430">
        <v>0</v>
      </c>
      <c r="V5430">
        <v>0</v>
      </c>
      <c r="W5430">
        <v>0</v>
      </c>
      <c r="X5430">
        <v>7.9338969775711661</v>
      </c>
      <c r="Y5430">
        <v>0.60740074956351153</v>
      </c>
      <c r="Z5430">
        <v>4.5549468321954789</v>
      </c>
      <c r="AA5430">
        <v>23.546500401408949</v>
      </c>
      <c r="AB5430">
        <v>2.5642801675855322</v>
      </c>
      <c r="AC5430">
        <v>0</v>
      </c>
      <c r="AD5430">
        <v>0</v>
      </c>
      <c r="AE5430">
        <v>39.207025128324638</v>
      </c>
    </row>
    <row r="5431" spans="1:31" x14ac:dyDescent="0.3">
      <c r="A5431">
        <v>2700185</v>
      </c>
      <c r="B5431">
        <v>1</v>
      </c>
      <c r="C5431" t="s">
        <v>80</v>
      </c>
      <c r="D5431" t="s">
        <v>104</v>
      </c>
      <c r="E5431" t="s">
        <v>213</v>
      </c>
      <c r="F5431" t="s">
        <v>15260</v>
      </c>
      <c r="G5431" t="s">
        <v>831</v>
      </c>
      <c r="H5431" t="s">
        <v>187</v>
      </c>
      <c r="I5431" t="s">
        <v>136</v>
      </c>
      <c r="J5431" t="s">
        <v>137</v>
      </c>
      <c r="K5431" t="s">
        <v>138</v>
      </c>
      <c r="L5431" t="s">
        <v>15261</v>
      </c>
      <c r="M5431" t="s">
        <v>15262</v>
      </c>
      <c r="N5431">
        <v>1.6683333330000001</v>
      </c>
      <c r="O5431">
        <v>0</v>
      </c>
      <c r="P5431">
        <v>3</v>
      </c>
      <c r="Q5431">
        <v>0</v>
      </c>
      <c r="R5431">
        <v>0</v>
      </c>
      <c r="S5431">
        <v>0</v>
      </c>
      <c r="T5431">
        <v>0</v>
      </c>
      <c r="U5431">
        <v>0</v>
      </c>
      <c r="V5431">
        <v>0</v>
      </c>
      <c r="W5431">
        <v>0</v>
      </c>
      <c r="X5431">
        <v>0.42691204230575824</v>
      </c>
      <c r="Y5431">
        <v>0</v>
      </c>
      <c r="Z5431">
        <v>0</v>
      </c>
      <c r="AA5431">
        <v>0</v>
      </c>
      <c r="AB5431">
        <v>0</v>
      </c>
      <c r="AC5431">
        <v>0</v>
      </c>
      <c r="AD5431">
        <v>0</v>
      </c>
      <c r="AE5431">
        <v>0.42691204230575824</v>
      </c>
    </row>
    <row r="5432" spans="1:31" x14ac:dyDescent="0.3">
      <c r="A5432">
        <v>2700186</v>
      </c>
      <c r="B5432">
        <v>1</v>
      </c>
      <c r="C5432" t="s">
        <v>80</v>
      </c>
      <c r="D5432" t="s">
        <v>82</v>
      </c>
      <c r="E5432" t="s">
        <v>213</v>
      </c>
      <c r="F5432" t="s">
        <v>15263</v>
      </c>
      <c r="G5432" t="s">
        <v>688</v>
      </c>
      <c r="H5432" t="s">
        <v>187</v>
      </c>
      <c r="I5432" t="s">
        <v>136</v>
      </c>
      <c r="J5432" t="s">
        <v>137</v>
      </c>
      <c r="K5432" t="s">
        <v>138</v>
      </c>
      <c r="L5432" t="s">
        <v>15264</v>
      </c>
      <c r="M5432" t="s">
        <v>15265</v>
      </c>
      <c r="N5432">
        <v>1.902222222</v>
      </c>
      <c r="O5432">
        <v>0</v>
      </c>
      <c r="P5432">
        <v>4</v>
      </c>
      <c r="Q5432">
        <v>0</v>
      </c>
      <c r="R5432">
        <v>0</v>
      </c>
      <c r="S5432">
        <v>0</v>
      </c>
      <c r="T5432">
        <v>0</v>
      </c>
      <c r="U5432">
        <v>0</v>
      </c>
      <c r="V5432">
        <v>0</v>
      </c>
      <c r="W5432">
        <v>0</v>
      </c>
      <c r="X5432">
        <v>1.3829830560345793</v>
      </c>
      <c r="Y5432">
        <v>0</v>
      </c>
      <c r="Z5432">
        <v>0</v>
      </c>
      <c r="AA5432">
        <v>0</v>
      </c>
      <c r="AB5432">
        <v>0</v>
      </c>
      <c r="AC5432">
        <v>0</v>
      </c>
      <c r="AD5432">
        <v>0</v>
      </c>
      <c r="AE5432">
        <v>1.3829830560345793</v>
      </c>
    </row>
    <row r="5433" spans="1:31" x14ac:dyDescent="0.3">
      <c r="A5433">
        <v>2700162</v>
      </c>
      <c r="B5433">
        <v>2</v>
      </c>
      <c r="C5433" t="s">
        <v>80</v>
      </c>
      <c r="D5433" t="s">
        <v>97</v>
      </c>
      <c r="E5433" t="s">
        <v>160</v>
      </c>
      <c r="F5433" t="s">
        <v>15266</v>
      </c>
      <c r="G5433" t="s">
        <v>219</v>
      </c>
      <c r="H5433" t="s">
        <v>135</v>
      </c>
      <c r="I5433" t="s">
        <v>136</v>
      </c>
      <c r="J5433" t="s">
        <v>137</v>
      </c>
      <c r="K5433" t="s">
        <v>138</v>
      </c>
      <c r="L5433" t="s">
        <v>15259</v>
      </c>
      <c r="M5433" t="s">
        <v>15267</v>
      </c>
      <c r="N5433">
        <v>0.634444444</v>
      </c>
      <c r="O5433">
        <v>2</v>
      </c>
      <c r="P5433">
        <v>565</v>
      </c>
      <c r="Q5433">
        <v>3</v>
      </c>
      <c r="R5433">
        <v>37</v>
      </c>
      <c r="S5433">
        <v>19</v>
      </c>
      <c r="T5433">
        <v>94</v>
      </c>
      <c r="U5433">
        <v>0</v>
      </c>
      <c r="V5433">
        <v>0</v>
      </c>
      <c r="W5433">
        <v>2.3218692821064071</v>
      </c>
      <c r="X5433">
        <v>74.950349484763578</v>
      </c>
      <c r="Y5433">
        <v>1.6920355549437942</v>
      </c>
      <c r="Z5433">
        <v>7.4053015723645297</v>
      </c>
      <c r="AA5433">
        <v>60.915501064257938</v>
      </c>
      <c r="AB5433">
        <v>60.916746097263406</v>
      </c>
      <c r="AC5433">
        <v>0</v>
      </c>
      <c r="AD5433">
        <v>0</v>
      </c>
      <c r="AE5433">
        <v>208.20180305569966</v>
      </c>
    </row>
    <row r="5434" spans="1:31" x14ac:dyDescent="0.3">
      <c r="A5434">
        <v>2700229</v>
      </c>
      <c r="B5434">
        <v>1</v>
      </c>
      <c r="C5434" t="s">
        <v>80</v>
      </c>
      <c r="D5434" t="s">
        <v>95</v>
      </c>
      <c r="E5434" t="s">
        <v>141</v>
      </c>
      <c r="F5434" t="s">
        <v>15268</v>
      </c>
      <c r="G5434" t="s">
        <v>134</v>
      </c>
      <c r="H5434" t="s">
        <v>135</v>
      </c>
      <c r="I5434" t="s">
        <v>136</v>
      </c>
      <c r="J5434" t="s">
        <v>137</v>
      </c>
      <c r="K5434" t="s">
        <v>138</v>
      </c>
      <c r="L5434" t="s">
        <v>15269</v>
      </c>
      <c r="M5434" t="s">
        <v>15270</v>
      </c>
      <c r="N5434">
        <v>0.16972222200000001</v>
      </c>
      <c r="O5434">
        <v>0</v>
      </c>
      <c r="P5434">
        <v>148</v>
      </c>
      <c r="Q5434">
        <v>0</v>
      </c>
      <c r="R5434">
        <v>2</v>
      </c>
      <c r="S5434">
        <v>31</v>
      </c>
      <c r="T5434">
        <v>12</v>
      </c>
      <c r="U5434">
        <v>3</v>
      </c>
      <c r="V5434">
        <v>0</v>
      </c>
      <c r="W5434">
        <v>0</v>
      </c>
      <c r="X5434">
        <v>4.13708823302282</v>
      </c>
      <c r="Y5434">
        <v>0</v>
      </c>
      <c r="Z5434">
        <v>2.3386356732266664E-2</v>
      </c>
      <c r="AA5434">
        <v>34.292561907750255</v>
      </c>
      <c r="AB5434">
        <v>1.9384630207781779</v>
      </c>
      <c r="AC5434">
        <v>215.01918196519509</v>
      </c>
      <c r="AD5434">
        <v>0</v>
      </c>
      <c r="AE5434">
        <v>255.41068148347861</v>
      </c>
    </row>
    <row r="5435" spans="1:31" x14ac:dyDescent="0.3">
      <c r="A5435">
        <v>2700236</v>
      </c>
      <c r="B5435">
        <v>1</v>
      </c>
      <c r="C5435" t="s">
        <v>81</v>
      </c>
      <c r="D5435" t="s">
        <v>121</v>
      </c>
      <c r="E5435" t="s">
        <v>145</v>
      </c>
      <c r="F5435" t="s">
        <v>15271</v>
      </c>
      <c r="G5435" t="s">
        <v>409</v>
      </c>
      <c r="H5435" t="s">
        <v>135</v>
      </c>
      <c r="I5435" t="s">
        <v>136</v>
      </c>
      <c r="J5435" t="s">
        <v>137</v>
      </c>
      <c r="K5435" t="s">
        <v>138</v>
      </c>
      <c r="L5435" t="s">
        <v>15272</v>
      </c>
      <c r="M5435" t="s">
        <v>15273</v>
      </c>
      <c r="N5435">
        <v>0.16083333299999999</v>
      </c>
      <c r="O5435">
        <v>0</v>
      </c>
      <c r="P5435">
        <v>33</v>
      </c>
      <c r="Q5435">
        <v>0</v>
      </c>
      <c r="R5435">
        <v>0</v>
      </c>
      <c r="S5435">
        <v>0</v>
      </c>
      <c r="T5435">
        <v>1</v>
      </c>
      <c r="U5435">
        <v>0</v>
      </c>
      <c r="V5435">
        <v>0</v>
      </c>
      <c r="W5435">
        <v>0</v>
      </c>
      <c r="X5435">
        <v>0.50325096938877956</v>
      </c>
      <c r="Y5435">
        <v>0</v>
      </c>
      <c r="Z5435">
        <v>0</v>
      </c>
      <c r="AA5435">
        <v>0</v>
      </c>
      <c r="AB5435">
        <v>0</v>
      </c>
      <c r="AC5435">
        <v>0</v>
      </c>
      <c r="AD5435">
        <v>0</v>
      </c>
      <c r="AE5435">
        <v>0.50325096938877956</v>
      </c>
    </row>
    <row r="5436" spans="1:31" x14ac:dyDescent="0.3">
      <c r="A5436">
        <v>2700274</v>
      </c>
      <c r="B5436">
        <v>1</v>
      </c>
      <c r="C5436" t="s">
        <v>80</v>
      </c>
      <c r="D5436" t="s">
        <v>93</v>
      </c>
      <c r="E5436" t="s">
        <v>160</v>
      </c>
      <c r="F5436" t="s">
        <v>15274</v>
      </c>
      <c r="G5436" t="s">
        <v>134</v>
      </c>
      <c r="H5436" t="s">
        <v>135</v>
      </c>
      <c r="I5436" t="s">
        <v>136</v>
      </c>
      <c r="J5436" t="s">
        <v>137</v>
      </c>
      <c r="K5436" t="s">
        <v>138</v>
      </c>
      <c r="L5436" t="s">
        <v>15275</v>
      </c>
      <c r="M5436" t="s">
        <v>15276</v>
      </c>
      <c r="N5436">
        <v>0.118888888</v>
      </c>
      <c r="O5436">
        <v>0</v>
      </c>
      <c r="P5436">
        <v>5631</v>
      </c>
      <c r="Q5436">
        <v>0</v>
      </c>
      <c r="R5436">
        <v>33</v>
      </c>
      <c r="S5436">
        <v>8</v>
      </c>
      <c r="T5436">
        <v>430</v>
      </c>
      <c r="U5436">
        <v>4</v>
      </c>
      <c r="V5436">
        <v>0</v>
      </c>
      <c r="W5436">
        <v>0</v>
      </c>
      <c r="X5436">
        <v>110.99048779404198</v>
      </c>
      <c r="Y5436">
        <v>0</v>
      </c>
      <c r="Z5436">
        <v>10.084766308603806</v>
      </c>
      <c r="AA5436">
        <v>99.83133348680947</v>
      </c>
      <c r="AB5436">
        <v>74.39454943854814</v>
      </c>
      <c r="AC5436">
        <v>43.469030593534505</v>
      </c>
      <c r="AD5436">
        <v>0</v>
      </c>
      <c r="AE5436">
        <v>338.77016762153789</v>
      </c>
    </row>
    <row r="5437" spans="1:31" x14ac:dyDescent="0.3">
      <c r="A5437">
        <v>2699369</v>
      </c>
      <c r="B5437">
        <v>1</v>
      </c>
      <c r="C5437" t="s">
        <v>80</v>
      </c>
      <c r="D5437" t="s">
        <v>97</v>
      </c>
      <c r="E5437" t="s">
        <v>244</v>
      </c>
      <c r="F5437" t="s">
        <v>8026</v>
      </c>
      <c r="G5437" t="s">
        <v>968</v>
      </c>
      <c r="H5437" t="s">
        <v>187</v>
      </c>
      <c r="I5437" t="s">
        <v>136</v>
      </c>
      <c r="J5437" t="s">
        <v>137</v>
      </c>
      <c r="K5437" t="s">
        <v>138</v>
      </c>
      <c r="L5437" t="s">
        <v>15277</v>
      </c>
      <c r="M5437" t="s">
        <v>15278</v>
      </c>
      <c r="N5437">
        <v>5.3547222220000004</v>
      </c>
      <c r="O5437">
        <v>0</v>
      </c>
      <c r="P5437">
        <v>37</v>
      </c>
      <c r="Q5437">
        <v>0</v>
      </c>
      <c r="R5437">
        <v>18</v>
      </c>
      <c r="S5437">
        <v>0</v>
      </c>
      <c r="T5437">
        <v>11</v>
      </c>
      <c r="U5437">
        <v>0</v>
      </c>
      <c r="V5437">
        <v>0</v>
      </c>
      <c r="W5437">
        <v>0</v>
      </c>
      <c r="X5437">
        <v>90.766794224109631</v>
      </c>
      <c r="Y5437">
        <v>0</v>
      </c>
      <c r="Z5437">
        <v>62.797823942396391</v>
      </c>
      <c r="AA5437">
        <v>0</v>
      </c>
      <c r="AB5437">
        <v>54.444953400633999</v>
      </c>
      <c r="AC5437">
        <v>0</v>
      </c>
      <c r="AD5437">
        <v>0</v>
      </c>
      <c r="AE5437">
        <v>208.00957156714003</v>
      </c>
    </row>
    <row r="5438" spans="1:31" x14ac:dyDescent="0.3">
      <c r="A5438">
        <v>2699790</v>
      </c>
      <c r="B5438">
        <v>2</v>
      </c>
      <c r="C5438" t="s">
        <v>81</v>
      </c>
      <c r="D5438" t="s">
        <v>128</v>
      </c>
      <c r="E5438" t="s">
        <v>244</v>
      </c>
      <c r="F5438" t="s">
        <v>15279</v>
      </c>
      <c r="G5438" t="s">
        <v>409</v>
      </c>
      <c r="H5438" t="s">
        <v>187</v>
      </c>
      <c r="I5438" t="s">
        <v>136</v>
      </c>
      <c r="J5438" t="s">
        <v>137</v>
      </c>
      <c r="K5438" t="s">
        <v>138</v>
      </c>
      <c r="L5438" t="s">
        <v>14730</v>
      </c>
      <c r="M5438" t="s">
        <v>15280</v>
      </c>
      <c r="N5438">
        <v>0.17944444400000001</v>
      </c>
      <c r="O5438">
        <v>0</v>
      </c>
      <c r="P5438">
        <v>1232</v>
      </c>
      <c r="Q5438">
        <v>0</v>
      </c>
      <c r="R5438">
        <v>0</v>
      </c>
      <c r="S5438">
        <v>0</v>
      </c>
      <c r="T5438">
        <v>129</v>
      </c>
      <c r="U5438">
        <v>0</v>
      </c>
      <c r="V5438">
        <v>0</v>
      </c>
      <c r="W5438">
        <v>0</v>
      </c>
      <c r="X5438">
        <v>39.994231716220057</v>
      </c>
      <c r="Y5438">
        <v>0</v>
      </c>
      <c r="Z5438">
        <v>0</v>
      </c>
      <c r="AA5438">
        <v>0</v>
      </c>
      <c r="AB5438">
        <v>23.941585068674133</v>
      </c>
      <c r="AC5438">
        <v>0</v>
      </c>
      <c r="AD5438">
        <v>0</v>
      </c>
      <c r="AE5438">
        <v>63.935816784894186</v>
      </c>
    </row>
    <row r="5439" spans="1:31" x14ac:dyDescent="0.3">
      <c r="A5439">
        <v>2699790</v>
      </c>
      <c r="B5439">
        <v>3</v>
      </c>
      <c r="C5439" t="s">
        <v>81</v>
      </c>
      <c r="D5439" t="s">
        <v>128</v>
      </c>
      <c r="E5439" t="s">
        <v>428</v>
      </c>
      <c r="F5439" t="s">
        <v>14728</v>
      </c>
      <c r="G5439" t="s">
        <v>409</v>
      </c>
      <c r="H5439" t="s">
        <v>187</v>
      </c>
      <c r="I5439" t="s">
        <v>136</v>
      </c>
      <c r="J5439" t="s">
        <v>137</v>
      </c>
      <c r="K5439" t="s">
        <v>138</v>
      </c>
      <c r="L5439" t="s">
        <v>15280</v>
      </c>
      <c r="M5439" t="s">
        <v>15281</v>
      </c>
      <c r="N5439">
        <v>1.958611111</v>
      </c>
      <c r="O5439">
        <v>0</v>
      </c>
      <c r="P5439">
        <v>299</v>
      </c>
      <c r="Q5439">
        <v>0</v>
      </c>
      <c r="R5439">
        <v>0</v>
      </c>
      <c r="S5439">
        <v>0</v>
      </c>
      <c r="T5439">
        <v>41</v>
      </c>
      <c r="U5439">
        <v>0</v>
      </c>
      <c r="V5439">
        <v>0</v>
      </c>
      <c r="W5439">
        <v>0</v>
      </c>
      <c r="X5439">
        <v>126.56930724620533</v>
      </c>
      <c r="Y5439">
        <v>0</v>
      </c>
      <c r="Z5439">
        <v>0</v>
      </c>
      <c r="AA5439">
        <v>0</v>
      </c>
      <c r="AB5439">
        <v>74.467285030104009</v>
      </c>
      <c r="AC5439">
        <v>0</v>
      </c>
      <c r="AD5439">
        <v>0</v>
      </c>
      <c r="AE5439">
        <v>201.03659227630934</v>
      </c>
    </row>
    <row r="5440" spans="1:31" x14ac:dyDescent="0.3">
      <c r="A5440">
        <v>2699984</v>
      </c>
      <c r="B5440">
        <v>1</v>
      </c>
      <c r="C5440" t="s">
        <v>80</v>
      </c>
      <c r="D5440" t="s">
        <v>96</v>
      </c>
      <c r="E5440" t="s">
        <v>145</v>
      </c>
      <c r="F5440" t="s">
        <v>8948</v>
      </c>
      <c r="G5440" t="s">
        <v>176</v>
      </c>
      <c r="H5440" t="s">
        <v>135</v>
      </c>
      <c r="I5440" t="s">
        <v>136</v>
      </c>
      <c r="J5440" t="s">
        <v>137</v>
      </c>
      <c r="K5440" t="s">
        <v>138</v>
      </c>
      <c r="L5440" t="s">
        <v>15282</v>
      </c>
      <c r="M5440" t="s">
        <v>15283</v>
      </c>
      <c r="N5440">
        <v>8.9355555550000005</v>
      </c>
      <c r="O5440">
        <v>0</v>
      </c>
      <c r="P5440">
        <v>0</v>
      </c>
      <c r="Q5440">
        <v>0</v>
      </c>
      <c r="R5440">
        <v>0</v>
      </c>
      <c r="S5440">
        <v>1</v>
      </c>
      <c r="T5440">
        <v>0</v>
      </c>
      <c r="U5440">
        <v>1</v>
      </c>
      <c r="V5440">
        <v>0</v>
      </c>
      <c r="W5440">
        <v>0</v>
      </c>
      <c r="X5440">
        <v>0</v>
      </c>
      <c r="Y5440">
        <v>0</v>
      </c>
      <c r="Z5440">
        <v>0</v>
      </c>
      <c r="AA5440">
        <v>12.480193924120002</v>
      </c>
      <c r="AB5440">
        <v>0</v>
      </c>
      <c r="AC5440">
        <v>434.75481421992657</v>
      </c>
      <c r="AD5440">
        <v>0</v>
      </c>
      <c r="AE5440">
        <v>447.23500814404656</v>
      </c>
    </row>
    <row r="5441" spans="1:31" x14ac:dyDescent="0.3">
      <c r="A5441">
        <v>2700053</v>
      </c>
      <c r="B5441">
        <v>1</v>
      </c>
      <c r="C5441" t="s">
        <v>80</v>
      </c>
      <c r="D5441" t="s">
        <v>105</v>
      </c>
      <c r="E5441" t="s">
        <v>160</v>
      </c>
      <c r="F5441" t="s">
        <v>15284</v>
      </c>
      <c r="G5441" t="s">
        <v>165</v>
      </c>
      <c r="H5441" t="s">
        <v>135</v>
      </c>
      <c r="I5441" t="s">
        <v>136</v>
      </c>
      <c r="J5441" t="s">
        <v>137</v>
      </c>
      <c r="K5441" t="s">
        <v>166</v>
      </c>
      <c r="L5441" t="s">
        <v>15285</v>
      </c>
      <c r="M5441" t="s">
        <v>15286</v>
      </c>
      <c r="N5441">
        <v>4.3683333329999998</v>
      </c>
      <c r="O5441">
        <v>0</v>
      </c>
      <c r="P5441">
        <v>5</v>
      </c>
      <c r="Q5441">
        <v>0</v>
      </c>
      <c r="R5441">
        <v>5</v>
      </c>
      <c r="S5441">
        <v>5</v>
      </c>
      <c r="T5441">
        <v>10</v>
      </c>
      <c r="U5441">
        <v>1</v>
      </c>
      <c r="V5441">
        <v>0</v>
      </c>
      <c r="W5441">
        <v>0</v>
      </c>
      <c r="X5441">
        <v>9.0460854229396883</v>
      </c>
      <c r="Y5441">
        <v>0</v>
      </c>
      <c r="Z5441">
        <v>27.199736478788122</v>
      </c>
      <c r="AA5441">
        <v>270.87453529100304</v>
      </c>
      <c r="AB5441">
        <v>103.14055969104771</v>
      </c>
      <c r="AC5441">
        <v>29.812919851106336</v>
      </c>
      <c r="AD5441">
        <v>0</v>
      </c>
      <c r="AE5441">
        <v>440.07383673488494</v>
      </c>
    </row>
    <row r="5442" spans="1:31" x14ac:dyDescent="0.3">
      <c r="A5442">
        <v>2700134</v>
      </c>
      <c r="B5442">
        <v>1</v>
      </c>
      <c r="C5442" t="s">
        <v>80</v>
      </c>
      <c r="D5442" t="s">
        <v>94</v>
      </c>
      <c r="E5442" t="s">
        <v>160</v>
      </c>
      <c r="F5442" t="s">
        <v>9514</v>
      </c>
      <c r="G5442" t="s">
        <v>134</v>
      </c>
      <c r="H5442" t="s">
        <v>135</v>
      </c>
      <c r="I5442" t="s">
        <v>136</v>
      </c>
      <c r="J5442" t="s">
        <v>137</v>
      </c>
      <c r="K5442" t="s">
        <v>138</v>
      </c>
      <c r="L5442" t="s">
        <v>15287</v>
      </c>
      <c r="M5442" t="s">
        <v>15288</v>
      </c>
      <c r="N5442">
        <v>2.9344444439999999</v>
      </c>
      <c r="O5442">
        <v>0</v>
      </c>
      <c r="P5442">
        <v>350</v>
      </c>
      <c r="Q5442">
        <v>3</v>
      </c>
      <c r="R5442">
        <v>1</v>
      </c>
      <c r="S5442">
        <v>3</v>
      </c>
      <c r="T5442">
        <v>24</v>
      </c>
      <c r="U5442">
        <v>0</v>
      </c>
      <c r="V5442">
        <v>0</v>
      </c>
      <c r="W5442">
        <v>0</v>
      </c>
      <c r="X5442">
        <v>84.627418298435572</v>
      </c>
      <c r="Y5442">
        <v>81.279082114426814</v>
      </c>
      <c r="Z5442">
        <v>2.8694479920347038</v>
      </c>
      <c r="AA5442">
        <v>13.578401349123883</v>
      </c>
      <c r="AB5442">
        <v>10.458495977538373</v>
      </c>
      <c r="AC5442">
        <v>0</v>
      </c>
      <c r="AD5442">
        <v>0</v>
      </c>
      <c r="AE5442">
        <v>192.81284573155935</v>
      </c>
    </row>
    <row r="5443" spans="1:31" x14ac:dyDescent="0.3">
      <c r="A5443">
        <v>2700204</v>
      </c>
      <c r="B5443">
        <v>1</v>
      </c>
      <c r="C5443" t="s">
        <v>80</v>
      </c>
      <c r="D5443" t="s">
        <v>83</v>
      </c>
      <c r="E5443" t="s">
        <v>141</v>
      </c>
      <c r="F5443" t="s">
        <v>15289</v>
      </c>
      <c r="G5443" t="s">
        <v>165</v>
      </c>
      <c r="H5443" t="s">
        <v>135</v>
      </c>
      <c r="I5443" t="s">
        <v>136</v>
      </c>
      <c r="J5443" t="s">
        <v>137</v>
      </c>
      <c r="K5443" t="s">
        <v>166</v>
      </c>
      <c r="L5443" t="s">
        <v>15290</v>
      </c>
      <c r="M5443" t="s">
        <v>15291</v>
      </c>
      <c r="N5443">
        <v>2.184722222</v>
      </c>
      <c r="O5443">
        <v>0</v>
      </c>
      <c r="P5443">
        <v>4760</v>
      </c>
      <c r="Q5443">
        <v>0</v>
      </c>
      <c r="R5443">
        <v>2</v>
      </c>
      <c r="S5443">
        <v>2</v>
      </c>
      <c r="T5443">
        <v>274</v>
      </c>
      <c r="U5443">
        <v>0</v>
      </c>
      <c r="V5443">
        <v>0</v>
      </c>
      <c r="W5443">
        <v>0</v>
      </c>
      <c r="X5443">
        <v>2698.9290460248912</v>
      </c>
      <c r="Y5443">
        <v>0</v>
      </c>
      <c r="Z5443">
        <v>3.8211355577767714</v>
      </c>
      <c r="AA5443">
        <v>304.45911039845896</v>
      </c>
      <c r="AB5443">
        <v>877.53785464991051</v>
      </c>
      <c r="AC5443">
        <v>0</v>
      </c>
      <c r="AD5443">
        <v>0</v>
      </c>
      <c r="AE5443">
        <v>3884.7471466310376</v>
      </c>
    </row>
    <row r="5444" spans="1:31" x14ac:dyDescent="0.3">
      <c r="A5444">
        <v>2700221</v>
      </c>
      <c r="B5444">
        <v>1</v>
      </c>
      <c r="C5444" t="s">
        <v>81</v>
      </c>
      <c r="D5444" t="s">
        <v>116</v>
      </c>
      <c r="E5444" t="s">
        <v>132</v>
      </c>
      <c r="F5444" t="s">
        <v>15292</v>
      </c>
      <c r="G5444" t="s">
        <v>134</v>
      </c>
      <c r="H5444" t="s">
        <v>135</v>
      </c>
      <c r="I5444" t="s">
        <v>136</v>
      </c>
      <c r="J5444" t="s">
        <v>137</v>
      </c>
      <c r="K5444" t="s">
        <v>138</v>
      </c>
      <c r="L5444" t="s">
        <v>15293</v>
      </c>
      <c r="M5444" t="s">
        <v>15294</v>
      </c>
      <c r="N5444">
        <v>1.908055555</v>
      </c>
      <c r="O5444">
        <v>0</v>
      </c>
      <c r="P5444">
        <v>0</v>
      </c>
      <c r="Q5444">
        <v>162</v>
      </c>
      <c r="R5444">
        <v>0</v>
      </c>
      <c r="S5444">
        <v>0</v>
      </c>
      <c r="T5444">
        <v>0</v>
      </c>
      <c r="U5444">
        <v>0</v>
      </c>
      <c r="V5444">
        <v>0</v>
      </c>
      <c r="W5444">
        <v>0</v>
      </c>
      <c r="X5444">
        <v>0</v>
      </c>
      <c r="Y5444">
        <v>55.050937731605785</v>
      </c>
      <c r="Z5444">
        <v>0</v>
      </c>
      <c r="AA5444">
        <v>0</v>
      </c>
      <c r="AB5444">
        <v>0</v>
      </c>
      <c r="AC5444">
        <v>0</v>
      </c>
      <c r="AD5444">
        <v>0</v>
      </c>
      <c r="AE5444">
        <v>55.050937731605785</v>
      </c>
    </row>
    <row r="5445" spans="1:31" x14ac:dyDescent="0.3">
      <c r="A5445">
        <v>2700233</v>
      </c>
      <c r="B5445">
        <v>1</v>
      </c>
      <c r="C5445" t="s">
        <v>80</v>
      </c>
      <c r="D5445" t="s">
        <v>99</v>
      </c>
      <c r="E5445" t="s">
        <v>145</v>
      </c>
      <c r="F5445" t="s">
        <v>15295</v>
      </c>
      <c r="G5445" t="s">
        <v>134</v>
      </c>
      <c r="H5445" t="s">
        <v>135</v>
      </c>
      <c r="I5445" t="s">
        <v>136</v>
      </c>
      <c r="J5445" t="s">
        <v>137</v>
      </c>
      <c r="K5445" t="s">
        <v>138</v>
      </c>
      <c r="L5445" t="s">
        <v>15296</v>
      </c>
      <c r="M5445" t="s">
        <v>15297</v>
      </c>
      <c r="N5445">
        <v>1.967222222</v>
      </c>
      <c r="O5445">
        <v>0</v>
      </c>
      <c r="P5445">
        <v>0</v>
      </c>
      <c r="Q5445">
        <v>0</v>
      </c>
      <c r="R5445">
        <v>0</v>
      </c>
      <c r="S5445">
        <v>2</v>
      </c>
      <c r="T5445">
        <v>0</v>
      </c>
      <c r="U5445">
        <v>0</v>
      </c>
      <c r="V5445">
        <v>0</v>
      </c>
      <c r="W5445">
        <v>0</v>
      </c>
      <c r="X5445">
        <v>0</v>
      </c>
      <c r="Y5445">
        <v>0</v>
      </c>
      <c r="Z5445">
        <v>0</v>
      </c>
      <c r="AA5445">
        <v>188.87864250119421</v>
      </c>
      <c r="AB5445">
        <v>0</v>
      </c>
      <c r="AC5445">
        <v>0</v>
      </c>
      <c r="AD5445">
        <v>0</v>
      </c>
      <c r="AE5445">
        <v>188.87864250119421</v>
      </c>
    </row>
    <row r="5446" spans="1:31" x14ac:dyDescent="0.3">
      <c r="A5446">
        <v>2700240</v>
      </c>
      <c r="B5446">
        <v>1</v>
      </c>
      <c r="C5446" t="s">
        <v>81</v>
      </c>
      <c r="D5446" t="s">
        <v>128</v>
      </c>
      <c r="E5446" t="s">
        <v>184</v>
      </c>
      <c r="F5446" t="s">
        <v>12108</v>
      </c>
      <c r="G5446" t="s">
        <v>1999</v>
      </c>
      <c r="H5446" t="s">
        <v>187</v>
      </c>
      <c r="I5446" t="s">
        <v>136</v>
      </c>
      <c r="J5446" t="s">
        <v>137</v>
      </c>
      <c r="K5446" t="s">
        <v>138</v>
      </c>
      <c r="L5446" t="s">
        <v>15298</v>
      </c>
      <c r="M5446" t="s">
        <v>15299</v>
      </c>
      <c r="N5446">
        <v>0.97277777700000001</v>
      </c>
      <c r="O5446">
        <v>0</v>
      </c>
      <c r="P5446">
        <v>1161</v>
      </c>
      <c r="Q5446">
        <v>0</v>
      </c>
      <c r="R5446">
        <v>0</v>
      </c>
      <c r="S5446">
        <v>0</v>
      </c>
      <c r="T5446">
        <v>99</v>
      </c>
      <c r="U5446">
        <v>0</v>
      </c>
      <c r="V5446">
        <v>0</v>
      </c>
      <c r="W5446">
        <v>0</v>
      </c>
      <c r="X5446">
        <v>177.79071028710487</v>
      </c>
      <c r="Y5446">
        <v>0</v>
      </c>
      <c r="Z5446">
        <v>0</v>
      </c>
      <c r="AA5446">
        <v>0</v>
      </c>
      <c r="AB5446">
        <v>86.837437546211035</v>
      </c>
      <c r="AC5446">
        <v>0</v>
      </c>
      <c r="AD5446">
        <v>0</v>
      </c>
      <c r="AE5446">
        <v>264.62814783331589</v>
      </c>
    </row>
    <row r="5447" spans="1:31" x14ac:dyDescent="0.3">
      <c r="A5447">
        <v>2700046</v>
      </c>
      <c r="B5447">
        <v>2</v>
      </c>
      <c r="C5447" t="s">
        <v>80</v>
      </c>
      <c r="D5447" t="s">
        <v>101</v>
      </c>
      <c r="E5447" t="s">
        <v>145</v>
      </c>
      <c r="F5447" t="s">
        <v>15300</v>
      </c>
      <c r="G5447" t="s">
        <v>176</v>
      </c>
      <c r="H5447" t="s">
        <v>135</v>
      </c>
      <c r="I5447" t="s">
        <v>136</v>
      </c>
      <c r="J5447" t="s">
        <v>137</v>
      </c>
      <c r="K5447" t="s">
        <v>138</v>
      </c>
      <c r="L5447" t="s">
        <v>15301</v>
      </c>
      <c r="M5447" t="s">
        <v>15302</v>
      </c>
      <c r="N5447">
        <v>1.0325</v>
      </c>
      <c r="O5447">
        <v>1</v>
      </c>
      <c r="P5447">
        <v>1503</v>
      </c>
      <c r="Q5447">
        <v>2</v>
      </c>
      <c r="R5447">
        <v>44</v>
      </c>
      <c r="S5447">
        <v>1</v>
      </c>
      <c r="T5447">
        <v>132</v>
      </c>
      <c r="U5447">
        <v>0</v>
      </c>
      <c r="V5447">
        <v>1</v>
      </c>
      <c r="W5447">
        <v>0.19745053169749996</v>
      </c>
      <c r="X5447">
        <v>253.49534712872872</v>
      </c>
      <c r="Y5447">
        <v>2.3800517279933331</v>
      </c>
      <c r="Z5447">
        <v>9.5625019783799097</v>
      </c>
      <c r="AA5447">
        <v>1.5604567757999999</v>
      </c>
      <c r="AB5447">
        <v>127.91883286650182</v>
      </c>
      <c r="AC5447">
        <v>0</v>
      </c>
      <c r="AD5447">
        <v>0</v>
      </c>
      <c r="AE5447">
        <v>395.11464100910126</v>
      </c>
    </row>
    <row r="5448" spans="1:31" x14ac:dyDescent="0.3">
      <c r="A5448">
        <v>2700277</v>
      </c>
      <c r="B5448">
        <v>1</v>
      </c>
      <c r="C5448" t="s">
        <v>80</v>
      </c>
      <c r="D5448" t="s">
        <v>89</v>
      </c>
      <c r="E5448" t="s">
        <v>160</v>
      </c>
      <c r="F5448" t="s">
        <v>10672</v>
      </c>
      <c r="G5448" t="s">
        <v>134</v>
      </c>
      <c r="H5448" t="s">
        <v>135</v>
      </c>
      <c r="I5448" t="s">
        <v>136</v>
      </c>
      <c r="J5448" t="s">
        <v>137</v>
      </c>
      <c r="K5448" t="s">
        <v>138</v>
      </c>
      <c r="L5448" t="s">
        <v>15303</v>
      </c>
      <c r="M5448" t="s">
        <v>15304</v>
      </c>
      <c r="N5448">
        <v>0.185277777</v>
      </c>
      <c r="O5448">
        <v>2</v>
      </c>
      <c r="P5448">
        <v>5291</v>
      </c>
      <c r="Q5448">
        <v>4</v>
      </c>
      <c r="R5448">
        <v>116</v>
      </c>
      <c r="S5448">
        <v>14</v>
      </c>
      <c r="T5448">
        <v>560</v>
      </c>
      <c r="U5448">
        <v>2</v>
      </c>
      <c r="V5448">
        <v>2</v>
      </c>
      <c r="W5448">
        <v>3.0889908174017058</v>
      </c>
      <c r="X5448">
        <v>351.63433363581692</v>
      </c>
      <c r="Y5448">
        <v>0.26575985399521901</v>
      </c>
      <c r="Z5448">
        <v>8.4904731013949242</v>
      </c>
      <c r="AA5448">
        <v>29.806888134715454</v>
      </c>
      <c r="AB5448">
        <v>188.05538961680034</v>
      </c>
      <c r="AC5448">
        <v>1710.3022279756574</v>
      </c>
      <c r="AD5448">
        <v>20.844462840100451</v>
      </c>
      <c r="AE5448">
        <v>2312.4885259758821</v>
      </c>
    </row>
    <row r="5449" spans="1:31" x14ac:dyDescent="0.3">
      <c r="A5449">
        <v>2700280</v>
      </c>
      <c r="B5449">
        <v>1</v>
      </c>
      <c r="C5449" t="s">
        <v>81</v>
      </c>
      <c r="D5449" t="s">
        <v>117</v>
      </c>
      <c r="E5449" t="s">
        <v>428</v>
      </c>
      <c r="F5449" t="s">
        <v>15305</v>
      </c>
      <c r="G5449" t="s">
        <v>215</v>
      </c>
      <c r="H5449" t="s">
        <v>187</v>
      </c>
      <c r="I5449" t="s">
        <v>136</v>
      </c>
      <c r="J5449" t="s">
        <v>137</v>
      </c>
      <c r="K5449" t="s">
        <v>138</v>
      </c>
      <c r="L5449" t="s">
        <v>15306</v>
      </c>
      <c r="M5449" t="s">
        <v>15307</v>
      </c>
      <c r="N5449">
        <v>1.045555555</v>
      </c>
      <c r="O5449">
        <v>0</v>
      </c>
      <c r="P5449">
        <v>9</v>
      </c>
      <c r="Q5449">
        <v>0</v>
      </c>
      <c r="R5449">
        <v>0</v>
      </c>
      <c r="S5449">
        <v>0</v>
      </c>
      <c r="T5449">
        <v>106</v>
      </c>
      <c r="U5449">
        <v>0</v>
      </c>
      <c r="V5449">
        <v>1</v>
      </c>
      <c r="W5449">
        <v>0</v>
      </c>
      <c r="X5449">
        <v>0.79493380824017035</v>
      </c>
      <c r="Y5449">
        <v>0</v>
      </c>
      <c r="Z5449">
        <v>0</v>
      </c>
      <c r="AA5449">
        <v>0</v>
      </c>
      <c r="AB5449">
        <v>36.835877838304164</v>
      </c>
      <c r="AC5449">
        <v>0</v>
      </c>
      <c r="AD5449">
        <v>14.552708087986339</v>
      </c>
      <c r="AE5449">
        <v>52.183519734530677</v>
      </c>
    </row>
    <row r="5450" spans="1:31" x14ac:dyDescent="0.3">
      <c r="A5450">
        <v>2700299</v>
      </c>
      <c r="B5450">
        <v>1</v>
      </c>
      <c r="C5450" t="s">
        <v>80</v>
      </c>
      <c r="D5450" t="s">
        <v>108</v>
      </c>
      <c r="E5450" t="s">
        <v>132</v>
      </c>
      <c r="F5450" t="s">
        <v>15308</v>
      </c>
      <c r="G5450" t="s">
        <v>134</v>
      </c>
      <c r="H5450" t="s">
        <v>135</v>
      </c>
      <c r="I5450" t="s">
        <v>136</v>
      </c>
      <c r="J5450" t="s">
        <v>137</v>
      </c>
      <c r="K5450" t="s">
        <v>138</v>
      </c>
      <c r="L5450" t="s">
        <v>15309</v>
      </c>
      <c r="M5450" t="s">
        <v>15310</v>
      </c>
      <c r="N5450">
        <v>0.54166666600000002</v>
      </c>
      <c r="O5450">
        <v>0</v>
      </c>
      <c r="P5450">
        <v>695</v>
      </c>
      <c r="Q5450">
        <v>0</v>
      </c>
      <c r="R5450">
        <v>239</v>
      </c>
      <c r="S5450">
        <v>3</v>
      </c>
      <c r="T5450">
        <v>146</v>
      </c>
      <c r="U5450">
        <v>0</v>
      </c>
      <c r="V5450">
        <v>0</v>
      </c>
      <c r="W5450">
        <v>0</v>
      </c>
      <c r="X5450">
        <v>59.793074213667737</v>
      </c>
      <c r="Y5450">
        <v>0</v>
      </c>
      <c r="Z5450">
        <v>177.76249580331179</v>
      </c>
      <c r="AA5450">
        <v>4.0433422610273881</v>
      </c>
      <c r="AB5450">
        <v>80.099623132486883</v>
      </c>
      <c r="AC5450">
        <v>0</v>
      </c>
      <c r="AD5450">
        <v>0</v>
      </c>
      <c r="AE5450">
        <v>321.69853541049378</v>
      </c>
    </row>
    <row r="5451" spans="1:31" x14ac:dyDescent="0.3">
      <c r="A5451">
        <v>2700303</v>
      </c>
      <c r="B5451">
        <v>1</v>
      </c>
      <c r="C5451" t="s">
        <v>80</v>
      </c>
      <c r="D5451" t="s">
        <v>85</v>
      </c>
      <c r="E5451" t="s">
        <v>244</v>
      </c>
      <c r="F5451" t="s">
        <v>15311</v>
      </c>
      <c r="G5451" t="s">
        <v>165</v>
      </c>
      <c r="H5451" t="s">
        <v>187</v>
      </c>
      <c r="I5451" t="s">
        <v>136</v>
      </c>
      <c r="J5451" t="s">
        <v>137</v>
      </c>
      <c r="K5451" t="s">
        <v>166</v>
      </c>
      <c r="L5451" t="s">
        <v>15312</v>
      </c>
      <c r="M5451" t="s">
        <v>15313</v>
      </c>
      <c r="N5451">
        <v>0.33750000000000002</v>
      </c>
      <c r="O5451">
        <v>0</v>
      </c>
      <c r="P5451">
        <v>404</v>
      </c>
      <c r="Q5451">
        <v>0</v>
      </c>
      <c r="R5451">
        <v>0</v>
      </c>
      <c r="S5451">
        <v>0</v>
      </c>
      <c r="T5451">
        <v>53</v>
      </c>
      <c r="U5451">
        <v>0</v>
      </c>
      <c r="V5451">
        <v>0</v>
      </c>
      <c r="W5451">
        <v>0</v>
      </c>
      <c r="X5451">
        <v>24.165098039916266</v>
      </c>
      <c r="Y5451">
        <v>0</v>
      </c>
      <c r="Z5451">
        <v>0</v>
      </c>
      <c r="AA5451">
        <v>0</v>
      </c>
      <c r="AB5451">
        <v>16.731658968244865</v>
      </c>
      <c r="AC5451">
        <v>0</v>
      </c>
      <c r="AD5451">
        <v>0</v>
      </c>
      <c r="AE5451">
        <v>40.896757008161131</v>
      </c>
    </row>
    <row r="5452" spans="1:31" x14ac:dyDescent="0.3">
      <c r="A5452">
        <v>2700308</v>
      </c>
      <c r="B5452">
        <v>1</v>
      </c>
      <c r="C5452" t="s">
        <v>81</v>
      </c>
      <c r="D5452" t="s">
        <v>123</v>
      </c>
      <c r="E5452" t="s">
        <v>145</v>
      </c>
      <c r="F5452" t="s">
        <v>15314</v>
      </c>
      <c r="G5452" t="s">
        <v>134</v>
      </c>
      <c r="H5452" t="s">
        <v>135</v>
      </c>
      <c r="I5452" t="s">
        <v>136</v>
      </c>
      <c r="J5452" t="s">
        <v>137</v>
      </c>
      <c r="K5452" t="s">
        <v>138</v>
      </c>
      <c r="L5452" t="s">
        <v>15315</v>
      </c>
      <c r="M5452" t="s">
        <v>15316</v>
      </c>
      <c r="N5452">
        <v>0.10722222200000001</v>
      </c>
      <c r="O5452">
        <v>0</v>
      </c>
      <c r="P5452">
        <v>2551</v>
      </c>
      <c r="Q5452">
        <v>1</v>
      </c>
      <c r="R5452">
        <v>3</v>
      </c>
      <c r="S5452">
        <v>12</v>
      </c>
      <c r="T5452">
        <v>296</v>
      </c>
      <c r="U5452">
        <v>8</v>
      </c>
      <c r="V5452">
        <v>2</v>
      </c>
      <c r="W5452">
        <v>0</v>
      </c>
      <c r="X5452">
        <v>44.616162556630485</v>
      </c>
      <c r="Y5452">
        <v>0.68440942008011074</v>
      </c>
      <c r="Z5452">
        <v>1.6180640785375278E-2</v>
      </c>
      <c r="AA5452">
        <v>61.321235172986327</v>
      </c>
      <c r="AB5452">
        <v>34.396474864133289</v>
      </c>
      <c r="AC5452">
        <v>263.11732436297018</v>
      </c>
      <c r="AD5452">
        <v>1.7686741576828295</v>
      </c>
      <c r="AE5452">
        <v>405.9204611752686</v>
      </c>
    </row>
    <row r="5453" spans="1:31" x14ac:dyDescent="0.3">
      <c r="A5453">
        <v>2695151</v>
      </c>
      <c r="B5453">
        <v>1</v>
      </c>
      <c r="C5453" t="s">
        <v>81</v>
      </c>
      <c r="D5453" t="s">
        <v>112</v>
      </c>
      <c r="E5453" t="s">
        <v>244</v>
      </c>
      <c r="F5453" t="s">
        <v>15317</v>
      </c>
      <c r="G5453" t="s">
        <v>409</v>
      </c>
      <c r="H5453" t="s">
        <v>187</v>
      </c>
      <c r="I5453" t="s">
        <v>136</v>
      </c>
      <c r="J5453" t="s">
        <v>137</v>
      </c>
      <c r="K5453" t="s">
        <v>138</v>
      </c>
      <c r="L5453" t="s">
        <v>15318</v>
      </c>
      <c r="M5453" t="s">
        <v>15319</v>
      </c>
      <c r="N5453">
        <v>0.108333333</v>
      </c>
      <c r="O5453">
        <v>0</v>
      </c>
      <c r="P5453">
        <v>229</v>
      </c>
      <c r="Q5453">
        <v>0</v>
      </c>
      <c r="R5453">
        <v>2</v>
      </c>
      <c r="S5453">
        <v>0</v>
      </c>
      <c r="T5453">
        <v>10</v>
      </c>
      <c r="U5453">
        <v>0</v>
      </c>
      <c r="V5453">
        <v>0</v>
      </c>
      <c r="W5453">
        <v>0</v>
      </c>
      <c r="X5453">
        <v>1.4017491188398308</v>
      </c>
      <c r="Y5453">
        <v>0</v>
      </c>
      <c r="Z5453">
        <v>0</v>
      </c>
      <c r="AA5453">
        <v>0</v>
      </c>
      <c r="AB5453">
        <v>0.27031091809700741</v>
      </c>
      <c r="AC5453">
        <v>0</v>
      </c>
      <c r="AD5453">
        <v>0</v>
      </c>
      <c r="AE5453">
        <v>1.6720600369368381</v>
      </c>
    </row>
    <row r="5454" spans="1:31" x14ac:dyDescent="0.3">
      <c r="A5454">
        <v>2699740</v>
      </c>
      <c r="B5454">
        <v>1</v>
      </c>
      <c r="C5454" t="s">
        <v>80</v>
      </c>
      <c r="D5454" t="s">
        <v>94</v>
      </c>
      <c r="E5454" t="s">
        <v>184</v>
      </c>
      <c r="F5454" t="s">
        <v>15320</v>
      </c>
      <c r="G5454" t="s">
        <v>554</v>
      </c>
      <c r="H5454" t="s">
        <v>187</v>
      </c>
      <c r="I5454" t="s">
        <v>136</v>
      </c>
      <c r="J5454" t="s">
        <v>137</v>
      </c>
      <c r="K5454" t="s">
        <v>138</v>
      </c>
      <c r="L5454" t="s">
        <v>15321</v>
      </c>
      <c r="M5454" t="s">
        <v>557</v>
      </c>
      <c r="N5454">
        <v>2.8336111110000002</v>
      </c>
      <c r="O5454">
        <v>0</v>
      </c>
      <c r="P5454">
        <v>0</v>
      </c>
      <c r="Q5454">
        <v>0</v>
      </c>
      <c r="R5454">
        <v>0</v>
      </c>
      <c r="S5454">
        <v>0</v>
      </c>
      <c r="T5454">
        <v>17</v>
      </c>
      <c r="U5454">
        <v>0</v>
      </c>
      <c r="V5454">
        <v>0</v>
      </c>
      <c r="W5454">
        <v>0</v>
      </c>
      <c r="X5454">
        <v>0</v>
      </c>
      <c r="Y5454">
        <v>0</v>
      </c>
      <c r="Z5454">
        <v>0</v>
      </c>
      <c r="AA5454">
        <v>0</v>
      </c>
      <c r="AB5454">
        <v>16.801607208303572</v>
      </c>
      <c r="AC5454">
        <v>0</v>
      </c>
      <c r="AD5454">
        <v>0</v>
      </c>
      <c r="AE5454">
        <v>16.801607208303572</v>
      </c>
    </row>
    <row r="5455" spans="1:31" x14ac:dyDescent="0.3">
      <c r="A5455">
        <v>2700098</v>
      </c>
      <c r="B5455">
        <v>1</v>
      </c>
      <c r="C5455" t="s">
        <v>81</v>
      </c>
      <c r="D5455" t="s">
        <v>115</v>
      </c>
      <c r="E5455" t="s">
        <v>184</v>
      </c>
      <c r="F5455" t="s">
        <v>15322</v>
      </c>
      <c r="G5455" t="s">
        <v>186</v>
      </c>
      <c r="H5455" t="s">
        <v>187</v>
      </c>
      <c r="I5455" t="s">
        <v>136</v>
      </c>
      <c r="J5455" t="s">
        <v>137</v>
      </c>
      <c r="K5455" t="s">
        <v>138</v>
      </c>
      <c r="L5455" t="s">
        <v>15323</v>
      </c>
      <c r="M5455" t="s">
        <v>15324</v>
      </c>
      <c r="N5455">
        <v>5.1005555549999997</v>
      </c>
      <c r="O5455">
        <v>0</v>
      </c>
      <c r="P5455">
        <v>41</v>
      </c>
      <c r="Q5455">
        <v>0</v>
      </c>
      <c r="R5455">
        <v>0</v>
      </c>
      <c r="S5455">
        <v>0</v>
      </c>
      <c r="T5455">
        <v>8</v>
      </c>
      <c r="U5455">
        <v>0</v>
      </c>
      <c r="V5455">
        <v>0</v>
      </c>
      <c r="W5455">
        <v>0</v>
      </c>
      <c r="X5455">
        <v>25.683796438297207</v>
      </c>
      <c r="Y5455">
        <v>0</v>
      </c>
      <c r="Z5455">
        <v>0</v>
      </c>
      <c r="AA5455">
        <v>0</v>
      </c>
      <c r="AB5455">
        <v>21.121469797168501</v>
      </c>
      <c r="AC5455">
        <v>0</v>
      </c>
      <c r="AD5455">
        <v>0</v>
      </c>
      <c r="AE5455">
        <v>46.805266235465709</v>
      </c>
    </row>
    <row r="5456" spans="1:31" x14ac:dyDescent="0.3">
      <c r="A5456">
        <v>2700124</v>
      </c>
      <c r="B5456">
        <v>1</v>
      </c>
      <c r="C5456" t="s">
        <v>81</v>
      </c>
      <c r="D5456" t="s">
        <v>127</v>
      </c>
      <c r="E5456" t="s">
        <v>132</v>
      </c>
      <c r="F5456" t="s">
        <v>3425</v>
      </c>
      <c r="G5456" t="s">
        <v>134</v>
      </c>
      <c r="H5456" t="s">
        <v>135</v>
      </c>
      <c r="I5456" t="s">
        <v>136</v>
      </c>
      <c r="J5456" t="s">
        <v>137</v>
      </c>
      <c r="K5456" t="s">
        <v>138</v>
      </c>
      <c r="L5456" t="s">
        <v>15325</v>
      </c>
      <c r="M5456" t="s">
        <v>15326</v>
      </c>
      <c r="N5456">
        <v>3.9308333329999998</v>
      </c>
      <c r="O5456">
        <v>13</v>
      </c>
      <c r="P5456">
        <v>533</v>
      </c>
      <c r="Q5456">
        <v>82</v>
      </c>
      <c r="R5456">
        <v>86</v>
      </c>
      <c r="S5456">
        <v>17</v>
      </c>
      <c r="T5456">
        <v>40</v>
      </c>
      <c r="U5456">
        <v>4</v>
      </c>
      <c r="V5456">
        <v>0</v>
      </c>
      <c r="W5456">
        <v>7.9176714394890402</v>
      </c>
      <c r="X5456">
        <v>330.98427135768321</v>
      </c>
      <c r="Y5456">
        <v>359.97208364404094</v>
      </c>
      <c r="Z5456">
        <v>221.61676336584046</v>
      </c>
      <c r="AA5456">
        <v>272.7320950908159</v>
      </c>
      <c r="AB5456">
        <v>58.529873672384838</v>
      </c>
      <c r="AC5456">
        <v>1866.3231267056835</v>
      </c>
      <c r="AD5456">
        <v>0</v>
      </c>
      <c r="AE5456">
        <v>3118.0758852759382</v>
      </c>
    </row>
    <row r="5457" spans="1:31" x14ac:dyDescent="0.3">
      <c r="A5457">
        <v>2700166</v>
      </c>
      <c r="B5457">
        <v>1</v>
      </c>
      <c r="C5457" t="s">
        <v>81</v>
      </c>
      <c r="D5457" t="s">
        <v>128</v>
      </c>
      <c r="E5457" t="s">
        <v>160</v>
      </c>
      <c r="F5457" t="s">
        <v>15327</v>
      </c>
      <c r="G5457" t="s">
        <v>346</v>
      </c>
      <c r="H5457" t="s">
        <v>135</v>
      </c>
      <c r="I5457" t="s">
        <v>136</v>
      </c>
      <c r="J5457" t="s">
        <v>137</v>
      </c>
      <c r="K5457" t="s">
        <v>166</v>
      </c>
      <c r="L5457" t="s">
        <v>15328</v>
      </c>
      <c r="M5457" t="s">
        <v>15329</v>
      </c>
      <c r="N5457">
        <v>3.4161111110000002</v>
      </c>
      <c r="O5457">
        <v>0</v>
      </c>
      <c r="P5457">
        <v>568</v>
      </c>
      <c r="Q5457">
        <v>1</v>
      </c>
      <c r="R5457">
        <v>69</v>
      </c>
      <c r="S5457">
        <v>3</v>
      </c>
      <c r="T5457">
        <v>126</v>
      </c>
      <c r="U5457">
        <v>1</v>
      </c>
      <c r="V5457">
        <v>0</v>
      </c>
      <c r="W5457">
        <v>0</v>
      </c>
      <c r="X5457">
        <v>335.81586356411589</v>
      </c>
      <c r="Y5457">
        <v>69.364753269860316</v>
      </c>
      <c r="Z5457">
        <v>128.87939100520899</v>
      </c>
      <c r="AA5457">
        <v>31.369819862308784</v>
      </c>
      <c r="AB5457">
        <v>251.19091881442964</v>
      </c>
      <c r="AC5457">
        <v>89.961453456660919</v>
      </c>
      <c r="AD5457">
        <v>0</v>
      </c>
      <c r="AE5457">
        <v>906.58219997258459</v>
      </c>
    </row>
    <row r="5458" spans="1:31" x14ac:dyDescent="0.3">
      <c r="A5458">
        <v>2700183</v>
      </c>
      <c r="B5458">
        <v>1</v>
      </c>
      <c r="C5458" t="s">
        <v>80</v>
      </c>
      <c r="D5458" t="s">
        <v>85</v>
      </c>
      <c r="E5458" t="s">
        <v>428</v>
      </c>
      <c r="F5458" t="s">
        <v>15330</v>
      </c>
      <c r="G5458" t="s">
        <v>903</v>
      </c>
      <c r="H5458" t="s">
        <v>187</v>
      </c>
      <c r="I5458" t="s">
        <v>136</v>
      </c>
      <c r="J5458" t="s">
        <v>137</v>
      </c>
      <c r="K5458" t="s">
        <v>138</v>
      </c>
      <c r="L5458" t="s">
        <v>15331</v>
      </c>
      <c r="M5458" t="s">
        <v>15332</v>
      </c>
      <c r="N5458">
        <v>3.8658333329999999</v>
      </c>
      <c r="O5458">
        <v>0</v>
      </c>
      <c r="P5458">
        <v>21</v>
      </c>
      <c r="Q5458">
        <v>0</v>
      </c>
      <c r="R5458">
        <v>0</v>
      </c>
      <c r="S5458">
        <v>0</v>
      </c>
      <c r="T5458">
        <v>12</v>
      </c>
      <c r="U5458">
        <v>0</v>
      </c>
      <c r="V5458">
        <v>0</v>
      </c>
      <c r="W5458">
        <v>0</v>
      </c>
      <c r="X5458">
        <v>11.999299417142943</v>
      </c>
      <c r="Y5458">
        <v>0</v>
      </c>
      <c r="Z5458">
        <v>0</v>
      </c>
      <c r="AA5458">
        <v>0</v>
      </c>
      <c r="AB5458">
        <v>25.138828708942729</v>
      </c>
      <c r="AC5458">
        <v>0</v>
      </c>
      <c r="AD5458">
        <v>0</v>
      </c>
      <c r="AE5458">
        <v>37.138128126085675</v>
      </c>
    </row>
    <row r="5459" spans="1:31" x14ac:dyDescent="0.3">
      <c r="A5459">
        <v>2700234</v>
      </c>
      <c r="B5459">
        <v>1</v>
      </c>
      <c r="C5459" t="s">
        <v>81</v>
      </c>
      <c r="D5459" t="s">
        <v>120</v>
      </c>
      <c r="E5459" t="s">
        <v>184</v>
      </c>
      <c r="F5459" t="s">
        <v>15333</v>
      </c>
      <c r="G5459" t="s">
        <v>273</v>
      </c>
      <c r="H5459" t="s">
        <v>187</v>
      </c>
      <c r="I5459" t="s">
        <v>136</v>
      </c>
      <c r="J5459" t="s">
        <v>137</v>
      </c>
      <c r="K5459" t="s">
        <v>138</v>
      </c>
      <c r="L5459" t="s">
        <v>15334</v>
      </c>
      <c r="M5459" t="s">
        <v>15335</v>
      </c>
      <c r="N5459">
        <v>3.2463888879999998</v>
      </c>
      <c r="O5459">
        <v>0</v>
      </c>
      <c r="P5459">
        <v>28</v>
      </c>
      <c r="Q5459">
        <v>0</v>
      </c>
      <c r="R5459">
        <v>10</v>
      </c>
      <c r="S5459">
        <v>0</v>
      </c>
      <c r="T5459">
        <v>12</v>
      </c>
      <c r="U5459">
        <v>0</v>
      </c>
      <c r="V5459">
        <v>0</v>
      </c>
      <c r="W5459">
        <v>0</v>
      </c>
      <c r="X5459">
        <v>20.40939179779393</v>
      </c>
      <c r="Y5459">
        <v>0</v>
      </c>
      <c r="Z5459">
        <v>33.500360755681406</v>
      </c>
      <c r="AA5459">
        <v>0</v>
      </c>
      <c r="AB5459">
        <v>58.605891314514651</v>
      </c>
      <c r="AC5459">
        <v>0</v>
      </c>
      <c r="AD5459">
        <v>0</v>
      </c>
      <c r="AE5459">
        <v>112.51564386798998</v>
      </c>
    </row>
    <row r="5460" spans="1:31" x14ac:dyDescent="0.3">
      <c r="A5460">
        <v>2700237</v>
      </c>
      <c r="B5460">
        <v>1</v>
      </c>
      <c r="C5460" t="s">
        <v>80</v>
      </c>
      <c r="D5460" t="s">
        <v>106</v>
      </c>
      <c r="E5460" t="s">
        <v>184</v>
      </c>
      <c r="F5460" t="s">
        <v>15336</v>
      </c>
      <c r="G5460" t="s">
        <v>246</v>
      </c>
      <c r="H5460" t="s">
        <v>187</v>
      </c>
      <c r="I5460" t="s">
        <v>136</v>
      </c>
      <c r="J5460" t="s">
        <v>137</v>
      </c>
      <c r="K5460" t="s">
        <v>138</v>
      </c>
      <c r="L5460" t="s">
        <v>15337</v>
      </c>
      <c r="M5460" t="s">
        <v>15338</v>
      </c>
      <c r="N5460">
        <v>2.0213888880000002</v>
      </c>
      <c r="O5460">
        <v>0</v>
      </c>
      <c r="P5460">
        <v>48</v>
      </c>
      <c r="Q5460">
        <v>0</v>
      </c>
      <c r="R5460">
        <v>3</v>
      </c>
      <c r="S5460">
        <v>0</v>
      </c>
      <c r="T5460">
        <v>6</v>
      </c>
      <c r="U5460">
        <v>0</v>
      </c>
      <c r="V5460">
        <v>0</v>
      </c>
      <c r="W5460">
        <v>0</v>
      </c>
      <c r="X5460">
        <v>13.328222780516594</v>
      </c>
      <c r="Y5460">
        <v>0</v>
      </c>
      <c r="Z5460">
        <v>3.9226429931519542</v>
      </c>
      <c r="AA5460">
        <v>0</v>
      </c>
      <c r="AB5460">
        <v>4.462426517955878</v>
      </c>
      <c r="AC5460">
        <v>0</v>
      </c>
      <c r="AD5460">
        <v>0</v>
      </c>
      <c r="AE5460">
        <v>21.713292291624427</v>
      </c>
    </row>
    <row r="5461" spans="1:31" x14ac:dyDescent="0.3">
      <c r="A5461">
        <v>2700238</v>
      </c>
      <c r="B5461">
        <v>1</v>
      </c>
      <c r="C5461" t="s">
        <v>80</v>
      </c>
      <c r="D5461" t="s">
        <v>105</v>
      </c>
      <c r="E5461" t="s">
        <v>213</v>
      </c>
      <c r="F5461" t="s">
        <v>14259</v>
      </c>
      <c r="G5461" t="s">
        <v>831</v>
      </c>
      <c r="H5461" t="s">
        <v>187</v>
      </c>
      <c r="I5461" t="s">
        <v>136</v>
      </c>
      <c r="J5461" t="s">
        <v>137</v>
      </c>
      <c r="K5461" t="s">
        <v>138</v>
      </c>
      <c r="L5461" t="s">
        <v>15339</v>
      </c>
      <c r="M5461" t="s">
        <v>15340</v>
      </c>
      <c r="N5461">
        <v>2.122777777</v>
      </c>
      <c r="O5461">
        <v>0</v>
      </c>
      <c r="P5461">
        <v>5</v>
      </c>
      <c r="Q5461">
        <v>0</v>
      </c>
      <c r="R5461">
        <v>0</v>
      </c>
      <c r="S5461">
        <v>0</v>
      </c>
      <c r="T5461">
        <v>0</v>
      </c>
      <c r="U5461">
        <v>0</v>
      </c>
      <c r="V5461">
        <v>0</v>
      </c>
      <c r="W5461">
        <v>0</v>
      </c>
      <c r="X5461">
        <v>2.3188487918480556</v>
      </c>
      <c r="Y5461">
        <v>0</v>
      </c>
      <c r="Z5461">
        <v>0</v>
      </c>
      <c r="AA5461">
        <v>0</v>
      </c>
      <c r="AB5461">
        <v>0</v>
      </c>
      <c r="AC5461">
        <v>0</v>
      </c>
      <c r="AD5461">
        <v>0</v>
      </c>
      <c r="AE5461">
        <v>2.3188487918480556</v>
      </c>
    </row>
    <row r="5462" spans="1:31" x14ac:dyDescent="0.3">
      <c r="A5462">
        <v>2700318</v>
      </c>
      <c r="B5462">
        <v>1</v>
      </c>
      <c r="C5462" t="s">
        <v>80</v>
      </c>
      <c r="D5462" t="s">
        <v>93</v>
      </c>
      <c r="E5462" t="s">
        <v>184</v>
      </c>
      <c r="F5462" t="s">
        <v>15341</v>
      </c>
      <c r="G5462" t="s">
        <v>186</v>
      </c>
      <c r="H5462" t="s">
        <v>187</v>
      </c>
      <c r="I5462" t="s">
        <v>136</v>
      </c>
      <c r="J5462" t="s">
        <v>137</v>
      </c>
      <c r="K5462" t="s">
        <v>138</v>
      </c>
      <c r="L5462" t="s">
        <v>15342</v>
      </c>
      <c r="M5462" t="s">
        <v>15343</v>
      </c>
      <c r="N5462">
        <v>0.68916666599999998</v>
      </c>
      <c r="O5462">
        <v>0</v>
      </c>
      <c r="P5462">
        <v>1</v>
      </c>
      <c r="Q5462">
        <v>0</v>
      </c>
      <c r="R5462">
        <v>3</v>
      </c>
      <c r="S5462">
        <v>0</v>
      </c>
      <c r="T5462">
        <v>2</v>
      </c>
      <c r="U5462">
        <v>0</v>
      </c>
      <c r="V5462">
        <v>0</v>
      </c>
      <c r="W5462">
        <v>0</v>
      </c>
      <c r="X5462">
        <v>1.1604421082016862E-2</v>
      </c>
      <c r="Y5462">
        <v>0</v>
      </c>
      <c r="Z5462">
        <v>3.2321113999098241</v>
      </c>
      <c r="AA5462">
        <v>0</v>
      </c>
      <c r="AB5462">
        <v>3.9280099232501935</v>
      </c>
      <c r="AC5462">
        <v>0</v>
      </c>
      <c r="AD5462">
        <v>0</v>
      </c>
      <c r="AE5462">
        <v>7.1717257442420346</v>
      </c>
    </row>
    <row r="5463" spans="1:31" x14ac:dyDescent="0.3">
      <c r="A5463">
        <v>2700325</v>
      </c>
      <c r="B5463">
        <v>1</v>
      </c>
      <c r="C5463" t="s">
        <v>80</v>
      </c>
      <c r="D5463" t="s">
        <v>85</v>
      </c>
      <c r="E5463" t="s">
        <v>244</v>
      </c>
      <c r="F5463" t="s">
        <v>15344</v>
      </c>
      <c r="G5463" t="s">
        <v>165</v>
      </c>
      <c r="H5463" t="s">
        <v>187</v>
      </c>
      <c r="I5463" t="s">
        <v>136</v>
      </c>
      <c r="J5463" t="s">
        <v>137</v>
      </c>
      <c r="K5463" t="s">
        <v>166</v>
      </c>
      <c r="L5463" t="s">
        <v>15345</v>
      </c>
      <c r="M5463" t="s">
        <v>15346</v>
      </c>
      <c r="N5463">
        <v>0.317222222</v>
      </c>
      <c r="O5463">
        <v>0</v>
      </c>
      <c r="P5463">
        <v>311</v>
      </c>
      <c r="Q5463">
        <v>0</v>
      </c>
      <c r="R5463">
        <v>0</v>
      </c>
      <c r="S5463">
        <v>0</v>
      </c>
      <c r="T5463">
        <v>87</v>
      </c>
      <c r="U5463">
        <v>0</v>
      </c>
      <c r="V5463">
        <v>0</v>
      </c>
      <c r="W5463">
        <v>0</v>
      </c>
      <c r="X5463">
        <v>19.14032196992499</v>
      </c>
      <c r="Y5463">
        <v>0</v>
      </c>
      <c r="Z5463">
        <v>0</v>
      </c>
      <c r="AA5463">
        <v>0</v>
      </c>
      <c r="AB5463">
        <v>70.212312760160628</v>
      </c>
      <c r="AC5463">
        <v>0</v>
      </c>
      <c r="AD5463">
        <v>0</v>
      </c>
      <c r="AE5463">
        <v>89.352634730085612</v>
      </c>
    </row>
    <row r="5464" spans="1:31" x14ac:dyDescent="0.3">
      <c r="A5464">
        <v>2700327</v>
      </c>
      <c r="B5464">
        <v>1</v>
      </c>
      <c r="C5464" t="s">
        <v>81</v>
      </c>
      <c r="D5464" t="s">
        <v>121</v>
      </c>
      <c r="E5464" t="s">
        <v>132</v>
      </c>
      <c r="F5464" t="s">
        <v>4868</v>
      </c>
      <c r="G5464" t="s">
        <v>134</v>
      </c>
      <c r="H5464" t="s">
        <v>135</v>
      </c>
      <c r="I5464" t="s">
        <v>136</v>
      </c>
      <c r="J5464" t="s">
        <v>137</v>
      </c>
      <c r="K5464" t="s">
        <v>138</v>
      </c>
      <c r="L5464" t="s">
        <v>15347</v>
      </c>
      <c r="M5464" t="s">
        <v>15348</v>
      </c>
      <c r="N5464">
        <v>8.7222222000000002E-2</v>
      </c>
      <c r="O5464">
        <v>3</v>
      </c>
      <c r="P5464">
        <v>294</v>
      </c>
      <c r="Q5464">
        <v>4</v>
      </c>
      <c r="R5464">
        <v>37</v>
      </c>
      <c r="S5464">
        <v>3</v>
      </c>
      <c r="T5464">
        <v>15</v>
      </c>
      <c r="U5464">
        <v>0</v>
      </c>
      <c r="V5464">
        <v>0</v>
      </c>
      <c r="W5464">
        <v>0.96787354414656968</v>
      </c>
      <c r="X5464">
        <v>3.5427415974840084</v>
      </c>
      <c r="Y5464">
        <v>1.4320115453528768</v>
      </c>
      <c r="Z5464">
        <v>1.4907977915964221</v>
      </c>
      <c r="AA5464">
        <v>2.3550868457154288</v>
      </c>
      <c r="AB5464">
        <v>1.1647903176776842</v>
      </c>
      <c r="AC5464">
        <v>0</v>
      </c>
      <c r="AD5464">
        <v>0</v>
      </c>
      <c r="AE5464">
        <v>10.953301641972988</v>
      </c>
    </row>
    <row r="5465" spans="1:31" x14ac:dyDescent="0.3">
      <c r="A5465">
        <v>2700237</v>
      </c>
      <c r="B5465">
        <v>2</v>
      </c>
      <c r="C5465" t="s">
        <v>80</v>
      </c>
      <c r="D5465" t="s">
        <v>106</v>
      </c>
      <c r="E5465" t="s">
        <v>244</v>
      </c>
      <c r="F5465" t="s">
        <v>15349</v>
      </c>
      <c r="G5465" t="s">
        <v>246</v>
      </c>
      <c r="H5465" t="s">
        <v>187</v>
      </c>
      <c r="I5465" t="s">
        <v>136</v>
      </c>
      <c r="J5465" t="s">
        <v>137</v>
      </c>
      <c r="K5465" t="s">
        <v>138</v>
      </c>
      <c r="L5465" t="s">
        <v>15338</v>
      </c>
      <c r="M5465" t="s">
        <v>15350</v>
      </c>
      <c r="N5465">
        <v>0.60666666599999997</v>
      </c>
      <c r="O5465">
        <v>0</v>
      </c>
      <c r="P5465">
        <v>106</v>
      </c>
      <c r="Q5465">
        <v>0</v>
      </c>
      <c r="R5465">
        <v>3</v>
      </c>
      <c r="S5465">
        <v>0</v>
      </c>
      <c r="T5465">
        <v>9</v>
      </c>
      <c r="U5465">
        <v>0</v>
      </c>
      <c r="V5465">
        <v>0</v>
      </c>
      <c r="W5465">
        <v>0</v>
      </c>
      <c r="X5465">
        <v>11.388290893061974</v>
      </c>
      <c r="Y5465">
        <v>0</v>
      </c>
      <c r="Z5465">
        <v>1.1577344100383602</v>
      </c>
      <c r="AA5465">
        <v>0</v>
      </c>
      <c r="AB5465">
        <v>4.2327976560438803</v>
      </c>
      <c r="AC5465">
        <v>0</v>
      </c>
      <c r="AD5465">
        <v>0</v>
      </c>
      <c r="AE5465">
        <v>16.778822959144215</v>
      </c>
    </row>
    <row r="5466" spans="1:31" x14ac:dyDescent="0.3">
      <c r="A5466">
        <v>2700342</v>
      </c>
      <c r="B5466">
        <v>1</v>
      </c>
      <c r="C5466" t="s">
        <v>80</v>
      </c>
      <c r="D5466" t="s">
        <v>85</v>
      </c>
      <c r="E5466" t="s">
        <v>244</v>
      </c>
      <c r="F5466" t="s">
        <v>15351</v>
      </c>
      <c r="G5466" t="s">
        <v>346</v>
      </c>
      <c r="H5466" t="s">
        <v>187</v>
      </c>
      <c r="I5466" t="s">
        <v>136</v>
      </c>
      <c r="J5466" t="s">
        <v>137</v>
      </c>
      <c r="K5466" t="s">
        <v>166</v>
      </c>
      <c r="L5466" t="s">
        <v>15352</v>
      </c>
      <c r="M5466" t="s">
        <v>15353</v>
      </c>
      <c r="N5466">
        <v>0.236666666</v>
      </c>
      <c r="O5466">
        <v>0</v>
      </c>
      <c r="P5466">
        <v>320</v>
      </c>
      <c r="Q5466">
        <v>0</v>
      </c>
      <c r="R5466">
        <v>0</v>
      </c>
      <c r="S5466">
        <v>0</v>
      </c>
      <c r="T5466">
        <v>18</v>
      </c>
      <c r="U5466">
        <v>0</v>
      </c>
      <c r="V5466">
        <v>0</v>
      </c>
      <c r="W5466">
        <v>0</v>
      </c>
      <c r="X5466">
        <v>14.24999336596273</v>
      </c>
      <c r="Y5466">
        <v>0</v>
      </c>
      <c r="Z5466">
        <v>0</v>
      </c>
      <c r="AA5466">
        <v>0</v>
      </c>
      <c r="AB5466">
        <v>8.4120096796754069</v>
      </c>
      <c r="AC5466">
        <v>0</v>
      </c>
      <c r="AD5466">
        <v>0</v>
      </c>
      <c r="AE5466">
        <v>22.662003045638137</v>
      </c>
    </row>
    <row r="5467" spans="1:31" x14ac:dyDescent="0.3">
      <c r="A5467">
        <v>2700343</v>
      </c>
      <c r="B5467">
        <v>1</v>
      </c>
      <c r="C5467" t="s">
        <v>80</v>
      </c>
      <c r="D5467" t="s">
        <v>83</v>
      </c>
      <c r="E5467" t="s">
        <v>132</v>
      </c>
      <c r="F5467" t="s">
        <v>15354</v>
      </c>
      <c r="G5467" t="s">
        <v>134</v>
      </c>
      <c r="H5467" t="s">
        <v>135</v>
      </c>
      <c r="I5467" t="s">
        <v>136</v>
      </c>
      <c r="J5467" t="s">
        <v>137</v>
      </c>
      <c r="K5467" t="s">
        <v>138</v>
      </c>
      <c r="L5467" t="s">
        <v>15355</v>
      </c>
      <c r="M5467" t="s">
        <v>15356</v>
      </c>
      <c r="N5467">
        <v>0.18222222199999999</v>
      </c>
      <c r="O5467">
        <v>4</v>
      </c>
      <c r="P5467">
        <v>31</v>
      </c>
      <c r="Q5467">
        <v>0</v>
      </c>
      <c r="R5467">
        <v>0</v>
      </c>
      <c r="S5467">
        <v>7</v>
      </c>
      <c r="T5467">
        <v>3</v>
      </c>
      <c r="U5467">
        <v>0</v>
      </c>
      <c r="V5467">
        <v>0</v>
      </c>
      <c r="W5467">
        <v>8.0546218501320066</v>
      </c>
      <c r="X5467">
        <v>6.4409109814611405</v>
      </c>
      <c r="Y5467">
        <v>0</v>
      </c>
      <c r="Z5467">
        <v>0</v>
      </c>
      <c r="AA5467">
        <v>20.473237973193879</v>
      </c>
      <c r="AB5467">
        <v>0.33308348286902084</v>
      </c>
      <c r="AC5467">
        <v>0</v>
      </c>
      <c r="AD5467">
        <v>0</v>
      </c>
      <c r="AE5467">
        <v>35.301854287656049</v>
      </c>
    </row>
    <row r="5468" spans="1:31" x14ac:dyDescent="0.3">
      <c r="A5468">
        <v>2685109</v>
      </c>
      <c r="B5468">
        <v>1</v>
      </c>
      <c r="C5468" t="s">
        <v>81</v>
      </c>
      <c r="D5468" t="s">
        <v>121</v>
      </c>
      <c r="E5468" t="s">
        <v>132</v>
      </c>
      <c r="F5468" t="s">
        <v>15357</v>
      </c>
      <c r="G5468" t="s">
        <v>134</v>
      </c>
      <c r="H5468" t="s">
        <v>135</v>
      </c>
      <c r="I5468" t="s">
        <v>136</v>
      </c>
      <c r="J5468" t="s">
        <v>137</v>
      </c>
      <c r="K5468" t="s">
        <v>138</v>
      </c>
      <c r="L5468" t="s">
        <v>15358</v>
      </c>
      <c r="M5468" t="s">
        <v>15359</v>
      </c>
      <c r="N5468">
        <v>0.14222222200000001</v>
      </c>
      <c r="O5468">
        <v>3</v>
      </c>
      <c r="P5468">
        <v>544</v>
      </c>
      <c r="Q5468">
        <v>0</v>
      </c>
      <c r="R5468">
        <v>15</v>
      </c>
      <c r="S5468">
        <v>2</v>
      </c>
      <c r="T5468">
        <v>21</v>
      </c>
      <c r="U5468">
        <v>0</v>
      </c>
      <c r="V5468">
        <v>0</v>
      </c>
      <c r="W5468">
        <v>9.0485994239999992E-2</v>
      </c>
      <c r="X5468">
        <v>10.091139502482216</v>
      </c>
      <c r="Y5468">
        <v>0</v>
      </c>
      <c r="Z5468">
        <v>1.1844863909696286</v>
      </c>
      <c r="AA5468">
        <v>0.49759924254546495</v>
      </c>
      <c r="AB5468">
        <v>1.0869563565065956</v>
      </c>
      <c r="AC5468">
        <v>0</v>
      </c>
      <c r="AD5468">
        <v>0</v>
      </c>
      <c r="AE5468">
        <v>12.950667486743905</v>
      </c>
    </row>
    <row r="5469" spans="1:31" x14ac:dyDescent="0.3">
      <c r="A5469">
        <v>2685137</v>
      </c>
      <c r="B5469">
        <v>1</v>
      </c>
      <c r="C5469" t="s">
        <v>80</v>
      </c>
      <c r="D5469" t="s">
        <v>105</v>
      </c>
      <c r="E5469" t="s">
        <v>160</v>
      </c>
      <c r="F5469" t="s">
        <v>15360</v>
      </c>
      <c r="G5469" t="s">
        <v>7372</v>
      </c>
      <c r="H5469" t="s">
        <v>135</v>
      </c>
      <c r="I5469" t="s">
        <v>136</v>
      </c>
      <c r="J5469" t="s">
        <v>137</v>
      </c>
      <c r="K5469" t="s">
        <v>138</v>
      </c>
      <c r="L5469" t="s">
        <v>15361</v>
      </c>
      <c r="M5469" t="s">
        <v>15362</v>
      </c>
      <c r="N5469">
        <v>9.0366666660000003</v>
      </c>
      <c r="O5469">
        <v>0</v>
      </c>
      <c r="P5469">
        <v>0</v>
      </c>
      <c r="Q5469">
        <v>0</v>
      </c>
      <c r="R5469">
        <v>0</v>
      </c>
      <c r="S5469">
        <v>1</v>
      </c>
      <c r="T5469">
        <v>0</v>
      </c>
      <c r="U5469">
        <v>0</v>
      </c>
      <c r="V5469">
        <v>0</v>
      </c>
      <c r="W5469">
        <v>0</v>
      </c>
      <c r="X5469">
        <v>0</v>
      </c>
      <c r="Y5469">
        <v>0</v>
      </c>
      <c r="Z5469">
        <v>0</v>
      </c>
      <c r="AA5469">
        <v>267.00352864571948</v>
      </c>
      <c r="AB5469">
        <v>0</v>
      </c>
      <c r="AC5469">
        <v>0</v>
      </c>
      <c r="AD5469">
        <v>0</v>
      </c>
      <c r="AE5469">
        <v>267.00352864571948</v>
      </c>
    </row>
    <row r="5470" spans="1:31" x14ac:dyDescent="0.3">
      <c r="A5470">
        <v>2685948</v>
      </c>
      <c r="B5470">
        <v>1</v>
      </c>
      <c r="C5470" t="s">
        <v>80</v>
      </c>
      <c r="D5470" t="s">
        <v>108</v>
      </c>
      <c r="E5470" t="s">
        <v>184</v>
      </c>
      <c r="F5470" t="s">
        <v>15363</v>
      </c>
      <c r="G5470" t="s">
        <v>186</v>
      </c>
      <c r="H5470" t="s">
        <v>187</v>
      </c>
      <c r="I5470" t="s">
        <v>136</v>
      </c>
      <c r="J5470" t="s">
        <v>137</v>
      </c>
      <c r="K5470" t="s">
        <v>138</v>
      </c>
      <c r="L5470" t="s">
        <v>15364</v>
      </c>
      <c r="M5470" t="s">
        <v>15365</v>
      </c>
      <c r="N5470">
        <v>0.92361111100000004</v>
      </c>
      <c r="O5470">
        <v>0</v>
      </c>
      <c r="P5470">
        <v>8</v>
      </c>
      <c r="Q5470">
        <v>0</v>
      </c>
      <c r="R5470">
        <v>4</v>
      </c>
      <c r="S5470">
        <v>0</v>
      </c>
      <c r="T5470">
        <v>2</v>
      </c>
      <c r="U5470">
        <v>0</v>
      </c>
      <c r="V5470">
        <v>0</v>
      </c>
      <c r="W5470">
        <v>0</v>
      </c>
      <c r="X5470">
        <v>0.26706366070573928</v>
      </c>
      <c r="Y5470">
        <v>0</v>
      </c>
      <c r="Z5470">
        <v>1.7816062539676836</v>
      </c>
      <c r="AA5470">
        <v>0</v>
      </c>
      <c r="AB5470">
        <v>7.2190987486537592</v>
      </c>
      <c r="AC5470">
        <v>0</v>
      </c>
      <c r="AD5470">
        <v>0</v>
      </c>
      <c r="AE5470">
        <v>9.2677686633271819</v>
      </c>
    </row>
    <row r="5471" spans="1:31" x14ac:dyDescent="0.3">
      <c r="A5471">
        <v>2688677</v>
      </c>
      <c r="B5471">
        <v>1</v>
      </c>
      <c r="C5471" t="s">
        <v>81</v>
      </c>
      <c r="D5471" t="s">
        <v>127</v>
      </c>
      <c r="E5471" t="s">
        <v>132</v>
      </c>
      <c r="F5471" t="s">
        <v>1803</v>
      </c>
      <c r="G5471" t="s">
        <v>134</v>
      </c>
      <c r="H5471" t="s">
        <v>135</v>
      </c>
      <c r="I5471" t="s">
        <v>136</v>
      </c>
      <c r="J5471" t="s">
        <v>137</v>
      </c>
      <c r="K5471" t="s">
        <v>138</v>
      </c>
      <c r="L5471" t="s">
        <v>15366</v>
      </c>
      <c r="M5471" t="s">
        <v>15367</v>
      </c>
      <c r="N5471">
        <v>1.042777777</v>
      </c>
      <c r="O5471">
        <v>0</v>
      </c>
      <c r="P5471">
        <v>0</v>
      </c>
      <c r="Q5471">
        <v>10</v>
      </c>
      <c r="R5471">
        <v>25</v>
      </c>
      <c r="S5471">
        <v>12</v>
      </c>
      <c r="T5471">
        <v>1</v>
      </c>
      <c r="U5471">
        <v>2</v>
      </c>
      <c r="V5471">
        <v>0</v>
      </c>
      <c r="W5471">
        <v>0</v>
      </c>
      <c r="X5471">
        <v>0</v>
      </c>
      <c r="Y5471">
        <v>2.814195523618912</v>
      </c>
      <c r="Z5471">
        <v>3.8873150429302528</v>
      </c>
      <c r="AA5471">
        <v>143.73788623180747</v>
      </c>
      <c r="AB5471">
        <v>4.4169737967414111</v>
      </c>
      <c r="AC5471">
        <v>23.739218137737605</v>
      </c>
      <c r="AD5471">
        <v>0</v>
      </c>
      <c r="AE5471">
        <v>178.59558873283564</v>
      </c>
    </row>
    <row r="5472" spans="1:31" x14ac:dyDescent="0.3">
      <c r="A5472">
        <v>2688698</v>
      </c>
      <c r="B5472">
        <v>1</v>
      </c>
      <c r="C5472" t="s">
        <v>80</v>
      </c>
      <c r="D5472" t="s">
        <v>103</v>
      </c>
      <c r="E5472" t="s">
        <v>132</v>
      </c>
      <c r="F5472" t="s">
        <v>15368</v>
      </c>
      <c r="G5472" t="s">
        <v>134</v>
      </c>
      <c r="H5472" t="s">
        <v>135</v>
      </c>
      <c r="I5472" t="s">
        <v>136</v>
      </c>
      <c r="J5472" t="s">
        <v>137</v>
      </c>
      <c r="K5472" t="s">
        <v>138</v>
      </c>
      <c r="L5472" t="s">
        <v>15369</v>
      </c>
      <c r="M5472" t="s">
        <v>15370</v>
      </c>
      <c r="N5472">
        <v>0.55472222199999999</v>
      </c>
      <c r="O5472">
        <v>0</v>
      </c>
      <c r="P5472">
        <v>0</v>
      </c>
      <c r="Q5472">
        <v>0</v>
      </c>
      <c r="R5472">
        <v>0</v>
      </c>
      <c r="S5472">
        <v>2</v>
      </c>
      <c r="T5472">
        <v>0</v>
      </c>
      <c r="U5472">
        <v>2</v>
      </c>
      <c r="V5472">
        <v>0</v>
      </c>
      <c r="W5472">
        <v>0</v>
      </c>
      <c r="X5472">
        <v>0</v>
      </c>
      <c r="Y5472">
        <v>0</v>
      </c>
      <c r="Z5472">
        <v>0</v>
      </c>
      <c r="AA5472">
        <v>20.916840231965033</v>
      </c>
      <c r="AB5472">
        <v>0</v>
      </c>
      <c r="AC5472">
        <v>18.346974542653683</v>
      </c>
      <c r="AD5472">
        <v>0</v>
      </c>
      <c r="AE5472">
        <v>39.263814774618716</v>
      </c>
    </row>
    <row r="5473" spans="1:31" x14ac:dyDescent="0.3">
      <c r="A5473">
        <v>2688717</v>
      </c>
      <c r="B5473">
        <v>1</v>
      </c>
      <c r="C5473" t="s">
        <v>81</v>
      </c>
      <c r="D5473" t="s">
        <v>127</v>
      </c>
      <c r="E5473" t="s">
        <v>145</v>
      </c>
      <c r="F5473" t="s">
        <v>15371</v>
      </c>
      <c r="G5473" t="s">
        <v>165</v>
      </c>
      <c r="H5473" t="s">
        <v>135</v>
      </c>
      <c r="I5473" t="s">
        <v>136</v>
      </c>
      <c r="J5473" t="s">
        <v>137</v>
      </c>
      <c r="K5473" t="s">
        <v>166</v>
      </c>
      <c r="L5473" t="s">
        <v>15372</v>
      </c>
      <c r="M5473" t="s">
        <v>15373</v>
      </c>
      <c r="N5473">
        <v>1.5647222220000001</v>
      </c>
      <c r="O5473">
        <v>0</v>
      </c>
      <c r="P5473">
        <v>350</v>
      </c>
      <c r="Q5473">
        <v>0</v>
      </c>
      <c r="R5473">
        <v>0</v>
      </c>
      <c r="S5473">
        <v>1</v>
      </c>
      <c r="T5473">
        <v>17</v>
      </c>
      <c r="U5473">
        <v>0</v>
      </c>
      <c r="V5473">
        <v>0</v>
      </c>
      <c r="W5473">
        <v>0</v>
      </c>
      <c r="X5473">
        <v>103.10949756343314</v>
      </c>
      <c r="Y5473">
        <v>0</v>
      </c>
      <c r="Z5473">
        <v>0</v>
      </c>
      <c r="AA5473">
        <v>2.0346506122800001</v>
      </c>
      <c r="AB5473">
        <v>33.125943202040204</v>
      </c>
      <c r="AC5473">
        <v>0</v>
      </c>
      <c r="AD5473">
        <v>0</v>
      </c>
      <c r="AE5473">
        <v>138.27009137775335</v>
      </c>
    </row>
    <row r="5474" spans="1:31" x14ac:dyDescent="0.3">
      <c r="A5474">
        <v>2688767</v>
      </c>
      <c r="B5474">
        <v>1</v>
      </c>
      <c r="C5474" t="s">
        <v>81</v>
      </c>
      <c r="D5474" t="s">
        <v>127</v>
      </c>
      <c r="E5474" t="s">
        <v>145</v>
      </c>
      <c r="F5474" t="s">
        <v>15374</v>
      </c>
      <c r="G5474" t="s">
        <v>134</v>
      </c>
      <c r="H5474" t="s">
        <v>135</v>
      </c>
      <c r="I5474" t="s">
        <v>136</v>
      </c>
      <c r="J5474" t="s">
        <v>137</v>
      </c>
      <c r="K5474" t="s">
        <v>138</v>
      </c>
      <c r="L5474" t="s">
        <v>7086</v>
      </c>
      <c r="M5474" t="s">
        <v>15375</v>
      </c>
      <c r="N5474">
        <v>3.9925000000000002</v>
      </c>
      <c r="O5474">
        <v>0</v>
      </c>
      <c r="P5474">
        <v>373</v>
      </c>
      <c r="Q5474">
        <v>0</v>
      </c>
      <c r="R5474">
        <v>26</v>
      </c>
      <c r="S5474">
        <v>0</v>
      </c>
      <c r="T5474">
        <v>46</v>
      </c>
      <c r="U5474">
        <v>0</v>
      </c>
      <c r="V5474">
        <v>0</v>
      </c>
      <c r="W5474">
        <v>0</v>
      </c>
      <c r="X5474">
        <v>264.21224504504175</v>
      </c>
      <c r="Y5474">
        <v>0</v>
      </c>
      <c r="Z5474">
        <v>107.102185077717</v>
      </c>
      <c r="AA5474">
        <v>0</v>
      </c>
      <c r="AB5474">
        <v>75.450985989846615</v>
      </c>
      <c r="AC5474">
        <v>0</v>
      </c>
      <c r="AD5474">
        <v>0</v>
      </c>
      <c r="AE5474">
        <v>446.76541611260535</v>
      </c>
    </row>
    <row r="5475" spans="1:31" x14ac:dyDescent="0.3">
      <c r="A5475">
        <v>2690715</v>
      </c>
      <c r="B5475">
        <v>1</v>
      </c>
      <c r="C5475" t="s">
        <v>81</v>
      </c>
      <c r="D5475" t="s">
        <v>127</v>
      </c>
      <c r="E5475" t="s">
        <v>132</v>
      </c>
      <c r="F5475" t="s">
        <v>11945</v>
      </c>
      <c r="G5475" t="s">
        <v>134</v>
      </c>
      <c r="H5475" t="s">
        <v>135</v>
      </c>
      <c r="I5475" t="s">
        <v>136</v>
      </c>
      <c r="J5475" t="s">
        <v>137</v>
      </c>
      <c r="K5475" t="s">
        <v>138</v>
      </c>
      <c r="L5475" t="s">
        <v>15376</v>
      </c>
      <c r="M5475" t="s">
        <v>15377</v>
      </c>
      <c r="N5475">
        <v>0.322222222</v>
      </c>
      <c r="O5475">
        <v>10</v>
      </c>
      <c r="P5475">
        <v>308</v>
      </c>
      <c r="Q5475">
        <v>307</v>
      </c>
      <c r="R5475">
        <v>446</v>
      </c>
      <c r="S5475">
        <v>44</v>
      </c>
      <c r="T5475">
        <v>49</v>
      </c>
      <c r="U5475">
        <v>0</v>
      </c>
      <c r="V5475">
        <v>1</v>
      </c>
      <c r="W5475">
        <v>1.1017138475549255</v>
      </c>
      <c r="X5475">
        <v>17.220247258737206</v>
      </c>
      <c r="Y5475">
        <v>43.114691021738984</v>
      </c>
      <c r="Z5475">
        <v>27.153393536282504</v>
      </c>
      <c r="AA5475">
        <v>54.662826044987177</v>
      </c>
      <c r="AB5475">
        <v>5.7127953916111203</v>
      </c>
      <c r="AC5475">
        <v>0</v>
      </c>
      <c r="AD5475">
        <v>26.937598939288893</v>
      </c>
      <c r="AE5475">
        <v>175.9032660402008</v>
      </c>
    </row>
    <row r="5476" spans="1:31" x14ac:dyDescent="0.3">
      <c r="A5476">
        <v>2691034</v>
      </c>
      <c r="B5476">
        <v>1</v>
      </c>
      <c r="C5476" t="s">
        <v>81</v>
      </c>
      <c r="D5476" t="s">
        <v>127</v>
      </c>
      <c r="E5476" t="s">
        <v>160</v>
      </c>
      <c r="F5476" t="s">
        <v>3780</v>
      </c>
      <c r="G5476" t="s">
        <v>134</v>
      </c>
      <c r="H5476" t="s">
        <v>135</v>
      </c>
      <c r="I5476" t="s">
        <v>136</v>
      </c>
      <c r="J5476" t="s">
        <v>137</v>
      </c>
      <c r="K5476" t="s">
        <v>138</v>
      </c>
      <c r="L5476" t="s">
        <v>15378</v>
      </c>
      <c r="M5476" t="s">
        <v>15379</v>
      </c>
      <c r="N5476">
        <v>0.15444444399999999</v>
      </c>
      <c r="O5476">
        <v>0</v>
      </c>
      <c r="P5476">
        <v>0</v>
      </c>
      <c r="Q5476">
        <v>0</v>
      </c>
      <c r="R5476">
        <v>0</v>
      </c>
      <c r="S5476">
        <v>2</v>
      </c>
      <c r="T5476">
        <v>0</v>
      </c>
      <c r="U5476">
        <v>0</v>
      </c>
      <c r="V5476">
        <v>0</v>
      </c>
      <c r="W5476">
        <v>0</v>
      </c>
      <c r="X5476">
        <v>0</v>
      </c>
      <c r="Y5476">
        <v>0</v>
      </c>
      <c r="Z5476">
        <v>0</v>
      </c>
      <c r="AA5476">
        <v>442.68945951208389</v>
      </c>
      <c r="AB5476">
        <v>0</v>
      </c>
      <c r="AC5476">
        <v>0</v>
      </c>
      <c r="AD5476">
        <v>0</v>
      </c>
      <c r="AE5476">
        <v>442.68945951208389</v>
      </c>
    </row>
    <row r="5477" spans="1:31" x14ac:dyDescent="0.3">
      <c r="A5477">
        <v>2699459</v>
      </c>
      <c r="B5477">
        <v>1</v>
      </c>
      <c r="C5477" t="s">
        <v>81</v>
      </c>
      <c r="D5477" t="s">
        <v>113</v>
      </c>
      <c r="E5477" t="s">
        <v>213</v>
      </c>
      <c r="F5477" t="s">
        <v>15380</v>
      </c>
      <c r="G5477" t="s">
        <v>147</v>
      </c>
      <c r="H5477" t="s">
        <v>187</v>
      </c>
      <c r="I5477" t="s">
        <v>136</v>
      </c>
      <c r="J5477" t="s">
        <v>3</v>
      </c>
      <c r="K5477" t="s">
        <v>138</v>
      </c>
      <c r="L5477" t="s">
        <v>15381</v>
      </c>
      <c r="M5477" t="s">
        <v>15382</v>
      </c>
      <c r="N5477">
        <v>3.971944444</v>
      </c>
      <c r="O5477">
        <v>0</v>
      </c>
      <c r="P5477">
        <v>0</v>
      </c>
      <c r="Q5477">
        <v>0</v>
      </c>
      <c r="R5477">
        <v>0</v>
      </c>
      <c r="S5477">
        <v>0</v>
      </c>
      <c r="T5477">
        <v>1</v>
      </c>
      <c r="U5477">
        <v>0</v>
      </c>
      <c r="V5477">
        <v>0</v>
      </c>
      <c r="W5477">
        <v>0</v>
      </c>
      <c r="X5477">
        <v>0</v>
      </c>
      <c r="Y5477">
        <v>0</v>
      </c>
      <c r="Z5477">
        <v>0</v>
      </c>
      <c r="AA5477">
        <v>0</v>
      </c>
      <c r="AB5477">
        <v>19.07270134625697</v>
      </c>
      <c r="AC5477">
        <v>0</v>
      </c>
      <c r="AD5477">
        <v>0</v>
      </c>
      <c r="AE5477">
        <v>19.07270134625697</v>
      </c>
    </row>
    <row r="5478" spans="1:31" x14ac:dyDescent="0.3">
      <c r="A5478">
        <v>2700175</v>
      </c>
      <c r="B5478">
        <v>1</v>
      </c>
      <c r="C5478" t="s">
        <v>81</v>
      </c>
      <c r="D5478" t="s">
        <v>115</v>
      </c>
      <c r="E5478" t="s">
        <v>184</v>
      </c>
      <c r="F5478" t="s">
        <v>15383</v>
      </c>
      <c r="G5478" t="s">
        <v>186</v>
      </c>
      <c r="H5478" t="s">
        <v>187</v>
      </c>
      <c r="I5478" t="s">
        <v>136</v>
      </c>
      <c r="J5478" t="s">
        <v>137</v>
      </c>
      <c r="K5478" t="s">
        <v>138</v>
      </c>
      <c r="L5478" t="s">
        <v>15384</v>
      </c>
      <c r="M5478" t="s">
        <v>15385</v>
      </c>
      <c r="N5478">
        <v>4.8536111110000002</v>
      </c>
      <c r="O5478">
        <v>0</v>
      </c>
      <c r="P5478">
        <v>1</v>
      </c>
      <c r="Q5478">
        <v>0</v>
      </c>
      <c r="R5478">
        <v>4</v>
      </c>
      <c r="S5478">
        <v>0</v>
      </c>
      <c r="T5478">
        <v>0</v>
      </c>
      <c r="U5478">
        <v>0</v>
      </c>
      <c r="V5478">
        <v>0</v>
      </c>
      <c r="W5478">
        <v>0</v>
      </c>
      <c r="X5478">
        <v>0</v>
      </c>
      <c r="Y5478">
        <v>0</v>
      </c>
      <c r="Z5478">
        <v>5.6731295787255558</v>
      </c>
      <c r="AA5478">
        <v>0</v>
      </c>
      <c r="AB5478">
        <v>0</v>
      </c>
      <c r="AC5478">
        <v>0</v>
      </c>
      <c r="AD5478">
        <v>0</v>
      </c>
      <c r="AE5478">
        <v>5.6731295787255558</v>
      </c>
    </row>
    <row r="5479" spans="1:31" x14ac:dyDescent="0.3">
      <c r="A5479">
        <v>2700241</v>
      </c>
      <c r="B5479">
        <v>1</v>
      </c>
      <c r="C5479" t="s">
        <v>80</v>
      </c>
      <c r="D5479" t="s">
        <v>104</v>
      </c>
      <c r="E5479" t="s">
        <v>213</v>
      </c>
      <c r="F5479" t="s">
        <v>15386</v>
      </c>
      <c r="G5479" t="s">
        <v>831</v>
      </c>
      <c r="H5479" t="s">
        <v>187</v>
      </c>
      <c r="I5479" t="s">
        <v>136</v>
      </c>
      <c r="J5479" t="s">
        <v>137</v>
      </c>
      <c r="K5479" t="s">
        <v>138</v>
      </c>
      <c r="L5479" t="s">
        <v>15387</v>
      </c>
      <c r="M5479" t="s">
        <v>15388</v>
      </c>
      <c r="N5479">
        <v>3.099444444</v>
      </c>
      <c r="O5479">
        <v>0</v>
      </c>
      <c r="P5479">
        <v>5</v>
      </c>
      <c r="Q5479">
        <v>0</v>
      </c>
      <c r="R5479">
        <v>0</v>
      </c>
      <c r="S5479">
        <v>0</v>
      </c>
      <c r="T5479">
        <v>0</v>
      </c>
      <c r="U5479">
        <v>0</v>
      </c>
      <c r="V5479">
        <v>0</v>
      </c>
      <c r="W5479">
        <v>0</v>
      </c>
      <c r="X5479">
        <v>2.9746137484952535</v>
      </c>
      <c r="Y5479">
        <v>0</v>
      </c>
      <c r="Z5479">
        <v>0</v>
      </c>
      <c r="AA5479">
        <v>0</v>
      </c>
      <c r="AB5479">
        <v>0</v>
      </c>
      <c r="AC5479">
        <v>0</v>
      </c>
      <c r="AD5479">
        <v>0</v>
      </c>
      <c r="AE5479">
        <v>2.9746137484952535</v>
      </c>
    </row>
    <row r="5480" spans="1:31" x14ac:dyDescent="0.3">
      <c r="A5480">
        <v>2700269</v>
      </c>
      <c r="B5480">
        <v>1</v>
      </c>
      <c r="C5480" t="s">
        <v>81</v>
      </c>
      <c r="D5480" t="s">
        <v>122</v>
      </c>
      <c r="E5480" t="s">
        <v>213</v>
      </c>
      <c r="F5480" t="s">
        <v>15389</v>
      </c>
      <c r="G5480" t="s">
        <v>147</v>
      </c>
      <c r="H5480" t="s">
        <v>187</v>
      </c>
      <c r="I5480" t="s">
        <v>136</v>
      </c>
      <c r="J5480" t="s">
        <v>3</v>
      </c>
      <c r="K5480" t="s">
        <v>138</v>
      </c>
      <c r="L5480" t="s">
        <v>15390</v>
      </c>
      <c r="M5480" t="s">
        <v>15391</v>
      </c>
      <c r="N5480">
        <v>1.6686111109999999</v>
      </c>
      <c r="O5480">
        <v>0</v>
      </c>
      <c r="P5480">
        <v>3</v>
      </c>
      <c r="Q5480">
        <v>0</v>
      </c>
      <c r="R5480">
        <v>0</v>
      </c>
      <c r="S5480">
        <v>0</v>
      </c>
      <c r="T5480">
        <v>0</v>
      </c>
      <c r="U5480">
        <v>0</v>
      </c>
      <c r="V5480">
        <v>0</v>
      </c>
      <c r="W5480">
        <v>0</v>
      </c>
      <c r="X5480">
        <v>0.40363658739837011</v>
      </c>
      <c r="Y5480">
        <v>0</v>
      </c>
      <c r="Z5480">
        <v>0</v>
      </c>
      <c r="AA5480">
        <v>0</v>
      </c>
      <c r="AB5480">
        <v>0</v>
      </c>
      <c r="AC5480">
        <v>0</v>
      </c>
      <c r="AD5480">
        <v>0</v>
      </c>
      <c r="AE5480">
        <v>0.40363658739837011</v>
      </c>
    </row>
    <row r="5481" spans="1:31" x14ac:dyDescent="0.3">
      <c r="A5481">
        <v>2700313</v>
      </c>
      <c r="B5481">
        <v>1</v>
      </c>
      <c r="C5481" t="s">
        <v>80</v>
      </c>
      <c r="D5481" t="s">
        <v>100</v>
      </c>
      <c r="E5481" t="s">
        <v>184</v>
      </c>
      <c r="F5481" t="s">
        <v>15392</v>
      </c>
      <c r="G5481" t="s">
        <v>186</v>
      </c>
      <c r="H5481" t="s">
        <v>187</v>
      </c>
      <c r="I5481" t="s">
        <v>136</v>
      </c>
      <c r="J5481" t="s">
        <v>137</v>
      </c>
      <c r="K5481" t="s">
        <v>138</v>
      </c>
      <c r="L5481" t="s">
        <v>15393</v>
      </c>
      <c r="M5481" t="s">
        <v>15394</v>
      </c>
      <c r="N5481">
        <v>1.621111111</v>
      </c>
      <c r="O5481">
        <v>0</v>
      </c>
      <c r="P5481">
        <v>9</v>
      </c>
      <c r="Q5481">
        <v>0</v>
      </c>
      <c r="R5481">
        <v>0</v>
      </c>
      <c r="S5481">
        <v>0</v>
      </c>
      <c r="T5481">
        <v>2</v>
      </c>
      <c r="U5481">
        <v>0</v>
      </c>
      <c r="V5481">
        <v>0</v>
      </c>
      <c r="W5481">
        <v>0</v>
      </c>
      <c r="X5481">
        <v>1.9725993870489416</v>
      </c>
      <c r="Y5481">
        <v>0</v>
      </c>
      <c r="Z5481">
        <v>0</v>
      </c>
      <c r="AA5481">
        <v>0</v>
      </c>
      <c r="AB5481">
        <v>2.841676865590038</v>
      </c>
      <c r="AC5481">
        <v>0</v>
      </c>
      <c r="AD5481">
        <v>0</v>
      </c>
      <c r="AE5481">
        <v>4.8142762526389795</v>
      </c>
    </row>
    <row r="5482" spans="1:31" x14ac:dyDescent="0.3">
      <c r="A5482">
        <v>2700326</v>
      </c>
      <c r="B5482">
        <v>1</v>
      </c>
      <c r="C5482" t="s">
        <v>81</v>
      </c>
      <c r="D5482" t="s">
        <v>118</v>
      </c>
      <c r="E5482" t="s">
        <v>213</v>
      </c>
      <c r="F5482" t="s">
        <v>15395</v>
      </c>
      <c r="G5482" t="s">
        <v>688</v>
      </c>
      <c r="H5482" t="s">
        <v>187</v>
      </c>
      <c r="I5482" t="s">
        <v>136</v>
      </c>
      <c r="J5482" t="s">
        <v>137</v>
      </c>
      <c r="K5482" t="s">
        <v>138</v>
      </c>
      <c r="L5482" t="s">
        <v>15396</v>
      </c>
      <c r="M5482" t="s">
        <v>15397</v>
      </c>
      <c r="N5482">
        <v>1.495833333</v>
      </c>
      <c r="O5482">
        <v>0</v>
      </c>
      <c r="P5482">
        <v>1</v>
      </c>
      <c r="Q5482">
        <v>0</v>
      </c>
      <c r="R5482">
        <v>0</v>
      </c>
      <c r="S5482">
        <v>0</v>
      </c>
      <c r="T5482">
        <v>0</v>
      </c>
      <c r="U5482">
        <v>0</v>
      </c>
      <c r="V5482">
        <v>0</v>
      </c>
      <c r="W5482">
        <v>0</v>
      </c>
      <c r="X5482">
        <v>0.13957101459912002</v>
      </c>
      <c r="Y5482">
        <v>0</v>
      </c>
      <c r="Z5482">
        <v>0</v>
      </c>
      <c r="AA5482">
        <v>0</v>
      </c>
      <c r="AB5482">
        <v>0</v>
      </c>
      <c r="AC5482">
        <v>0</v>
      </c>
      <c r="AD5482">
        <v>0</v>
      </c>
      <c r="AE5482">
        <v>0.13957101459912002</v>
      </c>
    </row>
    <row r="5483" spans="1:31" x14ac:dyDescent="0.3">
      <c r="A5483">
        <v>2700338</v>
      </c>
      <c r="B5483">
        <v>1</v>
      </c>
      <c r="C5483" t="s">
        <v>80</v>
      </c>
      <c r="D5483" t="s">
        <v>97</v>
      </c>
      <c r="E5483" t="s">
        <v>213</v>
      </c>
      <c r="F5483" t="s">
        <v>15398</v>
      </c>
      <c r="G5483" t="s">
        <v>215</v>
      </c>
      <c r="H5483" t="s">
        <v>187</v>
      </c>
      <c r="I5483" t="s">
        <v>136</v>
      </c>
      <c r="J5483" t="s">
        <v>137</v>
      </c>
      <c r="K5483" t="s">
        <v>138</v>
      </c>
      <c r="L5483" t="s">
        <v>15399</v>
      </c>
      <c r="M5483" t="s">
        <v>15400</v>
      </c>
      <c r="N5483">
        <v>1.0991666659999999</v>
      </c>
      <c r="O5483">
        <v>0</v>
      </c>
      <c r="P5483">
        <v>0</v>
      </c>
      <c r="Q5483">
        <v>0</v>
      </c>
      <c r="R5483">
        <v>0</v>
      </c>
      <c r="S5483">
        <v>0</v>
      </c>
      <c r="T5483">
        <v>1</v>
      </c>
      <c r="U5483">
        <v>0</v>
      </c>
      <c r="V5483">
        <v>0</v>
      </c>
      <c r="W5483">
        <v>0</v>
      </c>
      <c r="X5483">
        <v>0</v>
      </c>
      <c r="Y5483">
        <v>0</v>
      </c>
      <c r="Z5483">
        <v>0</v>
      </c>
      <c r="AA5483">
        <v>0</v>
      </c>
      <c r="AB5483">
        <v>0.61807341854317011</v>
      </c>
      <c r="AC5483">
        <v>0</v>
      </c>
      <c r="AD5483">
        <v>0</v>
      </c>
      <c r="AE5483">
        <v>0.61807341854317011</v>
      </c>
    </row>
    <row r="5484" spans="1:31" x14ac:dyDescent="0.3">
      <c r="A5484">
        <v>2700366</v>
      </c>
      <c r="B5484">
        <v>1</v>
      </c>
      <c r="C5484" t="s">
        <v>80</v>
      </c>
      <c r="D5484" t="s">
        <v>82</v>
      </c>
      <c r="E5484" t="s">
        <v>428</v>
      </c>
      <c r="F5484" t="s">
        <v>15401</v>
      </c>
      <c r="G5484" t="s">
        <v>409</v>
      </c>
      <c r="H5484" t="s">
        <v>187</v>
      </c>
      <c r="I5484" t="s">
        <v>136</v>
      </c>
      <c r="J5484" t="s">
        <v>137</v>
      </c>
      <c r="K5484" t="s">
        <v>138</v>
      </c>
      <c r="L5484" t="s">
        <v>15402</v>
      </c>
      <c r="M5484" t="s">
        <v>15403</v>
      </c>
      <c r="N5484">
        <v>0.49361111099999999</v>
      </c>
      <c r="O5484">
        <v>0</v>
      </c>
      <c r="P5484">
        <v>0</v>
      </c>
      <c r="Q5484">
        <v>0</v>
      </c>
      <c r="R5484">
        <v>0</v>
      </c>
      <c r="S5484">
        <v>0</v>
      </c>
      <c r="T5484">
        <v>18</v>
      </c>
      <c r="U5484">
        <v>0</v>
      </c>
      <c r="V5484">
        <v>0</v>
      </c>
      <c r="W5484">
        <v>0</v>
      </c>
      <c r="X5484">
        <v>0</v>
      </c>
      <c r="Y5484">
        <v>0</v>
      </c>
      <c r="Z5484">
        <v>0</v>
      </c>
      <c r="AA5484">
        <v>0</v>
      </c>
      <c r="AB5484">
        <v>20.299751718327922</v>
      </c>
      <c r="AC5484">
        <v>0</v>
      </c>
      <c r="AD5484">
        <v>0</v>
      </c>
      <c r="AE5484">
        <v>20.299751718327922</v>
      </c>
    </row>
    <row r="5485" spans="1:31" x14ac:dyDescent="0.3">
      <c r="A5485">
        <v>2700368</v>
      </c>
      <c r="B5485">
        <v>1</v>
      </c>
      <c r="C5485" t="s">
        <v>80</v>
      </c>
      <c r="D5485" t="s">
        <v>82</v>
      </c>
      <c r="E5485" t="s">
        <v>428</v>
      </c>
      <c r="F5485" t="s">
        <v>15126</v>
      </c>
      <c r="G5485" t="s">
        <v>409</v>
      </c>
      <c r="H5485" t="s">
        <v>187</v>
      </c>
      <c r="I5485" t="s">
        <v>136</v>
      </c>
      <c r="J5485" t="s">
        <v>137</v>
      </c>
      <c r="K5485" t="s">
        <v>138</v>
      </c>
      <c r="L5485" t="s">
        <v>15404</v>
      </c>
      <c r="M5485" t="s">
        <v>15405</v>
      </c>
      <c r="N5485">
        <v>0.56277777699999998</v>
      </c>
      <c r="O5485">
        <v>0</v>
      </c>
      <c r="P5485">
        <v>0</v>
      </c>
      <c r="Q5485">
        <v>0</v>
      </c>
      <c r="R5485">
        <v>0</v>
      </c>
      <c r="S5485">
        <v>0</v>
      </c>
      <c r="T5485">
        <v>59</v>
      </c>
      <c r="U5485">
        <v>0</v>
      </c>
      <c r="V5485">
        <v>0</v>
      </c>
      <c r="W5485">
        <v>0</v>
      </c>
      <c r="X5485">
        <v>0</v>
      </c>
      <c r="Y5485">
        <v>0</v>
      </c>
      <c r="Z5485">
        <v>0</v>
      </c>
      <c r="AA5485">
        <v>0</v>
      </c>
      <c r="AB5485">
        <v>39.814056456167037</v>
      </c>
      <c r="AC5485">
        <v>0</v>
      </c>
      <c r="AD5485">
        <v>0</v>
      </c>
      <c r="AE5485">
        <v>39.814056456167037</v>
      </c>
    </row>
    <row r="5486" spans="1:31" x14ac:dyDescent="0.3">
      <c r="A5486">
        <v>2700381</v>
      </c>
      <c r="B5486">
        <v>1</v>
      </c>
      <c r="C5486" t="s">
        <v>80</v>
      </c>
      <c r="D5486" t="s">
        <v>90</v>
      </c>
      <c r="E5486" t="s">
        <v>244</v>
      </c>
      <c r="F5486" t="s">
        <v>9040</v>
      </c>
      <c r="G5486" t="s">
        <v>165</v>
      </c>
      <c r="H5486" t="s">
        <v>187</v>
      </c>
      <c r="I5486" t="s">
        <v>136</v>
      </c>
      <c r="J5486" t="s">
        <v>137</v>
      </c>
      <c r="K5486" t="s">
        <v>166</v>
      </c>
      <c r="L5486" t="s">
        <v>15406</v>
      </c>
      <c r="M5486" t="s">
        <v>15407</v>
      </c>
      <c r="N5486">
        <v>0.54388888800000001</v>
      </c>
      <c r="O5486">
        <v>0</v>
      </c>
      <c r="P5486">
        <v>1313</v>
      </c>
      <c r="Q5486">
        <v>0</v>
      </c>
      <c r="R5486">
        <v>0</v>
      </c>
      <c r="S5486">
        <v>0</v>
      </c>
      <c r="T5486">
        <v>110</v>
      </c>
      <c r="U5486">
        <v>0</v>
      </c>
      <c r="V5486">
        <v>0</v>
      </c>
      <c r="W5486">
        <v>0</v>
      </c>
      <c r="X5486">
        <v>120.8332406997455</v>
      </c>
      <c r="Y5486">
        <v>0</v>
      </c>
      <c r="Z5486">
        <v>0</v>
      </c>
      <c r="AA5486">
        <v>0</v>
      </c>
      <c r="AB5486">
        <v>56.049823919645945</v>
      </c>
      <c r="AC5486">
        <v>0</v>
      </c>
      <c r="AD5486">
        <v>0</v>
      </c>
      <c r="AE5486">
        <v>176.88306461939146</v>
      </c>
    </row>
    <row r="5487" spans="1:31" x14ac:dyDescent="0.3">
      <c r="A5487">
        <v>2686467</v>
      </c>
      <c r="B5487">
        <v>1</v>
      </c>
      <c r="C5487" t="s">
        <v>80</v>
      </c>
      <c r="D5487" t="s">
        <v>103</v>
      </c>
      <c r="E5487" t="s">
        <v>244</v>
      </c>
      <c r="F5487" t="s">
        <v>15408</v>
      </c>
      <c r="G5487" t="s">
        <v>165</v>
      </c>
      <c r="H5487" t="s">
        <v>187</v>
      </c>
      <c r="I5487" t="s">
        <v>136</v>
      </c>
      <c r="J5487" t="s">
        <v>137</v>
      </c>
      <c r="K5487" t="s">
        <v>166</v>
      </c>
      <c r="L5487" t="s">
        <v>15409</v>
      </c>
      <c r="M5487" t="s">
        <v>15410</v>
      </c>
      <c r="N5487">
        <v>0.95166666600000005</v>
      </c>
      <c r="O5487">
        <v>0</v>
      </c>
      <c r="P5487">
        <v>379</v>
      </c>
      <c r="Q5487">
        <v>0</v>
      </c>
      <c r="R5487">
        <v>0</v>
      </c>
      <c r="S5487">
        <v>0</v>
      </c>
      <c r="T5487">
        <v>45</v>
      </c>
      <c r="U5487">
        <v>0</v>
      </c>
      <c r="V5487">
        <v>0</v>
      </c>
      <c r="W5487">
        <v>0</v>
      </c>
      <c r="X5487">
        <v>64.540461226453573</v>
      </c>
      <c r="Y5487">
        <v>0</v>
      </c>
      <c r="Z5487">
        <v>0</v>
      </c>
      <c r="AA5487">
        <v>0</v>
      </c>
      <c r="AB5487">
        <v>52.99910930770362</v>
      </c>
      <c r="AC5487">
        <v>0</v>
      </c>
      <c r="AD5487">
        <v>0</v>
      </c>
      <c r="AE5487">
        <v>117.53957053415719</v>
      </c>
    </row>
    <row r="5488" spans="1:31" x14ac:dyDescent="0.3">
      <c r="A5488">
        <v>2686671</v>
      </c>
      <c r="B5488">
        <v>1</v>
      </c>
      <c r="C5488" t="s">
        <v>81</v>
      </c>
      <c r="D5488" t="s">
        <v>118</v>
      </c>
      <c r="E5488" t="s">
        <v>145</v>
      </c>
      <c r="F5488" t="s">
        <v>10430</v>
      </c>
      <c r="G5488" t="s">
        <v>1946</v>
      </c>
      <c r="H5488" t="s">
        <v>135</v>
      </c>
      <c r="I5488" t="s">
        <v>136</v>
      </c>
      <c r="J5488" t="s">
        <v>137</v>
      </c>
      <c r="K5488" t="s">
        <v>138</v>
      </c>
      <c r="L5488" t="s">
        <v>15411</v>
      </c>
      <c r="M5488" t="s">
        <v>15412</v>
      </c>
      <c r="N5488">
        <v>1.720555555</v>
      </c>
      <c r="O5488">
        <v>0</v>
      </c>
      <c r="P5488">
        <v>116</v>
      </c>
      <c r="Q5488">
        <v>0</v>
      </c>
      <c r="R5488">
        <v>3</v>
      </c>
      <c r="S5488">
        <v>0</v>
      </c>
      <c r="T5488">
        <v>4</v>
      </c>
      <c r="U5488">
        <v>0</v>
      </c>
      <c r="V5488">
        <v>0</v>
      </c>
      <c r="W5488">
        <v>0</v>
      </c>
      <c r="X5488">
        <v>25.908055647247441</v>
      </c>
      <c r="Y5488">
        <v>0</v>
      </c>
      <c r="Z5488">
        <v>0</v>
      </c>
      <c r="AA5488">
        <v>0</v>
      </c>
      <c r="AB5488">
        <v>1.5784304364255797</v>
      </c>
      <c r="AC5488">
        <v>0</v>
      </c>
      <c r="AD5488">
        <v>0</v>
      </c>
      <c r="AE5488">
        <v>27.486486083673022</v>
      </c>
    </row>
    <row r="5489" spans="1:31" x14ac:dyDescent="0.3">
      <c r="A5489">
        <v>2700057</v>
      </c>
      <c r="B5489">
        <v>1</v>
      </c>
      <c r="C5489" t="s">
        <v>80</v>
      </c>
      <c r="D5489" t="s">
        <v>108</v>
      </c>
      <c r="E5489" t="s">
        <v>184</v>
      </c>
      <c r="F5489" t="s">
        <v>15413</v>
      </c>
      <c r="G5489" t="s">
        <v>346</v>
      </c>
      <c r="H5489" t="s">
        <v>187</v>
      </c>
      <c r="I5489" t="s">
        <v>136</v>
      </c>
      <c r="J5489" t="s">
        <v>137</v>
      </c>
      <c r="K5489" t="s">
        <v>166</v>
      </c>
      <c r="L5489" t="s">
        <v>15414</v>
      </c>
      <c r="M5489" t="s">
        <v>15415</v>
      </c>
      <c r="N5489">
        <v>6.352777777</v>
      </c>
      <c r="O5489">
        <v>0</v>
      </c>
      <c r="P5489">
        <v>19</v>
      </c>
      <c r="Q5489">
        <v>0</v>
      </c>
      <c r="R5489">
        <v>4</v>
      </c>
      <c r="S5489">
        <v>0</v>
      </c>
      <c r="T5489">
        <v>7</v>
      </c>
      <c r="U5489">
        <v>0</v>
      </c>
      <c r="V5489">
        <v>0</v>
      </c>
      <c r="W5489">
        <v>0</v>
      </c>
      <c r="X5489">
        <v>24.368111317295096</v>
      </c>
      <c r="Y5489">
        <v>0</v>
      </c>
      <c r="Z5489">
        <v>35.517170515068642</v>
      </c>
      <c r="AA5489">
        <v>0</v>
      </c>
      <c r="AB5489">
        <v>12.307826190995501</v>
      </c>
      <c r="AC5489">
        <v>0</v>
      </c>
      <c r="AD5489">
        <v>0</v>
      </c>
      <c r="AE5489">
        <v>72.193108023359244</v>
      </c>
    </row>
    <row r="5490" spans="1:31" x14ac:dyDescent="0.3">
      <c r="A5490">
        <v>2700329</v>
      </c>
      <c r="B5490">
        <v>1</v>
      </c>
      <c r="C5490" t="s">
        <v>80</v>
      </c>
      <c r="D5490" t="s">
        <v>83</v>
      </c>
      <c r="E5490" t="s">
        <v>145</v>
      </c>
      <c r="F5490" t="s">
        <v>15416</v>
      </c>
      <c r="G5490" t="s">
        <v>165</v>
      </c>
      <c r="H5490" t="s">
        <v>135</v>
      </c>
      <c r="I5490" t="s">
        <v>136</v>
      </c>
      <c r="J5490" t="s">
        <v>137</v>
      </c>
      <c r="K5490" t="s">
        <v>166</v>
      </c>
      <c r="L5490" t="s">
        <v>15417</v>
      </c>
      <c r="M5490" t="s">
        <v>15418</v>
      </c>
      <c r="N5490">
        <v>2.156111111</v>
      </c>
      <c r="O5490">
        <v>0</v>
      </c>
      <c r="P5490">
        <v>330</v>
      </c>
      <c r="Q5490">
        <v>0</v>
      </c>
      <c r="R5490">
        <v>0</v>
      </c>
      <c r="S5490">
        <v>0</v>
      </c>
      <c r="T5490">
        <v>54</v>
      </c>
      <c r="U5490">
        <v>0</v>
      </c>
      <c r="V5490">
        <v>0</v>
      </c>
      <c r="W5490">
        <v>0</v>
      </c>
      <c r="X5490">
        <v>173.19031296372549</v>
      </c>
      <c r="Y5490">
        <v>0</v>
      </c>
      <c r="Z5490">
        <v>0</v>
      </c>
      <c r="AA5490">
        <v>0</v>
      </c>
      <c r="AB5490">
        <v>202.53363714782009</v>
      </c>
      <c r="AC5490">
        <v>0</v>
      </c>
      <c r="AD5490">
        <v>0</v>
      </c>
      <c r="AE5490">
        <v>375.72395011154561</v>
      </c>
    </row>
    <row r="5491" spans="1:31" x14ac:dyDescent="0.3">
      <c r="A5491">
        <v>2700375</v>
      </c>
      <c r="B5491">
        <v>1</v>
      </c>
      <c r="C5491" t="s">
        <v>80</v>
      </c>
      <c r="D5491" t="s">
        <v>98</v>
      </c>
      <c r="E5491" t="s">
        <v>184</v>
      </c>
      <c r="F5491" t="s">
        <v>15419</v>
      </c>
      <c r="G5491" t="s">
        <v>186</v>
      </c>
      <c r="H5491" t="s">
        <v>187</v>
      </c>
      <c r="I5491" t="s">
        <v>136</v>
      </c>
      <c r="J5491" t="s">
        <v>137</v>
      </c>
      <c r="K5491" t="s">
        <v>138</v>
      </c>
      <c r="L5491" t="s">
        <v>15420</v>
      </c>
      <c r="M5491" t="s">
        <v>15421</v>
      </c>
      <c r="N5491">
        <v>1.096666666</v>
      </c>
      <c r="O5491">
        <v>0</v>
      </c>
      <c r="P5491">
        <v>34</v>
      </c>
      <c r="Q5491">
        <v>0</v>
      </c>
      <c r="R5491">
        <v>3</v>
      </c>
      <c r="S5491">
        <v>0</v>
      </c>
      <c r="T5491">
        <v>22</v>
      </c>
      <c r="U5491">
        <v>0</v>
      </c>
      <c r="V5491">
        <v>0</v>
      </c>
      <c r="W5491">
        <v>0</v>
      </c>
      <c r="X5491">
        <v>7.6830701959673036</v>
      </c>
      <c r="Y5491">
        <v>0</v>
      </c>
      <c r="Z5491">
        <v>3.6340941632282551</v>
      </c>
      <c r="AA5491">
        <v>0</v>
      </c>
      <c r="AB5491">
        <v>18.826892890202032</v>
      </c>
      <c r="AC5491">
        <v>0</v>
      </c>
      <c r="AD5491">
        <v>0</v>
      </c>
      <c r="AE5491">
        <v>30.144057249397591</v>
      </c>
    </row>
    <row r="5492" spans="1:31" x14ac:dyDescent="0.3">
      <c r="A5492">
        <v>2700423</v>
      </c>
      <c r="B5492">
        <v>1</v>
      </c>
      <c r="C5492" t="s">
        <v>80</v>
      </c>
      <c r="D5492" t="s">
        <v>94</v>
      </c>
      <c r="E5492" t="s">
        <v>244</v>
      </c>
      <c r="F5492" t="s">
        <v>11304</v>
      </c>
      <c r="G5492" t="s">
        <v>409</v>
      </c>
      <c r="H5492" t="s">
        <v>187</v>
      </c>
      <c r="I5492" t="s">
        <v>136</v>
      </c>
      <c r="J5492" t="s">
        <v>137</v>
      </c>
      <c r="K5492" t="s">
        <v>138</v>
      </c>
      <c r="L5492" t="s">
        <v>15422</v>
      </c>
      <c r="M5492" t="s">
        <v>15423</v>
      </c>
      <c r="N5492">
        <v>0.36972222199999999</v>
      </c>
      <c r="O5492">
        <v>0</v>
      </c>
      <c r="P5492">
        <v>187</v>
      </c>
      <c r="Q5492">
        <v>0</v>
      </c>
      <c r="R5492">
        <v>0</v>
      </c>
      <c r="S5492">
        <v>0</v>
      </c>
      <c r="T5492">
        <v>5</v>
      </c>
      <c r="U5492">
        <v>0</v>
      </c>
      <c r="V5492">
        <v>0</v>
      </c>
      <c r="W5492">
        <v>0</v>
      </c>
      <c r="X5492">
        <v>12.588994858144485</v>
      </c>
      <c r="Y5492">
        <v>0</v>
      </c>
      <c r="Z5492">
        <v>0</v>
      </c>
      <c r="AA5492">
        <v>0</v>
      </c>
      <c r="AB5492">
        <v>0.59367045140724262</v>
      </c>
      <c r="AC5492">
        <v>0</v>
      </c>
      <c r="AD5492">
        <v>0</v>
      </c>
      <c r="AE5492">
        <v>13.182665309551727</v>
      </c>
    </row>
    <row r="5493" spans="1:31" x14ac:dyDescent="0.3">
      <c r="A5493">
        <v>2700122</v>
      </c>
      <c r="B5493">
        <v>1</v>
      </c>
      <c r="C5493" t="s">
        <v>80</v>
      </c>
      <c r="D5493" t="s">
        <v>99</v>
      </c>
      <c r="E5493" t="s">
        <v>244</v>
      </c>
      <c r="F5493" t="s">
        <v>15424</v>
      </c>
      <c r="G5493" t="s">
        <v>346</v>
      </c>
      <c r="H5493" t="s">
        <v>187</v>
      </c>
      <c r="I5493" t="s">
        <v>136</v>
      </c>
      <c r="J5493" t="s">
        <v>137</v>
      </c>
      <c r="K5493" t="s">
        <v>166</v>
      </c>
      <c r="L5493" t="s">
        <v>15425</v>
      </c>
      <c r="M5493" t="s">
        <v>15426</v>
      </c>
      <c r="N5493">
        <v>7.0697222220000002</v>
      </c>
      <c r="O5493">
        <v>0</v>
      </c>
      <c r="P5493">
        <v>10</v>
      </c>
      <c r="Q5493">
        <v>0</v>
      </c>
      <c r="R5493">
        <v>4</v>
      </c>
      <c r="S5493">
        <v>0</v>
      </c>
      <c r="T5493">
        <v>1</v>
      </c>
      <c r="U5493">
        <v>0</v>
      </c>
      <c r="V5493">
        <v>0</v>
      </c>
      <c r="W5493">
        <v>0</v>
      </c>
      <c r="X5493">
        <v>5.5382928893145156</v>
      </c>
      <c r="Y5493">
        <v>0</v>
      </c>
      <c r="Z5493">
        <v>0</v>
      </c>
      <c r="AA5493">
        <v>0</v>
      </c>
      <c r="AB5493">
        <v>3.425531511542141</v>
      </c>
      <c r="AC5493">
        <v>0</v>
      </c>
      <c r="AD5493">
        <v>0</v>
      </c>
      <c r="AE5493">
        <v>8.963824400856657</v>
      </c>
    </row>
    <row r="5494" spans="1:31" x14ac:dyDescent="0.3">
      <c r="A5494">
        <v>2700407</v>
      </c>
      <c r="B5494">
        <v>1</v>
      </c>
      <c r="C5494" t="s">
        <v>80</v>
      </c>
      <c r="D5494" t="s">
        <v>96</v>
      </c>
      <c r="E5494" t="s">
        <v>428</v>
      </c>
      <c r="F5494" t="s">
        <v>15427</v>
      </c>
      <c r="G5494" t="s">
        <v>1177</v>
      </c>
      <c r="H5494" t="s">
        <v>187</v>
      </c>
      <c r="I5494" t="s">
        <v>136</v>
      </c>
      <c r="J5494" t="s">
        <v>137</v>
      </c>
      <c r="K5494" t="s">
        <v>138</v>
      </c>
      <c r="L5494" t="s">
        <v>15428</v>
      </c>
      <c r="M5494" t="s">
        <v>15429</v>
      </c>
      <c r="N5494">
        <v>1.224444444</v>
      </c>
      <c r="O5494">
        <v>0</v>
      </c>
      <c r="P5494">
        <v>12</v>
      </c>
      <c r="Q5494">
        <v>0</v>
      </c>
      <c r="R5494">
        <v>0</v>
      </c>
      <c r="S5494">
        <v>0</v>
      </c>
      <c r="T5494">
        <v>0</v>
      </c>
      <c r="U5494">
        <v>0</v>
      </c>
      <c r="V5494">
        <v>0</v>
      </c>
      <c r="W5494">
        <v>0</v>
      </c>
      <c r="X5494">
        <v>1.5632698852318681</v>
      </c>
      <c r="Y5494">
        <v>0</v>
      </c>
      <c r="Z5494">
        <v>0</v>
      </c>
      <c r="AA5494">
        <v>0</v>
      </c>
      <c r="AB5494">
        <v>0</v>
      </c>
      <c r="AC5494">
        <v>0</v>
      </c>
      <c r="AD5494">
        <v>0</v>
      </c>
      <c r="AE5494">
        <v>1.5632698852318681</v>
      </c>
    </row>
    <row r="5495" spans="1:31" x14ac:dyDescent="0.3">
      <c r="A5495">
        <v>2700452</v>
      </c>
      <c r="B5495">
        <v>1</v>
      </c>
      <c r="C5495" t="s">
        <v>81</v>
      </c>
      <c r="D5495" t="s">
        <v>118</v>
      </c>
      <c r="E5495" t="s">
        <v>184</v>
      </c>
      <c r="F5495" t="s">
        <v>15430</v>
      </c>
      <c r="G5495" t="s">
        <v>409</v>
      </c>
      <c r="H5495" t="s">
        <v>187</v>
      </c>
      <c r="I5495" t="s">
        <v>136</v>
      </c>
      <c r="J5495" t="s">
        <v>137</v>
      </c>
      <c r="K5495" t="s">
        <v>138</v>
      </c>
      <c r="L5495" t="s">
        <v>15431</v>
      </c>
      <c r="M5495" t="s">
        <v>15432</v>
      </c>
      <c r="N5495">
        <v>0.63027777699999998</v>
      </c>
      <c r="O5495">
        <v>0</v>
      </c>
      <c r="P5495">
        <v>20</v>
      </c>
      <c r="Q5495">
        <v>0</v>
      </c>
      <c r="R5495">
        <v>0</v>
      </c>
      <c r="S5495">
        <v>0</v>
      </c>
      <c r="T5495">
        <v>0</v>
      </c>
      <c r="U5495">
        <v>0</v>
      </c>
      <c r="V5495">
        <v>0</v>
      </c>
      <c r="W5495">
        <v>0</v>
      </c>
      <c r="X5495">
        <v>1.9357399609086032</v>
      </c>
      <c r="Y5495">
        <v>0</v>
      </c>
      <c r="Z5495">
        <v>0</v>
      </c>
      <c r="AA5495">
        <v>0</v>
      </c>
      <c r="AB5495">
        <v>0</v>
      </c>
      <c r="AC5495">
        <v>0</v>
      </c>
      <c r="AD5495">
        <v>0</v>
      </c>
      <c r="AE5495">
        <v>1.9357399609086032</v>
      </c>
    </row>
    <row r="5496" spans="1:31" x14ac:dyDescent="0.3">
      <c r="A5496">
        <v>2700455</v>
      </c>
      <c r="B5496">
        <v>1</v>
      </c>
      <c r="C5496" t="s">
        <v>80</v>
      </c>
      <c r="D5496" t="s">
        <v>97</v>
      </c>
      <c r="E5496" t="s">
        <v>244</v>
      </c>
      <c r="F5496" t="s">
        <v>14087</v>
      </c>
      <c r="G5496" t="s">
        <v>968</v>
      </c>
      <c r="H5496" t="s">
        <v>187</v>
      </c>
      <c r="I5496" t="s">
        <v>136</v>
      </c>
      <c r="J5496" t="s">
        <v>137</v>
      </c>
      <c r="K5496" t="s">
        <v>138</v>
      </c>
      <c r="L5496" t="s">
        <v>15433</v>
      </c>
      <c r="M5496" t="s">
        <v>15434</v>
      </c>
      <c r="N5496">
        <v>0.35499999999999998</v>
      </c>
      <c r="O5496">
        <v>0</v>
      </c>
      <c r="P5496">
        <v>135</v>
      </c>
      <c r="Q5496">
        <v>0</v>
      </c>
      <c r="R5496">
        <v>4</v>
      </c>
      <c r="S5496">
        <v>0</v>
      </c>
      <c r="T5496">
        <v>21</v>
      </c>
      <c r="U5496">
        <v>0</v>
      </c>
      <c r="V5496">
        <v>0</v>
      </c>
      <c r="W5496">
        <v>0</v>
      </c>
      <c r="X5496">
        <v>10.200964837318399</v>
      </c>
      <c r="Y5496">
        <v>0</v>
      </c>
      <c r="Z5496">
        <v>0.76070846112947998</v>
      </c>
      <c r="AA5496">
        <v>0</v>
      </c>
      <c r="AB5496">
        <v>4.1997942402611885</v>
      </c>
      <c r="AC5496">
        <v>0</v>
      </c>
      <c r="AD5496">
        <v>0</v>
      </c>
      <c r="AE5496">
        <v>15.161467538709068</v>
      </c>
    </row>
    <row r="5497" spans="1:31" x14ac:dyDescent="0.3">
      <c r="A5497">
        <v>2692777</v>
      </c>
      <c r="B5497">
        <v>1</v>
      </c>
      <c r="C5497" t="s">
        <v>81</v>
      </c>
      <c r="D5497" t="s">
        <v>127</v>
      </c>
      <c r="E5497" t="s">
        <v>160</v>
      </c>
      <c r="F5497" t="s">
        <v>15435</v>
      </c>
      <c r="G5497" t="s">
        <v>134</v>
      </c>
      <c r="H5497" t="s">
        <v>135</v>
      </c>
      <c r="I5497" t="s">
        <v>136</v>
      </c>
      <c r="J5497" t="s">
        <v>137</v>
      </c>
      <c r="K5497" t="s">
        <v>138</v>
      </c>
      <c r="L5497" t="s">
        <v>15436</v>
      </c>
      <c r="M5497" t="s">
        <v>15437</v>
      </c>
      <c r="N5497">
        <v>1.0647222220000001</v>
      </c>
      <c r="O5497">
        <v>0</v>
      </c>
      <c r="P5497">
        <v>771</v>
      </c>
      <c r="Q5497">
        <v>0</v>
      </c>
      <c r="R5497">
        <v>1</v>
      </c>
      <c r="S5497">
        <v>0</v>
      </c>
      <c r="T5497">
        <v>51</v>
      </c>
      <c r="U5497">
        <v>0</v>
      </c>
      <c r="V5497">
        <v>0</v>
      </c>
      <c r="W5497">
        <v>0</v>
      </c>
      <c r="X5497">
        <v>166.73751678523391</v>
      </c>
      <c r="Y5497">
        <v>0</v>
      </c>
      <c r="Z5497">
        <v>0.533468133959763</v>
      </c>
      <c r="AA5497">
        <v>0</v>
      </c>
      <c r="AB5497">
        <v>61.592575114245783</v>
      </c>
      <c r="AC5497">
        <v>0</v>
      </c>
      <c r="AD5497">
        <v>0</v>
      </c>
      <c r="AE5497">
        <v>228.86356003343946</v>
      </c>
    </row>
    <row r="5498" spans="1:31" x14ac:dyDescent="0.3">
      <c r="A5498">
        <v>2693668</v>
      </c>
      <c r="B5498">
        <v>1</v>
      </c>
      <c r="C5498" t="s">
        <v>81</v>
      </c>
      <c r="D5498" t="s">
        <v>118</v>
      </c>
      <c r="E5498" t="s">
        <v>145</v>
      </c>
      <c r="F5498" t="s">
        <v>15438</v>
      </c>
      <c r="G5498" t="s">
        <v>176</v>
      </c>
      <c r="H5498" t="s">
        <v>135</v>
      </c>
      <c r="I5498" t="s">
        <v>136</v>
      </c>
      <c r="J5498" t="s">
        <v>137</v>
      </c>
      <c r="K5498" t="s">
        <v>138</v>
      </c>
      <c r="L5498" t="s">
        <v>15439</v>
      </c>
      <c r="M5498" t="s">
        <v>15440</v>
      </c>
      <c r="N5498">
        <v>2.7938888880000001</v>
      </c>
      <c r="O5498">
        <v>0</v>
      </c>
      <c r="P5498">
        <v>55</v>
      </c>
      <c r="Q5498">
        <v>0</v>
      </c>
      <c r="R5498">
        <v>0</v>
      </c>
      <c r="S5498">
        <v>0</v>
      </c>
      <c r="T5498">
        <v>1</v>
      </c>
      <c r="U5498">
        <v>0</v>
      </c>
      <c r="V5498">
        <v>0</v>
      </c>
      <c r="W5498">
        <v>0</v>
      </c>
      <c r="X5498">
        <v>23.13978732771249</v>
      </c>
      <c r="Y5498">
        <v>0</v>
      </c>
      <c r="Z5498">
        <v>0</v>
      </c>
      <c r="AA5498">
        <v>0</v>
      </c>
      <c r="AB5498">
        <v>0.78317937947663252</v>
      </c>
      <c r="AC5498">
        <v>0</v>
      </c>
      <c r="AD5498">
        <v>0</v>
      </c>
      <c r="AE5498">
        <v>23.922966707189122</v>
      </c>
    </row>
    <row r="5499" spans="1:31" x14ac:dyDescent="0.3">
      <c r="A5499">
        <v>2699964</v>
      </c>
      <c r="B5499">
        <v>1</v>
      </c>
      <c r="C5499" t="s">
        <v>80</v>
      </c>
      <c r="D5499" t="s">
        <v>96</v>
      </c>
      <c r="E5499" t="s">
        <v>244</v>
      </c>
      <c r="F5499" t="s">
        <v>7706</v>
      </c>
      <c r="G5499" t="s">
        <v>968</v>
      </c>
      <c r="H5499" t="s">
        <v>187</v>
      </c>
      <c r="I5499" t="s">
        <v>136</v>
      </c>
      <c r="J5499" t="s">
        <v>137</v>
      </c>
      <c r="K5499" t="s">
        <v>138</v>
      </c>
      <c r="L5499" t="s">
        <v>15441</v>
      </c>
      <c r="M5499" t="s">
        <v>15442</v>
      </c>
      <c r="N5499">
        <v>0.330555555</v>
      </c>
      <c r="O5499">
        <v>0</v>
      </c>
      <c r="P5499">
        <v>168</v>
      </c>
      <c r="Q5499">
        <v>0</v>
      </c>
      <c r="R5499">
        <v>1</v>
      </c>
      <c r="S5499">
        <v>0</v>
      </c>
      <c r="T5499">
        <v>161</v>
      </c>
      <c r="U5499">
        <v>0</v>
      </c>
      <c r="V5499">
        <v>0</v>
      </c>
      <c r="W5499">
        <v>0</v>
      </c>
      <c r="X5499">
        <v>31.183360306620038</v>
      </c>
      <c r="Y5499">
        <v>0</v>
      </c>
      <c r="Z5499">
        <v>0</v>
      </c>
      <c r="AA5499">
        <v>0</v>
      </c>
      <c r="AB5499">
        <v>66.503092497836505</v>
      </c>
      <c r="AC5499">
        <v>0</v>
      </c>
      <c r="AD5499">
        <v>0</v>
      </c>
      <c r="AE5499">
        <v>97.686452804456536</v>
      </c>
    </row>
    <row r="5500" spans="1:31" x14ac:dyDescent="0.3">
      <c r="A5500">
        <v>2699969</v>
      </c>
      <c r="B5500">
        <v>1</v>
      </c>
      <c r="C5500" t="s">
        <v>80</v>
      </c>
      <c r="D5500" t="s">
        <v>92</v>
      </c>
      <c r="E5500" t="s">
        <v>132</v>
      </c>
      <c r="F5500" t="s">
        <v>15443</v>
      </c>
      <c r="G5500" t="s">
        <v>134</v>
      </c>
      <c r="H5500" t="s">
        <v>135</v>
      </c>
      <c r="I5500" t="s">
        <v>136</v>
      </c>
      <c r="J5500" t="s">
        <v>137</v>
      </c>
      <c r="K5500" t="s">
        <v>138</v>
      </c>
      <c r="L5500" t="s">
        <v>15444</v>
      </c>
      <c r="M5500" t="s">
        <v>15445</v>
      </c>
      <c r="N5500">
        <v>0.36277777700000002</v>
      </c>
      <c r="O5500">
        <v>5</v>
      </c>
      <c r="P5500">
        <v>1792</v>
      </c>
      <c r="Q5500">
        <v>1</v>
      </c>
      <c r="R5500">
        <v>0</v>
      </c>
      <c r="S5500">
        <v>4</v>
      </c>
      <c r="T5500">
        <v>17</v>
      </c>
      <c r="U5500">
        <v>0</v>
      </c>
      <c r="V5500">
        <v>0</v>
      </c>
      <c r="W5500">
        <v>2.3723818114561364</v>
      </c>
      <c r="X5500">
        <v>82.031061106103877</v>
      </c>
      <c r="Y5500">
        <v>0.46238394636339269</v>
      </c>
      <c r="Z5500">
        <v>0</v>
      </c>
      <c r="AA5500">
        <v>5.9891083549591597</v>
      </c>
      <c r="AB5500">
        <v>3.6982741388974558</v>
      </c>
      <c r="AC5500">
        <v>0</v>
      </c>
      <c r="AD5500">
        <v>0</v>
      </c>
      <c r="AE5500">
        <v>94.55320935778002</v>
      </c>
    </row>
    <row r="5501" spans="1:31" x14ac:dyDescent="0.3">
      <c r="A5501">
        <v>2700013</v>
      </c>
      <c r="B5501">
        <v>1</v>
      </c>
      <c r="C5501" t="s">
        <v>81</v>
      </c>
      <c r="D5501" t="s">
        <v>127</v>
      </c>
      <c r="E5501" t="s">
        <v>132</v>
      </c>
      <c r="F5501" t="s">
        <v>9470</v>
      </c>
      <c r="G5501" t="s">
        <v>134</v>
      </c>
      <c r="H5501" t="s">
        <v>135</v>
      </c>
      <c r="I5501" t="s">
        <v>136</v>
      </c>
      <c r="J5501" t="s">
        <v>137</v>
      </c>
      <c r="K5501" t="s">
        <v>138</v>
      </c>
      <c r="L5501" t="s">
        <v>15446</v>
      </c>
      <c r="M5501" t="s">
        <v>15447</v>
      </c>
      <c r="N5501">
        <v>6.943333333</v>
      </c>
      <c r="O5501">
        <v>3</v>
      </c>
      <c r="P5501">
        <v>4</v>
      </c>
      <c r="Q5501">
        <v>46</v>
      </c>
      <c r="R5501">
        <v>21</v>
      </c>
      <c r="S5501">
        <v>2</v>
      </c>
      <c r="T5501">
        <v>2</v>
      </c>
      <c r="U5501">
        <v>0</v>
      </c>
      <c r="V5501">
        <v>0</v>
      </c>
      <c r="W5501">
        <v>3.8701125213582892</v>
      </c>
      <c r="X5501">
        <v>11.425863625858398</v>
      </c>
      <c r="Y5501">
        <v>152.51144797197483</v>
      </c>
      <c r="Z5501">
        <v>169.24517016149832</v>
      </c>
      <c r="AA5501">
        <v>5.0970079083581368</v>
      </c>
      <c r="AB5501">
        <v>0</v>
      </c>
      <c r="AC5501">
        <v>0</v>
      </c>
      <c r="AD5501">
        <v>0</v>
      </c>
      <c r="AE5501">
        <v>342.14960218904798</v>
      </c>
    </row>
    <row r="5502" spans="1:31" x14ac:dyDescent="0.3">
      <c r="A5502">
        <v>2700042</v>
      </c>
      <c r="B5502">
        <v>1</v>
      </c>
      <c r="C5502" t="s">
        <v>81</v>
      </c>
      <c r="D5502" t="s">
        <v>112</v>
      </c>
      <c r="E5502" t="s">
        <v>160</v>
      </c>
      <c r="F5502" t="s">
        <v>6385</v>
      </c>
      <c r="G5502" t="s">
        <v>346</v>
      </c>
      <c r="H5502" t="s">
        <v>135</v>
      </c>
      <c r="I5502" t="s">
        <v>136</v>
      </c>
      <c r="J5502" t="s">
        <v>137</v>
      </c>
      <c r="K5502" t="s">
        <v>166</v>
      </c>
      <c r="L5502" t="s">
        <v>15095</v>
      </c>
      <c r="M5502" t="s">
        <v>15448</v>
      </c>
      <c r="N5502">
        <v>6.8838888880000004</v>
      </c>
      <c r="O5502">
        <v>0</v>
      </c>
      <c r="P5502">
        <v>23</v>
      </c>
      <c r="Q5502">
        <v>0</v>
      </c>
      <c r="R5502">
        <v>39</v>
      </c>
      <c r="S5502">
        <v>0</v>
      </c>
      <c r="T5502">
        <v>2</v>
      </c>
      <c r="U5502">
        <v>0</v>
      </c>
      <c r="V5502">
        <v>0</v>
      </c>
      <c r="W5502">
        <v>0</v>
      </c>
      <c r="X5502">
        <v>26.695811336420942</v>
      </c>
      <c r="Y5502">
        <v>0</v>
      </c>
      <c r="Z5502">
        <v>57.337031063635735</v>
      </c>
      <c r="AA5502">
        <v>0</v>
      </c>
      <c r="AB5502">
        <v>129.47873043137776</v>
      </c>
      <c r="AC5502">
        <v>0</v>
      </c>
      <c r="AD5502">
        <v>0</v>
      </c>
      <c r="AE5502">
        <v>213.51157283143442</v>
      </c>
    </row>
    <row r="5503" spans="1:31" x14ac:dyDescent="0.3">
      <c r="A5503">
        <v>2700047</v>
      </c>
      <c r="B5503">
        <v>1</v>
      </c>
      <c r="C5503" t="s">
        <v>81</v>
      </c>
      <c r="D5503" t="s">
        <v>113</v>
      </c>
      <c r="E5503" t="s">
        <v>160</v>
      </c>
      <c r="F5503" t="s">
        <v>10585</v>
      </c>
      <c r="G5503" t="s">
        <v>165</v>
      </c>
      <c r="H5503" t="s">
        <v>135</v>
      </c>
      <c r="I5503" t="s">
        <v>136</v>
      </c>
      <c r="J5503" t="s">
        <v>137</v>
      </c>
      <c r="K5503" t="s">
        <v>166</v>
      </c>
      <c r="L5503" t="s">
        <v>15449</v>
      </c>
      <c r="M5503" t="s">
        <v>15450</v>
      </c>
      <c r="N5503">
        <v>6.6030555550000001</v>
      </c>
      <c r="O5503">
        <v>1</v>
      </c>
      <c r="P5503">
        <v>245</v>
      </c>
      <c r="Q5503">
        <v>61</v>
      </c>
      <c r="R5503">
        <v>169</v>
      </c>
      <c r="S5503">
        <v>3</v>
      </c>
      <c r="T5503">
        <v>16</v>
      </c>
      <c r="U5503">
        <v>0</v>
      </c>
      <c r="V5503">
        <v>0</v>
      </c>
      <c r="W5503">
        <v>1.2608476636841668</v>
      </c>
      <c r="X5503">
        <v>376.84379679446749</v>
      </c>
      <c r="Y5503">
        <v>148.42355243168637</v>
      </c>
      <c r="Z5503">
        <v>382.0191747274535</v>
      </c>
      <c r="AA5503">
        <v>233.86033758790632</v>
      </c>
      <c r="AB5503">
        <v>141.70846674091069</v>
      </c>
      <c r="AC5503">
        <v>0</v>
      </c>
      <c r="AD5503">
        <v>0</v>
      </c>
      <c r="AE5503">
        <v>1284.1161759461083</v>
      </c>
    </row>
    <row r="5504" spans="1:31" x14ac:dyDescent="0.3">
      <c r="A5504">
        <v>2700062</v>
      </c>
      <c r="B5504">
        <v>1</v>
      </c>
      <c r="C5504" t="s">
        <v>81</v>
      </c>
      <c r="D5504" t="s">
        <v>124</v>
      </c>
      <c r="E5504" t="s">
        <v>160</v>
      </c>
      <c r="F5504" t="s">
        <v>2365</v>
      </c>
      <c r="G5504" t="s">
        <v>165</v>
      </c>
      <c r="H5504" t="s">
        <v>135</v>
      </c>
      <c r="I5504" t="s">
        <v>136</v>
      </c>
      <c r="J5504" t="s">
        <v>137</v>
      </c>
      <c r="K5504" t="s">
        <v>166</v>
      </c>
      <c r="L5504" t="s">
        <v>15451</v>
      </c>
      <c r="M5504" t="s">
        <v>15452</v>
      </c>
      <c r="N5504">
        <v>6.369722222</v>
      </c>
      <c r="O5504">
        <v>2</v>
      </c>
      <c r="P5504">
        <v>184</v>
      </c>
      <c r="Q5504">
        <v>39</v>
      </c>
      <c r="R5504">
        <v>131</v>
      </c>
      <c r="S5504">
        <v>14</v>
      </c>
      <c r="T5504">
        <v>21</v>
      </c>
      <c r="U5504">
        <v>1</v>
      </c>
      <c r="V5504">
        <v>0</v>
      </c>
      <c r="W5504">
        <v>4.7748522841944778</v>
      </c>
      <c r="X5504">
        <v>166.86362291851427</v>
      </c>
      <c r="Y5504">
        <v>133.20038064032829</v>
      </c>
      <c r="Z5504">
        <v>373.39161421886183</v>
      </c>
      <c r="AA5504">
        <v>274.66357507471309</v>
      </c>
      <c r="AB5504">
        <v>33.267381821534244</v>
      </c>
      <c r="AC5504">
        <v>22.965144031076463</v>
      </c>
      <c r="AD5504">
        <v>0</v>
      </c>
      <c r="AE5504">
        <v>1009.1265709892226</v>
      </c>
    </row>
    <row r="5505" spans="1:31" x14ac:dyDescent="0.3">
      <c r="A5505">
        <v>2700079</v>
      </c>
      <c r="B5505">
        <v>1</v>
      </c>
      <c r="C5505" t="s">
        <v>81</v>
      </c>
      <c r="D5505" t="s">
        <v>115</v>
      </c>
      <c r="E5505" t="s">
        <v>145</v>
      </c>
      <c r="F5505" t="s">
        <v>8714</v>
      </c>
      <c r="G5505" t="s">
        <v>346</v>
      </c>
      <c r="H5505" t="s">
        <v>135</v>
      </c>
      <c r="I5505" t="s">
        <v>136</v>
      </c>
      <c r="J5505" t="s">
        <v>137</v>
      </c>
      <c r="K5505" t="s">
        <v>166</v>
      </c>
      <c r="L5505" t="s">
        <v>15453</v>
      </c>
      <c r="M5505" t="s">
        <v>15454</v>
      </c>
      <c r="N5505">
        <v>7.2708333329999997</v>
      </c>
      <c r="O5505">
        <v>0</v>
      </c>
      <c r="P5505">
        <v>316</v>
      </c>
      <c r="Q5505">
        <v>0</v>
      </c>
      <c r="R5505">
        <v>11</v>
      </c>
      <c r="S5505">
        <v>0</v>
      </c>
      <c r="T5505">
        <v>15</v>
      </c>
      <c r="U5505">
        <v>0</v>
      </c>
      <c r="V5505">
        <v>0</v>
      </c>
      <c r="W5505">
        <v>0</v>
      </c>
      <c r="X5505">
        <v>146.44576979193644</v>
      </c>
      <c r="Y5505">
        <v>0</v>
      </c>
      <c r="Z5505">
        <v>58.473099739114744</v>
      </c>
      <c r="AA5505">
        <v>0</v>
      </c>
      <c r="AB5505">
        <v>20.719461434897553</v>
      </c>
      <c r="AC5505">
        <v>0</v>
      </c>
      <c r="AD5505">
        <v>0</v>
      </c>
      <c r="AE5505">
        <v>225.63833096594874</v>
      </c>
    </row>
    <row r="5506" spans="1:31" x14ac:dyDescent="0.3">
      <c r="A5506">
        <v>2700095</v>
      </c>
      <c r="B5506">
        <v>1</v>
      </c>
      <c r="C5506" t="s">
        <v>80</v>
      </c>
      <c r="D5506" t="s">
        <v>99</v>
      </c>
      <c r="E5506" t="s">
        <v>160</v>
      </c>
      <c r="F5506" t="s">
        <v>15455</v>
      </c>
      <c r="G5506" t="s">
        <v>165</v>
      </c>
      <c r="H5506" t="s">
        <v>135</v>
      </c>
      <c r="I5506" t="s">
        <v>136</v>
      </c>
      <c r="J5506" t="s">
        <v>137</v>
      </c>
      <c r="K5506" t="s">
        <v>166</v>
      </c>
      <c r="L5506" t="s">
        <v>15456</v>
      </c>
      <c r="M5506" t="s">
        <v>15457</v>
      </c>
      <c r="N5506">
        <v>6.261666666</v>
      </c>
      <c r="O5506">
        <v>4</v>
      </c>
      <c r="P5506">
        <v>647</v>
      </c>
      <c r="Q5506">
        <v>1</v>
      </c>
      <c r="R5506">
        <v>35</v>
      </c>
      <c r="S5506">
        <v>2</v>
      </c>
      <c r="T5506">
        <v>70</v>
      </c>
      <c r="U5506">
        <v>0</v>
      </c>
      <c r="V5506">
        <v>0</v>
      </c>
      <c r="W5506">
        <v>86.913377938106947</v>
      </c>
      <c r="X5506">
        <v>561.45963150572732</v>
      </c>
      <c r="Y5506">
        <v>2.1959786635177472</v>
      </c>
      <c r="Z5506">
        <v>11.010913867983129</v>
      </c>
      <c r="AA5506">
        <v>670.03744224152035</v>
      </c>
      <c r="AB5506">
        <v>255.71287383003607</v>
      </c>
      <c r="AC5506">
        <v>0</v>
      </c>
      <c r="AD5506">
        <v>0</v>
      </c>
      <c r="AE5506">
        <v>1587.3302180468918</v>
      </c>
    </row>
    <row r="5507" spans="1:31" x14ac:dyDescent="0.3">
      <c r="A5507">
        <v>2700097</v>
      </c>
      <c r="B5507">
        <v>1</v>
      </c>
      <c r="C5507" t="s">
        <v>81</v>
      </c>
      <c r="D5507" t="s">
        <v>127</v>
      </c>
      <c r="E5507" t="s">
        <v>244</v>
      </c>
      <c r="F5507" t="s">
        <v>8353</v>
      </c>
      <c r="G5507" t="s">
        <v>346</v>
      </c>
      <c r="H5507" t="s">
        <v>187</v>
      </c>
      <c r="I5507" t="s">
        <v>136</v>
      </c>
      <c r="J5507" t="s">
        <v>137</v>
      </c>
      <c r="K5507" t="s">
        <v>166</v>
      </c>
      <c r="L5507" t="s">
        <v>15458</v>
      </c>
      <c r="M5507" t="s">
        <v>15459</v>
      </c>
      <c r="N5507">
        <v>7.1916666659999997</v>
      </c>
      <c r="O5507">
        <v>0</v>
      </c>
      <c r="P5507">
        <v>213</v>
      </c>
      <c r="Q5507">
        <v>0</v>
      </c>
      <c r="R5507">
        <v>11</v>
      </c>
      <c r="S5507">
        <v>0</v>
      </c>
      <c r="T5507">
        <v>19</v>
      </c>
      <c r="U5507">
        <v>0</v>
      </c>
      <c r="V5507">
        <v>0</v>
      </c>
      <c r="W5507">
        <v>0</v>
      </c>
      <c r="X5507">
        <v>389.06424609508542</v>
      </c>
      <c r="Y5507">
        <v>0</v>
      </c>
      <c r="Z5507">
        <v>80.664803827878956</v>
      </c>
      <c r="AA5507">
        <v>0</v>
      </c>
      <c r="AB5507">
        <v>138.28151092482594</v>
      </c>
      <c r="AC5507">
        <v>0</v>
      </c>
      <c r="AD5507">
        <v>0</v>
      </c>
      <c r="AE5507">
        <v>608.01056084779032</v>
      </c>
    </row>
    <row r="5508" spans="1:31" x14ac:dyDescent="0.3">
      <c r="A5508">
        <v>2700111</v>
      </c>
      <c r="B5508">
        <v>1</v>
      </c>
      <c r="C5508" t="s">
        <v>80</v>
      </c>
      <c r="D5508" t="s">
        <v>99</v>
      </c>
      <c r="E5508" t="s">
        <v>160</v>
      </c>
      <c r="F5508" t="s">
        <v>12391</v>
      </c>
      <c r="G5508" t="s">
        <v>165</v>
      </c>
      <c r="H5508" t="s">
        <v>135</v>
      </c>
      <c r="I5508" t="s">
        <v>136</v>
      </c>
      <c r="J5508" t="s">
        <v>137</v>
      </c>
      <c r="K5508" t="s">
        <v>166</v>
      </c>
      <c r="L5508" t="s">
        <v>15460</v>
      </c>
      <c r="M5508" t="s">
        <v>15461</v>
      </c>
      <c r="N5508">
        <v>5.96</v>
      </c>
      <c r="O5508">
        <v>4</v>
      </c>
      <c r="P5508">
        <v>944</v>
      </c>
      <c r="Q5508">
        <v>14</v>
      </c>
      <c r="R5508">
        <v>134</v>
      </c>
      <c r="S5508">
        <v>20</v>
      </c>
      <c r="T5508">
        <v>83</v>
      </c>
      <c r="U5508">
        <v>0</v>
      </c>
      <c r="V5508">
        <v>4</v>
      </c>
      <c r="W5508">
        <v>49.269640966178564</v>
      </c>
      <c r="X5508">
        <v>691.79283302703254</v>
      </c>
      <c r="Y5508">
        <v>201.78145721063643</v>
      </c>
      <c r="Z5508">
        <v>274.85437368853786</v>
      </c>
      <c r="AA5508">
        <v>573.20599017036182</v>
      </c>
      <c r="AB5508">
        <v>203.4442243262751</v>
      </c>
      <c r="AC5508">
        <v>0</v>
      </c>
      <c r="AD5508">
        <v>88.171188847599822</v>
      </c>
      <c r="AE5508">
        <v>2082.5197082366221</v>
      </c>
    </row>
    <row r="5509" spans="1:31" x14ac:dyDescent="0.3">
      <c r="A5509">
        <v>2700135</v>
      </c>
      <c r="B5509">
        <v>1</v>
      </c>
      <c r="C5509" t="s">
        <v>80</v>
      </c>
      <c r="D5509" t="s">
        <v>96</v>
      </c>
      <c r="E5509" t="s">
        <v>160</v>
      </c>
      <c r="F5509" t="s">
        <v>15462</v>
      </c>
      <c r="G5509" t="s">
        <v>165</v>
      </c>
      <c r="H5509" t="s">
        <v>135</v>
      </c>
      <c r="I5509" t="s">
        <v>136</v>
      </c>
      <c r="J5509" t="s">
        <v>137</v>
      </c>
      <c r="K5509" t="s">
        <v>166</v>
      </c>
      <c r="L5509" t="s">
        <v>15463</v>
      </c>
      <c r="M5509" t="s">
        <v>15464</v>
      </c>
      <c r="N5509">
        <v>3.875277777</v>
      </c>
      <c r="O5509">
        <v>0</v>
      </c>
      <c r="P5509">
        <v>489</v>
      </c>
      <c r="Q5509">
        <v>5</v>
      </c>
      <c r="R5509">
        <v>0</v>
      </c>
      <c r="S5509">
        <v>1</v>
      </c>
      <c r="T5509">
        <v>12</v>
      </c>
      <c r="U5509">
        <v>0</v>
      </c>
      <c r="V5509">
        <v>0</v>
      </c>
      <c r="W5509">
        <v>0</v>
      </c>
      <c r="X5509">
        <v>162.23005864210316</v>
      </c>
      <c r="Y5509">
        <v>2621.0624559081207</v>
      </c>
      <c r="Z5509">
        <v>0</v>
      </c>
      <c r="AA5509">
        <v>0.54211258559976272</v>
      </c>
      <c r="AB5509">
        <v>43.32303782846256</v>
      </c>
      <c r="AC5509">
        <v>0</v>
      </c>
      <c r="AD5509">
        <v>0</v>
      </c>
      <c r="AE5509">
        <v>2827.1576649642861</v>
      </c>
    </row>
    <row r="5510" spans="1:31" x14ac:dyDescent="0.3">
      <c r="A5510">
        <v>2700143</v>
      </c>
      <c r="B5510">
        <v>1</v>
      </c>
      <c r="C5510" t="s">
        <v>80</v>
      </c>
      <c r="D5510" t="s">
        <v>93</v>
      </c>
      <c r="E5510" t="s">
        <v>160</v>
      </c>
      <c r="F5510" t="s">
        <v>5849</v>
      </c>
      <c r="G5510" t="s">
        <v>165</v>
      </c>
      <c r="H5510" t="s">
        <v>135</v>
      </c>
      <c r="I5510" t="s">
        <v>136</v>
      </c>
      <c r="J5510" t="s">
        <v>137</v>
      </c>
      <c r="K5510" t="s">
        <v>166</v>
      </c>
      <c r="L5510" t="s">
        <v>15465</v>
      </c>
      <c r="M5510" t="s">
        <v>15466</v>
      </c>
      <c r="N5510">
        <v>4.8377777770000003</v>
      </c>
      <c r="O5510">
        <v>0</v>
      </c>
      <c r="P5510">
        <v>4213</v>
      </c>
      <c r="Q5510">
        <v>0</v>
      </c>
      <c r="R5510">
        <v>0</v>
      </c>
      <c r="S5510">
        <v>1</v>
      </c>
      <c r="T5510">
        <v>423</v>
      </c>
      <c r="U5510">
        <v>0</v>
      </c>
      <c r="V5510">
        <v>0</v>
      </c>
      <c r="W5510">
        <v>0</v>
      </c>
      <c r="X5510">
        <v>3176.6270006341465</v>
      </c>
      <c r="Y5510">
        <v>0</v>
      </c>
      <c r="Z5510">
        <v>0</v>
      </c>
      <c r="AA5510">
        <v>0</v>
      </c>
      <c r="AB5510">
        <v>2806.828783382271</v>
      </c>
      <c r="AC5510">
        <v>0</v>
      </c>
      <c r="AD5510">
        <v>0</v>
      </c>
      <c r="AE5510">
        <v>5983.455784016418</v>
      </c>
    </row>
    <row r="5511" spans="1:31" x14ac:dyDescent="0.3">
      <c r="A5511">
        <v>2700173</v>
      </c>
      <c r="B5511">
        <v>1</v>
      </c>
      <c r="C5511" t="s">
        <v>81</v>
      </c>
      <c r="D5511" t="s">
        <v>128</v>
      </c>
      <c r="E5511" t="s">
        <v>160</v>
      </c>
      <c r="F5511" t="s">
        <v>7130</v>
      </c>
      <c r="G5511" t="s">
        <v>346</v>
      </c>
      <c r="H5511" t="s">
        <v>135</v>
      </c>
      <c r="I5511" t="s">
        <v>136</v>
      </c>
      <c r="J5511" t="s">
        <v>137</v>
      </c>
      <c r="K5511" t="s">
        <v>166</v>
      </c>
      <c r="L5511" t="s">
        <v>15467</v>
      </c>
      <c r="M5511" t="s">
        <v>15468</v>
      </c>
      <c r="N5511">
        <v>3.8008333329999999</v>
      </c>
      <c r="O5511">
        <v>16</v>
      </c>
      <c r="P5511">
        <v>107</v>
      </c>
      <c r="Q5511">
        <v>34</v>
      </c>
      <c r="R5511">
        <v>16</v>
      </c>
      <c r="S5511">
        <v>4</v>
      </c>
      <c r="T5511">
        <v>9</v>
      </c>
      <c r="U5511">
        <v>0</v>
      </c>
      <c r="V5511">
        <v>0</v>
      </c>
      <c r="W5511">
        <v>13.792394506809767</v>
      </c>
      <c r="X5511">
        <v>54.982832672082054</v>
      </c>
      <c r="Y5511">
        <v>44.208495065339079</v>
      </c>
      <c r="Z5511">
        <v>19.819842750406625</v>
      </c>
      <c r="AA5511">
        <v>20.829790871286242</v>
      </c>
      <c r="AB5511">
        <v>16.131793062611177</v>
      </c>
      <c r="AC5511">
        <v>0</v>
      </c>
      <c r="AD5511">
        <v>0</v>
      </c>
      <c r="AE5511">
        <v>169.76514892853493</v>
      </c>
    </row>
    <row r="5512" spans="1:31" x14ac:dyDescent="0.3">
      <c r="A5512">
        <v>2700235</v>
      </c>
      <c r="B5512">
        <v>1</v>
      </c>
      <c r="C5512" t="s">
        <v>81</v>
      </c>
      <c r="D5512" t="s">
        <v>123</v>
      </c>
      <c r="E5512" t="s">
        <v>213</v>
      </c>
      <c r="F5512" t="s">
        <v>15469</v>
      </c>
      <c r="G5512" t="s">
        <v>688</v>
      </c>
      <c r="H5512" t="s">
        <v>187</v>
      </c>
      <c r="I5512" t="s">
        <v>136</v>
      </c>
      <c r="J5512" t="s">
        <v>137</v>
      </c>
      <c r="K5512" t="s">
        <v>138</v>
      </c>
      <c r="L5512" t="s">
        <v>15470</v>
      </c>
      <c r="M5512" t="s">
        <v>15471</v>
      </c>
      <c r="N5512">
        <v>5.4</v>
      </c>
      <c r="O5512">
        <v>0</v>
      </c>
      <c r="P5512">
        <v>2</v>
      </c>
      <c r="Q5512">
        <v>0</v>
      </c>
      <c r="R5512">
        <v>0</v>
      </c>
      <c r="S5512">
        <v>0</v>
      </c>
      <c r="T5512">
        <v>0</v>
      </c>
      <c r="U5512">
        <v>0</v>
      </c>
      <c r="V5512">
        <v>0</v>
      </c>
      <c r="W5512">
        <v>0</v>
      </c>
      <c r="X5512">
        <v>5.7238371534035783</v>
      </c>
      <c r="Y5512">
        <v>0</v>
      </c>
      <c r="Z5512">
        <v>0</v>
      </c>
      <c r="AA5512">
        <v>0</v>
      </c>
      <c r="AB5512">
        <v>0</v>
      </c>
      <c r="AC5512">
        <v>0</v>
      </c>
      <c r="AD5512">
        <v>0</v>
      </c>
      <c r="AE5512">
        <v>5.7238371534035783</v>
      </c>
    </row>
    <row r="5513" spans="1:31" x14ac:dyDescent="0.3">
      <c r="A5513">
        <v>2700256</v>
      </c>
      <c r="B5513">
        <v>1</v>
      </c>
      <c r="C5513" t="s">
        <v>80</v>
      </c>
      <c r="D5513" t="s">
        <v>101</v>
      </c>
      <c r="E5513" t="s">
        <v>145</v>
      </c>
      <c r="F5513" t="s">
        <v>15472</v>
      </c>
      <c r="G5513" t="s">
        <v>176</v>
      </c>
      <c r="H5513" t="s">
        <v>135</v>
      </c>
      <c r="I5513" t="s">
        <v>136</v>
      </c>
      <c r="J5513" t="s">
        <v>137</v>
      </c>
      <c r="K5513" t="s">
        <v>138</v>
      </c>
      <c r="L5513" t="s">
        <v>15473</v>
      </c>
      <c r="M5513" t="s">
        <v>15474</v>
      </c>
      <c r="N5513">
        <v>2.6163888879999999</v>
      </c>
      <c r="O5513">
        <v>0</v>
      </c>
      <c r="P5513">
        <v>5</v>
      </c>
      <c r="Q5513">
        <v>0</v>
      </c>
      <c r="R5513">
        <v>5</v>
      </c>
      <c r="S5513">
        <v>1</v>
      </c>
      <c r="T5513">
        <v>1</v>
      </c>
      <c r="U5513">
        <v>0</v>
      </c>
      <c r="V5513">
        <v>0</v>
      </c>
      <c r="W5513">
        <v>0</v>
      </c>
      <c r="X5513">
        <v>3.5661466011231999</v>
      </c>
      <c r="Y5513">
        <v>0</v>
      </c>
      <c r="Z5513">
        <v>2.3765275575608138</v>
      </c>
      <c r="AA5513">
        <v>2.3298757749132957</v>
      </c>
      <c r="AB5513">
        <v>4.3343122682599997</v>
      </c>
      <c r="AC5513">
        <v>0</v>
      </c>
      <c r="AD5513">
        <v>0</v>
      </c>
      <c r="AE5513">
        <v>12.606862201857309</v>
      </c>
    </row>
    <row r="5514" spans="1:31" x14ac:dyDescent="0.3">
      <c r="A5514">
        <v>2700258</v>
      </c>
      <c r="B5514">
        <v>1</v>
      </c>
      <c r="C5514" t="s">
        <v>81</v>
      </c>
      <c r="D5514" t="s">
        <v>114</v>
      </c>
      <c r="E5514" t="s">
        <v>145</v>
      </c>
      <c r="F5514" t="s">
        <v>6663</v>
      </c>
      <c r="G5514" t="s">
        <v>165</v>
      </c>
      <c r="H5514" t="s">
        <v>135</v>
      </c>
      <c r="I5514" t="s">
        <v>136</v>
      </c>
      <c r="J5514" t="s">
        <v>137</v>
      </c>
      <c r="K5514" t="s">
        <v>166</v>
      </c>
      <c r="L5514" t="s">
        <v>15475</v>
      </c>
      <c r="M5514" t="s">
        <v>15476</v>
      </c>
      <c r="N5514">
        <v>1.781111111</v>
      </c>
      <c r="O5514">
        <v>2</v>
      </c>
      <c r="P5514">
        <v>199</v>
      </c>
      <c r="Q5514">
        <v>0</v>
      </c>
      <c r="R5514">
        <v>5</v>
      </c>
      <c r="S5514">
        <v>1</v>
      </c>
      <c r="T5514">
        <v>15</v>
      </c>
      <c r="U5514">
        <v>0</v>
      </c>
      <c r="V5514">
        <v>0</v>
      </c>
      <c r="W5514">
        <v>0.65392563658333347</v>
      </c>
      <c r="X5514">
        <v>27.867749385405734</v>
      </c>
      <c r="Y5514">
        <v>0</v>
      </c>
      <c r="Z5514">
        <v>0.15965941672747749</v>
      </c>
      <c r="AA5514">
        <v>0</v>
      </c>
      <c r="AB5514">
        <v>1.1052951276172169</v>
      </c>
      <c r="AC5514">
        <v>0</v>
      </c>
      <c r="AD5514">
        <v>0</v>
      </c>
      <c r="AE5514">
        <v>29.786629566333765</v>
      </c>
    </row>
    <row r="5515" spans="1:31" x14ac:dyDescent="0.3">
      <c r="A5515">
        <v>2700290</v>
      </c>
      <c r="B5515">
        <v>1</v>
      </c>
      <c r="C5515" t="s">
        <v>81</v>
      </c>
      <c r="D5515" t="s">
        <v>127</v>
      </c>
      <c r="E5515" t="s">
        <v>145</v>
      </c>
      <c r="F5515" t="s">
        <v>2601</v>
      </c>
      <c r="G5515" t="s">
        <v>346</v>
      </c>
      <c r="H5515" t="s">
        <v>135</v>
      </c>
      <c r="I5515" t="s">
        <v>136</v>
      </c>
      <c r="J5515" t="s">
        <v>137</v>
      </c>
      <c r="K5515" t="s">
        <v>166</v>
      </c>
      <c r="L5515" t="s">
        <v>15477</v>
      </c>
      <c r="M5515" t="s">
        <v>15478</v>
      </c>
      <c r="N5515">
        <v>3.0425</v>
      </c>
      <c r="O5515">
        <v>0</v>
      </c>
      <c r="P5515">
        <v>178</v>
      </c>
      <c r="Q5515">
        <v>28</v>
      </c>
      <c r="R5515">
        <v>29</v>
      </c>
      <c r="S5515">
        <v>1</v>
      </c>
      <c r="T5515">
        <v>16</v>
      </c>
      <c r="U5515">
        <v>0</v>
      </c>
      <c r="V5515">
        <v>0</v>
      </c>
      <c r="W5515">
        <v>0</v>
      </c>
      <c r="X5515">
        <v>89.830772388052253</v>
      </c>
      <c r="Y5515">
        <v>51.835946062343027</v>
      </c>
      <c r="Z5515">
        <v>35.516553868800003</v>
      </c>
      <c r="AA5515">
        <v>0</v>
      </c>
      <c r="AB5515">
        <v>16.552760094618041</v>
      </c>
      <c r="AC5515">
        <v>0</v>
      </c>
      <c r="AD5515">
        <v>0</v>
      </c>
      <c r="AE5515">
        <v>193.73603241381332</v>
      </c>
    </row>
    <row r="5516" spans="1:31" x14ac:dyDescent="0.3">
      <c r="A5516">
        <v>2700305</v>
      </c>
      <c r="B5516">
        <v>1</v>
      </c>
      <c r="C5516" t="s">
        <v>80</v>
      </c>
      <c r="D5516" t="s">
        <v>100</v>
      </c>
      <c r="E5516" t="s">
        <v>184</v>
      </c>
      <c r="F5516" t="s">
        <v>15479</v>
      </c>
      <c r="G5516" t="s">
        <v>186</v>
      </c>
      <c r="H5516" t="s">
        <v>187</v>
      </c>
      <c r="I5516" t="s">
        <v>136</v>
      </c>
      <c r="J5516" t="s">
        <v>137</v>
      </c>
      <c r="K5516" t="s">
        <v>138</v>
      </c>
      <c r="L5516" t="s">
        <v>15480</v>
      </c>
      <c r="M5516" t="s">
        <v>15481</v>
      </c>
      <c r="N5516">
        <v>5.1275000000000004</v>
      </c>
      <c r="O5516">
        <v>0</v>
      </c>
      <c r="P5516">
        <v>20</v>
      </c>
      <c r="Q5516">
        <v>0</v>
      </c>
      <c r="R5516">
        <v>3</v>
      </c>
      <c r="S5516">
        <v>0</v>
      </c>
      <c r="T5516">
        <v>2</v>
      </c>
      <c r="U5516">
        <v>0</v>
      </c>
      <c r="V5516">
        <v>0</v>
      </c>
      <c r="W5516">
        <v>0</v>
      </c>
      <c r="X5516">
        <v>52.70817685253671</v>
      </c>
      <c r="Y5516">
        <v>0</v>
      </c>
      <c r="Z5516">
        <v>20.21747240800509</v>
      </c>
      <c r="AA5516">
        <v>0</v>
      </c>
      <c r="AB5516">
        <v>0.27280401780322827</v>
      </c>
      <c r="AC5516">
        <v>0</v>
      </c>
      <c r="AD5516">
        <v>0</v>
      </c>
      <c r="AE5516">
        <v>73.198453278345028</v>
      </c>
    </row>
    <row r="5517" spans="1:31" x14ac:dyDescent="0.3">
      <c r="A5517">
        <v>2700306</v>
      </c>
      <c r="B5517">
        <v>1</v>
      </c>
      <c r="C5517" t="s">
        <v>81</v>
      </c>
      <c r="D5517" t="s">
        <v>118</v>
      </c>
      <c r="E5517" t="s">
        <v>145</v>
      </c>
      <c r="F5517" t="s">
        <v>15482</v>
      </c>
      <c r="G5517" t="s">
        <v>176</v>
      </c>
      <c r="H5517" t="s">
        <v>135</v>
      </c>
      <c r="I5517" t="s">
        <v>136</v>
      </c>
      <c r="J5517" t="s">
        <v>137</v>
      </c>
      <c r="K5517" t="s">
        <v>138</v>
      </c>
      <c r="L5517" t="s">
        <v>15483</v>
      </c>
      <c r="M5517" t="s">
        <v>15484</v>
      </c>
      <c r="N5517">
        <v>1.447777777</v>
      </c>
      <c r="O5517">
        <v>0</v>
      </c>
      <c r="P5517">
        <v>166</v>
      </c>
      <c r="Q5517">
        <v>1</v>
      </c>
      <c r="R5517">
        <v>2</v>
      </c>
      <c r="S5517">
        <v>1</v>
      </c>
      <c r="T5517">
        <v>5</v>
      </c>
      <c r="U5517">
        <v>0</v>
      </c>
      <c r="V5517">
        <v>0</v>
      </c>
      <c r="W5517">
        <v>0</v>
      </c>
      <c r="X5517">
        <v>14.96183208224244</v>
      </c>
      <c r="Y5517">
        <v>0.37793743167513666</v>
      </c>
      <c r="Z5517">
        <v>8.4338505287088111E-2</v>
      </c>
      <c r="AA5517">
        <v>0.7480718618742126</v>
      </c>
      <c r="AB5517">
        <v>8.3751150551448177</v>
      </c>
      <c r="AC5517">
        <v>0</v>
      </c>
      <c r="AD5517">
        <v>0</v>
      </c>
      <c r="AE5517">
        <v>24.547294936223693</v>
      </c>
    </row>
    <row r="5518" spans="1:31" x14ac:dyDescent="0.3">
      <c r="A5518">
        <v>2700309</v>
      </c>
      <c r="B5518">
        <v>1</v>
      </c>
      <c r="C5518" t="s">
        <v>80</v>
      </c>
      <c r="D5518" t="s">
        <v>102</v>
      </c>
      <c r="E5518" t="s">
        <v>145</v>
      </c>
      <c r="F5518" t="s">
        <v>15485</v>
      </c>
      <c r="G5518" t="s">
        <v>409</v>
      </c>
      <c r="H5518" t="s">
        <v>135</v>
      </c>
      <c r="I5518" t="s">
        <v>136</v>
      </c>
      <c r="J5518" t="s">
        <v>137</v>
      </c>
      <c r="K5518" t="s">
        <v>138</v>
      </c>
      <c r="L5518" t="s">
        <v>15486</v>
      </c>
      <c r="M5518" t="s">
        <v>15487</v>
      </c>
      <c r="N5518">
        <v>0.22500000000000001</v>
      </c>
      <c r="O5518">
        <v>0</v>
      </c>
      <c r="P5518">
        <v>24</v>
      </c>
      <c r="Q5518">
        <v>0</v>
      </c>
      <c r="R5518">
        <v>7</v>
      </c>
      <c r="S5518">
        <v>0</v>
      </c>
      <c r="T5518">
        <v>6</v>
      </c>
      <c r="U5518">
        <v>0</v>
      </c>
      <c r="V5518">
        <v>0</v>
      </c>
      <c r="W5518">
        <v>0</v>
      </c>
      <c r="X5518">
        <v>0.58552153118484696</v>
      </c>
      <c r="Y5518">
        <v>0</v>
      </c>
      <c r="Z5518">
        <v>0.39038760850736104</v>
      </c>
      <c r="AA5518">
        <v>0</v>
      </c>
      <c r="AB5518">
        <v>1.4928164919200002</v>
      </c>
      <c r="AC5518">
        <v>0</v>
      </c>
      <c r="AD5518">
        <v>0</v>
      </c>
      <c r="AE5518">
        <v>2.4687256316122079</v>
      </c>
    </row>
    <row r="5519" spans="1:31" x14ac:dyDescent="0.3">
      <c r="A5519">
        <v>2700331</v>
      </c>
      <c r="B5519">
        <v>1</v>
      </c>
      <c r="C5519" t="s">
        <v>81</v>
      </c>
      <c r="D5519" t="s">
        <v>123</v>
      </c>
      <c r="E5519" t="s">
        <v>132</v>
      </c>
      <c r="F5519" t="s">
        <v>15488</v>
      </c>
      <c r="G5519" t="s">
        <v>134</v>
      </c>
      <c r="H5519" t="s">
        <v>135</v>
      </c>
      <c r="I5519" t="s">
        <v>136</v>
      </c>
      <c r="J5519" t="s">
        <v>137</v>
      </c>
      <c r="K5519" t="s">
        <v>138</v>
      </c>
      <c r="L5519" t="s">
        <v>15489</v>
      </c>
      <c r="M5519" t="s">
        <v>15490</v>
      </c>
      <c r="N5519">
        <v>0.89138888800000005</v>
      </c>
      <c r="O5519">
        <v>4</v>
      </c>
      <c r="P5519">
        <v>64</v>
      </c>
      <c r="Q5519">
        <v>131</v>
      </c>
      <c r="R5519">
        <v>333</v>
      </c>
      <c r="S5519">
        <v>16</v>
      </c>
      <c r="T5519">
        <v>76</v>
      </c>
      <c r="U5519">
        <v>0</v>
      </c>
      <c r="V5519">
        <v>0</v>
      </c>
      <c r="W5519">
        <v>0.28646033975597079</v>
      </c>
      <c r="X5519">
        <v>10.644656018976667</v>
      </c>
      <c r="Y5519">
        <v>52.934503275545524</v>
      </c>
      <c r="Z5519">
        <v>98.543670969388089</v>
      </c>
      <c r="AA5519">
        <v>5.541174016666794</v>
      </c>
      <c r="AB5519">
        <v>39.411456228471366</v>
      </c>
      <c r="AC5519">
        <v>0</v>
      </c>
      <c r="AD5519">
        <v>0</v>
      </c>
      <c r="AE5519">
        <v>207.3619208488044</v>
      </c>
    </row>
    <row r="5520" spans="1:31" x14ac:dyDescent="0.3">
      <c r="A5520">
        <v>2700337</v>
      </c>
      <c r="B5520">
        <v>1</v>
      </c>
      <c r="C5520" t="s">
        <v>81</v>
      </c>
      <c r="D5520" t="s">
        <v>127</v>
      </c>
      <c r="E5520" t="s">
        <v>145</v>
      </c>
      <c r="F5520" t="s">
        <v>1251</v>
      </c>
      <c r="G5520" t="s">
        <v>134</v>
      </c>
      <c r="H5520" t="s">
        <v>135</v>
      </c>
      <c r="I5520" t="s">
        <v>136</v>
      </c>
      <c r="J5520" t="s">
        <v>137</v>
      </c>
      <c r="K5520" t="s">
        <v>138</v>
      </c>
      <c r="L5520" t="s">
        <v>15491</v>
      </c>
      <c r="M5520" t="s">
        <v>15492</v>
      </c>
      <c r="N5520">
        <v>1.5777777770000001</v>
      </c>
      <c r="O5520">
        <v>1</v>
      </c>
      <c r="P5520">
        <v>496</v>
      </c>
      <c r="Q5520">
        <v>98</v>
      </c>
      <c r="R5520">
        <v>142</v>
      </c>
      <c r="S5520">
        <v>8</v>
      </c>
      <c r="T5520">
        <v>68</v>
      </c>
      <c r="U5520">
        <v>0</v>
      </c>
      <c r="V5520">
        <v>0</v>
      </c>
      <c r="W5520">
        <v>0.57374768151220001</v>
      </c>
      <c r="X5520">
        <v>139.85496351643246</v>
      </c>
      <c r="Y5520">
        <v>315.35342359188087</v>
      </c>
      <c r="Z5520">
        <v>119.57184856988654</v>
      </c>
      <c r="AA5520">
        <v>70.836768567264201</v>
      </c>
      <c r="AB5520">
        <v>39.193563481933317</v>
      </c>
      <c r="AC5520">
        <v>0</v>
      </c>
      <c r="AD5520">
        <v>0</v>
      </c>
      <c r="AE5520">
        <v>685.38431540890963</v>
      </c>
    </row>
    <row r="5521" spans="1:31" x14ac:dyDescent="0.3">
      <c r="A5521">
        <v>2700352</v>
      </c>
      <c r="B5521">
        <v>1</v>
      </c>
      <c r="C5521" t="s">
        <v>80</v>
      </c>
      <c r="D5521" t="s">
        <v>100</v>
      </c>
      <c r="E5521" t="s">
        <v>160</v>
      </c>
      <c r="F5521" t="s">
        <v>3527</v>
      </c>
      <c r="G5521" t="s">
        <v>134</v>
      </c>
      <c r="H5521" t="s">
        <v>135</v>
      </c>
      <c r="I5521" t="s">
        <v>136</v>
      </c>
      <c r="J5521" t="s">
        <v>137</v>
      </c>
      <c r="K5521" t="s">
        <v>138</v>
      </c>
      <c r="L5521" t="s">
        <v>15324</v>
      </c>
      <c r="M5521" t="s">
        <v>15493</v>
      </c>
      <c r="N5521">
        <v>1.0547222220000001</v>
      </c>
      <c r="O5521">
        <v>11</v>
      </c>
      <c r="P5521">
        <v>38</v>
      </c>
      <c r="Q5521">
        <v>67</v>
      </c>
      <c r="R5521">
        <v>85</v>
      </c>
      <c r="S5521">
        <v>14</v>
      </c>
      <c r="T5521">
        <v>40</v>
      </c>
      <c r="U5521">
        <v>0</v>
      </c>
      <c r="V5521">
        <v>1</v>
      </c>
      <c r="W5521">
        <v>4.2991632232732195</v>
      </c>
      <c r="X5521">
        <v>6.9015099477819035</v>
      </c>
      <c r="Y5521">
        <v>56.475719268534007</v>
      </c>
      <c r="Z5521">
        <v>75.642825846552753</v>
      </c>
      <c r="AA5521">
        <v>96.59531243122845</v>
      </c>
      <c r="AB5521">
        <v>51.154299377262696</v>
      </c>
      <c r="AC5521">
        <v>0</v>
      </c>
      <c r="AD5521">
        <v>10.302875225374354</v>
      </c>
      <c r="AE5521">
        <v>301.37170532000738</v>
      </c>
    </row>
    <row r="5522" spans="1:31" x14ac:dyDescent="0.3">
      <c r="A5522">
        <v>2700361</v>
      </c>
      <c r="B5522">
        <v>1</v>
      </c>
      <c r="C5522" t="s">
        <v>81</v>
      </c>
      <c r="D5522" t="s">
        <v>123</v>
      </c>
      <c r="E5522" t="s">
        <v>213</v>
      </c>
      <c r="F5522" t="s">
        <v>15494</v>
      </c>
      <c r="G5522" t="s">
        <v>831</v>
      </c>
      <c r="H5522" t="s">
        <v>187</v>
      </c>
      <c r="I5522" t="s">
        <v>136</v>
      </c>
      <c r="J5522" t="s">
        <v>137</v>
      </c>
      <c r="K5522" t="s">
        <v>138</v>
      </c>
      <c r="L5522" t="s">
        <v>15495</v>
      </c>
      <c r="M5522" t="s">
        <v>15496</v>
      </c>
      <c r="N5522">
        <v>3.27</v>
      </c>
      <c r="O5522">
        <v>0</v>
      </c>
      <c r="P5522">
        <v>6</v>
      </c>
      <c r="Q5522">
        <v>0</v>
      </c>
      <c r="R5522">
        <v>0</v>
      </c>
      <c r="S5522">
        <v>0</v>
      </c>
      <c r="T5522">
        <v>0</v>
      </c>
      <c r="U5522">
        <v>0</v>
      </c>
      <c r="V5522">
        <v>0</v>
      </c>
      <c r="W5522">
        <v>0</v>
      </c>
      <c r="X5522">
        <v>3.3988208840017813</v>
      </c>
      <c r="Y5522">
        <v>0</v>
      </c>
      <c r="Z5522">
        <v>0</v>
      </c>
      <c r="AA5522">
        <v>0</v>
      </c>
      <c r="AB5522">
        <v>0</v>
      </c>
      <c r="AC5522">
        <v>0</v>
      </c>
      <c r="AD5522">
        <v>0</v>
      </c>
      <c r="AE5522">
        <v>3.3988208840017813</v>
      </c>
    </row>
    <row r="5523" spans="1:31" x14ac:dyDescent="0.3">
      <c r="A5523">
        <v>2700367</v>
      </c>
      <c r="B5523">
        <v>1</v>
      </c>
      <c r="C5523" t="s">
        <v>81</v>
      </c>
      <c r="D5523" t="s">
        <v>120</v>
      </c>
      <c r="E5523" t="s">
        <v>132</v>
      </c>
      <c r="F5523" t="s">
        <v>11401</v>
      </c>
      <c r="G5523" t="s">
        <v>134</v>
      </c>
      <c r="H5523" t="s">
        <v>135</v>
      </c>
      <c r="I5523" t="s">
        <v>136</v>
      </c>
      <c r="J5523" t="s">
        <v>137</v>
      </c>
      <c r="K5523" t="s">
        <v>138</v>
      </c>
      <c r="L5523" t="s">
        <v>15497</v>
      </c>
      <c r="M5523" t="s">
        <v>15498</v>
      </c>
      <c r="N5523">
        <v>1.9388888879999999</v>
      </c>
      <c r="O5523">
        <v>0</v>
      </c>
      <c r="P5523">
        <v>607</v>
      </c>
      <c r="Q5523">
        <v>2</v>
      </c>
      <c r="R5523">
        <v>33</v>
      </c>
      <c r="S5523">
        <v>2</v>
      </c>
      <c r="T5523">
        <v>40</v>
      </c>
      <c r="U5523">
        <v>1</v>
      </c>
      <c r="V5523">
        <v>1</v>
      </c>
      <c r="W5523">
        <v>0</v>
      </c>
      <c r="X5523">
        <v>155.47413686972601</v>
      </c>
      <c r="Y5523">
        <v>12.52071892774585</v>
      </c>
      <c r="Z5523">
        <v>35.639913598405066</v>
      </c>
      <c r="AA5523">
        <v>9.2363139459007861</v>
      </c>
      <c r="AB5523">
        <v>32.144016141555895</v>
      </c>
      <c r="AC5523">
        <v>50.44184345128771</v>
      </c>
      <c r="AD5523">
        <v>198.03441984612013</v>
      </c>
      <c r="AE5523">
        <v>493.49136278074138</v>
      </c>
    </row>
    <row r="5524" spans="1:31" x14ac:dyDescent="0.3">
      <c r="A5524">
        <v>2700373</v>
      </c>
      <c r="B5524">
        <v>1</v>
      </c>
      <c r="C5524" t="s">
        <v>81</v>
      </c>
      <c r="D5524" t="s">
        <v>116</v>
      </c>
      <c r="E5524" t="s">
        <v>132</v>
      </c>
      <c r="F5524" t="s">
        <v>15499</v>
      </c>
      <c r="G5524" t="s">
        <v>134</v>
      </c>
      <c r="H5524" t="s">
        <v>135</v>
      </c>
      <c r="I5524" t="s">
        <v>136</v>
      </c>
      <c r="J5524" t="s">
        <v>137</v>
      </c>
      <c r="K5524" t="s">
        <v>138</v>
      </c>
      <c r="L5524" t="s">
        <v>15500</v>
      </c>
      <c r="M5524" t="s">
        <v>15501</v>
      </c>
      <c r="N5524">
        <v>0.43916666599999998</v>
      </c>
      <c r="O5524">
        <v>1</v>
      </c>
      <c r="P5524">
        <v>45</v>
      </c>
      <c r="Q5524">
        <v>145</v>
      </c>
      <c r="R5524">
        <v>39</v>
      </c>
      <c r="S5524">
        <v>2</v>
      </c>
      <c r="T5524">
        <v>0</v>
      </c>
      <c r="U5524">
        <v>0</v>
      </c>
      <c r="V5524">
        <v>0</v>
      </c>
      <c r="W5524">
        <v>1.1145335487427332E-2</v>
      </c>
      <c r="X5524">
        <v>1.5932199123360218</v>
      </c>
      <c r="Y5524">
        <v>24.576918224401542</v>
      </c>
      <c r="Z5524">
        <v>7.5972785159177958</v>
      </c>
      <c r="AA5524">
        <v>0.69299692107234545</v>
      </c>
      <c r="AB5524">
        <v>0</v>
      </c>
      <c r="AC5524">
        <v>0</v>
      </c>
      <c r="AD5524">
        <v>0</v>
      </c>
      <c r="AE5524">
        <v>34.471558909215126</v>
      </c>
    </row>
    <row r="5525" spans="1:31" x14ac:dyDescent="0.3">
      <c r="A5525">
        <v>2700378</v>
      </c>
      <c r="B5525">
        <v>1</v>
      </c>
      <c r="C5525" t="s">
        <v>80</v>
      </c>
      <c r="D5525" t="s">
        <v>83</v>
      </c>
      <c r="E5525" t="s">
        <v>213</v>
      </c>
      <c r="F5525" t="s">
        <v>15502</v>
      </c>
      <c r="G5525" t="s">
        <v>688</v>
      </c>
      <c r="H5525" t="s">
        <v>187</v>
      </c>
      <c r="I5525" t="s">
        <v>136</v>
      </c>
      <c r="J5525" t="s">
        <v>137</v>
      </c>
      <c r="K5525" t="s">
        <v>138</v>
      </c>
      <c r="L5525" t="s">
        <v>15503</v>
      </c>
      <c r="M5525" t="s">
        <v>15504</v>
      </c>
      <c r="N5525">
        <v>2.486388888</v>
      </c>
      <c r="O5525">
        <v>0</v>
      </c>
      <c r="P5525">
        <v>1</v>
      </c>
      <c r="Q5525">
        <v>0</v>
      </c>
      <c r="R5525">
        <v>0</v>
      </c>
      <c r="S5525">
        <v>0</v>
      </c>
      <c r="T5525">
        <v>0</v>
      </c>
      <c r="U5525">
        <v>0</v>
      </c>
      <c r="V5525">
        <v>0</v>
      </c>
      <c r="W5525">
        <v>0</v>
      </c>
      <c r="X5525">
        <v>0</v>
      </c>
      <c r="Y5525">
        <v>0</v>
      </c>
      <c r="Z5525">
        <v>0</v>
      </c>
      <c r="AA5525">
        <v>0</v>
      </c>
      <c r="AB5525">
        <v>0</v>
      </c>
      <c r="AC5525">
        <v>0</v>
      </c>
      <c r="AD5525">
        <v>0</v>
      </c>
      <c r="AE5525">
        <v>0</v>
      </c>
    </row>
    <row r="5526" spans="1:31" x14ac:dyDescent="0.3">
      <c r="A5526">
        <v>2700393</v>
      </c>
      <c r="B5526">
        <v>1</v>
      </c>
      <c r="C5526" t="s">
        <v>80</v>
      </c>
      <c r="D5526" t="s">
        <v>90</v>
      </c>
      <c r="E5526" t="s">
        <v>213</v>
      </c>
      <c r="F5526" t="s">
        <v>15505</v>
      </c>
      <c r="G5526" t="s">
        <v>688</v>
      </c>
      <c r="H5526" t="s">
        <v>187</v>
      </c>
      <c r="I5526" t="s">
        <v>136</v>
      </c>
      <c r="J5526" t="s">
        <v>137</v>
      </c>
      <c r="K5526" t="s">
        <v>138</v>
      </c>
      <c r="L5526" t="s">
        <v>15506</v>
      </c>
      <c r="M5526" t="s">
        <v>15507</v>
      </c>
      <c r="N5526">
        <v>2.9444444440000002</v>
      </c>
      <c r="O5526">
        <v>0</v>
      </c>
      <c r="P5526">
        <v>3</v>
      </c>
      <c r="Q5526">
        <v>0</v>
      </c>
      <c r="R5526">
        <v>0</v>
      </c>
      <c r="S5526">
        <v>0</v>
      </c>
      <c r="T5526">
        <v>0</v>
      </c>
      <c r="U5526">
        <v>0</v>
      </c>
      <c r="V5526">
        <v>0</v>
      </c>
      <c r="W5526">
        <v>0</v>
      </c>
      <c r="X5526">
        <v>2.5537986269708997</v>
      </c>
      <c r="Y5526">
        <v>0</v>
      </c>
      <c r="Z5526">
        <v>0</v>
      </c>
      <c r="AA5526">
        <v>0</v>
      </c>
      <c r="AB5526">
        <v>0</v>
      </c>
      <c r="AC5526">
        <v>0</v>
      </c>
      <c r="AD5526">
        <v>0</v>
      </c>
      <c r="AE5526">
        <v>2.5537986269708997</v>
      </c>
    </row>
    <row r="5527" spans="1:31" x14ac:dyDescent="0.3">
      <c r="A5527">
        <v>2700397</v>
      </c>
      <c r="B5527">
        <v>1</v>
      </c>
      <c r="C5527" t="s">
        <v>81</v>
      </c>
      <c r="D5527" t="s">
        <v>113</v>
      </c>
      <c r="E5527" t="s">
        <v>145</v>
      </c>
      <c r="F5527" t="s">
        <v>15508</v>
      </c>
      <c r="G5527" t="s">
        <v>134</v>
      </c>
      <c r="H5527" t="s">
        <v>135</v>
      </c>
      <c r="I5527" t="s">
        <v>136</v>
      </c>
      <c r="J5527" t="s">
        <v>137</v>
      </c>
      <c r="K5527" t="s">
        <v>138</v>
      </c>
      <c r="L5527" t="s">
        <v>15509</v>
      </c>
      <c r="M5527" t="s">
        <v>15510</v>
      </c>
      <c r="N5527">
        <v>0.52472222199999996</v>
      </c>
      <c r="O5527">
        <v>0</v>
      </c>
      <c r="P5527">
        <v>1028</v>
      </c>
      <c r="Q5527">
        <v>0</v>
      </c>
      <c r="R5527">
        <v>1</v>
      </c>
      <c r="S5527">
        <v>0</v>
      </c>
      <c r="T5527">
        <v>59</v>
      </c>
      <c r="U5527">
        <v>0</v>
      </c>
      <c r="V5527">
        <v>0</v>
      </c>
      <c r="W5527">
        <v>0</v>
      </c>
      <c r="X5527">
        <v>99.960862397573408</v>
      </c>
      <c r="Y5527">
        <v>0</v>
      </c>
      <c r="Z5527">
        <v>0</v>
      </c>
      <c r="AA5527">
        <v>0</v>
      </c>
      <c r="AB5527">
        <v>22.626823445678856</v>
      </c>
      <c r="AC5527">
        <v>0</v>
      </c>
      <c r="AD5527">
        <v>0</v>
      </c>
      <c r="AE5527">
        <v>122.58768584325226</v>
      </c>
    </row>
    <row r="5528" spans="1:31" x14ac:dyDescent="0.3">
      <c r="A5528">
        <v>2700409</v>
      </c>
      <c r="B5528">
        <v>1</v>
      </c>
      <c r="C5528" t="s">
        <v>81</v>
      </c>
      <c r="D5528" t="s">
        <v>112</v>
      </c>
      <c r="E5528" t="s">
        <v>132</v>
      </c>
      <c r="F5528" t="s">
        <v>10489</v>
      </c>
      <c r="G5528" t="s">
        <v>134</v>
      </c>
      <c r="H5528" t="s">
        <v>135</v>
      </c>
      <c r="I5528" t="s">
        <v>136</v>
      </c>
      <c r="J5528" t="s">
        <v>137</v>
      </c>
      <c r="K5528" t="s">
        <v>138</v>
      </c>
      <c r="L5528" t="s">
        <v>15511</v>
      </c>
      <c r="M5528" t="s">
        <v>15512</v>
      </c>
      <c r="N5528">
        <v>0.64722222200000001</v>
      </c>
      <c r="O5528">
        <v>3</v>
      </c>
      <c r="P5528">
        <v>217</v>
      </c>
      <c r="Q5528">
        <v>7</v>
      </c>
      <c r="R5528">
        <v>95</v>
      </c>
      <c r="S5528">
        <v>1</v>
      </c>
      <c r="T5528">
        <v>12</v>
      </c>
      <c r="U5528">
        <v>0</v>
      </c>
      <c r="V5528">
        <v>0</v>
      </c>
      <c r="W5528">
        <v>0.74345736481679126</v>
      </c>
      <c r="X5528">
        <v>21.569263572018627</v>
      </c>
      <c r="Y5528">
        <v>3.6175349258278646</v>
      </c>
      <c r="Z5528">
        <v>26.970935531486155</v>
      </c>
      <c r="AA5528">
        <v>13.23713424321652</v>
      </c>
      <c r="AB5528">
        <v>11.420294524365064</v>
      </c>
      <c r="AC5528">
        <v>0</v>
      </c>
      <c r="AD5528">
        <v>0</v>
      </c>
      <c r="AE5528">
        <v>77.558620161731014</v>
      </c>
    </row>
    <row r="5529" spans="1:31" x14ac:dyDescent="0.3">
      <c r="A5529">
        <v>2700413</v>
      </c>
      <c r="B5529">
        <v>1</v>
      </c>
      <c r="C5529" t="s">
        <v>80</v>
      </c>
      <c r="D5529" t="s">
        <v>102</v>
      </c>
      <c r="E5529" t="s">
        <v>145</v>
      </c>
      <c r="F5529" t="s">
        <v>15513</v>
      </c>
      <c r="G5529" t="s">
        <v>176</v>
      </c>
      <c r="H5529" t="s">
        <v>135</v>
      </c>
      <c r="I5529" t="s">
        <v>136</v>
      </c>
      <c r="J5529" t="s">
        <v>137</v>
      </c>
      <c r="K5529" t="s">
        <v>138</v>
      </c>
      <c r="L5529" t="s">
        <v>15514</v>
      </c>
      <c r="M5529" t="s">
        <v>15515</v>
      </c>
      <c r="N5529">
        <v>1.41</v>
      </c>
      <c r="O5529">
        <v>0</v>
      </c>
      <c r="P5529">
        <v>100</v>
      </c>
      <c r="Q5529">
        <v>0</v>
      </c>
      <c r="R5529">
        <v>84</v>
      </c>
      <c r="S5529">
        <v>0</v>
      </c>
      <c r="T5529">
        <v>10</v>
      </c>
      <c r="U5529">
        <v>0</v>
      </c>
      <c r="V5529">
        <v>0</v>
      </c>
      <c r="W5529">
        <v>0</v>
      </c>
      <c r="X5529">
        <v>19.102842799594981</v>
      </c>
      <c r="Y5529">
        <v>0</v>
      </c>
      <c r="Z5529">
        <v>31.302816999517475</v>
      </c>
      <c r="AA5529">
        <v>0</v>
      </c>
      <c r="AB5529">
        <v>7.3842619148955544</v>
      </c>
      <c r="AC5529">
        <v>0</v>
      </c>
      <c r="AD5529">
        <v>0</v>
      </c>
      <c r="AE5529">
        <v>57.78992171400801</v>
      </c>
    </row>
    <row r="5530" spans="1:31" x14ac:dyDescent="0.3">
      <c r="A5530">
        <v>2700416</v>
      </c>
      <c r="B5530">
        <v>1</v>
      </c>
      <c r="C5530" t="s">
        <v>81</v>
      </c>
      <c r="D5530" t="s">
        <v>127</v>
      </c>
      <c r="E5530" t="s">
        <v>132</v>
      </c>
      <c r="F5530" t="s">
        <v>9470</v>
      </c>
      <c r="G5530" t="s">
        <v>134</v>
      </c>
      <c r="H5530" t="s">
        <v>135</v>
      </c>
      <c r="I5530" t="s">
        <v>136</v>
      </c>
      <c r="J5530" t="s">
        <v>137</v>
      </c>
      <c r="K5530" t="s">
        <v>138</v>
      </c>
      <c r="L5530" t="s">
        <v>15516</v>
      </c>
      <c r="M5530" t="s">
        <v>15517</v>
      </c>
      <c r="N5530">
        <v>1.1475</v>
      </c>
      <c r="O5530">
        <v>3</v>
      </c>
      <c r="P5530">
        <v>4</v>
      </c>
      <c r="Q5530">
        <v>46</v>
      </c>
      <c r="R5530">
        <v>21</v>
      </c>
      <c r="S5530">
        <v>2</v>
      </c>
      <c r="T5530">
        <v>2</v>
      </c>
      <c r="U5530">
        <v>0</v>
      </c>
      <c r="V5530">
        <v>0</v>
      </c>
      <c r="W5530">
        <v>0.61476247078114299</v>
      </c>
      <c r="X5530">
        <v>1.9147377387106603</v>
      </c>
      <c r="Y5530">
        <v>25.898719003084931</v>
      </c>
      <c r="Z5530">
        <v>28.162028474374488</v>
      </c>
      <c r="AA5530">
        <v>0.78953226132457321</v>
      </c>
      <c r="AB5530">
        <v>0</v>
      </c>
      <c r="AC5530">
        <v>0</v>
      </c>
      <c r="AD5530">
        <v>0</v>
      </c>
      <c r="AE5530">
        <v>57.379779948275797</v>
      </c>
    </row>
    <row r="5531" spans="1:31" x14ac:dyDescent="0.3">
      <c r="A5531">
        <v>2700430</v>
      </c>
      <c r="B5531">
        <v>1</v>
      </c>
      <c r="C5531" t="s">
        <v>80</v>
      </c>
      <c r="D5531" t="s">
        <v>100</v>
      </c>
      <c r="E5531" t="s">
        <v>213</v>
      </c>
      <c r="F5531" t="s">
        <v>15518</v>
      </c>
      <c r="G5531" t="s">
        <v>688</v>
      </c>
      <c r="H5531" t="s">
        <v>187</v>
      </c>
      <c r="I5531" t="s">
        <v>136</v>
      </c>
      <c r="J5531" t="s">
        <v>137</v>
      </c>
      <c r="K5531" t="s">
        <v>138</v>
      </c>
      <c r="L5531" t="s">
        <v>15519</v>
      </c>
      <c r="M5531" t="s">
        <v>15520</v>
      </c>
      <c r="N5531">
        <v>1.739166666</v>
      </c>
      <c r="O5531">
        <v>0</v>
      </c>
      <c r="P5531">
        <v>0</v>
      </c>
      <c r="Q5531">
        <v>0</v>
      </c>
      <c r="R5531">
        <v>1</v>
      </c>
      <c r="S5531">
        <v>0</v>
      </c>
      <c r="T5531">
        <v>0</v>
      </c>
      <c r="U5531">
        <v>0</v>
      </c>
      <c r="V5531">
        <v>0</v>
      </c>
      <c r="W5531">
        <v>0</v>
      </c>
      <c r="X5531">
        <v>0</v>
      </c>
      <c r="Y5531">
        <v>0</v>
      </c>
      <c r="Z5531">
        <v>0</v>
      </c>
      <c r="AA5531">
        <v>0</v>
      </c>
      <c r="AB5531">
        <v>0</v>
      </c>
      <c r="AC5531">
        <v>0</v>
      </c>
      <c r="AD5531">
        <v>0</v>
      </c>
      <c r="AE5531">
        <v>0</v>
      </c>
    </row>
    <row r="5532" spans="1:31" x14ac:dyDescent="0.3">
      <c r="A5532">
        <v>2700435</v>
      </c>
      <c r="B5532">
        <v>1</v>
      </c>
      <c r="C5532" t="s">
        <v>80</v>
      </c>
      <c r="D5532" t="s">
        <v>89</v>
      </c>
      <c r="E5532" t="s">
        <v>244</v>
      </c>
      <c r="F5532" t="s">
        <v>15521</v>
      </c>
      <c r="G5532" t="s">
        <v>1177</v>
      </c>
      <c r="H5532" t="s">
        <v>187</v>
      </c>
      <c r="I5532" t="s">
        <v>136</v>
      </c>
      <c r="J5532" t="s">
        <v>137</v>
      </c>
      <c r="K5532" t="s">
        <v>138</v>
      </c>
      <c r="L5532" t="s">
        <v>15522</v>
      </c>
      <c r="M5532" t="s">
        <v>15523</v>
      </c>
      <c r="N5532">
        <v>2.0480555549999999</v>
      </c>
      <c r="O5532">
        <v>0</v>
      </c>
      <c r="P5532">
        <v>16</v>
      </c>
      <c r="Q5532">
        <v>0</v>
      </c>
      <c r="R5532">
        <v>0</v>
      </c>
      <c r="S5532">
        <v>0</v>
      </c>
      <c r="T5532">
        <v>1</v>
      </c>
      <c r="U5532">
        <v>0</v>
      </c>
      <c r="V5532">
        <v>0</v>
      </c>
      <c r="W5532">
        <v>0</v>
      </c>
      <c r="X5532">
        <v>11.610523194020757</v>
      </c>
      <c r="Y5532">
        <v>0</v>
      </c>
      <c r="Z5532">
        <v>0</v>
      </c>
      <c r="AA5532">
        <v>0</v>
      </c>
      <c r="AB5532">
        <v>3.0652624077400001</v>
      </c>
      <c r="AC5532">
        <v>0</v>
      </c>
      <c r="AD5532">
        <v>0</v>
      </c>
      <c r="AE5532">
        <v>14.675785601760758</v>
      </c>
    </row>
    <row r="5533" spans="1:31" x14ac:dyDescent="0.3">
      <c r="A5533">
        <v>2700437</v>
      </c>
      <c r="B5533">
        <v>1</v>
      </c>
      <c r="C5533" t="s">
        <v>81</v>
      </c>
      <c r="D5533" t="s">
        <v>113</v>
      </c>
      <c r="E5533" t="s">
        <v>160</v>
      </c>
      <c r="F5533" t="s">
        <v>4677</v>
      </c>
      <c r="G5533" t="s">
        <v>134</v>
      </c>
      <c r="H5533" t="s">
        <v>135</v>
      </c>
      <c r="I5533" t="s">
        <v>136</v>
      </c>
      <c r="J5533" t="s">
        <v>137</v>
      </c>
      <c r="K5533" t="s">
        <v>138</v>
      </c>
      <c r="L5533" t="s">
        <v>15524</v>
      </c>
      <c r="M5533" t="s">
        <v>15525</v>
      </c>
      <c r="N5533">
        <v>1.0694444439999999</v>
      </c>
      <c r="O5533">
        <v>2</v>
      </c>
      <c r="P5533">
        <v>113</v>
      </c>
      <c r="Q5533">
        <v>53</v>
      </c>
      <c r="R5533">
        <v>155</v>
      </c>
      <c r="S5533">
        <v>8</v>
      </c>
      <c r="T5533">
        <v>14</v>
      </c>
      <c r="U5533">
        <v>1</v>
      </c>
      <c r="V5533">
        <v>0</v>
      </c>
      <c r="W5533">
        <v>0.71092684828126185</v>
      </c>
      <c r="X5533">
        <v>36.668850961752931</v>
      </c>
      <c r="Y5533">
        <v>66.549414647446824</v>
      </c>
      <c r="Z5533">
        <v>106.33043774767857</v>
      </c>
      <c r="AA5533">
        <v>16.27798493651246</v>
      </c>
      <c r="AB5533">
        <v>6.6221065393757783</v>
      </c>
      <c r="AC5533">
        <v>19.529877975442432</v>
      </c>
      <c r="AD5533">
        <v>0</v>
      </c>
      <c r="AE5533">
        <v>252.68959965649026</v>
      </c>
    </row>
    <row r="5534" spans="1:31" x14ac:dyDescent="0.3">
      <c r="A5534">
        <v>2700445</v>
      </c>
      <c r="B5534">
        <v>1</v>
      </c>
      <c r="C5534" t="s">
        <v>81</v>
      </c>
      <c r="D5534" t="s">
        <v>123</v>
      </c>
      <c r="E5534" t="s">
        <v>160</v>
      </c>
      <c r="F5534" t="s">
        <v>15526</v>
      </c>
      <c r="G5534" t="s">
        <v>134</v>
      </c>
      <c r="H5534" t="s">
        <v>135</v>
      </c>
      <c r="I5534" t="s">
        <v>136</v>
      </c>
      <c r="J5534" t="s">
        <v>137</v>
      </c>
      <c r="K5534" t="s">
        <v>138</v>
      </c>
      <c r="L5534" t="s">
        <v>15527</v>
      </c>
      <c r="M5534" t="s">
        <v>15528</v>
      </c>
      <c r="N5534">
        <v>7.6388888000000002E-2</v>
      </c>
      <c r="O5534">
        <v>8</v>
      </c>
      <c r="P5534">
        <v>403</v>
      </c>
      <c r="Q5534">
        <v>406</v>
      </c>
      <c r="R5534">
        <v>507</v>
      </c>
      <c r="S5534">
        <v>37</v>
      </c>
      <c r="T5534">
        <v>75</v>
      </c>
      <c r="U5534">
        <v>1</v>
      </c>
      <c r="V5534">
        <v>0</v>
      </c>
      <c r="W5534">
        <v>7.3307096498854168E-2</v>
      </c>
      <c r="X5534">
        <v>6.237949515189424</v>
      </c>
      <c r="Y5534">
        <v>27.196541889783717</v>
      </c>
      <c r="Z5534">
        <v>22.221643055726879</v>
      </c>
      <c r="AA5534">
        <v>1.9454501842231042</v>
      </c>
      <c r="AB5534">
        <v>3.0542702095535441</v>
      </c>
      <c r="AC5534">
        <v>44.074346124114903</v>
      </c>
      <c r="AD5534">
        <v>0</v>
      </c>
      <c r="AE5534">
        <v>104.80350807509043</v>
      </c>
    </row>
    <row r="5535" spans="1:31" x14ac:dyDescent="0.3">
      <c r="A5535">
        <v>2700447</v>
      </c>
      <c r="B5535">
        <v>1</v>
      </c>
      <c r="C5535" t="s">
        <v>81</v>
      </c>
      <c r="D5535" t="s">
        <v>113</v>
      </c>
      <c r="E5535" t="s">
        <v>160</v>
      </c>
      <c r="F5535" t="s">
        <v>15529</v>
      </c>
      <c r="G5535" t="s">
        <v>134</v>
      </c>
      <c r="H5535" t="s">
        <v>135</v>
      </c>
      <c r="I5535" t="s">
        <v>136</v>
      </c>
      <c r="J5535" t="s">
        <v>137</v>
      </c>
      <c r="K5535" t="s">
        <v>138</v>
      </c>
      <c r="L5535" t="s">
        <v>15530</v>
      </c>
      <c r="M5535" t="s">
        <v>15531</v>
      </c>
      <c r="N5535">
        <v>0.54166666600000002</v>
      </c>
      <c r="O5535">
        <v>1</v>
      </c>
      <c r="P5535">
        <v>3684</v>
      </c>
      <c r="Q5535">
        <v>3</v>
      </c>
      <c r="R5535">
        <v>18</v>
      </c>
      <c r="S5535">
        <v>0</v>
      </c>
      <c r="T5535">
        <v>253</v>
      </c>
      <c r="U5535">
        <v>0</v>
      </c>
      <c r="V5535">
        <v>1</v>
      </c>
      <c r="W5535">
        <v>0.100795524375</v>
      </c>
      <c r="X5535">
        <v>338.33970904960421</v>
      </c>
      <c r="Y5535">
        <v>1.9450384606964999</v>
      </c>
      <c r="Z5535">
        <v>4.2078234711239997</v>
      </c>
      <c r="AA5535">
        <v>0</v>
      </c>
      <c r="AB5535">
        <v>82.375363873652205</v>
      </c>
      <c r="AC5535">
        <v>0</v>
      </c>
      <c r="AD5535">
        <v>2.3059362102181704</v>
      </c>
      <c r="AE5535">
        <v>429.27466658967006</v>
      </c>
    </row>
    <row r="5536" spans="1:31" x14ac:dyDescent="0.3">
      <c r="A5536">
        <v>2700448</v>
      </c>
      <c r="B5536">
        <v>1</v>
      </c>
      <c r="C5536" t="s">
        <v>80</v>
      </c>
      <c r="D5536" t="s">
        <v>107</v>
      </c>
      <c r="E5536" t="s">
        <v>244</v>
      </c>
      <c r="F5536" t="s">
        <v>15532</v>
      </c>
      <c r="G5536" t="s">
        <v>968</v>
      </c>
      <c r="H5536" t="s">
        <v>187</v>
      </c>
      <c r="I5536" t="s">
        <v>136</v>
      </c>
      <c r="J5536" t="s">
        <v>137</v>
      </c>
      <c r="K5536" t="s">
        <v>138</v>
      </c>
      <c r="L5536" t="s">
        <v>15533</v>
      </c>
      <c r="M5536" t="s">
        <v>15534</v>
      </c>
      <c r="N5536">
        <v>1.4075</v>
      </c>
      <c r="O5536">
        <v>0</v>
      </c>
      <c r="P5536">
        <v>129</v>
      </c>
      <c r="Q5536">
        <v>0</v>
      </c>
      <c r="R5536">
        <v>0</v>
      </c>
      <c r="S5536">
        <v>0</v>
      </c>
      <c r="T5536">
        <v>3</v>
      </c>
      <c r="U5536">
        <v>0</v>
      </c>
      <c r="V5536">
        <v>1</v>
      </c>
      <c r="W5536">
        <v>0</v>
      </c>
      <c r="X5536">
        <v>20.579933856797183</v>
      </c>
      <c r="Y5536">
        <v>0</v>
      </c>
      <c r="Z5536">
        <v>0</v>
      </c>
      <c r="AA5536">
        <v>0</v>
      </c>
      <c r="AB5536">
        <v>3.5270996489258066</v>
      </c>
      <c r="AC5536">
        <v>0</v>
      </c>
      <c r="AD5536">
        <v>2.0714490617071268</v>
      </c>
      <c r="AE5536">
        <v>26.178482567430116</v>
      </c>
    </row>
    <row r="5537" spans="1:31" x14ac:dyDescent="0.3">
      <c r="A5537">
        <v>2700449</v>
      </c>
      <c r="B5537">
        <v>1</v>
      </c>
      <c r="C5537" t="s">
        <v>80</v>
      </c>
      <c r="D5537" t="s">
        <v>105</v>
      </c>
      <c r="E5537" t="s">
        <v>184</v>
      </c>
      <c r="F5537" t="s">
        <v>15535</v>
      </c>
      <c r="G5537" t="s">
        <v>409</v>
      </c>
      <c r="H5537" t="s">
        <v>187</v>
      </c>
      <c r="I5537" t="s">
        <v>136</v>
      </c>
      <c r="J5537" t="s">
        <v>137</v>
      </c>
      <c r="K5537" t="s">
        <v>138</v>
      </c>
      <c r="L5537" t="s">
        <v>15536</v>
      </c>
      <c r="M5537" t="s">
        <v>15537</v>
      </c>
      <c r="N5537">
        <v>1.4269444440000001</v>
      </c>
      <c r="O5537">
        <v>0</v>
      </c>
      <c r="P5537">
        <v>65</v>
      </c>
      <c r="Q5537">
        <v>0</v>
      </c>
      <c r="R5537">
        <v>5</v>
      </c>
      <c r="S5537">
        <v>0</v>
      </c>
      <c r="T5537">
        <v>7</v>
      </c>
      <c r="U5537">
        <v>0</v>
      </c>
      <c r="V5537">
        <v>0</v>
      </c>
      <c r="W5537">
        <v>0</v>
      </c>
      <c r="X5537">
        <v>17.231596525749076</v>
      </c>
      <c r="Y5537">
        <v>0</v>
      </c>
      <c r="Z5537">
        <v>2.5567321972290387</v>
      </c>
      <c r="AA5537">
        <v>0</v>
      </c>
      <c r="AB5537">
        <v>2.6219982608954249</v>
      </c>
      <c r="AC5537">
        <v>0</v>
      </c>
      <c r="AD5537">
        <v>0</v>
      </c>
      <c r="AE5537">
        <v>22.410326983873539</v>
      </c>
    </row>
    <row r="5538" spans="1:31" x14ac:dyDescent="0.3">
      <c r="A5538">
        <v>2700450</v>
      </c>
      <c r="B5538">
        <v>1</v>
      </c>
      <c r="C5538" t="s">
        <v>80</v>
      </c>
      <c r="D5538" t="s">
        <v>108</v>
      </c>
      <c r="E5538" t="s">
        <v>145</v>
      </c>
      <c r="F5538" t="s">
        <v>15538</v>
      </c>
      <c r="G5538" t="s">
        <v>176</v>
      </c>
      <c r="H5538" t="s">
        <v>135</v>
      </c>
      <c r="I5538" t="s">
        <v>136</v>
      </c>
      <c r="J5538" t="s">
        <v>137</v>
      </c>
      <c r="K5538" t="s">
        <v>138</v>
      </c>
      <c r="L5538" t="s">
        <v>15539</v>
      </c>
      <c r="M5538" t="s">
        <v>15540</v>
      </c>
      <c r="N5538">
        <v>0.62888888799999998</v>
      </c>
      <c r="O5538">
        <v>0</v>
      </c>
      <c r="P5538">
        <v>21</v>
      </c>
      <c r="Q5538">
        <v>0</v>
      </c>
      <c r="R5538">
        <v>9</v>
      </c>
      <c r="S5538">
        <v>0</v>
      </c>
      <c r="T5538">
        <v>9</v>
      </c>
      <c r="U5538">
        <v>0</v>
      </c>
      <c r="V5538">
        <v>0</v>
      </c>
      <c r="W5538">
        <v>0</v>
      </c>
      <c r="X5538">
        <v>3.9475176397864051</v>
      </c>
      <c r="Y5538">
        <v>0</v>
      </c>
      <c r="Z5538">
        <v>6.3429194522473811</v>
      </c>
      <c r="AA5538">
        <v>0</v>
      </c>
      <c r="AB5538">
        <v>4.7426504142685726</v>
      </c>
      <c r="AC5538">
        <v>0</v>
      </c>
      <c r="AD5538">
        <v>0</v>
      </c>
      <c r="AE5538">
        <v>15.033087506302358</v>
      </c>
    </row>
    <row r="5539" spans="1:31" x14ac:dyDescent="0.3">
      <c r="A5539">
        <v>2700463</v>
      </c>
      <c r="B5539">
        <v>1</v>
      </c>
      <c r="C5539" t="s">
        <v>80</v>
      </c>
      <c r="D5539" t="s">
        <v>95</v>
      </c>
      <c r="E5539" t="s">
        <v>160</v>
      </c>
      <c r="F5539" t="s">
        <v>8829</v>
      </c>
      <c r="G5539" t="s">
        <v>134</v>
      </c>
      <c r="H5539" t="s">
        <v>135</v>
      </c>
      <c r="I5539" t="s">
        <v>136</v>
      </c>
      <c r="J5539" t="s">
        <v>137</v>
      </c>
      <c r="K5539" t="s">
        <v>138</v>
      </c>
      <c r="L5539" t="s">
        <v>15541</v>
      </c>
      <c r="M5539" t="s">
        <v>15542</v>
      </c>
      <c r="N5539">
        <v>0.61972222200000004</v>
      </c>
      <c r="O5539">
        <v>0</v>
      </c>
      <c r="P5539">
        <v>0</v>
      </c>
      <c r="Q5539">
        <v>0</v>
      </c>
      <c r="R5539">
        <v>0</v>
      </c>
      <c r="S5539">
        <v>3</v>
      </c>
      <c r="T5539">
        <v>0</v>
      </c>
      <c r="U5539">
        <v>2</v>
      </c>
      <c r="V5539">
        <v>0</v>
      </c>
      <c r="W5539">
        <v>0</v>
      </c>
      <c r="X5539">
        <v>0</v>
      </c>
      <c r="Y5539">
        <v>0</v>
      </c>
      <c r="Z5539">
        <v>0</v>
      </c>
      <c r="AA5539">
        <v>31.779381742576607</v>
      </c>
      <c r="AB5539">
        <v>0</v>
      </c>
      <c r="AC5539">
        <v>24.25122563799205</v>
      </c>
      <c r="AD5539">
        <v>0</v>
      </c>
      <c r="AE5539">
        <v>56.030607380568654</v>
      </c>
    </row>
    <row r="5540" spans="1:31" x14ac:dyDescent="0.3">
      <c r="A5540">
        <v>2700470</v>
      </c>
      <c r="B5540">
        <v>1</v>
      </c>
      <c r="C5540" t="s">
        <v>80</v>
      </c>
      <c r="D5540" t="s">
        <v>100</v>
      </c>
      <c r="E5540" t="s">
        <v>145</v>
      </c>
      <c r="F5540" t="s">
        <v>15543</v>
      </c>
      <c r="G5540" t="s">
        <v>134</v>
      </c>
      <c r="H5540" t="s">
        <v>135</v>
      </c>
      <c r="I5540" t="s">
        <v>136</v>
      </c>
      <c r="J5540" t="s">
        <v>137</v>
      </c>
      <c r="K5540" t="s">
        <v>138</v>
      </c>
      <c r="L5540" t="s">
        <v>15544</v>
      </c>
      <c r="M5540" t="s">
        <v>178</v>
      </c>
      <c r="N5540">
        <v>0.186111111</v>
      </c>
      <c r="O5540">
        <v>0</v>
      </c>
      <c r="P5540">
        <v>1063</v>
      </c>
      <c r="Q5540">
        <v>0</v>
      </c>
      <c r="R5540">
        <v>126</v>
      </c>
      <c r="S5540">
        <v>0</v>
      </c>
      <c r="T5540">
        <v>115</v>
      </c>
      <c r="U5540">
        <v>0</v>
      </c>
      <c r="V5540">
        <v>0</v>
      </c>
      <c r="W5540">
        <v>0</v>
      </c>
      <c r="X5540">
        <v>65.870220758790708</v>
      </c>
      <c r="Y5540">
        <v>0</v>
      </c>
      <c r="Z5540">
        <v>18.535420786376243</v>
      </c>
      <c r="AA5540">
        <v>0</v>
      </c>
      <c r="AB5540">
        <v>22.457666691093639</v>
      </c>
      <c r="AC5540">
        <v>0</v>
      </c>
      <c r="AD5540">
        <v>0</v>
      </c>
      <c r="AE5540">
        <v>106.86330823626059</v>
      </c>
    </row>
    <row r="5541" spans="1:31" x14ac:dyDescent="0.3">
      <c r="A5541">
        <v>2700478</v>
      </c>
      <c r="B5541">
        <v>1</v>
      </c>
      <c r="C5541" t="s">
        <v>81</v>
      </c>
      <c r="D5541" t="s">
        <v>113</v>
      </c>
      <c r="E5541" t="s">
        <v>213</v>
      </c>
      <c r="F5541" t="s">
        <v>15545</v>
      </c>
      <c r="G5541" t="s">
        <v>688</v>
      </c>
      <c r="H5541" t="s">
        <v>187</v>
      </c>
      <c r="I5541" t="s">
        <v>136</v>
      </c>
      <c r="J5541" t="s">
        <v>137</v>
      </c>
      <c r="K5541" t="s">
        <v>138</v>
      </c>
      <c r="L5541" t="s">
        <v>15546</v>
      </c>
      <c r="M5541" t="s">
        <v>15547</v>
      </c>
      <c r="N5541">
        <v>0.51111111099999995</v>
      </c>
      <c r="O5541">
        <v>0</v>
      </c>
      <c r="P5541">
        <v>1</v>
      </c>
      <c r="Q5541">
        <v>0</v>
      </c>
      <c r="R5541">
        <v>0</v>
      </c>
      <c r="S5541">
        <v>0</v>
      </c>
      <c r="T5541">
        <v>0</v>
      </c>
      <c r="U5541">
        <v>0</v>
      </c>
      <c r="V5541">
        <v>0</v>
      </c>
      <c r="W5541">
        <v>0</v>
      </c>
      <c r="X5541">
        <v>0</v>
      </c>
      <c r="Y5541">
        <v>0</v>
      </c>
      <c r="Z5541">
        <v>0</v>
      </c>
      <c r="AA5541">
        <v>0</v>
      </c>
      <c r="AB5541">
        <v>0</v>
      </c>
      <c r="AC5541">
        <v>0</v>
      </c>
      <c r="AD5541">
        <v>0</v>
      </c>
      <c r="AE5541">
        <v>0</v>
      </c>
    </row>
    <row r="5542" spans="1:31" x14ac:dyDescent="0.3">
      <c r="A5542">
        <v>2700484</v>
      </c>
      <c r="B5542">
        <v>1</v>
      </c>
      <c r="C5542" t="s">
        <v>81</v>
      </c>
      <c r="D5542" t="s">
        <v>113</v>
      </c>
      <c r="E5542" t="s">
        <v>145</v>
      </c>
      <c r="F5542" t="s">
        <v>15548</v>
      </c>
      <c r="G5542" t="s">
        <v>134</v>
      </c>
      <c r="H5542" t="s">
        <v>135</v>
      </c>
      <c r="I5542" t="s">
        <v>136</v>
      </c>
      <c r="J5542" t="s">
        <v>137</v>
      </c>
      <c r="K5542" t="s">
        <v>138</v>
      </c>
      <c r="L5542" t="s">
        <v>15549</v>
      </c>
      <c r="M5542" t="s">
        <v>15550</v>
      </c>
      <c r="N5542">
        <v>0.752222222</v>
      </c>
      <c r="O5542">
        <v>1</v>
      </c>
      <c r="P5542">
        <v>141</v>
      </c>
      <c r="Q5542">
        <v>3</v>
      </c>
      <c r="R5542">
        <v>10</v>
      </c>
      <c r="S5542">
        <v>0</v>
      </c>
      <c r="T5542">
        <v>7</v>
      </c>
      <c r="U5542">
        <v>0</v>
      </c>
      <c r="V5542">
        <v>0</v>
      </c>
      <c r="W5542">
        <v>0.16187299938999999</v>
      </c>
      <c r="X5542">
        <v>20.283048787956364</v>
      </c>
      <c r="Y5542">
        <v>2.691466996535449</v>
      </c>
      <c r="Z5542">
        <v>3.2244486725951771</v>
      </c>
      <c r="AA5542">
        <v>0</v>
      </c>
      <c r="AB5542">
        <v>8.1486262304613231</v>
      </c>
      <c r="AC5542">
        <v>0</v>
      </c>
      <c r="AD5542">
        <v>0</v>
      </c>
      <c r="AE5542">
        <v>34.509463686938311</v>
      </c>
    </row>
    <row r="5543" spans="1:31" x14ac:dyDescent="0.3">
      <c r="A5543">
        <v>2690868</v>
      </c>
      <c r="B5543">
        <v>1</v>
      </c>
      <c r="C5543" t="s">
        <v>80</v>
      </c>
      <c r="D5543" t="s">
        <v>109</v>
      </c>
      <c r="E5543" t="s">
        <v>160</v>
      </c>
      <c r="F5543" t="s">
        <v>3553</v>
      </c>
      <c r="G5543" t="s">
        <v>165</v>
      </c>
      <c r="H5543" t="s">
        <v>135</v>
      </c>
      <c r="I5543" t="s">
        <v>136</v>
      </c>
      <c r="J5543" t="s">
        <v>137</v>
      </c>
      <c r="K5543" t="s">
        <v>166</v>
      </c>
      <c r="L5543" t="s">
        <v>15551</v>
      </c>
      <c r="M5543" t="s">
        <v>15552</v>
      </c>
      <c r="N5543">
        <v>2.2733333330000001</v>
      </c>
      <c r="O5543">
        <v>0</v>
      </c>
      <c r="P5543">
        <v>118</v>
      </c>
      <c r="Q5543">
        <v>4</v>
      </c>
      <c r="R5543">
        <v>87</v>
      </c>
      <c r="S5543">
        <v>2</v>
      </c>
      <c r="T5543">
        <v>63</v>
      </c>
      <c r="U5543">
        <v>2</v>
      </c>
      <c r="V5543">
        <v>0</v>
      </c>
      <c r="W5543">
        <v>0</v>
      </c>
      <c r="X5543">
        <v>71.499174538608344</v>
      </c>
      <c r="Y5543">
        <v>19.659340592752311</v>
      </c>
      <c r="Z5543">
        <v>232.20466743147301</v>
      </c>
      <c r="AA5543">
        <v>6.1200128330269497</v>
      </c>
      <c r="AB5543">
        <v>119.16602052596052</v>
      </c>
      <c r="AC5543">
        <v>541.32161506106615</v>
      </c>
      <c r="AD5543">
        <v>0</v>
      </c>
      <c r="AE5543">
        <v>989.97083098288726</v>
      </c>
    </row>
    <row r="5544" spans="1:31" x14ac:dyDescent="0.3">
      <c r="A5544">
        <v>2692139</v>
      </c>
      <c r="B5544">
        <v>1</v>
      </c>
      <c r="C5544" t="s">
        <v>81</v>
      </c>
      <c r="D5544" t="s">
        <v>112</v>
      </c>
      <c r="E5544" t="s">
        <v>160</v>
      </c>
      <c r="F5544" t="s">
        <v>6385</v>
      </c>
      <c r="G5544" t="s">
        <v>346</v>
      </c>
      <c r="H5544" t="s">
        <v>135</v>
      </c>
      <c r="I5544" t="s">
        <v>136</v>
      </c>
      <c r="J5544" t="s">
        <v>137</v>
      </c>
      <c r="K5544" t="s">
        <v>166</v>
      </c>
      <c r="L5544" t="s">
        <v>15553</v>
      </c>
      <c r="M5544" t="s">
        <v>15554</v>
      </c>
      <c r="N5544">
        <v>5.6455555549999996</v>
      </c>
      <c r="O5544">
        <v>0</v>
      </c>
      <c r="P5544">
        <v>23</v>
      </c>
      <c r="Q5544">
        <v>0</v>
      </c>
      <c r="R5544">
        <v>40</v>
      </c>
      <c r="S5544">
        <v>0</v>
      </c>
      <c r="T5544">
        <v>2</v>
      </c>
      <c r="U5544">
        <v>0</v>
      </c>
      <c r="V5544">
        <v>0</v>
      </c>
      <c r="W5544">
        <v>0</v>
      </c>
      <c r="X5544">
        <v>21.921606187220284</v>
      </c>
      <c r="Y5544">
        <v>0</v>
      </c>
      <c r="Z5544">
        <v>54.401443180825964</v>
      </c>
      <c r="AA5544">
        <v>0</v>
      </c>
      <c r="AB5544">
        <v>106.78999607952683</v>
      </c>
      <c r="AC5544">
        <v>0</v>
      </c>
      <c r="AD5544">
        <v>0</v>
      </c>
      <c r="AE5544">
        <v>183.11304544757309</v>
      </c>
    </row>
    <row r="5545" spans="1:31" x14ac:dyDescent="0.3">
      <c r="A5545">
        <v>2693068</v>
      </c>
      <c r="B5545">
        <v>1</v>
      </c>
      <c r="C5545" t="s">
        <v>81</v>
      </c>
      <c r="D5545" t="s">
        <v>123</v>
      </c>
      <c r="E5545" t="s">
        <v>132</v>
      </c>
      <c r="F5545" t="s">
        <v>15555</v>
      </c>
      <c r="G5545" t="s">
        <v>134</v>
      </c>
      <c r="H5545" t="s">
        <v>135</v>
      </c>
      <c r="I5545" t="s">
        <v>136</v>
      </c>
      <c r="J5545" t="s">
        <v>137</v>
      </c>
      <c r="K5545" t="s">
        <v>138</v>
      </c>
      <c r="L5545" t="s">
        <v>15556</v>
      </c>
      <c r="M5545" t="s">
        <v>15557</v>
      </c>
      <c r="N5545">
        <v>1.1399999999999999</v>
      </c>
      <c r="O5545">
        <v>3</v>
      </c>
      <c r="P5545">
        <v>216</v>
      </c>
      <c r="Q5545">
        <v>25</v>
      </c>
      <c r="R5545">
        <v>53</v>
      </c>
      <c r="S5545">
        <v>0</v>
      </c>
      <c r="T5545">
        <v>18</v>
      </c>
      <c r="U5545">
        <v>1</v>
      </c>
      <c r="V5545">
        <v>0</v>
      </c>
      <c r="W5545">
        <v>39.046188795122688</v>
      </c>
      <c r="X5545">
        <v>66.721859607338985</v>
      </c>
      <c r="Y5545">
        <v>126.0000261765493</v>
      </c>
      <c r="Z5545">
        <v>122.94136271547272</v>
      </c>
      <c r="AA5545">
        <v>0</v>
      </c>
      <c r="AB5545">
        <v>14.422908578252374</v>
      </c>
      <c r="AC5545">
        <v>55.820807713895938</v>
      </c>
      <c r="AD5545">
        <v>0</v>
      </c>
      <c r="AE5545">
        <v>424.95315358663197</v>
      </c>
    </row>
    <row r="5546" spans="1:31" x14ac:dyDescent="0.3">
      <c r="A5546">
        <v>2693552</v>
      </c>
      <c r="B5546">
        <v>1</v>
      </c>
      <c r="C5546" t="s">
        <v>81</v>
      </c>
      <c r="D5546" t="s">
        <v>127</v>
      </c>
      <c r="E5546" t="s">
        <v>132</v>
      </c>
      <c r="F5546" t="s">
        <v>3839</v>
      </c>
      <c r="G5546" t="s">
        <v>346</v>
      </c>
      <c r="H5546" t="s">
        <v>135</v>
      </c>
      <c r="I5546" t="s">
        <v>136</v>
      </c>
      <c r="J5546" t="s">
        <v>137</v>
      </c>
      <c r="K5546" t="s">
        <v>166</v>
      </c>
      <c r="L5546" t="s">
        <v>15558</v>
      </c>
      <c r="M5546" t="s">
        <v>15559</v>
      </c>
      <c r="N5546">
        <v>0.68138888799999997</v>
      </c>
      <c r="O5546">
        <v>9</v>
      </c>
      <c r="P5546">
        <v>1498</v>
      </c>
      <c r="Q5546">
        <v>37</v>
      </c>
      <c r="R5546">
        <v>83</v>
      </c>
      <c r="S5546">
        <v>6</v>
      </c>
      <c r="T5546">
        <v>129</v>
      </c>
      <c r="U5546">
        <v>1</v>
      </c>
      <c r="V5546">
        <v>0</v>
      </c>
      <c r="W5546">
        <v>1.5813865906663744</v>
      </c>
      <c r="X5546">
        <v>151.33998595775552</v>
      </c>
      <c r="Y5546">
        <v>41.443287810358413</v>
      </c>
      <c r="Z5546">
        <v>25.510611289740723</v>
      </c>
      <c r="AA5546">
        <v>16.840488294801037</v>
      </c>
      <c r="AB5546">
        <v>41.115988980900383</v>
      </c>
      <c r="AC5546">
        <v>3.9234230824378349</v>
      </c>
      <c r="AD5546">
        <v>0</v>
      </c>
      <c r="AE5546">
        <v>281.75517200666025</v>
      </c>
    </row>
    <row r="5547" spans="1:31" x14ac:dyDescent="0.3">
      <c r="A5547">
        <v>2693554</v>
      </c>
      <c r="B5547">
        <v>1</v>
      </c>
      <c r="C5547" t="s">
        <v>81</v>
      </c>
      <c r="D5547" t="s">
        <v>118</v>
      </c>
      <c r="E5547" t="s">
        <v>160</v>
      </c>
      <c r="F5547" t="s">
        <v>15560</v>
      </c>
      <c r="G5547" t="s">
        <v>134</v>
      </c>
      <c r="H5547" t="s">
        <v>135</v>
      </c>
      <c r="I5547" t="s">
        <v>169</v>
      </c>
      <c r="J5547" t="s">
        <v>137</v>
      </c>
      <c r="K5547" t="s">
        <v>138</v>
      </c>
      <c r="L5547" t="s">
        <v>15561</v>
      </c>
      <c r="M5547" t="s">
        <v>15562</v>
      </c>
      <c r="N5547">
        <v>3.6111110000000002E-3</v>
      </c>
      <c r="O5547">
        <v>16</v>
      </c>
      <c r="P5547">
        <v>272</v>
      </c>
      <c r="Q5547">
        <v>55</v>
      </c>
      <c r="R5547">
        <v>81</v>
      </c>
      <c r="S5547">
        <v>14</v>
      </c>
      <c r="T5547">
        <v>38</v>
      </c>
      <c r="U5547">
        <v>0</v>
      </c>
      <c r="V5547">
        <v>0</v>
      </c>
      <c r="W5547">
        <v>2.3762940839234997E-2</v>
      </c>
      <c r="X5547">
        <v>0.22572304234234908</v>
      </c>
      <c r="Y5547">
        <v>0.1460776071024906</v>
      </c>
      <c r="Z5547">
        <v>9.3710968942861184E-2</v>
      </c>
      <c r="AA5547">
        <v>0.26563018431846291</v>
      </c>
      <c r="AB5547">
        <v>8.6848919070726963E-2</v>
      </c>
      <c r="AC5547">
        <v>0</v>
      </c>
      <c r="AD5547">
        <v>0</v>
      </c>
      <c r="AE5547">
        <v>0.84175366261612583</v>
      </c>
    </row>
    <row r="5548" spans="1:31" x14ac:dyDescent="0.3">
      <c r="A5548">
        <v>2694332</v>
      </c>
      <c r="B5548">
        <v>1</v>
      </c>
      <c r="C5548" t="s">
        <v>81</v>
      </c>
      <c r="D5548" t="s">
        <v>112</v>
      </c>
      <c r="E5548" t="s">
        <v>160</v>
      </c>
      <c r="F5548" t="s">
        <v>8989</v>
      </c>
      <c r="G5548" t="s">
        <v>134</v>
      </c>
      <c r="H5548" t="s">
        <v>135</v>
      </c>
      <c r="I5548" t="s">
        <v>136</v>
      </c>
      <c r="J5548" t="s">
        <v>137</v>
      </c>
      <c r="K5548" t="s">
        <v>138</v>
      </c>
      <c r="L5548" t="s">
        <v>15563</v>
      </c>
      <c r="M5548" t="s">
        <v>15564</v>
      </c>
      <c r="N5548">
        <v>1.487777777</v>
      </c>
      <c r="O5548">
        <v>0</v>
      </c>
      <c r="P5548">
        <v>1</v>
      </c>
      <c r="Q5548">
        <v>33</v>
      </c>
      <c r="R5548">
        <v>23</v>
      </c>
      <c r="S5548">
        <v>1</v>
      </c>
      <c r="T5548">
        <v>0</v>
      </c>
      <c r="U5548">
        <v>0</v>
      </c>
      <c r="V5548">
        <v>0</v>
      </c>
      <c r="W5548">
        <v>0</v>
      </c>
      <c r="X5548">
        <v>1.9868671931600437</v>
      </c>
      <c r="Y5548">
        <v>24.772130223815722</v>
      </c>
      <c r="Z5548">
        <v>21.533207507172147</v>
      </c>
      <c r="AA5548">
        <v>0.37336157262973335</v>
      </c>
      <c r="AB5548">
        <v>0</v>
      </c>
      <c r="AC5548">
        <v>0</v>
      </c>
      <c r="AD5548">
        <v>0</v>
      </c>
      <c r="AE5548">
        <v>48.665566496777643</v>
      </c>
    </row>
    <row r="5549" spans="1:31" x14ac:dyDescent="0.3">
      <c r="A5549">
        <v>2695643</v>
      </c>
      <c r="B5549">
        <v>1</v>
      </c>
      <c r="C5549" t="s">
        <v>81</v>
      </c>
      <c r="D5549" t="s">
        <v>127</v>
      </c>
      <c r="E5549" t="s">
        <v>145</v>
      </c>
      <c r="F5549" t="s">
        <v>15565</v>
      </c>
      <c r="G5549" t="s">
        <v>134</v>
      </c>
      <c r="H5549" t="s">
        <v>135</v>
      </c>
      <c r="I5549" t="s">
        <v>136</v>
      </c>
      <c r="J5549" t="s">
        <v>137</v>
      </c>
      <c r="K5549" t="s">
        <v>138</v>
      </c>
      <c r="L5549" t="s">
        <v>15566</v>
      </c>
      <c r="M5549" t="s">
        <v>15567</v>
      </c>
      <c r="N5549">
        <v>1.659444444</v>
      </c>
      <c r="O5549">
        <v>2</v>
      </c>
      <c r="P5549">
        <v>942</v>
      </c>
      <c r="Q5549">
        <v>98</v>
      </c>
      <c r="R5549">
        <v>110</v>
      </c>
      <c r="S5549">
        <v>8</v>
      </c>
      <c r="T5549">
        <v>107</v>
      </c>
      <c r="U5549">
        <v>0</v>
      </c>
      <c r="V5549">
        <v>0</v>
      </c>
      <c r="W5549">
        <v>0.90602085464706683</v>
      </c>
      <c r="X5549">
        <v>258.01646113085815</v>
      </c>
      <c r="Y5549">
        <v>329.36715915949384</v>
      </c>
      <c r="Z5549">
        <v>108.09659789222221</v>
      </c>
      <c r="AA5549">
        <v>75.367030160949525</v>
      </c>
      <c r="AB5549">
        <v>103.38969676266849</v>
      </c>
      <c r="AC5549">
        <v>0</v>
      </c>
      <c r="AD5549">
        <v>0</v>
      </c>
      <c r="AE5549">
        <v>875.14296596083921</v>
      </c>
    </row>
    <row r="5550" spans="1:31" x14ac:dyDescent="0.3">
      <c r="A5550">
        <v>2699613</v>
      </c>
      <c r="B5550">
        <v>1</v>
      </c>
      <c r="C5550" t="s">
        <v>80</v>
      </c>
      <c r="D5550" t="s">
        <v>103</v>
      </c>
      <c r="E5550" t="s">
        <v>132</v>
      </c>
      <c r="F5550" t="s">
        <v>15568</v>
      </c>
      <c r="G5550" t="s">
        <v>165</v>
      </c>
      <c r="H5550" t="s">
        <v>135</v>
      </c>
      <c r="I5550" t="s">
        <v>136</v>
      </c>
      <c r="J5550" t="s">
        <v>137</v>
      </c>
      <c r="K5550" t="s">
        <v>166</v>
      </c>
      <c r="L5550" t="s">
        <v>15569</v>
      </c>
      <c r="M5550" t="s">
        <v>15570</v>
      </c>
      <c r="N5550">
        <v>4.0236111110000001</v>
      </c>
      <c r="O5550">
        <v>4</v>
      </c>
      <c r="P5550">
        <v>2063</v>
      </c>
      <c r="Q5550">
        <v>22</v>
      </c>
      <c r="R5550">
        <v>309</v>
      </c>
      <c r="S5550">
        <v>31</v>
      </c>
      <c r="T5550">
        <v>783</v>
      </c>
      <c r="U5550">
        <v>2</v>
      </c>
      <c r="V5550">
        <v>1</v>
      </c>
      <c r="W5550">
        <v>3.7978139857131348</v>
      </c>
      <c r="X5550">
        <v>1062.242024471436</v>
      </c>
      <c r="Y5550">
        <v>214.26490998010681</v>
      </c>
      <c r="Z5550">
        <v>491.42266436312059</v>
      </c>
      <c r="AA5550">
        <v>425.23913599216388</v>
      </c>
      <c r="AB5550">
        <v>1376.4834937367521</v>
      </c>
      <c r="AC5550">
        <v>47.71022651480844</v>
      </c>
      <c r="AD5550">
        <v>0</v>
      </c>
      <c r="AE5550">
        <v>3621.1602690441009</v>
      </c>
    </row>
    <row r="5551" spans="1:31" x14ac:dyDescent="0.3">
      <c r="A5551">
        <v>2700136</v>
      </c>
      <c r="B5551">
        <v>1</v>
      </c>
      <c r="C5551" t="s">
        <v>80</v>
      </c>
      <c r="D5551" t="s">
        <v>93</v>
      </c>
      <c r="E5551" t="s">
        <v>244</v>
      </c>
      <c r="F5551" t="s">
        <v>1701</v>
      </c>
      <c r="G5551" t="s">
        <v>346</v>
      </c>
      <c r="H5551" t="s">
        <v>187</v>
      </c>
      <c r="I5551" t="s">
        <v>136</v>
      </c>
      <c r="J5551" t="s">
        <v>137</v>
      </c>
      <c r="K5551" t="s">
        <v>166</v>
      </c>
      <c r="L5551" t="s">
        <v>15571</v>
      </c>
      <c r="M5551" t="s">
        <v>15572</v>
      </c>
      <c r="N5551">
        <v>6.7925000000000004</v>
      </c>
      <c r="O5551">
        <v>0</v>
      </c>
      <c r="P5551">
        <v>37</v>
      </c>
      <c r="Q5551">
        <v>0</v>
      </c>
      <c r="R5551">
        <v>57</v>
      </c>
      <c r="S5551">
        <v>0</v>
      </c>
      <c r="T5551">
        <v>14</v>
      </c>
      <c r="U5551">
        <v>0</v>
      </c>
      <c r="V5551">
        <v>0</v>
      </c>
      <c r="W5551">
        <v>0</v>
      </c>
      <c r="X5551">
        <v>57.027762869072639</v>
      </c>
      <c r="Y5551">
        <v>0</v>
      </c>
      <c r="Z5551">
        <v>305.03779643656725</v>
      </c>
      <c r="AA5551">
        <v>0</v>
      </c>
      <c r="AB5551">
        <v>66.734145948587027</v>
      </c>
      <c r="AC5551">
        <v>0</v>
      </c>
      <c r="AD5551">
        <v>0</v>
      </c>
      <c r="AE5551">
        <v>428.79970525422692</v>
      </c>
    </row>
    <row r="5552" spans="1:31" x14ac:dyDescent="0.3">
      <c r="A5552">
        <v>2700279</v>
      </c>
      <c r="B5552">
        <v>1</v>
      </c>
      <c r="C5552" t="s">
        <v>80</v>
      </c>
      <c r="D5552" t="s">
        <v>106</v>
      </c>
      <c r="E5552" t="s">
        <v>160</v>
      </c>
      <c r="F5552" t="s">
        <v>15573</v>
      </c>
      <c r="G5552" t="s">
        <v>134</v>
      </c>
      <c r="H5552" t="s">
        <v>135</v>
      </c>
      <c r="I5552" t="s">
        <v>136</v>
      </c>
      <c r="J5552" t="s">
        <v>137</v>
      </c>
      <c r="K5552" t="s">
        <v>138</v>
      </c>
      <c r="L5552" t="s">
        <v>15574</v>
      </c>
      <c r="M5552" t="s">
        <v>15575</v>
      </c>
      <c r="N5552">
        <v>3.05</v>
      </c>
      <c r="O5552">
        <v>1</v>
      </c>
      <c r="P5552">
        <v>0</v>
      </c>
      <c r="Q5552">
        <v>13</v>
      </c>
      <c r="R5552">
        <v>131</v>
      </c>
      <c r="S5552">
        <v>4</v>
      </c>
      <c r="T5552">
        <v>34</v>
      </c>
      <c r="U5552">
        <v>0</v>
      </c>
      <c r="V5552">
        <v>0</v>
      </c>
      <c r="W5552">
        <v>6.4329373345995275</v>
      </c>
      <c r="X5552">
        <v>0</v>
      </c>
      <c r="Y5552">
        <v>207.2741628758674</v>
      </c>
      <c r="Z5552">
        <v>1201.7110611124644</v>
      </c>
      <c r="AA5552">
        <v>379.75217889373374</v>
      </c>
      <c r="AB5552">
        <v>280.56859414652644</v>
      </c>
      <c r="AC5552">
        <v>0</v>
      </c>
      <c r="AD5552">
        <v>0</v>
      </c>
      <c r="AE5552">
        <v>2075.7389343631917</v>
      </c>
    </row>
    <row r="5553" spans="1:31" x14ac:dyDescent="0.3">
      <c r="A5553">
        <v>2700411</v>
      </c>
      <c r="B5553">
        <v>1</v>
      </c>
      <c r="C5553" t="s">
        <v>80</v>
      </c>
      <c r="D5553" t="s">
        <v>106</v>
      </c>
      <c r="E5553" t="s">
        <v>184</v>
      </c>
      <c r="F5553" t="s">
        <v>15576</v>
      </c>
      <c r="G5553" t="s">
        <v>186</v>
      </c>
      <c r="H5553" t="s">
        <v>187</v>
      </c>
      <c r="I5553" t="s">
        <v>136</v>
      </c>
      <c r="J5553" t="s">
        <v>137</v>
      </c>
      <c r="K5553" t="s">
        <v>138</v>
      </c>
      <c r="L5553" t="s">
        <v>15577</v>
      </c>
      <c r="M5553" t="s">
        <v>15578</v>
      </c>
      <c r="N5553">
        <v>1.2836111109999999</v>
      </c>
      <c r="O5553">
        <v>0</v>
      </c>
      <c r="P5553">
        <v>0</v>
      </c>
      <c r="Q5553">
        <v>0</v>
      </c>
      <c r="R5553">
        <v>1</v>
      </c>
      <c r="S5553">
        <v>0</v>
      </c>
      <c r="T5553">
        <v>0</v>
      </c>
      <c r="U5553">
        <v>0</v>
      </c>
      <c r="V5553">
        <v>0</v>
      </c>
      <c r="W5553">
        <v>0</v>
      </c>
      <c r="X5553">
        <v>0</v>
      </c>
      <c r="Y5553">
        <v>0</v>
      </c>
      <c r="Z5553">
        <v>0.67197712542304699</v>
      </c>
      <c r="AA5553">
        <v>0</v>
      </c>
      <c r="AB5553">
        <v>0</v>
      </c>
      <c r="AC5553">
        <v>0</v>
      </c>
      <c r="AD5553">
        <v>0</v>
      </c>
      <c r="AE5553">
        <v>0.67197712542304699</v>
      </c>
    </row>
    <row r="5554" spans="1:31" x14ac:dyDescent="0.3">
      <c r="A5554">
        <v>2700415</v>
      </c>
      <c r="B5554">
        <v>1</v>
      </c>
      <c r="C5554" t="s">
        <v>80</v>
      </c>
      <c r="D5554" t="s">
        <v>106</v>
      </c>
      <c r="E5554" t="s">
        <v>160</v>
      </c>
      <c r="F5554" t="s">
        <v>7957</v>
      </c>
      <c r="G5554" t="s">
        <v>134</v>
      </c>
      <c r="H5554" t="s">
        <v>135</v>
      </c>
      <c r="I5554" t="s">
        <v>136</v>
      </c>
      <c r="J5554" t="s">
        <v>137</v>
      </c>
      <c r="K5554" t="s">
        <v>138</v>
      </c>
      <c r="L5554" t="s">
        <v>15579</v>
      </c>
      <c r="M5554" t="s">
        <v>15580</v>
      </c>
      <c r="N5554">
        <v>2.1724999999999999</v>
      </c>
      <c r="O5554">
        <v>1</v>
      </c>
      <c r="P5554">
        <v>0</v>
      </c>
      <c r="Q5554">
        <v>13</v>
      </c>
      <c r="R5554">
        <v>131</v>
      </c>
      <c r="S5554">
        <v>4</v>
      </c>
      <c r="T5554">
        <v>34</v>
      </c>
      <c r="U5554">
        <v>0</v>
      </c>
      <c r="V5554">
        <v>0</v>
      </c>
      <c r="W5554">
        <v>4.9638813143443379</v>
      </c>
      <c r="X5554">
        <v>0</v>
      </c>
      <c r="Y5554">
        <v>145.44911920565542</v>
      </c>
      <c r="Z5554">
        <v>885.67918703198643</v>
      </c>
      <c r="AA5554">
        <v>245.28309301298228</v>
      </c>
      <c r="AB5554">
        <v>183.47271227494716</v>
      </c>
      <c r="AC5554">
        <v>0</v>
      </c>
      <c r="AD5554">
        <v>0</v>
      </c>
      <c r="AE5554">
        <v>1464.8479928399156</v>
      </c>
    </row>
    <row r="5555" spans="1:31" x14ac:dyDescent="0.3">
      <c r="A5555">
        <v>2700442</v>
      </c>
      <c r="B5555">
        <v>1</v>
      </c>
      <c r="C5555" t="s">
        <v>80</v>
      </c>
      <c r="D5555" t="s">
        <v>99</v>
      </c>
      <c r="E5555" t="s">
        <v>184</v>
      </c>
      <c r="F5555" t="s">
        <v>15581</v>
      </c>
      <c r="G5555" t="s">
        <v>186</v>
      </c>
      <c r="H5555" t="s">
        <v>187</v>
      </c>
      <c r="I5555" t="s">
        <v>136</v>
      </c>
      <c r="J5555" t="s">
        <v>137</v>
      </c>
      <c r="K5555" t="s">
        <v>138</v>
      </c>
      <c r="L5555" t="s">
        <v>15582</v>
      </c>
      <c r="M5555" t="s">
        <v>15583</v>
      </c>
      <c r="N5555">
        <v>0.76944444400000001</v>
      </c>
      <c r="O5555">
        <v>0</v>
      </c>
      <c r="P5555">
        <v>25</v>
      </c>
      <c r="Q5555">
        <v>0</v>
      </c>
      <c r="R5555">
        <v>2</v>
      </c>
      <c r="S5555">
        <v>0</v>
      </c>
      <c r="T5555">
        <v>6</v>
      </c>
      <c r="U5555">
        <v>0</v>
      </c>
      <c r="V5555">
        <v>0</v>
      </c>
      <c r="W5555">
        <v>0</v>
      </c>
      <c r="X5555">
        <v>2.1384411175617326</v>
      </c>
      <c r="Y5555">
        <v>0</v>
      </c>
      <c r="Z5555">
        <v>0.11729537268837502</v>
      </c>
      <c r="AA5555">
        <v>0</v>
      </c>
      <c r="AB5555">
        <v>0.7832185201626074</v>
      </c>
      <c r="AC5555">
        <v>0</v>
      </c>
      <c r="AD5555">
        <v>0</v>
      </c>
      <c r="AE5555">
        <v>3.0389550104127152</v>
      </c>
    </row>
    <row r="5556" spans="1:31" x14ac:dyDescent="0.3">
      <c r="A5556">
        <v>2700453</v>
      </c>
      <c r="B5556">
        <v>1</v>
      </c>
      <c r="C5556" t="s">
        <v>80</v>
      </c>
      <c r="D5556" t="s">
        <v>83</v>
      </c>
      <c r="E5556" t="s">
        <v>184</v>
      </c>
      <c r="F5556" t="s">
        <v>15584</v>
      </c>
      <c r="G5556" t="s">
        <v>1143</v>
      </c>
      <c r="H5556" t="s">
        <v>187</v>
      </c>
      <c r="I5556" t="s">
        <v>136</v>
      </c>
      <c r="J5556" t="s">
        <v>137</v>
      </c>
      <c r="K5556" t="s">
        <v>138</v>
      </c>
      <c r="L5556" t="s">
        <v>15585</v>
      </c>
      <c r="M5556" t="s">
        <v>15586</v>
      </c>
      <c r="N5556">
        <v>2.150833333</v>
      </c>
      <c r="O5556">
        <v>0</v>
      </c>
      <c r="P5556">
        <v>0</v>
      </c>
      <c r="Q5556">
        <v>0</v>
      </c>
      <c r="R5556">
        <v>0</v>
      </c>
      <c r="S5556">
        <v>0</v>
      </c>
      <c r="T5556">
        <v>6</v>
      </c>
      <c r="U5556">
        <v>0</v>
      </c>
      <c r="V5556">
        <v>1</v>
      </c>
      <c r="W5556">
        <v>0</v>
      </c>
      <c r="X5556">
        <v>0</v>
      </c>
      <c r="Y5556">
        <v>0</v>
      </c>
      <c r="Z5556">
        <v>0</v>
      </c>
      <c r="AA5556">
        <v>0</v>
      </c>
      <c r="AB5556">
        <v>49.701877979729453</v>
      </c>
      <c r="AC5556">
        <v>0</v>
      </c>
      <c r="AD5556">
        <v>64.575486441539809</v>
      </c>
      <c r="AE5556">
        <v>114.27736442126925</v>
      </c>
    </row>
    <row r="5557" spans="1:31" x14ac:dyDescent="0.3">
      <c r="A5557">
        <v>2700442</v>
      </c>
      <c r="B5557">
        <v>2</v>
      </c>
      <c r="C5557" t="s">
        <v>80</v>
      </c>
      <c r="D5557" t="s">
        <v>99</v>
      </c>
      <c r="E5557" t="s">
        <v>244</v>
      </c>
      <c r="F5557" t="s">
        <v>15587</v>
      </c>
      <c r="G5557" t="s">
        <v>186</v>
      </c>
      <c r="H5557" t="s">
        <v>187</v>
      </c>
      <c r="I5557" t="s">
        <v>136</v>
      </c>
      <c r="J5557" t="s">
        <v>137</v>
      </c>
      <c r="K5557" t="s">
        <v>138</v>
      </c>
      <c r="L5557" t="s">
        <v>15583</v>
      </c>
      <c r="M5557" t="s">
        <v>15588</v>
      </c>
      <c r="N5557">
        <v>1.5549999999999999</v>
      </c>
      <c r="O5557">
        <v>0</v>
      </c>
      <c r="P5557">
        <v>48</v>
      </c>
      <c r="Q5557">
        <v>0</v>
      </c>
      <c r="R5557">
        <v>15</v>
      </c>
      <c r="S5557">
        <v>0</v>
      </c>
      <c r="T5557">
        <v>6</v>
      </c>
      <c r="U5557">
        <v>0</v>
      </c>
      <c r="V5557">
        <v>0</v>
      </c>
      <c r="W5557">
        <v>0</v>
      </c>
      <c r="X5557">
        <v>10.476762790867271</v>
      </c>
      <c r="Y5557">
        <v>0</v>
      </c>
      <c r="Z5557">
        <v>6.9526414637016574</v>
      </c>
      <c r="AA5557">
        <v>0</v>
      </c>
      <c r="AB5557">
        <v>1.5173351246656794</v>
      </c>
      <c r="AC5557">
        <v>0</v>
      </c>
      <c r="AD5557">
        <v>0</v>
      </c>
      <c r="AE5557">
        <v>18.946739379234607</v>
      </c>
    </row>
    <row r="5558" spans="1:31" x14ac:dyDescent="0.3">
      <c r="A5558">
        <v>2700474</v>
      </c>
      <c r="B5558">
        <v>1</v>
      </c>
      <c r="C5558" t="s">
        <v>81</v>
      </c>
      <c r="D5558" t="s">
        <v>119</v>
      </c>
      <c r="E5558" t="s">
        <v>213</v>
      </c>
      <c r="F5558" t="s">
        <v>15589</v>
      </c>
      <c r="G5558" t="s">
        <v>688</v>
      </c>
      <c r="H5558" t="s">
        <v>187</v>
      </c>
      <c r="I5558" t="s">
        <v>136</v>
      </c>
      <c r="J5558" t="s">
        <v>137</v>
      </c>
      <c r="K5558" t="s">
        <v>138</v>
      </c>
      <c r="L5558" t="s">
        <v>15590</v>
      </c>
      <c r="M5558" t="s">
        <v>15591</v>
      </c>
      <c r="N5558">
        <v>2.048333333</v>
      </c>
      <c r="O5558">
        <v>0</v>
      </c>
      <c r="P5558">
        <v>1</v>
      </c>
      <c r="Q5558">
        <v>0</v>
      </c>
      <c r="R5558">
        <v>0</v>
      </c>
      <c r="S5558">
        <v>0</v>
      </c>
      <c r="T5558">
        <v>0</v>
      </c>
      <c r="U5558">
        <v>0</v>
      </c>
      <c r="V5558">
        <v>0</v>
      </c>
      <c r="W5558">
        <v>0</v>
      </c>
      <c r="X5558">
        <v>0.50685022902675314</v>
      </c>
      <c r="Y5558">
        <v>0</v>
      </c>
      <c r="Z5558">
        <v>0</v>
      </c>
      <c r="AA5558">
        <v>0</v>
      </c>
      <c r="AB5558">
        <v>0</v>
      </c>
      <c r="AC5558">
        <v>0</v>
      </c>
      <c r="AD5558">
        <v>0</v>
      </c>
      <c r="AE5558">
        <v>0.50685022902675314</v>
      </c>
    </row>
    <row r="5559" spans="1:31" x14ac:dyDescent="0.3">
      <c r="A5559">
        <v>2700482</v>
      </c>
      <c r="B5559">
        <v>1</v>
      </c>
      <c r="C5559" t="s">
        <v>81</v>
      </c>
      <c r="D5559" t="s">
        <v>128</v>
      </c>
      <c r="E5559" t="s">
        <v>184</v>
      </c>
      <c r="F5559" t="s">
        <v>15592</v>
      </c>
      <c r="G5559" t="s">
        <v>186</v>
      </c>
      <c r="H5559" t="s">
        <v>187</v>
      </c>
      <c r="I5559" t="s">
        <v>136</v>
      </c>
      <c r="J5559" t="s">
        <v>137</v>
      </c>
      <c r="K5559" t="s">
        <v>138</v>
      </c>
      <c r="L5559" t="s">
        <v>15593</v>
      </c>
      <c r="M5559" t="s">
        <v>15594</v>
      </c>
      <c r="N5559">
        <v>1.841388888</v>
      </c>
      <c r="O5559">
        <v>0</v>
      </c>
      <c r="P5559">
        <v>0</v>
      </c>
      <c r="Q5559">
        <v>0</v>
      </c>
      <c r="R5559">
        <v>0</v>
      </c>
      <c r="S5559">
        <v>0</v>
      </c>
      <c r="T5559">
        <v>15</v>
      </c>
      <c r="U5559">
        <v>0</v>
      </c>
      <c r="V5559">
        <v>1</v>
      </c>
      <c r="W5559">
        <v>0</v>
      </c>
      <c r="X5559">
        <v>0</v>
      </c>
      <c r="Y5559">
        <v>0</v>
      </c>
      <c r="Z5559">
        <v>0</v>
      </c>
      <c r="AA5559">
        <v>0</v>
      </c>
      <c r="AB5559">
        <v>40.153434320497198</v>
      </c>
      <c r="AC5559">
        <v>0</v>
      </c>
      <c r="AD5559">
        <v>3.6511965161915665</v>
      </c>
      <c r="AE5559">
        <v>43.804630836688766</v>
      </c>
    </row>
    <row r="5560" spans="1:31" x14ac:dyDescent="0.3">
      <c r="A5560">
        <v>2700485</v>
      </c>
      <c r="B5560">
        <v>1</v>
      </c>
      <c r="C5560" t="s">
        <v>81</v>
      </c>
      <c r="D5560" t="s">
        <v>118</v>
      </c>
      <c r="E5560" t="s">
        <v>213</v>
      </c>
      <c r="F5560" t="s">
        <v>15595</v>
      </c>
      <c r="G5560" t="s">
        <v>688</v>
      </c>
      <c r="H5560" t="s">
        <v>187</v>
      </c>
      <c r="I5560" t="s">
        <v>136</v>
      </c>
      <c r="J5560" t="s">
        <v>137</v>
      </c>
      <c r="K5560" t="s">
        <v>138</v>
      </c>
      <c r="L5560" t="s">
        <v>15596</v>
      </c>
      <c r="M5560" t="s">
        <v>15597</v>
      </c>
      <c r="N5560">
        <v>2.0633333330000001</v>
      </c>
      <c r="O5560">
        <v>0</v>
      </c>
      <c r="P5560">
        <v>1</v>
      </c>
      <c r="Q5560">
        <v>0</v>
      </c>
      <c r="R5560">
        <v>0</v>
      </c>
      <c r="S5560">
        <v>0</v>
      </c>
      <c r="T5560">
        <v>0</v>
      </c>
      <c r="U5560">
        <v>0</v>
      </c>
      <c r="V5560">
        <v>0</v>
      </c>
      <c r="W5560">
        <v>0</v>
      </c>
      <c r="X5560">
        <v>0.4604509384033334</v>
      </c>
      <c r="Y5560">
        <v>0</v>
      </c>
      <c r="Z5560">
        <v>0</v>
      </c>
      <c r="AA5560">
        <v>0</v>
      </c>
      <c r="AB5560">
        <v>0</v>
      </c>
      <c r="AC5560">
        <v>0</v>
      </c>
      <c r="AD5560">
        <v>0</v>
      </c>
      <c r="AE5560">
        <v>0.4604509384033334</v>
      </c>
    </row>
    <row r="5561" spans="1:31" x14ac:dyDescent="0.3">
      <c r="A5561">
        <v>2700499</v>
      </c>
      <c r="B5561">
        <v>1</v>
      </c>
      <c r="C5561" t="s">
        <v>80</v>
      </c>
      <c r="D5561" t="s">
        <v>94</v>
      </c>
      <c r="E5561" t="s">
        <v>213</v>
      </c>
      <c r="F5561" t="s">
        <v>15598</v>
      </c>
      <c r="G5561" t="s">
        <v>688</v>
      </c>
      <c r="H5561" t="s">
        <v>187</v>
      </c>
      <c r="I5561" t="s">
        <v>136</v>
      </c>
      <c r="J5561" t="s">
        <v>137</v>
      </c>
      <c r="K5561" t="s">
        <v>138</v>
      </c>
      <c r="L5561" t="s">
        <v>15599</v>
      </c>
      <c r="M5561" t="s">
        <v>15600</v>
      </c>
      <c r="N5561">
        <v>0.84111111100000002</v>
      </c>
      <c r="O5561">
        <v>0</v>
      </c>
      <c r="P5561">
        <v>1</v>
      </c>
      <c r="Q5561">
        <v>0</v>
      </c>
      <c r="R5561">
        <v>0</v>
      </c>
      <c r="S5561">
        <v>0</v>
      </c>
      <c r="T5561">
        <v>0</v>
      </c>
      <c r="U5561">
        <v>0</v>
      </c>
      <c r="V5561">
        <v>0</v>
      </c>
      <c r="W5561">
        <v>0</v>
      </c>
      <c r="X5561">
        <v>0.11682335864403001</v>
      </c>
      <c r="Y5561">
        <v>0</v>
      </c>
      <c r="Z5561">
        <v>0</v>
      </c>
      <c r="AA5561">
        <v>0</v>
      </c>
      <c r="AB5561">
        <v>0</v>
      </c>
      <c r="AC5561">
        <v>0</v>
      </c>
      <c r="AD5561">
        <v>0</v>
      </c>
      <c r="AE5561">
        <v>0.11682335864403001</v>
      </c>
    </row>
    <row r="5562" spans="1:31" x14ac:dyDescent="0.3">
      <c r="A5562">
        <v>2700502</v>
      </c>
      <c r="B5562">
        <v>1</v>
      </c>
      <c r="C5562" t="s">
        <v>80</v>
      </c>
      <c r="D5562" t="s">
        <v>111</v>
      </c>
      <c r="E5562" t="s">
        <v>184</v>
      </c>
      <c r="F5562" t="s">
        <v>15601</v>
      </c>
      <c r="G5562" t="s">
        <v>186</v>
      </c>
      <c r="H5562" t="s">
        <v>187</v>
      </c>
      <c r="I5562" t="s">
        <v>136</v>
      </c>
      <c r="J5562" t="s">
        <v>137</v>
      </c>
      <c r="K5562" t="s">
        <v>138</v>
      </c>
      <c r="L5562" t="s">
        <v>15602</v>
      </c>
      <c r="M5562" t="s">
        <v>15603</v>
      </c>
      <c r="N5562">
        <v>1.261111111</v>
      </c>
      <c r="O5562">
        <v>0</v>
      </c>
      <c r="P5562">
        <v>142</v>
      </c>
      <c r="Q5562">
        <v>0</v>
      </c>
      <c r="R5562">
        <v>0</v>
      </c>
      <c r="S5562">
        <v>0</v>
      </c>
      <c r="T5562">
        <v>12</v>
      </c>
      <c r="U5562">
        <v>0</v>
      </c>
      <c r="V5562">
        <v>0</v>
      </c>
      <c r="W5562">
        <v>0</v>
      </c>
      <c r="X5562">
        <v>47.511316326501451</v>
      </c>
      <c r="Y5562">
        <v>0</v>
      </c>
      <c r="Z5562">
        <v>0</v>
      </c>
      <c r="AA5562">
        <v>0</v>
      </c>
      <c r="AB5562">
        <v>8.4846166988871889</v>
      </c>
      <c r="AC5562">
        <v>0</v>
      </c>
      <c r="AD5562">
        <v>0</v>
      </c>
      <c r="AE5562">
        <v>55.995933025388638</v>
      </c>
    </row>
    <row r="5563" spans="1:31" x14ac:dyDescent="0.3">
      <c r="A5563">
        <v>2700508</v>
      </c>
      <c r="B5563">
        <v>1</v>
      </c>
      <c r="C5563" t="s">
        <v>80</v>
      </c>
      <c r="D5563" t="s">
        <v>92</v>
      </c>
      <c r="E5563" t="s">
        <v>244</v>
      </c>
      <c r="F5563" t="s">
        <v>15604</v>
      </c>
      <c r="G5563" t="s">
        <v>409</v>
      </c>
      <c r="H5563" t="s">
        <v>187</v>
      </c>
      <c r="I5563" t="s">
        <v>136</v>
      </c>
      <c r="J5563" t="s">
        <v>137</v>
      </c>
      <c r="K5563" t="s">
        <v>138</v>
      </c>
      <c r="L5563" t="s">
        <v>15605</v>
      </c>
      <c r="M5563" t="s">
        <v>15606</v>
      </c>
      <c r="N5563">
        <v>0.78166666600000001</v>
      </c>
      <c r="O5563">
        <v>0</v>
      </c>
      <c r="P5563">
        <v>31</v>
      </c>
      <c r="Q5563">
        <v>0</v>
      </c>
      <c r="R5563">
        <v>14</v>
      </c>
      <c r="S5563">
        <v>0</v>
      </c>
      <c r="T5563">
        <v>1</v>
      </c>
      <c r="U5563">
        <v>0</v>
      </c>
      <c r="V5563">
        <v>0</v>
      </c>
      <c r="W5563">
        <v>0</v>
      </c>
      <c r="X5563">
        <v>7.8983633602199959</v>
      </c>
      <c r="Y5563">
        <v>0</v>
      </c>
      <c r="Z5563">
        <v>2.9308967517593016</v>
      </c>
      <c r="AA5563">
        <v>0</v>
      </c>
      <c r="AB5563">
        <v>0.22857225872866666</v>
      </c>
      <c r="AC5563">
        <v>0</v>
      </c>
      <c r="AD5563">
        <v>0</v>
      </c>
      <c r="AE5563">
        <v>11.057832370707965</v>
      </c>
    </row>
    <row r="5564" spans="1:31" x14ac:dyDescent="0.3">
      <c r="A5564">
        <v>2700511</v>
      </c>
      <c r="B5564">
        <v>1</v>
      </c>
      <c r="C5564" t="s">
        <v>81</v>
      </c>
      <c r="D5564" t="s">
        <v>120</v>
      </c>
      <c r="E5564" t="s">
        <v>244</v>
      </c>
      <c r="F5564" t="s">
        <v>15607</v>
      </c>
      <c r="G5564" t="s">
        <v>409</v>
      </c>
      <c r="H5564" t="s">
        <v>187</v>
      </c>
      <c r="I5564" t="s">
        <v>136</v>
      </c>
      <c r="J5564" t="s">
        <v>137</v>
      </c>
      <c r="K5564" t="s">
        <v>138</v>
      </c>
      <c r="L5564" t="s">
        <v>15608</v>
      </c>
      <c r="M5564" t="s">
        <v>15609</v>
      </c>
      <c r="N5564">
        <v>0.62611111100000005</v>
      </c>
      <c r="O5564">
        <v>0</v>
      </c>
      <c r="P5564">
        <v>171</v>
      </c>
      <c r="Q5564">
        <v>0</v>
      </c>
      <c r="R5564">
        <v>1</v>
      </c>
      <c r="S5564">
        <v>0</v>
      </c>
      <c r="T5564">
        <v>3</v>
      </c>
      <c r="U5564">
        <v>0</v>
      </c>
      <c r="V5564">
        <v>0</v>
      </c>
      <c r="W5564">
        <v>0</v>
      </c>
      <c r="X5564">
        <v>21.463160689406475</v>
      </c>
      <c r="Y5564">
        <v>0</v>
      </c>
      <c r="Z5564">
        <v>0.15104809921751045</v>
      </c>
      <c r="AA5564">
        <v>0</v>
      </c>
      <c r="AB5564">
        <v>0.14120116871233879</v>
      </c>
      <c r="AC5564">
        <v>0</v>
      </c>
      <c r="AD5564">
        <v>0</v>
      </c>
      <c r="AE5564">
        <v>21.755409957336326</v>
      </c>
    </row>
    <row r="5565" spans="1:31" x14ac:dyDescent="0.3">
      <c r="A5565">
        <v>2700499</v>
      </c>
      <c r="B5565">
        <v>2</v>
      </c>
      <c r="C5565" t="s">
        <v>80</v>
      </c>
      <c r="D5565" t="s">
        <v>94</v>
      </c>
      <c r="E5565" t="s">
        <v>184</v>
      </c>
      <c r="F5565" t="s">
        <v>15610</v>
      </c>
      <c r="G5565" t="s">
        <v>688</v>
      </c>
      <c r="H5565" t="s">
        <v>187</v>
      </c>
      <c r="I5565" t="s">
        <v>136</v>
      </c>
      <c r="J5565" t="s">
        <v>137</v>
      </c>
      <c r="K5565" t="s">
        <v>138</v>
      </c>
      <c r="L5565" t="s">
        <v>15600</v>
      </c>
      <c r="M5565" t="s">
        <v>15611</v>
      </c>
      <c r="N5565">
        <v>0.59472222200000002</v>
      </c>
      <c r="O5565">
        <v>0</v>
      </c>
      <c r="P5565">
        <v>29</v>
      </c>
      <c r="Q5565">
        <v>0</v>
      </c>
      <c r="R5565">
        <v>0</v>
      </c>
      <c r="S5565">
        <v>0</v>
      </c>
      <c r="T5565">
        <v>3</v>
      </c>
      <c r="U5565">
        <v>0</v>
      </c>
      <c r="V5565">
        <v>0</v>
      </c>
      <c r="W5565">
        <v>0</v>
      </c>
      <c r="X5565">
        <v>2.6260108488936615</v>
      </c>
      <c r="Y5565">
        <v>0</v>
      </c>
      <c r="Z5565">
        <v>0</v>
      </c>
      <c r="AA5565">
        <v>0</v>
      </c>
      <c r="AB5565">
        <v>0.79987088272062845</v>
      </c>
      <c r="AC5565">
        <v>0</v>
      </c>
      <c r="AD5565">
        <v>0</v>
      </c>
      <c r="AE5565">
        <v>3.42588173161429</v>
      </c>
    </row>
    <row r="5566" spans="1:31" x14ac:dyDescent="0.3">
      <c r="A5566">
        <v>2691967</v>
      </c>
      <c r="B5566">
        <v>1</v>
      </c>
      <c r="C5566" t="s">
        <v>81</v>
      </c>
      <c r="D5566" t="s">
        <v>123</v>
      </c>
      <c r="E5566" t="s">
        <v>132</v>
      </c>
      <c r="F5566" t="s">
        <v>9057</v>
      </c>
      <c r="G5566" t="s">
        <v>134</v>
      </c>
      <c r="H5566" t="s">
        <v>135</v>
      </c>
      <c r="I5566" t="s">
        <v>136</v>
      </c>
      <c r="J5566" t="s">
        <v>137</v>
      </c>
      <c r="K5566" t="s">
        <v>138</v>
      </c>
      <c r="L5566" t="s">
        <v>15612</v>
      </c>
      <c r="M5566" t="s">
        <v>15613</v>
      </c>
      <c r="N5566">
        <v>1.5247222220000001</v>
      </c>
      <c r="O5566">
        <v>2</v>
      </c>
      <c r="P5566">
        <v>381</v>
      </c>
      <c r="Q5566">
        <v>148</v>
      </c>
      <c r="R5566">
        <v>59</v>
      </c>
      <c r="S5566">
        <v>12</v>
      </c>
      <c r="T5566">
        <v>35</v>
      </c>
      <c r="U5566">
        <v>0</v>
      </c>
      <c r="V5566">
        <v>0</v>
      </c>
      <c r="W5566">
        <v>0.76917452043166668</v>
      </c>
      <c r="X5566">
        <v>102.23234070675707</v>
      </c>
      <c r="Y5566">
        <v>249.03480800449904</v>
      </c>
      <c r="Z5566">
        <v>122.31205005020185</v>
      </c>
      <c r="AA5566">
        <v>16.271416057361826</v>
      </c>
      <c r="AB5566">
        <v>24.569527104863592</v>
      </c>
      <c r="AC5566">
        <v>0</v>
      </c>
      <c r="AD5566">
        <v>0</v>
      </c>
      <c r="AE5566">
        <v>515.18931644411498</v>
      </c>
    </row>
    <row r="5567" spans="1:31" x14ac:dyDescent="0.3">
      <c r="A5567">
        <v>2692789</v>
      </c>
      <c r="B5567">
        <v>1</v>
      </c>
      <c r="C5567" t="s">
        <v>81</v>
      </c>
      <c r="D5567" t="s">
        <v>118</v>
      </c>
      <c r="E5567" t="s">
        <v>132</v>
      </c>
      <c r="F5567" t="s">
        <v>9230</v>
      </c>
      <c r="G5567" t="s">
        <v>346</v>
      </c>
      <c r="H5567" t="s">
        <v>135</v>
      </c>
      <c r="I5567" t="s">
        <v>136</v>
      </c>
      <c r="J5567" t="s">
        <v>137</v>
      </c>
      <c r="K5567" t="s">
        <v>166</v>
      </c>
      <c r="L5567" t="s">
        <v>15614</v>
      </c>
      <c r="M5567" t="s">
        <v>15615</v>
      </c>
      <c r="N5567">
        <v>6.3452777769999997</v>
      </c>
      <c r="O5567">
        <v>4</v>
      </c>
      <c r="P5567">
        <v>400</v>
      </c>
      <c r="Q5567">
        <v>53</v>
      </c>
      <c r="R5567">
        <v>49</v>
      </c>
      <c r="S5567">
        <v>6</v>
      </c>
      <c r="T5567">
        <v>34</v>
      </c>
      <c r="U5567">
        <v>1</v>
      </c>
      <c r="V5567">
        <v>0</v>
      </c>
      <c r="W5567">
        <v>4.9788124788504913</v>
      </c>
      <c r="X5567">
        <v>388.22707867896492</v>
      </c>
      <c r="Y5567">
        <v>2297.6668974178874</v>
      </c>
      <c r="Z5567">
        <v>664.51422577654409</v>
      </c>
      <c r="AA5567">
        <v>150.6814573208411</v>
      </c>
      <c r="AB5567">
        <v>98.725651929346455</v>
      </c>
      <c r="AC5567">
        <v>1101.2991663231842</v>
      </c>
      <c r="AD5567">
        <v>0</v>
      </c>
      <c r="AE5567">
        <v>4706.0932899256186</v>
      </c>
    </row>
    <row r="5568" spans="1:31" x14ac:dyDescent="0.3">
      <c r="A5568">
        <v>2694287</v>
      </c>
      <c r="B5568">
        <v>1</v>
      </c>
      <c r="C5568" t="s">
        <v>81</v>
      </c>
      <c r="D5568" t="s">
        <v>118</v>
      </c>
      <c r="E5568" t="s">
        <v>132</v>
      </c>
      <c r="F5568" t="s">
        <v>15616</v>
      </c>
      <c r="G5568" t="s">
        <v>134</v>
      </c>
      <c r="H5568" t="s">
        <v>135</v>
      </c>
      <c r="I5568" t="s">
        <v>169</v>
      </c>
      <c r="J5568" t="s">
        <v>137</v>
      </c>
      <c r="K5568" t="s">
        <v>138</v>
      </c>
      <c r="L5568" t="s">
        <v>15617</v>
      </c>
      <c r="M5568" t="s">
        <v>15618</v>
      </c>
      <c r="N5568">
        <v>8.3333330000000001E-3</v>
      </c>
      <c r="O5568">
        <v>1</v>
      </c>
      <c r="P5568">
        <v>0</v>
      </c>
      <c r="Q5568">
        <v>44</v>
      </c>
      <c r="R5568">
        <v>74</v>
      </c>
      <c r="S5568">
        <v>4</v>
      </c>
      <c r="T5568">
        <v>3</v>
      </c>
      <c r="U5568">
        <v>1</v>
      </c>
      <c r="V5568">
        <v>0</v>
      </c>
      <c r="W5568">
        <v>1.116334631422E-2</v>
      </c>
      <c r="X5568">
        <v>0</v>
      </c>
      <c r="Y5568">
        <v>1.013298664959315</v>
      </c>
      <c r="Z5568">
        <v>0.31577577982822991</v>
      </c>
      <c r="AA5568">
        <v>0.36736516586476919</v>
      </c>
      <c r="AB5568">
        <v>0.10675816769492667</v>
      </c>
      <c r="AC5568">
        <v>0.88715644860396659</v>
      </c>
      <c r="AD5568">
        <v>0</v>
      </c>
      <c r="AE5568">
        <v>2.7015175732654275</v>
      </c>
    </row>
    <row r="5569" spans="1:31" x14ac:dyDescent="0.3">
      <c r="A5569">
        <v>2698764</v>
      </c>
      <c r="B5569">
        <v>1</v>
      </c>
      <c r="C5569" t="s">
        <v>80</v>
      </c>
      <c r="D5569" t="s">
        <v>104</v>
      </c>
      <c r="E5569" t="s">
        <v>145</v>
      </c>
      <c r="F5569" t="s">
        <v>12523</v>
      </c>
      <c r="G5569" t="s">
        <v>147</v>
      </c>
      <c r="H5569" t="s">
        <v>135</v>
      </c>
      <c r="I5569" t="s">
        <v>136</v>
      </c>
      <c r="J5569" t="s">
        <v>3</v>
      </c>
      <c r="K5569" t="s">
        <v>138</v>
      </c>
      <c r="L5569" t="s">
        <v>15619</v>
      </c>
      <c r="M5569" t="s">
        <v>15620</v>
      </c>
      <c r="N5569">
        <v>3.5944444440000001</v>
      </c>
      <c r="O5569">
        <v>3</v>
      </c>
      <c r="P5569">
        <v>226</v>
      </c>
      <c r="Q5569">
        <v>16</v>
      </c>
      <c r="R5569">
        <v>205</v>
      </c>
      <c r="S5569">
        <v>3</v>
      </c>
      <c r="T5569">
        <v>72</v>
      </c>
      <c r="U5569">
        <v>3</v>
      </c>
      <c r="V5569">
        <v>0</v>
      </c>
      <c r="W5569">
        <v>61.953338735581134</v>
      </c>
      <c r="X5569">
        <v>269.29116979791792</v>
      </c>
      <c r="Y5569">
        <v>42.596196351320515</v>
      </c>
      <c r="Z5569">
        <v>244.97427397259852</v>
      </c>
      <c r="AA5569">
        <v>30.488007743487437</v>
      </c>
      <c r="AB5569">
        <v>288.94207263994872</v>
      </c>
      <c r="AC5569">
        <v>1635.2893121175332</v>
      </c>
      <c r="AD5569">
        <v>0</v>
      </c>
      <c r="AE5569">
        <v>2573.5343713583875</v>
      </c>
    </row>
    <row r="5570" spans="1:31" x14ac:dyDescent="0.3">
      <c r="A5570">
        <v>2699270</v>
      </c>
      <c r="B5570">
        <v>1</v>
      </c>
      <c r="C5570" t="s">
        <v>81</v>
      </c>
      <c r="D5570" t="s">
        <v>115</v>
      </c>
      <c r="E5570" t="s">
        <v>132</v>
      </c>
      <c r="F5570" t="s">
        <v>15621</v>
      </c>
      <c r="G5570" t="s">
        <v>134</v>
      </c>
      <c r="H5570" t="s">
        <v>135</v>
      </c>
      <c r="I5570" t="s">
        <v>136</v>
      </c>
      <c r="J5570" t="s">
        <v>137</v>
      </c>
      <c r="K5570" t="s">
        <v>138</v>
      </c>
      <c r="L5570" t="s">
        <v>15622</v>
      </c>
      <c r="M5570" t="s">
        <v>15623</v>
      </c>
      <c r="N5570">
        <v>0.230555555</v>
      </c>
      <c r="O5570">
        <v>1</v>
      </c>
      <c r="P5570">
        <v>126</v>
      </c>
      <c r="Q5570">
        <v>0</v>
      </c>
      <c r="R5570">
        <v>4</v>
      </c>
      <c r="S5570">
        <v>0</v>
      </c>
      <c r="T5570">
        <v>3</v>
      </c>
      <c r="U5570">
        <v>0</v>
      </c>
      <c r="V5570">
        <v>0</v>
      </c>
      <c r="W5570">
        <v>5.032823136666667E-2</v>
      </c>
      <c r="X5570">
        <v>2.0429765915187823</v>
      </c>
      <c r="Y5570">
        <v>0</v>
      </c>
      <c r="Z5570">
        <v>0</v>
      </c>
      <c r="AA5570">
        <v>0</v>
      </c>
      <c r="AB5570">
        <v>5.7727119548035832E-2</v>
      </c>
      <c r="AC5570">
        <v>0</v>
      </c>
      <c r="AD5570">
        <v>0</v>
      </c>
      <c r="AE5570">
        <v>2.1510319424334847</v>
      </c>
    </row>
    <row r="5571" spans="1:31" x14ac:dyDescent="0.3">
      <c r="A5571">
        <v>2699509</v>
      </c>
      <c r="B5571">
        <v>1</v>
      </c>
      <c r="C5571" t="s">
        <v>81</v>
      </c>
      <c r="D5571" t="s">
        <v>127</v>
      </c>
      <c r="E5571" t="s">
        <v>145</v>
      </c>
      <c r="F5571" t="s">
        <v>15624</v>
      </c>
      <c r="G5571" t="s">
        <v>176</v>
      </c>
      <c r="H5571" t="s">
        <v>135</v>
      </c>
      <c r="I5571" t="s">
        <v>136</v>
      </c>
      <c r="J5571" t="s">
        <v>137</v>
      </c>
      <c r="K5571" t="s">
        <v>138</v>
      </c>
      <c r="L5571" t="s">
        <v>15625</v>
      </c>
      <c r="M5571" t="s">
        <v>15626</v>
      </c>
      <c r="N5571">
        <v>7.9019444439999997</v>
      </c>
      <c r="O5571">
        <v>2</v>
      </c>
      <c r="P5571">
        <v>1</v>
      </c>
      <c r="Q5571">
        <v>42</v>
      </c>
      <c r="R5571">
        <v>4</v>
      </c>
      <c r="S5571">
        <v>1</v>
      </c>
      <c r="T5571">
        <v>0</v>
      </c>
      <c r="U5571">
        <v>0</v>
      </c>
      <c r="V5571">
        <v>0</v>
      </c>
      <c r="W5571">
        <v>12.807737821751733</v>
      </c>
      <c r="X5571">
        <v>0</v>
      </c>
      <c r="Y5571">
        <v>184.65154516213155</v>
      </c>
      <c r="Z5571">
        <v>14.088103337635012</v>
      </c>
      <c r="AA5571">
        <v>0.56638211882299405</v>
      </c>
      <c r="AB5571">
        <v>0</v>
      </c>
      <c r="AC5571">
        <v>0</v>
      </c>
      <c r="AD5571">
        <v>0</v>
      </c>
      <c r="AE5571">
        <v>212.11376844034129</v>
      </c>
    </row>
    <row r="5572" spans="1:31" x14ac:dyDescent="0.3">
      <c r="A5572">
        <v>2700428</v>
      </c>
      <c r="B5572">
        <v>1</v>
      </c>
      <c r="C5572" t="s">
        <v>81</v>
      </c>
      <c r="D5572" t="s">
        <v>128</v>
      </c>
      <c r="E5572" t="s">
        <v>213</v>
      </c>
      <c r="F5572" t="s">
        <v>9918</v>
      </c>
      <c r="G5572" t="s">
        <v>831</v>
      </c>
      <c r="H5572" t="s">
        <v>187</v>
      </c>
      <c r="I5572" t="s">
        <v>136</v>
      </c>
      <c r="J5572" t="s">
        <v>137</v>
      </c>
      <c r="K5572" t="s">
        <v>138</v>
      </c>
      <c r="L5572" t="s">
        <v>15627</v>
      </c>
      <c r="M5572" t="s">
        <v>15628</v>
      </c>
      <c r="N5572">
        <v>3.5236111110000001</v>
      </c>
      <c r="O5572">
        <v>0</v>
      </c>
      <c r="P5572">
        <v>5</v>
      </c>
      <c r="Q5572">
        <v>0</v>
      </c>
      <c r="R5572">
        <v>0</v>
      </c>
      <c r="S5572">
        <v>0</v>
      </c>
      <c r="T5572">
        <v>2</v>
      </c>
      <c r="U5572">
        <v>0</v>
      </c>
      <c r="V5572">
        <v>0</v>
      </c>
      <c r="W5572">
        <v>0</v>
      </c>
      <c r="X5572">
        <v>2.2327509419300005</v>
      </c>
      <c r="Y5572">
        <v>0</v>
      </c>
      <c r="Z5572">
        <v>0</v>
      </c>
      <c r="AA5572">
        <v>0</v>
      </c>
      <c r="AB5572">
        <v>10.3509862066</v>
      </c>
      <c r="AC5572">
        <v>0</v>
      </c>
      <c r="AD5572">
        <v>0</v>
      </c>
      <c r="AE5572">
        <v>12.58373714853</v>
      </c>
    </row>
    <row r="5573" spans="1:31" x14ac:dyDescent="0.3">
      <c r="A5573">
        <v>2700461</v>
      </c>
      <c r="B5573">
        <v>1</v>
      </c>
      <c r="C5573" t="s">
        <v>80</v>
      </c>
      <c r="D5573" t="s">
        <v>90</v>
      </c>
      <c r="E5573" t="s">
        <v>213</v>
      </c>
      <c r="F5573" t="s">
        <v>15629</v>
      </c>
      <c r="G5573" t="s">
        <v>688</v>
      </c>
      <c r="H5573" t="s">
        <v>187</v>
      </c>
      <c r="I5573" t="s">
        <v>136</v>
      </c>
      <c r="J5573" t="s">
        <v>137</v>
      </c>
      <c r="K5573" t="s">
        <v>138</v>
      </c>
      <c r="L5573" t="s">
        <v>15630</v>
      </c>
      <c r="M5573" t="s">
        <v>15631</v>
      </c>
      <c r="N5573">
        <v>3.41</v>
      </c>
      <c r="O5573">
        <v>0</v>
      </c>
      <c r="P5573">
        <v>1</v>
      </c>
      <c r="Q5573">
        <v>0</v>
      </c>
      <c r="R5573">
        <v>0</v>
      </c>
      <c r="S5573">
        <v>0</v>
      </c>
      <c r="T5573">
        <v>0</v>
      </c>
      <c r="U5573">
        <v>0</v>
      </c>
      <c r="V5573">
        <v>0</v>
      </c>
      <c r="W5573">
        <v>0</v>
      </c>
      <c r="X5573">
        <v>0</v>
      </c>
      <c r="Y5573">
        <v>0</v>
      </c>
      <c r="Z5573">
        <v>0</v>
      </c>
      <c r="AA5573">
        <v>0</v>
      </c>
      <c r="AB5573">
        <v>0</v>
      </c>
      <c r="AC5573">
        <v>0</v>
      </c>
      <c r="AD5573">
        <v>0</v>
      </c>
      <c r="AE5573">
        <v>0</v>
      </c>
    </row>
    <row r="5574" spans="1:31" x14ac:dyDescent="0.3">
      <c r="A5574">
        <v>2700466</v>
      </c>
      <c r="B5574">
        <v>1</v>
      </c>
      <c r="C5574" t="s">
        <v>80</v>
      </c>
      <c r="D5574" t="s">
        <v>90</v>
      </c>
      <c r="E5574" t="s">
        <v>428</v>
      </c>
      <c r="F5574" t="s">
        <v>15632</v>
      </c>
      <c r="G5574" t="s">
        <v>1177</v>
      </c>
      <c r="H5574" t="s">
        <v>187</v>
      </c>
      <c r="I5574" t="s">
        <v>136</v>
      </c>
      <c r="J5574" t="s">
        <v>137</v>
      </c>
      <c r="K5574" t="s">
        <v>138</v>
      </c>
      <c r="L5574" t="s">
        <v>15633</v>
      </c>
      <c r="M5574" t="s">
        <v>15634</v>
      </c>
      <c r="N5574">
        <v>3.6713888880000001</v>
      </c>
      <c r="O5574">
        <v>0</v>
      </c>
      <c r="P5574">
        <v>68</v>
      </c>
      <c r="Q5574">
        <v>0</v>
      </c>
      <c r="R5574">
        <v>0</v>
      </c>
      <c r="S5574">
        <v>0</v>
      </c>
      <c r="T5574">
        <v>13</v>
      </c>
      <c r="U5574">
        <v>0</v>
      </c>
      <c r="V5574">
        <v>0</v>
      </c>
      <c r="W5574">
        <v>0</v>
      </c>
      <c r="X5574">
        <v>49.625477954417335</v>
      </c>
      <c r="Y5574">
        <v>0</v>
      </c>
      <c r="Z5574">
        <v>0</v>
      </c>
      <c r="AA5574">
        <v>0</v>
      </c>
      <c r="AB5574">
        <v>60.004240109242041</v>
      </c>
      <c r="AC5574">
        <v>0</v>
      </c>
      <c r="AD5574">
        <v>0</v>
      </c>
      <c r="AE5574">
        <v>109.62971806365937</v>
      </c>
    </row>
    <row r="5575" spans="1:31" x14ac:dyDescent="0.3">
      <c r="A5575">
        <v>2700477</v>
      </c>
      <c r="B5575">
        <v>1</v>
      </c>
      <c r="C5575" t="s">
        <v>81</v>
      </c>
      <c r="D5575" t="s">
        <v>128</v>
      </c>
      <c r="E5575" t="s">
        <v>244</v>
      </c>
      <c r="F5575" t="s">
        <v>15635</v>
      </c>
      <c r="G5575" t="s">
        <v>968</v>
      </c>
      <c r="H5575" t="s">
        <v>187</v>
      </c>
      <c r="I5575" t="s">
        <v>136</v>
      </c>
      <c r="J5575" t="s">
        <v>137</v>
      </c>
      <c r="K5575" t="s">
        <v>138</v>
      </c>
      <c r="L5575" t="s">
        <v>15636</v>
      </c>
      <c r="M5575" t="s">
        <v>15637</v>
      </c>
      <c r="N5575">
        <v>3.3633333329999999</v>
      </c>
      <c r="O5575">
        <v>0</v>
      </c>
      <c r="P5575">
        <v>98</v>
      </c>
      <c r="Q5575">
        <v>0</v>
      </c>
      <c r="R5575">
        <v>1</v>
      </c>
      <c r="S5575">
        <v>0</v>
      </c>
      <c r="T5575">
        <v>12</v>
      </c>
      <c r="U5575">
        <v>0</v>
      </c>
      <c r="V5575">
        <v>0</v>
      </c>
      <c r="W5575">
        <v>0</v>
      </c>
      <c r="X5575">
        <v>37.773376964180144</v>
      </c>
      <c r="Y5575">
        <v>0</v>
      </c>
      <c r="Z5575">
        <v>0.59783130117080419</v>
      </c>
      <c r="AA5575">
        <v>0</v>
      </c>
      <c r="AB5575">
        <v>35.294113588838201</v>
      </c>
      <c r="AC5575">
        <v>0</v>
      </c>
      <c r="AD5575">
        <v>0</v>
      </c>
      <c r="AE5575">
        <v>73.665321854189159</v>
      </c>
    </row>
    <row r="5576" spans="1:31" x14ac:dyDescent="0.3">
      <c r="A5576">
        <v>2700520</v>
      </c>
      <c r="B5576">
        <v>1</v>
      </c>
      <c r="C5576" t="s">
        <v>80</v>
      </c>
      <c r="D5576" t="s">
        <v>105</v>
      </c>
      <c r="E5576" t="s">
        <v>428</v>
      </c>
      <c r="F5576" t="s">
        <v>12246</v>
      </c>
      <c r="G5576" t="s">
        <v>409</v>
      </c>
      <c r="H5576" t="s">
        <v>187</v>
      </c>
      <c r="I5576" t="s">
        <v>136</v>
      </c>
      <c r="J5576" t="s">
        <v>137</v>
      </c>
      <c r="K5576" t="s">
        <v>138</v>
      </c>
      <c r="L5576" t="s">
        <v>15638</v>
      </c>
      <c r="M5576" t="s">
        <v>15639</v>
      </c>
      <c r="N5576">
        <v>1.6888888879999999</v>
      </c>
      <c r="O5576">
        <v>0</v>
      </c>
      <c r="P5576">
        <v>93</v>
      </c>
      <c r="Q5576">
        <v>0</v>
      </c>
      <c r="R5576">
        <v>0</v>
      </c>
      <c r="S5576">
        <v>0</v>
      </c>
      <c r="T5576">
        <v>5</v>
      </c>
      <c r="U5576">
        <v>0</v>
      </c>
      <c r="V5576">
        <v>0</v>
      </c>
      <c r="W5576">
        <v>0</v>
      </c>
      <c r="X5576">
        <v>30.834560467307998</v>
      </c>
      <c r="Y5576">
        <v>0</v>
      </c>
      <c r="Z5576">
        <v>0</v>
      </c>
      <c r="AA5576">
        <v>0</v>
      </c>
      <c r="AB5576">
        <v>2.3357277501620404</v>
      </c>
      <c r="AC5576">
        <v>0</v>
      </c>
      <c r="AD5576">
        <v>0</v>
      </c>
      <c r="AE5576">
        <v>33.170288217470038</v>
      </c>
    </row>
    <row r="5577" spans="1:31" x14ac:dyDescent="0.3">
      <c r="A5577">
        <v>2700526</v>
      </c>
      <c r="B5577">
        <v>1</v>
      </c>
      <c r="C5577" t="s">
        <v>81</v>
      </c>
      <c r="D5577" t="s">
        <v>114</v>
      </c>
      <c r="E5577" t="s">
        <v>132</v>
      </c>
      <c r="F5577" t="s">
        <v>9867</v>
      </c>
      <c r="G5577" t="s">
        <v>134</v>
      </c>
      <c r="H5577" t="s">
        <v>135</v>
      </c>
      <c r="I5577" t="s">
        <v>169</v>
      </c>
      <c r="J5577" t="s">
        <v>137</v>
      </c>
      <c r="K5577" t="s">
        <v>138</v>
      </c>
      <c r="L5577" t="s">
        <v>15640</v>
      </c>
      <c r="M5577" t="s">
        <v>15641</v>
      </c>
      <c r="N5577">
        <v>2.7777769999999999E-3</v>
      </c>
      <c r="O5577">
        <v>2</v>
      </c>
      <c r="P5577">
        <v>542</v>
      </c>
      <c r="Q5577">
        <v>2</v>
      </c>
      <c r="R5577">
        <v>2</v>
      </c>
      <c r="S5577">
        <v>4</v>
      </c>
      <c r="T5577">
        <v>40</v>
      </c>
      <c r="U5577">
        <v>0</v>
      </c>
      <c r="V5577">
        <v>0</v>
      </c>
      <c r="W5577">
        <v>1.4278866333333332E-3</v>
      </c>
      <c r="X5577">
        <v>0.16599537596481162</v>
      </c>
      <c r="Y5577">
        <v>1.1824286423644445E-3</v>
      </c>
      <c r="Z5577">
        <v>4.4054175103699997E-3</v>
      </c>
      <c r="AA5577">
        <v>1.4453523802287781E-2</v>
      </c>
      <c r="AB5577">
        <v>3.7674731929728054E-2</v>
      </c>
      <c r="AC5577">
        <v>0</v>
      </c>
      <c r="AD5577">
        <v>0</v>
      </c>
      <c r="AE5577">
        <v>0.22513936448289523</v>
      </c>
    </row>
    <row r="5578" spans="1:31" x14ac:dyDescent="0.3">
      <c r="A5578">
        <v>2700538</v>
      </c>
      <c r="B5578">
        <v>1</v>
      </c>
      <c r="C5578" t="s">
        <v>80</v>
      </c>
      <c r="D5578" t="s">
        <v>85</v>
      </c>
      <c r="E5578" t="s">
        <v>184</v>
      </c>
      <c r="F5578" t="s">
        <v>15642</v>
      </c>
      <c r="G5578" t="s">
        <v>409</v>
      </c>
      <c r="H5578" t="s">
        <v>187</v>
      </c>
      <c r="I5578" t="s">
        <v>136</v>
      </c>
      <c r="J5578" t="s">
        <v>137</v>
      </c>
      <c r="K5578" t="s">
        <v>138</v>
      </c>
      <c r="L5578" t="s">
        <v>15643</v>
      </c>
      <c r="M5578" t="s">
        <v>15644</v>
      </c>
      <c r="N5578">
        <v>0.41083333300000002</v>
      </c>
      <c r="O5578">
        <v>0</v>
      </c>
      <c r="P5578">
        <v>51</v>
      </c>
      <c r="Q5578">
        <v>0</v>
      </c>
      <c r="R5578">
        <v>0</v>
      </c>
      <c r="S5578">
        <v>0</v>
      </c>
      <c r="T5578">
        <v>5</v>
      </c>
      <c r="U5578">
        <v>0</v>
      </c>
      <c r="V5578">
        <v>0</v>
      </c>
      <c r="W5578">
        <v>0</v>
      </c>
      <c r="X5578">
        <v>5.3502173153704087</v>
      </c>
      <c r="Y5578">
        <v>0</v>
      </c>
      <c r="Z5578">
        <v>0</v>
      </c>
      <c r="AA5578">
        <v>0</v>
      </c>
      <c r="AB5578">
        <v>1.3008514207903406</v>
      </c>
      <c r="AC5578">
        <v>0</v>
      </c>
      <c r="AD5578">
        <v>0</v>
      </c>
      <c r="AE5578">
        <v>6.6510687361607488</v>
      </c>
    </row>
    <row r="5579" spans="1:31" x14ac:dyDescent="0.3">
      <c r="A5579">
        <v>2690864</v>
      </c>
      <c r="B5579">
        <v>1</v>
      </c>
      <c r="C5579" t="s">
        <v>80</v>
      </c>
      <c r="D5579" t="s">
        <v>108</v>
      </c>
      <c r="E5579" t="s">
        <v>160</v>
      </c>
      <c r="F5579" t="s">
        <v>15645</v>
      </c>
      <c r="G5579" t="s">
        <v>165</v>
      </c>
      <c r="H5579" t="s">
        <v>135</v>
      </c>
      <c r="I5579" t="s">
        <v>136</v>
      </c>
      <c r="J5579" t="s">
        <v>137</v>
      </c>
      <c r="K5579" t="s">
        <v>166</v>
      </c>
      <c r="L5579" t="s">
        <v>15646</v>
      </c>
      <c r="M5579" t="s">
        <v>15647</v>
      </c>
      <c r="N5579">
        <v>1.2227777769999999</v>
      </c>
      <c r="O5579">
        <v>0</v>
      </c>
      <c r="P5579">
        <v>2418</v>
      </c>
      <c r="Q5579">
        <v>5</v>
      </c>
      <c r="R5579">
        <v>388</v>
      </c>
      <c r="S5579">
        <v>8</v>
      </c>
      <c r="T5579">
        <v>440</v>
      </c>
      <c r="U5579">
        <v>1</v>
      </c>
      <c r="V5579">
        <v>0</v>
      </c>
      <c r="W5579">
        <v>0</v>
      </c>
      <c r="X5579">
        <v>471.40060072338395</v>
      </c>
      <c r="Y5579">
        <v>33.991204737827218</v>
      </c>
      <c r="Z5579">
        <v>347.03722887549816</v>
      </c>
      <c r="AA5579">
        <v>65.776169829687376</v>
      </c>
      <c r="AB5579">
        <v>520.88044321333973</v>
      </c>
      <c r="AC5579">
        <v>30.577063908704545</v>
      </c>
      <c r="AD5579">
        <v>0</v>
      </c>
      <c r="AE5579">
        <v>1469.662711288441</v>
      </c>
    </row>
    <row r="5580" spans="1:31" x14ac:dyDescent="0.3">
      <c r="A5580">
        <v>2693400</v>
      </c>
      <c r="B5580">
        <v>1</v>
      </c>
      <c r="C5580" t="s">
        <v>81</v>
      </c>
      <c r="D5580" t="s">
        <v>112</v>
      </c>
      <c r="E5580" t="s">
        <v>160</v>
      </c>
      <c r="F5580" t="s">
        <v>6805</v>
      </c>
      <c r="G5580" t="s">
        <v>134</v>
      </c>
      <c r="H5580" t="s">
        <v>135</v>
      </c>
      <c r="I5580" t="s">
        <v>136</v>
      </c>
      <c r="J5580" t="s">
        <v>137</v>
      </c>
      <c r="K5580" t="s">
        <v>138</v>
      </c>
      <c r="L5580" t="s">
        <v>15648</v>
      </c>
      <c r="M5580" t="s">
        <v>15649</v>
      </c>
      <c r="N5580">
        <v>6.5555555000000001E-2</v>
      </c>
      <c r="O5580">
        <v>0</v>
      </c>
      <c r="P5580">
        <v>0</v>
      </c>
      <c r="Q5580">
        <v>7</v>
      </c>
      <c r="R5580">
        <v>73</v>
      </c>
      <c r="S5580">
        <v>5</v>
      </c>
      <c r="T5580">
        <v>1</v>
      </c>
      <c r="U5580">
        <v>0</v>
      </c>
      <c r="V5580">
        <v>0</v>
      </c>
      <c r="W5580">
        <v>0</v>
      </c>
      <c r="X5580">
        <v>0</v>
      </c>
      <c r="Y5580">
        <v>0.28961444487496629</v>
      </c>
      <c r="Z5580">
        <v>4.0542435880244767</v>
      </c>
      <c r="AA5580">
        <v>1.7782225742646773</v>
      </c>
      <c r="AB5580">
        <v>0</v>
      </c>
      <c r="AC5580">
        <v>0</v>
      </c>
      <c r="AD5580">
        <v>0</v>
      </c>
      <c r="AE5580">
        <v>6.1220806071641203</v>
      </c>
    </row>
    <row r="5581" spans="1:31" x14ac:dyDescent="0.3">
      <c r="A5581">
        <v>2699015</v>
      </c>
      <c r="B5581">
        <v>1</v>
      </c>
      <c r="C5581" t="s">
        <v>81</v>
      </c>
      <c r="D5581" t="s">
        <v>118</v>
      </c>
      <c r="E5581" t="s">
        <v>132</v>
      </c>
      <c r="F5581" t="s">
        <v>307</v>
      </c>
      <c r="G5581" t="s">
        <v>134</v>
      </c>
      <c r="H5581" t="s">
        <v>135</v>
      </c>
      <c r="I5581" t="s">
        <v>169</v>
      </c>
      <c r="J5581" t="s">
        <v>137</v>
      </c>
      <c r="K5581" t="s">
        <v>138</v>
      </c>
      <c r="L5581" t="s">
        <v>15650</v>
      </c>
      <c r="M5581" t="s">
        <v>15651</v>
      </c>
      <c r="N5581">
        <v>1.1111109999999999E-3</v>
      </c>
      <c r="O5581">
        <v>6</v>
      </c>
      <c r="P5581">
        <v>413</v>
      </c>
      <c r="Q5581">
        <v>50</v>
      </c>
      <c r="R5581">
        <v>42</v>
      </c>
      <c r="S5581">
        <v>10</v>
      </c>
      <c r="T5581">
        <v>33</v>
      </c>
      <c r="U5581">
        <v>0</v>
      </c>
      <c r="V5581">
        <v>0</v>
      </c>
      <c r="W5581">
        <v>1.2736821021488891E-3</v>
      </c>
      <c r="X5581">
        <v>5.6221505128503053E-2</v>
      </c>
      <c r="Y5581">
        <v>0.62948782075076559</v>
      </c>
      <c r="Z5581">
        <v>6.277198181527234E-2</v>
      </c>
      <c r="AA5581">
        <v>7.1142429415577885E-2</v>
      </c>
      <c r="AB5581">
        <v>1.3430328662008556E-2</v>
      </c>
      <c r="AC5581">
        <v>0</v>
      </c>
      <c r="AD5581">
        <v>0</v>
      </c>
      <c r="AE5581">
        <v>0.83432774787427633</v>
      </c>
    </row>
    <row r="5582" spans="1:31" x14ac:dyDescent="0.3">
      <c r="A5582">
        <v>2699088</v>
      </c>
      <c r="B5582">
        <v>1</v>
      </c>
      <c r="C5582" t="s">
        <v>81</v>
      </c>
      <c r="D5582" t="s">
        <v>128</v>
      </c>
      <c r="E5582" t="s">
        <v>132</v>
      </c>
      <c r="F5582" t="s">
        <v>15652</v>
      </c>
      <c r="G5582" t="s">
        <v>134</v>
      </c>
      <c r="H5582" t="s">
        <v>135</v>
      </c>
      <c r="I5582" t="s">
        <v>136</v>
      </c>
      <c r="J5582" t="s">
        <v>137</v>
      </c>
      <c r="K5582" t="s">
        <v>138</v>
      </c>
      <c r="L5582" t="s">
        <v>15653</v>
      </c>
      <c r="M5582" t="s">
        <v>15654</v>
      </c>
      <c r="N5582">
        <v>3.0297222220000002</v>
      </c>
      <c r="O5582">
        <v>0</v>
      </c>
      <c r="P5582">
        <v>0</v>
      </c>
      <c r="Q5582">
        <v>0</v>
      </c>
      <c r="R5582">
        <v>0</v>
      </c>
      <c r="S5582">
        <v>0</v>
      </c>
      <c r="T5582">
        <v>0</v>
      </c>
      <c r="U5582">
        <v>1</v>
      </c>
      <c r="V5582">
        <v>0</v>
      </c>
      <c r="W5582">
        <v>0</v>
      </c>
      <c r="X5582">
        <v>0</v>
      </c>
      <c r="Y5582">
        <v>0</v>
      </c>
      <c r="Z5582">
        <v>0</v>
      </c>
      <c r="AA5582">
        <v>0</v>
      </c>
      <c r="AB5582">
        <v>0</v>
      </c>
      <c r="AC5582">
        <v>0</v>
      </c>
      <c r="AD5582">
        <v>0</v>
      </c>
      <c r="AE5582">
        <v>0</v>
      </c>
    </row>
    <row r="5583" spans="1:31" x14ac:dyDescent="0.3">
      <c r="A5583">
        <v>2699986</v>
      </c>
      <c r="B5583">
        <v>1</v>
      </c>
      <c r="C5583" t="s">
        <v>80</v>
      </c>
      <c r="D5583" t="s">
        <v>101</v>
      </c>
      <c r="E5583" t="s">
        <v>132</v>
      </c>
      <c r="F5583" t="s">
        <v>15655</v>
      </c>
      <c r="G5583" t="s">
        <v>134</v>
      </c>
      <c r="H5583" t="s">
        <v>135</v>
      </c>
      <c r="I5583" t="s">
        <v>136</v>
      </c>
      <c r="J5583" t="s">
        <v>137</v>
      </c>
      <c r="K5583" t="s">
        <v>138</v>
      </c>
      <c r="L5583" t="s">
        <v>15656</v>
      </c>
      <c r="M5583" t="s">
        <v>15657</v>
      </c>
      <c r="N5583">
        <v>0.36972222199999999</v>
      </c>
      <c r="O5583">
        <v>9</v>
      </c>
      <c r="P5583">
        <v>15</v>
      </c>
      <c r="Q5583">
        <v>8</v>
      </c>
      <c r="R5583">
        <v>3</v>
      </c>
      <c r="S5583">
        <v>6</v>
      </c>
      <c r="T5583">
        <v>1</v>
      </c>
      <c r="U5583">
        <v>0</v>
      </c>
      <c r="V5583">
        <v>0</v>
      </c>
      <c r="W5583">
        <v>0.60529338481996686</v>
      </c>
      <c r="X5583">
        <v>1.1144244619946166</v>
      </c>
      <c r="Y5583">
        <v>11.2810818558735</v>
      </c>
      <c r="Z5583">
        <v>0.14077344813067649</v>
      </c>
      <c r="AA5583">
        <v>87.07911546423783</v>
      </c>
      <c r="AB5583">
        <v>5.72526456274743E-2</v>
      </c>
      <c r="AC5583">
        <v>0</v>
      </c>
      <c r="AD5583">
        <v>0</v>
      </c>
      <c r="AE5583">
        <v>100.27794126068406</v>
      </c>
    </row>
    <row r="5584" spans="1:31" x14ac:dyDescent="0.3">
      <c r="A5584">
        <v>2699987</v>
      </c>
      <c r="B5584">
        <v>1</v>
      </c>
      <c r="C5584" t="s">
        <v>80</v>
      </c>
      <c r="D5584" t="s">
        <v>105</v>
      </c>
      <c r="E5584" t="s">
        <v>160</v>
      </c>
      <c r="F5584" t="s">
        <v>15658</v>
      </c>
      <c r="G5584" t="s">
        <v>134</v>
      </c>
      <c r="H5584" t="s">
        <v>135</v>
      </c>
      <c r="I5584" t="s">
        <v>136</v>
      </c>
      <c r="J5584" t="s">
        <v>137</v>
      </c>
      <c r="K5584" t="s">
        <v>138</v>
      </c>
      <c r="L5584" t="s">
        <v>15659</v>
      </c>
      <c r="M5584" t="s">
        <v>15660</v>
      </c>
      <c r="N5584">
        <v>0.12222222200000001</v>
      </c>
      <c r="O5584">
        <v>7</v>
      </c>
      <c r="P5584">
        <v>7007</v>
      </c>
      <c r="Q5584">
        <v>12</v>
      </c>
      <c r="R5584">
        <v>50</v>
      </c>
      <c r="S5584">
        <v>63</v>
      </c>
      <c r="T5584">
        <v>645</v>
      </c>
      <c r="U5584">
        <v>13</v>
      </c>
      <c r="V5584">
        <v>0</v>
      </c>
      <c r="W5584">
        <v>0.44474623046119444</v>
      </c>
      <c r="X5584">
        <v>155.80444075241525</v>
      </c>
      <c r="Y5584">
        <v>5.5530027136214404</v>
      </c>
      <c r="Z5584">
        <v>1.2542448206477077</v>
      </c>
      <c r="AA5584">
        <v>81.727034751817456</v>
      </c>
      <c r="AB5584">
        <v>57.438597817351514</v>
      </c>
      <c r="AC5584">
        <v>569.742869520569</v>
      </c>
      <c r="AD5584">
        <v>0</v>
      </c>
      <c r="AE5584">
        <v>871.96493660688361</v>
      </c>
    </row>
    <row r="5585" spans="1:31" x14ac:dyDescent="0.3">
      <c r="A5585">
        <v>2700406</v>
      </c>
      <c r="B5585">
        <v>1</v>
      </c>
      <c r="C5585" t="s">
        <v>81</v>
      </c>
      <c r="D5585" t="s">
        <v>127</v>
      </c>
      <c r="E5585" t="s">
        <v>132</v>
      </c>
      <c r="F5585" t="s">
        <v>15661</v>
      </c>
      <c r="G5585" t="s">
        <v>134</v>
      </c>
      <c r="H5585" t="s">
        <v>135</v>
      </c>
      <c r="I5585" t="s">
        <v>136</v>
      </c>
      <c r="J5585" t="s">
        <v>137</v>
      </c>
      <c r="K5585" t="s">
        <v>138</v>
      </c>
      <c r="L5585" t="s">
        <v>15662</v>
      </c>
      <c r="M5585" t="s">
        <v>15663</v>
      </c>
      <c r="N5585">
        <v>1.156111111</v>
      </c>
      <c r="O5585">
        <v>0</v>
      </c>
      <c r="P5585">
        <v>0</v>
      </c>
      <c r="Q5585">
        <v>0</v>
      </c>
      <c r="R5585">
        <v>0</v>
      </c>
      <c r="S5585">
        <v>0</v>
      </c>
      <c r="T5585">
        <v>0</v>
      </c>
      <c r="U5585">
        <v>1</v>
      </c>
      <c r="V5585">
        <v>0</v>
      </c>
      <c r="W5585">
        <v>0</v>
      </c>
      <c r="X5585">
        <v>0</v>
      </c>
      <c r="Y5585">
        <v>0</v>
      </c>
      <c r="Z5585">
        <v>0</v>
      </c>
      <c r="AA5585">
        <v>0</v>
      </c>
      <c r="AB5585">
        <v>0</v>
      </c>
      <c r="AC5585">
        <v>138.95035795483179</v>
      </c>
      <c r="AD5585">
        <v>0</v>
      </c>
      <c r="AE5585">
        <v>138.95035795483179</v>
      </c>
    </row>
    <row r="5586" spans="1:31" x14ac:dyDescent="0.3">
      <c r="A5586">
        <v>2700494</v>
      </c>
      <c r="B5586">
        <v>1</v>
      </c>
      <c r="C5586" t="s">
        <v>81</v>
      </c>
      <c r="D5586" t="s">
        <v>112</v>
      </c>
      <c r="E5586" t="s">
        <v>145</v>
      </c>
      <c r="F5586" t="s">
        <v>15664</v>
      </c>
      <c r="G5586" t="s">
        <v>134</v>
      </c>
      <c r="H5586" t="s">
        <v>135</v>
      </c>
      <c r="I5586" t="s">
        <v>136</v>
      </c>
      <c r="J5586" t="s">
        <v>137</v>
      </c>
      <c r="K5586" t="s">
        <v>138</v>
      </c>
      <c r="L5586" t="s">
        <v>15665</v>
      </c>
      <c r="M5586" t="s">
        <v>15666</v>
      </c>
      <c r="N5586">
        <v>1.9355555550000001</v>
      </c>
      <c r="O5586">
        <v>1</v>
      </c>
      <c r="P5586">
        <v>0</v>
      </c>
      <c r="Q5586">
        <v>0</v>
      </c>
      <c r="R5586">
        <v>4</v>
      </c>
      <c r="S5586">
        <v>0</v>
      </c>
      <c r="T5586">
        <v>0</v>
      </c>
      <c r="U5586">
        <v>0</v>
      </c>
      <c r="V5586">
        <v>0</v>
      </c>
      <c r="W5586">
        <v>0.47477805305666665</v>
      </c>
      <c r="X5586">
        <v>0</v>
      </c>
      <c r="Y5586">
        <v>0</v>
      </c>
      <c r="Z5586">
        <v>5.2062807155357644</v>
      </c>
      <c r="AA5586">
        <v>0</v>
      </c>
      <c r="AB5586">
        <v>0</v>
      </c>
      <c r="AC5586">
        <v>0</v>
      </c>
      <c r="AD5586">
        <v>0</v>
      </c>
      <c r="AE5586">
        <v>5.6810587685924308</v>
      </c>
    </row>
    <row r="5587" spans="1:31" x14ac:dyDescent="0.3">
      <c r="A5587">
        <v>2700497</v>
      </c>
      <c r="B5587">
        <v>1</v>
      </c>
      <c r="C5587" t="s">
        <v>81</v>
      </c>
      <c r="D5587" t="s">
        <v>128</v>
      </c>
      <c r="E5587" t="s">
        <v>145</v>
      </c>
      <c r="F5587" t="s">
        <v>15667</v>
      </c>
      <c r="G5587" t="s">
        <v>176</v>
      </c>
      <c r="H5587" t="s">
        <v>135</v>
      </c>
      <c r="I5587" t="s">
        <v>136</v>
      </c>
      <c r="J5587" t="s">
        <v>137</v>
      </c>
      <c r="K5587" t="s">
        <v>138</v>
      </c>
      <c r="L5587" t="s">
        <v>15668</v>
      </c>
      <c r="M5587" t="s">
        <v>236</v>
      </c>
      <c r="N5587">
        <v>1.429166666</v>
      </c>
      <c r="O5587">
        <v>0</v>
      </c>
      <c r="P5587">
        <v>190</v>
      </c>
      <c r="Q5587">
        <v>0</v>
      </c>
      <c r="R5587">
        <v>13</v>
      </c>
      <c r="S5587">
        <v>0</v>
      </c>
      <c r="T5587">
        <v>24</v>
      </c>
      <c r="U5587">
        <v>0</v>
      </c>
      <c r="V5587">
        <v>0</v>
      </c>
      <c r="W5587">
        <v>0</v>
      </c>
      <c r="X5587">
        <v>55.867801974099649</v>
      </c>
      <c r="Y5587">
        <v>0</v>
      </c>
      <c r="Z5587">
        <v>7.0909421016135692</v>
      </c>
      <c r="AA5587">
        <v>0</v>
      </c>
      <c r="AB5587">
        <v>13.949266603329541</v>
      </c>
      <c r="AC5587">
        <v>0</v>
      </c>
      <c r="AD5587">
        <v>0</v>
      </c>
      <c r="AE5587">
        <v>76.908010679042761</v>
      </c>
    </row>
    <row r="5588" spans="1:31" x14ac:dyDescent="0.3">
      <c r="A5588">
        <v>2700498</v>
      </c>
      <c r="B5588">
        <v>1</v>
      </c>
      <c r="C5588" t="s">
        <v>81</v>
      </c>
      <c r="D5588" t="s">
        <v>128</v>
      </c>
      <c r="E5588" t="s">
        <v>184</v>
      </c>
      <c r="F5588" t="s">
        <v>15669</v>
      </c>
      <c r="G5588" t="s">
        <v>186</v>
      </c>
      <c r="H5588" t="s">
        <v>187</v>
      </c>
      <c r="I5588" t="s">
        <v>136</v>
      </c>
      <c r="J5588" t="s">
        <v>137</v>
      </c>
      <c r="K5588" t="s">
        <v>138</v>
      </c>
      <c r="L5588" t="s">
        <v>15670</v>
      </c>
      <c r="M5588" t="s">
        <v>15671</v>
      </c>
      <c r="N5588">
        <v>3.5394444439999999</v>
      </c>
      <c r="O5588">
        <v>0</v>
      </c>
      <c r="P5588">
        <v>41</v>
      </c>
      <c r="Q5588">
        <v>0</v>
      </c>
      <c r="R5588">
        <v>0</v>
      </c>
      <c r="S5588">
        <v>0</v>
      </c>
      <c r="T5588">
        <v>0</v>
      </c>
      <c r="U5588">
        <v>0</v>
      </c>
      <c r="V5588">
        <v>0</v>
      </c>
      <c r="W5588">
        <v>0</v>
      </c>
      <c r="X5588">
        <v>22.757459191298377</v>
      </c>
      <c r="Y5588">
        <v>0</v>
      </c>
      <c r="Z5588">
        <v>0</v>
      </c>
      <c r="AA5588">
        <v>0</v>
      </c>
      <c r="AB5588">
        <v>0</v>
      </c>
      <c r="AC5588">
        <v>0</v>
      </c>
      <c r="AD5588">
        <v>0</v>
      </c>
      <c r="AE5588">
        <v>22.757459191298377</v>
      </c>
    </row>
    <row r="5589" spans="1:31" x14ac:dyDescent="0.3">
      <c r="A5589">
        <v>2700542</v>
      </c>
      <c r="B5589">
        <v>1</v>
      </c>
      <c r="C5589" t="s">
        <v>80</v>
      </c>
      <c r="D5589" t="s">
        <v>101</v>
      </c>
      <c r="E5589" t="s">
        <v>184</v>
      </c>
      <c r="F5589" t="s">
        <v>15672</v>
      </c>
      <c r="G5589" t="s">
        <v>409</v>
      </c>
      <c r="H5589" t="s">
        <v>187</v>
      </c>
      <c r="I5589" t="s">
        <v>136</v>
      </c>
      <c r="J5589" t="s">
        <v>137</v>
      </c>
      <c r="K5589" t="s">
        <v>138</v>
      </c>
      <c r="L5589" t="s">
        <v>15673</v>
      </c>
      <c r="M5589" t="s">
        <v>15674</v>
      </c>
      <c r="N5589">
        <v>1.0405555550000001</v>
      </c>
      <c r="O5589">
        <v>0</v>
      </c>
      <c r="P5589">
        <v>87</v>
      </c>
      <c r="Q5589">
        <v>0</v>
      </c>
      <c r="R5589">
        <v>1</v>
      </c>
      <c r="S5589">
        <v>0</v>
      </c>
      <c r="T5589">
        <v>11</v>
      </c>
      <c r="U5589">
        <v>0</v>
      </c>
      <c r="V5589">
        <v>0</v>
      </c>
      <c r="W5589">
        <v>0</v>
      </c>
      <c r="X5589">
        <v>19.972083085414333</v>
      </c>
      <c r="Y5589">
        <v>0</v>
      </c>
      <c r="Z5589">
        <v>2.7798213692030562</v>
      </c>
      <c r="AA5589">
        <v>0</v>
      </c>
      <c r="AB5589">
        <v>6.8916268085375387</v>
      </c>
      <c r="AC5589">
        <v>0</v>
      </c>
      <c r="AD5589">
        <v>0</v>
      </c>
      <c r="AE5589">
        <v>29.643531263154927</v>
      </c>
    </row>
    <row r="5590" spans="1:31" x14ac:dyDescent="0.3">
      <c r="A5590">
        <v>2700548</v>
      </c>
      <c r="B5590">
        <v>1</v>
      </c>
      <c r="C5590" t="s">
        <v>80</v>
      </c>
      <c r="D5590" t="s">
        <v>100</v>
      </c>
      <c r="E5590" t="s">
        <v>145</v>
      </c>
      <c r="F5590" t="s">
        <v>14597</v>
      </c>
      <c r="G5590" t="s">
        <v>1164</v>
      </c>
      <c r="H5590" t="s">
        <v>135</v>
      </c>
      <c r="I5590" t="s">
        <v>136</v>
      </c>
      <c r="J5590" t="s">
        <v>137</v>
      </c>
      <c r="K5590" t="s">
        <v>138</v>
      </c>
      <c r="L5590" t="s">
        <v>15675</v>
      </c>
      <c r="M5590" t="s">
        <v>15676</v>
      </c>
      <c r="N5590">
        <v>4.301111111</v>
      </c>
      <c r="O5590">
        <v>0</v>
      </c>
      <c r="P5590">
        <v>45</v>
      </c>
      <c r="Q5590">
        <v>0</v>
      </c>
      <c r="R5590">
        <v>7</v>
      </c>
      <c r="S5590">
        <v>0</v>
      </c>
      <c r="T5590">
        <v>7</v>
      </c>
      <c r="U5590">
        <v>0</v>
      </c>
      <c r="V5590">
        <v>0</v>
      </c>
      <c r="W5590">
        <v>0</v>
      </c>
      <c r="X5590">
        <v>112.33968306309129</v>
      </c>
      <c r="Y5590">
        <v>0</v>
      </c>
      <c r="Z5590">
        <v>36.832989874915441</v>
      </c>
      <c r="AA5590">
        <v>0</v>
      </c>
      <c r="AB5590">
        <v>63.318853287473225</v>
      </c>
      <c r="AC5590">
        <v>0</v>
      </c>
      <c r="AD5590">
        <v>0</v>
      </c>
      <c r="AE5590">
        <v>212.49152622547993</v>
      </c>
    </row>
    <row r="5591" spans="1:31" x14ac:dyDescent="0.3">
      <c r="A5591">
        <v>2700498</v>
      </c>
      <c r="B5591">
        <v>2</v>
      </c>
      <c r="C5591" t="s">
        <v>81</v>
      </c>
      <c r="D5591" t="s">
        <v>128</v>
      </c>
      <c r="E5591" t="s">
        <v>244</v>
      </c>
      <c r="F5591" t="s">
        <v>15677</v>
      </c>
      <c r="G5591" t="s">
        <v>186</v>
      </c>
      <c r="H5591" t="s">
        <v>187</v>
      </c>
      <c r="I5591" t="s">
        <v>136</v>
      </c>
      <c r="J5591" t="s">
        <v>137</v>
      </c>
      <c r="K5591" t="s">
        <v>138</v>
      </c>
      <c r="L5591" t="s">
        <v>15671</v>
      </c>
      <c r="M5591" t="s">
        <v>15678</v>
      </c>
      <c r="N5591">
        <v>0.251111111</v>
      </c>
      <c r="O5591">
        <v>0</v>
      </c>
      <c r="P5591">
        <v>64</v>
      </c>
      <c r="Q5591">
        <v>0</v>
      </c>
      <c r="R5591">
        <v>0</v>
      </c>
      <c r="S5591">
        <v>0</v>
      </c>
      <c r="T5591">
        <v>3</v>
      </c>
      <c r="U5591">
        <v>0</v>
      </c>
      <c r="V5591">
        <v>0</v>
      </c>
      <c r="W5591">
        <v>0</v>
      </c>
      <c r="X5591">
        <v>2.0585001305565296</v>
      </c>
      <c r="Y5591">
        <v>0</v>
      </c>
      <c r="Z5591">
        <v>0</v>
      </c>
      <c r="AA5591">
        <v>0</v>
      </c>
      <c r="AB5591">
        <v>1.3917235442800001E-4</v>
      </c>
      <c r="AC5591">
        <v>0</v>
      </c>
      <c r="AD5591">
        <v>0</v>
      </c>
      <c r="AE5591">
        <v>2.0586393029109575</v>
      </c>
    </row>
    <row r="5592" spans="1:31" x14ac:dyDescent="0.3">
      <c r="A5592">
        <v>2690811</v>
      </c>
      <c r="B5592">
        <v>1</v>
      </c>
      <c r="C5592" t="s">
        <v>80</v>
      </c>
      <c r="D5592" t="s">
        <v>105</v>
      </c>
      <c r="E5592" t="s">
        <v>145</v>
      </c>
      <c r="F5592" t="s">
        <v>15679</v>
      </c>
      <c r="G5592" t="s">
        <v>176</v>
      </c>
      <c r="H5592" t="s">
        <v>135</v>
      </c>
      <c r="I5592" t="s">
        <v>136</v>
      </c>
      <c r="J5592" t="s">
        <v>137</v>
      </c>
      <c r="K5592" t="s">
        <v>138</v>
      </c>
      <c r="L5592" t="s">
        <v>15680</v>
      </c>
      <c r="M5592" t="s">
        <v>15681</v>
      </c>
      <c r="N5592">
        <v>4.9088888879999999</v>
      </c>
      <c r="O5592">
        <v>0</v>
      </c>
      <c r="P5592">
        <v>0</v>
      </c>
      <c r="Q5592">
        <v>2</v>
      </c>
      <c r="R5592">
        <v>0</v>
      </c>
      <c r="S5592">
        <v>0</v>
      </c>
      <c r="T5592">
        <v>0</v>
      </c>
      <c r="U5592">
        <v>0</v>
      </c>
      <c r="V5592">
        <v>0</v>
      </c>
      <c r="W5592">
        <v>0</v>
      </c>
      <c r="X5592">
        <v>0</v>
      </c>
      <c r="Y5592">
        <v>30.017532867352337</v>
      </c>
      <c r="Z5592">
        <v>0</v>
      </c>
      <c r="AA5592">
        <v>0</v>
      </c>
      <c r="AB5592">
        <v>0</v>
      </c>
      <c r="AC5592">
        <v>0</v>
      </c>
      <c r="AD5592">
        <v>0</v>
      </c>
      <c r="AE5592">
        <v>30.017532867352337</v>
      </c>
    </row>
    <row r="5593" spans="1:31" x14ac:dyDescent="0.3">
      <c r="A5593">
        <v>2690811</v>
      </c>
      <c r="B5593">
        <v>2</v>
      </c>
      <c r="C5593" t="s">
        <v>80</v>
      </c>
      <c r="D5593" t="s">
        <v>105</v>
      </c>
      <c r="E5593" t="s">
        <v>132</v>
      </c>
      <c r="F5593" t="s">
        <v>15682</v>
      </c>
      <c r="G5593" t="s">
        <v>176</v>
      </c>
      <c r="H5593" t="s">
        <v>135</v>
      </c>
      <c r="I5593" t="s">
        <v>136</v>
      </c>
      <c r="J5593" t="s">
        <v>137</v>
      </c>
      <c r="K5593" t="s">
        <v>138</v>
      </c>
      <c r="L5593" t="s">
        <v>15681</v>
      </c>
      <c r="M5593" t="s">
        <v>15683</v>
      </c>
      <c r="N5593">
        <v>1.120833333</v>
      </c>
      <c r="O5593">
        <v>2</v>
      </c>
      <c r="P5593">
        <v>137</v>
      </c>
      <c r="Q5593">
        <v>5</v>
      </c>
      <c r="R5593">
        <v>3</v>
      </c>
      <c r="S5593">
        <v>10</v>
      </c>
      <c r="T5593">
        <v>42</v>
      </c>
      <c r="U5593">
        <v>0</v>
      </c>
      <c r="V5593">
        <v>0</v>
      </c>
      <c r="W5593">
        <v>0.92667648801186664</v>
      </c>
      <c r="X5593">
        <v>30.376233303289677</v>
      </c>
      <c r="Y5593">
        <v>30.604966578262264</v>
      </c>
      <c r="Z5593">
        <v>0.15666723092347268</v>
      </c>
      <c r="AA5593">
        <v>83.42637942735189</v>
      </c>
      <c r="AB5593">
        <v>28.610492197465632</v>
      </c>
      <c r="AC5593">
        <v>0</v>
      </c>
      <c r="AD5593">
        <v>0</v>
      </c>
      <c r="AE5593">
        <v>174.10141522530483</v>
      </c>
    </row>
    <row r="5594" spans="1:31" x14ac:dyDescent="0.3">
      <c r="A5594">
        <v>2700507</v>
      </c>
      <c r="B5594">
        <v>1</v>
      </c>
      <c r="C5594" t="s">
        <v>80</v>
      </c>
      <c r="D5594" t="s">
        <v>108</v>
      </c>
      <c r="E5594" t="s">
        <v>184</v>
      </c>
      <c r="F5594" t="s">
        <v>15684</v>
      </c>
      <c r="G5594" t="s">
        <v>273</v>
      </c>
      <c r="H5594" t="s">
        <v>187</v>
      </c>
      <c r="I5594" t="s">
        <v>136</v>
      </c>
      <c r="J5594" t="s">
        <v>137</v>
      </c>
      <c r="K5594" t="s">
        <v>138</v>
      </c>
      <c r="L5594" t="s">
        <v>15685</v>
      </c>
      <c r="M5594" t="s">
        <v>15686</v>
      </c>
      <c r="N5594">
        <v>4.2033333329999998</v>
      </c>
      <c r="O5594">
        <v>0</v>
      </c>
      <c r="P5594">
        <v>18</v>
      </c>
      <c r="Q5594">
        <v>0</v>
      </c>
      <c r="R5594">
        <v>1</v>
      </c>
      <c r="S5594">
        <v>0</v>
      </c>
      <c r="T5594">
        <v>2</v>
      </c>
      <c r="U5594">
        <v>0</v>
      </c>
      <c r="V5594">
        <v>0</v>
      </c>
      <c r="W5594">
        <v>0</v>
      </c>
      <c r="X5594">
        <v>14.775125146880624</v>
      </c>
      <c r="Y5594">
        <v>0</v>
      </c>
      <c r="Z5594">
        <v>0.88184381711183624</v>
      </c>
      <c r="AA5594">
        <v>0</v>
      </c>
      <c r="AB5594">
        <v>5.4467863944000001</v>
      </c>
      <c r="AC5594">
        <v>0</v>
      </c>
      <c r="AD5594">
        <v>0</v>
      </c>
      <c r="AE5594">
        <v>21.103755358392462</v>
      </c>
    </row>
    <row r="5595" spans="1:31" x14ac:dyDescent="0.3">
      <c r="A5595">
        <v>2690001</v>
      </c>
      <c r="B5595">
        <v>1</v>
      </c>
      <c r="C5595" t="s">
        <v>80</v>
      </c>
      <c r="D5595" t="s">
        <v>83</v>
      </c>
      <c r="E5595" t="s">
        <v>145</v>
      </c>
      <c r="F5595" t="s">
        <v>5131</v>
      </c>
      <c r="G5595" t="s">
        <v>2651</v>
      </c>
      <c r="H5595" t="s">
        <v>135</v>
      </c>
      <c r="I5595" t="s">
        <v>136</v>
      </c>
      <c r="J5595" t="s">
        <v>137</v>
      </c>
      <c r="K5595" t="s">
        <v>166</v>
      </c>
      <c r="L5595" t="s">
        <v>15687</v>
      </c>
      <c r="M5595" t="s">
        <v>15688</v>
      </c>
      <c r="N5595">
        <v>1.5047222220000001</v>
      </c>
      <c r="O5595">
        <v>0</v>
      </c>
      <c r="P5595">
        <v>145</v>
      </c>
      <c r="Q5595">
        <v>0</v>
      </c>
      <c r="R5595">
        <v>1</v>
      </c>
      <c r="S5595">
        <v>31</v>
      </c>
      <c r="T5595">
        <v>21</v>
      </c>
      <c r="U5595">
        <v>13</v>
      </c>
      <c r="V5595">
        <v>4</v>
      </c>
      <c r="W5595">
        <v>0</v>
      </c>
      <c r="X5595">
        <v>55.424495793028456</v>
      </c>
      <c r="Y5595">
        <v>0</v>
      </c>
      <c r="Z5595">
        <v>3.6217953219690528</v>
      </c>
      <c r="AA5595">
        <v>1204.326650541866</v>
      </c>
      <c r="AB5595">
        <v>70.741877725774103</v>
      </c>
      <c r="AC5595">
        <v>1062.917303334903</v>
      </c>
      <c r="AD5595">
        <v>330.55425871298843</v>
      </c>
      <c r="AE5595">
        <v>2727.5863814305294</v>
      </c>
    </row>
    <row r="5596" spans="1:31" x14ac:dyDescent="0.3">
      <c r="A5596">
        <v>2699482</v>
      </c>
      <c r="B5596">
        <v>1</v>
      </c>
      <c r="C5596" t="s">
        <v>80</v>
      </c>
      <c r="D5596" t="s">
        <v>89</v>
      </c>
      <c r="E5596" t="s">
        <v>428</v>
      </c>
      <c r="F5596" t="s">
        <v>15689</v>
      </c>
      <c r="G5596" t="s">
        <v>346</v>
      </c>
      <c r="H5596" t="s">
        <v>187</v>
      </c>
      <c r="I5596" t="s">
        <v>136</v>
      </c>
      <c r="J5596" t="s">
        <v>137</v>
      </c>
      <c r="K5596" t="s">
        <v>166</v>
      </c>
      <c r="L5596" t="s">
        <v>15690</v>
      </c>
      <c r="M5596" t="s">
        <v>15691</v>
      </c>
      <c r="N5596">
        <v>5.2988888879999996</v>
      </c>
      <c r="O5596">
        <v>0</v>
      </c>
      <c r="P5596">
        <v>6</v>
      </c>
      <c r="Q5596">
        <v>0</v>
      </c>
      <c r="R5596">
        <v>0</v>
      </c>
      <c r="S5596">
        <v>0</v>
      </c>
      <c r="T5596">
        <v>0</v>
      </c>
      <c r="U5596">
        <v>0</v>
      </c>
      <c r="V5596">
        <v>0</v>
      </c>
      <c r="W5596">
        <v>0</v>
      </c>
      <c r="X5596">
        <v>23.00809767475749</v>
      </c>
      <c r="Y5596">
        <v>0</v>
      </c>
      <c r="Z5596">
        <v>0</v>
      </c>
      <c r="AA5596">
        <v>0</v>
      </c>
      <c r="AB5596">
        <v>0</v>
      </c>
      <c r="AC5596">
        <v>0</v>
      </c>
      <c r="AD5596">
        <v>0</v>
      </c>
      <c r="AE5596">
        <v>23.00809767475749</v>
      </c>
    </row>
    <row r="5597" spans="1:31" x14ac:dyDescent="0.3">
      <c r="A5597">
        <v>2700555</v>
      </c>
      <c r="B5597">
        <v>1</v>
      </c>
      <c r="C5597" t="s">
        <v>81</v>
      </c>
      <c r="D5597" t="s">
        <v>112</v>
      </c>
      <c r="E5597" t="s">
        <v>213</v>
      </c>
      <c r="F5597" t="s">
        <v>15692</v>
      </c>
      <c r="G5597" t="s">
        <v>688</v>
      </c>
      <c r="H5597" t="s">
        <v>187</v>
      </c>
      <c r="I5597" t="s">
        <v>136</v>
      </c>
      <c r="J5597" t="s">
        <v>137</v>
      </c>
      <c r="K5597" t="s">
        <v>138</v>
      </c>
      <c r="L5597" t="s">
        <v>15693</v>
      </c>
      <c r="M5597" t="s">
        <v>15694</v>
      </c>
      <c r="N5597">
        <v>1.5930555550000001</v>
      </c>
      <c r="O5597">
        <v>0</v>
      </c>
      <c r="P5597">
        <v>1</v>
      </c>
      <c r="Q5597">
        <v>0</v>
      </c>
      <c r="R5597">
        <v>0</v>
      </c>
      <c r="S5597">
        <v>0</v>
      </c>
      <c r="T5597">
        <v>0</v>
      </c>
      <c r="U5597">
        <v>0</v>
      </c>
      <c r="V5597">
        <v>0</v>
      </c>
      <c r="W5597">
        <v>0</v>
      </c>
      <c r="X5597">
        <v>9.517529616835721E-2</v>
      </c>
      <c r="Y5597">
        <v>0</v>
      </c>
      <c r="Z5597">
        <v>0</v>
      </c>
      <c r="AA5597">
        <v>0</v>
      </c>
      <c r="AB5597">
        <v>0</v>
      </c>
      <c r="AC5597">
        <v>0</v>
      </c>
      <c r="AD5597">
        <v>0</v>
      </c>
      <c r="AE5597">
        <v>9.517529616835721E-2</v>
      </c>
    </row>
    <row r="5598" spans="1:31" x14ac:dyDescent="0.3">
      <c r="A5598">
        <v>2700571</v>
      </c>
      <c r="B5598">
        <v>1</v>
      </c>
      <c r="C5598" t="s">
        <v>81</v>
      </c>
      <c r="D5598" t="s">
        <v>122</v>
      </c>
      <c r="E5598" t="s">
        <v>244</v>
      </c>
      <c r="F5598" t="s">
        <v>15695</v>
      </c>
      <c r="G5598" t="s">
        <v>968</v>
      </c>
      <c r="H5598" t="s">
        <v>187</v>
      </c>
      <c r="I5598" t="s">
        <v>136</v>
      </c>
      <c r="J5598" t="s">
        <v>137</v>
      </c>
      <c r="K5598" t="s">
        <v>138</v>
      </c>
      <c r="L5598" t="s">
        <v>15696</v>
      </c>
      <c r="M5598" t="s">
        <v>15697</v>
      </c>
      <c r="N5598">
        <v>0.67361111100000004</v>
      </c>
      <c r="O5598">
        <v>0</v>
      </c>
      <c r="P5598">
        <v>274</v>
      </c>
      <c r="Q5598">
        <v>0</v>
      </c>
      <c r="R5598">
        <v>0</v>
      </c>
      <c r="S5598">
        <v>0</v>
      </c>
      <c r="T5598">
        <v>15</v>
      </c>
      <c r="U5598">
        <v>0</v>
      </c>
      <c r="V5598">
        <v>0</v>
      </c>
      <c r="W5598">
        <v>0</v>
      </c>
      <c r="X5598">
        <v>34.15775998923224</v>
      </c>
      <c r="Y5598">
        <v>0</v>
      </c>
      <c r="Z5598">
        <v>0</v>
      </c>
      <c r="AA5598">
        <v>0</v>
      </c>
      <c r="AB5598">
        <v>8.0213804350631097</v>
      </c>
      <c r="AC5598">
        <v>0</v>
      </c>
      <c r="AD5598">
        <v>0</v>
      </c>
      <c r="AE5598">
        <v>42.179140424295348</v>
      </c>
    </row>
    <row r="5599" spans="1:31" x14ac:dyDescent="0.3">
      <c r="A5599">
        <v>2700582</v>
      </c>
      <c r="B5599">
        <v>1</v>
      </c>
      <c r="C5599" t="s">
        <v>80</v>
      </c>
      <c r="D5599" t="s">
        <v>85</v>
      </c>
      <c r="E5599" t="s">
        <v>184</v>
      </c>
      <c r="F5599" t="s">
        <v>12020</v>
      </c>
      <c r="G5599" t="s">
        <v>409</v>
      </c>
      <c r="H5599" t="s">
        <v>187</v>
      </c>
      <c r="I5599" t="s">
        <v>136</v>
      </c>
      <c r="J5599" t="s">
        <v>137</v>
      </c>
      <c r="K5599" t="s">
        <v>138</v>
      </c>
      <c r="L5599" t="s">
        <v>15698</v>
      </c>
      <c r="M5599" t="s">
        <v>15699</v>
      </c>
      <c r="N5599">
        <v>0.89833333299999996</v>
      </c>
      <c r="O5599">
        <v>0</v>
      </c>
      <c r="P5599">
        <v>183</v>
      </c>
      <c r="Q5599">
        <v>0</v>
      </c>
      <c r="R5599">
        <v>0</v>
      </c>
      <c r="S5599">
        <v>0</v>
      </c>
      <c r="T5599">
        <v>28</v>
      </c>
      <c r="U5599">
        <v>0</v>
      </c>
      <c r="V5599">
        <v>0</v>
      </c>
      <c r="W5599">
        <v>0</v>
      </c>
      <c r="X5599">
        <v>29.583895681085355</v>
      </c>
      <c r="Y5599">
        <v>0</v>
      </c>
      <c r="Z5599">
        <v>0</v>
      </c>
      <c r="AA5599">
        <v>0</v>
      </c>
      <c r="AB5599">
        <v>13.285181366583275</v>
      </c>
      <c r="AC5599">
        <v>0</v>
      </c>
      <c r="AD5599">
        <v>0</v>
      </c>
      <c r="AE5599">
        <v>42.869077047668632</v>
      </c>
    </row>
    <row r="5600" spans="1:31" x14ac:dyDescent="0.3">
      <c r="A5600">
        <v>2700581</v>
      </c>
      <c r="B5600">
        <v>1</v>
      </c>
      <c r="C5600" t="s">
        <v>80</v>
      </c>
      <c r="D5600" t="s">
        <v>101</v>
      </c>
      <c r="E5600" t="s">
        <v>184</v>
      </c>
      <c r="F5600" t="s">
        <v>15700</v>
      </c>
      <c r="G5600" t="s">
        <v>409</v>
      </c>
      <c r="H5600" t="s">
        <v>187</v>
      </c>
      <c r="I5600" t="s">
        <v>136</v>
      </c>
      <c r="J5600" t="s">
        <v>137</v>
      </c>
      <c r="K5600" t="s">
        <v>138</v>
      </c>
      <c r="L5600" t="s">
        <v>15701</v>
      </c>
      <c r="M5600" t="s">
        <v>15702</v>
      </c>
      <c r="N5600">
        <v>0.55416666599999997</v>
      </c>
      <c r="O5600">
        <v>0</v>
      </c>
      <c r="P5600">
        <v>38</v>
      </c>
      <c r="Q5600">
        <v>0</v>
      </c>
      <c r="R5600">
        <v>0</v>
      </c>
      <c r="S5600">
        <v>0</v>
      </c>
      <c r="T5600">
        <v>1</v>
      </c>
      <c r="U5600">
        <v>0</v>
      </c>
      <c r="V5600">
        <v>0</v>
      </c>
      <c r="W5600">
        <v>0</v>
      </c>
      <c r="X5600">
        <v>4.229277049159057</v>
      </c>
      <c r="Y5600">
        <v>0</v>
      </c>
      <c r="Z5600">
        <v>0</v>
      </c>
      <c r="AA5600">
        <v>0</v>
      </c>
      <c r="AB5600">
        <v>9.8978665037093572E-2</v>
      </c>
      <c r="AC5600">
        <v>0</v>
      </c>
      <c r="AD5600">
        <v>0</v>
      </c>
      <c r="AE5600">
        <v>4.3282557141961506</v>
      </c>
    </row>
    <row r="5601" spans="1:31" x14ac:dyDescent="0.3">
      <c r="A5601">
        <v>2700579</v>
      </c>
      <c r="B5601">
        <v>1</v>
      </c>
      <c r="C5601" t="s">
        <v>80</v>
      </c>
      <c r="D5601" t="s">
        <v>85</v>
      </c>
      <c r="E5601" t="s">
        <v>213</v>
      </c>
      <c r="F5601" t="s">
        <v>15703</v>
      </c>
      <c r="G5601" t="s">
        <v>688</v>
      </c>
      <c r="H5601" t="s">
        <v>187</v>
      </c>
      <c r="I5601" t="s">
        <v>136</v>
      </c>
      <c r="J5601" t="s">
        <v>137</v>
      </c>
      <c r="K5601" t="s">
        <v>138</v>
      </c>
      <c r="L5601" t="s">
        <v>15704</v>
      </c>
      <c r="M5601" t="s">
        <v>15705</v>
      </c>
      <c r="N5601">
        <v>3.727777777</v>
      </c>
      <c r="O5601">
        <v>0</v>
      </c>
      <c r="P5601">
        <v>6</v>
      </c>
      <c r="Q5601">
        <v>0</v>
      </c>
      <c r="R5601">
        <v>0</v>
      </c>
      <c r="S5601">
        <v>0</v>
      </c>
      <c r="T5601">
        <v>0</v>
      </c>
      <c r="U5601">
        <v>0</v>
      </c>
      <c r="V5601">
        <v>0</v>
      </c>
      <c r="W5601">
        <v>0</v>
      </c>
      <c r="X5601">
        <v>3.5527754087777383</v>
      </c>
      <c r="Y5601">
        <v>0</v>
      </c>
      <c r="Z5601">
        <v>0</v>
      </c>
      <c r="AA5601">
        <v>0</v>
      </c>
      <c r="AB5601">
        <v>0</v>
      </c>
      <c r="AC5601">
        <v>0</v>
      </c>
      <c r="AD5601">
        <v>0</v>
      </c>
      <c r="AE5601">
        <v>3.5527754087777383</v>
      </c>
    </row>
    <row r="5602" spans="1:31" x14ac:dyDescent="0.3">
      <c r="A5602">
        <v>2700534</v>
      </c>
      <c r="B5602">
        <v>1</v>
      </c>
      <c r="C5602" t="s">
        <v>81</v>
      </c>
      <c r="D5602" t="s">
        <v>126</v>
      </c>
      <c r="E5602" t="s">
        <v>145</v>
      </c>
      <c r="F5602" t="s">
        <v>15706</v>
      </c>
      <c r="G5602" t="s">
        <v>1164</v>
      </c>
      <c r="H5602" t="s">
        <v>135</v>
      </c>
      <c r="I5602" t="s">
        <v>136</v>
      </c>
      <c r="J5602" t="s">
        <v>137</v>
      </c>
      <c r="K5602" t="s">
        <v>138</v>
      </c>
      <c r="L5602" t="s">
        <v>15707</v>
      </c>
      <c r="M5602" t="s">
        <v>15708</v>
      </c>
      <c r="N5602">
        <v>6.7097222219999999</v>
      </c>
      <c r="O5602">
        <v>0</v>
      </c>
      <c r="P5602">
        <v>53</v>
      </c>
      <c r="Q5602">
        <v>0</v>
      </c>
      <c r="R5602">
        <v>14</v>
      </c>
      <c r="S5602">
        <v>0</v>
      </c>
      <c r="T5602">
        <v>2</v>
      </c>
      <c r="U5602">
        <v>0</v>
      </c>
      <c r="V5602">
        <v>0</v>
      </c>
      <c r="W5602">
        <v>0</v>
      </c>
      <c r="X5602">
        <v>21.818543043552001</v>
      </c>
      <c r="Y5602">
        <v>0</v>
      </c>
      <c r="Z5602">
        <v>121.27531589812948</v>
      </c>
      <c r="AA5602">
        <v>0</v>
      </c>
      <c r="AB5602">
        <v>0</v>
      </c>
      <c r="AC5602">
        <v>0</v>
      </c>
      <c r="AD5602">
        <v>0</v>
      </c>
      <c r="AE5602">
        <v>143.09385894168148</v>
      </c>
    </row>
    <row r="5603" spans="1:31" x14ac:dyDescent="0.3">
      <c r="A5603">
        <v>2700601</v>
      </c>
      <c r="B5603">
        <v>1</v>
      </c>
      <c r="C5603" t="s">
        <v>80</v>
      </c>
      <c r="D5603" t="s">
        <v>108</v>
      </c>
      <c r="E5603" t="s">
        <v>132</v>
      </c>
      <c r="F5603" t="s">
        <v>13176</v>
      </c>
      <c r="G5603" t="s">
        <v>134</v>
      </c>
      <c r="H5603" t="s">
        <v>135</v>
      </c>
      <c r="I5603" t="s">
        <v>136</v>
      </c>
      <c r="J5603" t="s">
        <v>137</v>
      </c>
      <c r="K5603" t="s">
        <v>138</v>
      </c>
      <c r="L5603" t="s">
        <v>15709</v>
      </c>
      <c r="M5603" t="s">
        <v>15710</v>
      </c>
      <c r="N5603">
        <v>7.2777777000000002E-2</v>
      </c>
      <c r="O5603">
        <v>0</v>
      </c>
      <c r="P5603">
        <v>492</v>
      </c>
      <c r="Q5603">
        <v>0</v>
      </c>
      <c r="R5603">
        <v>54</v>
      </c>
      <c r="S5603">
        <v>1</v>
      </c>
      <c r="T5603">
        <v>62</v>
      </c>
      <c r="U5603">
        <v>0</v>
      </c>
      <c r="V5603">
        <v>0</v>
      </c>
      <c r="W5603">
        <v>0</v>
      </c>
      <c r="X5603">
        <v>3.9300797693264657</v>
      </c>
      <c r="Y5603">
        <v>0</v>
      </c>
      <c r="Z5603">
        <v>0.37902399324358582</v>
      </c>
      <c r="AA5603">
        <v>1.1244247327733336E-2</v>
      </c>
      <c r="AB5603">
        <v>1.2876551032094516</v>
      </c>
      <c r="AC5603">
        <v>0</v>
      </c>
      <c r="AD5603">
        <v>0</v>
      </c>
      <c r="AE5603">
        <v>5.6080031131072365</v>
      </c>
    </row>
    <row r="5604" spans="1:31" x14ac:dyDescent="0.3">
      <c r="A5604">
        <v>2686943</v>
      </c>
      <c r="B5604">
        <v>1</v>
      </c>
      <c r="C5604" t="s">
        <v>81</v>
      </c>
      <c r="D5604" t="s">
        <v>127</v>
      </c>
      <c r="E5604" t="s">
        <v>160</v>
      </c>
      <c r="F5604" t="s">
        <v>15711</v>
      </c>
      <c r="G5604" t="s">
        <v>134</v>
      </c>
      <c r="H5604" t="s">
        <v>135</v>
      </c>
      <c r="I5604" t="s">
        <v>136</v>
      </c>
      <c r="J5604" t="s">
        <v>137</v>
      </c>
      <c r="K5604" t="s">
        <v>138</v>
      </c>
      <c r="L5604" t="s">
        <v>15712</v>
      </c>
      <c r="M5604" t="s">
        <v>15713</v>
      </c>
      <c r="N5604">
        <v>1.0263888880000001</v>
      </c>
      <c r="O5604">
        <v>0</v>
      </c>
      <c r="P5604">
        <v>23</v>
      </c>
      <c r="Q5604">
        <v>0</v>
      </c>
      <c r="R5604">
        <v>0</v>
      </c>
      <c r="S5604">
        <v>0</v>
      </c>
      <c r="T5604">
        <v>0</v>
      </c>
      <c r="U5604">
        <v>0</v>
      </c>
      <c r="V5604">
        <v>0</v>
      </c>
      <c r="W5604">
        <v>0</v>
      </c>
      <c r="X5604">
        <v>4.4222806312391949</v>
      </c>
      <c r="Y5604">
        <v>0</v>
      </c>
      <c r="Z5604">
        <v>0</v>
      </c>
      <c r="AA5604">
        <v>0</v>
      </c>
      <c r="AB5604">
        <v>0</v>
      </c>
      <c r="AC5604">
        <v>0</v>
      </c>
      <c r="AD5604">
        <v>0</v>
      </c>
      <c r="AE5604">
        <v>4.4222806312391949</v>
      </c>
    </row>
    <row r="5605" spans="1:31" x14ac:dyDescent="0.3">
      <c r="A5605">
        <v>2690776</v>
      </c>
      <c r="B5605">
        <v>1</v>
      </c>
      <c r="C5605" t="s">
        <v>81</v>
      </c>
      <c r="D5605" t="s">
        <v>127</v>
      </c>
      <c r="E5605" t="s">
        <v>132</v>
      </c>
      <c r="F5605" t="s">
        <v>15714</v>
      </c>
      <c r="G5605" t="s">
        <v>165</v>
      </c>
      <c r="H5605" t="s">
        <v>135</v>
      </c>
      <c r="I5605" t="s">
        <v>136</v>
      </c>
      <c r="J5605" t="s">
        <v>137</v>
      </c>
      <c r="K5605" t="s">
        <v>166</v>
      </c>
      <c r="L5605" t="s">
        <v>15715</v>
      </c>
      <c r="M5605" t="s">
        <v>15716</v>
      </c>
      <c r="N5605">
        <v>6.2572222220000002</v>
      </c>
      <c r="O5605">
        <v>2</v>
      </c>
      <c r="P5605">
        <v>3</v>
      </c>
      <c r="Q5605">
        <v>64</v>
      </c>
      <c r="R5605">
        <v>46</v>
      </c>
      <c r="S5605">
        <v>7</v>
      </c>
      <c r="T5605">
        <v>2</v>
      </c>
      <c r="U5605">
        <v>0</v>
      </c>
      <c r="V5605">
        <v>0</v>
      </c>
      <c r="W5605">
        <v>2.9523265163344421</v>
      </c>
      <c r="X5605">
        <v>2.4945085247038028</v>
      </c>
      <c r="Y5605">
        <v>303.92210733301476</v>
      </c>
      <c r="Z5605">
        <v>64.273627048068732</v>
      </c>
      <c r="AA5605">
        <v>16.298431334754873</v>
      </c>
      <c r="AB5605">
        <v>71.805942179716439</v>
      </c>
      <c r="AC5605">
        <v>0</v>
      </c>
      <c r="AD5605">
        <v>0</v>
      </c>
      <c r="AE5605">
        <v>461.74694293659303</v>
      </c>
    </row>
    <row r="5606" spans="1:31" x14ac:dyDescent="0.3">
      <c r="A5606">
        <v>2694508</v>
      </c>
      <c r="B5606">
        <v>1</v>
      </c>
      <c r="C5606" t="s">
        <v>81</v>
      </c>
      <c r="D5606" t="s">
        <v>127</v>
      </c>
      <c r="E5606" t="s">
        <v>145</v>
      </c>
      <c r="F5606" t="s">
        <v>15717</v>
      </c>
      <c r="G5606" t="s">
        <v>176</v>
      </c>
      <c r="H5606" t="s">
        <v>135</v>
      </c>
      <c r="I5606" t="s">
        <v>136</v>
      </c>
      <c r="J5606" t="s">
        <v>137</v>
      </c>
      <c r="K5606" t="s">
        <v>138</v>
      </c>
      <c r="L5606" t="s">
        <v>15718</v>
      </c>
      <c r="M5606" t="s">
        <v>15719</v>
      </c>
      <c r="N5606">
        <v>1.331111111</v>
      </c>
      <c r="O5606">
        <v>0</v>
      </c>
      <c r="P5606">
        <v>0</v>
      </c>
      <c r="Q5606">
        <v>9</v>
      </c>
      <c r="R5606">
        <v>0</v>
      </c>
      <c r="S5606">
        <v>7</v>
      </c>
      <c r="T5606">
        <v>0</v>
      </c>
      <c r="U5606">
        <v>0</v>
      </c>
      <c r="V5606">
        <v>0</v>
      </c>
      <c r="W5606">
        <v>0</v>
      </c>
      <c r="X5606">
        <v>0</v>
      </c>
      <c r="Y5606">
        <v>10.308011551474936</v>
      </c>
      <c r="Z5606">
        <v>0</v>
      </c>
      <c r="AA5606">
        <v>115.24051502145302</v>
      </c>
      <c r="AB5606">
        <v>0</v>
      </c>
      <c r="AC5606">
        <v>0</v>
      </c>
      <c r="AD5606">
        <v>0</v>
      </c>
      <c r="AE5606">
        <v>125.54852657292795</v>
      </c>
    </row>
    <row r="5607" spans="1:31" x14ac:dyDescent="0.3">
      <c r="A5607">
        <v>2694956</v>
      </c>
      <c r="B5607">
        <v>1</v>
      </c>
      <c r="C5607" t="s">
        <v>81</v>
      </c>
      <c r="D5607" t="s">
        <v>127</v>
      </c>
      <c r="E5607" t="s">
        <v>145</v>
      </c>
      <c r="F5607" t="s">
        <v>15720</v>
      </c>
      <c r="G5607" t="s">
        <v>134</v>
      </c>
      <c r="H5607" t="s">
        <v>135</v>
      </c>
      <c r="I5607" t="s">
        <v>136</v>
      </c>
      <c r="J5607" t="s">
        <v>137</v>
      </c>
      <c r="K5607" t="s">
        <v>138</v>
      </c>
      <c r="L5607" t="s">
        <v>15721</v>
      </c>
      <c r="M5607" t="s">
        <v>15722</v>
      </c>
      <c r="N5607">
        <v>2.5347222220000001</v>
      </c>
      <c r="O5607">
        <v>0</v>
      </c>
      <c r="P5607">
        <v>0</v>
      </c>
      <c r="Q5607">
        <v>0</v>
      </c>
      <c r="R5607">
        <v>1</v>
      </c>
      <c r="S5607">
        <v>4</v>
      </c>
      <c r="T5607">
        <v>0</v>
      </c>
      <c r="U5607">
        <v>5</v>
      </c>
      <c r="V5607">
        <v>0</v>
      </c>
      <c r="W5607">
        <v>0</v>
      </c>
      <c r="X5607">
        <v>0</v>
      </c>
      <c r="Y5607">
        <v>0</v>
      </c>
      <c r="Z5607">
        <v>0</v>
      </c>
      <c r="AA5607">
        <v>136.57074581989167</v>
      </c>
      <c r="AB5607">
        <v>0</v>
      </c>
      <c r="AC5607">
        <v>697.36184676771995</v>
      </c>
      <c r="AD5607">
        <v>0</v>
      </c>
      <c r="AE5607">
        <v>833.93259258761168</v>
      </c>
    </row>
    <row r="5608" spans="1:31" x14ac:dyDescent="0.3">
      <c r="A5608">
        <v>2697683</v>
      </c>
      <c r="B5608">
        <v>1</v>
      </c>
      <c r="C5608" t="s">
        <v>81</v>
      </c>
      <c r="D5608" t="s">
        <v>114</v>
      </c>
      <c r="E5608" t="s">
        <v>145</v>
      </c>
      <c r="F5608" t="s">
        <v>15723</v>
      </c>
      <c r="G5608" t="s">
        <v>176</v>
      </c>
      <c r="H5608" t="s">
        <v>135</v>
      </c>
      <c r="I5608" t="s">
        <v>136</v>
      </c>
      <c r="J5608" t="s">
        <v>137</v>
      </c>
      <c r="K5608" t="s">
        <v>138</v>
      </c>
      <c r="L5608" t="s">
        <v>15724</v>
      </c>
      <c r="M5608" t="s">
        <v>15725</v>
      </c>
      <c r="N5608">
        <v>1.0916666660000001</v>
      </c>
      <c r="O5608">
        <v>0</v>
      </c>
      <c r="P5608">
        <v>31</v>
      </c>
      <c r="Q5608">
        <v>0</v>
      </c>
      <c r="R5608">
        <v>2</v>
      </c>
      <c r="S5608">
        <v>0</v>
      </c>
      <c r="T5608">
        <v>1</v>
      </c>
      <c r="U5608">
        <v>0</v>
      </c>
      <c r="V5608">
        <v>0</v>
      </c>
      <c r="W5608">
        <v>0</v>
      </c>
      <c r="X5608">
        <v>4.2738049216741558</v>
      </c>
      <c r="Y5608">
        <v>0</v>
      </c>
      <c r="Z5608">
        <v>0.51194680487813249</v>
      </c>
      <c r="AA5608">
        <v>0</v>
      </c>
      <c r="AB5608">
        <v>0</v>
      </c>
      <c r="AC5608">
        <v>0</v>
      </c>
      <c r="AD5608">
        <v>0</v>
      </c>
      <c r="AE5608">
        <v>4.785751726552288</v>
      </c>
    </row>
    <row r="5609" spans="1:31" x14ac:dyDescent="0.3">
      <c r="A5609">
        <v>2699390</v>
      </c>
      <c r="B5609">
        <v>1</v>
      </c>
      <c r="C5609" t="s">
        <v>81</v>
      </c>
      <c r="D5609" t="s">
        <v>128</v>
      </c>
      <c r="E5609" t="s">
        <v>145</v>
      </c>
      <c r="F5609" t="s">
        <v>15726</v>
      </c>
      <c r="G5609" t="s">
        <v>7372</v>
      </c>
      <c r="H5609" t="s">
        <v>135</v>
      </c>
      <c r="I5609" t="s">
        <v>136</v>
      </c>
      <c r="J5609" t="s">
        <v>137</v>
      </c>
      <c r="K5609" t="s">
        <v>138</v>
      </c>
      <c r="L5609" t="s">
        <v>15727</v>
      </c>
      <c r="M5609" t="s">
        <v>15728</v>
      </c>
      <c r="N5609">
        <v>7.4002777770000003</v>
      </c>
      <c r="O5609">
        <v>0</v>
      </c>
      <c r="P5609">
        <v>0</v>
      </c>
      <c r="Q5609">
        <v>0</v>
      </c>
      <c r="R5609">
        <v>0</v>
      </c>
      <c r="S5609">
        <v>8</v>
      </c>
      <c r="T5609">
        <v>0</v>
      </c>
      <c r="U5609">
        <v>0</v>
      </c>
      <c r="V5609">
        <v>0</v>
      </c>
      <c r="W5609">
        <v>0</v>
      </c>
      <c r="X5609">
        <v>0</v>
      </c>
      <c r="Y5609">
        <v>0</v>
      </c>
      <c r="Z5609">
        <v>0</v>
      </c>
      <c r="AA5609">
        <v>5710.3390449216486</v>
      </c>
      <c r="AB5609">
        <v>0</v>
      </c>
      <c r="AC5609">
        <v>0</v>
      </c>
      <c r="AD5609">
        <v>0</v>
      </c>
      <c r="AE5609">
        <v>5710.3390449216486</v>
      </c>
    </row>
    <row r="5610" spans="1:31" x14ac:dyDescent="0.3">
      <c r="A5610">
        <v>2700518</v>
      </c>
      <c r="B5610">
        <v>1</v>
      </c>
      <c r="C5610" t="s">
        <v>81</v>
      </c>
      <c r="D5610" t="s">
        <v>113</v>
      </c>
      <c r="E5610" t="s">
        <v>184</v>
      </c>
      <c r="F5610" t="s">
        <v>15729</v>
      </c>
      <c r="G5610" t="s">
        <v>147</v>
      </c>
      <c r="H5610" t="s">
        <v>187</v>
      </c>
      <c r="I5610" t="s">
        <v>136</v>
      </c>
      <c r="J5610" t="s">
        <v>3</v>
      </c>
      <c r="K5610" t="s">
        <v>138</v>
      </c>
      <c r="L5610" t="s">
        <v>15730</v>
      </c>
      <c r="M5610" t="s">
        <v>15731</v>
      </c>
      <c r="N5610">
        <v>1.3352777769999999</v>
      </c>
      <c r="O5610">
        <v>0</v>
      </c>
      <c r="P5610">
        <v>8</v>
      </c>
      <c r="Q5610">
        <v>0</v>
      </c>
      <c r="R5610">
        <v>6</v>
      </c>
      <c r="S5610">
        <v>0</v>
      </c>
      <c r="T5610">
        <v>42</v>
      </c>
      <c r="U5610">
        <v>0</v>
      </c>
      <c r="V5610">
        <v>0</v>
      </c>
      <c r="W5610">
        <v>0</v>
      </c>
      <c r="X5610">
        <v>1.9829083223578965</v>
      </c>
      <c r="Y5610">
        <v>0</v>
      </c>
      <c r="Z5610">
        <v>0.65879148633191909</v>
      </c>
      <c r="AA5610">
        <v>0</v>
      </c>
      <c r="AB5610">
        <v>75.988693898000022</v>
      </c>
      <c r="AC5610">
        <v>0</v>
      </c>
      <c r="AD5610">
        <v>0</v>
      </c>
      <c r="AE5610">
        <v>78.630393706689844</v>
      </c>
    </row>
    <row r="5611" spans="1:31" x14ac:dyDescent="0.3">
      <c r="A5611">
        <v>2700518</v>
      </c>
      <c r="B5611">
        <v>2</v>
      </c>
      <c r="C5611" t="s">
        <v>81</v>
      </c>
      <c r="D5611" t="s">
        <v>113</v>
      </c>
      <c r="E5611" t="s">
        <v>244</v>
      </c>
      <c r="F5611" t="s">
        <v>15732</v>
      </c>
      <c r="G5611" t="s">
        <v>147</v>
      </c>
      <c r="H5611" t="s">
        <v>187</v>
      </c>
      <c r="I5611" t="s">
        <v>136</v>
      </c>
      <c r="J5611" t="s">
        <v>3</v>
      </c>
      <c r="K5611" t="s">
        <v>138</v>
      </c>
      <c r="L5611" t="s">
        <v>15731</v>
      </c>
      <c r="M5611" t="s">
        <v>15733</v>
      </c>
      <c r="N5611">
        <v>6.3894444439999996</v>
      </c>
      <c r="O5611">
        <v>0</v>
      </c>
      <c r="P5611">
        <v>26</v>
      </c>
      <c r="Q5611">
        <v>0</v>
      </c>
      <c r="R5611">
        <v>19</v>
      </c>
      <c r="S5611">
        <v>0</v>
      </c>
      <c r="T5611">
        <v>50</v>
      </c>
      <c r="U5611">
        <v>0</v>
      </c>
      <c r="V5611">
        <v>0</v>
      </c>
      <c r="W5611">
        <v>0</v>
      </c>
      <c r="X5611">
        <v>17.181119457506714</v>
      </c>
      <c r="Y5611">
        <v>0</v>
      </c>
      <c r="Z5611">
        <v>6.3776989666116615</v>
      </c>
      <c r="AA5611">
        <v>0</v>
      </c>
      <c r="AB5611">
        <v>355.23134268139603</v>
      </c>
      <c r="AC5611">
        <v>0</v>
      </c>
      <c r="AD5611">
        <v>0</v>
      </c>
      <c r="AE5611">
        <v>378.79016110551441</v>
      </c>
    </row>
    <row r="5612" spans="1:31" x14ac:dyDescent="0.3">
      <c r="A5612">
        <v>2700566</v>
      </c>
      <c r="B5612">
        <v>1</v>
      </c>
      <c r="C5612" t="s">
        <v>81</v>
      </c>
      <c r="D5612" t="s">
        <v>118</v>
      </c>
      <c r="E5612" t="s">
        <v>145</v>
      </c>
      <c r="F5612" t="s">
        <v>15734</v>
      </c>
      <c r="G5612" t="s">
        <v>1164</v>
      </c>
      <c r="H5612" t="s">
        <v>135</v>
      </c>
      <c r="I5612" t="s">
        <v>136</v>
      </c>
      <c r="J5612" t="s">
        <v>137</v>
      </c>
      <c r="K5612" t="s">
        <v>138</v>
      </c>
      <c r="L5612" t="s">
        <v>15735</v>
      </c>
      <c r="M5612" t="s">
        <v>15736</v>
      </c>
      <c r="N5612">
        <v>0.69194444399999999</v>
      </c>
      <c r="O5612">
        <v>0</v>
      </c>
      <c r="P5612">
        <v>7</v>
      </c>
      <c r="Q5612">
        <v>0</v>
      </c>
      <c r="R5612">
        <v>12</v>
      </c>
      <c r="S5612">
        <v>0</v>
      </c>
      <c r="T5612">
        <v>5</v>
      </c>
      <c r="U5612">
        <v>0</v>
      </c>
      <c r="V5612">
        <v>0</v>
      </c>
      <c r="W5612">
        <v>0</v>
      </c>
      <c r="X5612">
        <v>1.3622176535091346</v>
      </c>
      <c r="Y5612">
        <v>0</v>
      </c>
      <c r="Z5612">
        <v>3.0611161294338234</v>
      </c>
      <c r="AA5612">
        <v>0</v>
      </c>
      <c r="AB5612">
        <v>2.7263900797416301</v>
      </c>
      <c r="AC5612">
        <v>0</v>
      </c>
      <c r="AD5612">
        <v>0</v>
      </c>
      <c r="AE5612">
        <v>7.1497238626845885</v>
      </c>
    </row>
    <row r="5613" spans="1:31" x14ac:dyDescent="0.3">
      <c r="A5613">
        <v>2700569</v>
      </c>
      <c r="B5613">
        <v>1</v>
      </c>
      <c r="C5613" t="s">
        <v>81</v>
      </c>
      <c r="D5613" t="s">
        <v>118</v>
      </c>
      <c r="E5613" t="s">
        <v>160</v>
      </c>
      <c r="F5613" t="s">
        <v>15737</v>
      </c>
      <c r="G5613" t="s">
        <v>409</v>
      </c>
      <c r="H5613" t="s">
        <v>135</v>
      </c>
      <c r="I5613" t="s">
        <v>136</v>
      </c>
      <c r="J5613" t="s">
        <v>137</v>
      </c>
      <c r="K5613" t="s">
        <v>138</v>
      </c>
      <c r="L5613" t="s">
        <v>15738</v>
      </c>
      <c r="M5613" t="s">
        <v>15739</v>
      </c>
      <c r="N5613">
        <v>0.30888888799999997</v>
      </c>
      <c r="O5613">
        <v>0</v>
      </c>
      <c r="P5613">
        <v>14</v>
      </c>
      <c r="Q5613">
        <v>0</v>
      </c>
      <c r="R5613">
        <v>13</v>
      </c>
      <c r="S5613">
        <v>2</v>
      </c>
      <c r="T5613">
        <v>35</v>
      </c>
      <c r="U5613">
        <v>1</v>
      </c>
      <c r="V5613">
        <v>2</v>
      </c>
      <c r="W5613">
        <v>0</v>
      </c>
      <c r="X5613">
        <v>3.1363947473089882</v>
      </c>
      <c r="Y5613">
        <v>0</v>
      </c>
      <c r="Z5613">
        <v>1.4938506532818612</v>
      </c>
      <c r="AA5613">
        <v>0.70770043991533327</v>
      </c>
      <c r="AB5613">
        <v>12.069238784276765</v>
      </c>
      <c r="AC5613">
        <v>78.152906195415639</v>
      </c>
      <c r="AD5613">
        <v>4.9678577673414122</v>
      </c>
      <c r="AE5613">
        <v>100.52794858754</v>
      </c>
    </row>
    <row r="5614" spans="1:31" x14ac:dyDescent="0.3">
      <c r="A5614">
        <v>2700576</v>
      </c>
      <c r="B5614">
        <v>1</v>
      </c>
      <c r="C5614" t="s">
        <v>80</v>
      </c>
      <c r="D5614" t="s">
        <v>96</v>
      </c>
      <c r="E5614" t="s">
        <v>145</v>
      </c>
      <c r="F5614" t="s">
        <v>13749</v>
      </c>
      <c r="G5614" t="s">
        <v>2403</v>
      </c>
      <c r="H5614" t="s">
        <v>135</v>
      </c>
      <c r="I5614" t="s">
        <v>136</v>
      </c>
      <c r="J5614" t="s">
        <v>137</v>
      </c>
      <c r="K5614" t="s">
        <v>138</v>
      </c>
      <c r="L5614" t="s">
        <v>15740</v>
      </c>
      <c r="M5614" t="s">
        <v>15741</v>
      </c>
      <c r="N5614">
        <v>0.71388888800000005</v>
      </c>
      <c r="O5614">
        <v>0</v>
      </c>
      <c r="P5614">
        <v>168</v>
      </c>
      <c r="Q5614">
        <v>0</v>
      </c>
      <c r="R5614">
        <v>1</v>
      </c>
      <c r="S5614">
        <v>0</v>
      </c>
      <c r="T5614">
        <v>161</v>
      </c>
      <c r="U5614">
        <v>0</v>
      </c>
      <c r="V5614">
        <v>0</v>
      </c>
      <c r="W5614">
        <v>0</v>
      </c>
      <c r="X5614">
        <v>67.946777147924195</v>
      </c>
      <c r="Y5614">
        <v>0</v>
      </c>
      <c r="Z5614">
        <v>0</v>
      </c>
      <c r="AA5614">
        <v>0</v>
      </c>
      <c r="AB5614">
        <v>148.85578993355406</v>
      </c>
      <c r="AC5614">
        <v>0</v>
      </c>
      <c r="AD5614">
        <v>0</v>
      </c>
      <c r="AE5614">
        <v>216.80256708147826</v>
      </c>
    </row>
    <row r="5615" spans="1:31" x14ac:dyDescent="0.3">
      <c r="A5615">
        <v>2700578</v>
      </c>
      <c r="B5615">
        <v>1</v>
      </c>
      <c r="C5615" t="s">
        <v>80</v>
      </c>
      <c r="D5615" t="s">
        <v>88</v>
      </c>
      <c r="E5615" t="s">
        <v>145</v>
      </c>
      <c r="F5615" t="s">
        <v>15742</v>
      </c>
      <c r="G5615" t="s">
        <v>157</v>
      </c>
      <c r="H5615" t="s">
        <v>135</v>
      </c>
      <c r="I5615" t="s">
        <v>136</v>
      </c>
      <c r="J5615" t="s">
        <v>137</v>
      </c>
      <c r="K5615" t="s">
        <v>138</v>
      </c>
      <c r="L5615" t="s">
        <v>15743</v>
      </c>
      <c r="M5615" t="s">
        <v>15744</v>
      </c>
      <c r="N5615">
        <v>0.29499999999999998</v>
      </c>
      <c r="O5615">
        <v>0</v>
      </c>
      <c r="P5615">
        <v>108</v>
      </c>
      <c r="Q5615">
        <v>0</v>
      </c>
      <c r="R5615">
        <v>0</v>
      </c>
      <c r="S5615">
        <v>0</v>
      </c>
      <c r="T5615">
        <v>142</v>
      </c>
      <c r="U5615">
        <v>0</v>
      </c>
      <c r="V5615">
        <v>4</v>
      </c>
      <c r="W5615">
        <v>0</v>
      </c>
      <c r="X5615">
        <v>5.5060690505085699</v>
      </c>
      <c r="Y5615">
        <v>0</v>
      </c>
      <c r="Z5615">
        <v>0</v>
      </c>
      <c r="AA5615">
        <v>0</v>
      </c>
      <c r="AB5615">
        <v>32.463133155171718</v>
      </c>
      <c r="AC5615">
        <v>0</v>
      </c>
      <c r="AD5615">
        <v>7.541092057286062</v>
      </c>
      <c r="AE5615">
        <v>45.510294262966354</v>
      </c>
    </row>
    <row r="5616" spans="1:31" x14ac:dyDescent="0.3">
      <c r="A5616">
        <v>2700591</v>
      </c>
      <c r="B5616">
        <v>1</v>
      </c>
      <c r="C5616" t="s">
        <v>80</v>
      </c>
      <c r="D5616" t="s">
        <v>82</v>
      </c>
      <c r="E5616" t="s">
        <v>141</v>
      </c>
      <c r="F5616" t="s">
        <v>15745</v>
      </c>
      <c r="G5616" t="s">
        <v>134</v>
      </c>
      <c r="H5616" t="s">
        <v>135</v>
      </c>
      <c r="I5616" t="s">
        <v>136</v>
      </c>
      <c r="J5616" t="s">
        <v>137</v>
      </c>
      <c r="K5616" t="s">
        <v>138</v>
      </c>
      <c r="L5616" t="s">
        <v>15746</v>
      </c>
      <c r="M5616" t="s">
        <v>15747</v>
      </c>
      <c r="N5616">
        <v>1.6286111109999999</v>
      </c>
      <c r="O5616">
        <v>0</v>
      </c>
      <c r="P5616">
        <v>1108</v>
      </c>
      <c r="Q5616">
        <v>0</v>
      </c>
      <c r="R5616">
        <v>0</v>
      </c>
      <c r="S5616">
        <v>9</v>
      </c>
      <c r="T5616">
        <v>1443</v>
      </c>
      <c r="U5616">
        <v>0</v>
      </c>
      <c r="V5616">
        <v>6</v>
      </c>
      <c r="W5616">
        <v>0</v>
      </c>
      <c r="X5616">
        <v>380.95939516499413</v>
      </c>
      <c r="Y5616">
        <v>0</v>
      </c>
      <c r="Z5616">
        <v>0</v>
      </c>
      <c r="AA5616">
        <v>1047.129847305421</v>
      </c>
      <c r="AB5616">
        <v>1196.9535186291312</v>
      </c>
      <c r="AC5616">
        <v>0</v>
      </c>
      <c r="AD5616">
        <v>22.64343527808251</v>
      </c>
      <c r="AE5616">
        <v>2647.6861963776291</v>
      </c>
    </row>
    <row r="5617" spans="1:31" x14ac:dyDescent="0.3">
      <c r="A5617">
        <v>2700591</v>
      </c>
      <c r="B5617">
        <v>2</v>
      </c>
      <c r="C5617" t="s">
        <v>80</v>
      </c>
      <c r="D5617" t="s">
        <v>82</v>
      </c>
      <c r="E5617" t="s">
        <v>145</v>
      </c>
      <c r="F5617" t="s">
        <v>15748</v>
      </c>
      <c r="G5617" t="s">
        <v>134</v>
      </c>
      <c r="H5617" t="s">
        <v>135</v>
      </c>
      <c r="I5617" t="s">
        <v>136</v>
      </c>
      <c r="J5617" t="s">
        <v>137</v>
      </c>
      <c r="K5617" t="s">
        <v>138</v>
      </c>
      <c r="L5617" t="s">
        <v>15747</v>
      </c>
      <c r="M5617" t="s">
        <v>15749</v>
      </c>
      <c r="N5617">
        <v>0.30333333299999998</v>
      </c>
      <c r="O5617">
        <v>0</v>
      </c>
      <c r="P5617">
        <v>445</v>
      </c>
      <c r="Q5617">
        <v>0</v>
      </c>
      <c r="R5617">
        <v>0</v>
      </c>
      <c r="S5617">
        <v>4</v>
      </c>
      <c r="T5617">
        <v>1225</v>
      </c>
      <c r="U5617">
        <v>0</v>
      </c>
      <c r="V5617">
        <v>6</v>
      </c>
      <c r="W5617">
        <v>0</v>
      </c>
      <c r="X5617">
        <v>29.681346974452133</v>
      </c>
      <c r="Y5617">
        <v>0</v>
      </c>
      <c r="Z5617">
        <v>0</v>
      </c>
      <c r="AA5617">
        <v>110.31692967364464</v>
      </c>
      <c r="AB5617">
        <v>186.93517511318706</v>
      </c>
      <c r="AC5617">
        <v>0</v>
      </c>
      <c r="AD5617">
        <v>4.1736702314768372</v>
      </c>
      <c r="AE5617">
        <v>331.10712199276065</v>
      </c>
    </row>
    <row r="5618" spans="1:31" x14ac:dyDescent="0.3">
      <c r="A5618">
        <v>2700593</v>
      </c>
      <c r="B5618">
        <v>1</v>
      </c>
      <c r="C5618" t="s">
        <v>80</v>
      </c>
      <c r="D5618" t="s">
        <v>82</v>
      </c>
      <c r="E5618" t="s">
        <v>145</v>
      </c>
      <c r="F5618" t="s">
        <v>15750</v>
      </c>
      <c r="G5618" t="s">
        <v>7372</v>
      </c>
      <c r="H5618" t="s">
        <v>135</v>
      </c>
      <c r="I5618" t="s">
        <v>136</v>
      </c>
      <c r="J5618" t="s">
        <v>137</v>
      </c>
      <c r="K5618" t="s">
        <v>138</v>
      </c>
      <c r="L5618" t="s">
        <v>15751</v>
      </c>
      <c r="M5618" t="s">
        <v>15752</v>
      </c>
      <c r="N5618">
        <v>2.0805555550000001</v>
      </c>
      <c r="O5618">
        <v>0</v>
      </c>
      <c r="P5618">
        <v>541</v>
      </c>
      <c r="Q5618">
        <v>0</v>
      </c>
      <c r="R5618">
        <v>0</v>
      </c>
      <c r="S5618">
        <v>0</v>
      </c>
      <c r="T5618">
        <v>147</v>
      </c>
      <c r="U5618">
        <v>0</v>
      </c>
      <c r="V5618">
        <v>0</v>
      </c>
      <c r="W5618">
        <v>0</v>
      </c>
      <c r="X5618">
        <v>212.21191328589811</v>
      </c>
      <c r="Y5618">
        <v>0</v>
      </c>
      <c r="Z5618">
        <v>0</v>
      </c>
      <c r="AA5618">
        <v>0</v>
      </c>
      <c r="AB5618">
        <v>119.39592680333608</v>
      </c>
      <c r="AC5618">
        <v>0</v>
      </c>
      <c r="AD5618">
        <v>0</v>
      </c>
      <c r="AE5618">
        <v>331.60784008923417</v>
      </c>
    </row>
    <row r="5619" spans="1:31" x14ac:dyDescent="0.3">
      <c r="A5619">
        <v>2700593</v>
      </c>
      <c r="B5619">
        <v>2</v>
      </c>
      <c r="C5619" t="s">
        <v>80</v>
      </c>
      <c r="D5619" t="s">
        <v>82</v>
      </c>
      <c r="E5619" t="s">
        <v>145</v>
      </c>
      <c r="F5619" t="s">
        <v>15753</v>
      </c>
      <c r="G5619" t="s">
        <v>7372</v>
      </c>
      <c r="H5619" t="s">
        <v>135</v>
      </c>
      <c r="I5619" t="s">
        <v>136</v>
      </c>
      <c r="J5619" t="s">
        <v>137</v>
      </c>
      <c r="K5619" t="s">
        <v>138</v>
      </c>
      <c r="L5619" t="s">
        <v>15752</v>
      </c>
      <c r="M5619" t="s">
        <v>15754</v>
      </c>
      <c r="N5619">
        <v>1.426111111</v>
      </c>
      <c r="O5619">
        <v>0</v>
      </c>
      <c r="P5619">
        <v>663</v>
      </c>
      <c r="Q5619">
        <v>0</v>
      </c>
      <c r="R5619">
        <v>0</v>
      </c>
      <c r="S5619">
        <v>3</v>
      </c>
      <c r="T5619">
        <v>218</v>
      </c>
      <c r="U5619">
        <v>0</v>
      </c>
      <c r="V5619">
        <v>0</v>
      </c>
      <c r="W5619">
        <v>0</v>
      </c>
      <c r="X5619">
        <v>179.73096362016685</v>
      </c>
      <c r="Y5619">
        <v>0</v>
      </c>
      <c r="Z5619">
        <v>0</v>
      </c>
      <c r="AA5619">
        <v>110.64743219858023</v>
      </c>
      <c r="AB5619">
        <v>141.54508760478353</v>
      </c>
      <c r="AC5619">
        <v>0</v>
      </c>
      <c r="AD5619">
        <v>0</v>
      </c>
      <c r="AE5619">
        <v>431.92348342353063</v>
      </c>
    </row>
    <row r="5620" spans="1:31" x14ac:dyDescent="0.3">
      <c r="A5620">
        <v>2700593</v>
      </c>
      <c r="B5620">
        <v>3</v>
      </c>
      <c r="C5620" t="s">
        <v>80</v>
      </c>
      <c r="D5620" t="s">
        <v>82</v>
      </c>
      <c r="E5620" t="s">
        <v>141</v>
      </c>
      <c r="F5620" t="s">
        <v>15755</v>
      </c>
      <c r="G5620" t="s">
        <v>7372</v>
      </c>
      <c r="H5620" t="s">
        <v>135</v>
      </c>
      <c r="I5620" t="s">
        <v>136</v>
      </c>
      <c r="J5620" t="s">
        <v>137</v>
      </c>
      <c r="K5620" t="s">
        <v>138</v>
      </c>
      <c r="L5620" t="s">
        <v>15754</v>
      </c>
      <c r="M5620" t="s">
        <v>15756</v>
      </c>
      <c r="N5620">
        <v>2.2280555550000001</v>
      </c>
      <c r="O5620">
        <v>0</v>
      </c>
      <c r="P5620">
        <v>663</v>
      </c>
      <c r="Q5620">
        <v>0</v>
      </c>
      <c r="R5620">
        <v>0</v>
      </c>
      <c r="S5620">
        <v>5</v>
      </c>
      <c r="T5620">
        <v>218</v>
      </c>
      <c r="U5620">
        <v>0</v>
      </c>
      <c r="V5620">
        <v>0</v>
      </c>
      <c r="W5620">
        <v>0</v>
      </c>
      <c r="X5620">
        <v>292.66435747829991</v>
      </c>
      <c r="Y5620">
        <v>0</v>
      </c>
      <c r="Z5620">
        <v>0</v>
      </c>
      <c r="AA5620">
        <v>643.9651524751938</v>
      </c>
      <c r="AB5620">
        <v>262.22611312835215</v>
      </c>
      <c r="AC5620">
        <v>0</v>
      </c>
      <c r="AD5620">
        <v>0</v>
      </c>
      <c r="AE5620">
        <v>1198.8556230818458</v>
      </c>
    </row>
    <row r="5621" spans="1:31" x14ac:dyDescent="0.3">
      <c r="A5621">
        <v>2700624</v>
      </c>
      <c r="B5621">
        <v>1</v>
      </c>
      <c r="C5621" t="s">
        <v>80</v>
      </c>
      <c r="D5621" t="s">
        <v>85</v>
      </c>
      <c r="E5621" t="s">
        <v>244</v>
      </c>
      <c r="F5621" t="s">
        <v>15757</v>
      </c>
      <c r="G5621" t="s">
        <v>165</v>
      </c>
      <c r="H5621" t="s">
        <v>187</v>
      </c>
      <c r="I5621" t="s">
        <v>136</v>
      </c>
      <c r="J5621" t="s">
        <v>137</v>
      </c>
      <c r="K5621" t="s">
        <v>166</v>
      </c>
      <c r="L5621" t="s">
        <v>15758</v>
      </c>
      <c r="M5621" t="s">
        <v>15759</v>
      </c>
      <c r="N5621">
        <v>0.93055555499999998</v>
      </c>
      <c r="O5621">
        <v>0</v>
      </c>
      <c r="P5621">
        <v>204</v>
      </c>
      <c r="Q5621">
        <v>0</v>
      </c>
      <c r="R5621">
        <v>0</v>
      </c>
      <c r="S5621">
        <v>0</v>
      </c>
      <c r="T5621">
        <v>15</v>
      </c>
      <c r="U5621">
        <v>0</v>
      </c>
      <c r="V5621">
        <v>0</v>
      </c>
      <c r="W5621">
        <v>0</v>
      </c>
      <c r="X5621">
        <v>43.962910278114023</v>
      </c>
      <c r="Y5621">
        <v>0</v>
      </c>
      <c r="Z5621">
        <v>0</v>
      </c>
      <c r="AA5621">
        <v>0</v>
      </c>
      <c r="AB5621">
        <v>17.542323472199403</v>
      </c>
      <c r="AC5621">
        <v>0</v>
      </c>
      <c r="AD5621">
        <v>0</v>
      </c>
      <c r="AE5621">
        <v>61.505233750313423</v>
      </c>
    </row>
    <row r="5622" spans="1:31" x14ac:dyDescent="0.3">
      <c r="A5622">
        <v>2692008</v>
      </c>
      <c r="B5622">
        <v>1</v>
      </c>
      <c r="C5622" t="s">
        <v>80</v>
      </c>
      <c r="D5622" t="s">
        <v>82</v>
      </c>
      <c r="E5622" t="s">
        <v>145</v>
      </c>
      <c r="F5622" t="s">
        <v>15760</v>
      </c>
      <c r="G5622" t="s">
        <v>165</v>
      </c>
      <c r="H5622" t="s">
        <v>135</v>
      </c>
      <c r="I5622" t="s">
        <v>136</v>
      </c>
      <c r="J5622" t="s">
        <v>137</v>
      </c>
      <c r="K5622" t="s">
        <v>166</v>
      </c>
      <c r="L5622" t="s">
        <v>15761</v>
      </c>
      <c r="M5622" t="s">
        <v>15762</v>
      </c>
      <c r="N5622">
        <v>3.136666666</v>
      </c>
      <c r="O5622">
        <v>0</v>
      </c>
      <c r="P5622">
        <v>5</v>
      </c>
      <c r="Q5622">
        <v>0</v>
      </c>
      <c r="R5622">
        <v>0</v>
      </c>
      <c r="S5622">
        <v>0</v>
      </c>
      <c r="T5622">
        <v>410</v>
      </c>
      <c r="U5622">
        <v>0</v>
      </c>
      <c r="V5622">
        <v>0</v>
      </c>
      <c r="W5622">
        <v>0</v>
      </c>
      <c r="X5622">
        <v>0.84590287782161633</v>
      </c>
      <c r="Y5622">
        <v>0</v>
      </c>
      <c r="Z5622">
        <v>0</v>
      </c>
      <c r="AA5622">
        <v>0</v>
      </c>
      <c r="AB5622">
        <v>302.80702731903074</v>
      </c>
      <c r="AC5622">
        <v>0</v>
      </c>
      <c r="AD5622">
        <v>0</v>
      </c>
      <c r="AE5622">
        <v>303.65293019685237</v>
      </c>
    </row>
    <row r="5623" spans="1:31" x14ac:dyDescent="0.3">
      <c r="A5623">
        <v>2700612</v>
      </c>
      <c r="B5623">
        <v>1</v>
      </c>
      <c r="C5623" t="s">
        <v>81</v>
      </c>
      <c r="D5623" t="s">
        <v>119</v>
      </c>
      <c r="E5623" t="s">
        <v>132</v>
      </c>
      <c r="F5623" t="s">
        <v>15763</v>
      </c>
      <c r="G5623" t="s">
        <v>134</v>
      </c>
      <c r="H5623" t="s">
        <v>135</v>
      </c>
      <c r="I5623" t="s">
        <v>169</v>
      </c>
      <c r="J5623" t="s">
        <v>137</v>
      </c>
      <c r="K5623" t="s">
        <v>138</v>
      </c>
      <c r="L5623" t="s">
        <v>15764</v>
      </c>
      <c r="M5623" t="s">
        <v>15765</v>
      </c>
      <c r="N5623">
        <v>2.7777769999999999E-3</v>
      </c>
      <c r="O5623">
        <v>3</v>
      </c>
      <c r="P5623">
        <v>1216</v>
      </c>
      <c r="Q5623">
        <v>126</v>
      </c>
      <c r="R5623">
        <v>258</v>
      </c>
      <c r="S5623">
        <v>2</v>
      </c>
      <c r="T5623">
        <v>79</v>
      </c>
      <c r="U5623">
        <v>0</v>
      </c>
      <c r="V5623">
        <v>0</v>
      </c>
      <c r="W5623">
        <v>1.2478306159433333E-3</v>
      </c>
      <c r="X5623">
        <v>0.41202308493477879</v>
      </c>
      <c r="Y5623">
        <v>0.2477655396369835</v>
      </c>
      <c r="Z5623">
        <v>0.33775520125632641</v>
      </c>
      <c r="AA5623">
        <v>9.0354148856444454E-4</v>
      </c>
      <c r="AB5623">
        <v>0.10060456126639165</v>
      </c>
      <c r="AC5623">
        <v>0</v>
      </c>
      <c r="AD5623">
        <v>0</v>
      </c>
      <c r="AE5623">
        <v>1.1002997591989883</v>
      </c>
    </row>
    <row r="5624" spans="1:31" x14ac:dyDescent="0.3">
      <c r="A5624">
        <v>2700616</v>
      </c>
      <c r="B5624">
        <v>1</v>
      </c>
      <c r="C5624" t="s">
        <v>81</v>
      </c>
      <c r="D5624" t="s">
        <v>123</v>
      </c>
      <c r="E5624" t="s">
        <v>160</v>
      </c>
      <c r="F5624" t="s">
        <v>2380</v>
      </c>
      <c r="G5624" t="s">
        <v>134</v>
      </c>
      <c r="H5624" t="s">
        <v>135</v>
      </c>
      <c r="I5624" t="s">
        <v>136</v>
      </c>
      <c r="J5624" t="s">
        <v>137</v>
      </c>
      <c r="K5624" t="s">
        <v>138</v>
      </c>
      <c r="L5624" t="s">
        <v>15766</v>
      </c>
      <c r="M5624" t="s">
        <v>15767</v>
      </c>
      <c r="N5624">
        <v>0.123333333</v>
      </c>
      <c r="O5624">
        <v>4</v>
      </c>
      <c r="P5624">
        <v>10</v>
      </c>
      <c r="Q5624">
        <v>82</v>
      </c>
      <c r="R5624">
        <v>93</v>
      </c>
      <c r="S5624">
        <v>12</v>
      </c>
      <c r="T5624">
        <v>12</v>
      </c>
      <c r="U5624">
        <v>0</v>
      </c>
      <c r="V5624">
        <v>0</v>
      </c>
      <c r="W5624">
        <v>0.1511982741885827</v>
      </c>
      <c r="X5624">
        <v>0.10507358443285333</v>
      </c>
      <c r="Y5624">
        <v>7.6396629851911806</v>
      </c>
      <c r="Z5624">
        <v>14.942641800986294</v>
      </c>
      <c r="AA5624">
        <v>2.0294907419770669</v>
      </c>
      <c r="AB5624">
        <v>1.6592225049031282</v>
      </c>
      <c r="AC5624">
        <v>0</v>
      </c>
      <c r="AD5624">
        <v>0</v>
      </c>
      <c r="AE5624">
        <v>26.527289891679107</v>
      </c>
    </row>
    <row r="5625" spans="1:31" x14ac:dyDescent="0.3">
      <c r="A5625">
        <v>2700710</v>
      </c>
      <c r="B5625">
        <v>1</v>
      </c>
      <c r="C5625" t="s">
        <v>81</v>
      </c>
      <c r="D5625" t="s">
        <v>127</v>
      </c>
      <c r="E5625" t="s">
        <v>244</v>
      </c>
      <c r="F5625" t="s">
        <v>15768</v>
      </c>
      <c r="G5625" t="s">
        <v>409</v>
      </c>
      <c r="H5625" t="s">
        <v>187</v>
      </c>
      <c r="I5625" t="s">
        <v>136</v>
      </c>
      <c r="J5625" t="s">
        <v>137</v>
      </c>
      <c r="K5625" t="s">
        <v>138</v>
      </c>
      <c r="L5625" t="s">
        <v>15769</v>
      </c>
      <c r="M5625" t="s">
        <v>15770</v>
      </c>
      <c r="N5625">
        <v>0.66111111099999997</v>
      </c>
      <c r="O5625">
        <v>0</v>
      </c>
      <c r="P5625">
        <v>127</v>
      </c>
      <c r="Q5625">
        <v>0</v>
      </c>
      <c r="R5625">
        <v>5</v>
      </c>
      <c r="S5625">
        <v>0</v>
      </c>
      <c r="T5625">
        <v>10</v>
      </c>
      <c r="U5625">
        <v>0</v>
      </c>
      <c r="V5625">
        <v>0</v>
      </c>
      <c r="W5625">
        <v>0</v>
      </c>
      <c r="X5625">
        <v>18.802558173543723</v>
      </c>
      <c r="Y5625">
        <v>0</v>
      </c>
      <c r="Z5625">
        <v>1.6519220242447861</v>
      </c>
      <c r="AA5625">
        <v>0</v>
      </c>
      <c r="AB5625">
        <v>8.2399744234188095</v>
      </c>
      <c r="AC5625">
        <v>0</v>
      </c>
      <c r="AD5625">
        <v>0</v>
      </c>
      <c r="AE5625">
        <v>28.694454621207321</v>
      </c>
    </row>
    <row r="5626" spans="1:31" x14ac:dyDescent="0.3">
      <c r="A5626">
        <v>2700716</v>
      </c>
      <c r="B5626">
        <v>1</v>
      </c>
      <c r="C5626" t="s">
        <v>80</v>
      </c>
      <c r="D5626" t="s">
        <v>110</v>
      </c>
      <c r="E5626" t="s">
        <v>428</v>
      </c>
      <c r="F5626" t="s">
        <v>15771</v>
      </c>
      <c r="G5626" t="s">
        <v>903</v>
      </c>
      <c r="H5626" t="s">
        <v>187</v>
      </c>
      <c r="I5626" t="s">
        <v>136</v>
      </c>
      <c r="J5626" t="s">
        <v>137</v>
      </c>
      <c r="K5626" t="s">
        <v>138</v>
      </c>
      <c r="L5626" t="s">
        <v>15772</v>
      </c>
      <c r="M5626" t="s">
        <v>15773</v>
      </c>
      <c r="N5626">
        <v>0.771666666</v>
      </c>
      <c r="O5626">
        <v>0</v>
      </c>
      <c r="P5626">
        <v>45</v>
      </c>
      <c r="Q5626">
        <v>0</v>
      </c>
      <c r="R5626">
        <v>0</v>
      </c>
      <c r="S5626">
        <v>0</v>
      </c>
      <c r="T5626">
        <v>2</v>
      </c>
      <c r="U5626">
        <v>0</v>
      </c>
      <c r="V5626">
        <v>0</v>
      </c>
      <c r="W5626">
        <v>0</v>
      </c>
      <c r="X5626">
        <v>8.6225822795840923</v>
      </c>
      <c r="Y5626">
        <v>0</v>
      </c>
      <c r="Z5626">
        <v>0</v>
      </c>
      <c r="AA5626">
        <v>0</v>
      </c>
      <c r="AB5626">
        <v>2.4533558727599996</v>
      </c>
      <c r="AC5626">
        <v>0</v>
      </c>
      <c r="AD5626">
        <v>0</v>
      </c>
      <c r="AE5626">
        <v>11.075938152344092</v>
      </c>
    </row>
    <row r="5627" spans="1:31" x14ac:dyDescent="0.3">
      <c r="A5627">
        <v>2700728</v>
      </c>
      <c r="B5627">
        <v>1</v>
      </c>
      <c r="C5627" t="s">
        <v>80</v>
      </c>
      <c r="D5627" t="s">
        <v>85</v>
      </c>
      <c r="E5627" t="s">
        <v>244</v>
      </c>
      <c r="F5627" t="s">
        <v>15774</v>
      </c>
      <c r="G5627" t="s">
        <v>165</v>
      </c>
      <c r="H5627" t="s">
        <v>187</v>
      </c>
      <c r="I5627" t="s">
        <v>136</v>
      </c>
      <c r="J5627" t="s">
        <v>137</v>
      </c>
      <c r="K5627" t="s">
        <v>166</v>
      </c>
      <c r="L5627" t="s">
        <v>15775</v>
      </c>
      <c r="M5627" t="s">
        <v>15776</v>
      </c>
      <c r="N5627">
        <v>0.79777777699999997</v>
      </c>
      <c r="O5627">
        <v>0</v>
      </c>
      <c r="P5627">
        <v>188</v>
      </c>
      <c r="Q5627">
        <v>0</v>
      </c>
      <c r="R5627">
        <v>0</v>
      </c>
      <c r="S5627">
        <v>0</v>
      </c>
      <c r="T5627">
        <v>44</v>
      </c>
      <c r="U5627">
        <v>0</v>
      </c>
      <c r="V5627">
        <v>0</v>
      </c>
      <c r="W5627">
        <v>0</v>
      </c>
      <c r="X5627">
        <v>40.579198273875932</v>
      </c>
      <c r="Y5627">
        <v>0</v>
      </c>
      <c r="Z5627">
        <v>0</v>
      </c>
      <c r="AA5627">
        <v>0</v>
      </c>
      <c r="AB5627">
        <v>51.03176059529364</v>
      </c>
      <c r="AC5627">
        <v>0</v>
      </c>
      <c r="AD5627">
        <v>0</v>
      </c>
      <c r="AE5627">
        <v>91.610958869169565</v>
      </c>
    </row>
    <row r="5628" spans="1:31" x14ac:dyDescent="0.3">
      <c r="A5628">
        <v>2699692</v>
      </c>
      <c r="B5628">
        <v>1</v>
      </c>
      <c r="C5628" t="s">
        <v>80</v>
      </c>
      <c r="D5628" t="s">
        <v>100</v>
      </c>
      <c r="E5628" t="s">
        <v>141</v>
      </c>
      <c r="F5628" t="s">
        <v>15777</v>
      </c>
      <c r="G5628" t="s">
        <v>4865</v>
      </c>
      <c r="H5628" t="s">
        <v>135</v>
      </c>
      <c r="I5628" t="s">
        <v>136</v>
      </c>
      <c r="J5628" t="s">
        <v>3</v>
      </c>
      <c r="K5628" t="s">
        <v>138</v>
      </c>
      <c r="L5628" t="s">
        <v>15778</v>
      </c>
      <c r="M5628" t="s">
        <v>15779</v>
      </c>
      <c r="N5628">
        <v>0.26277777699999999</v>
      </c>
      <c r="O5628">
        <v>5</v>
      </c>
      <c r="P5628">
        <v>8778</v>
      </c>
      <c r="Q5628">
        <v>5</v>
      </c>
      <c r="R5628">
        <v>228</v>
      </c>
      <c r="S5628">
        <v>21</v>
      </c>
      <c r="T5628">
        <v>904</v>
      </c>
      <c r="U5628">
        <v>3</v>
      </c>
      <c r="V5628">
        <v>2</v>
      </c>
      <c r="W5628">
        <v>18.535082780134093</v>
      </c>
      <c r="X5628">
        <v>302.79293923241812</v>
      </c>
      <c r="Y5628">
        <v>2.7192971003230175</v>
      </c>
      <c r="Z5628">
        <v>41.973266738662396</v>
      </c>
      <c r="AA5628">
        <v>100.53326596343479</v>
      </c>
      <c r="AB5628">
        <v>207.93037045300863</v>
      </c>
      <c r="AC5628">
        <v>62.946963671816583</v>
      </c>
      <c r="AD5628">
        <v>15.623354905393498</v>
      </c>
      <c r="AE5628">
        <v>753.05454084519113</v>
      </c>
    </row>
    <row r="5629" spans="1:31" x14ac:dyDescent="0.3">
      <c r="A5629">
        <v>2699693</v>
      </c>
      <c r="B5629">
        <v>1</v>
      </c>
      <c r="C5629" t="s">
        <v>80</v>
      </c>
      <c r="D5629" t="s">
        <v>100</v>
      </c>
      <c r="E5629" t="s">
        <v>141</v>
      </c>
      <c r="F5629" t="s">
        <v>15780</v>
      </c>
      <c r="G5629" t="s">
        <v>4865</v>
      </c>
      <c r="H5629" t="s">
        <v>135</v>
      </c>
      <c r="I5629" t="s">
        <v>136</v>
      </c>
      <c r="J5629" t="s">
        <v>3</v>
      </c>
      <c r="K5629" t="s">
        <v>138</v>
      </c>
      <c r="L5629" t="s">
        <v>15781</v>
      </c>
      <c r="M5629" t="s">
        <v>15782</v>
      </c>
      <c r="N5629">
        <v>0.24249999999999999</v>
      </c>
      <c r="O5629">
        <v>17</v>
      </c>
      <c r="P5629">
        <v>25284</v>
      </c>
      <c r="Q5629">
        <v>8</v>
      </c>
      <c r="R5629">
        <v>450</v>
      </c>
      <c r="S5629">
        <v>46</v>
      </c>
      <c r="T5629">
        <v>2076</v>
      </c>
      <c r="U5629">
        <v>4</v>
      </c>
      <c r="V5629">
        <v>3</v>
      </c>
      <c r="W5629">
        <v>17.847447854338277</v>
      </c>
      <c r="X5629">
        <v>733.41642113905721</v>
      </c>
      <c r="Y5629">
        <v>19.98711869494397</v>
      </c>
      <c r="Z5629">
        <v>61.659655845320856</v>
      </c>
      <c r="AA5629">
        <v>650.42809812416738</v>
      </c>
      <c r="AB5629">
        <v>508.3628524089944</v>
      </c>
      <c r="AC5629">
        <v>91.421899295434557</v>
      </c>
      <c r="AD5629">
        <v>2.2707905655771472</v>
      </c>
      <c r="AE5629">
        <v>2085.3942839278338</v>
      </c>
    </row>
    <row r="5630" spans="1:31" x14ac:dyDescent="0.3">
      <c r="A5630">
        <v>2700048</v>
      </c>
      <c r="B5630">
        <v>1</v>
      </c>
      <c r="C5630" t="s">
        <v>80</v>
      </c>
      <c r="D5630" t="s">
        <v>91</v>
      </c>
      <c r="E5630" t="s">
        <v>184</v>
      </c>
      <c r="F5630" t="s">
        <v>14480</v>
      </c>
      <c r="G5630" t="s">
        <v>165</v>
      </c>
      <c r="H5630" t="s">
        <v>187</v>
      </c>
      <c r="I5630" t="s">
        <v>136</v>
      </c>
      <c r="J5630" t="s">
        <v>137</v>
      </c>
      <c r="K5630" t="s">
        <v>166</v>
      </c>
      <c r="L5630" t="s">
        <v>15783</v>
      </c>
      <c r="M5630" t="s">
        <v>15784</v>
      </c>
      <c r="N5630">
        <v>7.4230555550000004</v>
      </c>
      <c r="O5630">
        <v>0</v>
      </c>
      <c r="P5630">
        <v>42</v>
      </c>
      <c r="Q5630">
        <v>0</v>
      </c>
      <c r="R5630">
        <v>0</v>
      </c>
      <c r="S5630">
        <v>0</v>
      </c>
      <c r="T5630">
        <v>1</v>
      </c>
      <c r="U5630">
        <v>0</v>
      </c>
      <c r="V5630">
        <v>0</v>
      </c>
      <c r="W5630">
        <v>0</v>
      </c>
      <c r="X5630">
        <v>52.08766484098922</v>
      </c>
      <c r="Y5630">
        <v>0</v>
      </c>
      <c r="Z5630">
        <v>0</v>
      </c>
      <c r="AA5630">
        <v>0</v>
      </c>
      <c r="AB5630">
        <v>6.8253157134150895</v>
      </c>
      <c r="AC5630">
        <v>0</v>
      </c>
      <c r="AD5630">
        <v>0</v>
      </c>
      <c r="AE5630">
        <v>58.912980554404307</v>
      </c>
    </row>
    <row r="5631" spans="1:31" x14ac:dyDescent="0.3">
      <c r="A5631">
        <v>2700278</v>
      </c>
      <c r="B5631">
        <v>1</v>
      </c>
      <c r="C5631" t="s">
        <v>80</v>
      </c>
      <c r="D5631" t="s">
        <v>96</v>
      </c>
      <c r="E5631" t="s">
        <v>213</v>
      </c>
      <c r="F5631" t="s">
        <v>15785</v>
      </c>
      <c r="G5631" t="s">
        <v>147</v>
      </c>
      <c r="H5631" t="s">
        <v>187</v>
      </c>
      <c r="I5631" t="s">
        <v>136</v>
      </c>
      <c r="J5631" t="s">
        <v>3</v>
      </c>
      <c r="K5631" t="s">
        <v>138</v>
      </c>
      <c r="L5631" t="s">
        <v>15786</v>
      </c>
      <c r="M5631" t="s">
        <v>15787</v>
      </c>
      <c r="N5631">
        <v>3.207777777</v>
      </c>
      <c r="O5631">
        <v>0</v>
      </c>
      <c r="P5631">
        <v>1</v>
      </c>
      <c r="Q5631">
        <v>0</v>
      </c>
      <c r="R5631">
        <v>0</v>
      </c>
      <c r="S5631">
        <v>0</v>
      </c>
      <c r="T5631">
        <v>0</v>
      </c>
      <c r="U5631">
        <v>0</v>
      </c>
      <c r="V5631">
        <v>0</v>
      </c>
      <c r="W5631">
        <v>0</v>
      </c>
      <c r="X5631">
        <v>0.81848660215750402</v>
      </c>
      <c r="Y5631">
        <v>0</v>
      </c>
      <c r="Z5631">
        <v>0</v>
      </c>
      <c r="AA5631">
        <v>0</v>
      </c>
      <c r="AB5631">
        <v>0</v>
      </c>
      <c r="AC5631">
        <v>0</v>
      </c>
      <c r="AD5631">
        <v>0</v>
      </c>
      <c r="AE5631">
        <v>0.81848660215750402</v>
      </c>
    </row>
    <row r="5632" spans="1:31" x14ac:dyDescent="0.3">
      <c r="A5632">
        <v>2700604</v>
      </c>
      <c r="B5632">
        <v>1</v>
      </c>
      <c r="C5632" t="s">
        <v>80</v>
      </c>
      <c r="D5632" t="s">
        <v>100</v>
      </c>
      <c r="E5632" t="s">
        <v>184</v>
      </c>
      <c r="F5632" t="s">
        <v>15788</v>
      </c>
      <c r="G5632" t="s">
        <v>273</v>
      </c>
      <c r="H5632" t="s">
        <v>187</v>
      </c>
      <c r="I5632" t="s">
        <v>136</v>
      </c>
      <c r="J5632" t="s">
        <v>137</v>
      </c>
      <c r="K5632" t="s">
        <v>138</v>
      </c>
      <c r="L5632" t="s">
        <v>15789</v>
      </c>
      <c r="M5632" t="s">
        <v>15790</v>
      </c>
      <c r="N5632">
        <v>1.5963888879999999</v>
      </c>
      <c r="O5632">
        <v>0</v>
      </c>
      <c r="P5632">
        <v>55</v>
      </c>
      <c r="Q5632">
        <v>0</v>
      </c>
      <c r="R5632">
        <v>0</v>
      </c>
      <c r="S5632">
        <v>0</v>
      </c>
      <c r="T5632">
        <v>6</v>
      </c>
      <c r="U5632">
        <v>0</v>
      </c>
      <c r="V5632">
        <v>0</v>
      </c>
      <c r="W5632">
        <v>0</v>
      </c>
      <c r="X5632">
        <v>18.159807129094009</v>
      </c>
      <c r="Y5632">
        <v>0</v>
      </c>
      <c r="Z5632">
        <v>0</v>
      </c>
      <c r="AA5632">
        <v>0</v>
      </c>
      <c r="AB5632">
        <v>1.031206021566663</v>
      </c>
      <c r="AC5632">
        <v>0</v>
      </c>
      <c r="AD5632">
        <v>0</v>
      </c>
      <c r="AE5632">
        <v>19.191013150660673</v>
      </c>
    </row>
    <row r="5633" spans="1:31" x14ac:dyDescent="0.3">
      <c r="A5633">
        <v>2700619</v>
      </c>
      <c r="B5633">
        <v>1</v>
      </c>
      <c r="C5633" t="s">
        <v>80</v>
      </c>
      <c r="D5633" t="s">
        <v>105</v>
      </c>
      <c r="E5633" t="s">
        <v>145</v>
      </c>
      <c r="F5633" t="s">
        <v>15791</v>
      </c>
      <c r="G5633" t="s">
        <v>134</v>
      </c>
      <c r="H5633" t="s">
        <v>135</v>
      </c>
      <c r="I5633" t="s">
        <v>136</v>
      </c>
      <c r="J5633" t="s">
        <v>137</v>
      </c>
      <c r="K5633" t="s">
        <v>138</v>
      </c>
      <c r="L5633" t="s">
        <v>15792</v>
      </c>
      <c r="M5633" t="s">
        <v>15793</v>
      </c>
      <c r="N5633">
        <v>0.38388888799999998</v>
      </c>
      <c r="O5633">
        <v>0</v>
      </c>
      <c r="P5633">
        <v>1526</v>
      </c>
      <c r="Q5633">
        <v>1</v>
      </c>
      <c r="R5633">
        <v>106</v>
      </c>
      <c r="S5633">
        <v>6</v>
      </c>
      <c r="T5633">
        <v>158</v>
      </c>
      <c r="U5633">
        <v>0</v>
      </c>
      <c r="V5633">
        <v>0</v>
      </c>
      <c r="W5633">
        <v>0</v>
      </c>
      <c r="X5633">
        <v>99.637453746115398</v>
      </c>
      <c r="Y5633">
        <v>2.7720654770297699</v>
      </c>
      <c r="Z5633">
        <v>6.4270134467835112</v>
      </c>
      <c r="AA5633">
        <v>23.072390444583995</v>
      </c>
      <c r="AB5633">
        <v>43.555136652662824</v>
      </c>
      <c r="AC5633">
        <v>0</v>
      </c>
      <c r="AD5633">
        <v>0</v>
      </c>
      <c r="AE5633">
        <v>175.46405976717551</v>
      </c>
    </row>
    <row r="5634" spans="1:31" x14ac:dyDescent="0.3">
      <c r="A5634">
        <v>2700625</v>
      </c>
      <c r="B5634">
        <v>1</v>
      </c>
      <c r="C5634" t="s">
        <v>80</v>
      </c>
      <c r="D5634" t="s">
        <v>83</v>
      </c>
      <c r="E5634" t="s">
        <v>184</v>
      </c>
      <c r="F5634" t="s">
        <v>15794</v>
      </c>
      <c r="G5634" t="s">
        <v>186</v>
      </c>
      <c r="H5634" t="s">
        <v>187</v>
      </c>
      <c r="I5634" t="s">
        <v>136</v>
      </c>
      <c r="J5634" t="s">
        <v>137</v>
      </c>
      <c r="K5634" t="s">
        <v>138</v>
      </c>
      <c r="L5634" t="s">
        <v>15795</v>
      </c>
      <c r="M5634" t="s">
        <v>15796</v>
      </c>
      <c r="N5634">
        <v>2.5319444440000001</v>
      </c>
      <c r="O5634">
        <v>0</v>
      </c>
      <c r="P5634">
        <v>0</v>
      </c>
      <c r="Q5634">
        <v>0</v>
      </c>
      <c r="R5634">
        <v>0</v>
      </c>
      <c r="S5634">
        <v>0</v>
      </c>
      <c r="T5634">
        <v>7</v>
      </c>
      <c r="U5634">
        <v>0</v>
      </c>
      <c r="V5634">
        <v>1</v>
      </c>
      <c r="W5634">
        <v>0</v>
      </c>
      <c r="X5634">
        <v>0</v>
      </c>
      <c r="Y5634">
        <v>0</v>
      </c>
      <c r="Z5634">
        <v>0</v>
      </c>
      <c r="AA5634">
        <v>0</v>
      </c>
      <c r="AB5634">
        <v>21.080434320751134</v>
      </c>
      <c r="AC5634">
        <v>0</v>
      </c>
      <c r="AD5634">
        <v>17.414742786339382</v>
      </c>
      <c r="AE5634">
        <v>38.495177107090512</v>
      </c>
    </row>
    <row r="5635" spans="1:31" x14ac:dyDescent="0.3">
      <c r="A5635">
        <v>2700634</v>
      </c>
      <c r="B5635">
        <v>1</v>
      </c>
      <c r="C5635" t="s">
        <v>81</v>
      </c>
      <c r="D5635" t="s">
        <v>118</v>
      </c>
      <c r="E5635" t="s">
        <v>213</v>
      </c>
      <c r="F5635" t="s">
        <v>14179</v>
      </c>
      <c r="G5635" t="s">
        <v>831</v>
      </c>
      <c r="H5635" t="s">
        <v>187</v>
      </c>
      <c r="I5635" t="s">
        <v>136</v>
      </c>
      <c r="J5635" t="s">
        <v>137</v>
      </c>
      <c r="K5635" t="s">
        <v>138</v>
      </c>
      <c r="L5635" t="s">
        <v>15797</v>
      </c>
      <c r="M5635" t="s">
        <v>15798</v>
      </c>
      <c r="N5635">
        <v>2.2050000000000001</v>
      </c>
      <c r="O5635">
        <v>0</v>
      </c>
      <c r="P5635">
        <v>8</v>
      </c>
      <c r="Q5635">
        <v>0</v>
      </c>
      <c r="R5635">
        <v>0</v>
      </c>
      <c r="S5635">
        <v>0</v>
      </c>
      <c r="T5635">
        <v>1</v>
      </c>
      <c r="U5635">
        <v>0</v>
      </c>
      <c r="V5635">
        <v>0</v>
      </c>
      <c r="W5635">
        <v>0</v>
      </c>
      <c r="X5635">
        <v>3.8774485820843698</v>
      </c>
      <c r="Y5635">
        <v>0</v>
      </c>
      <c r="Z5635">
        <v>0</v>
      </c>
      <c r="AA5635">
        <v>0</v>
      </c>
      <c r="AB5635">
        <v>3.4370442755999999</v>
      </c>
      <c r="AC5635">
        <v>0</v>
      </c>
      <c r="AD5635">
        <v>0</v>
      </c>
      <c r="AE5635">
        <v>7.3144928576843693</v>
      </c>
    </row>
    <row r="5636" spans="1:31" x14ac:dyDescent="0.3">
      <c r="A5636">
        <v>2700646</v>
      </c>
      <c r="B5636">
        <v>1</v>
      </c>
      <c r="C5636" t="s">
        <v>80</v>
      </c>
      <c r="D5636" t="s">
        <v>105</v>
      </c>
      <c r="E5636" t="s">
        <v>160</v>
      </c>
      <c r="F5636" t="s">
        <v>15799</v>
      </c>
      <c r="G5636" t="s">
        <v>134</v>
      </c>
      <c r="H5636" t="s">
        <v>135</v>
      </c>
      <c r="I5636" t="s">
        <v>136</v>
      </c>
      <c r="J5636" t="s">
        <v>137</v>
      </c>
      <c r="K5636" t="s">
        <v>138</v>
      </c>
      <c r="L5636" t="s">
        <v>15800</v>
      </c>
      <c r="M5636" t="s">
        <v>15801</v>
      </c>
      <c r="N5636">
        <v>9.6388888000000006E-2</v>
      </c>
      <c r="O5636">
        <v>22</v>
      </c>
      <c r="P5636">
        <v>196</v>
      </c>
      <c r="Q5636">
        <v>7</v>
      </c>
      <c r="R5636">
        <v>0</v>
      </c>
      <c r="S5636">
        <v>15</v>
      </c>
      <c r="T5636">
        <v>0</v>
      </c>
      <c r="U5636">
        <v>1</v>
      </c>
      <c r="V5636">
        <v>0</v>
      </c>
      <c r="W5636">
        <v>0.96286565748803032</v>
      </c>
      <c r="X5636">
        <v>4.0854890040712206</v>
      </c>
      <c r="Y5636">
        <v>1.1812339515420867</v>
      </c>
      <c r="Z5636">
        <v>0</v>
      </c>
      <c r="AA5636">
        <v>10.109044685478752</v>
      </c>
      <c r="AB5636">
        <v>0</v>
      </c>
      <c r="AC5636">
        <v>13.173707741296665</v>
      </c>
      <c r="AD5636">
        <v>0</v>
      </c>
      <c r="AE5636">
        <v>29.512341039876752</v>
      </c>
    </row>
    <row r="5637" spans="1:31" x14ac:dyDescent="0.3">
      <c r="A5637">
        <v>2700648</v>
      </c>
      <c r="B5637">
        <v>1</v>
      </c>
      <c r="C5637" t="s">
        <v>81</v>
      </c>
      <c r="D5637" t="s">
        <v>121</v>
      </c>
      <c r="E5637" t="s">
        <v>160</v>
      </c>
      <c r="F5637" t="s">
        <v>4567</v>
      </c>
      <c r="G5637" t="s">
        <v>134</v>
      </c>
      <c r="H5637" t="s">
        <v>135</v>
      </c>
      <c r="I5637" t="s">
        <v>136</v>
      </c>
      <c r="J5637" t="s">
        <v>137</v>
      </c>
      <c r="K5637" t="s">
        <v>138</v>
      </c>
      <c r="L5637" t="s">
        <v>15802</v>
      </c>
      <c r="M5637" t="s">
        <v>15803</v>
      </c>
      <c r="N5637">
        <v>0.19444444399999999</v>
      </c>
      <c r="O5637">
        <v>3</v>
      </c>
      <c r="P5637">
        <v>1025</v>
      </c>
      <c r="Q5637">
        <v>0</v>
      </c>
      <c r="R5637">
        <v>52</v>
      </c>
      <c r="S5637">
        <v>3</v>
      </c>
      <c r="T5637">
        <v>60</v>
      </c>
      <c r="U5637">
        <v>0</v>
      </c>
      <c r="V5637">
        <v>0</v>
      </c>
      <c r="W5637">
        <v>0.10098556300000001</v>
      </c>
      <c r="X5637">
        <v>19.260753158885073</v>
      </c>
      <c r="Y5637">
        <v>0</v>
      </c>
      <c r="Z5637">
        <v>1.6243859445482469</v>
      </c>
      <c r="AA5637">
        <v>1.5284129674087554</v>
      </c>
      <c r="AB5637">
        <v>3.2244459243136774</v>
      </c>
      <c r="AC5637">
        <v>0</v>
      </c>
      <c r="AD5637">
        <v>0</v>
      </c>
      <c r="AE5637">
        <v>25.738983558155752</v>
      </c>
    </row>
    <row r="5638" spans="1:31" x14ac:dyDescent="0.3">
      <c r="A5638">
        <v>2700604</v>
      </c>
      <c r="B5638">
        <v>2</v>
      </c>
      <c r="C5638" t="s">
        <v>80</v>
      </c>
      <c r="D5638" t="s">
        <v>100</v>
      </c>
      <c r="E5638" t="s">
        <v>244</v>
      </c>
      <c r="F5638" t="s">
        <v>15804</v>
      </c>
      <c r="G5638" t="s">
        <v>273</v>
      </c>
      <c r="H5638" t="s">
        <v>187</v>
      </c>
      <c r="I5638" t="s">
        <v>136</v>
      </c>
      <c r="J5638" t="s">
        <v>137</v>
      </c>
      <c r="K5638" t="s">
        <v>138</v>
      </c>
      <c r="L5638" t="s">
        <v>15790</v>
      </c>
      <c r="M5638" t="s">
        <v>15805</v>
      </c>
      <c r="N5638">
        <v>0.31944444399999999</v>
      </c>
      <c r="O5638">
        <v>0</v>
      </c>
      <c r="P5638">
        <v>166</v>
      </c>
      <c r="Q5638">
        <v>0</v>
      </c>
      <c r="R5638">
        <v>1</v>
      </c>
      <c r="S5638">
        <v>0</v>
      </c>
      <c r="T5638">
        <v>14</v>
      </c>
      <c r="U5638">
        <v>0</v>
      </c>
      <c r="V5638">
        <v>0</v>
      </c>
      <c r="W5638">
        <v>0</v>
      </c>
      <c r="X5638">
        <v>11.003540297839397</v>
      </c>
      <c r="Y5638">
        <v>0</v>
      </c>
      <c r="Z5638">
        <v>0</v>
      </c>
      <c r="AA5638">
        <v>0</v>
      </c>
      <c r="AB5638">
        <v>1.2859337828743045</v>
      </c>
      <c r="AC5638">
        <v>0</v>
      </c>
      <c r="AD5638">
        <v>0</v>
      </c>
      <c r="AE5638">
        <v>12.289474080713701</v>
      </c>
    </row>
    <row r="5639" spans="1:31" x14ac:dyDescent="0.3">
      <c r="A5639">
        <v>2700686</v>
      </c>
      <c r="B5639">
        <v>1</v>
      </c>
      <c r="C5639" t="s">
        <v>80</v>
      </c>
      <c r="D5639" t="s">
        <v>103</v>
      </c>
      <c r="E5639" t="s">
        <v>184</v>
      </c>
      <c r="F5639" t="s">
        <v>15806</v>
      </c>
      <c r="G5639" t="s">
        <v>147</v>
      </c>
      <c r="H5639" t="s">
        <v>187</v>
      </c>
      <c r="I5639" t="s">
        <v>136</v>
      </c>
      <c r="J5639" t="s">
        <v>3</v>
      </c>
      <c r="K5639" t="s">
        <v>138</v>
      </c>
      <c r="L5639" t="s">
        <v>15807</v>
      </c>
      <c r="M5639" t="s">
        <v>15808</v>
      </c>
      <c r="N5639">
        <v>1.1230555550000001</v>
      </c>
      <c r="O5639">
        <v>0</v>
      </c>
      <c r="P5639">
        <v>106</v>
      </c>
      <c r="Q5639">
        <v>0</v>
      </c>
      <c r="R5639">
        <v>1</v>
      </c>
      <c r="S5639">
        <v>0</v>
      </c>
      <c r="T5639">
        <v>15</v>
      </c>
      <c r="U5639">
        <v>0</v>
      </c>
      <c r="V5639">
        <v>0</v>
      </c>
      <c r="W5639">
        <v>0</v>
      </c>
      <c r="X5639">
        <v>20.883259419667397</v>
      </c>
      <c r="Y5639">
        <v>0</v>
      </c>
      <c r="Z5639">
        <v>0.31711756573671868</v>
      </c>
      <c r="AA5639">
        <v>0</v>
      </c>
      <c r="AB5639">
        <v>18.678925838221247</v>
      </c>
      <c r="AC5639">
        <v>0</v>
      </c>
      <c r="AD5639">
        <v>0</v>
      </c>
      <c r="AE5639">
        <v>39.879302823625366</v>
      </c>
    </row>
    <row r="5640" spans="1:31" x14ac:dyDescent="0.3">
      <c r="A5640">
        <v>2700688</v>
      </c>
      <c r="B5640">
        <v>1</v>
      </c>
      <c r="C5640" t="s">
        <v>80</v>
      </c>
      <c r="D5640" t="s">
        <v>85</v>
      </c>
      <c r="E5640" t="s">
        <v>184</v>
      </c>
      <c r="F5640" t="s">
        <v>15809</v>
      </c>
      <c r="G5640" t="s">
        <v>165</v>
      </c>
      <c r="H5640" t="s">
        <v>187</v>
      </c>
      <c r="I5640" t="s">
        <v>136</v>
      </c>
      <c r="J5640" t="s">
        <v>137</v>
      </c>
      <c r="K5640" t="s">
        <v>166</v>
      </c>
      <c r="L5640" t="s">
        <v>15810</v>
      </c>
      <c r="M5640" t="s">
        <v>15811</v>
      </c>
      <c r="N5640">
        <v>1.747222222</v>
      </c>
      <c r="O5640">
        <v>0</v>
      </c>
      <c r="P5640">
        <v>247</v>
      </c>
      <c r="Q5640">
        <v>0</v>
      </c>
      <c r="R5640">
        <v>0</v>
      </c>
      <c r="S5640">
        <v>0</v>
      </c>
      <c r="T5640">
        <v>41</v>
      </c>
      <c r="U5640">
        <v>0</v>
      </c>
      <c r="V5640">
        <v>0</v>
      </c>
      <c r="W5640">
        <v>0</v>
      </c>
      <c r="X5640">
        <v>70.714280610444405</v>
      </c>
      <c r="Y5640">
        <v>0</v>
      </c>
      <c r="Z5640">
        <v>0</v>
      </c>
      <c r="AA5640">
        <v>0</v>
      </c>
      <c r="AB5640">
        <v>28.22995163812627</v>
      </c>
      <c r="AC5640">
        <v>0</v>
      </c>
      <c r="AD5640">
        <v>0</v>
      </c>
      <c r="AE5640">
        <v>98.944232248570671</v>
      </c>
    </row>
    <row r="5641" spans="1:31" x14ac:dyDescent="0.3">
      <c r="A5641">
        <v>2700743</v>
      </c>
      <c r="B5641">
        <v>1</v>
      </c>
      <c r="C5641" t="s">
        <v>81</v>
      </c>
      <c r="D5641" t="s">
        <v>128</v>
      </c>
      <c r="E5641" t="s">
        <v>428</v>
      </c>
      <c r="F5641" t="s">
        <v>15812</v>
      </c>
      <c r="G5641" t="s">
        <v>2790</v>
      </c>
      <c r="H5641" t="s">
        <v>187</v>
      </c>
      <c r="I5641" t="s">
        <v>136</v>
      </c>
      <c r="J5641" t="s">
        <v>137</v>
      </c>
      <c r="K5641" t="s">
        <v>138</v>
      </c>
      <c r="L5641" t="s">
        <v>15813</v>
      </c>
      <c r="M5641" t="s">
        <v>15814</v>
      </c>
      <c r="N5641">
        <v>1.095277777</v>
      </c>
      <c r="O5641">
        <v>0</v>
      </c>
      <c r="P5641">
        <v>12</v>
      </c>
      <c r="Q5641">
        <v>0</v>
      </c>
      <c r="R5641">
        <v>0</v>
      </c>
      <c r="S5641">
        <v>0</v>
      </c>
      <c r="T5641">
        <v>2</v>
      </c>
      <c r="U5641">
        <v>0</v>
      </c>
      <c r="V5641">
        <v>0</v>
      </c>
      <c r="W5641">
        <v>0</v>
      </c>
      <c r="X5641">
        <v>1.9278087328790892</v>
      </c>
      <c r="Y5641">
        <v>0</v>
      </c>
      <c r="Z5641">
        <v>0</v>
      </c>
      <c r="AA5641">
        <v>0</v>
      </c>
      <c r="AB5641">
        <v>0.23028581653147168</v>
      </c>
      <c r="AC5641">
        <v>0</v>
      </c>
      <c r="AD5641">
        <v>0</v>
      </c>
      <c r="AE5641">
        <v>2.1580945494105608</v>
      </c>
    </row>
    <row r="5642" spans="1:31" x14ac:dyDescent="0.3">
      <c r="A5642">
        <v>2700757</v>
      </c>
      <c r="B5642">
        <v>1</v>
      </c>
      <c r="C5642" t="s">
        <v>80</v>
      </c>
      <c r="D5642" t="s">
        <v>97</v>
      </c>
      <c r="E5642" t="s">
        <v>184</v>
      </c>
      <c r="F5642" t="s">
        <v>15815</v>
      </c>
      <c r="G5642" t="s">
        <v>186</v>
      </c>
      <c r="H5642" t="s">
        <v>187</v>
      </c>
      <c r="I5642" t="s">
        <v>136</v>
      </c>
      <c r="J5642" t="s">
        <v>137</v>
      </c>
      <c r="K5642" t="s">
        <v>138</v>
      </c>
      <c r="L5642" t="s">
        <v>15816</v>
      </c>
      <c r="M5642" t="s">
        <v>15817</v>
      </c>
      <c r="N5642">
        <v>0.87888888799999998</v>
      </c>
      <c r="O5642">
        <v>0</v>
      </c>
      <c r="P5642">
        <v>36</v>
      </c>
      <c r="Q5642">
        <v>0</v>
      </c>
      <c r="R5642">
        <v>0</v>
      </c>
      <c r="S5642">
        <v>0</v>
      </c>
      <c r="T5642">
        <v>5</v>
      </c>
      <c r="U5642">
        <v>0</v>
      </c>
      <c r="V5642">
        <v>0</v>
      </c>
      <c r="W5642">
        <v>0</v>
      </c>
      <c r="X5642">
        <v>7.1068575554007305</v>
      </c>
      <c r="Y5642">
        <v>0</v>
      </c>
      <c r="Z5642">
        <v>0</v>
      </c>
      <c r="AA5642">
        <v>0</v>
      </c>
      <c r="AB5642">
        <v>7.98460945642627</v>
      </c>
      <c r="AC5642">
        <v>0</v>
      </c>
      <c r="AD5642">
        <v>0</v>
      </c>
      <c r="AE5642">
        <v>15.091467011827</v>
      </c>
    </row>
    <row r="5643" spans="1:31" x14ac:dyDescent="0.3">
      <c r="A5643">
        <v>2700772</v>
      </c>
      <c r="B5643">
        <v>1</v>
      </c>
      <c r="C5643" t="s">
        <v>80</v>
      </c>
      <c r="D5643" t="s">
        <v>105</v>
      </c>
      <c r="E5643" t="s">
        <v>428</v>
      </c>
      <c r="F5643" t="s">
        <v>15818</v>
      </c>
      <c r="G5643" t="s">
        <v>409</v>
      </c>
      <c r="H5643" t="s">
        <v>187</v>
      </c>
      <c r="I5643" t="s">
        <v>136</v>
      </c>
      <c r="J5643" t="s">
        <v>137</v>
      </c>
      <c r="K5643" t="s">
        <v>138</v>
      </c>
      <c r="L5643" t="s">
        <v>15819</v>
      </c>
      <c r="M5643" t="s">
        <v>15820</v>
      </c>
      <c r="N5643">
        <v>1.111388888</v>
      </c>
      <c r="O5643">
        <v>0</v>
      </c>
      <c r="P5643">
        <v>128</v>
      </c>
      <c r="Q5643">
        <v>0</v>
      </c>
      <c r="R5643">
        <v>0</v>
      </c>
      <c r="S5643">
        <v>0</v>
      </c>
      <c r="T5643">
        <v>15</v>
      </c>
      <c r="U5643">
        <v>0</v>
      </c>
      <c r="V5643">
        <v>0</v>
      </c>
      <c r="W5643">
        <v>0</v>
      </c>
      <c r="X5643">
        <v>25.653895033531199</v>
      </c>
      <c r="Y5643">
        <v>0</v>
      </c>
      <c r="Z5643">
        <v>0</v>
      </c>
      <c r="AA5643">
        <v>0</v>
      </c>
      <c r="AB5643">
        <v>28.153728183875728</v>
      </c>
      <c r="AC5643">
        <v>0</v>
      </c>
      <c r="AD5643">
        <v>0</v>
      </c>
      <c r="AE5643">
        <v>53.807623217406928</v>
      </c>
    </row>
    <row r="5644" spans="1:31" x14ac:dyDescent="0.3">
      <c r="A5644">
        <v>2700792</v>
      </c>
      <c r="B5644">
        <v>1</v>
      </c>
      <c r="C5644" t="s">
        <v>80</v>
      </c>
      <c r="D5644" t="s">
        <v>85</v>
      </c>
      <c r="E5644" t="s">
        <v>428</v>
      </c>
      <c r="F5644" t="s">
        <v>15821</v>
      </c>
      <c r="G5644" t="s">
        <v>2790</v>
      </c>
      <c r="H5644" t="s">
        <v>187</v>
      </c>
      <c r="I5644" t="s">
        <v>136</v>
      </c>
      <c r="J5644" t="s">
        <v>137</v>
      </c>
      <c r="K5644" t="s">
        <v>138</v>
      </c>
      <c r="L5644" t="s">
        <v>15822</v>
      </c>
      <c r="M5644" t="s">
        <v>15823</v>
      </c>
      <c r="N5644">
        <v>0.46750000000000003</v>
      </c>
      <c r="O5644">
        <v>0</v>
      </c>
      <c r="P5644">
        <v>71</v>
      </c>
      <c r="Q5644">
        <v>0</v>
      </c>
      <c r="R5644">
        <v>0</v>
      </c>
      <c r="S5644">
        <v>0</v>
      </c>
      <c r="T5644">
        <v>5</v>
      </c>
      <c r="U5644">
        <v>0</v>
      </c>
      <c r="V5644">
        <v>0</v>
      </c>
      <c r="W5644">
        <v>0</v>
      </c>
      <c r="X5644">
        <v>5.1694334302748626</v>
      </c>
      <c r="Y5644">
        <v>0</v>
      </c>
      <c r="Z5644">
        <v>0</v>
      </c>
      <c r="AA5644">
        <v>0</v>
      </c>
      <c r="AB5644">
        <v>1.3187921864749721</v>
      </c>
      <c r="AC5644">
        <v>0</v>
      </c>
      <c r="AD5644">
        <v>0</v>
      </c>
      <c r="AE5644">
        <v>6.4882256167498351</v>
      </c>
    </row>
    <row r="5645" spans="1:31" x14ac:dyDescent="0.3">
      <c r="A5645">
        <v>2700805</v>
      </c>
      <c r="B5645">
        <v>1</v>
      </c>
      <c r="C5645" t="s">
        <v>81</v>
      </c>
      <c r="D5645" t="s">
        <v>126</v>
      </c>
      <c r="E5645" t="s">
        <v>145</v>
      </c>
      <c r="F5645" t="s">
        <v>15824</v>
      </c>
      <c r="G5645" t="s">
        <v>176</v>
      </c>
      <c r="H5645" t="s">
        <v>135</v>
      </c>
      <c r="I5645" t="s">
        <v>136</v>
      </c>
      <c r="J5645" t="s">
        <v>137</v>
      </c>
      <c r="K5645" t="s">
        <v>138</v>
      </c>
      <c r="L5645" t="s">
        <v>15825</v>
      </c>
      <c r="M5645" t="s">
        <v>15826</v>
      </c>
      <c r="N5645">
        <v>0.64277777700000005</v>
      </c>
      <c r="O5645">
        <v>0</v>
      </c>
      <c r="P5645">
        <v>0</v>
      </c>
      <c r="Q5645">
        <v>2</v>
      </c>
      <c r="R5645">
        <v>0</v>
      </c>
      <c r="S5645">
        <v>0</v>
      </c>
      <c r="T5645">
        <v>0</v>
      </c>
      <c r="U5645">
        <v>0</v>
      </c>
      <c r="V5645">
        <v>0</v>
      </c>
      <c r="W5645">
        <v>0</v>
      </c>
      <c r="X5645">
        <v>0</v>
      </c>
      <c r="Y5645">
        <v>21.617430813568852</v>
      </c>
      <c r="Z5645">
        <v>0</v>
      </c>
      <c r="AA5645">
        <v>0</v>
      </c>
      <c r="AB5645">
        <v>0</v>
      </c>
      <c r="AC5645">
        <v>0</v>
      </c>
      <c r="AD5645">
        <v>0</v>
      </c>
      <c r="AE5645">
        <v>21.617430813568852</v>
      </c>
    </row>
    <row r="5646" spans="1:31" x14ac:dyDescent="0.3">
      <c r="A5646">
        <v>2692071</v>
      </c>
      <c r="B5646">
        <v>1</v>
      </c>
      <c r="C5646" t="s">
        <v>80</v>
      </c>
      <c r="D5646" t="s">
        <v>101</v>
      </c>
      <c r="E5646" t="s">
        <v>160</v>
      </c>
      <c r="F5646" t="s">
        <v>15827</v>
      </c>
      <c r="G5646" t="s">
        <v>134</v>
      </c>
      <c r="H5646" t="s">
        <v>135</v>
      </c>
      <c r="I5646" t="s">
        <v>136</v>
      </c>
      <c r="J5646" t="s">
        <v>137</v>
      </c>
      <c r="K5646" t="s">
        <v>138</v>
      </c>
      <c r="L5646" t="s">
        <v>15828</v>
      </c>
      <c r="M5646" t="s">
        <v>15829</v>
      </c>
      <c r="N5646">
        <v>0.24</v>
      </c>
      <c r="O5646">
        <v>5</v>
      </c>
      <c r="P5646">
        <v>0</v>
      </c>
      <c r="Q5646">
        <v>2</v>
      </c>
      <c r="R5646">
        <v>0</v>
      </c>
      <c r="S5646">
        <v>14</v>
      </c>
      <c r="T5646">
        <v>0</v>
      </c>
      <c r="U5646">
        <v>0</v>
      </c>
      <c r="V5646">
        <v>0</v>
      </c>
      <c r="W5646">
        <v>9.7181538268647838</v>
      </c>
      <c r="X5646">
        <v>0</v>
      </c>
      <c r="Y5646">
        <v>0.81847671039868997</v>
      </c>
      <c r="Z5646">
        <v>0</v>
      </c>
      <c r="AA5646">
        <v>50.434042834531866</v>
      </c>
      <c r="AB5646">
        <v>0</v>
      </c>
      <c r="AC5646">
        <v>0</v>
      </c>
      <c r="AD5646">
        <v>0</v>
      </c>
      <c r="AE5646">
        <v>60.970673371795343</v>
      </c>
    </row>
    <row r="5647" spans="1:31" x14ac:dyDescent="0.3">
      <c r="A5647">
        <v>2692076</v>
      </c>
      <c r="B5647">
        <v>1</v>
      </c>
      <c r="C5647" t="s">
        <v>80</v>
      </c>
      <c r="D5647" t="s">
        <v>101</v>
      </c>
      <c r="E5647" t="s">
        <v>160</v>
      </c>
      <c r="F5647" t="s">
        <v>1459</v>
      </c>
      <c r="G5647" t="s">
        <v>134</v>
      </c>
      <c r="H5647" t="s">
        <v>135</v>
      </c>
      <c r="I5647" t="s">
        <v>136</v>
      </c>
      <c r="J5647" t="s">
        <v>137</v>
      </c>
      <c r="K5647" t="s">
        <v>138</v>
      </c>
      <c r="L5647" t="s">
        <v>15830</v>
      </c>
      <c r="M5647" t="s">
        <v>15831</v>
      </c>
      <c r="N5647">
        <v>0.126388888</v>
      </c>
      <c r="O5647">
        <v>0</v>
      </c>
      <c r="P5647">
        <v>277</v>
      </c>
      <c r="Q5647">
        <v>0</v>
      </c>
      <c r="R5647">
        <v>0</v>
      </c>
      <c r="S5647">
        <v>2</v>
      </c>
      <c r="T5647">
        <v>112</v>
      </c>
      <c r="U5647">
        <v>0</v>
      </c>
      <c r="V5647">
        <v>0</v>
      </c>
      <c r="W5647">
        <v>0</v>
      </c>
      <c r="X5647">
        <v>2.8914738422198814</v>
      </c>
      <c r="Y5647">
        <v>0</v>
      </c>
      <c r="Z5647">
        <v>0</v>
      </c>
      <c r="AA5647">
        <v>0.52426129950862377</v>
      </c>
      <c r="AB5647">
        <v>4.4680384050753998</v>
      </c>
      <c r="AC5647">
        <v>0</v>
      </c>
      <c r="AD5647">
        <v>0</v>
      </c>
      <c r="AE5647">
        <v>7.883773546803905</v>
      </c>
    </row>
    <row r="5648" spans="1:31" x14ac:dyDescent="0.3">
      <c r="A5648">
        <v>2700606</v>
      </c>
      <c r="B5648">
        <v>1</v>
      </c>
      <c r="C5648" t="s">
        <v>80</v>
      </c>
      <c r="D5648" t="s">
        <v>96</v>
      </c>
      <c r="E5648" t="s">
        <v>213</v>
      </c>
      <c r="F5648" t="s">
        <v>15832</v>
      </c>
      <c r="G5648" t="s">
        <v>831</v>
      </c>
      <c r="H5648" t="s">
        <v>187</v>
      </c>
      <c r="I5648" t="s">
        <v>136</v>
      </c>
      <c r="J5648" t="s">
        <v>137</v>
      </c>
      <c r="K5648" t="s">
        <v>138</v>
      </c>
      <c r="L5648" t="s">
        <v>15833</v>
      </c>
      <c r="M5648" t="s">
        <v>15834</v>
      </c>
      <c r="N5648">
        <v>4.0891666659999997</v>
      </c>
      <c r="O5648">
        <v>0</v>
      </c>
      <c r="P5648">
        <v>1</v>
      </c>
      <c r="Q5648">
        <v>0</v>
      </c>
      <c r="R5648">
        <v>0</v>
      </c>
      <c r="S5648">
        <v>0</v>
      </c>
      <c r="T5648">
        <v>0</v>
      </c>
      <c r="U5648">
        <v>0</v>
      </c>
      <c r="V5648">
        <v>0</v>
      </c>
      <c r="W5648">
        <v>0</v>
      </c>
      <c r="X5648">
        <v>0</v>
      </c>
      <c r="Y5648">
        <v>0</v>
      </c>
      <c r="Z5648">
        <v>0</v>
      </c>
      <c r="AA5648">
        <v>0</v>
      </c>
      <c r="AB5648">
        <v>0</v>
      </c>
      <c r="AC5648">
        <v>0</v>
      </c>
      <c r="AD5648">
        <v>0</v>
      </c>
      <c r="AE5648">
        <v>0</v>
      </c>
    </row>
    <row r="5649" spans="1:31" x14ac:dyDescent="0.3">
      <c r="A5649">
        <v>2700645</v>
      </c>
      <c r="B5649">
        <v>1</v>
      </c>
      <c r="C5649" t="s">
        <v>80</v>
      </c>
      <c r="D5649" t="s">
        <v>95</v>
      </c>
      <c r="E5649" t="s">
        <v>141</v>
      </c>
      <c r="F5649" t="s">
        <v>15835</v>
      </c>
      <c r="G5649" t="s">
        <v>3490</v>
      </c>
      <c r="H5649" t="s">
        <v>135</v>
      </c>
      <c r="I5649" t="s">
        <v>136</v>
      </c>
      <c r="J5649" t="s">
        <v>137</v>
      </c>
      <c r="K5649" t="s">
        <v>138</v>
      </c>
      <c r="L5649" t="s">
        <v>15836</v>
      </c>
      <c r="M5649" t="s">
        <v>15837</v>
      </c>
      <c r="N5649">
        <v>1.4211111110000001</v>
      </c>
      <c r="O5649">
        <v>0</v>
      </c>
      <c r="P5649">
        <v>0</v>
      </c>
      <c r="Q5649">
        <v>0</v>
      </c>
      <c r="R5649">
        <v>0</v>
      </c>
      <c r="S5649">
        <v>1</v>
      </c>
      <c r="T5649">
        <v>0</v>
      </c>
      <c r="U5649">
        <v>2</v>
      </c>
      <c r="V5649">
        <v>0</v>
      </c>
      <c r="W5649">
        <v>0</v>
      </c>
      <c r="X5649">
        <v>0</v>
      </c>
      <c r="Y5649">
        <v>0</v>
      </c>
      <c r="Z5649">
        <v>0</v>
      </c>
      <c r="AA5649">
        <v>1.0604597784082257</v>
      </c>
      <c r="AB5649">
        <v>0</v>
      </c>
      <c r="AC5649">
        <v>3630.1982505144165</v>
      </c>
      <c r="AD5649">
        <v>0</v>
      </c>
      <c r="AE5649">
        <v>3631.2587102928246</v>
      </c>
    </row>
    <row r="5650" spans="1:31" x14ac:dyDescent="0.3">
      <c r="A5650">
        <v>2700649</v>
      </c>
      <c r="B5650">
        <v>1</v>
      </c>
      <c r="C5650" t="s">
        <v>80</v>
      </c>
      <c r="D5650" t="s">
        <v>98</v>
      </c>
      <c r="E5650" t="s">
        <v>132</v>
      </c>
      <c r="F5650" t="s">
        <v>15838</v>
      </c>
      <c r="G5650" t="s">
        <v>134</v>
      </c>
      <c r="H5650" t="s">
        <v>135</v>
      </c>
      <c r="I5650" t="s">
        <v>136</v>
      </c>
      <c r="J5650" t="s">
        <v>137</v>
      </c>
      <c r="K5650" t="s">
        <v>138</v>
      </c>
      <c r="L5650" t="s">
        <v>15839</v>
      </c>
      <c r="M5650" t="s">
        <v>15840</v>
      </c>
      <c r="N5650">
        <v>1.038888888</v>
      </c>
      <c r="O5650">
        <v>0</v>
      </c>
      <c r="P5650">
        <v>122</v>
      </c>
      <c r="Q5650">
        <v>0</v>
      </c>
      <c r="R5650">
        <v>126</v>
      </c>
      <c r="S5650">
        <v>2</v>
      </c>
      <c r="T5650">
        <v>51</v>
      </c>
      <c r="U5650">
        <v>0</v>
      </c>
      <c r="V5650">
        <v>0</v>
      </c>
      <c r="W5650">
        <v>0</v>
      </c>
      <c r="X5650">
        <v>25.20813267022174</v>
      </c>
      <c r="Y5650">
        <v>0</v>
      </c>
      <c r="Z5650">
        <v>140.10816878219038</v>
      </c>
      <c r="AA5650">
        <v>19.528232500374269</v>
      </c>
      <c r="AB5650">
        <v>74.512730922651699</v>
      </c>
      <c r="AC5650">
        <v>0</v>
      </c>
      <c r="AD5650">
        <v>0</v>
      </c>
      <c r="AE5650">
        <v>259.35726487543809</v>
      </c>
    </row>
    <row r="5651" spans="1:31" x14ac:dyDescent="0.3">
      <c r="A5651">
        <v>2700662</v>
      </c>
      <c r="B5651">
        <v>1</v>
      </c>
      <c r="C5651" t="s">
        <v>80</v>
      </c>
      <c r="D5651" t="s">
        <v>110</v>
      </c>
      <c r="E5651" t="s">
        <v>145</v>
      </c>
      <c r="F5651" t="s">
        <v>15841</v>
      </c>
      <c r="G5651" t="s">
        <v>165</v>
      </c>
      <c r="H5651" t="s">
        <v>135</v>
      </c>
      <c r="I5651" t="s">
        <v>136</v>
      </c>
      <c r="J5651" t="s">
        <v>137</v>
      </c>
      <c r="K5651" t="s">
        <v>166</v>
      </c>
      <c r="L5651" t="s">
        <v>15842</v>
      </c>
      <c r="M5651" t="s">
        <v>15843</v>
      </c>
      <c r="N5651">
        <v>2.5780555550000002</v>
      </c>
      <c r="O5651">
        <v>0</v>
      </c>
      <c r="P5651">
        <v>83</v>
      </c>
      <c r="Q5651">
        <v>0</v>
      </c>
      <c r="R5651">
        <v>0</v>
      </c>
      <c r="S5651">
        <v>0</v>
      </c>
      <c r="T5651">
        <v>161</v>
      </c>
      <c r="U5651">
        <v>0</v>
      </c>
      <c r="V5651">
        <v>0</v>
      </c>
      <c r="W5651">
        <v>0</v>
      </c>
      <c r="X5651">
        <v>45.522387187139294</v>
      </c>
      <c r="Y5651">
        <v>0</v>
      </c>
      <c r="Z5651">
        <v>0</v>
      </c>
      <c r="AA5651">
        <v>0</v>
      </c>
      <c r="AB5651">
        <v>944.17560806971824</v>
      </c>
      <c r="AC5651">
        <v>0</v>
      </c>
      <c r="AD5651">
        <v>0</v>
      </c>
      <c r="AE5651">
        <v>989.69799525685755</v>
      </c>
    </row>
    <row r="5652" spans="1:31" x14ac:dyDescent="0.3">
      <c r="A5652">
        <v>2700681</v>
      </c>
      <c r="B5652">
        <v>1</v>
      </c>
      <c r="C5652" t="s">
        <v>80</v>
      </c>
      <c r="D5652" t="s">
        <v>82</v>
      </c>
      <c r="E5652" t="s">
        <v>184</v>
      </c>
      <c r="F5652" t="s">
        <v>15844</v>
      </c>
      <c r="G5652" t="s">
        <v>165</v>
      </c>
      <c r="H5652" t="s">
        <v>187</v>
      </c>
      <c r="I5652" t="s">
        <v>136</v>
      </c>
      <c r="J5652" t="s">
        <v>137</v>
      </c>
      <c r="K5652" t="s">
        <v>166</v>
      </c>
      <c r="L5652" t="s">
        <v>15845</v>
      </c>
      <c r="M5652" t="s">
        <v>15846</v>
      </c>
      <c r="N5652">
        <v>0.6925</v>
      </c>
      <c r="O5652">
        <v>0</v>
      </c>
      <c r="P5652">
        <v>49</v>
      </c>
      <c r="Q5652">
        <v>0</v>
      </c>
      <c r="R5652">
        <v>0</v>
      </c>
      <c r="S5652">
        <v>0</v>
      </c>
      <c r="T5652">
        <v>8</v>
      </c>
      <c r="U5652">
        <v>0</v>
      </c>
      <c r="V5652">
        <v>0</v>
      </c>
      <c r="W5652">
        <v>0</v>
      </c>
      <c r="X5652">
        <v>3.9457086291220151</v>
      </c>
      <c r="Y5652">
        <v>0</v>
      </c>
      <c r="Z5652">
        <v>0</v>
      </c>
      <c r="AA5652">
        <v>0</v>
      </c>
      <c r="AB5652">
        <v>2.8457759953251389</v>
      </c>
      <c r="AC5652">
        <v>0</v>
      </c>
      <c r="AD5652">
        <v>0</v>
      </c>
      <c r="AE5652">
        <v>6.7914846244471541</v>
      </c>
    </row>
    <row r="5653" spans="1:31" x14ac:dyDescent="0.3">
      <c r="A5653">
        <v>2700714</v>
      </c>
      <c r="B5653">
        <v>1</v>
      </c>
      <c r="C5653" t="s">
        <v>80</v>
      </c>
      <c r="D5653" t="s">
        <v>96</v>
      </c>
      <c r="E5653" t="s">
        <v>244</v>
      </c>
      <c r="F5653" t="s">
        <v>15847</v>
      </c>
      <c r="G5653" t="s">
        <v>147</v>
      </c>
      <c r="H5653" t="s">
        <v>187</v>
      </c>
      <c r="I5653" t="s">
        <v>136</v>
      </c>
      <c r="J5653" t="s">
        <v>3</v>
      </c>
      <c r="K5653" t="s">
        <v>138</v>
      </c>
      <c r="L5653" t="s">
        <v>15848</v>
      </c>
      <c r="M5653" t="s">
        <v>15849</v>
      </c>
      <c r="N5653">
        <v>1.511111111</v>
      </c>
      <c r="O5653">
        <v>0</v>
      </c>
      <c r="P5653">
        <v>13</v>
      </c>
      <c r="Q5653">
        <v>0</v>
      </c>
      <c r="R5653">
        <v>13</v>
      </c>
      <c r="S5653">
        <v>0</v>
      </c>
      <c r="T5653">
        <v>6</v>
      </c>
      <c r="U5653">
        <v>0</v>
      </c>
      <c r="V5653">
        <v>0</v>
      </c>
      <c r="W5653">
        <v>0</v>
      </c>
      <c r="X5653">
        <v>4.1417591425560589</v>
      </c>
      <c r="Y5653">
        <v>0</v>
      </c>
      <c r="Z5653">
        <v>9.6332379283895868</v>
      </c>
      <c r="AA5653">
        <v>0</v>
      </c>
      <c r="AB5653">
        <v>8.6656009461636003</v>
      </c>
      <c r="AC5653">
        <v>0</v>
      </c>
      <c r="AD5653">
        <v>0</v>
      </c>
      <c r="AE5653">
        <v>22.440598017109245</v>
      </c>
    </row>
    <row r="5654" spans="1:31" x14ac:dyDescent="0.3">
      <c r="A5654">
        <v>2700718</v>
      </c>
      <c r="B5654">
        <v>1</v>
      </c>
      <c r="C5654" t="s">
        <v>80</v>
      </c>
      <c r="D5654" t="s">
        <v>100</v>
      </c>
      <c r="E5654" t="s">
        <v>160</v>
      </c>
      <c r="F5654" t="s">
        <v>15850</v>
      </c>
      <c r="G5654" t="s">
        <v>134</v>
      </c>
      <c r="H5654" t="s">
        <v>135</v>
      </c>
      <c r="I5654" t="s">
        <v>136</v>
      </c>
      <c r="J5654" t="s">
        <v>137</v>
      </c>
      <c r="K5654" t="s">
        <v>138</v>
      </c>
      <c r="L5654" t="s">
        <v>15851</v>
      </c>
      <c r="M5654" t="s">
        <v>15852</v>
      </c>
      <c r="N5654">
        <v>0.45</v>
      </c>
      <c r="O5654">
        <v>0</v>
      </c>
      <c r="P5654">
        <v>337</v>
      </c>
      <c r="Q5654">
        <v>0</v>
      </c>
      <c r="R5654">
        <v>126</v>
      </c>
      <c r="S5654">
        <v>0</v>
      </c>
      <c r="T5654">
        <v>86</v>
      </c>
      <c r="U5654">
        <v>0</v>
      </c>
      <c r="V5654">
        <v>0</v>
      </c>
      <c r="W5654">
        <v>0</v>
      </c>
      <c r="X5654">
        <v>31.862105666304295</v>
      </c>
      <c r="Y5654">
        <v>0</v>
      </c>
      <c r="Z5654">
        <v>37.309967197038638</v>
      </c>
      <c r="AA5654">
        <v>0</v>
      </c>
      <c r="AB5654">
        <v>40.438803076757878</v>
      </c>
      <c r="AC5654">
        <v>0</v>
      </c>
      <c r="AD5654">
        <v>0</v>
      </c>
      <c r="AE5654">
        <v>109.61087594010081</v>
      </c>
    </row>
    <row r="5655" spans="1:31" x14ac:dyDescent="0.3">
      <c r="A5655">
        <v>2700719</v>
      </c>
      <c r="B5655">
        <v>1</v>
      </c>
      <c r="C5655" t="s">
        <v>80</v>
      </c>
      <c r="D5655" t="s">
        <v>101</v>
      </c>
      <c r="E5655" t="s">
        <v>428</v>
      </c>
      <c r="F5655" t="s">
        <v>15853</v>
      </c>
      <c r="G5655" t="s">
        <v>1177</v>
      </c>
      <c r="H5655" t="s">
        <v>187</v>
      </c>
      <c r="I5655" t="s">
        <v>136</v>
      </c>
      <c r="J5655" t="s">
        <v>137</v>
      </c>
      <c r="K5655" t="s">
        <v>138</v>
      </c>
      <c r="L5655" t="s">
        <v>15854</v>
      </c>
      <c r="M5655" t="s">
        <v>15855</v>
      </c>
      <c r="N5655">
        <v>2.5105555549999998</v>
      </c>
      <c r="O5655">
        <v>0</v>
      </c>
      <c r="P5655">
        <v>0</v>
      </c>
      <c r="Q5655">
        <v>0</v>
      </c>
      <c r="R5655">
        <v>0</v>
      </c>
      <c r="S5655">
        <v>0</v>
      </c>
      <c r="T5655">
        <v>10</v>
      </c>
      <c r="U5655">
        <v>0</v>
      </c>
      <c r="V5655">
        <v>0</v>
      </c>
      <c r="W5655">
        <v>0</v>
      </c>
      <c r="X5655">
        <v>0</v>
      </c>
      <c r="Y5655">
        <v>0</v>
      </c>
      <c r="Z5655">
        <v>0</v>
      </c>
      <c r="AA5655">
        <v>0</v>
      </c>
      <c r="AB5655">
        <v>6.3578522926657923</v>
      </c>
      <c r="AC5655">
        <v>0</v>
      </c>
      <c r="AD5655">
        <v>0</v>
      </c>
      <c r="AE5655">
        <v>6.3578522926657923</v>
      </c>
    </row>
    <row r="5656" spans="1:31" x14ac:dyDescent="0.3">
      <c r="A5656">
        <v>2700727</v>
      </c>
      <c r="B5656">
        <v>1</v>
      </c>
      <c r="C5656" t="s">
        <v>80</v>
      </c>
      <c r="D5656" t="s">
        <v>100</v>
      </c>
      <c r="E5656" t="s">
        <v>160</v>
      </c>
      <c r="F5656" t="s">
        <v>14588</v>
      </c>
      <c r="G5656" t="s">
        <v>134</v>
      </c>
      <c r="H5656" t="s">
        <v>135</v>
      </c>
      <c r="I5656" t="s">
        <v>136</v>
      </c>
      <c r="J5656" t="s">
        <v>137</v>
      </c>
      <c r="K5656" t="s">
        <v>138</v>
      </c>
      <c r="L5656" t="s">
        <v>15851</v>
      </c>
      <c r="M5656" t="s">
        <v>15856</v>
      </c>
      <c r="N5656">
        <v>0.41666666600000002</v>
      </c>
      <c r="O5656">
        <v>6</v>
      </c>
      <c r="P5656">
        <v>10628</v>
      </c>
      <c r="Q5656">
        <v>4</v>
      </c>
      <c r="R5656">
        <v>92</v>
      </c>
      <c r="S5656">
        <v>10</v>
      </c>
      <c r="T5656">
        <v>776</v>
      </c>
      <c r="U5656">
        <v>0</v>
      </c>
      <c r="V5656">
        <v>0</v>
      </c>
      <c r="W5656">
        <v>19.867073845815</v>
      </c>
      <c r="X5656">
        <v>592.9029188797972</v>
      </c>
      <c r="Y5656">
        <v>28.811162756939293</v>
      </c>
      <c r="Z5656">
        <v>27.322527569246219</v>
      </c>
      <c r="AA5656">
        <v>73.910986458878753</v>
      </c>
      <c r="AB5656">
        <v>335.7692571051989</v>
      </c>
      <c r="AC5656">
        <v>0</v>
      </c>
      <c r="AD5656">
        <v>0</v>
      </c>
      <c r="AE5656">
        <v>1078.5839266158753</v>
      </c>
    </row>
    <row r="5657" spans="1:31" x14ac:dyDescent="0.3">
      <c r="A5657">
        <v>2700756</v>
      </c>
      <c r="B5657">
        <v>1</v>
      </c>
      <c r="C5657" t="s">
        <v>80</v>
      </c>
      <c r="D5657" t="s">
        <v>94</v>
      </c>
      <c r="E5657" t="s">
        <v>184</v>
      </c>
      <c r="F5657" t="s">
        <v>15857</v>
      </c>
      <c r="G5657" t="s">
        <v>409</v>
      </c>
      <c r="H5657" t="s">
        <v>187</v>
      </c>
      <c r="I5657" t="s">
        <v>136</v>
      </c>
      <c r="J5657" t="s">
        <v>137</v>
      </c>
      <c r="K5657" t="s">
        <v>138</v>
      </c>
      <c r="L5657" t="s">
        <v>15858</v>
      </c>
      <c r="M5657" t="s">
        <v>15859</v>
      </c>
      <c r="N5657">
        <v>2.1058333330000001</v>
      </c>
      <c r="O5657">
        <v>0</v>
      </c>
      <c r="P5657">
        <v>4</v>
      </c>
      <c r="Q5657">
        <v>0</v>
      </c>
      <c r="R5657">
        <v>0</v>
      </c>
      <c r="S5657">
        <v>0</v>
      </c>
      <c r="T5657">
        <v>3</v>
      </c>
      <c r="U5657">
        <v>0</v>
      </c>
      <c r="V5657">
        <v>0</v>
      </c>
      <c r="W5657">
        <v>0</v>
      </c>
      <c r="X5657">
        <v>0.96746271541996287</v>
      </c>
      <c r="Y5657">
        <v>0</v>
      </c>
      <c r="Z5657">
        <v>0</v>
      </c>
      <c r="AA5657">
        <v>0</v>
      </c>
      <c r="AB5657">
        <v>5.9509355556655725</v>
      </c>
      <c r="AC5657">
        <v>0</v>
      </c>
      <c r="AD5657">
        <v>0</v>
      </c>
      <c r="AE5657">
        <v>6.9183982710855352</v>
      </c>
    </row>
    <row r="5658" spans="1:31" x14ac:dyDescent="0.3">
      <c r="A5658">
        <v>2700767</v>
      </c>
      <c r="B5658">
        <v>1</v>
      </c>
      <c r="C5658" t="s">
        <v>80</v>
      </c>
      <c r="D5658" t="s">
        <v>102</v>
      </c>
      <c r="E5658" t="s">
        <v>145</v>
      </c>
      <c r="F5658" t="s">
        <v>6545</v>
      </c>
      <c r="G5658" t="s">
        <v>134</v>
      </c>
      <c r="H5658" t="s">
        <v>135</v>
      </c>
      <c r="I5658" t="s">
        <v>136</v>
      </c>
      <c r="J5658" t="s">
        <v>137</v>
      </c>
      <c r="K5658" t="s">
        <v>138</v>
      </c>
      <c r="L5658" t="s">
        <v>15860</v>
      </c>
      <c r="M5658" t="s">
        <v>15861</v>
      </c>
      <c r="N5658">
        <v>5.2222221999999999E-2</v>
      </c>
      <c r="O5658">
        <v>1</v>
      </c>
      <c r="P5658">
        <v>826</v>
      </c>
      <c r="Q5658">
        <v>1</v>
      </c>
      <c r="R5658">
        <v>13</v>
      </c>
      <c r="S5658">
        <v>2</v>
      </c>
      <c r="T5658">
        <v>64</v>
      </c>
      <c r="U5658">
        <v>0</v>
      </c>
      <c r="V5658">
        <v>0</v>
      </c>
      <c r="W5658">
        <v>1.7517644631830892E-2</v>
      </c>
      <c r="X5658">
        <v>4.6539739098561403</v>
      </c>
      <c r="Y5658">
        <v>1.4252360339491781E-2</v>
      </c>
      <c r="Z5658">
        <v>0.73950948979872011</v>
      </c>
      <c r="AA5658">
        <v>0.8602238351761855</v>
      </c>
      <c r="AB5658">
        <v>1.7989940323532472</v>
      </c>
      <c r="AC5658">
        <v>0</v>
      </c>
      <c r="AD5658">
        <v>0</v>
      </c>
      <c r="AE5658">
        <v>8.084471272155616</v>
      </c>
    </row>
    <row r="5659" spans="1:31" x14ac:dyDescent="0.3">
      <c r="A5659">
        <v>2700769</v>
      </c>
      <c r="B5659">
        <v>1</v>
      </c>
      <c r="C5659" t="s">
        <v>80</v>
      </c>
      <c r="D5659" t="s">
        <v>98</v>
      </c>
      <c r="E5659" t="s">
        <v>244</v>
      </c>
      <c r="F5659" t="s">
        <v>15862</v>
      </c>
      <c r="G5659" t="s">
        <v>968</v>
      </c>
      <c r="H5659" t="s">
        <v>187</v>
      </c>
      <c r="I5659" t="s">
        <v>136</v>
      </c>
      <c r="J5659" t="s">
        <v>137</v>
      </c>
      <c r="K5659" t="s">
        <v>138</v>
      </c>
      <c r="L5659" t="s">
        <v>15863</v>
      </c>
      <c r="M5659" t="s">
        <v>15864</v>
      </c>
      <c r="N5659">
        <v>1.5625</v>
      </c>
      <c r="O5659">
        <v>0</v>
      </c>
      <c r="P5659">
        <v>0</v>
      </c>
      <c r="Q5659">
        <v>0</v>
      </c>
      <c r="R5659">
        <v>7</v>
      </c>
      <c r="S5659">
        <v>0</v>
      </c>
      <c r="T5659">
        <v>2</v>
      </c>
      <c r="U5659">
        <v>0</v>
      </c>
      <c r="V5659">
        <v>0</v>
      </c>
      <c r="W5659">
        <v>0</v>
      </c>
      <c r="X5659">
        <v>0</v>
      </c>
      <c r="Y5659">
        <v>0</v>
      </c>
      <c r="Z5659">
        <v>25.824198734915321</v>
      </c>
      <c r="AA5659">
        <v>0</v>
      </c>
      <c r="AB5659">
        <v>2.8168885705233557</v>
      </c>
      <c r="AC5659">
        <v>0</v>
      </c>
      <c r="AD5659">
        <v>0</v>
      </c>
      <c r="AE5659">
        <v>28.641087305438678</v>
      </c>
    </row>
    <row r="5660" spans="1:31" x14ac:dyDescent="0.3">
      <c r="A5660">
        <v>2700810</v>
      </c>
      <c r="B5660">
        <v>1</v>
      </c>
      <c r="C5660" t="s">
        <v>80</v>
      </c>
      <c r="D5660" t="s">
        <v>88</v>
      </c>
      <c r="E5660" t="s">
        <v>428</v>
      </c>
      <c r="F5660" t="s">
        <v>15865</v>
      </c>
      <c r="G5660" t="s">
        <v>186</v>
      </c>
      <c r="H5660" t="s">
        <v>187</v>
      </c>
      <c r="I5660" t="s">
        <v>136</v>
      </c>
      <c r="J5660" t="s">
        <v>137</v>
      </c>
      <c r="K5660" t="s">
        <v>138</v>
      </c>
      <c r="L5660" t="s">
        <v>15866</v>
      </c>
      <c r="M5660" t="s">
        <v>15867</v>
      </c>
      <c r="N5660">
        <v>1.69</v>
      </c>
      <c r="O5660">
        <v>0</v>
      </c>
      <c r="P5660">
        <v>97</v>
      </c>
      <c r="Q5660">
        <v>0</v>
      </c>
      <c r="R5660">
        <v>0</v>
      </c>
      <c r="S5660">
        <v>0</v>
      </c>
      <c r="T5660">
        <v>4</v>
      </c>
      <c r="U5660">
        <v>0</v>
      </c>
      <c r="V5660">
        <v>0</v>
      </c>
      <c r="W5660">
        <v>0</v>
      </c>
      <c r="X5660">
        <v>31.178593407651004</v>
      </c>
      <c r="Y5660">
        <v>0</v>
      </c>
      <c r="Z5660">
        <v>0</v>
      </c>
      <c r="AA5660">
        <v>0</v>
      </c>
      <c r="AB5660">
        <v>5.1378477283467561</v>
      </c>
      <c r="AC5660">
        <v>0</v>
      </c>
      <c r="AD5660">
        <v>0</v>
      </c>
      <c r="AE5660">
        <v>36.316441135997763</v>
      </c>
    </row>
    <row r="5661" spans="1:31" x14ac:dyDescent="0.3">
      <c r="A5661">
        <v>2700815</v>
      </c>
      <c r="B5661">
        <v>1</v>
      </c>
      <c r="C5661" t="s">
        <v>80</v>
      </c>
      <c r="D5661" t="s">
        <v>85</v>
      </c>
      <c r="E5661" t="s">
        <v>244</v>
      </c>
      <c r="F5661" t="s">
        <v>15868</v>
      </c>
      <c r="G5661" t="s">
        <v>165</v>
      </c>
      <c r="H5661" t="s">
        <v>187</v>
      </c>
      <c r="I5661" t="s">
        <v>136</v>
      </c>
      <c r="J5661" t="s">
        <v>137</v>
      </c>
      <c r="K5661" t="s">
        <v>166</v>
      </c>
      <c r="L5661" t="s">
        <v>15869</v>
      </c>
      <c r="M5661" t="s">
        <v>15870</v>
      </c>
      <c r="N5661">
        <v>1.065555555</v>
      </c>
      <c r="O5661">
        <v>0</v>
      </c>
      <c r="P5661">
        <v>0</v>
      </c>
      <c r="Q5661">
        <v>0</v>
      </c>
      <c r="R5661">
        <v>0</v>
      </c>
      <c r="S5661">
        <v>0</v>
      </c>
      <c r="T5661">
        <v>49</v>
      </c>
      <c r="U5661">
        <v>0</v>
      </c>
      <c r="V5661">
        <v>0</v>
      </c>
      <c r="W5661">
        <v>0</v>
      </c>
      <c r="X5661">
        <v>0</v>
      </c>
      <c r="Y5661">
        <v>0</v>
      </c>
      <c r="Z5661">
        <v>0</v>
      </c>
      <c r="AA5661">
        <v>0</v>
      </c>
      <c r="AB5661">
        <v>91.442621957275648</v>
      </c>
      <c r="AC5661">
        <v>0</v>
      </c>
      <c r="AD5661">
        <v>0</v>
      </c>
      <c r="AE5661">
        <v>91.442621957275648</v>
      </c>
    </row>
    <row r="5662" spans="1:31" x14ac:dyDescent="0.3">
      <c r="A5662">
        <v>2700816</v>
      </c>
      <c r="B5662">
        <v>1</v>
      </c>
      <c r="C5662" t="s">
        <v>80</v>
      </c>
      <c r="D5662" t="s">
        <v>93</v>
      </c>
      <c r="E5662" t="s">
        <v>244</v>
      </c>
      <c r="F5662" t="s">
        <v>1701</v>
      </c>
      <c r="G5662" t="s">
        <v>346</v>
      </c>
      <c r="H5662" t="s">
        <v>187</v>
      </c>
      <c r="I5662" t="s">
        <v>136</v>
      </c>
      <c r="J5662" t="s">
        <v>137</v>
      </c>
      <c r="K5662" t="s">
        <v>166</v>
      </c>
      <c r="L5662" t="s">
        <v>15871</v>
      </c>
      <c r="M5662" t="s">
        <v>15872</v>
      </c>
      <c r="N5662">
        <v>0.24722222199999999</v>
      </c>
      <c r="O5662">
        <v>0</v>
      </c>
      <c r="P5662">
        <v>37</v>
      </c>
      <c r="Q5662">
        <v>0</v>
      </c>
      <c r="R5662">
        <v>57</v>
      </c>
      <c r="S5662">
        <v>0</v>
      </c>
      <c r="T5662">
        <v>14</v>
      </c>
      <c r="U5662">
        <v>0</v>
      </c>
      <c r="V5662">
        <v>0</v>
      </c>
      <c r="W5662">
        <v>0</v>
      </c>
      <c r="X5662">
        <v>2.0444954744667889</v>
      </c>
      <c r="Y5662">
        <v>0</v>
      </c>
      <c r="Z5662">
        <v>11.770335305554216</v>
      </c>
      <c r="AA5662">
        <v>0</v>
      </c>
      <c r="AB5662">
        <v>2.4235248454539891</v>
      </c>
      <c r="AC5662">
        <v>0</v>
      </c>
      <c r="AD5662">
        <v>0</v>
      </c>
      <c r="AE5662">
        <v>16.238355625474995</v>
      </c>
    </row>
    <row r="5663" spans="1:31" x14ac:dyDescent="0.3">
      <c r="A5663">
        <v>2700837</v>
      </c>
      <c r="B5663">
        <v>1</v>
      </c>
      <c r="C5663" t="s">
        <v>80</v>
      </c>
      <c r="D5663" t="s">
        <v>85</v>
      </c>
      <c r="E5663" t="s">
        <v>184</v>
      </c>
      <c r="F5663" t="s">
        <v>15873</v>
      </c>
      <c r="G5663" t="s">
        <v>165</v>
      </c>
      <c r="H5663" t="s">
        <v>187</v>
      </c>
      <c r="I5663" t="s">
        <v>136</v>
      </c>
      <c r="J5663" t="s">
        <v>137</v>
      </c>
      <c r="K5663" t="s">
        <v>166</v>
      </c>
      <c r="L5663" t="s">
        <v>15826</v>
      </c>
      <c r="M5663" t="s">
        <v>15874</v>
      </c>
      <c r="N5663">
        <v>0.59805555499999996</v>
      </c>
      <c r="O5663">
        <v>0</v>
      </c>
      <c r="P5663">
        <v>266</v>
      </c>
      <c r="Q5663">
        <v>0</v>
      </c>
      <c r="R5663">
        <v>0</v>
      </c>
      <c r="S5663">
        <v>0</v>
      </c>
      <c r="T5663">
        <v>62</v>
      </c>
      <c r="U5663">
        <v>0</v>
      </c>
      <c r="V5663">
        <v>0</v>
      </c>
      <c r="W5663">
        <v>0</v>
      </c>
      <c r="X5663">
        <v>27.514948436105694</v>
      </c>
      <c r="Y5663">
        <v>0</v>
      </c>
      <c r="Z5663">
        <v>0</v>
      </c>
      <c r="AA5663">
        <v>0</v>
      </c>
      <c r="AB5663">
        <v>40.842075953268704</v>
      </c>
      <c r="AC5663">
        <v>0</v>
      </c>
      <c r="AD5663">
        <v>0</v>
      </c>
      <c r="AE5663">
        <v>68.357024389374402</v>
      </c>
    </row>
    <row r="5664" spans="1:31" x14ac:dyDescent="0.3">
      <c r="A5664">
        <v>2692622</v>
      </c>
      <c r="B5664">
        <v>1</v>
      </c>
      <c r="C5664" t="s">
        <v>80</v>
      </c>
      <c r="D5664" t="s">
        <v>83</v>
      </c>
      <c r="E5664" t="s">
        <v>160</v>
      </c>
      <c r="F5664" t="s">
        <v>15875</v>
      </c>
      <c r="G5664" t="s">
        <v>134</v>
      </c>
      <c r="H5664" t="s">
        <v>135</v>
      </c>
      <c r="I5664" t="s">
        <v>169</v>
      </c>
      <c r="J5664" t="s">
        <v>137</v>
      </c>
      <c r="K5664" t="s">
        <v>138</v>
      </c>
      <c r="L5664" t="s">
        <v>15876</v>
      </c>
      <c r="M5664" t="s">
        <v>15877</v>
      </c>
      <c r="N5664">
        <v>4.8333332999999999E-2</v>
      </c>
      <c r="O5664">
        <v>0</v>
      </c>
      <c r="P5664">
        <v>335</v>
      </c>
      <c r="Q5664">
        <v>0</v>
      </c>
      <c r="R5664">
        <v>1</v>
      </c>
      <c r="S5664">
        <v>27</v>
      </c>
      <c r="T5664">
        <v>766</v>
      </c>
      <c r="U5664">
        <v>9</v>
      </c>
      <c r="V5664">
        <v>32</v>
      </c>
      <c r="W5664">
        <v>0</v>
      </c>
      <c r="X5664">
        <v>3.0923995756979941</v>
      </c>
      <c r="Y5664">
        <v>0</v>
      </c>
      <c r="Z5664">
        <v>1.3402675270070667E-2</v>
      </c>
      <c r="AA5664">
        <v>16.71540371606681</v>
      </c>
      <c r="AB5664">
        <v>76.338293232408205</v>
      </c>
      <c r="AC5664">
        <v>64.427858506286555</v>
      </c>
      <c r="AD5664">
        <v>34.619964325409157</v>
      </c>
      <c r="AE5664">
        <v>195.2073220311388</v>
      </c>
    </row>
    <row r="5665" spans="1:31" x14ac:dyDescent="0.3">
      <c r="A5665">
        <v>2700599</v>
      </c>
      <c r="B5665">
        <v>1</v>
      </c>
      <c r="C5665" t="s">
        <v>80</v>
      </c>
      <c r="D5665" t="s">
        <v>95</v>
      </c>
      <c r="E5665" t="s">
        <v>132</v>
      </c>
      <c r="F5665" t="s">
        <v>7036</v>
      </c>
      <c r="G5665" t="s">
        <v>346</v>
      </c>
      <c r="H5665" t="s">
        <v>135</v>
      </c>
      <c r="I5665" t="s">
        <v>136</v>
      </c>
      <c r="J5665" t="s">
        <v>137</v>
      </c>
      <c r="K5665" t="s">
        <v>166</v>
      </c>
      <c r="L5665" t="s">
        <v>15878</v>
      </c>
      <c r="M5665" t="s">
        <v>15879</v>
      </c>
      <c r="N5665">
        <v>6.7402777770000002</v>
      </c>
      <c r="O5665">
        <v>1</v>
      </c>
      <c r="P5665">
        <v>0</v>
      </c>
      <c r="Q5665">
        <v>2</v>
      </c>
      <c r="R5665">
        <v>0</v>
      </c>
      <c r="S5665">
        <v>19</v>
      </c>
      <c r="T5665">
        <v>0</v>
      </c>
      <c r="U5665">
        <v>1</v>
      </c>
      <c r="V5665">
        <v>0</v>
      </c>
      <c r="W5665">
        <v>4.3897481317432652</v>
      </c>
      <c r="X5665">
        <v>0</v>
      </c>
      <c r="Y5665">
        <v>83.893926477437006</v>
      </c>
      <c r="Z5665">
        <v>0</v>
      </c>
      <c r="AA5665">
        <v>733.88867629866343</v>
      </c>
      <c r="AB5665">
        <v>0</v>
      </c>
      <c r="AC5665">
        <v>595.2813429141778</v>
      </c>
      <c r="AD5665">
        <v>0</v>
      </c>
      <c r="AE5665">
        <v>1417.4536938220215</v>
      </c>
    </row>
    <row r="5666" spans="1:31" x14ac:dyDescent="0.3">
      <c r="A5666">
        <v>2700615</v>
      </c>
      <c r="B5666">
        <v>1</v>
      </c>
      <c r="C5666" t="s">
        <v>80</v>
      </c>
      <c r="D5666" t="s">
        <v>111</v>
      </c>
      <c r="E5666" t="s">
        <v>213</v>
      </c>
      <c r="F5666" t="s">
        <v>15880</v>
      </c>
      <c r="G5666" t="s">
        <v>688</v>
      </c>
      <c r="H5666" t="s">
        <v>187</v>
      </c>
      <c r="I5666" t="s">
        <v>136</v>
      </c>
      <c r="J5666" t="s">
        <v>137</v>
      </c>
      <c r="K5666" t="s">
        <v>138</v>
      </c>
      <c r="L5666" t="s">
        <v>15881</v>
      </c>
      <c r="M5666" t="s">
        <v>15882</v>
      </c>
      <c r="N5666">
        <v>2.480277777</v>
      </c>
      <c r="O5666">
        <v>0</v>
      </c>
      <c r="P5666">
        <v>1</v>
      </c>
      <c r="Q5666">
        <v>0</v>
      </c>
      <c r="R5666">
        <v>0</v>
      </c>
      <c r="S5666">
        <v>0</v>
      </c>
      <c r="T5666">
        <v>0</v>
      </c>
      <c r="U5666">
        <v>0</v>
      </c>
      <c r="V5666">
        <v>0</v>
      </c>
      <c r="W5666">
        <v>0</v>
      </c>
      <c r="X5666">
        <v>1.1332339441599457</v>
      </c>
      <c r="Y5666">
        <v>0</v>
      </c>
      <c r="Z5666">
        <v>0</v>
      </c>
      <c r="AA5666">
        <v>0</v>
      </c>
      <c r="AB5666">
        <v>0</v>
      </c>
      <c r="AC5666">
        <v>0</v>
      </c>
      <c r="AD5666">
        <v>0</v>
      </c>
      <c r="AE5666">
        <v>1.1332339441599457</v>
      </c>
    </row>
    <row r="5667" spans="1:31" x14ac:dyDescent="0.3">
      <c r="A5667">
        <v>2700618</v>
      </c>
      <c r="B5667">
        <v>1</v>
      </c>
      <c r="C5667" t="s">
        <v>80</v>
      </c>
      <c r="D5667" t="s">
        <v>108</v>
      </c>
      <c r="E5667" t="s">
        <v>145</v>
      </c>
      <c r="F5667" t="s">
        <v>15883</v>
      </c>
      <c r="G5667" t="s">
        <v>176</v>
      </c>
      <c r="H5667" t="s">
        <v>135</v>
      </c>
      <c r="I5667" t="s">
        <v>136</v>
      </c>
      <c r="J5667" t="s">
        <v>137</v>
      </c>
      <c r="K5667" t="s">
        <v>138</v>
      </c>
      <c r="L5667" t="s">
        <v>15884</v>
      </c>
      <c r="M5667" t="s">
        <v>15885</v>
      </c>
      <c r="N5667">
        <v>2.3969444439999998</v>
      </c>
      <c r="O5667">
        <v>0</v>
      </c>
      <c r="P5667">
        <v>31</v>
      </c>
      <c r="Q5667">
        <v>0</v>
      </c>
      <c r="R5667">
        <v>5</v>
      </c>
      <c r="S5667">
        <v>0</v>
      </c>
      <c r="T5667">
        <v>1</v>
      </c>
      <c r="U5667">
        <v>0</v>
      </c>
      <c r="V5667">
        <v>0</v>
      </c>
      <c r="W5667">
        <v>0</v>
      </c>
      <c r="X5667">
        <v>8.0157499852077443</v>
      </c>
      <c r="Y5667">
        <v>0</v>
      </c>
      <c r="Z5667">
        <v>6.6423641752423306</v>
      </c>
      <c r="AA5667">
        <v>0</v>
      </c>
      <c r="AB5667">
        <v>0.43908238814991951</v>
      </c>
      <c r="AC5667">
        <v>0</v>
      </c>
      <c r="AD5667">
        <v>0</v>
      </c>
      <c r="AE5667">
        <v>15.097196548599996</v>
      </c>
    </row>
    <row r="5668" spans="1:31" x14ac:dyDescent="0.3">
      <c r="A5668">
        <v>2700620</v>
      </c>
      <c r="B5668">
        <v>1</v>
      </c>
      <c r="C5668" t="s">
        <v>81</v>
      </c>
      <c r="D5668" t="s">
        <v>126</v>
      </c>
      <c r="E5668" t="s">
        <v>132</v>
      </c>
      <c r="F5668" t="s">
        <v>15886</v>
      </c>
      <c r="G5668" t="s">
        <v>165</v>
      </c>
      <c r="H5668" t="s">
        <v>135</v>
      </c>
      <c r="I5668" t="s">
        <v>136</v>
      </c>
      <c r="J5668" t="s">
        <v>137</v>
      </c>
      <c r="K5668" t="s">
        <v>166</v>
      </c>
      <c r="L5668" t="s">
        <v>15887</v>
      </c>
      <c r="M5668" t="s">
        <v>15888</v>
      </c>
      <c r="N5668">
        <v>1.97</v>
      </c>
      <c r="O5668">
        <v>3</v>
      </c>
      <c r="P5668">
        <v>654</v>
      </c>
      <c r="Q5668">
        <v>23</v>
      </c>
      <c r="R5668">
        <v>201</v>
      </c>
      <c r="S5668">
        <v>8</v>
      </c>
      <c r="T5668">
        <v>47</v>
      </c>
      <c r="U5668">
        <v>0</v>
      </c>
      <c r="V5668">
        <v>0</v>
      </c>
      <c r="W5668">
        <v>1.1177400581549999</v>
      </c>
      <c r="X5668">
        <v>107.78676067411887</v>
      </c>
      <c r="Y5668">
        <v>377.39110897126255</v>
      </c>
      <c r="Z5668">
        <v>95.335862907453105</v>
      </c>
      <c r="AA5668">
        <v>91.120952806155103</v>
      </c>
      <c r="AB5668">
        <v>35.073786277283659</v>
      </c>
      <c r="AC5668">
        <v>0</v>
      </c>
      <c r="AD5668">
        <v>0</v>
      </c>
      <c r="AE5668">
        <v>707.82621169442814</v>
      </c>
    </row>
    <row r="5669" spans="1:31" x14ac:dyDescent="0.3">
      <c r="A5669">
        <v>2700621</v>
      </c>
      <c r="B5669">
        <v>1</v>
      </c>
      <c r="C5669" t="s">
        <v>81</v>
      </c>
      <c r="D5669" t="s">
        <v>118</v>
      </c>
      <c r="E5669" t="s">
        <v>132</v>
      </c>
      <c r="F5669" t="s">
        <v>1517</v>
      </c>
      <c r="G5669" t="s">
        <v>134</v>
      </c>
      <c r="H5669" t="s">
        <v>135</v>
      </c>
      <c r="I5669" t="s">
        <v>136</v>
      </c>
      <c r="J5669" t="s">
        <v>137</v>
      </c>
      <c r="K5669" t="s">
        <v>138</v>
      </c>
      <c r="L5669" t="s">
        <v>15889</v>
      </c>
      <c r="M5669" t="s">
        <v>15890</v>
      </c>
      <c r="N5669">
        <v>2.1269444439999998</v>
      </c>
      <c r="O5669">
        <v>4</v>
      </c>
      <c r="P5669">
        <v>796</v>
      </c>
      <c r="Q5669">
        <v>7</v>
      </c>
      <c r="R5669">
        <v>27</v>
      </c>
      <c r="S5669">
        <v>0</v>
      </c>
      <c r="T5669">
        <v>28</v>
      </c>
      <c r="U5669">
        <v>0</v>
      </c>
      <c r="V5669">
        <v>0</v>
      </c>
      <c r="W5669">
        <v>1.6138540581733336</v>
      </c>
      <c r="X5669">
        <v>213.15333588979664</v>
      </c>
      <c r="Y5669">
        <v>37.154020830176307</v>
      </c>
      <c r="Z5669">
        <v>16.936649390464737</v>
      </c>
      <c r="AA5669">
        <v>0</v>
      </c>
      <c r="AB5669">
        <v>33.369976104739706</v>
      </c>
      <c r="AC5669">
        <v>0</v>
      </c>
      <c r="AD5669">
        <v>0</v>
      </c>
      <c r="AE5669">
        <v>302.2278362733507</v>
      </c>
    </row>
    <row r="5670" spans="1:31" x14ac:dyDescent="0.3">
      <c r="A5670">
        <v>2700657</v>
      </c>
      <c r="B5670">
        <v>1</v>
      </c>
      <c r="C5670" t="s">
        <v>80</v>
      </c>
      <c r="D5670" t="s">
        <v>94</v>
      </c>
      <c r="E5670" t="s">
        <v>145</v>
      </c>
      <c r="F5670" t="s">
        <v>15891</v>
      </c>
      <c r="G5670" t="s">
        <v>232</v>
      </c>
      <c r="H5670" t="s">
        <v>135</v>
      </c>
      <c r="I5670" t="s">
        <v>136</v>
      </c>
      <c r="J5670" t="s">
        <v>137</v>
      </c>
      <c r="K5670" t="s">
        <v>138</v>
      </c>
      <c r="L5670" t="s">
        <v>15892</v>
      </c>
      <c r="M5670" t="s">
        <v>15893</v>
      </c>
      <c r="N5670">
        <v>1.797222222</v>
      </c>
      <c r="O5670">
        <v>0</v>
      </c>
      <c r="P5670">
        <v>49</v>
      </c>
      <c r="Q5670">
        <v>0</v>
      </c>
      <c r="R5670">
        <v>8</v>
      </c>
      <c r="S5670">
        <v>0</v>
      </c>
      <c r="T5670">
        <v>11</v>
      </c>
      <c r="U5670">
        <v>0</v>
      </c>
      <c r="V5670">
        <v>0</v>
      </c>
      <c r="W5670">
        <v>0</v>
      </c>
      <c r="X5670">
        <v>12.824606929547299</v>
      </c>
      <c r="Y5670">
        <v>0</v>
      </c>
      <c r="Z5670">
        <v>0</v>
      </c>
      <c r="AA5670">
        <v>0</v>
      </c>
      <c r="AB5670">
        <v>8.3013913304622076</v>
      </c>
      <c r="AC5670">
        <v>0</v>
      </c>
      <c r="AD5670">
        <v>0</v>
      </c>
      <c r="AE5670">
        <v>21.125998260009506</v>
      </c>
    </row>
    <row r="5671" spans="1:31" x14ac:dyDescent="0.3">
      <c r="A5671">
        <v>2700663</v>
      </c>
      <c r="B5671">
        <v>1</v>
      </c>
      <c r="C5671" t="s">
        <v>80</v>
      </c>
      <c r="D5671" t="s">
        <v>82</v>
      </c>
      <c r="E5671" t="s">
        <v>184</v>
      </c>
      <c r="F5671" t="s">
        <v>15894</v>
      </c>
      <c r="G5671" t="s">
        <v>165</v>
      </c>
      <c r="H5671" t="s">
        <v>187</v>
      </c>
      <c r="I5671" t="s">
        <v>136</v>
      </c>
      <c r="J5671" t="s">
        <v>137</v>
      </c>
      <c r="K5671" t="s">
        <v>166</v>
      </c>
      <c r="L5671" t="s">
        <v>15895</v>
      </c>
      <c r="M5671" t="s">
        <v>15896</v>
      </c>
      <c r="N5671">
        <v>2.2619444440000001</v>
      </c>
      <c r="O5671">
        <v>0</v>
      </c>
      <c r="P5671">
        <v>89</v>
      </c>
      <c r="Q5671">
        <v>0</v>
      </c>
      <c r="R5671">
        <v>0</v>
      </c>
      <c r="S5671">
        <v>0</v>
      </c>
      <c r="T5671">
        <v>1</v>
      </c>
      <c r="U5671">
        <v>0</v>
      </c>
      <c r="V5671">
        <v>0</v>
      </c>
      <c r="W5671">
        <v>0</v>
      </c>
      <c r="X5671">
        <v>15.694998340045078</v>
      </c>
      <c r="Y5671">
        <v>0</v>
      </c>
      <c r="Z5671">
        <v>0</v>
      </c>
      <c r="AA5671">
        <v>0</v>
      </c>
      <c r="AB5671">
        <v>0</v>
      </c>
      <c r="AC5671">
        <v>0</v>
      </c>
      <c r="AD5671">
        <v>0</v>
      </c>
      <c r="AE5671">
        <v>15.694998340045078</v>
      </c>
    </row>
    <row r="5672" spans="1:31" x14ac:dyDescent="0.3">
      <c r="A5672">
        <v>2700683</v>
      </c>
      <c r="B5672">
        <v>1</v>
      </c>
      <c r="C5672" t="s">
        <v>81</v>
      </c>
      <c r="D5672" t="s">
        <v>112</v>
      </c>
      <c r="E5672" t="s">
        <v>244</v>
      </c>
      <c r="F5672" t="s">
        <v>15897</v>
      </c>
      <c r="G5672" t="s">
        <v>165</v>
      </c>
      <c r="H5672" t="s">
        <v>187</v>
      </c>
      <c r="I5672" t="s">
        <v>136</v>
      </c>
      <c r="J5672" t="s">
        <v>137</v>
      </c>
      <c r="K5672" t="s">
        <v>166</v>
      </c>
      <c r="L5672" t="s">
        <v>15898</v>
      </c>
      <c r="M5672" t="s">
        <v>15899</v>
      </c>
      <c r="N5672">
        <v>3.628055555</v>
      </c>
      <c r="O5672">
        <v>0</v>
      </c>
      <c r="P5672">
        <v>1185</v>
      </c>
      <c r="Q5672">
        <v>0</v>
      </c>
      <c r="R5672">
        <v>14</v>
      </c>
      <c r="S5672">
        <v>0</v>
      </c>
      <c r="T5672">
        <v>108</v>
      </c>
      <c r="U5672">
        <v>0</v>
      </c>
      <c r="V5672">
        <v>0</v>
      </c>
      <c r="W5672">
        <v>0</v>
      </c>
      <c r="X5672">
        <v>620.34304049961167</v>
      </c>
      <c r="Y5672">
        <v>0</v>
      </c>
      <c r="Z5672">
        <v>0.75025299871212492</v>
      </c>
      <c r="AA5672">
        <v>0</v>
      </c>
      <c r="AB5672">
        <v>335.98942955614496</v>
      </c>
      <c r="AC5672">
        <v>0</v>
      </c>
      <c r="AD5672">
        <v>0</v>
      </c>
      <c r="AE5672">
        <v>957.08272305446872</v>
      </c>
    </row>
    <row r="5673" spans="1:31" x14ac:dyDescent="0.3">
      <c r="A5673">
        <v>2700703</v>
      </c>
      <c r="B5673">
        <v>1</v>
      </c>
      <c r="C5673" t="s">
        <v>80</v>
      </c>
      <c r="D5673" t="s">
        <v>84</v>
      </c>
      <c r="E5673" t="s">
        <v>244</v>
      </c>
      <c r="F5673" t="s">
        <v>9660</v>
      </c>
      <c r="G5673" t="s">
        <v>165</v>
      </c>
      <c r="H5673" t="s">
        <v>187</v>
      </c>
      <c r="I5673" t="s">
        <v>136</v>
      </c>
      <c r="J5673" t="s">
        <v>137</v>
      </c>
      <c r="K5673" t="s">
        <v>166</v>
      </c>
      <c r="L5673" t="s">
        <v>15900</v>
      </c>
      <c r="M5673" t="s">
        <v>15901</v>
      </c>
      <c r="N5673">
        <v>1.207777777</v>
      </c>
      <c r="O5673">
        <v>0</v>
      </c>
      <c r="P5673">
        <v>412</v>
      </c>
      <c r="Q5673">
        <v>0</v>
      </c>
      <c r="R5673">
        <v>0</v>
      </c>
      <c r="S5673">
        <v>0</v>
      </c>
      <c r="T5673">
        <v>197</v>
      </c>
      <c r="U5673">
        <v>0</v>
      </c>
      <c r="V5673">
        <v>0</v>
      </c>
      <c r="W5673">
        <v>0</v>
      </c>
      <c r="X5673">
        <v>86.839485848542125</v>
      </c>
      <c r="Y5673">
        <v>0</v>
      </c>
      <c r="Z5673">
        <v>0</v>
      </c>
      <c r="AA5673">
        <v>0</v>
      </c>
      <c r="AB5673">
        <v>170.45706704620258</v>
      </c>
      <c r="AC5673">
        <v>0</v>
      </c>
      <c r="AD5673">
        <v>0</v>
      </c>
      <c r="AE5673">
        <v>257.29655289474471</v>
      </c>
    </row>
    <row r="5674" spans="1:31" x14ac:dyDescent="0.3">
      <c r="A5674">
        <v>2700712</v>
      </c>
      <c r="B5674">
        <v>1</v>
      </c>
      <c r="C5674" t="s">
        <v>81</v>
      </c>
      <c r="D5674" t="s">
        <v>127</v>
      </c>
      <c r="E5674" t="s">
        <v>160</v>
      </c>
      <c r="F5674" t="s">
        <v>13490</v>
      </c>
      <c r="G5674" t="s">
        <v>134</v>
      </c>
      <c r="H5674" t="s">
        <v>135</v>
      </c>
      <c r="I5674" t="s">
        <v>136</v>
      </c>
      <c r="J5674" t="s">
        <v>137</v>
      </c>
      <c r="K5674" t="s">
        <v>138</v>
      </c>
      <c r="L5674" t="s">
        <v>15902</v>
      </c>
      <c r="M5674" t="s">
        <v>15903</v>
      </c>
      <c r="N5674">
        <v>1.5933333329999999</v>
      </c>
      <c r="O5674">
        <v>0</v>
      </c>
      <c r="P5674">
        <v>18</v>
      </c>
      <c r="Q5674">
        <v>0</v>
      </c>
      <c r="R5674">
        <v>4</v>
      </c>
      <c r="S5674">
        <v>5</v>
      </c>
      <c r="T5674">
        <v>11</v>
      </c>
      <c r="U5674">
        <v>0</v>
      </c>
      <c r="V5674">
        <v>0</v>
      </c>
      <c r="W5674">
        <v>0</v>
      </c>
      <c r="X5674">
        <v>8.122549592771966</v>
      </c>
      <c r="Y5674">
        <v>0</v>
      </c>
      <c r="Z5674">
        <v>0.84595223061159552</v>
      </c>
      <c r="AA5674">
        <v>112.83394437187665</v>
      </c>
      <c r="AB5674">
        <v>27.40410797320304</v>
      </c>
      <c r="AC5674">
        <v>0</v>
      </c>
      <c r="AD5674">
        <v>0</v>
      </c>
      <c r="AE5674">
        <v>149.20655416846324</v>
      </c>
    </row>
    <row r="5675" spans="1:31" x14ac:dyDescent="0.3">
      <c r="A5675">
        <v>2700737</v>
      </c>
      <c r="B5675">
        <v>1</v>
      </c>
      <c r="C5675" t="s">
        <v>80</v>
      </c>
      <c r="D5675" t="s">
        <v>100</v>
      </c>
      <c r="E5675" t="s">
        <v>132</v>
      </c>
      <c r="F5675" t="s">
        <v>7297</v>
      </c>
      <c r="G5675" t="s">
        <v>134</v>
      </c>
      <c r="H5675" t="s">
        <v>135</v>
      </c>
      <c r="I5675" t="s">
        <v>136</v>
      </c>
      <c r="J5675" t="s">
        <v>137</v>
      </c>
      <c r="K5675" t="s">
        <v>138</v>
      </c>
      <c r="L5675" t="s">
        <v>15904</v>
      </c>
      <c r="M5675" t="s">
        <v>15905</v>
      </c>
      <c r="N5675">
        <v>0.61944444399999998</v>
      </c>
      <c r="O5675">
        <v>1</v>
      </c>
      <c r="P5675">
        <v>0</v>
      </c>
      <c r="Q5675">
        <v>93</v>
      </c>
      <c r="R5675">
        <v>26</v>
      </c>
      <c r="S5675">
        <v>8</v>
      </c>
      <c r="T5675">
        <v>2</v>
      </c>
      <c r="U5675">
        <v>0</v>
      </c>
      <c r="V5675">
        <v>0</v>
      </c>
      <c r="W5675">
        <v>0.5103023075941483</v>
      </c>
      <c r="X5675">
        <v>0</v>
      </c>
      <c r="Y5675">
        <v>60.719202425840564</v>
      </c>
      <c r="Z5675">
        <v>8.3161641387456242E-2</v>
      </c>
      <c r="AA5675">
        <v>3.6319269802996859</v>
      </c>
      <c r="AB5675">
        <v>0</v>
      </c>
      <c r="AC5675">
        <v>0</v>
      </c>
      <c r="AD5675">
        <v>0</v>
      </c>
      <c r="AE5675">
        <v>64.944593355121853</v>
      </c>
    </row>
    <row r="5676" spans="1:31" x14ac:dyDescent="0.3">
      <c r="A5676">
        <v>2700763</v>
      </c>
      <c r="B5676">
        <v>1</v>
      </c>
      <c r="C5676" t="s">
        <v>81</v>
      </c>
      <c r="D5676" t="s">
        <v>119</v>
      </c>
      <c r="E5676" t="s">
        <v>184</v>
      </c>
      <c r="F5676" t="s">
        <v>15906</v>
      </c>
      <c r="G5676" t="s">
        <v>1675</v>
      </c>
      <c r="H5676" t="s">
        <v>187</v>
      </c>
      <c r="I5676" t="s">
        <v>136</v>
      </c>
      <c r="J5676" t="s">
        <v>137</v>
      </c>
      <c r="K5676" t="s">
        <v>138</v>
      </c>
      <c r="L5676" t="s">
        <v>15907</v>
      </c>
      <c r="M5676" t="s">
        <v>15908</v>
      </c>
      <c r="N5676">
        <v>3.1230555550000001</v>
      </c>
      <c r="O5676">
        <v>0</v>
      </c>
      <c r="P5676">
        <v>4</v>
      </c>
      <c r="Q5676">
        <v>0</v>
      </c>
      <c r="R5676">
        <v>5</v>
      </c>
      <c r="S5676">
        <v>0</v>
      </c>
      <c r="T5676">
        <v>0</v>
      </c>
      <c r="U5676">
        <v>0</v>
      </c>
      <c r="V5676">
        <v>0</v>
      </c>
      <c r="W5676">
        <v>0</v>
      </c>
      <c r="X5676">
        <v>17.970914340857611</v>
      </c>
      <c r="Y5676">
        <v>0</v>
      </c>
      <c r="Z5676">
        <v>40.774873062665975</v>
      </c>
      <c r="AA5676">
        <v>0</v>
      </c>
      <c r="AB5676">
        <v>0</v>
      </c>
      <c r="AC5676">
        <v>0</v>
      </c>
      <c r="AD5676">
        <v>0</v>
      </c>
      <c r="AE5676">
        <v>58.745787403523586</v>
      </c>
    </row>
    <row r="5677" spans="1:31" x14ac:dyDescent="0.3">
      <c r="A5677">
        <v>2700776</v>
      </c>
      <c r="B5677">
        <v>1</v>
      </c>
      <c r="C5677" t="s">
        <v>80</v>
      </c>
      <c r="D5677" t="s">
        <v>97</v>
      </c>
      <c r="E5677" t="s">
        <v>184</v>
      </c>
      <c r="F5677" t="s">
        <v>15909</v>
      </c>
      <c r="G5677" t="s">
        <v>165</v>
      </c>
      <c r="H5677" t="s">
        <v>187</v>
      </c>
      <c r="I5677" t="s">
        <v>136</v>
      </c>
      <c r="J5677" t="s">
        <v>137</v>
      </c>
      <c r="K5677" t="s">
        <v>166</v>
      </c>
      <c r="L5677" t="s">
        <v>15910</v>
      </c>
      <c r="M5677" t="s">
        <v>15911</v>
      </c>
      <c r="N5677">
        <v>3.2119444439999998</v>
      </c>
      <c r="O5677">
        <v>0</v>
      </c>
      <c r="P5677">
        <v>78</v>
      </c>
      <c r="Q5677">
        <v>0</v>
      </c>
      <c r="R5677">
        <v>2</v>
      </c>
      <c r="S5677">
        <v>0</v>
      </c>
      <c r="T5677">
        <v>4</v>
      </c>
      <c r="U5677">
        <v>0</v>
      </c>
      <c r="V5677">
        <v>0</v>
      </c>
      <c r="W5677">
        <v>0</v>
      </c>
      <c r="X5677">
        <v>60.142605676913483</v>
      </c>
      <c r="Y5677">
        <v>0</v>
      </c>
      <c r="Z5677">
        <v>1.2283511859403524</v>
      </c>
      <c r="AA5677">
        <v>0</v>
      </c>
      <c r="AB5677">
        <v>13.083252430069713</v>
      </c>
      <c r="AC5677">
        <v>0</v>
      </c>
      <c r="AD5677">
        <v>0</v>
      </c>
      <c r="AE5677">
        <v>74.454209292923551</v>
      </c>
    </row>
    <row r="5678" spans="1:31" x14ac:dyDescent="0.3">
      <c r="A5678">
        <v>2700785</v>
      </c>
      <c r="B5678">
        <v>1</v>
      </c>
      <c r="C5678" t="s">
        <v>80</v>
      </c>
      <c r="D5678" t="s">
        <v>90</v>
      </c>
      <c r="E5678" t="s">
        <v>244</v>
      </c>
      <c r="F5678" t="s">
        <v>15912</v>
      </c>
      <c r="G5678" t="s">
        <v>968</v>
      </c>
      <c r="H5678" t="s">
        <v>187</v>
      </c>
      <c r="I5678" t="s">
        <v>136</v>
      </c>
      <c r="J5678" t="s">
        <v>137</v>
      </c>
      <c r="K5678" t="s">
        <v>138</v>
      </c>
      <c r="L5678" t="s">
        <v>15913</v>
      </c>
      <c r="M5678" t="s">
        <v>15914</v>
      </c>
      <c r="N5678">
        <v>0.89444444400000001</v>
      </c>
      <c r="O5678">
        <v>0</v>
      </c>
      <c r="P5678">
        <v>412</v>
      </c>
      <c r="Q5678">
        <v>0</v>
      </c>
      <c r="R5678">
        <v>0</v>
      </c>
      <c r="S5678">
        <v>0</v>
      </c>
      <c r="T5678">
        <v>73</v>
      </c>
      <c r="U5678">
        <v>0</v>
      </c>
      <c r="V5678">
        <v>0</v>
      </c>
      <c r="W5678">
        <v>0</v>
      </c>
      <c r="X5678">
        <v>74.69746082635757</v>
      </c>
      <c r="Y5678">
        <v>0</v>
      </c>
      <c r="Z5678">
        <v>0</v>
      </c>
      <c r="AA5678">
        <v>0</v>
      </c>
      <c r="AB5678">
        <v>47.783420365027645</v>
      </c>
      <c r="AC5678">
        <v>0</v>
      </c>
      <c r="AD5678">
        <v>0</v>
      </c>
      <c r="AE5678">
        <v>122.48088119138521</v>
      </c>
    </row>
    <row r="5679" spans="1:31" x14ac:dyDescent="0.3">
      <c r="A5679">
        <v>2700789</v>
      </c>
      <c r="B5679">
        <v>1</v>
      </c>
      <c r="C5679" t="s">
        <v>80</v>
      </c>
      <c r="D5679" t="s">
        <v>105</v>
      </c>
      <c r="E5679" t="s">
        <v>160</v>
      </c>
      <c r="F5679" t="s">
        <v>15915</v>
      </c>
      <c r="G5679" t="s">
        <v>134</v>
      </c>
      <c r="H5679" t="s">
        <v>135</v>
      </c>
      <c r="I5679" t="s">
        <v>136</v>
      </c>
      <c r="J5679" t="s">
        <v>137</v>
      </c>
      <c r="K5679" t="s">
        <v>138</v>
      </c>
      <c r="L5679" t="s">
        <v>15916</v>
      </c>
      <c r="M5679" t="s">
        <v>15917</v>
      </c>
      <c r="N5679">
        <v>7.6944444000000001E-2</v>
      </c>
      <c r="O5679">
        <v>0</v>
      </c>
      <c r="P5679">
        <v>1136</v>
      </c>
      <c r="Q5679">
        <v>0</v>
      </c>
      <c r="R5679">
        <v>19</v>
      </c>
      <c r="S5679">
        <v>3</v>
      </c>
      <c r="T5679">
        <v>96</v>
      </c>
      <c r="U5679">
        <v>1</v>
      </c>
      <c r="V5679">
        <v>0</v>
      </c>
      <c r="W5679">
        <v>0</v>
      </c>
      <c r="X5679">
        <v>17.6629966877532</v>
      </c>
      <c r="Y5679">
        <v>0</v>
      </c>
      <c r="Z5679">
        <v>0.76314488901730959</v>
      </c>
      <c r="AA5679">
        <v>3.5814598014637093</v>
      </c>
      <c r="AB5679">
        <v>8.8812469872964925</v>
      </c>
      <c r="AC5679">
        <v>10.453526150831848</v>
      </c>
      <c r="AD5679">
        <v>0</v>
      </c>
      <c r="AE5679">
        <v>41.342374516362554</v>
      </c>
    </row>
    <row r="5680" spans="1:31" x14ac:dyDescent="0.3">
      <c r="A5680">
        <v>2700791</v>
      </c>
      <c r="B5680">
        <v>1</v>
      </c>
      <c r="C5680" t="s">
        <v>80</v>
      </c>
      <c r="D5680" t="s">
        <v>98</v>
      </c>
      <c r="E5680" t="s">
        <v>184</v>
      </c>
      <c r="F5680" t="s">
        <v>15918</v>
      </c>
      <c r="G5680" t="s">
        <v>186</v>
      </c>
      <c r="H5680" t="s">
        <v>187</v>
      </c>
      <c r="I5680" t="s">
        <v>136</v>
      </c>
      <c r="J5680" t="s">
        <v>137</v>
      </c>
      <c r="K5680" t="s">
        <v>138</v>
      </c>
      <c r="L5680" t="s">
        <v>15919</v>
      </c>
      <c r="M5680" t="s">
        <v>15920</v>
      </c>
      <c r="N5680">
        <v>1.080833333</v>
      </c>
      <c r="O5680">
        <v>0</v>
      </c>
      <c r="P5680">
        <v>5</v>
      </c>
      <c r="Q5680">
        <v>0</v>
      </c>
      <c r="R5680">
        <v>8</v>
      </c>
      <c r="S5680">
        <v>0</v>
      </c>
      <c r="T5680">
        <v>1</v>
      </c>
      <c r="U5680">
        <v>0</v>
      </c>
      <c r="V5680">
        <v>0</v>
      </c>
      <c r="W5680">
        <v>0</v>
      </c>
      <c r="X5680">
        <v>1.5531956654234387</v>
      </c>
      <c r="Y5680">
        <v>0</v>
      </c>
      <c r="Z5680">
        <v>5.8718873804478289</v>
      </c>
      <c r="AA5680">
        <v>0</v>
      </c>
      <c r="AB5680">
        <v>0.93922857968707807</v>
      </c>
      <c r="AC5680">
        <v>0</v>
      </c>
      <c r="AD5680">
        <v>0</v>
      </c>
      <c r="AE5680">
        <v>8.3643116255583454</v>
      </c>
    </row>
    <row r="5681" spans="1:31" x14ac:dyDescent="0.3">
      <c r="A5681">
        <v>2700808</v>
      </c>
      <c r="B5681">
        <v>1</v>
      </c>
      <c r="C5681" t="s">
        <v>81</v>
      </c>
      <c r="D5681" t="s">
        <v>115</v>
      </c>
      <c r="E5681" t="s">
        <v>132</v>
      </c>
      <c r="F5681" t="s">
        <v>4040</v>
      </c>
      <c r="G5681" t="s">
        <v>134</v>
      </c>
      <c r="H5681" t="s">
        <v>135</v>
      </c>
      <c r="I5681" t="s">
        <v>136</v>
      </c>
      <c r="J5681" t="s">
        <v>137</v>
      </c>
      <c r="K5681" t="s">
        <v>138</v>
      </c>
      <c r="L5681" t="s">
        <v>15921</v>
      </c>
      <c r="M5681" t="s">
        <v>15922</v>
      </c>
      <c r="N5681">
        <v>0.73888888799999997</v>
      </c>
      <c r="O5681">
        <v>1</v>
      </c>
      <c r="P5681">
        <v>463</v>
      </c>
      <c r="Q5681">
        <v>0</v>
      </c>
      <c r="R5681">
        <v>15</v>
      </c>
      <c r="S5681">
        <v>2</v>
      </c>
      <c r="T5681">
        <v>28</v>
      </c>
      <c r="U5681">
        <v>0</v>
      </c>
      <c r="V5681">
        <v>0</v>
      </c>
      <c r="W5681">
        <v>0.14304567684083336</v>
      </c>
      <c r="X5681">
        <v>28.118202397001856</v>
      </c>
      <c r="Y5681">
        <v>0</v>
      </c>
      <c r="Z5681">
        <v>9.969946790194296</v>
      </c>
      <c r="AA5681">
        <v>13.894434835020281</v>
      </c>
      <c r="AB5681">
        <v>7.4886428815368022</v>
      </c>
      <c r="AC5681">
        <v>0</v>
      </c>
      <c r="AD5681">
        <v>0</v>
      </c>
      <c r="AE5681">
        <v>59.614272580594076</v>
      </c>
    </row>
    <row r="5682" spans="1:31" x14ac:dyDescent="0.3">
      <c r="A5682">
        <v>2700657</v>
      </c>
      <c r="B5682">
        <v>2</v>
      </c>
      <c r="C5682" t="s">
        <v>80</v>
      </c>
      <c r="D5682" t="s">
        <v>102</v>
      </c>
      <c r="E5682" t="s">
        <v>145</v>
      </c>
      <c r="F5682" t="s">
        <v>15923</v>
      </c>
      <c r="G5682" t="s">
        <v>232</v>
      </c>
      <c r="H5682" t="s">
        <v>135</v>
      </c>
      <c r="I5682" t="s">
        <v>136</v>
      </c>
      <c r="J5682" t="s">
        <v>137</v>
      </c>
      <c r="K5682" t="s">
        <v>138</v>
      </c>
      <c r="L5682" t="s">
        <v>15893</v>
      </c>
      <c r="M5682" t="s">
        <v>15924</v>
      </c>
      <c r="N5682">
        <v>0.37333333299999999</v>
      </c>
      <c r="O5682">
        <v>0</v>
      </c>
      <c r="P5682">
        <v>179</v>
      </c>
      <c r="Q5682">
        <v>0</v>
      </c>
      <c r="R5682">
        <v>97</v>
      </c>
      <c r="S5682">
        <v>0</v>
      </c>
      <c r="T5682">
        <v>22</v>
      </c>
      <c r="U5682">
        <v>0</v>
      </c>
      <c r="V5682">
        <v>0</v>
      </c>
      <c r="W5682">
        <v>0</v>
      </c>
      <c r="X5682">
        <v>8.0486597351116007</v>
      </c>
      <c r="Y5682">
        <v>0</v>
      </c>
      <c r="Z5682">
        <v>7.2977033836653717</v>
      </c>
      <c r="AA5682">
        <v>0</v>
      </c>
      <c r="AB5682">
        <v>0.51405805656292269</v>
      </c>
      <c r="AC5682">
        <v>0</v>
      </c>
      <c r="AD5682">
        <v>0</v>
      </c>
      <c r="AE5682">
        <v>15.860421175339894</v>
      </c>
    </row>
    <row r="5683" spans="1:31" x14ac:dyDescent="0.3">
      <c r="A5683">
        <v>2700820</v>
      </c>
      <c r="B5683">
        <v>1</v>
      </c>
      <c r="C5683" t="s">
        <v>81</v>
      </c>
      <c r="D5683" t="s">
        <v>126</v>
      </c>
      <c r="E5683" t="s">
        <v>145</v>
      </c>
      <c r="F5683" t="s">
        <v>4800</v>
      </c>
      <c r="G5683" t="s">
        <v>409</v>
      </c>
      <c r="H5683" t="s">
        <v>135</v>
      </c>
      <c r="I5683" t="s">
        <v>136</v>
      </c>
      <c r="J5683" t="s">
        <v>137</v>
      </c>
      <c r="K5683" t="s">
        <v>138</v>
      </c>
      <c r="L5683" t="s">
        <v>15925</v>
      </c>
      <c r="M5683" t="s">
        <v>15926</v>
      </c>
      <c r="N5683">
        <v>0.62444444399999999</v>
      </c>
      <c r="O5683">
        <v>2</v>
      </c>
      <c r="P5683">
        <v>175</v>
      </c>
      <c r="Q5683">
        <v>7</v>
      </c>
      <c r="R5683">
        <v>72</v>
      </c>
      <c r="S5683">
        <v>1</v>
      </c>
      <c r="T5683">
        <v>7</v>
      </c>
      <c r="U5683">
        <v>0</v>
      </c>
      <c r="V5683">
        <v>0</v>
      </c>
      <c r="W5683">
        <v>0.24265998801166669</v>
      </c>
      <c r="X5683">
        <v>10.519445520094317</v>
      </c>
      <c r="Y5683">
        <v>58.315456566706942</v>
      </c>
      <c r="Z5683">
        <v>51.210950646183676</v>
      </c>
      <c r="AA5683">
        <v>0.98656688129999992</v>
      </c>
      <c r="AB5683">
        <v>3.1896896834704562</v>
      </c>
      <c r="AC5683">
        <v>0</v>
      </c>
      <c r="AD5683">
        <v>0</v>
      </c>
      <c r="AE5683">
        <v>124.46476928576708</v>
      </c>
    </row>
    <row r="5684" spans="1:31" x14ac:dyDescent="0.3">
      <c r="A5684">
        <v>2700828</v>
      </c>
      <c r="B5684">
        <v>1</v>
      </c>
      <c r="C5684" t="s">
        <v>80</v>
      </c>
      <c r="D5684" t="s">
        <v>82</v>
      </c>
      <c r="E5684" t="s">
        <v>141</v>
      </c>
      <c r="F5684" t="s">
        <v>15755</v>
      </c>
      <c r="G5684" t="s">
        <v>1164</v>
      </c>
      <c r="H5684" t="s">
        <v>135</v>
      </c>
      <c r="I5684" t="s">
        <v>136</v>
      </c>
      <c r="J5684" t="s">
        <v>137</v>
      </c>
      <c r="K5684" t="s">
        <v>138</v>
      </c>
      <c r="L5684" t="s">
        <v>15927</v>
      </c>
      <c r="M5684" t="s">
        <v>15928</v>
      </c>
      <c r="N5684">
        <v>2.2438888879999999</v>
      </c>
      <c r="O5684">
        <v>0</v>
      </c>
      <c r="P5684">
        <v>663</v>
      </c>
      <c r="Q5684">
        <v>0</v>
      </c>
      <c r="R5684">
        <v>0</v>
      </c>
      <c r="S5684">
        <v>5</v>
      </c>
      <c r="T5684">
        <v>218</v>
      </c>
      <c r="U5684">
        <v>0</v>
      </c>
      <c r="V5684">
        <v>0</v>
      </c>
      <c r="W5684">
        <v>0</v>
      </c>
      <c r="X5684">
        <v>303.65695930551362</v>
      </c>
      <c r="Y5684">
        <v>0</v>
      </c>
      <c r="Z5684">
        <v>0</v>
      </c>
      <c r="AA5684">
        <v>877.32531260731525</v>
      </c>
      <c r="AB5684">
        <v>409.92462390441744</v>
      </c>
      <c r="AC5684">
        <v>0</v>
      </c>
      <c r="AD5684">
        <v>0</v>
      </c>
      <c r="AE5684">
        <v>1590.9068958172461</v>
      </c>
    </row>
    <row r="5685" spans="1:31" x14ac:dyDescent="0.3">
      <c r="A5685">
        <v>2700840</v>
      </c>
      <c r="B5685">
        <v>1</v>
      </c>
      <c r="C5685" t="s">
        <v>80</v>
      </c>
      <c r="D5685" t="s">
        <v>92</v>
      </c>
      <c r="E5685" t="s">
        <v>213</v>
      </c>
      <c r="F5685" t="s">
        <v>15929</v>
      </c>
      <c r="G5685" t="s">
        <v>831</v>
      </c>
      <c r="H5685" t="s">
        <v>187</v>
      </c>
      <c r="I5685" t="s">
        <v>136</v>
      </c>
      <c r="J5685" t="s">
        <v>137</v>
      </c>
      <c r="K5685" t="s">
        <v>138</v>
      </c>
      <c r="L5685" t="s">
        <v>15930</v>
      </c>
      <c r="M5685" t="s">
        <v>15931</v>
      </c>
      <c r="N5685">
        <v>1.9513888880000001</v>
      </c>
      <c r="O5685">
        <v>0</v>
      </c>
      <c r="P5685">
        <v>1</v>
      </c>
      <c r="Q5685">
        <v>0</v>
      </c>
      <c r="R5685">
        <v>0</v>
      </c>
      <c r="S5685">
        <v>0</v>
      </c>
      <c r="T5685">
        <v>0</v>
      </c>
      <c r="U5685">
        <v>0</v>
      </c>
      <c r="V5685">
        <v>0</v>
      </c>
      <c r="W5685">
        <v>0</v>
      </c>
      <c r="X5685">
        <v>0</v>
      </c>
      <c r="Y5685">
        <v>0</v>
      </c>
      <c r="Z5685">
        <v>0</v>
      </c>
      <c r="AA5685">
        <v>0</v>
      </c>
      <c r="AB5685">
        <v>0</v>
      </c>
      <c r="AC5685">
        <v>0</v>
      </c>
      <c r="AD5685">
        <v>0</v>
      </c>
      <c r="AE5685">
        <v>0</v>
      </c>
    </row>
    <row r="5686" spans="1:31" x14ac:dyDescent="0.3">
      <c r="A5686">
        <v>2700791</v>
      </c>
      <c r="B5686">
        <v>2</v>
      </c>
      <c r="C5686" t="s">
        <v>80</v>
      </c>
      <c r="D5686" t="s">
        <v>98</v>
      </c>
      <c r="E5686" t="s">
        <v>244</v>
      </c>
      <c r="F5686" t="s">
        <v>15932</v>
      </c>
      <c r="G5686" t="s">
        <v>186</v>
      </c>
      <c r="H5686" t="s">
        <v>187</v>
      </c>
      <c r="I5686" t="s">
        <v>136</v>
      </c>
      <c r="J5686" t="s">
        <v>137</v>
      </c>
      <c r="K5686" t="s">
        <v>138</v>
      </c>
      <c r="L5686" t="s">
        <v>15920</v>
      </c>
      <c r="M5686" t="s">
        <v>15933</v>
      </c>
      <c r="N5686">
        <v>1.3858333329999999</v>
      </c>
      <c r="O5686">
        <v>0</v>
      </c>
      <c r="P5686">
        <v>20</v>
      </c>
      <c r="Q5686">
        <v>0</v>
      </c>
      <c r="R5686">
        <v>27</v>
      </c>
      <c r="S5686">
        <v>0</v>
      </c>
      <c r="T5686">
        <v>10</v>
      </c>
      <c r="U5686">
        <v>0</v>
      </c>
      <c r="V5686">
        <v>0</v>
      </c>
      <c r="W5686">
        <v>0</v>
      </c>
      <c r="X5686">
        <v>5.5520072421641231</v>
      </c>
      <c r="Y5686">
        <v>0</v>
      </c>
      <c r="Z5686">
        <v>31.414608381296141</v>
      </c>
      <c r="AA5686">
        <v>0</v>
      </c>
      <c r="AB5686">
        <v>36.806324081734729</v>
      </c>
      <c r="AC5686">
        <v>0</v>
      </c>
      <c r="AD5686">
        <v>0</v>
      </c>
      <c r="AE5686">
        <v>73.772939705195</v>
      </c>
    </row>
    <row r="5687" spans="1:31" x14ac:dyDescent="0.3">
      <c r="A5687">
        <v>2700899</v>
      </c>
      <c r="B5687">
        <v>1</v>
      </c>
      <c r="C5687" t="s">
        <v>80</v>
      </c>
      <c r="D5687" t="s">
        <v>110</v>
      </c>
      <c r="E5687" t="s">
        <v>244</v>
      </c>
      <c r="F5687" t="s">
        <v>15934</v>
      </c>
      <c r="G5687" t="s">
        <v>165</v>
      </c>
      <c r="H5687" t="s">
        <v>187</v>
      </c>
      <c r="I5687" t="s">
        <v>136</v>
      </c>
      <c r="J5687" t="s">
        <v>137</v>
      </c>
      <c r="K5687" t="s">
        <v>166</v>
      </c>
      <c r="L5687" t="s">
        <v>15935</v>
      </c>
      <c r="M5687" t="s">
        <v>15936</v>
      </c>
      <c r="N5687">
        <v>0.58083333299999995</v>
      </c>
      <c r="O5687">
        <v>0</v>
      </c>
      <c r="P5687">
        <v>213</v>
      </c>
      <c r="Q5687">
        <v>0</v>
      </c>
      <c r="R5687">
        <v>0</v>
      </c>
      <c r="S5687">
        <v>0</v>
      </c>
      <c r="T5687">
        <v>6</v>
      </c>
      <c r="U5687">
        <v>0</v>
      </c>
      <c r="V5687">
        <v>0</v>
      </c>
      <c r="W5687">
        <v>0</v>
      </c>
      <c r="X5687">
        <v>26.946147832478708</v>
      </c>
      <c r="Y5687">
        <v>0</v>
      </c>
      <c r="Z5687">
        <v>0</v>
      </c>
      <c r="AA5687">
        <v>0</v>
      </c>
      <c r="AB5687">
        <v>2.7490240356558329</v>
      </c>
      <c r="AC5687">
        <v>0</v>
      </c>
      <c r="AD5687">
        <v>0</v>
      </c>
      <c r="AE5687">
        <v>29.69517186813454</v>
      </c>
    </row>
    <row r="5688" spans="1:31" x14ac:dyDescent="0.3">
      <c r="A5688">
        <v>2700917</v>
      </c>
      <c r="B5688">
        <v>1</v>
      </c>
      <c r="C5688" t="s">
        <v>80</v>
      </c>
      <c r="D5688" t="s">
        <v>88</v>
      </c>
      <c r="E5688" t="s">
        <v>184</v>
      </c>
      <c r="F5688" t="s">
        <v>15937</v>
      </c>
      <c r="G5688" t="s">
        <v>409</v>
      </c>
      <c r="H5688" t="s">
        <v>187</v>
      </c>
      <c r="I5688" t="s">
        <v>136</v>
      </c>
      <c r="J5688" t="s">
        <v>137</v>
      </c>
      <c r="K5688" t="s">
        <v>138</v>
      </c>
      <c r="L5688" t="s">
        <v>15938</v>
      </c>
      <c r="M5688" t="s">
        <v>15939</v>
      </c>
      <c r="N5688">
        <v>0.81083333300000004</v>
      </c>
      <c r="O5688">
        <v>0</v>
      </c>
      <c r="P5688">
        <v>167</v>
      </c>
      <c r="Q5688">
        <v>0</v>
      </c>
      <c r="R5688">
        <v>0</v>
      </c>
      <c r="S5688">
        <v>0</v>
      </c>
      <c r="T5688">
        <v>17</v>
      </c>
      <c r="U5688">
        <v>0</v>
      </c>
      <c r="V5688">
        <v>0</v>
      </c>
      <c r="W5688">
        <v>0</v>
      </c>
      <c r="X5688">
        <v>21.432715698343674</v>
      </c>
      <c r="Y5688">
        <v>0</v>
      </c>
      <c r="Z5688">
        <v>0</v>
      </c>
      <c r="AA5688">
        <v>0</v>
      </c>
      <c r="AB5688">
        <v>15.389395606717835</v>
      </c>
      <c r="AC5688">
        <v>0</v>
      </c>
      <c r="AD5688">
        <v>0</v>
      </c>
      <c r="AE5688">
        <v>36.822111305061512</v>
      </c>
    </row>
    <row r="5689" spans="1:31" x14ac:dyDescent="0.3">
      <c r="A5689">
        <v>2700940</v>
      </c>
      <c r="B5689">
        <v>1</v>
      </c>
      <c r="C5689" t="s">
        <v>81</v>
      </c>
      <c r="D5689" t="s">
        <v>120</v>
      </c>
      <c r="E5689" t="s">
        <v>160</v>
      </c>
      <c r="F5689" t="s">
        <v>281</v>
      </c>
      <c r="G5689" t="s">
        <v>134</v>
      </c>
      <c r="H5689" t="s">
        <v>135</v>
      </c>
      <c r="I5689" t="s">
        <v>169</v>
      </c>
      <c r="J5689" t="s">
        <v>137</v>
      </c>
      <c r="K5689" t="s">
        <v>138</v>
      </c>
      <c r="L5689" t="s">
        <v>15940</v>
      </c>
      <c r="M5689" t="s">
        <v>15941</v>
      </c>
      <c r="N5689">
        <v>3.9444444000000002E-2</v>
      </c>
      <c r="O5689">
        <v>3</v>
      </c>
      <c r="P5689">
        <v>2217</v>
      </c>
      <c r="Q5689">
        <v>169</v>
      </c>
      <c r="R5689">
        <v>138</v>
      </c>
      <c r="S5689">
        <v>18</v>
      </c>
      <c r="T5689">
        <v>265</v>
      </c>
      <c r="U5689">
        <v>1</v>
      </c>
      <c r="V5689">
        <v>0</v>
      </c>
      <c r="W5689">
        <v>0.15643053256496134</v>
      </c>
      <c r="X5689">
        <v>11.335172426586748</v>
      </c>
      <c r="Y5689">
        <v>15.143834252931761</v>
      </c>
      <c r="Z5689">
        <v>8.1875364664121779</v>
      </c>
      <c r="AA5689">
        <v>4.2267860422916756</v>
      </c>
      <c r="AB5689">
        <v>4.5397235647334684</v>
      </c>
      <c r="AC5689">
        <v>0</v>
      </c>
      <c r="AD5689">
        <v>0</v>
      </c>
      <c r="AE5689">
        <v>43.589483285520799</v>
      </c>
    </row>
    <row r="5690" spans="1:31" x14ac:dyDescent="0.3">
      <c r="A5690">
        <v>2700665</v>
      </c>
      <c r="B5690">
        <v>1</v>
      </c>
      <c r="C5690" t="s">
        <v>80</v>
      </c>
      <c r="D5690" t="s">
        <v>91</v>
      </c>
      <c r="E5690" t="s">
        <v>184</v>
      </c>
      <c r="F5690" t="s">
        <v>14635</v>
      </c>
      <c r="G5690" t="s">
        <v>165</v>
      </c>
      <c r="H5690" t="s">
        <v>187</v>
      </c>
      <c r="I5690" t="s">
        <v>136</v>
      </c>
      <c r="J5690" t="s">
        <v>137</v>
      </c>
      <c r="K5690" t="s">
        <v>166</v>
      </c>
      <c r="L5690" t="s">
        <v>15942</v>
      </c>
      <c r="M5690" t="s">
        <v>15943</v>
      </c>
      <c r="N5690">
        <v>5.6363888879999999</v>
      </c>
      <c r="O5690">
        <v>0</v>
      </c>
      <c r="P5690">
        <v>33</v>
      </c>
      <c r="Q5690">
        <v>0</v>
      </c>
      <c r="R5690">
        <v>0</v>
      </c>
      <c r="S5690">
        <v>0</v>
      </c>
      <c r="T5690">
        <v>3</v>
      </c>
      <c r="U5690">
        <v>0</v>
      </c>
      <c r="V5690">
        <v>0</v>
      </c>
      <c r="W5690">
        <v>0</v>
      </c>
      <c r="X5690">
        <v>33.88912249269206</v>
      </c>
      <c r="Y5690">
        <v>0</v>
      </c>
      <c r="Z5690">
        <v>0</v>
      </c>
      <c r="AA5690">
        <v>0</v>
      </c>
      <c r="AB5690">
        <v>12.406049520454264</v>
      </c>
      <c r="AC5690">
        <v>0</v>
      </c>
      <c r="AD5690">
        <v>0</v>
      </c>
      <c r="AE5690">
        <v>46.295172013146328</v>
      </c>
    </row>
    <row r="5691" spans="1:31" x14ac:dyDescent="0.3">
      <c r="A5691">
        <v>2700775</v>
      </c>
      <c r="B5691">
        <v>1</v>
      </c>
      <c r="C5691" t="s">
        <v>80</v>
      </c>
      <c r="D5691" t="s">
        <v>93</v>
      </c>
      <c r="E5691" t="s">
        <v>160</v>
      </c>
      <c r="F5691" t="s">
        <v>8570</v>
      </c>
      <c r="G5691" t="s">
        <v>134</v>
      </c>
      <c r="H5691" t="s">
        <v>135</v>
      </c>
      <c r="I5691" t="s">
        <v>136</v>
      </c>
      <c r="J5691" t="s">
        <v>137</v>
      </c>
      <c r="K5691" t="s">
        <v>138</v>
      </c>
      <c r="L5691" t="s">
        <v>15944</v>
      </c>
      <c r="M5691" t="s">
        <v>15945</v>
      </c>
      <c r="N5691">
        <v>1.7838888879999999</v>
      </c>
      <c r="O5691">
        <v>0</v>
      </c>
      <c r="P5691">
        <v>0</v>
      </c>
      <c r="Q5691">
        <v>12</v>
      </c>
      <c r="R5691">
        <v>0</v>
      </c>
      <c r="S5691">
        <v>1</v>
      </c>
      <c r="T5691">
        <v>0</v>
      </c>
      <c r="U5691">
        <v>0</v>
      </c>
      <c r="V5691">
        <v>0</v>
      </c>
      <c r="W5691">
        <v>0</v>
      </c>
      <c r="X5691">
        <v>0</v>
      </c>
      <c r="Y5691">
        <v>200.90903884919899</v>
      </c>
      <c r="Z5691">
        <v>0</v>
      </c>
      <c r="AA5691">
        <v>12.976774091159109</v>
      </c>
      <c r="AB5691">
        <v>0</v>
      </c>
      <c r="AC5691">
        <v>0</v>
      </c>
      <c r="AD5691">
        <v>0</v>
      </c>
      <c r="AE5691">
        <v>213.88581294035811</v>
      </c>
    </row>
    <row r="5692" spans="1:31" x14ac:dyDescent="0.3">
      <c r="A5692">
        <v>2700804</v>
      </c>
      <c r="B5692">
        <v>1</v>
      </c>
      <c r="C5692" t="s">
        <v>80</v>
      </c>
      <c r="D5692" t="s">
        <v>100</v>
      </c>
      <c r="E5692" t="s">
        <v>213</v>
      </c>
      <c r="F5692" t="s">
        <v>15946</v>
      </c>
      <c r="G5692" t="s">
        <v>688</v>
      </c>
      <c r="H5692" t="s">
        <v>187</v>
      </c>
      <c r="I5692" t="s">
        <v>136</v>
      </c>
      <c r="J5692" t="s">
        <v>137</v>
      </c>
      <c r="K5692" t="s">
        <v>138</v>
      </c>
      <c r="L5692" t="s">
        <v>15947</v>
      </c>
      <c r="M5692" t="s">
        <v>15948</v>
      </c>
      <c r="N5692">
        <v>3.159166666</v>
      </c>
      <c r="O5692">
        <v>0</v>
      </c>
      <c r="P5692">
        <v>1</v>
      </c>
      <c r="Q5692">
        <v>0</v>
      </c>
      <c r="R5692">
        <v>0</v>
      </c>
      <c r="S5692">
        <v>0</v>
      </c>
      <c r="T5692">
        <v>0</v>
      </c>
      <c r="U5692">
        <v>0</v>
      </c>
      <c r="V5692">
        <v>0</v>
      </c>
      <c r="W5692">
        <v>0</v>
      </c>
      <c r="X5692">
        <v>0.57437904560249997</v>
      </c>
      <c r="Y5692">
        <v>0</v>
      </c>
      <c r="Z5692">
        <v>0</v>
      </c>
      <c r="AA5692">
        <v>0</v>
      </c>
      <c r="AB5692">
        <v>0</v>
      </c>
      <c r="AC5692">
        <v>0</v>
      </c>
      <c r="AD5692">
        <v>0</v>
      </c>
      <c r="AE5692">
        <v>0.57437904560249997</v>
      </c>
    </row>
    <row r="5693" spans="1:31" x14ac:dyDescent="0.3">
      <c r="A5693">
        <v>2700812</v>
      </c>
      <c r="B5693">
        <v>1</v>
      </c>
      <c r="C5693" t="s">
        <v>80</v>
      </c>
      <c r="D5693" t="s">
        <v>100</v>
      </c>
      <c r="E5693" t="s">
        <v>160</v>
      </c>
      <c r="F5693" t="s">
        <v>1547</v>
      </c>
      <c r="G5693" t="s">
        <v>7372</v>
      </c>
      <c r="H5693" t="s">
        <v>135</v>
      </c>
      <c r="I5693" t="s">
        <v>136</v>
      </c>
      <c r="J5693" t="s">
        <v>137</v>
      </c>
      <c r="K5693" t="s">
        <v>138</v>
      </c>
      <c r="L5693" t="s">
        <v>15949</v>
      </c>
      <c r="M5693" t="s">
        <v>15950</v>
      </c>
      <c r="N5693">
        <v>1.008888888</v>
      </c>
      <c r="O5693">
        <v>6</v>
      </c>
      <c r="P5693">
        <v>11310</v>
      </c>
      <c r="Q5693">
        <v>4</v>
      </c>
      <c r="R5693">
        <v>206</v>
      </c>
      <c r="S5693">
        <v>16</v>
      </c>
      <c r="T5693">
        <v>906</v>
      </c>
      <c r="U5693">
        <v>0</v>
      </c>
      <c r="V5693">
        <v>1</v>
      </c>
      <c r="W5693">
        <v>48.083349618943636</v>
      </c>
      <c r="X5693">
        <v>1535.3210292841206</v>
      </c>
      <c r="Y5693">
        <v>70.30403392735407</v>
      </c>
      <c r="Z5693">
        <v>214.21680518463572</v>
      </c>
      <c r="AA5693">
        <v>2241.8040789309639</v>
      </c>
      <c r="AB5693">
        <v>981.51155385277923</v>
      </c>
      <c r="AC5693">
        <v>0</v>
      </c>
      <c r="AD5693">
        <v>0</v>
      </c>
      <c r="AE5693">
        <v>5091.2408507987966</v>
      </c>
    </row>
    <row r="5694" spans="1:31" x14ac:dyDescent="0.3">
      <c r="A5694">
        <v>2700812</v>
      </c>
      <c r="B5694">
        <v>2</v>
      </c>
      <c r="C5694" t="s">
        <v>80</v>
      </c>
      <c r="D5694" t="s">
        <v>100</v>
      </c>
      <c r="E5694" t="s">
        <v>145</v>
      </c>
      <c r="F5694" t="s">
        <v>15951</v>
      </c>
      <c r="G5694" t="s">
        <v>7372</v>
      </c>
      <c r="H5694" t="s">
        <v>135</v>
      </c>
      <c r="I5694" t="s">
        <v>136</v>
      </c>
      <c r="J5694" t="s">
        <v>137</v>
      </c>
      <c r="K5694" t="s">
        <v>138</v>
      </c>
      <c r="L5694" t="s">
        <v>15950</v>
      </c>
      <c r="M5694" t="s">
        <v>15952</v>
      </c>
      <c r="N5694">
        <v>0.50416666600000004</v>
      </c>
      <c r="O5694">
        <v>2</v>
      </c>
      <c r="P5694">
        <v>6544</v>
      </c>
      <c r="Q5694">
        <v>2</v>
      </c>
      <c r="R5694">
        <v>38</v>
      </c>
      <c r="S5694">
        <v>7</v>
      </c>
      <c r="T5694">
        <v>465</v>
      </c>
      <c r="U5694">
        <v>0</v>
      </c>
      <c r="V5694">
        <v>0</v>
      </c>
      <c r="W5694">
        <v>0.61928474658842914</v>
      </c>
      <c r="X5694">
        <v>423.72518951440253</v>
      </c>
      <c r="Y5694">
        <v>2.344914589430279</v>
      </c>
      <c r="Z5694">
        <v>17.007777488795195</v>
      </c>
      <c r="AA5694">
        <v>39.288858089005153</v>
      </c>
      <c r="AB5694">
        <v>277.12257928938715</v>
      </c>
      <c r="AC5694">
        <v>0</v>
      </c>
      <c r="AD5694">
        <v>0</v>
      </c>
      <c r="AE5694">
        <v>760.10860371760873</v>
      </c>
    </row>
    <row r="5695" spans="1:31" x14ac:dyDescent="0.3">
      <c r="A5695">
        <v>2700844</v>
      </c>
      <c r="B5695">
        <v>1</v>
      </c>
      <c r="C5695" t="s">
        <v>81</v>
      </c>
      <c r="D5695" t="s">
        <v>112</v>
      </c>
      <c r="E5695" t="s">
        <v>213</v>
      </c>
      <c r="F5695" t="s">
        <v>15953</v>
      </c>
      <c r="G5695" t="s">
        <v>688</v>
      </c>
      <c r="H5695" t="s">
        <v>187</v>
      </c>
      <c r="I5695" t="s">
        <v>136</v>
      </c>
      <c r="J5695" t="s">
        <v>137</v>
      </c>
      <c r="K5695" t="s">
        <v>138</v>
      </c>
      <c r="L5695" t="s">
        <v>15954</v>
      </c>
      <c r="M5695" t="s">
        <v>15955</v>
      </c>
      <c r="N5695">
        <v>2.2855555550000002</v>
      </c>
      <c r="O5695">
        <v>0</v>
      </c>
      <c r="P5695">
        <v>0</v>
      </c>
      <c r="Q5695">
        <v>0</v>
      </c>
      <c r="R5695">
        <v>1</v>
      </c>
      <c r="S5695">
        <v>0</v>
      </c>
      <c r="T5695">
        <v>0</v>
      </c>
      <c r="U5695">
        <v>0</v>
      </c>
      <c r="V5695">
        <v>0</v>
      </c>
      <c r="W5695">
        <v>0</v>
      </c>
      <c r="X5695">
        <v>0</v>
      </c>
      <c r="Y5695">
        <v>0</v>
      </c>
      <c r="Z5695">
        <v>0</v>
      </c>
      <c r="AA5695">
        <v>0</v>
      </c>
      <c r="AB5695">
        <v>0</v>
      </c>
      <c r="AC5695">
        <v>0</v>
      </c>
      <c r="AD5695">
        <v>0</v>
      </c>
      <c r="AE5695">
        <v>0</v>
      </c>
    </row>
    <row r="5696" spans="1:31" x14ac:dyDescent="0.3">
      <c r="A5696">
        <v>2700885</v>
      </c>
      <c r="B5696">
        <v>1</v>
      </c>
      <c r="C5696" t="s">
        <v>81</v>
      </c>
      <c r="D5696" t="s">
        <v>121</v>
      </c>
      <c r="E5696" t="s">
        <v>132</v>
      </c>
      <c r="F5696" t="s">
        <v>6722</v>
      </c>
      <c r="G5696" t="s">
        <v>134</v>
      </c>
      <c r="H5696" t="s">
        <v>135</v>
      </c>
      <c r="I5696" t="s">
        <v>136</v>
      </c>
      <c r="J5696" t="s">
        <v>137</v>
      </c>
      <c r="K5696" t="s">
        <v>138</v>
      </c>
      <c r="L5696" t="s">
        <v>15956</v>
      </c>
      <c r="M5696" t="s">
        <v>15957</v>
      </c>
      <c r="N5696">
        <v>0.12777777700000001</v>
      </c>
      <c r="O5696">
        <v>7</v>
      </c>
      <c r="P5696">
        <v>1596</v>
      </c>
      <c r="Q5696">
        <v>10</v>
      </c>
      <c r="R5696">
        <v>75</v>
      </c>
      <c r="S5696">
        <v>5</v>
      </c>
      <c r="T5696">
        <v>65</v>
      </c>
      <c r="U5696">
        <v>0</v>
      </c>
      <c r="V5696">
        <v>0</v>
      </c>
      <c r="W5696">
        <v>0.17029099439333339</v>
      </c>
      <c r="X5696">
        <v>23.178038284788141</v>
      </c>
      <c r="Y5696">
        <v>2.7117128053581228</v>
      </c>
      <c r="Z5696">
        <v>4.2566538858619873</v>
      </c>
      <c r="AA5696">
        <v>0.52210867945255557</v>
      </c>
      <c r="AB5696">
        <v>5.220917315066135</v>
      </c>
      <c r="AC5696">
        <v>0</v>
      </c>
      <c r="AD5696">
        <v>0</v>
      </c>
      <c r="AE5696">
        <v>36.059721964920271</v>
      </c>
    </row>
    <row r="5697" spans="1:31" x14ac:dyDescent="0.3">
      <c r="A5697">
        <v>2700897</v>
      </c>
      <c r="B5697">
        <v>1</v>
      </c>
      <c r="C5697" t="s">
        <v>80</v>
      </c>
      <c r="D5697" t="s">
        <v>109</v>
      </c>
      <c r="E5697" t="s">
        <v>184</v>
      </c>
      <c r="F5697" t="s">
        <v>6027</v>
      </c>
      <c r="G5697" t="s">
        <v>186</v>
      </c>
      <c r="H5697" t="s">
        <v>187</v>
      </c>
      <c r="I5697" t="s">
        <v>136</v>
      </c>
      <c r="J5697" t="s">
        <v>137</v>
      </c>
      <c r="K5697" t="s">
        <v>138</v>
      </c>
      <c r="L5697" t="s">
        <v>15958</v>
      </c>
      <c r="M5697" t="s">
        <v>15959</v>
      </c>
      <c r="N5697">
        <v>1.3955555550000001</v>
      </c>
      <c r="O5697">
        <v>0</v>
      </c>
      <c r="P5697">
        <v>75</v>
      </c>
      <c r="Q5697">
        <v>0</v>
      </c>
      <c r="R5697">
        <v>0</v>
      </c>
      <c r="S5697">
        <v>0</v>
      </c>
      <c r="T5697">
        <v>4</v>
      </c>
      <c r="U5697">
        <v>0</v>
      </c>
      <c r="V5697">
        <v>0</v>
      </c>
      <c r="W5697">
        <v>0</v>
      </c>
      <c r="X5697">
        <v>11.946047372428067</v>
      </c>
      <c r="Y5697">
        <v>0</v>
      </c>
      <c r="Z5697">
        <v>0</v>
      </c>
      <c r="AA5697">
        <v>0</v>
      </c>
      <c r="AB5697">
        <v>1.0883987711046597</v>
      </c>
      <c r="AC5697">
        <v>0</v>
      </c>
      <c r="AD5697">
        <v>0</v>
      </c>
      <c r="AE5697">
        <v>13.034446143532726</v>
      </c>
    </row>
    <row r="5698" spans="1:31" x14ac:dyDescent="0.3">
      <c r="A5698">
        <v>2700900</v>
      </c>
      <c r="B5698">
        <v>1</v>
      </c>
      <c r="C5698" t="s">
        <v>80</v>
      </c>
      <c r="D5698" t="s">
        <v>96</v>
      </c>
      <c r="E5698" t="s">
        <v>213</v>
      </c>
      <c r="F5698" t="s">
        <v>15960</v>
      </c>
      <c r="G5698" t="s">
        <v>688</v>
      </c>
      <c r="H5698" t="s">
        <v>187</v>
      </c>
      <c r="I5698" t="s">
        <v>136</v>
      </c>
      <c r="J5698" t="s">
        <v>137</v>
      </c>
      <c r="K5698" t="s">
        <v>138</v>
      </c>
      <c r="L5698" t="s">
        <v>15961</v>
      </c>
      <c r="M5698" t="s">
        <v>15962</v>
      </c>
      <c r="N5698">
        <v>1.8388888880000001</v>
      </c>
      <c r="O5698">
        <v>0</v>
      </c>
      <c r="P5698">
        <v>1</v>
      </c>
      <c r="Q5698">
        <v>0</v>
      </c>
      <c r="R5698">
        <v>0</v>
      </c>
      <c r="S5698">
        <v>0</v>
      </c>
      <c r="T5698">
        <v>0</v>
      </c>
      <c r="U5698">
        <v>0</v>
      </c>
      <c r="V5698">
        <v>0</v>
      </c>
      <c r="W5698">
        <v>0</v>
      </c>
      <c r="X5698">
        <v>1.048111088287581</v>
      </c>
      <c r="Y5698">
        <v>0</v>
      </c>
      <c r="Z5698">
        <v>0</v>
      </c>
      <c r="AA5698">
        <v>0</v>
      </c>
      <c r="AB5698">
        <v>0</v>
      </c>
      <c r="AC5698">
        <v>0</v>
      </c>
      <c r="AD5698">
        <v>0</v>
      </c>
      <c r="AE5698">
        <v>1.048111088287581</v>
      </c>
    </row>
    <row r="5699" spans="1:31" x14ac:dyDescent="0.3">
      <c r="A5699">
        <v>2700913</v>
      </c>
      <c r="B5699">
        <v>1</v>
      </c>
      <c r="C5699" t="s">
        <v>80</v>
      </c>
      <c r="D5699" t="s">
        <v>97</v>
      </c>
      <c r="E5699" t="s">
        <v>145</v>
      </c>
      <c r="F5699" t="s">
        <v>15963</v>
      </c>
      <c r="G5699" t="s">
        <v>2651</v>
      </c>
      <c r="H5699" t="s">
        <v>135</v>
      </c>
      <c r="I5699" t="s">
        <v>136</v>
      </c>
      <c r="J5699" t="s">
        <v>137</v>
      </c>
      <c r="K5699" t="s">
        <v>166</v>
      </c>
      <c r="L5699" t="s">
        <v>15964</v>
      </c>
      <c r="M5699" t="s">
        <v>15965</v>
      </c>
      <c r="N5699">
        <v>0.87583333299999999</v>
      </c>
      <c r="O5699">
        <v>2</v>
      </c>
      <c r="P5699">
        <v>8</v>
      </c>
      <c r="Q5699">
        <v>4</v>
      </c>
      <c r="R5699">
        <v>29</v>
      </c>
      <c r="S5699">
        <v>15</v>
      </c>
      <c r="T5699">
        <v>13</v>
      </c>
      <c r="U5699">
        <v>5</v>
      </c>
      <c r="V5699">
        <v>0</v>
      </c>
      <c r="W5699">
        <v>0.3202499624516667</v>
      </c>
      <c r="X5699">
        <v>2.2901658693879732</v>
      </c>
      <c r="Y5699">
        <v>13.798013717630973</v>
      </c>
      <c r="Z5699">
        <v>8.0050861938551829</v>
      </c>
      <c r="AA5699">
        <v>87.991077499413848</v>
      </c>
      <c r="AB5699">
        <v>17.616320281750212</v>
      </c>
      <c r="AC5699">
        <v>164.30179000577985</v>
      </c>
      <c r="AD5699">
        <v>0</v>
      </c>
      <c r="AE5699">
        <v>294.32270353026968</v>
      </c>
    </row>
    <row r="5700" spans="1:31" x14ac:dyDescent="0.3">
      <c r="A5700">
        <v>2700915</v>
      </c>
      <c r="B5700">
        <v>1</v>
      </c>
      <c r="C5700" t="s">
        <v>81</v>
      </c>
      <c r="D5700" t="s">
        <v>122</v>
      </c>
      <c r="E5700" t="s">
        <v>213</v>
      </c>
      <c r="F5700" t="s">
        <v>15966</v>
      </c>
      <c r="G5700" t="s">
        <v>688</v>
      </c>
      <c r="H5700" t="s">
        <v>187</v>
      </c>
      <c r="I5700" t="s">
        <v>136</v>
      </c>
      <c r="J5700" t="s">
        <v>137</v>
      </c>
      <c r="K5700" t="s">
        <v>138</v>
      </c>
      <c r="L5700" t="s">
        <v>15967</v>
      </c>
      <c r="M5700" t="s">
        <v>15968</v>
      </c>
      <c r="N5700">
        <v>2.1936111110000001</v>
      </c>
      <c r="O5700">
        <v>0</v>
      </c>
      <c r="P5700">
        <v>1</v>
      </c>
      <c r="Q5700">
        <v>0</v>
      </c>
      <c r="R5700">
        <v>0</v>
      </c>
      <c r="S5700">
        <v>0</v>
      </c>
      <c r="T5700">
        <v>0</v>
      </c>
      <c r="U5700">
        <v>0</v>
      </c>
      <c r="V5700">
        <v>0</v>
      </c>
      <c r="W5700">
        <v>0</v>
      </c>
      <c r="X5700">
        <v>5.1432729722779721E-2</v>
      </c>
      <c r="Y5700">
        <v>0</v>
      </c>
      <c r="Z5700">
        <v>0</v>
      </c>
      <c r="AA5700">
        <v>0</v>
      </c>
      <c r="AB5700">
        <v>0</v>
      </c>
      <c r="AC5700">
        <v>0</v>
      </c>
      <c r="AD5700">
        <v>0</v>
      </c>
      <c r="AE5700">
        <v>5.1432729722779721E-2</v>
      </c>
    </row>
    <row r="5701" spans="1:31" x14ac:dyDescent="0.3">
      <c r="A5701">
        <v>2700926</v>
      </c>
      <c r="B5701">
        <v>1</v>
      </c>
      <c r="C5701" t="s">
        <v>80</v>
      </c>
      <c r="D5701" t="s">
        <v>83</v>
      </c>
      <c r="E5701" t="s">
        <v>244</v>
      </c>
      <c r="F5701" t="s">
        <v>15969</v>
      </c>
      <c r="G5701" t="s">
        <v>273</v>
      </c>
      <c r="H5701" t="s">
        <v>187</v>
      </c>
      <c r="I5701" t="s">
        <v>136</v>
      </c>
      <c r="J5701" t="s">
        <v>137</v>
      </c>
      <c r="K5701" t="s">
        <v>138</v>
      </c>
      <c r="L5701" t="s">
        <v>15970</v>
      </c>
      <c r="M5701" t="s">
        <v>15971</v>
      </c>
      <c r="N5701">
        <v>1.571666666</v>
      </c>
      <c r="O5701">
        <v>0</v>
      </c>
      <c r="P5701">
        <v>3</v>
      </c>
      <c r="Q5701">
        <v>0</v>
      </c>
      <c r="R5701">
        <v>0</v>
      </c>
      <c r="S5701">
        <v>0</v>
      </c>
      <c r="T5701">
        <v>47</v>
      </c>
      <c r="U5701">
        <v>0</v>
      </c>
      <c r="V5701">
        <v>0</v>
      </c>
      <c r="W5701">
        <v>0</v>
      </c>
      <c r="X5701">
        <v>10.723306301633801</v>
      </c>
      <c r="Y5701">
        <v>0</v>
      </c>
      <c r="Z5701">
        <v>0</v>
      </c>
      <c r="AA5701">
        <v>0</v>
      </c>
      <c r="AB5701">
        <v>82.90617970163359</v>
      </c>
      <c r="AC5701">
        <v>0</v>
      </c>
      <c r="AD5701">
        <v>0</v>
      </c>
      <c r="AE5701">
        <v>93.629486003267388</v>
      </c>
    </row>
    <row r="5702" spans="1:31" x14ac:dyDescent="0.3">
      <c r="A5702">
        <v>2700935</v>
      </c>
      <c r="B5702">
        <v>1</v>
      </c>
      <c r="C5702" t="s">
        <v>80</v>
      </c>
      <c r="D5702" t="s">
        <v>92</v>
      </c>
      <c r="E5702" t="s">
        <v>213</v>
      </c>
      <c r="F5702" t="s">
        <v>15972</v>
      </c>
      <c r="G5702" t="s">
        <v>831</v>
      </c>
      <c r="H5702" t="s">
        <v>187</v>
      </c>
      <c r="I5702" t="s">
        <v>136</v>
      </c>
      <c r="J5702" t="s">
        <v>137</v>
      </c>
      <c r="K5702" t="s">
        <v>138</v>
      </c>
      <c r="L5702" t="s">
        <v>15973</v>
      </c>
      <c r="M5702" t="s">
        <v>15974</v>
      </c>
      <c r="N5702">
        <v>0.78222222200000002</v>
      </c>
      <c r="O5702">
        <v>0</v>
      </c>
      <c r="P5702">
        <v>1</v>
      </c>
      <c r="Q5702">
        <v>0</v>
      </c>
      <c r="R5702">
        <v>0</v>
      </c>
      <c r="S5702">
        <v>0</v>
      </c>
      <c r="T5702">
        <v>0</v>
      </c>
      <c r="U5702">
        <v>0</v>
      </c>
      <c r="V5702">
        <v>0</v>
      </c>
      <c r="W5702">
        <v>0</v>
      </c>
      <c r="X5702">
        <v>0.70972322533282151</v>
      </c>
      <c r="Y5702">
        <v>0</v>
      </c>
      <c r="Z5702">
        <v>0</v>
      </c>
      <c r="AA5702">
        <v>0</v>
      </c>
      <c r="AB5702">
        <v>0</v>
      </c>
      <c r="AC5702">
        <v>0</v>
      </c>
      <c r="AD5702">
        <v>0</v>
      </c>
      <c r="AE5702">
        <v>0.70972322533282151</v>
      </c>
    </row>
    <row r="5703" spans="1:31" x14ac:dyDescent="0.3">
      <c r="A5703">
        <v>2700941</v>
      </c>
      <c r="B5703">
        <v>1</v>
      </c>
      <c r="C5703" t="s">
        <v>80</v>
      </c>
      <c r="D5703" t="s">
        <v>110</v>
      </c>
      <c r="E5703" t="s">
        <v>244</v>
      </c>
      <c r="F5703" t="s">
        <v>15975</v>
      </c>
      <c r="G5703" t="s">
        <v>346</v>
      </c>
      <c r="H5703" t="s">
        <v>187</v>
      </c>
      <c r="I5703" t="s">
        <v>136</v>
      </c>
      <c r="J5703" t="s">
        <v>137</v>
      </c>
      <c r="K5703" t="s">
        <v>166</v>
      </c>
      <c r="L5703" t="s">
        <v>15976</v>
      </c>
      <c r="M5703" t="s">
        <v>15977</v>
      </c>
      <c r="N5703">
        <v>1.483333333</v>
      </c>
      <c r="O5703">
        <v>0</v>
      </c>
      <c r="P5703">
        <v>0</v>
      </c>
      <c r="Q5703">
        <v>0</v>
      </c>
      <c r="R5703">
        <v>0</v>
      </c>
      <c r="S5703">
        <v>0</v>
      </c>
      <c r="T5703">
        <v>21</v>
      </c>
      <c r="U5703">
        <v>0</v>
      </c>
      <c r="V5703">
        <v>0</v>
      </c>
      <c r="W5703">
        <v>0</v>
      </c>
      <c r="X5703">
        <v>0</v>
      </c>
      <c r="Y5703">
        <v>0</v>
      </c>
      <c r="Z5703">
        <v>0</v>
      </c>
      <c r="AA5703">
        <v>0</v>
      </c>
      <c r="AB5703">
        <v>184.6506665243717</v>
      </c>
      <c r="AC5703">
        <v>0</v>
      </c>
      <c r="AD5703">
        <v>0</v>
      </c>
      <c r="AE5703">
        <v>184.6506665243717</v>
      </c>
    </row>
    <row r="5704" spans="1:31" x14ac:dyDescent="0.3">
      <c r="A5704">
        <v>2700944</v>
      </c>
      <c r="B5704">
        <v>1</v>
      </c>
      <c r="C5704" t="s">
        <v>80</v>
      </c>
      <c r="D5704" t="s">
        <v>92</v>
      </c>
      <c r="E5704" t="s">
        <v>213</v>
      </c>
      <c r="F5704" t="s">
        <v>15978</v>
      </c>
      <c r="G5704" t="s">
        <v>831</v>
      </c>
      <c r="H5704" t="s">
        <v>187</v>
      </c>
      <c r="I5704" t="s">
        <v>136</v>
      </c>
      <c r="J5704" t="s">
        <v>137</v>
      </c>
      <c r="K5704" t="s">
        <v>138</v>
      </c>
      <c r="L5704" t="s">
        <v>15979</v>
      </c>
      <c r="M5704" t="s">
        <v>15980</v>
      </c>
      <c r="N5704">
        <v>1.1530555549999999</v>
      </c>
      <c r="O5704">
        <v>0</v>
      </c>
      <c r="P5704">
        <v>1</v>
      </c>
      <c r="Q5704">
        <v>0</v>
      </c>
      <c r="R5704">
        <v>0</v>
      </c>
      <c r="S5704">
        <v>0</v>
      </c>
      <c r="T5704">
        <v>0</v>
      </c>
      <c r="U5704">
        <v>0</v>
      </c>
      <c r="V5704">
        <v>0</v>
      </c>
      <c r="W5704">
        <v>0</v>
      </c>
      <c r="X5704">
        <v>0.27759068495442285</v>
      </c>
      <c r="Y5704">
        <v>0</v>
      </c>
      <c r="Z5704">
        <v>0</v>
      </c>
      <c r="AA5704">
        <v>0</v>
      </c>
      <c r="AB5704">
        <v>0</v>
      </c>
      <c r="AC5704">
        <v>0</v>
      </c>
      <c r="AD5704">
        <v>0</v>
      </c>
      <c r="AE5704">
        <v>0.27759068495442285</v>
      </c>
    </row>
    <row r="5705" spans="1:31" x14ac:dyDescent="0.3">
      <c r="A5705">
        <v>2700957</v>
      </c>
      <c r="B5705">
        <v>1</v>
      </c>
      <c r="C5705" t="s">
        <v>80</v>
      </c>
      <c r="D5705" t="s">
        <v>85</v>
      </c>
      <c r="E5705" t="s">
        <v>244</v>
      </c>
      <c r="F5705" t="s">
        <v>15981</v>
      </c>
      <c r="G5705" t="s">
        <v>165</v>
      </c>
      <c r="H5705" t="s">
        <v>187</v>
      </c>
      <c r="I5705" t="s">
        <v>136</v>
      </c>
      <c r="J5705" t="s">
        <v>137</v>
      </c>
      <c r="K5705" t="s">
        <v>166</v>
      </c>
      <c r="L5705" t="s">
        <v>15982</v>
      </c>
      <c r="M5705" t="s">
        <v>15983</v>
      </c>
      <c r="N5705">
        <v>0.68166666600000003</v>
      </c>
      <c r="O5705">
        <v>0</v>
      </c>
      <c r="P5705">
        <v>506</v>
      </c>
      <c r="Q5705">
        <v>0</v>
      </c>
      <c r="R5705">
        <v>0</v>
      </c>
      <c r="S5705">
        <v>0</v>
      </c>
      <c r="T5705">
        <v>7</v>
      </c>
      <c r="U5705">
        <v>0</v>
      </c>
      <c r="V5705">
        <v>0</v>
      </c>
      <c r="W5705">
        <v>0</v>
      </c>
      <c r="X5705">
        <v>76.826805658033678</v>
      </c>
      <c r="Y5705">
        <v>0</v>
      </c>
      <c r="Z5705">
        <v>0</v>
      </c>
      <c r="AA5705">
        <v>0</v>
      </c>
      <c r="AB5705">
        <v>8.8483115845324143</v>
      </c>
      <c r="AC5705">
        <v>0</v>
      </c>
      <c r="AD5705">
        <v>0</v>
      </c>
      <c r="AE5705">
        <v>85.675117242566088</v>
      </c>
    </row>
    <row r="5706" spans="1:31" x14ac:dyDescent="0.3">
      <c r="A5706">
        <v>2700958</v>
      </c>
      <c r="B5706">
        <v>1</v>
      </c>
      <c r="C5706" t="s">
        <v>80</v>
      </c>
      <c r="D5706" t="s">
        <v>83</v>
      </c>
      <c r="E5706" t="s">
        <v>184</v>
      </c>
      <c r="F5706" t="s">
        <v>15984</v>
      </c>
      <c r="G5706" t="s">
        <v>186</v>
      </c>
      <c r="H5706" t="s">
        <v>187</v>
      </c>
      <c r="I5706" t="s">
        <v>136</v>
      </c>
      <c r="J5706" t="s">
        <v>137</v>
      </c>
      <c r="K5706" t="s">
        <v>138</v>
      </c>
      <c r="L5706" t="s">
        <v>15985</v>
      </c>
      <c r="M5706" t="s">
        <v>15986</v>
      </c>
      <c r="N5706">
        <v>1.29</v>
      </c>
      <c r="O5706">
        <v>0</v>
      </c>
      <c r="P5706">
        <v>107</v>
      </c>
      <c r="Q5706">
        <v>0</v>
      </c>
      <c r="R5706">
        <v>0</v>
      </c>
      <c r="S5706">
        <v>0</v>
      </c>
      <c r="T5706">
        <v>27</v>
      </c>
      <c r="U5706">
        <v>0</v>
      </c>
      <c r="V5706">
        <v>0</v>
      </c>
      <c r="W5706">
        <v>0</v>
      </c>
      <c r="X5706">
        <v>31.483362093295103</v>
      </c>
      <c r="Y5706">
        <v>0</v>
      </c>
      <c r="Z5706">
        <v>0</v>
      </c>
      <c r="AA5706">
        <v>0</v>
      </c>
      <c r="AB5706">
        <v>48.823427296189557</v>
      </c>
      <c r="AC5706">
        <v>0</v>
      </c>
      <c r="AD5706">
        <v>0</v>
      </c>
      <c r="AE5706">
        <v>80.306789389484663</v>
      </c>
    </row>
    <row r="5707" spans="1:31" x14ac:dyDescent="0.3">
      <c r="A5707">
        <v>2701000</v>
      </c>
      <c r="B5707">
        <v>1</v>
      </c>
      <c r="C5707" t="s">
        <v>80</v>
      </c>
      <c r="D5707" t="s">
        <v>110</v>
      </c>
      <c r="E5707" t="s">
        <v>244</v>
      </c>
      <c r="F5707" t="s">
        <v>15987</v>
      </c>
      <c r="G5707" t="s">
        <v>409</v>
      </c>
      <c r="H5707" t="s">
        <v>187</v>
      </c>
      <c r="I5707" t="s">
        <v>136</v>
      </c>
      <c r="J5707" t="s">
        <v>137</v>
      </c>
      <c r="K5707" t="s">
        <v>138</v>
      </c>
      <c r="L5707" t="s">
        <v>15988</v>
      </c>
      <c r="M5707" t="s">
        <v>15989</v>
      </c>
      <c r="N5707">
        <v>0.48861111099999999</v>
      </c>
      <c r="O5707">
        <v>0</v>
      </c>
      <c r="P5707">
        <v>426</v>
      </c>
      <c r="Q5707">
        <v>0</v>
      </c>
      <c r="R5707">
        <v>0</v>
      </c>
      <c r="S5707">
        <v>0</v>
      </c>
      <c r="T5707">
        <v>36</v>
      </c>
      <c r="U5707">
        <v>0</v>
      </c>
      <c r="V5707">
        <v>0</v>
      </c>
      <c r="W5707">
        <v>0</v>
      </c>
      <c r="X5707">
        <v>47.863181645037045</v>
      </c>
      <c r="Y5707">
        <v>0</v>
      </c>
      <c r="Z5707">
        <v>0</v>
      </c>
      <c r="AA5707">
        <v>0</v>
      </c>
      <c r="AB5707">
        <v>20.223282997097169</v>
      </c>
      <c r="AC5707">
        <v>0</v>
      </c>
      <c r="AD5707">
        <v>0</v>
      </c>
      <c r="AE5707">
        <v>68.086464642134217</v>
      </c>
    </row>
    <row r="5708" spans="1:31" x14ac:dyDescent="0.3">
      <c r="A5708">
        <v>2701009</v>
      </c>
      <c r="B5708">
        <v>1</v>
      </c>
      <c r="C5708" t="s">
        <v>80</v>
      </c>
      <c r="D5708" t="s">
        <v>85</v>
      </c>
      <c r="E5708" t="s">
        <v>184</v>
      </c>
      <c r="F5708" t="s">
        <v>15990</v>
      </c>
      <c r="G5708" t="s">
        <v>165</v>
      </c>
      <c r="H5708" t="s">
        <v>187</v>
      </c>
      <c r="I5708" t="s">
        <v>136</v>
      </c>
      <c r="J5708" t="s">
        <v>137</v>
      </c>
      <c r="K5708" t="s">
        <v>166</v>
      </c>
      <c r="L5708" t="s">
        <v>15991</v>
      </c>
      <c r="M5708" t="s">
        <v>15992</v>
      </c>
      <c r="N5708">
        <v>0.58750000000000002</v>
      </c>
      <c r="O5708">
        <v>0</v>
      </c>
      <c r="P5708">
        <v>105</v>
      </c>
      <c r="Q5708">
        <v>0</v>
      </c>
      <c r="R5708">
        <v>0</v>
      </c>
      <c r="S5708">
        <v>0</v>
      </c>
      <c r="T5708">
        <v>12</v>
      </c>
      <c r="U5708">
        <v>0</v>
      </c>
      <c r="V5708">
        <v>0</v>
      </c>
      <c r="W5708">
        <v>0</v>
      </c>
      <c r="X5708">
        <v>12.918161563402474</v>
      </c>
      <c r="Y5708">
        <v>0</v>
      </c>
      <c r="Z5708">
        <v>0</v>
      </c>
      <c r="AA5708">
        <v>0</v>
      </c>
      <c r="AB5708">
        <v>7.8334864382911205</v>
      </c>
      <c r="AC5708">
        <v>0</v>
      </c>
      <c r="AD5708">
        <v>0</v>
      </c>
      <c r="AE5708">
        <v>20.751648001693596</v>
      </c>
    </row>
    <row r="5709" spans="1:31" x14ac:dyDescent="0.3">
      <c r="A5709">
        <v>2694769</v>
      </c>
      <c r="B5709">
        <v>1</v>
      </c>
      <c r="C5709" t="s">
        <v>80</v>
      </c>
      <c r="D5709" t="s">
        <v>97</v>
      </c>
      <c r="E5709" t="s">
        <v>160</v>
      </c>
      <c r="F5709" t="s">
        <v>15993</v>
      </c>
      <c r="G5709" t="s">
        <v>134</v>
      </c>
      <c r="H5709" t="s">
        <v>135</v>
      </c>
      <c r="I5709" t="s">
        <v>136</v>
      </c>
      <c r="J5709" t="s">
        <v>137</v>
      </c>
      <c r="K5709" t="s">
        <v>138</v>
      </c>
      <c r="L5709" t="s">
        <v>15994</v>
      </c>
      <c r="M5709" t="s">
        <v>15995</v>
      </c>
      <c r="N5709">
        <v>0.32416666599999999</v>
      </c>
      <c r="O5709">
        <v>5</v>
      </c>
      <c r="P5709">
        <v>1895</v>
      </c>
      <c r="Q5709">
        <v>5</v>
      </c>
      <c r="R5709">
        <v>323</v>
      </c>
      <c r="S5709">
        <v>18</v>
      </c>
      <c r="T5709">
        <v>224</v>
      </c>
      <c r="U5709">
        <v>1</v>
      </c>
      <c r="V5709">
        <v>0</v>
      </c>
      <c r="W5709">
        <v>6.4688267182925401</v>
      </c>
      <c r="X5709">
        <v>122.57891415876387</v>
      </c>
      <c r="Y5709">
        <v>0.75640680441446329</v>
      </c>
      <c r="Z5709">
        <v>42.411171364876282</v>
      </c>
      <c r="AA5709">
        <v>25.041447528593917</v>
      </c>
      <c r="AB5709">
        <v>90.820480617598264</v>
      </c>
      <c r="AC5709">
        <v>117.89201025662766</v>
      </c>
      <c r="AD5709">
        <v>0</v>
      </c>
      <c r="AE5709">
        <v>405.969257449167</v>
      </c>
    </row>
    <row r="5710" spans="1:31" x14ac:dyDescent="0.3">
      <c r="A5710">
        <v>2697889</v>
      </c>
      <c r="B5710">
        <v>1</v>
      </c>
      <c r="C5710" t="s">
        <v>81</v>
      </c>
      <c r="D5710" t="s">
        <v>128</v>
      </c>
      <c r="E5710" t="s">
        <v>132</v>
      </c>
      <c r="F5710" t="s">
        <v>8327</v>
      </c>
      <c r="G5710" t="s">
        <v>409</v>
      </c>
      <c r="H5710" t="s">
        <v>135</v>
      </c>
      <c r="I5710" t="s">
        <v>136</v>
      </c>
      <c r="J5710" t="s">
        <v>137</v>
      </c>
      <c r="K5710" t="s">
        <v>138</v>
      </c>
      <c r="L5710" t="s">
        <v>15996</v>
      </c>
      <c r="M5710" t="s">
        <v>15997</v>
      </c>
      <c r="N5710">
        <v>1.359722222</v>
      </c>
      <c r="O5710">
        <v>3</v>
      </c>
      <c r="P5710">
        <v>220</v>
      </c>
      <c r="Q5710">
        <v>1</v>
      </c>
      <c r="R5710">
        <v>3</v>
      </c>
      <c r="S5710">
        <v>3</v>
      </c>
      <c r="T5710">
        <v>23</v>
      </c>
      <c r="U5710">
        <v>2</v>
      </c>
      <c r="V5710">
        <v>0</v>
      </c>
      <c r="W5710">
        <v>0.8300570250724999</v>
      </c>
      <c r="X5710">
        <v>66.666149226987585</v>
      </c>
      <c r="Y5710">
        <v>0.18496457927236665</v>
      </c>
      <c r="Z5710">
        <v>2.657923608311588</v>
      </c>
      <c r="AA5710">
        <v>80.342738387146326</v>
      </c>
      <c r="AB5710">
        <v>19.782283220995669</v>
      </c>
      <c r="AC5710">
        <v>62.983578875085371</v>
      </c>
      <c r="AD5710">
        <v>0</v>
      </c>
      <c r="AE5710">
        <v>233.44769492287139</v>
      </c>
    </row>
    <row r="5711" spans="1:31" x14ac:dyDescent="0.3">
      <c r="A5711">
        <v>2700699</v>
      </c>
      <c r="B5711">
        <v>1</v>
      </c>
      <c r="C5711" t="s">
        <v>80</v>
      </c>
      <c r="D5711" t="s">
        <v>102</v>
      </c>
      <c r="E5711" t="s">
        <v>244</v>
      </c>
      <c r="F5711" t="s">
        <v>7845</v>
      </c>
      <c r="G5711" t="s">
        <v>346</v>
      </c>
      <c r="H5711" t="s">
        <v>187</v>
      </c>
      <c r="I5711" t="s">
        <v>136</v>
      </c>
      <c r="J5711" t="s">
        <v>137</v>
      </c>
      <c r="K5711" t="s">
        <v>166</v>
      </c>
      <c r="L5711" t="s">
        <v>15998</v>
      </c>
      <c r="M5711" t="s">
        <v>15999</v>
      </c>
      <c r="N5711">
        <v>5.8972222219999999</v>
      </c>
      <c r="O5711">
        <v>0</v>
      </c>
      <c r="P5711">
        <v>10</v>
      </c>
      <c r="Q5711">
        <v>0</v>
      </c>
      <c r="R5711">
        <v>43</v>
      </c>
      <c r="S5711">
        <v>0</v>
      </c>
      <c r="T5711">
        <v>19</v>
      </c>
      <c r="U5711">
        <v>0</v>
      </c>
      <c r="V5711">
        <v>0</v>
      </c>
      <c r="W5711">
        <v>0</v>
      </c>
      <c r="X5711">
        <v>3.9484069449118957</v>
      </c>
      <c r="Y5711">
        <v>0</v>
      </c>
      <c r="Z5711">
        <v>72.073552564875456</v>
      </c>
      <c r="AA5711">
        <v>0</v>
      </c>
      <c r="AB5711">
        <v>123.09044056304441</v>
      </c>
      <c r="AC5711">
        <v>0</v>
      </c>
      <c r="AD5711">
        <v>0</v>
      </c>
      <c r="AE5711">
        <v>199.11240007283175</v>
      </c>
    </row>
    <row r="5712" spans="1:31" x14ac:dyDescent="0.3">
      <c r="A5712">
        <v>2700874</v>
      </c>
      <c r="B5712">
        <v>1</v>
      </c>
      <c r="C5712" t="s">
        <v>80</v>
      </c>
      <c r="D5712" t="s">
        <v>93</v>
      </c>
      <c r="E5712" t="s">
        <v>184</v>
      </c>
      <c r="F5712" t="s">
        <v>16000</v>
      </c>
      <c r="G5712" t="s">
        <v>949</v>
      </c>
      <c r="H5712" t="s">
        <v>187</v>
      </c>
      <c r="I5712" t="s">
        <v>136</v>
      </c>
      <c r="J5712" t="s">
        <v>137</v>
      </c>
      <c r="K5712" t="s">
        <v>138</v>
      </c>
      <c r="L5712" t="s">
        <v>16001</v>
      </c>
      <c r="M5712" t="s">
        <v>16002</v>
      </c>
      <c r="N5712">
        <v>3.9308333329999998</v>
      </c>
      <c r="O5712">
        <v>0</v>
      </c>
      <c r="P5712">
        <v>7</v>
      </c>
      <c r="Q5712">
        <v>0</v>
      </c>
      <c r="R5712">
        <v>13</v>
      </c>
      <c r="S5712">
        <v>0</v>
      </c>
      <c r="T5712">
        <v>2</v>
      </c>
      <c r="U5712">
        <v>0</v>
      </c>
      <c r="V5712">
        <v>0</v>
      </c>
      <c r="W5712">
        <v>0</v>
      </c>
      <c r="X5712">
        <v>5.1651741217076097</v>
      </c>
      <c r="Y5712">
        <v>0</v>
      </c>
      <c r="Z5712">
        <v>98.234109603119393</v>
      </c>
      <c r="AA5712">
        <v>0</v>
      </c>
      <c r="AB5712">
        <v>6.5186657967600006</v>
      </c>
      <c r="AC5712">
        <v>0</v>
      </c>
      <c r="AD5712">
        <v>0</v>
      </c>
      <c r="AE5712">
        <v>109.917949521587</v>
      </c>
    </row>
    <row r="5713" spans="1:31" x14ac:dyDescent="0.3">
      <c r="A5713">
        <v>2700993</v>
      </c>
      <c r="B5713">
        <v>1</v>
      </c>
      <c r="C5713" t="s">
        <v>81</v>
      </c>
      <c r="D5713" t="s">
        <v>117</v>
      </c>
      <c r="E5713" t="s">
        <v>244</v>
      </c>
      <c r="F5713" t="s">
        <v>16003</v>
      </c>
      <c r="G5713" t="s">
        <v>409</v>
      </c>
      <c r="H5713" t="s">
        <v>187</v>
      </c>
      <c r="I5713" t="s">
        <v>136</v>
      </c>
      <c r="J5713" t="s">
        <v>137</v>
      </c>
      <c r="K5713" t="s">
        <v>138</v>
      </c>
      <c r="L5713" t="s">
        <v>16004</v>
      </c>
      <c r="M5713" t="s">
        <v>16005</v>
      </c>
      <c r="N5713">
        <v>1.5725</v>
      </c>
      <c r="O5713">
        <v>0</v>
      </c>
      <c r="P5713">
        <v>299</v>
      </c>
      <c r="Q5713">
        <v>0</v>
      </c>
      <c r="R5713">
        <v>0</v>
      </c>
      <c r="S5713">
        <v>0</v>
      </c>
      <c r="T5713">
        <v>30</v>
      </c>
      <c r="U5713">
        <v>0</v>
      </c>
      <c r="V5713">
        <v>0</v>
      </c>
      <c r="W5713">
        <v>0</v>
      </c>
      <c r="X5713">
        <v>70.873724601912983</v>
      </c>
      <c r="Y5713">
        <v>0</v>
      </c>
      <c r="Z5713">
        <v>0</v>
      </c>
      <c r="AA5713">
        <v>0</v>
      </c>
      <c r="AB5713">
        <v>23.756937250404789</v>
      </c>
      <c r="AC5713">
        <v>0</v>
      </c>
      <c r="AD5713">
        <v>0</v>
      </c>
      <c r="AE5713">
        <v>94.630661852317772</v>
      </c>
    </row>
    <row r="5714" spans="1:31" x14ac:dyDescent="0.3">
      <c r="A5714">
        <v>2701030</v>
      </c>
      <c r="B5714">
        <v>1</v>
      </c>
      <c r="C5714" t="s">
        <v>80</v>
      </c>
      <c r="D5714" t="s">
        <v>85</v>
      </c>
      <c r="E5714" t="s">
        <v>244</v>
      </c>
      <c r="F5714" t="s">
        <v>16006</v>
      </c>
      <c r="G5714" t="s">
        <v>346</v>
      </c>
      <c r="H5714" t="s">
        <v>187</v>
      </c>
      <c r="I5714" t="s">
        <v>136</v>
      </c>
      <c r="J5714" t="s">
        <v>137</v>
      </c>
      <c r="K5714" t="s">
        <v>166</v>
      </c>
      <c r="L5714" t="s">
        <v>16007</v>
      </c>
      <c r="M5714" t="s">
        <v>11424</v>
      </c>
      <c r="N5714">
        <v>0.63833333299999995</v>
      </c>
      <c r="O5714">
        <v>0</v>
      </c>
      <c r="P5714">
        <v>115</v>
      </c>
      <c r="Q5714">
        <v>0</v>
      </c>
      <c r="R5714">
        <v>0</v>
      </c>
      <c r="S5714">
        <v>0</v>
      </c>
      <c r="T5714">
        <v>7</v>
      </c>
      <c r="U5714">
        <v>0</v>
      </c>
      <c r="V5714">
        <v>0</v>
      </c>
      <c r="W5714">
        <v>0</v>
      </c>
      <c r="X5714">
        <v>19.598575473237727</v>
      </c>
      <c r="Y5714">
        <v>0</v>
      </c>
      <c r="Z5714">
        <v>0</v>
      </c>
      <c r="AA5714">
        <v>0</v>
      </c>
      <c r="AB5714">
        <v>8.4367243315135028</v>
      </c>
      <c r="AC5714">
        <v>0</v>
      </c>
      <c r="AD5714">
        <v>0</v>
      </c>
      <c r="AE5714">
        <v>28.035299804751229</v>
      </c>
    </row>
    <row r="5715" spans="1:31" x14ac:dyDescent="0.3">
      <c r="A5715">
        <v>2701057</v>
      </c>
      <c r="B5715">
        <v>1</v>
      </c>
      <c r="C5715" t="s">
        <v>81</v>
      </c>
      <c r="D5715" t="s">
        <v>118</v>
      </c>
      <c r="E5715" t="s">
        <v>213</v>
      </c>
      <c r="F5715" t="s">
        <v>15395</v>
      </c>
      <c r="G5715" t="s">
        <v>688</v>
      </c>
      <c r="H5715" t="s">
        <v>187</v>
      </c>
      <c r="I5715" t="s">
        <v>136</v>
      </c>
      <c r="J5715" t="s">
        <v>137</v>
      </c>
      <c r="K5715" t="s">
        <v>138</v>
      </c>
      <c r="L5715" t="s">
        <v>16008</v>
      </c>
      <c r="M5715" t="s">
        <v>16009</v>
      </c>
      <c r="N5715">
        <v>0.71055555500000001</v>
      </c>
      <c r="O5715">
        <v>0</v>
      </c>
      <c r="P5715">
        <v>1</v>
      </c>
      <c r="Q5715">
        <v>0</v>
      </c>
      <c r="R5715">
        <v>0</v>
      </c>
      <c r="S5715">
        <v>0</v>
      </c>
      <c r="T5715">
        <v>0</v>
      </c>
      <c r="U5715">
        <v>0</v>
      </c>
      <c r="V5715">
        <v>0</v>
      </c>
      <c r="W5715">
        <v>0</v>
      </c>
      <c r="X5715">
        <v>6.5659786049623997E-2</v>
      </c>
      <c r="Y5715">
        <v>0</v>
      </c>
      <c r="Z5715">
        <v>0</v>
      </c>
      <c r="AA5715">
        <v>0</v>
      </c>
      <c r="AB5715">
        <v>0</v>
      </c>
      <c r="AC5715">
        <v>0</v>
      </c>
      <c r="AD5715">
        <v>0</v>
      </c>
      <c r="AE5715">
        <v>6.5659786049623997E-2</v>
      </c>
    </row>
    <row r="5716" spans="1:31" x14ac:dyDescent="0.3">
      <c r="A5716">
        <v>2694834</v>
      </c>
      <c r="B5716">
        <v>1</v>
      </c>
      <c r="C5716" t="s">
        <v>80</v>
      </c>
      <c r="D5716" t="s">
        <v>106</v>
      </c>
      <c r="E5716" t="s">
        <v>160</v>
      </c>
      <c r="F5716" t="s">
        <v>16010</v>
      </c>
      <c r="G5716" t="s">
        <v>134</v>
      </c>
      <c r="H5716" t="s">
        <v>135</v>
      </c>
      <c r="I5716" t="s">
        <v>136</v>
      </c>
      <c r="J5716" t="s">
        <v>137</v>
      </c>
      <c r="K5716" t="s">
        <v>138</v>
      </c>
      <c r="L5716" t="s">
        <v>16011</v>
      </c>
      <c r="M5716" t="s">
        <v>16012</v>
      </c>
      <c r="N5716">
        <v>0.16277777700000001</v>
      </c>
      <c r="O5716">
        <v>0</v>
      </c>
      <c r="P5716">
        <v>3</v>
      </c>
      <c r="Q5716">
        <v>29</v>
      </c>
      <c r="R5716">
        <v>143</v>
      </c>
      <c r="S5716">
        <v>6</v>
      </c>
      <c r="T5716">
        <v>35</v>
      </c>
      <c r="U5716">
        <v>0</v>
      </c>
      <c r="V5716">
        <v>0</v>
      </c>
      <c r="W5716">
        <v>0</v>
      </c>
      <c r="X5716">
        <v>0.22651883903590903</v>
      </c>
      <c r="Y5716">
        <v>23.164632776051995</v>
      </c>
      <c r="Z5716">
        <v>85.0851255528856</v>
      </c>
      <c r="AA5716">
        <v>12.94333396712695</v>
      </c>
      <c r="AB5716">
        <v>20.868550833096162</v>
      </c>
      <c r="AC5716">
        <v>0</v>
      </c>
      <c r="AD5716">
        <v>0</v>
      </c>
      <c r="AE5716">
        <v>142.28816196819662</v>
      </c>
    </row>
    <row r="5717" spans="1:31" x14ac:dyDescent="0.3">
      <c r="A5717">
        <v>2694937</v>
      </c>
      <c r="B5717">
        <v>1</v>
      </c>
      <c r="C5717" t="s">
        <v>80</v>
      </c>
      <c r="D5717" t="s">
        <v>104</v>
      </c>
      <c r="E5717" t="s">
        <v>145</v>
      </c>
      <c r="F5717" t="s">
        <v>16013</v>
      </c>
      <c r="G5717" t="s">
        <v>176</v>
      </c>
      <c r="H5717" t="s">
        <v>135</v>
      </c>
      <c r="I5717" t="s">
        <v>136</v>
      </c>
      <c r="J5717" t="s">
        <v>137</v>
      </c>
      <c r="K5717" t="s">
        <v>138</v>
      </c>
      <c r="L5717" t="s">
        <v>16014</v>
      </c>
      <c r="M5717" t="s">
        <v>16015</v>
      </c>
      <c r="N5717">
        <v>4.96</v>
      </c>
      <c r="O5717">
        <v>0</v>
      </c>
      <c r="P5717">
        <v>0</v>
      </c>
      <c r="Q5717">
        <v>2</v>
      </c>
      <c r="R5717">
        <v>0</v>
      </c>
      <c r="S5717">
        <v>1</v>
      </c>
      <c r="T5717">
        <v>0</v>
      </c>
      <c r="U5717">
        <v>0</v>
      </c>
      <c r="V5717">
        <v>0</v>
      </c>
      <c r="W5717">
        <v>0</v>
      </c>
      <c r="X5717">
        <v>0</v>
      </c>
      <c r="Y5717">
        <v>17.695581094333193</v>
      </c>
      <c r="Z5717">
        <v>0</v>
      </c>
      <c r="AA5717">
        <v>1.6060954063461321</v>
      </c>
      <c r="AB5717">
        <v>0</v>
      </c>
      <c r="AC5717">
        <v>0</v>
      </c>
      <c r="AD5717">
        <v>0</v>
      </c>
      <c r="AE5717">
        <v>19.301676500679324</v>
      </c>
    </row>
    <row r="5718" spans="1:31" x14ac:dyDescent="0.3">
      <c r="A5718">
        <v>2695024</v>
      </c>
      <c r="B5718">
        <v>1</v>
      </c>
      <c r="C5718" t="s">
        <v>80</v>
      </c>
      <c r="D5718" t="s">
        <v>91</v>
      </c>
      <c r="E5718" t="s">
        <v>160</v>
      </c>
      <c r="F5718" t="s">
        <v>11507</v>
      </c>
      <c r="G5718" t="s">
        <v>134</v>
      </c>
      <c r="H5718" t="s">
        <v>135</v>
      </c>
      <c r="I5718" t="s">
        <v>136</v>
      </c>
      <c r="J5718" t="s">
        <v>137</v>
      </c>
      <c r="K5718" t="s">
        <v>138</v>
      </c>
      <c r="L5718" t="s">
        <v>16016</v>
      </c>
      <c r="M5718" t="s">
        <v>16017</v>
      </c>
      <c r="N5718">
        <v>3.4305555550000002</v>
      </c>
      <c r="O5718">
        <v>2</v>
      </c>
      <c r="P5718">
        <v>751</v>
      </c>
      <c r="Q5718">
        <v>90</v>
      </c>
      <c r="R5718">
        <v>138</v>
      </c>
      <c r="S5718">
        <v>10</v>
      </c>
      <c r="T5718">
        <v>110</v>
      </c>
      <c r="U5718">
        <v>1</v>
      </c>
      <c r="V5718">
        <v>0</v>
      </c>
      <c r="W5718">
        <v>1.1393838769884712</v>
      </c>
      <c r="X5718">
        <v>391.07849408324762</v>
      </c>
      <c r="Y5718">
        <v>493.64871874410898</v>
      </c>
      <c r="Z5718">
        <v>319.68486688387196</v>
      </c>
      <c r="AA5718">
        <v>58.53587321286988</v>
      </c>
      <c r="AB5718">
        <v>232.10640699505913</v>
      </c>
      <c r="AC5718">
        <v>1.8448024873678595</v>
      </c>
      <c r="AD5718">
        <v>0</v>
      </c>
      <c r="AE5718">
        <v>1498.0385462835138</v>
      </c>
    </row>
    <row r="5719" spans="1:31" x14ac:dyDescent="0.3">
      <c r="A5719">
        <v>2695272</v>
      </c>
      <c r="B5719">
        <v>1</v>
      </c>
      <c r="C5719" t="s">
        <v>80</v>
      </c>
      <c r="D5719" t="s">
        <v>101</v>
      </c>
      <c r="E5719" t="s">
        <v>132</v>
      </c>
      <c r="F5719" t="s">
        <v>5232</v>
      </c>
      <c r="G5719" t="s">
        <v>165</v>
      </c>
      <c r="H5719" t="s">
        <v>135</v>
      </c>
      <c r="I5719" t="s">
        <v>136</v>
      </c>
      <c r="J5719" t="s">
        <v>137</v>
      </c>
      <c r="K5719" t="s">
        <v>166</v>
      </c>
      <c r="L5719" t="s">
        <v>16018</v>
      </c>
      <c r="M5719" t="s">
        <v>16019</v>
      </c>
      <c r="N5719">
        <v>5.7944444439999998</v>
      </c>
      <c r="O5719">
        <v>7</v>
      </c>
      <c r="P5719">
        <v>2812</v>
      </c>
      <c r="Q5719">
        <v>4</v>
      </c>
      <c r="R5719">
        <v>79</v>
      </c>
      <c r="S5719">
        <v>26</v>
      </c>
      <c r="T5719">
        <v>277</v>
      </c>
      <c r="U5719">
        <v>2</v>
      </c>
      <c r="V5719">
        <v>1</v>
      </c>
      <c r="W5719">
        <v>6.5761585545572334</v>
      </c>
      <c r="X5719">
        <v>3477.6111337247507</v>
      </c>
      <c r="Y5719">
        <v>31.105650304938937</v>
      </c>
      <c r="Z5719">
        <v>147.426619419189</v>
      </c>
      <c r="AA5719">
        <v>660.69573101219487</v>
      </c>
      <c r="AB5719">
        <v>2236.827071249003</v>
      </c>
      <c r="AC5719">
        <v>159.72822759837632</v>
      </c>
      <c r="AD5719">
        <v>0</v>
      </c>
      <c r="AE5719">
        <v>6719.9705918630107</v>
      </c>
    </row>
    <row r="5720" spans="1:31" x14ac:dyDescent="0.3">
      <c r="A5720">
        <v>2695514</v>
      </c>
      <c r="B5720">
        <v>1</v>
      </c>
      <c r="C5720" t="s">
        <v>80</v>
      </c>
      <c r="D5720" t="s">
        <v>104</v>
      </c>
      <c r="E5720" t="s">
        <v>132</v>
      </c>
      <c r="F5720" t="s">
        <v>16020</v>
      </c>
      <c r="G5720" t="s">
        <v>134</v>
      </c>
      <c r="H5720" t="s">
        <v>135</v>
      </c>
      <c r="I5720" t="s">
        <v>136</v>
      </c>
      <c r="J5720" t="s">
        <v>137</v>
      </c>
      <c r="K5720" t="s">
        <v>138</v>
      </c>
      <c r="L5720" t="s">
        <v>16021</v>
      </c>
      <c r="M5720" t="s">
        <v>16022</v>
      </c>
      <c r="N5720">
        <v>9.8055555000000003E-2</v>
      </c>
      <c r="O5720">
        <v>0</v>
      </c>
      <c r="P5720">
        <v>37</v>
      </c>
      <c r="Q5720">
        <v>5</v>
      </c>
      <c r="R5720">
        <v>100</v>
      </c>
      <c r="S5720">
        <v>52</v>
      </c>
      <c r="T5720">
        <v>34</v>
      </c>
      <c r="U5720">
        <v>19</v>
      </c>
      <c r="V5720">
        <v>0</v>
      </c>
      <c r="W5720">
        <v>0</v>
      </c>
      <c r="X5720">
        <v>0.64654203521085052</v>
      </c>
      <c r="Y5720">
        <v>0.79802131233421658</v>
      </c>
      <c r="Z5720">
        <v>7.0433407733816455</v>
      </c>
      <c r="AA5720">
        <v>118.59529037118972</v>
      </c>
      <c r="AB5720">
        <v>2.5685160221733003</v>
      </c>
      <c r="AC5720">
        <v>485.89254418548614</v>
      </c>
      <c r="AD5720">
        <v>0</v>
      </c>
      <c r="AE5720">
        <v>615.54425469977582</v>
      </c>
    </row>
    <row r="5721" spans="1:31" x14ac:dyDescent="0.3">
      <c r="A5721">
        <v>2695736</v>
      </c>
      <c r="B5721">
        <v>1</v>
      </c>
      <c r="C5721" t="s">
        <v>80</v>
      </c>
      <c r="D5721" t="s">
        <v>103</v>
      </c>
      <c r="E5721" t="s">
        <v>145</v>
      </c>
      <c r="F5721" t="s">
        <v>16023</v>
      </c>
      <c r="G5721" t="s">
        <v>232</v>
      </c>
      <c r="H5721" t="s">
        <v>135</v>
      </c>
      <c r="I5721" t="s">
        <v>136</v>
      </c>
      <c r="J5721" t="s">
        <v>137</v>
      </c>
      <c r="K5721" t="s">
        <v>138</v>
      </c>
      <c r="L5721" t="s">
        <v>16024</v>
      </c>
      <c r="M5721" t="s">
        <v>16025</v>
      </c>
      <c r="N5721">
        <v>2.8991666660000002</v>
      </c>
      <c r="O5721">
        <v>0</v>
      </c>
      <c r="P5721">
        <v>5</v>
      </c>
      <c r="Q5721">
        <v>0</v>
      </c>
      <c r="R5721">
        <v>19</v>
      </c>
      <c r="S5721">
        <v>0</v>
      </c>
      <c r="T5721">
        <v>6</v>
      </c>
      <c r="U5721">
        <v>0</v>
      </c>
      <c r="V5721">
        <v>1</v>
      </c>
      <c r="W5721">
        <v>0</v>
      </c>
      <c r="X5721">
        <v>5.205251696536437</v>
      </c>
      <c r="Y5721">
        <v>0</v>
      </c>
      <c r="Z5721">
        <v>39.516388079930536</v>
      </c>
      <c r="AA5721">
        <v>0</v>
      </c>
      <c r="AB5721">
        <v>5.3130613981107357</v>
      </c>
      <c r="AC5721">
        <v>0</v>
      </c>
      <c r="AD5721">
        <v>101.30600480915624</v>
      </c>
      <c r="AE5721">
        <v>151.34070598373393</v>
      </c>
    </row>
    <row r="5722" spans="1:31" x14ac:dyDescent="0.3">
      <c r="A5722">
        <v>2700664</v>
      </c>
      <c r="B5722">
        <v>1</v>
      </c>
      <c r="C5722" t="s">
        <v>81</v>
      </c>
      <c r="D5722" t="s">
        <v>112</v>
      </c>
      <c r="E5722" t="s">
        <v>244</v>
      </c>
      <c r="F5722" t="s">
        <v>5387</v>
      </c>
      <c r="G5722" t="s">
        <v>346</v>
      </c>
      <c r="H5722" t="s">
        <v>187</v>
      </c>
      <c r="I5722" t="s">
        <v>136</v>
      </c>
      <c r="J5722" t="s">
        <v>137</v>
      </c>
      <c r="K5722" t="s">
        <v>166</v>
      </c>
      <c r="L5722" t="s">
        <v>16026</v>
      </c>
      <c r="M5722" t="s">
        <v>16027</v>
      </c>
      <c r="N5722">
        <v>7.3558333329999996</v>
      </c>
      <c r="O5722">
        <v>0</v>
      </c>
      <c r="P5722">
        <v>23</v>
      </c>
      <c r="Q5722">
        <v>0</v>
      </c>
      <c r="R5722">
        <v>39</v>
      </c>
      <c r="S5722">
        <v>0</v>
      </c>
      <c r="T5722">
        <v>2</v>
      </c>
      <c r="U5722">
        <v>0</v>
      </c>
      <c r="V5722">
        <v>0</v>
      </c>
      <c r="W5722">
        <v>0</v>
      </c>
      <c r="X5722">
        <v>27.93402818682473</v>
      </c>
      <c r="Y5722">
        <v>0</v>
      </c>
      <c r="Z5722">
        <v>66.221624088718187</v>
      </c>
      <c r="AA5722">
        <v>0</v>
      </c>
      <c r="AB5722">
        <v>137.50393669620948</v>
      </c>
      <c r="AC5722">
        <v>0</v>
      </c>
      <c r="AD5722">
        <v>0</v>
      </c>
      <c r="AE5722">
        <v>231.65958897175238</v>
      </c>
    </row>
    <row r="5723" spans="1:31" x14ac:dyDescent="0.3">
      <c r="A5723">
        <v>2700671</v>
      </c>
      <c r="B5723">
        <v>1</v>
      </c>
      <c r="C5723" t="s">
        <v>80</v>
      </c>
      <c r="D5723" t="s">
        <v>86</v>
      </c>
      <c r="E5723" t="s">
        <v>184</v>
      </c>
      <c r="F5723" t="s">
        <v>9087</v>
      </c>
      <c r="G5723" t="s">
        <v>346</v>
      </c>
      <c r="H5723" t="s">
        <v>187</v>
      </c>
      <c r="I5723" t="s">
        <v>136</v>
      </c>
      <c r="J5723" t="s">
        <v>137</v>
      </c>
      <c r="K5723" t="s">
        <v>166</v>
      </c>
      <c r="L5723" t="s">
        <v>16028</v>
      </c>
      <c r="M5723" t="s">
        <v>16029</v>
      </c>
      <c r="N5723">
        <v>7.2666666659999999</v>
      </c>
      <c r="O5723">
        <v>0</v>
      </c>
      <c r="P5723">
        <v>24</v>
      </c>
      <c r="Q5723">
        <v>0</v>
      </c>
      <c r="R5723">
        <v>21</v>
      </c>
      <c r="S5723">
        <v>0</v>
      </c>
      <c r="T5723">
        <v>3</v>
      </c>
      <c r="U5723">
        <v>0</v>
      </c>
      <c r="V5723">
        <v>0</v>
      </c>
      <c r="W5723">
        <v>0</v>
      </c>
      <c r="X5723">
        <v>107.45439867245517</v>
      </c>
      <c r="Y5723">
        <v>0</v>
      </c>
      <c r="Z5723">
        <v>32.169842275190177</v>
      </c>
      <c r="AA5723">
        <v>0</v>
      </c>
      <c r="AB5723">
        <v>15.690125578713301</v>
      </c>
      <c r="AC5723">
        <v>0</v>
      </c>
      <c r="AD5723">
        <v>0</v>
      </c>
      <c r="AE5723">
        <v>155.31436652635864</v>
      </c>
    </row>
    <row r="5724" spans="1:31" x14ac:dyDescent="0.3">
      <c r="A5724">
        <v>2700952</v>
      </c>
      <c r="B5724">
        <v>1</v>
      </c>
      <c r="C5724" t="s">
        <v>80</v>
      </c>
      <c r="D5724" t="s">
        <v>105</v>
      </c>
      <c r="E5724" t="s">
        <v>184</v>
      </c>
      <c r="F5724" t="s">
        <v>11278</v>
      </c>
      <c r="G5724" t="s">
        <v>147</v>
      </c>
      <c r="H5724" t="s">
        <v>187</v>
      </c>
      <c r="I5724" t="s">
        <v>136</v>
      </c>
      <c r="J5724" t="s">
        <v>3</v>
      </c>
      <c r="K5724" t="s">
        <v>138</v>
      </c>
      <c r="L5724" t="s">
        <v>16030</v>
      </c>
      <c r="M5724" t="s">
        <v>16031</v>
      </c>
      <c r="N5724">
        <v>2.5119444440000001</v>
      </c>
      <c r="O5724">
        <v>0</v>
      </c>
      <c r="P5724">
        <v>149</v>
      </c>
      <c r="Q5724">
        <v>0</v>
      </c>
      <c r="R5724">
        <v>0</v>
      </c>
      <c r="S5724">
        <v>0</v>
      </c>
      <c r="T5724">
        <v>19</v>
      </c>
      <c r="U5724">
        <v>0</v>
      </c>
      <c r="V5724">
        <v>0</v>
      </c>
      <c r="W5724">
        <v>0</v>
      </c>
      <c r="X5724">
        <v>63.748732962149809</v>
      </c>
      <c r="Y5724">
        <v>0</v>
      </c>
      <c r="Z5724">
        <v>0</v>
      </c>
      <c r="AA5724">
        <v>0</v>
      </c>
      <c r="AB5724">
        <v>35.357572804048786</v>
      </c>
      <c r="AC5724">
        <v>0</v>
      </c>
      <c r="AD5724">
        <v>0</v>
      </c>
      <c r="AE5724">
        <v>99.106305766198602</v>
      </c>
    </row>
    <row r="5725" spans="1:31" x14ac:dyDescent="0.3">
      <c r="A5725">
        <v>2701007</v>
      </c>
      <c r="B5725">
        <v>1</v>
      </c>
      <c r="C5725" t="s">
        <v>80</v>
      </c>
      <c r="D5725" t="s">
        <v>92</v>
      </c>
      <c r="E5725" t="s">
        <v>213</v>
      </c>
      <c r="F5725" t="s">
        <v>16032</v>
      </c>
      <c r="G5725" t="s">
        <v>831</v>
      </c>
      <c r="H5725" t="s">
        <v>187</v>
      </c>
      <c r="I5725" t="s">
        <v>136</v>
      </c>
      <c r="J5725" t="s">
        <v>137</v>
      </c>
      <c r="K5725" t="s">
        <v>138</v>
      </c>
      <c r="L5725" t="s">
        <v>16033</v>
      </c>
      <c r="M5725" t="s">
        <v>16034</v>
      </c>
      <c r="N5725">
        <v>0.72</v>
      </c>
      <c r="O5725">
        <v>0</v>
      </c>
      <c r="P5725">
        <v>0</v>
      </c>
      <c r="Q5725">
        <v>0</v>
      </c>
      <c r="R5725">
        <v>1</v>
      </c>
      <c r="S5725">
        <v>0</v>
      </c>
      <c r="T5725">
        <v>0</v>
      </c>
      <c r="U5725">
        <v>0</v>
      </c>
      <c r="V5725">
        <v>0</v>
      </c>
      <c r="W5725">
        <v>0</v>
      </c>
      <c r="X5725">
        <v>0</v>
      </c>
      <c r="Y5725">
        <v>0</v>
      </c>
      <c r="Z5725">
        <v>0.33952874895899998</v>
      </c>
      <c r="AA5725">
        <v>0</v>
      </c>
      <c r="AB5725">
        <v>0</v>
      </c>
      <c r="AC5725">
        <v>0</v>
      </c>
      <c r="AD5725">
        <v>0</v>
      </c>
      <c r="AE5725">
        <v>0.33952874895899998</v>
      </c>
    </row>
    <row r="5726" spans="1:31" x14ac:dyDescent="0.3">
      <c r="A5726">
        <v>2701033</v>
      </c>
      <c r="B5726">
        <v>1</v>
      </c>
      <c r="C5726" t="s">
        <v>80</v>
      </c>
      <c r="D5726" t="s">
        <v>100</v>
      </c>
      <c r="E5726" t="s">
        <v>184</v>
      </c>
      <c r="F5726" t="s">
        <v>16035</v>
      </c>
      <c r="G5726" t="s">
        <v>186</v>
      </c>
      <c r="H5726" t="s">
        <v>187</v>
      </c>
      <c r="I5726" t="s">
        <v>136</v>
      </c>
      <c r="J5726" t="s">
        <v>137</v>
      </c>
      <c r="K5726" t="s">
        <v>138</v>
      </c>
      <c r="L5726" t="s">
        <v>16036</v>
      </c>
      <c r="M5726" t="s">
        <v>16037</v>
      </c>
      <c r="N5726">
        <v>1.6375</v>
      </c>
      <c r="O5726">
        <v>0</v>
      </c>
      <c r="P5726">
        <v>28</v>
      </c>
      <c r="Q5726">
        <v>0</v>
      </c>
      <c r="R5726">
        <v>2</v>
      </c>
      <c r="S5726">
        <v>0</v>
      </c>
      <c r="T5726">
        <v>5</v>
      </c>
      <c r="U5726">
        <v>0</v>
      </c>
      <c r="V5726">
        <v>0</v>
      </c>
      <c r="W5726">
        <v>0</v>
      </c>
      <c r="X5726">
        <v>6.6757543525080605</v>
      </c>
      <c r="Y5726">
        <v>0</v>
      </c>
      <c r="Z5726">
        <v>5.3163106210052309</v>
      </c>
      <c r="AA5726">
        <v>0</v>
      </c>
      <c r="AB5726">
        <v>11.148440915145711</v>
      </c>
      <c r="AC5726">
        <v>0</v>
      </c>
      <c r="AD5726">
        <v>0</v>
      </c>
      <c r="AE5726">
        <v>23.140505888659</v>
      </c>
    </row>
    <row r="5727" spans="1:31" x14ac:dyDescent="0.3">
      <c r="A5727">
        <v>2701073</v>
      </c>
      <c r="B5727">
        <v>1</v>
      </c>
      <c r="C5727" t="s">
        <v>80</v>
      </c>
      <c r="D5727" t="s">
        <v>85</v>
      </c>
      <c r="E5727" t="s">
        <v>244</v>
      </c>
      <c r="F5727" t="s">
        <v>16038</v>
      </c>
      <c r="G5727" t="s">
        <v>346</v>
      </c>
      <c r="H5727" t="s">
        <v>187</v>
      </c>
      <c r="I5727" t="s">
        <v>136</v>
      </c>
      <c r="J5727" t="s">
        <v>137</v>
      </c>
      <c r="K5727" t="s">
        <v>166</v>
      </c>
      <c r="L5727" t="s">
        <v>11539</v>
      </c>
      <c r="M5727" t="s">
        <v>16039</v>
      </c>
      <c r="N5727">
        <v>0.90722222200000002</v>
      </c>
      <c r="O5727">
        <v>0</v>
      </c>
      <c r="P5727">
        <v>364</v>
      </c>
      <c r="Q5727">
        <v>0</v>
      </c>
      <c r="R5727">
        <v>0</v>
      </c>
      <c r="S5727">
        <v>0</v>
      </c>
      <c r="T5727">
        <v>1</v>
      </c>
      <c r="U5727">
        <v>0</v>
      </c>
      <c r="V5727">
        <v>0</v>
      </c>
      <c r="W5727">
        <v>0</v>
      </c>
      <c r="X5727">
        <v>75.11651216029145</v>
      </c>
      <c r="Y5727">
        <v>0</v>
      </c>
      <c r="Z5727">
        <v>0</v>
      </c>
      <c r="AA5727">
        <v>0</v>
      </c>
      <c r="AB5727">
        <v>0.12092828393613841</v>
      </c>
      <c r="AC5727">
        <v>0</v>
      </c>
      <c r="AD5727">
        <v>0</v>
      </c>
      <c r="AE5727">
        <v>75.237440444227587</v>
      </c>
    </row>
    <row r="5728" spans="1:31" x14ac:dyDescent="0.3">
      <c r="A5728">
        <v>2688913</v>
      </c>
      <c r="B5728">
        <v>1</v>
      </c>
      <c r="C5728" t="s">
        <v>80</v>
      </c>
      <c r="D5728" t="s">
        <v>103</v>
      </c>
      <c r="E5728" t="s">
        <v>160</v>
      </c>
      <c r="F5728" t="s">
        <v>16040</v>
      </c>
      <c r="G5728" t="s">
        <v>165</v>
      </c>
      <c r="H5728" t="s">
        <v>135</v>
      </c>
      <c r="I5728" t="s">
        <v>136</v>
      </c>
      <c r="J5728" t="s">
        <v>137</v>
      </c>
      <c r="K5728" t="s">
        <v>166</v>
      </c>
      <c r="L5728" t="s">
        <v>16041</v>
      </c>
      <c r="M5728" t="s">
        <v>16042</v>
      </c>
      <c r="N5728">
        <v>0.72916666600000002</v>
      </c>
      <c r="O5728">
        <v>0</v>
      </c>
      <c r="P5728">
        <v>0</v>
      </c>
      <c r="Q5728">
        <v>0</v>
      </c>
      <c r="R5728">
        <v>0</v>
      </c>
      <c r="S5728">
        <v>1</v>
      </c>
      <c r="T5728">
        <v>0</v>
      </c>
      <c r="U5728">
        <v>4</v>
      </c>
      <c r="V5728">
        <v>0</v>
      </c>
      <c r="W5728">
        <v>0</v>
      </c>
      <c r="X5728">
        <v>0</v>
      </c>
      <c r="Y5728">
        <v>0</v>
      </c>
      <c r="Z5728">
        <v>0</v>
      </c>
      <c r="AA5728">
        <v>13.66958301843604</v>
      </c>
      <c r="AB5728">
        <v>0</v>
      </c>
      <c r="AC5728">
        <v>93.163322331086874</v>
      </c>
      <c r="AD5728">
        <v>0</v>
      </c>
      <c r="AE5728">
        <v>106.83290534952292</v>
      </c>
    </row>
    <row r="5729" spans="1:31" x14ac:dyDescent="0.3">
      <c r="A5729">
        <v>2694416</v>
      </c>
      <c r="B5729">
        <v>1</v>
      </c>
      <c r="C5729" t="s">
        <v>80</v>
      </c>
      <c r="D5729" t="s">
        <v>92</v>
      </c>
      <c r="E5729" t="s">
        <v>160</v>
      </c>
      <c r="F5729" t="s">
        <v>15113</v>
      </c>
      <c r="G5729" t="s">
        <v>134</v>
      </c>
      <c r="H5729" t="s">
        <v>135</v>
      </c>
      <c r="I5729" t="s">
        <v>136</v>
      </c>
      <c r="J5729" t="s">
        <v>137</v>
      </c>
      <c r="K5729" t="s">
        <v>138</v>
      </c>
      <c r="L5729" t="s">
        <v>16043</v>
      </c>
      <c r="M5729" t="s">
        <v>16044</v>
      </c>
      <c r="N5729">
        <v>0.76944444400000001</v>
      </c>
      <c r="O5729">
        <v>0</v>
      </c>
      <c r="P5729">
        <v>938</v>
      </c>
      <c r="Q5729">
        <v>1</v>
      </c>
      <c r="R5729">
        <v>296</v>
      </c>
      <c r="S5729">
        <v>6</v>
      </c>
      <c r="T5729">
        <v>90</v>
      </c>
      <c r="U5729">
        <v>0</v>
      </c>
      <c r="V5729">
        <v>1</v>
      </c>
      <c r="W5729">
        <v>0</v>
      </c>
      <c r="X5729">
        <v>115.72736167850901</v>
      </c>
      <c r="Y5729">
        <v>0.32188617733197505</v>
      </c>
      <c r="Z5729">
        <v>40.826415822135033</v>
      </c>
      <c r="AA5729">
        <v>6.3095933985810708</v>
      </c>
      <c r="AB5729">
        <v>37.105027583100792</v>
      </c>
      <c r="AC5729">
        <v>0</v>
      </c>
      <c r="AD5729">
        <v>0.15562474171445584</v>
      </c>
      <c r="AE5729">
        <v>200.44590940137235</v>
      </c>
    </row>
    <row r="5730" spans="1:31" x14ac:dyDescent="0.3">
      <c r="A5730">
        <v>2701834</v>
      </c>
      <c r="B5730">
        <v>1</v>
      </c>
      <c r="C5730" t="s">
        <v>80</v>
      </c>
      <c r="D5730" t="s">
        <v>94</v>
      </c>
      <c r="E5730" t="s">
        <v>141</v>
      </c>
      <c r="F5730" t="s">
        <v>16045</v>
      </c>
      <c r="G5730" t="s">
        <v>134</v>
      </c>
      <c r="H5730" t="s">
        <v>135</v>
      </c>
      <c r="I5730" t="s">
        <v>136</v>
      </c>
      <c r="J5730" t="s">
        <v>137</v>
      </c>
      <c r="K5730" t="s">
        <v>138</v>
      </c>
      <c r="L5730" t="s">
        <v>16046</v>
      </c>
      <c r="M5730" t="s">
        <v>16047</v>
      </c>
      <c r="N5730">
        <v>0.230230555</v>
      </c>
      <c r="O5730">
        <v>6</v>
      </c>
      <c r="P5730">
        <v>55</v>
      </c>
      <c r="Q5730">
        <v>43</v>
      </c>
      <c r="R5730">
        <v>157</v>
      </c>
      <c r="S5730">
        <v>6</v>
      </c>
      <c r="T5730">
        <v>60</v>
      </c>
      <c r="U5730">
        <v>2</v>
      </c>
      <c r="V5730">
        <v>0</v>
      </c>
      <c r="W5730">
        <v>0.41978853460167198</v>
      </c>
      <c r="X5730">
        <v>1.9070987040409921</v>
      </c>
      <c r="Y5730">
        <v>9.2152736727020468</v>
      </c>
      <c r="Z5730">
        <v>25.82741452172074</v>
      </c>
      <c r="AA5730">
        <v>5.1505769410958369</v>
      </c>
      <c r="AB5730">
        <v>10.144869974305967</v>
      </c>
      <c r="AC5730">
        <v>35.378032660810838</v>
      </c>
      <c r="AD5730">
        <v>0</v>
      </c>
      <c r="AE5730">
        <v>88.043055009278092</v>
      </c>
    </row>
    <row r="5731" spans="1:31" x14ac:dyDescent="0.3">
      <c r="A5731">
        <v>2701922</v>
      </c>
      <c r="B5731">
        <v>1</v>
      </c>
      <c r="C5731" t="s">
        <v>80</v>
      </c>
      <c r="D5731" t="s">
        <v>100</v>
      </c>
      <c r="E5731" t="s">
        <v>160</v>
      </c>
      <c r="F5731" t="s">
        <v>16048</v>
      </c>
      <c r="G5731" t="s">
        <v>346</v>
      </c>
      <c r="H5731" t="s">
        <v>135</v>
      </c>
      <c r="I5731" t="s">
        <v>136</v>
      </c>
      <c r="J5731" t="s">
        <v>137</v>
      </c>
      <c r="K5731" t="s">
        <v>166</v>
      </c>
      <c r="L5731" t="s">
        <v>16049</v>
      </c>
      <c r="M5731" t="s">
        <v>16050</v>
      </c>
      <c r="N5731">
        <v>5.3416666660000001</v>
      </c>
      <c r="O5731">
        <v>2</v>
      </c>
      <c r="P5731">
        <v>1097</v>
      </c>
      <c r="Q5731">
        <v>11</v>
      </c>
      <c r="R5731">
        <v>109</v>
      </c>
      <c r="S5731">
        <v>22</v>
      </c>
      <c r="T5731">
        <v>113</v>
      </c>
      <c r="U5731">
        <v>0</v>
      </c>
      <c r="V5731">
        <v>0</v>
      </c>
      <c r="W5731">
        <v>3.1237054141292044</v>
      </c>
      <c r="X5731">
        <v>2001.9615864707866</v>
      </c>
      <c r="Y5731">
        <v>123.10929150198122</v>
      </c>
      <c r="Z5731">
        <v>629.68914482242701</v>
      </c>
      <c r="AA5731">
        <v>889.76514624717163</v>
      </c>
      <c r="AB5731">
        <v>759.00902905204316</v>
      </c>
      <c r="AC5731">
        <v>0</v>
      </c>
      <c r="AD5731">
        <v>0</v>
      </c>
      <c r="AE5731">
        <v>4406.6579035085388</v>
      </c>
    </row>
    <row r="5732" spans="1:31" x14ac:dyDescent="0.3">
      <c r="A5732">
        <v>2702103</v>
      </c>
      <c r="B5732">
        <v>1</v>
      </c>
      <c r="C5732" t="s">
        <v>80</v>
      </c>
      <c r="D5732" t="s">
        <v>94</v>
      </c>
      <c r="E5732" t="s">
        <v>141</v>
      </c>
      <c r="F5732" t="s">
        <v>16051</v>
      </c>
      <c r="G5732" t="s">
        <v>134</v>
      </c>
      <c r="H5732" t="s">
        <v>135</v>
      </c>
      <c r="I5732" t="s">
        <v>136</v>
      </c>
      <c r="J5732" t="s">
        <v>137</v>
      </c>
      <c r="K5732" t="s">
        <v>138</v>
      </c>
      <c r="L5732" t="s">
        <v>16052</v>
      </c>
      <c r="M5732" t="s">
        <v>16053</v>
      </c>
      <c r="N5732">
        <v>7.8611110999999997E-2</v>
      </c>
      <c r="O5732">
        <v>1</v>
      </c>
      <c r="P5732">
        <v>3120</v>
      </c>
      <c r="Q5732">
        <v>50</v>
      </c>
      <c r="R5732">
        <v>110</v>
      </c>
      <c r="S5732">
        <v>50</v>
      </c>
      <c r="T5732">
        <v>716</v>
      </c>
      <c r="U5732">
        <v>16</v>
      </c>
      <c r="V5732">
        <v>1</v>
      </c>
      <c r="W5732">
        <v>5.2557015804612917E-2</v>
      </c>
      <c r="X5732">
        <v>32.59940738310528</v>
      </c>
      <c r="Y5732">
        <v>2.1423749185493386</v>
      </c>
      <c r="Z5732">
        <v>1.7535800798968171</v>
      </c>
      <c r="AA5732">
        <v>26.354102444623081</v>
      </c>
      <c r="AB5732">
        <v>25.27104102287614</v>
      </c>
      <c r="AC5732">
        <v>90.499826413981467</v>
      </c>
      <c r="AD5732">
        <v>1.9747906399877402</v>
      </c>
      <c r="AE5732">
        <v>180.64767991882448</v>
      </c>
    </row>
    <row r="5733" spans="1:31" x14ac:dyDescent="0.3">
      <c r="A5733">
        <v>2702622</v>
      </c>
      <c r="B5733">
        <v>1</v>
      </c>
      <c r="C5733" t="s">
        <v>81</v>
      </c>
      <c r="D5733" t="s">
        <v>121</v>
      </c>
      <c r="E5733" t="s">
        <v>145</v>
      </c>
      <c r="F5733" t="s">
        <v>474</v>
      </c>
      <c r="G5733" t="s">
        <v>176</v>
      </c>
      <c r="H5733" t="s">
        <v>135</v>
      </c>
      <c r="I5733" t="s">
        <v>136</v>
      </c>
      <c r="J5733" t="s">
        <v>137</v>
      </c>
      <c r="K5733" t="s">
        <v>138</v>
      </c>
      <c r="L5733" t="s">
        <v>16054</v>
      </c>
      <c r="M5733" t="s">
        <v>16055</v>
      </c>
      <c r="N5733">
        <v>2.5897222219999998</v>
      </c>
      <c r="O5733">
        <v>0</v>
      </c>
      <c r="P5733">
        <v>394</v>
      </c>
      <c r="Q5733">
        <v>0</v>
      </c>
      <c r="R5733">
        <v>13</v>
      </c>
      <c r="S5733">
        <v>0</v>
      </c>
      <c r="T5733">
        <v>17</v>
      </c>
      <c r="U5733">
        <v>0</v>
      </c>
      <c r="V5733">
        <v>0</v>
      </c>
      <c r="W5733">
        <v>0</v>
      </c>
      <c r="X5733">
        <v>90.036203044310767</v>
      </c>
      <c r="Y5733">
        <v>0</v>
      </c>
      <c r="Z5733">
        <v>4.217919492414504</v>
      </c>
      <c r="AA5733">
        <v>0</v>
      </c>
      <c r="AB5733">
        <v>16.375767974433252</v>
      </c>
      <c r="AC5733">
        <v>0</v>
      </c>
      <c r="AD5733">
        <v>0</v>
      </c>
      <c r="AE5733">
        <v>110.62989051115852</v>
      </c>
    </row>
    <row r="5734" spans="1:31" x14ac:dyDescent="0.3">
      <c r="A5734">
        <v>2704854</v>
      </c>
      <c r="B5734">
        <v>1</v>
      </c>
      <c r="C5734" t="s">
        <v>81</v>
      </c>
      <c r="D5734" t="s">
        <v>118</v>
      </c>
      <c r="E5734" t="s">
        <v>184</v>
      </c>
      <c r="F5734" t="s">
        <v>16056</v>
      </c>
      <c r="G5734" t="s">
        <v>409</v>
      </c>
      <c r="H5734" t="s">
        <v>187</v>
      </c>
      <c r="I5734" t="s">
        <v>136</v>
      </c>
      <c r="J5734" t="s">
        <v>137</v>
      </c>
      <c r="K5734" t="s">
        <v>138</v>
      </c>
      <c r="L5734" t="s">
        <v>16057</v>
      </c>
      <c r="M5734" t="s">
        <v>16058</v>
      </c>
      <c r="N5734">
        <v>0.52611111099999996</v>
      </c>
      <c r="O5734">
        <v>0</v>
      </c>
      <c r="P5734">
        <v>1</v>
      </c>
      <c r="Q5734">
        <v>0</v>
      </c>
      <c r="R5734">
        <v>1</v>
      </c>
      <c r="S5734">
        <v>0</v>
      </c>
      <c r="T5734">
        <v>0</v>
      </c>
      <c r="U5734">
        <v>0</v>
      </c>
      <c r="V5734">
        <v>0</v>
      </c>
      <c r="W5734">
        <v>0</v>
      </c>
      <c r="X5734">
        <v>0.16155246829515155</v>
      </c>
      <c r="Y5734">
        <v>0</v>
      </c>
      <c r="Z5734">
        <v>0</v>
      </c>
      <c r="AA5734">
        <v>0</v>
      </c>
      <c r="AB5734">
        <v>0</v>
      </c>
      <c r="AC5734">
        <v>0</v>
      </c>
      <c r="AD5734">
        <v>0</v>
      </c>
      <c r="AE5734">
        <v>0.16155246829515155</v>
      </c>
    </row>
    <row r="5735" spans="1:31" x14ac:dyDescent="0.3">
      <c r="A5735">
        <v>2695484</v>
      </c>
      <c r="B5735">
        <v>1</v>
      </c>
      <c r="C5735" t="s">
        <v>80</v>
      </c>
      <c r="D5735" t="s">
        <v>83</v>
      </c>
      <c r="E5735" t="s">
        <v>244</v>
      </c>
      <c r="F5735" t="s">
        <v>16059</v>
      </c>
      <c r="G5735" t="s">
        <v>3914</v>
      </c>
      <c r="H5735" t="s">
        <v>187</v>
      </c>
      <c r="I5735" t="s">
        <v>136</v>
      </c>
      <c r="J5735" t="s">
        <v>3</v>
      </c>
      <c r="K5735" t="s">
        <v>138</v>
      </c>
      <c r="L5735" t="s">
        <v>16060</v>
      </c>
      <c r="M5735" t="s">
        <v>16061</v>
      </c>
      <c r="N5735">
        <v>5.2855555550000002</v>
      </c>
      <c r="O5735">
        <v>0</v>
      </c>
      <c r="P5735">
        <v>336</v>
      </c>
      <c r="Q5735">
        <v>0</v>
      </c>
      <c r="R5735">
        <v>0</v>
      </c>
      <c r="S5735">
        <v>0</v>
      </c>
      <c r="T5735">
        <v>22</v>
      </c>
      <c r="U5735">
        <v>0</v>
      </c>
      <c r="V5735">
        <v>0</v>
      </c>
      <c r="W5735">
        <v>0</v>
      </c>
      <c r="X5735">
        <v>341.00623562916002</v>
      </c>
      <c r="Y5735">
        <v>0</v>
      </c>
      <c r="Z5735">
        <v>0</v>
      </c>
      <c r="AA5735">
        <v>0</v>
      </c>
      <c r="AB5735">
        <v>67.328159847082432</v>
      </c>
      <c r="AC5735">
        <v>0</v>
      </c>
      <c r="AD5735">
        <v>0</v>
      </c>
      <c r="AE5735">
        <v>408.33439547624243</v>
      </c>
    </row>
    <row r="5736" spans="1:31" x14ac:dyDescent="0.3">
      <c r="A5736">
        <v>2701514</v>
      </c>
      <c r="B5736">
        <v>1</v>
      </c>
      <c r="C5736" t="s">
        <v>81</v>
      </c>
      <c r="D5736" t="s">
        <v>127</v>
      </c>
      <c r="E5736" t="s">
        <v>145</v>
      </c>
      <c r="F5736" t="s">
        <v>1251</v>
      </c>
      <c r="G5736" t="s">
        <v>165</v>
      </c>
      <c r="H5736" t="s">
        <v>135</v>
      </c>
      <c r="I5736" t="s">
        <v>136</v>
      </c>
      <c r="J5736" t="s">
        <v>137</v>
      </c>
      <c r="K5736" t="s">
        <v>166</v>
      </c>
      <c r="L5736" t="s">
        <v>16062</v>
      </c>
      <c r="M5736" t="s">
        <v>16063</v>
      </c>
      <c r="N5736">
        <v>5.9686111110000004</v>
      </c>
      <c r="O5736">
        <v>1</v>
      </c>
      <c r="P5736">
        <v>496</v>
      </c>
      <c r="Q5736">
        <v>98</v>
      </c>
      <c r="R5736">
        <v>142</v>
      </c>
      <c r="S5736">
        <v>8</v>
      </c>
      <c r="T5736">
        <v>68</v>
      </c>
      <c r="U5736">
        <v>0</v>
      </c>
      <c r="V5736">
        <v>0</v>
      </c>
      <c r="W5736">
        <v>2.4010286691898002</v>
      </c>
      <c r="X5736">
        <v>538.12736078266869</v>
      </c>
      <c r="Y5736">
        <v>1285.557305639398</v>
      </c>
      <c r="Z5736">
        <v>523.45546411521343</v>
      </c>
      <c r="AA5736">
        <v>269.69930090979716</v>
      </c>
      <c r="AB5736">
        <v>149.87573888575577</v>
      </c>
      <c r="AC5736">
        <v>0</v>
      </c>
      <c r="AD5736">
        <v>0</v>
      </c>
      <c r="AE5736">
        <v>2769.1161990020232</v>
      </c>
    </row>
    <row r="5737" spans="1:31" x14ac:dyDescent="0.3">
      <c r="A5737">
        <v>2701598</v>
      </c>
      <c r="B5737">
        <v>1</v>
      </c>
      <c r="C5737" t="s">
        <v>80</v>
      </c>
      <c r="D5737" t="s">
        <v>86</v>
      </c>
      <c r="E5737" t="s">
        <v>184</v>
      </c>
      <c r="F5737" t="s">
        <v>12219</v>
      </c>
      <c r="G5737" t="s">
        <v>346</v>
      </c>
      <c r="H5737" t="s">
        <v>187</v>
      </c>
      <c r="I5737" t="s">
        <v>136</v>
      </c>
      <c r="J5737" t="s">
        <v>137</v>
      </c>
      <c r="K5737" t="s">
        <v>166</v>
      </c>
      <c r="L5737" t="s">
        <v>16064</v>
      </c>
      <c r="M5737" t="s">
        <v>16065</v>
      </c>
      <c r="N5737">
        <v>4.8075000000000001</v>
      </c>
      <c r="O5737">
        <v>0</v>
      </c>
      <c r="P5737">
        <v>44</v>
      </c>
      <c r="Q5737">
        <v>0</v>
      </c>
      <c r="R5737">
        <v>0</v>
      </c>
      <c r="S5737">
        <v>0</v>
      </c>
      <c r="T5737">
        <v>11</v>
      </c>
      <c r="U5737">
        <v>0</v>
      </c>
      <c r="V5737">
        <v>0</v>
      </c>
      <c r="W5737">
        <v>0</v>
      </c>
      <c r="X5737">
        <v>143.16845501250967</v>
      </c>
      <c r="Y5737">
        <v>0</v>
      </c>
      <c r="Z5737">
        <v>0</v>
      </c>
      <c r="AA5737">
        <v>0</v>
      </c>
      <c r="AB5737">
        <v>129.88408466178089</v>
      </c>
      <c r="AC5737">
        <v>0</v>
      </c>
      <c r="AD5737">
        <v>0</v>
      </c>
      <c r="AE5737">
        <v>273.05253967429053</v>
      </c>
    </row>
    <row r="5738" spans="1:31" x14ac:dyDescent="0.3">
      <c r="A5738">
        <v>2701953</v>
      </c>
      <c r="B5738">
        <v>1</v>
      </c>
      <c r="C5738" t="s">
        <v>81</v>
      </c>
      <c r="D5738" t="s">
        <v>127</v>
      </c>
      <c r="E5738" t="s">
        <v>145</v>
      </c>
      <c r="F5738" t="s">
        <v>16066</v>
      </c>
      <c r="G5738" t="s">
        <v>176</v>
      </c>
      <c r="H5738" t="s">
        <v>135</v>
      </c>
      <c r="I5738" t="s">
        <v>136</v>
      </c>
      <c r="J5738" t="s">
        <v>137</v>
      </c>
      <c r="K5738" t="s">
        <v>138</v>
      </c>
      <c r="L5738" t="s">
        <v>16067</v>
      </c>
      <c r="M5738" t="s">
        <v>16068</v>
      </c>
      <c r="N5738">
        <v>3.028611111</v>
      </c>
      <c r="O5738">
        <v>0</v>
      </c>
      <c r="P5738">
        <v>5</v>
      </c>
      <c r="Q5738">
        <v>0</v>
      </c>
      <c r="R5738">
        <v>6</v>
      </c>
      <c r="S5738">
        <v>0</v>
      </c>
      <c r="T5738">
        <v>7</v>
      </c>
      <c r="U5738">
        <v>0</v>
      </c>
      <c r="V5738">
        <v>0</v>
      </c>
      <c r="W5738">
        <v>0</v>
      </c>
      <c r="X5738">
        <v>3.5979529535499255</v>
      </c>
      <c r="Y5738">
        <v>0</v>
      </c>
      <c r="Z5738">
        <v>28.713584461259202</v>
      </c>
      <c r="AA5738">
        <v>0</v>
      </c>
      <c r="AB5738">
        <v>138.62190639768787</v>
      </c>
      <c r="AC5738">
        <v>0</v>
      </c>
      <c r="AD5738">
        <v>0</v>
      </c>
      <c r="AE5738">
        <v>170.93344381249699</v>
      </c>
    </row>
    <row r="5739" spans="1:31" x14ac:dyDescent="0.3">
      <c r="A5739">
        <v>2701953</v>
      </c>
      <c r="B5739">
        <v>2</v>
      </c>
      <c r="C5739" t="s">
        <v>81</v>
      </c>
      <c r="D5739" t="s">
        <v>127</v>
      </c>
      <c r="E5739" t="s">
        <v>145</v>
      </c>
      <c r="F5739" t="s">
        <v>16069</v>
      </c>
      <c r="G5739" t="s">
        <v>176</v>
      </c>
      <c r="H5739" t="s">
        <v>135</v>
      </c>
      <c r="I5739" t="s">
        <v>136</v>
      </c>
      <c r="J5739" t="s">
        <v>137</v>
      </c>
      <c r="K5739" t="s">
        <v>138</v>
      </c>
      <c r="L5739" t="s">
        <v>16068</v>
      </c>
      <c r="M5739" t="s">
        <v>16070</v>
      </c>
      <c r="N5739">
        <v>0.69555555499999999</v>
      </c>
      <c r="O5739">
        <v>0</v>
      </c>
      <c r="P5739">
        <v>0</v>
      </c>
      <c r="Q5739">
        <v>9</v>
      </c>
      <c r="R5739">
        <v>0</v>
      </c>
      <c r="S5739">
        <v>7</v>
      </c>
      <c r="T5739">
        <v>0</v>
      </c>
      <c r="U5739">
        <v>0</v>
      </c>
      <c r="V5739">
        <v>0</v>
      </c>
      <c r="W5739">
        <v>0</v>
      </c>
      <c r="X5739">
        <v>0</v>
      </c>
      <c r="Y5739">
        <v>5.872010667695263</v>
      </c>
      <c r="Z5739">
        <v>0</v>
      </c>
      <c r="AA5739">
        <v>53.177077304286918</v>
      </c>
      <c r="AB5739">
        <v>0</v>
      </c>
      <c r="AC5739">
        <v>0</v>
      </c>
      <c r="AD5739">
        <v>0</v>
      </c>
      <c r="AE5739">
        <v>59.049087971982182</v>
      </c>
    </row>
    <row r="5740" spans="1:31" x14ac:dyDescent="0.3">
      <c r="A5740">
        <v>2685190</v>
      </c>
      <c r="B5740">
        <v>1</v>
      </c>
      <c r="C5740" t="s">
        <v>80</v>
      </c>
      <c r="D5740" t="s">
        <v>103</v>
      </c>
      <c r="E5740" t="s">
        <v>132</v>
      </c>
      <c r="F5740" t="s">
        <v>16071</v>
      </c>
      <c r="G5740" t="s">
        <v>232</v>
      </c>
      <c r="H5740" t="s">
        <v>135</v>
      </c>
      <c r="I5740" t="s">
        <v>136</v>
      </c>
      <c r="J5740" t="s">
        <v>137</v>
      </c>
      <c r="K5740" t="s">
        <v>138</v>
      </c>
      <c r="L5740" t="s">
        <v>16072</v>
      </c>
      <c r="M5740" t="s">
        <v>16073</v>
      </c>
      <c r="N5740">
        <v>1.332222222</v>
      </c>
      <c r="O5740">
        <v>0</v>
      </c>
      <c r="P5740">
        <v>61</v>
      </c>
      <c r="Q5740">
        <v>3</v>
      </c>
      <c r="R5740">
        <v>52</v>
      </c>
      <c r="S5740">
        <v>26</v>
      </c>
      <c r="T5740">
        <v>50</v>
      </c>
      <c r="U5740">
        <v>19</v>
      </c>
      <c r="V5740">
        <v>1</v>
      </c>
      <c r="W5740">
        <v>0</v>
      </c>
      <c r="X5740">
        <v>16.837282996637548</v>
      </c>
      <c r="Y5740">
        <v>8.5380863543502752</v>
      </c>
      <c r="Z5740">
        <v>16.191768693968857</v>
      </c>
      <c r="AA5740">
        <v>300.04694010303001</v>
      </c>
      <c r="AB5740">
        <v>51.239523103038223</v>
      </c>
      <c r="AC5740">
        <v>1110.9530760683276</v>
      </c>
      <c r="AD5740">
        <v>0</v>
      </c>
      <c r="AE5740">
        <v>1503.8066773193525</v>
      </c>
    </row>
    <row r="5741" spans="1:31" x14ac:dyDescent="0.3">
      <c r="A5741">
        <v>2685190</v>
      </c>
      <c r="B5741">
        <v>2</v>
      </c>
      <c r="C5741" t="s">
        <v>80</v>
      </c>
      <c r="D5741" t="s">
        <v>103</v>
      </c>
      <c r="E5741" t="s">
        <v>141</v>
      </c>
      <c r="F5741" t="s">
        <v>16074</v>
      </c>
      <c r="G5741" t="s">
        <v>232</v>
      </c>
      <c r="H5741" t="s">
        <v>135</v>
      </c>
      <c r="I5741" t="s">
        <v>136</v>
      </c>
      <c r="J5741" t="s">
        <v>137</v>
      </c>
      <c r="K5741" t="s">
        <v>138</v>
      </c>
      <c r="L5741" t="s">
        <v>16073</v>
      </c>
      <c r="M5741" t="s">
        <v>16075</v>
      </c>
      <c r="N5741">
        <v>1</v>
      </c>
      <c r="O5741">
        <v>1</v>
      </c>
      <c r="P5741">
        <v>333</v>
      </c>
      <c r="Q5741">
        <v>7</v>
      </c>
      <c r="R5741">
        <v>105</v>
      </c>
      <c r="S5741">
        <v>70</v>
      </c>
      <c r="T5741">
        <v>134</v>
      </c>
      <c r="U5741">
        <v>49</v>
      </c>
      <c r="V5741">
        <v>1</v>
      </c>
      <c r="W5741">
        <v>0.59382253240265603</v>
      </c>
      <c r="X5741">
        <v>76.430016815961679</v>
      </c>
      <c r="Y5741">
        <v>47.652776073938782</v>
      </c>
      <c r="Z5741">
        <v>152.06787941975938</v>
      </c>
      <c r="AA5741">
        <v>803.83608880080681</v>
      </c>
      <c r="AB5741">
        <v>291.28865450935251</v>
      </c>
      <c r="AC5741">
        <v>6397.217043264337</v>
      </c>
      <c r="AD5741">
        <v>1.8031377635553021</v>
      </c>
      <c r="AE5741">
        <v>7770.8894191801146</v>
      </c>
    </row>
    <row r="5742" spans="1:31" x14ac:dyDescent="0.3">
      <c r="A5742">
        <v>2685288</v>
      </c>
      <c r="B5742">
        <v>1</v>
      </c>
      <c r="C5742" t="s">
        <v>80</v>
      </c>
      <c r="D5742" t="s">
        <v>89</v>
      </c>
      <c r="E5742" t="s">
        <v>160</v>
      </c>
      <c r="F5742" t="s">
        <v>16076</v>
      </c>
      <c r="G5742" t="s">
        <v>7372</v>
      </c>
      <c r="H5742" t="s">
        <v>135</v>
      </c>
      <c r="I5742" t="s">
        <v>136</v>
      </c>
      <c r="J5742" t="s">
        <v>137</v>
      </c>
      <c r="K5742" t="s">
        <v>138</v>
      </c>
      <c r="L5742" t="s">
        <v>16077</v>
      </c>
      <c r="M5742" t="s">
        <v>16078</v>
      </c>
      <c r="N5742">
        <v>1.2661111110000001</v>
      </c>
      <c r="O5742">
        <v>0</v>
      </c>
      <c r="P5742">
        <v>2672</v>
      </c>
      <c r="Q5742">
        <v>0</v>
      </c>
      <c r="R5742">
        <v>7</v>
      </c>
      <c r="S5742">
        <v>0</v>
      </c>
      <c r="T5742">
        <v>315</v>
      </c>
      <c r="U5742">
        <v>0</v>
      </c>
      <c r="V5742">
        <v>0</v>
      </c>
      <c r="W5742">
        <v>0</v>
      </c>
      <c r="X5742">
        <v>948.95961616514148</v>
      </c>
      <c r="Y5742">
        <v>0</v>
      </c>
      <c r="Z5742">
        <v>7.4025583523922478</v>
      </c>
      <c r="AA5742">
        <v>0</v>
      </c>
      <c r="AB5742">
        <v>411.95857946400395</v>
      </c>
      <c r="AC5742">
        <v>0</v>
      </c>
      <c r="AD5742">
        <v>0</v>
      </c>
      <c r="AE5742">
        <v>1368.3207539815376</v>
      </c>
    </row>
    <row r="5743" spans="1:31" x14ac:dyDescent="0.3">
      <c r="A5743">
        <v>2697924</v>
      </c>
      <c r="B5743">
        <v>2</v>
      </c>
      <c r="C5743" t="s">
        <v>80</v>
      </c>
      <c r="D5743" t="s">
        <v>87</v>
      </c>
      <c r="E5743" t="s">
        <v>145</v>
      </c>
      <c r="F5743" t="s">
        <v>16079</v>
      </c>
      <c r="G5743" t="s">
        <v>147</v>
      </c>
      <c r="H5743" t="s">
        <v>135</v>
      </c>
      <c r="I5743" t="s">
        <v>136</v>
      </c>
      <c r="J5743" t="s">
        <v>3</v>
      </c>
      <c r="K5743" t="s">
        <v>138</v>
      </c>
      <c r="L5743" t="s">
        <v>16080</v>
      </c>
      <c r="M5743" t="s">
        <v>16081</v>
      </c>
      <c r="N5743">
        <v>0.258611111</v>
      </c>
      <c r="O5743">
        <v>0</v>
      </c>
      <c r="P5743">
        <v>4</v>
      </c>
      <c r="Q5743">
        <v>0</v>
      </c>
      <c r="R5743">
        <v>0</v>
      </c>
      <c r="S5743">
        <v>2</v>
      </c>
      <c r="T5743">
        <v>5</v>
      </c>
      <c r="U5743">
        <v>1</v>
      </c>
      <c r="V5743">
        <v>2</v>
      </c>
      <c r="W5743">
        <v>0</v>
      </c>
      <c r="X5743">
        <v>0.13451618801053766</v>
      </c>
      <c r="Y5743">
        <v>0</v>
      </c>
      <c r="Z5743">
        <v>0</v>
      </c>
      <c r="AA5743">
        <v>9.4897989927081259</v>
      </c>
      <c r="AB5743">
        <v>5.5991122742644324</v>
      </c>
      <c r="AC5743">
        <v>1.9367578789737363</v>
      </c>
      <c r="AD5743">
        <v>6.9253378856233576</v>
      </c>
      <c r="AE5743">
        <v>24.085523219580189</v>
      </c>
    </row>
    <row r="5744" spans="1:31" x14ac:dyDescent="0.3">
      <c r="A5744">
        <v>2697924</v>
      </c>
      <c r="B5744">
        <v>3</v>
      </c>
      <c r="C5744" t="s">
        <v>80</v>
      </c>
      <c r="D5744" t="s">
        <v>87</v>
      </c>
      <c r="E5744" t="s">
        <v>145</v>
      </c>
      <c r="F5744" t="s">
        <v>16082</v>
      </c>
      <c r="G5744" t="s">
        <v>147</v>
      </c>
      <c r="H5744" t="s">
        <v>135</v>
      </c>
      <c r="I5744" t="s">
        <v>136</v>
      </c>
      <c r="J5744" t="s">
        <v>3</v>
      </c>
      <c r="K5744" t="s">
        <v>138</v>
      </c>
      <c r="L5744" t="s">
        <v>16081</v>
      </c>
      <c r="M5744" t="s">
        <v>16083</v>
      </c>
      <c r="N5744">
        <v>0.86861111099999999</v>
      </c>
      <c r="O5744">
        <v>0</v>
      </c>
      <c r="P5744">
        <v>4</v>
      </c>
      <c r="Q5744">
        <v>0</v>
      </c>
      <c r="R5744">
        <v>0</v>
      </c>
      <c r="S5744">
        <v>1</v>
      </c>
      <c r="T5744">
        <v>5</v>
      </c>
      <c r="U5744">
        <v>0</v>
      </c>
      <c r="V5744">
        <v>2</v>
      </c>
      <c r="W5744">
        <v>0</v>
      </c>
      <c r="X5744">
        <v>0.44841482231865371</v>
      </c>
      <c r="Y5744">
        <v>0</v>
      </c>
      <c r="Z5744">
        <v>0</v>
      </c>
      <c r="AA5744">
        <v>0</v>
      </c>
      <c r="AB5744">
        <v>18.615327909400584</v>
      </c>
      <c r="AC5744">
        <v>0</v>
      </c>
      <c r="AD5744">
        <v>21.545333935502924</v>
      </c>
      <c r="AE5744">
        <v>40.609076667222162</v>
      </c>
    </row>
    <row r="5745" spans="1:31" x14ac:dyDescent="0.3">
      <c r="A5745">
        <v>2701539</v>
      </c>
      <c r="B5745">
        <v>1</v>
      </c>
      <c r="C5745" t="s">
        <v>81</v>
      </c>
      <c r="D5745" t="s">
        <v>112</v>
      </c>
      <c r="E5745" t="s">
        <v>160</v>
      </c>
      <c r="F5745" t="s">
        <v>5602</v>
      </c>
      <c r="G5745" t="s">
        <v>165</v>
      </c>
      <c r="H5745" t="s">
        <v>135</v>
      </c>
      <c r="I5745" t="s">
        <v>136</v>
      </c>
      <c r="J5745" t="s">
        <v>137</v>
      </c>
      <c r="K5745" t="s">
        <v>166</v>
      </c>
      <c r="L5745" t="s">
        <v>16084</v>
      </c>
      <c r="M5745" t="s">
        <v>16085</v>
      </c>
      <c r="N5745">
        <v>8.2613888880000008</v>
      </c>
      <c r="O5745">
        <v>3</v>
      </c>
      <c r="P5745">
        <v>1290</v>
      </c>
      <c r="Q5745">
        <v>5</v>
      </c>
      <c r="R5745">
        <v>38</v>
      </c>
      <c r="S5745">
        <v>7</v>
      </c>
      <c r="T5745">
        <v>69</v>
      </c>
      <c r="U5745">
        <v>0</v>
      </c>
      <c r="V5745">
        <v>0</v>
      </c>
      <c r="W5745">
        <v>4.7869352754874983</v>
      </c>
      <c r="X5745">
        <v>754.37765591013817</v>
      </c>
      <c r="Y5745">
        <v>266.25438740810887</v>
      </c>
      <c r="Z5745">
        <v>106.0151094732755</v>
      </c>
      <c r="AA5745">
        <v>242.15807831667323</v>
      </c>
      <c r="AB5745">
        <v>182.37123026692706</v>
      </c>
      <c r="AC5745">
        <v>0</v>
      </c>
      <c r="AD5745">
        <v>0</v>
      </c>
      <c r="AE5745">
        <v>1555.9633966506105</v>
      </c>
    </row>
    <row r="5746" spans="1:31" x14ac:dyDescent="0.3">
      <c r="A5746">
        <v>2701966</v>
      </c>
      <c r="B5746">
        <v>1</v>
      </c>
      <c r="C5746" t="s">
        <v>81</v>
      </c>
      <c r="D5746" t="s">
        <v>116</v>
      </c>
      <c r="E5746" t="s">
        <v>132</v>
      </c>
      <c r="F5746" t="s">
        <v>1811</v>
      </c>
      <c r="G5746" t="s">
        <v>409</v>
      </c>
      <c r="H5746" t="s">
        <v>135</v>
      </c>
      <c r="I5746" t="s">
        <v>136</v>
      </c>
      <c r="J5746" t="s">
        <v>137</v>
      </c>
      <c r="K5746" t="s">
        <v>138</v>
      </c>
      <c r="L5746" t="s">
        <v>16086</v>
      </c>
      <c r="M5746" t="s">
        <v>16087</v>
      </c>
      <c r="N5746">
        <v>0.41055555500000002</v>
      </c>
      <c r="O5746">
        <v>4</v>
      </c>
      <c r="P5746">
        <v>916</v>
      </c>
      <c r="Q5746">
        <v>8</v>
      </c>
      <c r="R5746">
        <v>117</v>
      </c>
      <c r="S5746">
        <v>3</v>
      </c>
      <c r="T5746">
        <v>53</v>
      </c>
      <c r="U5746">
        <v>1</v>
      </c>
      <c r="V5746">
        <v>0</v>
      </c>
      <c r="W5746">
        <v>0.30553994905999998</v>
      </c>
      <c r="X5746">
        <v>50.873752370238265</v>
      </c>
      <c r="Y5746">
        <v>1.5580719780621552</v>
      </c>
      <c r="Z5746">
        <v>38.091119150444712</v>
      </c>
      <c r="AA5746">
        <v>3.4873003699784628</v>
      </c>
      <c r="AB5746">
        <v>11.803070293622929</v>
      </c>
      <c r="AC5746">
        <v>8.2554910731135163</v>
      </c>
      <c r="AD5746">
        <v>0</v>
      </c>
      <c r="AE5746">
        <v>114.37434518452002</v>
      </c>
    </row>
    <row r="5747" spans="1:31" x14ac:dyDescent="0.3">
      <c r="A5747">
        <v>2701981</v>
      </c>
      <c r="B5747">
        <v>1</v>
      </c>
      <c r="C5747" t="s">
        <v>80</v>
      </c>
      <c r="D5747" t="s">
        <v>106</v>
      </c>
      <c r="E5747" t="s">
        <v>160</v>
      </c>
      <c r="F5747" t="s">
        <v>16088</v>
      </c>
      <c r="G5747" t="s">
        <v>134</v>
      </c>
      <c r="H5747" t="s">
        <v>135</v>
      </c>
      <c r="I5747" t="s">
        <v>136</v>
      </c>
      <c r="J5747" t="s">
        <v>137</v>
      </c>
      <c r="K5747" t="s">
        <v>138</v>
      </c>
      <c r="L5747" t="s">
        <v>16089</v>
      </c>
      <c r="M5747" t="s">
        <v>16090</v>
      </c>
      <c r="N5747">
        <v>0.47916666600000002</v>
      </c>
      <c r="O5747">
        <v>0</v>
      </c>
      <c r="P5747">
        <v>390</v>
      </c>
      <c r="Q5747">
        <v>0</v>
      </c>
      <c r="R5747">
        <v>8</v>
      </c>
      <c r="S5747">
        <v>3</v>
      </c>
      <c r="T5747">
        <v>32</v>
      </c>
      <c r="U5747">
        <v>0</v>
      </c>
      <c r="V5747">
        <v>0</v>
      </c>
      <c r="W5747">
        <v>0</v>
      </c>
      <c r="X5747">
        <v>26.868773787436169</v>
      </c>
      <c r="Y5747">
        <v>0</v>
      </c>
      <c r="Z5747">
        <v>1.6130952958147222</v>
      </c>
      <c r="AA5747">
        <v>31.945611449144522</v>
      </c>
      <c r="AB5747">
        <v>22.99517984195878</v>
      </c>
      <c r="AC5747">
        <v>0</v>
      </c>
      <c r="AD5747">
        <v>0</v>
      </c>
      <c r="AE5747">
        <v>83.422660374354194</v>
      </c>
    </row>
    <row r="5748" spans="1:31" x14ac:dyDescent="0.3">
      <c r="A5748">
        <v>2701983</v>
      </c>
      <c r="B5748">
        <v>1</v>
      </c>
      <c r="C5748" t="s">
        <v>81</v>
      </c>
      <c r="D5748" t="s">
        <v>123</v>
      </c>
      <c r="E5748" t="s">
        <v>145</v>
      </c>
      <c r="F5748" t="s">
        <v>16091</v>
      </c>
      <c r="G5748" t="s">
        <v>134</v>
      </c>
      <c r="H5748" t="s">
        <v>135</v>
      </c>
      <c r="I5748" t="s">
        <v>136</v>
      </c>
      <c r="J5748" t="s">
        <v>137</v>
      </c>
      <c r="K5748" t="s">
        <v>138</v>
      </c>
      <c r="L5748" t="s">
        <v>16092</v>
      </c>
      <c r="M5748" t="s">
        <v>16093</v>
      </c>
      <c r="N5748">
        <v>1.551111111</v>
      </c>
      <c r="O5748">
        <v>2</v>
      </c>
      <c r="P5748">
        <v>1</v>
      </c>
      <c r="Q5748">
        <v>56</v>
      </c>
      <c r="R5748">
        <v>0</v>
      </c>
      <c r="S5748">
        <v>13</v>
      </c>
      <c r="T5748">
        <v>0</v>
      </c>
      <c r="U5748">
        <v>0</v>
      </c>
      <c r="V5748">
        <v>0</v>
      </c>
      <c r="W5748">
        <v>0.28829523655666667</v>
      </c>
      <c r="X5748">
        <v>4.0641858695632443E-2</v>
      </c>
      <c r="Y5748">
        <v>95.545149332741261</v>
      </c>
      <c r="Z5748">
        <v>0</v>
      </c>
      <c r="AA5748">
        <v>7.743552197303365</v>
      </c>
      <c r="AB5748">
        <v>0</v>
      </c>
      <c r="AC5748">
        <v>0</v>
      </c>
      <c r="AD5748">
        <v>0</v>
      </c>
      <c r="AE5748">
        <v>103.61763862529692</v>
      </c>
    </row>
    <row r="5749" spans="1:31" x14ac:dyDescent="0.3">
      <c r="A5749">
        <v>2702036</v>
      </c>
      <c r="B5749">
        <v>1</v>
      </c>
      <c r="C5749" t="s">
        <v>81</v>
      </c>
      <c r="D5749" t="s">
        <v>120</v>
      </c>
      <c r="E5749" t="s">
        <v>160</v>
      </c>
      <c r="F5749" t="s">
        <v>16094</v>
      </c>
      <c r="G5749" t="s">
        <v>134</v>
      </c>
      <c r="H5749" t="s">
        <v>135</v>
      </c>
      <c r="I5749" t="s">
        <v>136</v>
      </c>
      <c r="J5749" t="s">
        <v>137</v>
      </c>
      <c r="K5749" t="s">
        <v>138</v>
      </c>
      <c r="L5749" t="s">
        <v>16095</v>
      </c>
      <c r="M5749" t="s">
        <v>16096</v>
      </c>
      <c r="N5749">
        <v>0.71055555500000001</v>
      </c>
      <c r="O5749">
        <v>0</v>
      </c>
      <c r="P5749">
        <v>351</v>
      </c>
      <c r="Q5749">
        <v>115</v>
      </c>
      <c r="R5749">
        <v>48</v>
      </c>
      <c r="S5749">
        <v>10</v>
      </c>
      <c r="T5749">
        <v>49</v>
      </c>
      <c r="U5749">
        <v>3</v>
      </c>
      <c r="V5749">
        <v>0</v>
      </c>
      <c r="W5749">
        <v>0</v>
      </c>
      <c r="X5749">
        <v>34.54132317924352</v>
      </c>
      <c r="Y5749">
        <v>206.35811986083957</v>
      </c>
      <c r="Z5749">
        <v>11.480220887651802</v>
      </c>
      <c r="AA5749">
        <v>60.961020016352919</v>
      </c>
      <c r="AB5749">
        <v>20.256415509145057</v>
      </c>
      <c r="AC5749">
        <v>287.86905845964276</v>
      </c>
      <c r="AD5749">
        <v>0</v>
      </c>
      <c r="AE5749">
        <v>621.46615791287559</v>
      </c>
    </row>
    <row r="5750" spans="1:31" x14ac:dyDescent="0.3">
      <c r="A5750">
        <v>2704954</v>
      </c>
      <c r="B5750">
        <v>1</v>
      </c>
      <c r="C5750" t="s">
        <v>80</v>
      </c>
      <c r="D5750" t="s">
        <v>104</v>
      </c>
      <c r="E5750" t="s">
        <v>160</v>
      </c>
      <c r="F5750" t="s">
        <v>3515</v>
      </c>
      <c r="G5750" t="s">
        <v>7372</v>
      </c>
      <c r="H5750" t="s">
        <v>135</v>
      </c>
      <c r="I5750" t="s">
        <v>136</v>
      </c>
      <c r="J5750" t="s">
        <v>137</v>
      </c>
      <c r="K5750" t="s">
        <v>138</v>
      </c>
      <c r="L5750" t="s">
        <v>16097</v>
      </c>
      <c r="M5750" t="s">
        <v>16098</v>
      </c>
      <c r="N5750">
        <v>14.535</v>
      </c>
      <c r="O5750">
        <v>8</v>
      </c>
      <c r="P5750">
        <v>4</v>
      </c>
      <c r="Q5750">
        <v>36</v>
      </c>
      <c r="R5750">
        <v>14</v>
      </c>
      <c r="S5750">
        <v>39</v>
      </c>
      <c r="T5750">
        <v>19</v>
      </c>
      <c r="U5750">
        <v>10</v>
      </c>
      <c r="V5750">
        <v>0</v>
      </c>
      <c r="W5750">
        <v>49.719313032535858</v>
      </c>
      <c r="X5750">
        <v>69.140830565237366</v>
      </c>
      <c r="Y5750">
        <v>509.94271237787376</v>
      </c>
      <c r="Z5750">
        <v>81.448792368201168</v>
      </c>
      <c r="AA5750">
        <v>1896.2341272091355</v>
      </c>
      <c r="AB5750">
        <v>278.43756701930675</v>
      </c>
      <c r="AC5750">
        <v>16368.701234561302</v>
      </c>
      <c r="AD5750">
        <v>0</v>
      </c>
      <c r="AE5750">
        <v>19253.624577133593</v>
      </c>
    </row>
    <row r="5751" spans="1:31" x14ac:dyDescent="0.3">
      <c r="A5751">
        <v>2686599</v>
      </c>
      <c r="B5751">
        <v>1</v>
      </c>
      <c r="C5751" t="s">
        <v>80</v>
      </c>
      <c r="D5751" t="s">
        <v>97</v>
      </c>
      <c r="E5751" t="s">
        <v>160</v>
      </c>
      <c r="F5751" t="s">
        <v>16099</v>
      </c>
      <c r="G5751" t="s">
        <v>134</v>
      </c>
      <c r="H5751" t="s">
        <v>135</v>
      </c>
      <c r="I5751" t="s">
        <v>136</v>
      </c>
      <c r="J5751" t="s">
        <v>137</v>
      </c>
      <c r="K5751" t="s">
        <v>138</v>
      </c>
      <c r="L5751" t="s">
        <v>16100</v>
      </c>
      <c r="M5751" t="s">
        <v>16101</v>
      </c>
      <c r="N5751">
        <v>0.55555555499999998</v>
      </c>
      <c r="O5751">
        <v>0</v>
      </c>
      <c r="P5751">
        <v>92</v>
      </c>
      <c r="Q5751">
        <v>0</v>
      </c>
      <c r="R5751">
        <v>0</v>
      </c>
      <c r="S5751">
        <v>0</v>
      </c>
      <c r="T5751">
        <v>5</v>
      </c>
      <c r="U5751">
        <v>0</v>
      </c>
      <c r="V5751">
        <v>0</v>
      </c>
      <c r="W5751">
        <v>0</v>
      </c>
      <c r="X5751">
        <v>16.731576893501892</v>
      </c>
      <c r="Y5751">
        <v>0</v>
      </c>
      <c r="Z5751">
        <v>0</v>
      </c>
      <c r="AA5751">
        <v>0</v>
      </c>
      <c r="AB5751">
        <v>3.4325379032684444</v>
      </c>
      <c r="AC5751">
        <v>0</v>
      </c>
      <c r="AD5751">
        <v>0</v>
      </c>
      <c r="AE5751">
        <v>20.164114796770335</v>
      </c>
    </row>
    <row r="5752" spans="1:31" x14ac:dyDescent="0.3">
      <c r="A5752">
        <v>2688078</v>
      </c>
      <c r="B5752">
        <v>1</v>
      </c>
      <c r="C5752" t="s">
        <v>80</v>
      </c>
      <c r="D5752" t="s">
        <v>96</v>
      </c>
      <c r="E5752" t="s">
        <v>184</v>
      </c>
      <c r="F5752" t="s">
        <v>16102</v>
      </c>
      <c r="G5752" t="s">
        <v>147</v>
      </c>
      <c r="H5752" t="s">
        <v>187</v>
      </c>
      <c r="I5752" t="s">
        <v>136</v>
      </c>
      <c r="J5752" t="s">
        <v>3</v>
      </c>
      <c r="K5752" t="s">
        <v>138</v>
      </c>
      <c r="L5752" t="s">
        <v>16103</v>
      </c>
      <c r="M5752" t="s">
        <v>16104</v>
      </c>
      <c r="N5752">
        <v>4.3383333329999996</v>
      </c>
      <c r="O5752">
        <v>0</v>
      </c>
      <c r="P5752">
        <v>41</v>
      </c>
      <c r="Q5752">
        <v>0</v>
      </c>
      <c r="R5752">
        <v>0</v>
      </c>
      <c r="S5752">
        <v>0</v>
      </c>
      <c r="T5752">
        <v>6</v>
      </c>
      <c r="U5752">
        <v>0</v>
      </c>
      <c r="V5752">
        <v>0</v>
      </c>
      <c r="W5752">
        <v>0</v>
      </c>
      <c r="X5752">
        <v>20.901913433825182</v>
      </c>
      <c r="Y5752">
        <v>0</v>
      </c>
      <c r="Z5752">
        <v>0</v>
      </c>
      <c r="AA5752">
        <v>0</v>
      </c>
      <c r="AB5752">
        <v>103.73771826011344</v>
      </c>
      <c r="AC5752">
        <v>0</v>
      </c>
      <c r="AD5752">
        <v>0</v>
      </c>
      <c r="AE5752">
        <v>124.63963169393863</v>
      </c>
    </row>
    <row r="5753" spans="1:31" x14ac:dyDescent="0.3">
      <c r="A5753">
        <v>2688078</v>
      </c>
      <c r="B5753">
        <v>2</v>
      </c>
      <c r="C5753" t="s">
        <v>80</v>
      </c>
      <c r="D5753" t="s">
        <v>96</v>
      </c>
      <c r="E5753" t="s">
        <v>160</v>
      </c>
      <c r="F5753" t="s">
        <v>2745</v>
      </c>
      <c r="G5753" t="s">
        <v>147</v>
      </c>
      <c r="H5753" t="s">
        <v>135</v>
      </c>
      <c r="I5753" t="s">
        <v>136</v>
      </c>
      <c r="J5753" t="s">
        <v>3</v>
      </c>
      <c r="K5753" t="s">
        <v>138</v>
      </c>
      <c r="L5753" t="s">
        <v>16104</v>
      </c>
      <c r="M5753" t="s">
        <v>16105</v>
      </c>
      <c r="N5753">
        <v>0.99944444399999999</v>
      </c>
      <c r="O5753">
        <v>1</v>
      </c>
      <c r="P5753">
        <v>425</v>
      </c>
      <c r="Q5753">
        <v>0</v>
      </c>
      <c r="R5753">
        <v>0</v>
      </c>
      <c r="S5753">
        <v>2</v>
      </c>
      <c r="T5753">
        <v>16</v>
      </c>
      <c r="U5753">
        <v>0</v>
      </c>
      <c r="V5753">
        <v>0</v>
      </c>
      <c r="W5753">
        <v>5.6617589174155452</v>
      </c>
      <c r="X5753">
        <v>61.742745671074047</v>
      </c>
      <c r="Y5753">
        <v>0</v>
      </c>
      <c r="Z5753">
        <v>0</v>
      </c>
      <c r="AA5753">
        <v>9.5438521395536124</v>
      </c>
      <c r="AB5753">
        <v>37.394004359665864</v>
      </c>
      <c r="AC5753">
        <v>0</v>
      </c>
      <c r="AD5753">
        <v>0</v>
      </c>
      <c r="AE5753">
        <v>114.34236108770907</v>
      </c>
    </row>
    <row r="5754" spans="1:31" x14ac:dyDescent="0.3">
      <c r="A5754">
        <v>2691094</v>
      </c>
      <c r="B5754">
        <v>1</v>
      </c>
      <c r="C5754" t="s">
        <v>80</v>
      </c>
      <c r="D5754" t="s">
        <v>107</v>
      </c>
      <c r="E5754" t="s">
        <v>213</v>
      </c>
      <c r="F5754" t="s">
        <v>16106</v>
      </c>
      <c r="G5754" t="s">
        <v>147</v>
      </c>
      <c r="H5754" t="s">
        <v>187</v>
      </c>
      <c r="I5754" t="s">
        <v>136</v>
      </c>
      <c r="J5754" t="s">
        <v>3</v>
      </c>
      <c r="K5754" t="s">
        <v>138</v>
      </c>
      <c r="L5754" t="s">
        <v>16107</v>
      </c>
      <c r="M5754" t="s">
        <v>16108</v>
      </c>
      <c r="N5754">
        <v>3.3455555549999998</v>
      </c>
      <c r="O5754">
        <v>0</v>
      </c>
      <c r="P5754">
        <v>11</v>
      </c>
      <c r="Q5754">
        <v>0</v>
      </c>
      <c r="R5754">
        <v>0</v>
      </c>
      <c r="S5754">
        <v>0</v>
      </c>
      <c r="T5754">
        <v>0</v>
      </c>
      <c r="U5754">
        <v>0</v>
      </c>
      <c r="V5754">
        <v>0</v>
      </c>
      <c r="W5754">
        <v>0</v>
      </c>
      <c r="X5754">
        <v>5.2205114089956783</v>
      </c>
      <c r="Y5754">
        <v>0</v>
      </c>
      <c r="Z5754">
        <v>0</v>
      </c>
      <c r="AA5754">
        <v>0</v>
      </c>
      <c r="AB5754">
        <v>0</v>
      </c>
      <c r="AC5754">
        <v>0</v>
      </c>
      <c r="AD5754">
        <v>0</v>
      </c>
      <c r="AE5754">
        <v>5.2205114089956783</v>
      </c>
    </row>
    <row r="5755" spans="1:31" x14ac:dyDescent="0.3">
      <c r="A5755">
        <v>2702049</v>
      </c>
      <c r="B5755">
        <v>1</v>
      </c>
      <c r="C5755" t="s">
        <v>81</v>
      </c>
      <c r="D5755" t="s">
        <v>115</v>
      </c>
      <c r="E5755" t="s">
        <v>145</v>
      </c>
      <c r="F5755" t="s">
        <v>16109</v>
      </c>
      <c r="G5755" t="s">
        <v>176</v>
      </c>
      <c r="H5755" t="s">
        <v>135</v>
      </c>
      <c r="I5755" t="s">
        <v>136</v>
      </c>
      <c r="J5755" t="s">
        <v>137</v>
      </c>
      <c r="K5755" t="s">
        <v>138</v>
      </c>
      <c r="L5755" t="s">
        <v>16110</v>
      </c>
      <c r="M5755" t="s">
        <v>16111</v>
      </c>
      <c r="N5755">
        <v>1.6402777770000001</v>
      </c>
      <c r="O5755">
        <v>0</v>
      </c>
      <c r="P5755">
        <v>85</v>
      </c>
      <c r="Q5755">
        <v>0</v>
      </c>
      <c r="R5755">
        <v>1</v>
      </c>
      <c r="S5755">
        <v>0</v>
      </c>
      <c r="T5755">
        <v>7</v>
      </c>
      <c r="U5755">
        <v>0</v>
      </c>
      <c r="V5755">
        <v>0</v>
      </c>
      <c r="W5755">
        <v>0</v>
      </c>
      <c r="X5755">
        <v>15.640334985894603</v>
      </c>
      <c r="Y5755">
        <v>0</v>
      </c>
      <c r="Z5755">
        <v>0.20885922691956604</v>
      </c>
      <c r="AA5755">
        <v>0</v>
      </c>
      <c r="AB5755">
        <v>6.8975488057753482</v>
      </c>
      <c r="AC5755">
        <v>0</v>
      </c>
      <c r="AD5755">
        <v>0</v>
      </c>
      <c r="AE5755">
        <v>22.746743018589516</v>
      </c>
    </row>
    <row r="5756" spans="1:31" x14ac:dyDescent="0.3">
      <c r="A5756">
        <v>2701859</v>
      </c>
      <c r="B5756">
        <v>2</v>
      </c>
      <c r="C5756" t="s">
        <v>80</v>
      </c>
      <c r="D5756" t="s">
        <v>83</v>
      </c>
      <c r="E5756" t="s">
        <v>145</v>
      </c>
      <c r="F5756" t="s">
        <v>16112</v>
      </c>
      <c r="G5756" t="s">
        <v>147</v>
      </c>
      <c r="H5756" t="s">
        <v>135</v>
      </c>
      <c r="I5756" t="s">
        <v>136</v>
      </c>
      <c r="J5756" t="s">
        <v>3</v>
      </c>
      <c r="K5756" t="s">
        <v>138</v>
      </c>
      <c r="L5756" t="s">
        <v>16113</v>
      </c>
      <c r="M5756" t="s">
        <v>16114</v>
      </c>
      <c r="N5756">
        <v>0.46250000000000002</v>
      </c>
      <c r="O5756">
        <v>0</v>
      </c>
      <c r="P5756">
        <v>1788</v>
      </c>
      <c r="Q5756">
        <v>0</v>
      </c>
      <c r="R5756">
        <v>0</v>
      </c>
      <c r="S5756">
        <v>0</v>
      </c>
      <c r="T5756">
        <v>53</v>
      </c>
      <c r="U5756">
        <v>0</v>
      </c>
      <c r="V5756">
        <v>0</v>
      </c>
      <c r="W5756">
        <v>0</v>
      </c>
      <c r="X5756">
        <v>201.40950450738939</v>
      </c>
      <c r="Y5756">
        <v>0</v>
      </c>
      <c r="Z5756">
        <v>0</v>
      </c>
      <c r="AA5756">
        <v>0</v>
      </c>
      <c r="AB5756">
        <v>42.687308357131222</v>
      </c>
      <c r="AC5756">
        <v>0</v>
      </c>
      <c r="AD5756">
        <v>0</v>
      </c>
      <c r="AE5756">
        <v>244.09681286452061</v>
      </c>
    </row>
    <row r="5757" spans="1:31" x14ac:dyDescent="0.3">
      <c r="A5757">
        <v>2702137</v>
      </c>
      <c r="B5757">
        <v>1</v>
      </c>
      <c r="C5757" t="s">
        <v>80</v>
      </c>
      <c r="D5757" t="s">
        <v>93</v>
      </c>
      <c r="E5757" t="s">
        <v>160</v>
      </c>
      <c r="F5757" t="s">
        <v>3227</v>
      </c>
      <c r="G5757" t="s">
        <v>346</v>
      </c>
      <c r="H5757" t="s">
        <v>135</v>
      </c>
      <c r="I5757" t="s">
        <v>136</v>
      </c>
      <c r="J5757" t="s">
        <v>137</v>
      </c>
      <c r="K5757" t="s">
        <v>166</v>
      </c>
      <c r="L5757" t="s">
        <v>16115</v>
      </c>
      <c r="M5757" t="s">
        <v>16116</v>
      </c>
      <c r="N5757">
        <v>8.9941666659999999</v>
      </c>
      <c r="O5757">
        <v>0</v>
      </c>
      <c r="P5757">
        <v>1879</v>
      </c>
      <c r="Q5757">
        <v>25</v>
      </c>
      <c r="R5757">
        <v>69</v>
      </c>
      <c r="S5757">
        <v>9</v>
      </c>
      <c r="T5757">
        <v>216</v>
      </c>
      <c r="U5757">
        <v>2</v>
      </c>
      <c r="V5757">
        <v>0</v>
      </c>
      <c r="W5757">
        <v>0</v>
      </c>
      <c r="X5757">
        <v>2734.8972388694265</v>
      </c>
      <c r="Y5757">
        <v>1272.5866478041746</v>
      </c>
      <c r="Z5757">
        <v>833.72955665975121</v>
      </c>
      <c r="AA5757">
        <v>467.71309111606195</v>
      </c>
      <c r="AB5757">
        <v>1471.0011948190959</v>
      </c>
      <c r="AC5757">
        <v>2195.5939013035777</v>
      </c>
      <c r="AD5757">
        <v>0</v>
      </c>
      <c r="AE5757">
        <v>8975.5216305720878</v>
      </c>
    </row>
    <row r="5758" spans="1:31" x14ac:dyDescent="0.3">
      <c r="A5758">
        <v>2685235</v>
      </c>
      <c r="B5758">
        <v>1</v>
      </c>
      <c r="C5758" t="s">
        <v>80</v>
      </c>
      <c r="D5758" t="s">
        <v>86</v>
      </c>
      <c r="E5758" t="s">
        <v>141</v>
      </c>
      <c r="F5758" t="s">
        <v>16117</v>
      </c>
      <c r="G5758" t="s">
        <v>134</v>
      </c>
      <c r="H5758" t="s">
        <v>135</v>
      </c>
      <c r="I5758" t="s">
        <v>136</v>
      </c>
      <c r="J5758" t="s">
        <v>137</v>
      </c>
      <c r="K5758" t="s">
        <v>138</v>
      </c>
      <c r="L5758" t="s">
        <v>16118</v>
      </c>
      <c r="M5758" t="s">
        <v>16119</v>
      </c>
      <c r="N5758">
        <v>1.404722222</v>
      </c>
      <c r="O5758">
        <v>0</v>
      </c>
      <c r="P5758">
        <v>918</v>
      </c>
      <c r="Q5758">
        <v>0</v>
      </c>
      <c r="R5758">
        <v>96</v>
      </c>
      <c r="S5758">
        <v>2</v>
      </c>
      <c r="T5758">
        <v>182</v>
      </c>
      <c r="U5758">
        <v>0</v>
      </c>
      <c r="V5758">
        <v>2</v>
      </c>
      <c r="W5758">
        <v>0</v>
      </c>
      <c r="X5758">
        <v>767.86171509338556</v>
      </c>
      <c r="Y5758">
        <v>0</v>
      </c>
      <c r="Z5758">
        <v>63.277756425890395</v>
      </c>
      <c r="AA5758">
        <v>3.2418187398694016</v>
      </c>
      <c r="AB5758">
        <v>856.56110789395211</v>
      </c>
      <c r="AC5758">
        <v>0</v>
      </c>
      <c r="AD5758">
        <v>32.926130693448094</v>
      </c>
      <c r="AE5758">
        <v>1723.8685288465456</v>
      </c>
    </row>
    <row r="5759" spans="1:31" x14ac:dyDescent="0.3">
      <c r="A5759">
        <v>2685235</v>
      </c>
      <c r="B5759">
        <v>2</v>
      </c>
      <c r="C5759" t="s">
        <v>80</v>
      </c>
      <c r="D5759" t="s">
        <v>111</v>
      </c>
      <c r="E5759" t="s">
        <v>145</v>
      </c>
      <c r="F5759" t="s">
        <v>16120</v>
      </c>
      <c r="G5759" t="s">
        <v>134</v>
      </c>
      <c r="H5759" t="s">
        <v>135</v>
      </c>
      <c r="I5759" t="s">
        <v>136</v>
      </c>
      <c r="J5759" t="s">
        <v>137</v>
      </c>
      <c r="K5759" t="s">
        <v>138</v>
      </c>
      <c r="L5759" t="s">
        <v>16119</v>
      </c>
      <c r="M5759" t="s">
        <v>16121</v>
      </c>
      <c r="N5759">
        <v>0.226944444</v>
      </c>
      <c r="O5759">
        <v>0</v>
      </c>
      <c r="P5759">
        <v>16</v>
      </c>
      <c r="Q5759">
        <v>0</v>
      </c>
      <c r="R5759">
        <v>17</v>
      </c>
      <c r="S5759">
        <v>1</v>
      </c>
      <c r="T5759">
        <v>42</v>
      </c>
      <c r="U5759">
        <v>0</v>
      </c>
      <c r="V5759">
        <v>1</v>
      </c>
      <c r="W5759">
        <v>0</v>
      </c>
      <c r="X5759">
        <v>0.97969765865487468</v>
      </c>
      <c r="Y5759">
        <v>0</v>
      </c>
      <c r="Z5759">
        <v>2.0594131821426545</v>
      </c>
      <c r="AA5759">
        <v>0</v>
      </c>
      <c r="AB5759">
        <v>55.228061313952573</v>
      </c>
      <c r="AC5759">
        <v>0</v>
      </c>
      <c r="AD5759">
        <v>4.5524609595195722</v>
      </c>
      <c r="AE5759">
        <v>62.819633114269671</v>
      </c>
    </row>
    <row r="5760" spans="1:31" x14ac:dyDescent="0.3">
      <c r="A5760">
        <v>2687179</v>
      </c>
      <c r="B5760">
        <v>1</v>
      </c>
      <c r="C5760" t="s">
        <v>80</v>
      </c>
      <c r="D5760" t="s">
        <v>84</v>
      </c>
      <c r="E5760" t="s">
        <v>145</v>
      </c>
      <c r="F5760" t="s">
        <v>16122</v>
      </c>
      <c r="G5760" t="s">
        <v>165</v>
      </c>
      <c r="H5760" t="s">
        <v>135</v>
      </c>
      <c r="I5760" t="s">
        <v>136</v>
      </c>
      <c r="J5760" t="s">
        <v>137</v>
      </c>
      <c r="K5760" t="s">
        <v>166</v>
      </c>
      <c r="L5760" t="s">
        <v>16123</v>
      </c>
      <c r="M5760" t="s">
        <v>16124</v>
      </c>
      <c r="N5760">
        <v>1.0113888879999999</v>
      </c>
      <c r="O5760">
        <v>0</v>
      </c>
      <c r="P5760">
        <v>1135</v>
      </c>
      <c r="Q5760">
        <v>0</v>
      </c>
      <c r="R5760">
        <v>0</v>
      </c>
      <c r="S5760">
        <v>1</v>
      </c>
      <c r="T5760">
        <v>73</v>
      </c>
      <c r="U5760">
        <v>0</v>
      </c>
      <c r="V5760">
        <v>0</v>
      </c>
      <c r="W5760">
        <v>0</v>
      </c>
      <c r="X5760">
        <v>231.84139720915104</v>
      </c>
      <c r="Y5760">
        <v>0</v>
      </c>
      <c r="Z5760">
        <v>0</v>
      </c>
      <c r="AA5760">
        <v>39.651480723817741</v>
      </c>
      <c r="AB5760">
        <v>81.873889387034964</v>
      </c>
      <c r="AC5760">
        <v>0</v>
      </c>
      <c r="AD5760">
        <v>0</v>
      </c>
      <c r="AE5760">
        <v>353.36676732000376</v>
      </c>
    </row>
    <row r="5761" spans="1:31" x14ac:dyDescent="0.3">
      <c r="A5761">
        <v>2688753</v>
      </c>
      <c r="B5761">
        <v>1</v>
      </c>
      <c r="C5761" t="s">
        <v>80</v>
      </c>
      <c r="D5761" t="s">
        <v>108</v>
      </c>
      <c r="E5761" t="s">
        <v>132</v>
      </c>
      <c r="F5761" t="s">
        <v>16125</v>
      </c>
      <c r="G5761" t="s">
        <v>134</v>
      </c>
      <c r="H5761" t="s">
        <v>135</v>
      </c>
      <c r="I5761" t="s">
        <v>136</v>
      </c>
      <c r="J5761" t="s">
        <v>137</v>
      </c>
      <c r="K5761" t="s">
        <v>138</v>
      </c>
      <c r="L5761" t="s">
        <v>16126</v>
      </c>
      <c r="M5761" t="s">
        <v>16127</v>
      </c>
      <c r="N5761">
        <v>1.823055555</v>
      </c>
      <c r="O5761">
        <v>0</v>
      </c>
      <c r="P5761">
        <v>697</v>
      </c>
      <c r="Q5761">
        <v>0</v>
      </c>
      <c r="R5761">
        <v>105</v>
      </c>
      <c r="S5761">
        <v>3</v>
      </c>
      <c r="T5761">
        <v>125</v>
      </c>
      <c r="U5761">
        <v>0</v>
      </c>
      <c r="V5761">
        <v>0</v>
      </c>
      <c r="W5761">
        <v>0</v>
      </c>
      <c r="X5761">
        <v>147.95483967250519</v>
      </c>
      <c r="Y5761">
        <v>0</v>
      </c>
      <c r="Z5761">
        <v>83.830370619500769</v>
      </c>
      <c r="AA5761">
        <v>13.307682307919867</v>
      </c>
      <c r="AB5761">
        <v>162.26431403519035</v>
      </c>
      <c r="AC5761">
        <v>0</v>
      </c>
      <c r="AD5761">
        <v>0</v>
      </c>
      <c r="AE5761">
        <v>407.3572066351162</v>
      </c>
    </row>
    <row r="5762" spans="1:31" x14ac:dyDescent="0.3">
      <c r="A5762">
        <v>2688851</v>
      </c>
      <c r="B5762">
        <v>1</v>
      </c>
      <c r="C5762" t="s">
        <v>80</v>
      </c>
      <c r="D5762" t="s">
        <v>105</v>
      </c>
      <c r="E5762" t="s">
        <v>160</v>
      </c>
      <c r="F5762" t="s">
        <v>16128</v>
      </c>
      <c r="G5762" t="s">
        <v>134</v>
      </c>
      <c r="H5762" t="s">
        <v>135</v>
      </c>
      <c r="I5762" t="s">
        <v>136</v>
      </c>
      <c r="J5762" t="s">
        <v>137</v>
      </c>
      <c r="K5762" t="s">
        <v>138</v>
      </c>
      <c r="L5762" t="s">
        <v>16129</v>
      </c>
      <c r="M5762" t="s">
        <v>16130</v>
      </c>
      <c r="N5762">
        <v>1.0547222220000001</v>
      </c>
      <c r="O5762">
        <v>6</v>
      </c>
      <c r="P5762">
        <v>5820</v>
      </c>
      <c r="Q5762">
        <v>7</v>
      </c>
      <c r="R5762">
        <v>19</v>
      </c>
      <c r="S5762">
        <v>37</v>
      </c>
      <c r="T5762">
        <v>524</v>
      </c>
      <c r="U5762">
        <v>5</v>
      </c>
      <c r="V5762">
        <v>0</v>
      </c>
      <c r="W5762">
        <v>5.3852239326521794</v>
      </c>
      <c r="X5762">
        <v>1080.1001533040021</v>
      </c>
      <c r="Y5762">
        <v>30.94546637886614</v>
      </c>
      <c r="Z5762">
        <v>2.5320003489769753</v>
      </c>
      <c r="AA5762">
        <v>400.81709961346724</v>
      </c>
      <c r="AB5762">
        <v>658.32700020390439</v>
      </c>
      <c r="AC5762">
        <v>944.83910165665338</v>
      </c>
      <c r="AD5762">
        <v>0</v>
      </c>
      <c r="AE5762">
        <v>3122.9460454385221</v>
      </c>
    </row>
    <row r="5763" spans="1:31" x14ac:dyDescent="0.3">
      <c r="A5763">
        <v>2697207</v>
      </c>
      <c r="B5763">
        <v>1</v>
      </c>
      <c r="C5763" t="s">
        <v>80</v>
      </c>
      <c r="D5763" t="s">
        <v>86</v>
      </c>
      <c r="E5763" t="s">
        <v>145</v>
      </c>
      <c r="F5763" t="s">
        <v>16131</v>
      </c>
      <c r="G5763" t="s">
        <v>134</v>
      </c>
      <c r="H5763" t="s">
        <v>135</v>
      </c>
      <c r="I5763" t="s">
        <v>136</v>
      </c>
      <c r="J5763" t="s">
        <v>137</v>
      </c>
      <c r="K5763" t="s">
        <v>138</v>
      </c>
      <c r="L5763" t="s">
        <v>16132</v>
      </c>
      <c r="M5763" t="s">
        <v>16133</v>
      </c>
      <c r="N5763">
        <v>0.79166666600000002</v>
      </c>
      <c r="O5763">
        <v>1</v>
      </c>
      <c r="P5763">
        <v>192</v>
      </c>
      <c r="Q5763">
        <v>0</v>
      </c>
      <c r="R5763">
        <v>0</v>
      </c>
      <c r="S5763">
        <v>4</v>
      </c>
      <c r="T5763">
        <v>8</v>
      </c>
      <c r="U5763">
        <v>0</v>
      </c>
      <c r="V5763">
        <v>0</v>
      </c>
      <c r="W5763">
        <v>0.14892018204833332</v>
      </c>
      <c r="X5763">
        <v>34.809710341472979</v>
      </c>
      <c r="Y5763">
        <v>0</v>
      </c>
      <c r="Z5763">
        <v>0</v>
      </c>
      <c r="AA5763">
        <v>127.34492521525277</v>
      </c>
      <c r="AB5763">
        <v>15.582182719759905</v>
      </c>
      <c r="AC5763">
        <v>0</v>
      </c>
      <c r="AD5763">
        <v>0</v>
      </c>
      <c r="AE5763">
        <v>177.88573845853401</v>
      </c>
    </row>
    <row r="5764" spans="1:31" x14ac:dyDescent="0.3">
      <c r="A5764">
        <v>2701214</v>
      </c>
      <c r="B5764">
        <v>2</v>
      </c>
      <c r="C5764" t="s">
        <v>80</v>
      </c>
      <c r="D5764" t="s">
        <v>90</v>
      </c>
      <c r="E5764" t="s">
        <v>145</v>
      </c>
      <c r="F5764" t="s">
        <v>16134</v>
      </c>
      <c r="G5764" t="s">
        <v>147</v>
      </c>
      <c r="H5764" t="s">
        <v>135</v>
      </c>
      <c r="I5764" t="s">
        <v>136</v>
      </c>
      <c r="J5764" t="s">
        <v>3</v>
      </c>
      <c r="K5764" t="s">
        <v>138</v>
      </c>
      <c r="L5764" t="s">
        <v>16135</v>
      </c>
      <c r="M5764" t="s">
        <v>16136</v>
      </c>
      <c r="N5764">
        <v>0.37416666599999998</v>
      </c>
      <c r="O5764">
        <v>0</v>
      </c>
      <c r="P5764">
        <v>551</v>
      </c>
      <c r="Q5764">
        <v>0</v>
      </c>
      <c r="R5764">
        <v>0</v>
      </c>
      <c r="S5764">
        <v>0</v>
      </c>
      <c r="T5764">
        <v>99</v>
      </c>
      <c r="U5764">
        <v>0</v>
      </c>
      <c r="V5764">
        <v>0</v>
      </c>
      <c r="W5764">
        <v>0</v>
      </c>
      <c r="X5764">
        <v>41.306639014878655</v>
      </c>
      <c r="Y5764">
        <v>0</v>
      </c>
      <c r="Z5764">
        <v>0</v>
      </c>
      <c r="AA5764">
        <v>0</v>
      </c>
      <c r="AB5764">
        <v>31.460716703476784</v>
      </c>
      <c r="AC5764">
        <v>0</v>
      </c>
      <c r="AD5764">
        <v>0</v>
      </c>
      <c r="AE5764">
        <v>72.767355718355446</v>
      </c>
    </row>
    <row r="5765" spans="1:31" x14ac:dyDescent="0.3">
      <c r="A5765">
        <v>2701214</v>
      </c>
      <c r="B5765">
        <v>3</v>
      </c>
      <c r="C5765" t="s">
        <v>80</v>
      </c>
      <c r="D5765" t="s">
        <v>90</v>
      </c>
      <c r="E5765" t="s">
        <v>145</v>
      </c>
      <c r="F5765" t="s">
        <v>16137</v>
      </c>
      <c r="G5765" t="s">
        <v>147</v>
      </c>
      <c r="H5765" t="s">
        <v>135</v>
      </c>
      <c r="I5765" t="s">
        <v>136</v>
      </c>
      <c r="J5765" t="s">
        <v>3</v>
      </c>
      <c r="K5765" t="s">
        <v>138</v>
      </c>
      <c r="L5765" t="s">
        <v>16136</v>
      </c>
      <c r="M5765" t="s">
        <v>16138</v>
      </c>
      <c r="N5765">
        <v>1.0366666659999999</v>
      </c>
      <c r="O5765">
        <v>0</v>
      </c>
      <c r="P5765">
        <v>329</v>
      </c>
      <c r="Q5765">
        <v>0</v>
      </c>
      <c r="R5765">
        <v>0</v>
      </c>
      <c r="S5765">
        <v>0</v>
      </c>
      <c r="T5765">
        <v>14</v>
      </c>
      <c r="U5765">
        <v>0</v>
      </c>
      <c r="V5765">
        <v>0</v>
      </c>
      <c r="W5765">
        <v>0</v>
      </c>
      <c r="X5765">
        <v>77.126231052382906</v>
      </c>
      <c r="Y5765">
        <v>0</v>
      </c>
      <c r="Z5765">
        <v>0</v>
      </c>
      <c r="AA5765">
        <v>0</v>
      </c>
      <c r="AB5765">
        <v>10.046474633989206</v>
      </c>
      <c r="AC5765">
        <v>0</v>
      </c>
      <c r="AD5765">
        <v>0</v>
      </c>
      <c r="AE5765">
        <v>87.172705686372112</v>
      </c>
    </row>
    <row r="5766" spans="1:31" x14ac:dyDescent="0.3">
      <c r="A5766">
        <v>2688729</v>
      </c>
      <c r="B5766">
        <v>1</v>
      </c>
      <c r="C5766" t="s">
        <v>80</v>
      </c>
      <c r="D5766" t="s">
        <v>104</v>
      </c>
      <c r="E5766" t="s">
        <v>141</v>
      </c>
      <c r="F5766" t="s">
        <v>16139</v>
      </c>
      <c r="G5766" t="s">
        <v>346</v>
      </c>
      <c r="H5766" t="s">
        <v>135</v>
      </c>
      <c r="I5766" t="s">
        <v>136</v>
      </c>
      <c r="J5766" t="s">
        <v>137</v>
      </c>
      <c r="K5766" t="s">
        <v>166</v>
      </c>
      <c r="L5766" t="s">
        <v>16140</v>
      </c>
      <c r="M5766" t="s">
        <v>16141</v>
      </c>
      <c r="N5766">
        <v>5.7063888880000002</v>
      </c>
      <c r="O5766">
        <v>0</v>
      </c>
      <c r="P5766">
        <v>19186</v>
      </c>
      <c r="Q5766">
        <v>7</v>
      </c>
      <c r="R5766">
        <v>97</v>
      </c>
      <c r="S5766">
        <v>10</v>
      </c>
      <c r="T5766">
        <v>2477</v>
      </c>
      <c r="U5766">
        <v>5</v>
      </c>
      <c r="V5766">
        <v>5</v>
      </c>
      <c r="W5766">
        <v>0</v>
      </c>
      <c r="X5766">
        <v>19970.557439774773</v>
      </c>
      <c r="Y5766">
        <v>29.552176992539227</v>
      </c>
      <c r="Z5766">
        <v>278.38153997743558</v>
      </c>
      <c r="AA5766">
        <v>1482.3302141849938</v>
      </c>
      <c r="AB5766">
        <v>12700.28907853867</v>
      </c>
      <c r="AC5766">
        <v>4541.1906509333548</v>
      </c>
      <c r="AD5766">
        <v>717.9062076139852</v>
      </c>
      <c r="AE5766">
        <v>39720.20730801575</v>
      </c>
    </row>
    <row r="5767" spans="1:31" x14ac:dyDescent="0.3">
      <c r="A5767">
        <v>2688744</v>
      </c>
      <c r="B5767">
        <v>1</v>
      </c>
      <c r="C5767" t="s">
        <v>80</v>
      </c>
      <c r="D5767" t="s">
        <v>104</v>
      </c>
      <c r="E5767" t="s">
        <v>141</v>
      </c>
      <c r="F5767" t="s">
        <v>16142</v>
      </c>
      <c r="G5767" t="s">
        <v>346</v>
      </c>
      <c r="H5767" t="s">
        <v>135</v>
      </c>
      <c r="I5767" t="s">
        <v>136</v>
      </c>
      <c r="J5767" t="s">
        <v>137</v>
      </c>
      <c r="K5767" t="s">
        <v>166</v>
      </c>
      <c r="L5767" t="s">
        <v>16143</v>
      </c>
      <c r="M5767" t="s">
        <v>16144</v>
      </c>
      <c r="N5767">
        <v>5.5527777770000002</v>
      </c>
      <c r="O5767">
        <v>3</v>
      </c>
      <c r="P5767">
        <v>17528</v>
      </c>
      <c r="Q5767">
        <v>16</v>
      </c>
      <c r="R5767">
        <v>263</v>
      </c>
      <c r="S5767">
        <v>7</v>
      </c>
      <c r="T5767">
        <v>2235</v>
      </c>
      <c r="U5767">
        <v>3</v>
      </c>
      <c r="V5767">
        <v>0</v>
      </c>
      <c r="W5767">
        <v>101.7705965001953</v>
      </c>
      <c r="X5767">
        <v>17599.859524297757</v>
      </c>
      <c r="Y5767">
        <v>65.2686416121836</v>
      </c>
      <c r="Z5767">
        <v>517.51745939565103</v>
      </c>
      <c r="AA5767">
        <v>1286.0692995535585</v>
      </c>
      <c r="AB5767">
        <v>10608.625524464218</v>
      </c>
      <c r="AC5767">
        <v>1936.6206974041211</v>
      </c>
      <c r="AD5767">
        <v>0</v>
      </c>
      <c r="AE5767">
        <v>32115.731743227683</v>
      </c>
    </row>
    <row r="5768" spans="1:31" x14ac:dyDescent="0.3">
      <c r="A5768">
        <v>2692093</v>
      </c>
      <c r="B5768">
        <v>1</v>
      </c>
      <c r="C5768" t="s">
        <v>80</v>
      </c>
      <c r="D5768" t="s">
        <v>104</v>
      </c>
      <c r="E5768" t="s">
        <v>132</v>
      </c>
      <c r="F5768" t="s">
        <v>16145</v>
      </c>
      <c r="G5768" t="s">
        <v>134</v>
      </c>
      <c r="H5768" t="s">
        <v>135</v>
      </c>
      <c r="I5768" t="s">
        <v>136</v>
      </c>
      <c r="J5768" t="s">
        <v>137</v>
      </c>
      <c r="K5768" t="s">
        <v>138</v>
      </c>
      <c r="L5768" t="s">
        <v>16146</v>
      </c>
      <c r="M5768" t="s">
        <v>16147</v>
      </c>
      <c r="N5768">
        <v>0.83222222199999996</v>
      </c>
      <c r="O5768">
        <v>16</v>
      </c>
      <c r="P5768">
        <v>297</v>
      </c>
      <c r="Q5768">
        <v>24</v>
      </c>
      <c r="R5768">
        <v>23</v>
      </c>
      <c r="S5768">
        <v>49</v>
      </c>
      <c r="T5768">
        <v>35</v>
      </c>
      <c r="U5768">
        <v>15</v>
      </c>
      <c r="V5768">
        <v>0</v>
      </c>
      <c r="W5768">
        <v>9.6531245082936206</v>
      </c>
      <c r="X5768">
        <v>61.597677091890134</v>
      </c>
      <c r="Y5768">
        <v>30.397503881474162</v>
      </c>
      <c r="Z5768">
        <v>34.408460969903999</v>
      </c>
      <c r="AA5768">
        <v>526.66781219238101</v>
      </c>
      <c r="AB5768">
        <v>27.737101537287824</v>
      </c>
      <c r="AC5768">
        <v>4007.0623784355498</v>
      </c>
      <c r="AD5768">
        <v>0</v>
      </c>
      <c r="AE5768">
        <v>4697.5240586167802</v>
      </c>
    </row>
    <row r="5769" spans="1:31" x14ac:dyDescent="0.3">
      <c r="A5769">
        <v>2693588</v>
      </c>
      <c r="B5769">
        <v>1</v>
      </c>
      <c r="C5769" t="s">
        <v>80</v>
      </c>
      <c r="D5769" t="s">
        <v>104</v>
      </c>
      <c r="E5769" t="s">
        <v>145</v>
      </c>
      <c r="F5769" t="s">
        <v>16148</v>
      </c>
      <c r="G5769" t="s">
        <v>176</v>
      </c>
      <c r="H5769" t="s">
        <v>135</v>
      </c>
      <c r="I5769" t="s">
        <v>136</v>
      </c>
      <c r="J5769" t="s">
        <v>137</v>
      </c>
      <c r="K5769" t="s">
        <v>138</v>
      </c>
      <c r="L5769" t="s">
        <v>16149</v>
      </c>
      <c r="M5769" t="s">
        <v>16150</v>
      </c>
      <c r="N5769">
        <v>2.997222222</v>
      </c>
      <c r="O5769">
        <v>1</v>
      </c>
      <c r="P5769">
        <v>0</v>
      </c>
      <c r="Q5769">
        <v>1</v>
      </c>
      <c r="R5769">
        <v>0</v>
      </c>
      <c r="S5769">
        <v>0</v>
      </c>
      <c r="T5769">
        <v>0</v>
      </c>
      <c r="U5769">
        <v>0</v>
      </c>
      <c r="V5769">
        <v>0</v>
      </c>
      <c r="W5769">
        <v>0.63578893041218187</v>
      </c>
      <c r="X5769">
        <v>0</v>
      </c>
      <c r="Y5769">
        <v>1.7854171168817872</v>
      </c>
      <c r="Z5769">
        <v>0</v>
      </c>
      <c r="AA5769">
        <v>0</v>
      </c>
      <c r="AB5769">
        <v>0</v>
      </c>
      <c r="AC5769">
        <v>0</v>
      </c>
      <c r="AD5769">
        <v>0</v>
      </c>
      <c r="AE5769">
        <v>2.4212060472939689</v>
      </c>
    </row>
    <row r="5770" spans="1:31" x14ac:dyDescent="0.3">
      <c r="A5770">
        <v>2690916</v>
      </c>
      <c r="B5770">
        <v>1</v>
      </c>
      <c r="C5770" t="s">
        <v>80</v>
      </c>
      <c r="D5770" t="s">
        <v>92</v>
      </c>
      <c r="E5770" t="s">
        <v>160</v>
      </c>
      <c r="F5770" t="s">
        <v>16151</v>
      </c>
      <c r="G5770" t="s">
        <v>134</v>
      </c>
      <c r="H5770" t="s">
        <v>135</v>
      </c>
      <c r="I5770" t="s">
        <v>136</v>
      </c>
      <c r="J5770" t="s">
        <v>137</v>
      </c>
      <c r="K5770" t="s">
        <v>138</v>
      </c>
      <c r="L5770" t="s">
        <v>16152</v>
      </c>
      <c r="M5770" t="s">
        <v>16153</v>
      </c>
      <c r="N5770">
        <v>0.65222222200000002</v>
      </c>
      <c r="O5770">
        <v>0</v>
      </c>
      <c r="P5770">
        <v>51</v>
      </c>
      <c r="Q5770">
        <v>0</v>
      </c>
      <c r="R5770">
        <v>1</v>
      </c>
      <c r="S5770">
        <v>2</v>
      </c>
      <c r="T5770">
        <v>24</v>
      </c>
      <c r="U5770">
        <v>0</v>
      </c>
      <c r="V5770">
        <v>0</v>
      </c>
      <c r="W5770">
        <v>0</v>
      </c>
      <c r="X5770">
        <v>21.888047624528284</v>
      </c>
      <c r="Y5770">
        <v>0</v>
      </c>
      <c r="Z5770">
        <v>6.8390934368166671E-3</v>
      </c>
      <c r="AA5770">
        <v>40.893376910189211</v>
      </c>
      <c r="AB5770">
        <v>10.076036000627836</v>
      </c>
      <c r="AC5770">
        <v>0</v>
      </c>
      <c r="AD5770">
        <v>0</v>
      </c>
      <c r="AE5770">
        <v>72.864299628782149</v>
      </c>
    </row>
    <row r="5771" spans="1:31" x14ac:dyDescent="0.3">
      <c r="A5771">
        <v>2693734</v>
      </c>
      <c r="B5771">
        <v>1</v>
      </c>
      <c r="C5771" t="s">
        <v>80</v>
      </c>
      <c r="D5771" t="s">
        <v>93</v>
      </c>
      <c r="E5771" t="s">
        <v>145</v>
      </c>
      <c r="F5771" t="s">
        <v>16154</v>
      </c>
      <c r="G5771" t="s">
        <v>2403</v>
      </c>
      <c r="H5771" t="s">
        <v>135</v>
      </c>
      <c r="I5771" t="s">
        <v>136</v>
      </c>
      <c r="J5771" t="s">
        <v>137</v>
      </c>
      <c r="K5771" t="s">
        <v>138</v>
      </c>
      <c r="L5771" t="s">
        <v>16155</v>
      </c>
      <c r="M5771" t="s">
        <v>16156</v>
      </c>
      <c r="N5771">
        <v>1.236111111</v>
      </c>
      <c r="O5771">
        <v>0</v>
      </c>
      <c r="P5771">
        <v>458</v>
      </c>
      <c r="Q5771">
        <v>0</v>
      </c>
      <c r="R5771">
        <v>0</v>
      </c>
      <c r="S5771">
        <v>0</v>
      </c>
      <c r="T5771">
        <v>21</v>
      </c>
      <c r="U5771">
        <v>0</v>
      </c>
      <c r="V5771">
        <v>0</v>
      </c>
      <c r="W5771">
        <v>0</v>
      </c>
      <c r="X5771">
        <v>89.1386909247056</v>
      </c>
      <c r="Y5771">
        <v>0</v>
      </c>
      <c r="Z5771">
        <v>0</v>
      </c>
      <c r="AA5771">
        <v>0</v>
      </c>
      <c r="AB5771">
        <v>16.017580624718473</v>
      </c>
      <c r="AC5771">
        <v>0</v>
      </c>
      <c r="AD5771">
        <v>0</v>
      </c>
      <c r="AE5771">
        <v>105.15627154942408</v>
      </c>
    </row>
    <row r="5772" spans="1:31" x14ac:dyDescent="0.3">
      <c r="A5772">
        <v>2695015</v>
      </c>
      <c r="B5772">
        <v>1</v>
      </c>
      <c r="C5772" t="s">
        <v>80</v>
      </c>
      <c r="D5772" t="s">
        <v>96</v>
      </c>
      <c r="E5772" t="s">
        <v>145</v>
      </c>
      <c r="F5772" t="s">
        <v>16157</v>
      </c>
      <c r="G5772" t="s">
        <v>134</v>
      </c>
      <c r="H5772" t="s">
        <v>135</v>
      </c>
      <c r="I5772" t="s">
        <v>136</v>
      </c>
      <c r="J5772" t="s">
        <v>137</v>
      </c>
      <c r="K5772" t="s">
        <v>138</v>
      </c>
      <c r="L5772" t="s">
        <v>16158</v>
      </c>
      <c r="M5772" t="s">
        <v>16159</v>
      </c>
      <c r="N5772">
        <v>1.4897222219999999</v>
      </c>
      <c r="O5772">
        <v>0</v>
      </c>
      <c r="P5772">
        <v>190</v>
      </c>
      <c r="Q5772">
        <v>0</v>
      </c>
      <c r="R5772">
        <v>0</v>
      </c>
      <c r="S5772">
        <v>0</v>
      </c>
      <c r="T5772">
        <v>5</v>
      </c>
      <c r="U5772">
        <v>0</v>
      </c>
      <c r="V5772">
        <v>0</v>
      </c>
      <c r="W5772">
        <v>0</v>
      </c>
      <c r="X5772">
        <v>23.504026455121092</v>
      </c>
      <c r="Y5772">
        <v>0</v>
      </c>
      <c r="Z5772">
        <v>0</v>
      </c>
      <c r="AA5772">
        <v>0</v>
      </c>
      <c r="AB5772">
        <v>9.4532056722912472</v>
      </c>
      <c r="AC5772">
        <v>0</v>
      </c>
      <c r="AD5772">
        <v>0</v>
      </c>
      <c r="AE5772">
        <v>32.95723212741234</v>
      </c>
    </row>
    <row r="5773" spans="1:31" x14ac:dyDescent="0.3">
      <c r="A5773">
        <v>2695094</v>
      </c>
      <c r="B5773">
        <v>1</v>
      </c>
      <c r="C5773" t="s">
        <v>80</v>
      </c>
      <c r="D5773" t="s">
        <v>100</v>
      </c>
      <c r="E5773" t="s">
        <v>132</v>
      </c>
      <c r="F5773" t="s">
        <v>16160</v>
      </c>
      <c r="G5773" t="s">
        <v>134</v>
      </c>
      <c r="H5773" t="s">
        <v>135</v>
      </c>
      <c r="I5773" t="s">
        <v>136</v>
      </c>
      <c r="J5773" t="s">
        <v>137</v>
      </c>
      <c r="K5773" t="s">
        <v>138</v>
      </c>
      <c r="L5773" t="s">
        <v>16161</v>
      </c>
      <c r="M5773" t="s">
        <v>16162</v>
      </c>
      <c r="N5773">
        <v>1.2194444440000001</v>
      </c>
      <c r="O5773">
        <v>0</v>
      </c>
      <c r="P5773">
        <v>0</v>
      </c>
      <c r="Q5773">
        <v>0</v>
      </c>
      <c r="R5773">
        <v>0</v>
      </c>
      <c r="S5773">
        <v>1</v>
      </c>
      <c r="T5773">
        <v>0</v>
      </c>
      <c r="U5773">
        <v>0</v>
      </c>
      <c r="V5773">
        <v>0</v>
      </c>
      <c r="W5773">
        <v>0</v>
      </c>
      <c r="X5773">
        <v>0</v>
      </c>
      <c r="Y5773">
        <v>0</v>
      </c>
      <c r="Z5773">
        <v>0</v>
      </c>
      <c r="AA5773">
        <v>551.08432136795022</v>
      </c>
      <c r="AB5773">
        <v>0</v>
      </c>
      <c r="AC5773">
        <v>0</v>
      </c>
      <c r="AD5773">
        <v>0</v>
      </c>
      <c r="AE5773">
        <v>551.08432136795022</v>
      </c>
    </row>
    <row r="5774" spans="1:31" x14ac:dyDescent="0.3">
      <c r="A5774">
        <v>2695343</v>
      </c>
      <c r="B5774">
        <v>1</v>
      </c>
      <c r="C5774" t="s">
        <v>80</v>
      </c>
      <c r="D5774" t="s">
        <v>96</v>
      </c>
      <c r="E5774" t="s">
        <v>145</v>
      </c>
      <c r="F5774" t="s">
        <v>16163</v>
      </c>
      <c r="G5774" t="s">
        <v>176</v>
      </c>
      <c r="H5774" t="s">
        <v>135</v>
      </c>
      <c r="I5774" t="s">
        <v>136</v>
      </c>
      <c r="J5774" t="s">
        <v>137</v>
      </c>
      <c r="K5774" t="s">
        <v>138</v>
      </c>
      <c r="L5774" t="s">
        <v>16164</v>
      </c>
      <c r="M5774" t="s">
        <v>16165</v>
      </c>
      <c r="N5774">
        <v>3.03</v>
      </c>
      <c r="O5774">
        <v>0</v>
      </c>
      <c r="P5774">
        <v>0</v>
      </c>
      <c r="Q5774">
        <v>0</v>
      </c>
      <c r="R5774">
        <v>0</v>
      </c>
      <c r="S5774">
        <v>1</v>
      </c>
      <c r="T5774">
        <v>0</v>
      </c>
      <c r="U5774">
        <v>0</v>
      </c>
      <c r="V5774">
        <v>0</v>
      </c>
      <c r="W5774">
        <v>0</v>
      </c>
      <c r="X5774">
        <v>0</v>
      </c>
      <c r="Y5774">
        <v>0</v>
      </c>
      <c r="Z5774">
        <v>0</v>
      </c>
      <c r="AA5774">
        <v>7.7565523381221908</v>
      </c>
      <c r="AB5774">
        <v>0</v>
      </c>
      <c r="AC5774">
        <v>0</v>
      </c>
      <c r="AD5774">
        <v>0</v>
      </c>
      <c r="AE5774">
        <v>7.7565523381221908</v>
      </c>
    </row>
    <row r="5775" spans="1:31" x14ac:dyDescent="0.3">
      <c r="A5775">
        <v>2695411</v>
      </c>
      <c r="B5775">
        <v>1</v>
      </c>
      <c r="C5775" t="s">
        <v>80</v>
      </c>
      <c r="D5775" t="s">
        <v>96</v>
      </c>
      <c r="E5775" t="s">
        <v>145</v>
      </c>
      <c r="F5775" t="s">
        <v>16166</v>
      </c>
      <c r="G5775" t="s">
        <v>176</v>
      </c>
      <c r="H5775" t="s">
        <v>135</v>
      </c>
      <c r="I5775" t="s">
        <v>136</v>
      </c>
      <c r="J5775" t="s">
        <v>137</v>
      </c>
      <c r="K5775" t="s">
        <v>138</v>
      </c>
      <c r="L5775" t="s">
        <v>16167</v>
      </c>
      <c r="M5775" t="s">
        <v>16168</v>
      </c>
      <c r="N5775">
        <v>1.3474999999999999</v>
      </c>
      <c r="O5775">
        <v>0</v>
      </c>
      <c r="P5775">
        <v>0</v>
      </c>
      <c r="Q5775">
        <v>0</v>
      </c>
      <c r="R5775">
        <v>0</v>
      </c>
      <c r="S5775">
        <v>4</v>
      </c>
      <c r="T5775">
        <v>0</v>
      </c>
      <c r="U5775">
        <v>0</v>
      </c>
      <c r="V5775">
        <v>0</v>
      </c>
      <c r="W5775">
        <v>0</v>
      </c>
      <c r="X5775">
        <v>0</v>
      </c>
      <c r="Y5775">
        <v>0</v>
      </c>
      <c r="Z5775">
        <v>0</v>
      </c>
      <c r="AA5775">
        <v>38.386806110298032</v>
      </c>
      <c r="AB5775">
        <v>0</v>
      </c>
      <c r="AC5775">
        <v>0</v>
      </c>
      <c r="AD5775">
        <v>0</v>
      </c>
      <c r="AE5775">
        <v>38.386806110298032</v>
      </c>
    </row>
    <row r="5776" spans="1:31" x14ac:dyDescent="0.3">
      <c r="A5776">
        <v>2695413</v>
      </c>
      <c r="B5776">
        <v>1</v>
      </c>
      <c r="C5776" t="s">
        <v>80</v>
      </c>
      <c r="D5776" t="s">
        <v>89</v>
      </c>
      <c r="E5776" t="s">
        <v>145</v>
      </c>
      <c r="F5776" t="s">
        <v>16169</v>
      </c>
      <c r="G5776" t="s">
        <v>134</v>
      </c>
      <c r="H5776" t="s">
        <v>135</v>
      </c>
      <c r="I5776" t="s">
        <v>136</v>
      </c>
      <c r="J5776" t="s">
        <v>137</v>
      </c>
      <c r="K5776" t="s">
        <v>138</v>
      </c>
      <c r="L5776" t="s">
        <v>16170</v>
      </c>
      <c r="M5776" t="s">
        <v>16171</v>
      </c>
      <c r="N5776">
        <v>1.457222222</v>
      </c>
      <c r="O5776">
        <v>0</v>
      </c>
      <c r="P5776">
        <v>15</v>
      </c>
      <c r="Q5776">
        <v>0</v>
      </c>
      <c r="R5776">
        <v>0</v>
      </c>
      <c r="S5776">
        <v>0</v>
      </c>
      <c r="T5776">
        <v>1</v>
      </c>
      <c r="U5776">
        <v>0</v>
      </c>
      <c r="V5776">
        <v>0</v>
      </c>
      <c r="W5776">
        <v>0</v>
      </c>
      <c r="X5776">
        <v>7.5457890057261894</v>
      </c>
      <c r="Y5776">
        <v>0</v>
      </c>
      <c r="Z5776">
        <v>0</v>
      </c>
      <c r="AA5776">
        <v>0</v>
      </c>
      <c r="AB5776">
        <v>2.4417687762</v>
      </c>
      <c r="AC5776">
        <v>0</v>
      </c>
      <c r="AD5776">
        <v>0</v>
      </c>
      <c r="AE5776">
        <v>9.9875577819261885</v>
      </c>
    </row>
    <row r="5777" spans="1:31" x14ac:dyDescent="0.3">
      <c r="A5777">
        <v>2695480</v>
      </c>
      <c r="B5777">
        <v>1</v>
      </c>
      <c r="C5777" t="s">
        <v>80</v>
      </c>
      <c r="D5777" t="s">
        <v>96</v>
      </c>
      <c r="E5777" t="s">
        <v>160</v>
      </c>
      <c r="F5777" t="s">
        <v>16172</v>
      </c>
      <c r="G5777" t="s">
        <v>165</v>
      </c>
      <c r="H5777" t="s">
        <v>135</v>
      </c>
      <c r="I5777" t="s">
        <v>136</v>
      </c>
      <c r="J5777" t="s">
        <v>137</v>
      </c>
      <c r="K5777" t="s">
        <v>166</v>
      </c>
      <c r="L5777" t="s">
        <v>16173</v>
      </c>
      <c r="M5777" t="s">
        <v>16174</v>
      </c>
      <c r="N5777">
        <v>2.8316666659999998</v>
      </c>
      <c r="O5777">
        <v>3</v>
      </c>
      <c r="P5777">
        <v>2</v>
      </c>
      <c r="Q5777">
        <v>7</v>
      </c>
      <c r="R5777">
        <v>8</v>
      </c>
      <c r="S5777">
        <v>6</v>
      </c>
      <c r="T5777">
        <v>3</v>
      </c>
      <c r="U5777">
        <v>0</v>
      </c>
      <c r="V5777">
        <v>0</v>
      </c>
      <c r="W5777">
        <v>3.4029653476666284</v>
      </c>
      <c r="X5777">
        <v>0</v>
      </c>
      <c r="Y5777">
        <v>23.122304672547685</v>
      </c>
      <c r="Z5777">
        <v>0.12899127299279417</v>
      </c>
      <c r="AA5777">
        <v>53.165161765927934</v>
      </c>
      <c r="AB5777">
        <v>5.7079977883543913</v>
      </c>
      <c r="AC5777">
        <v>0</v>
      </c>
      <c r="AD5777">
        <v>0</v>
      </c>
      <c r="AE5777">
        <v>85.527420847489438</v>
      </c>
    </row>
    <row r="5778" spans="1:31" x14ac:dyDescent="0.3">
      <c r="A5778">
        <v>2695343</v>
      </c>
      <c r="B5778">
        <v>2</v>
      </c>
      <c r="C5778" t="s">
        <v>80</v>
      </c>
      <c r="D5778" t="s">
        <v>96</v>
      </c>
      <c r="E5778" t="s">
        <v>141</v>
      </c>
      <c r="F5778" t="s">
        <v>14275</v>
      </c>
      <c r="G5778" t="s">
        <v>176</v>
      </c>
      <c r="H5778" t="s">
        <v>135</v>
      </c>
      <c r="I5778" t="s">
        <v>136</v>
      </c>
      <c r="J5778" t="s">
        <v>137</v>
      </c>
      <c r="K5778" t="s">
        <v>138</v>
      </c>
      <c r="L5778" t="s">
        <v>16165</v>
      </c>
      <c r="M5778" t="s">
        <v>16175</v>
      </c>
      <c r="N5778">
        <v>0.47</v>
      </c>
      <c r="O5778">
        <v>0</v>
      </c>
      <c r="P5778">
        <v>2</v>
      </c>
      <c r="Q5778">
        <v>4</v>
      </c>
      <c r="R5778">
        <v>0</v>
      </c>
      <c r="S5778">
        <v>11</v>
      </c>
      <c r="T5778">
        <v>0</v>
      </c>
      <c r="U5778">
        <v>2</v>
      </c>
      <c r="V5778">
        <v>0</v>
      </c>
      <c r="W5778">
        <v>0</v>
      </c>
      <c r="X5778">
        <v>0.17269869221999998</v>
      </c>
      <c r="Y5778">
        <v>4.2527604566296313</v>
      </c>
      <c r="Z5778">
        <v>0</v>
      </c>
      <c r="AA5778">
        <v>30.843765924412352</v>
      </c>
      <c r="AB5778">
        <v>0</v>
      </c>
      <c r="AC5778">
        <v>182.44510759879006</v>
      </c>
      <c r="AD5778">
        <v>0</v>
      </c>
      <c r="AE5778">
        <v>217.71433267205205</v>
      </c>
    </row>
    <row r="5779" spans="1:31" x14ac:dyDescent="0.3">
      <c r="A5779">
        <v>2695697</v>
      </c>
      <c r="B5779">
        <v>1</v>
      </c>
      <c r="C5779" t="s">
        <v>80</v>
      </c>
      <c r="D5779" t="s">
        <v>96</v>
      </c>
      <c r="E5779" t="s">
        <v>141</v>
      </c>
      <c r="F5779" t="s">
        <v>14275</v>
      </c>
      <c r="G5779" t="s">
        <v>409</v>
      </c>
      <c r="H5779" t="s">
        <v>135</v>
      </c>
      <c r="I5779" t="s">
        <v>136</v>
      </c>
      <c r="J5779" t="s">
        <v>137</v>
      </c>
      <c r="K5779" t="s">
        <v>138</v>
      </c>
      <c r="L5779" t="s">
        <v>16176</v>
      </c>
      <c r="M5779" t="s">
        <v>16177</v>
      </c>
      <c r="N5779">
        <v>0.12111111099999999</v>
      </c>
      <c r="O5779">
        <v>0</v>
      </c>
      <c r="P5779">
        <v>2</v>
      </c>
      <c r="Q5779">
        <v>4</v>
      </c>
      <c r="R5779">
        <v>0</v>
      </c>
      <c r="S5779">
        <v>11</v>
      </c>
      <c r="T5779">
        <v>0</v>
      </c>
      <c r="U5779">
        <v>2</v>
      </c>
      <c r="V5779">
        <v>0</v>
      </c>
      <c r="W5779">
        <v>0</v>
      </c>
      <c r="X5779">
        <v>4.4839843026666673E-2</v>
      </c>
      <c r="Y5779">
        <v>1.1581504536173495</v>
      </c>
      <c r="Z5779">
        <v>0</v>
      </c>
      <c r="AA5779">
        <v>8.2571170373250204</v>
      </c>
      <c r="AB5779">
        <v>0</v>
      </c>
      <c r="AC5779">
        <v>52.626293500996049</v>
      </c>
      <c r="AD5779">
        <v>0</v>
      </c>
      <c r="AE5779">
        <v>62.086400834965083</v>
      </c>
    </row>
    <row r="5780" spans="1:31" x14ac:dyDescent="0.3">
      <c r="A5780">
        <v>2695832</v>
      </c>
      <c r="B5780">
        <v>1</v>
      </c>
      <c r="C5780" t="s">
        <v>80</v>
      </c>
      <c r="D5780" t="s">
        <v>96</v>
      </c>
      <c r="E5780" t="s">
        <v>132</v>
      </c>
      <c r="F5780" t="s">
        <v>6111</v>
      </c>
      <c r="G5780" t="s">
        <v>176</v>
      </c>
      <c r="H5780" t="s">
        <v>135</v>
      </c>
      <c r="I5780" t="s">
        <v>136</v>
      </c>
      <c r="J5780" t="s">
        <v>137</v>
      </c>
      <c r="K5780" t="s">
        <v>138</v>
      </c>
      <c r="L5780" t="s">
        <v>16178</v>
      </c>
      <c r="M5780" t="s">
        <v>16179</v>
      </c>
      <c r="N5780">
        <v>4.6980555549999998</v>
      </c>
      <c r="O5780">
        <v>2</v>
      </c>
      <c r="P5780">
        <v>952</v>
      </c>
      <c r="Q5780">
        <v>5</v>
      </c>
      <c r="R5780">
        <v>0</v>
      </c>
      <c r="S5780">
        <v>16</v>
      </c>
      <c r="T5780">
        <v>18</v>
      </c>
      <c r="U5780">
        <v>1</v>
      </c>
      <c r="V5780">
        <v>0</v>
      </c>
      <c r="W5780">
        <v>244.98064889711148</v>
      </c>
      <c r="X5780">
        <v>837.10704884471113</v>
      </c>
      <c r="Y5780">
        <v>215.22200132183912</v>
      </c>
      <c r="Z5780">
        <v>0</v>
      </c>
      <c r="AA5780">
        <v>919.03883452316734</v>
      </c>
      <c r="AB5780">
        <v>153.49548904894769</v>
      </c>
      <c r="AC5780">
        <v>22.982987901168467</v>
      </c>
      <c r="AD5780">
        <v>0</v>
      </c>
      <c r="AE5780">
        <v>2392.8270105369452</v>
      </c>
    </row>
    <row r="5781" spans="1:31" x14ac:dyDescent="0.3">
      <c r="A5781">
        <v>2695845</v>
      </c>
      <c r="B5781">
        <v>1</v>
      </c>
      <c r="C5781" t="s">
        <v>80</v>
      </c>
      <c r="D5781" t="s">
        <v>96</v>
      </c>
      <c r="E5781" t="s">
        <v>160</v>
      </c>
      <c r="F5781" t="s">
        <v>16180</v>
      </c>
      <c r="G5781" t="s">
        <v>147</v>
      </c>
      <c r="H5781" t="s">
        <v>135</v>
      </c>
      <c r="I5781" t="s">
        <v>136</v>
      </c>
      <c r="J5781" t="s">
        <v>3</v>
      </c>
      <c r="K5781" t="s">
        <v>138</v>
      </c>
      <c r="L5781" t="s">
        <v>16181</v>
      </c>
      <c r="M5781" t="s">
        <v>16182</v>
      </c>
      <c r="N5781">
        <v>1.143333333</v>
      </c>
      <c r="O5781">
        <v>0</v>
      </c>
      <c r="P5781">
        <v>1472</v>
      </c>
      <c r="Q5781">
        <v>2</v>
      </c>
      <c r="R5781">
        <v>64</v>
      </c>
      <c r="S5781">
        <v>3</v>
      </c>
      <c r="T5781">
        <v>276</v>
      </c>
      <c r="U5781">
        <v>0</v>
      </c>
      <c r="V5781">
        <v>0</v>
      </c>
      <c r="W5781">
        <v>0</v>
      </c>
      <c r="X5781">
        <v>620.3418075414728</v>
      </c>
      <c r="Y5781">
        <v>34.055293442083432</v>
      </c>
      <c r="Z5781">
        <v>51.861945048305905</v>
      </c>
      <c r="AA5781">
        <v>61.069784009294359</v>
      </c>
      <c r="AB5781">
        <v>517.51342584983354</v>
      </c>
      <c r="AC5781">
        <v>0</v>
      </c>
      <c r="AD5781">
        <v>0</v>
      </c>
      <c r="AE5781">
        <v>1284.8422558909901</v>
      </c>
    </row>
    <row r="5782" spans="1:31" x14ac:dyDescent="0.3">
      <c r="A5782">
        <v>2699267</v>
      </c>
      <c r="B5782">
        <v>1</v>
      </c>
      <c r="C5782" t="s">
        <v>80</v>
      </c>
      <c r="D5782" t="s">
        <v>96</v>
      </c>
      <c r="E5782" t="s">
        <v>145</v>
      </c>
      <c r="F5782" t="s">
        <v>8948</v>
      </c>
      <c r="G5782" t="s">
        <v>232</v>
      </c>
      <c r="H5782" t="s">
        <v>135</v>
      </c>
      <c r="I5782" t="s">
        <v>136</v>
      </c>
      <c r="J5782" t="s">
        <v>137</v>
      </c>
      <c r="K5782" t="s">
        <v>138</v>
      </c>
      <c r="L5782" t="s">
        <v>16183</v>
      </c>
      <c r="M5782" t="s">
        <v>16184</v>
      </c>
      <c r="N5782">
        <v>1.1130555550000001</v>
      </c>
      <c r="O5782">
        <v>0</v>
      </c>
      <c r="P5782">
        <v>0</v>
      </c>
      <c r="Q5782">
        <v>0</v>
      </c>
      <c r="R5782">
        <v>0</v>
      </c>
      <c r="S5782">
        <v>1</v>
      </c>
      <c r="T5782">
        <v>0</v>
      </c>
      <c r="U5782">
        <v>1</v>
      </c>
      <c r="V5782">
        <v>0</v>
      </c>
      <c r="W5782">
        <v>0</v>
      </c>
      <c r="X5782">
        <v>0</v>
      </c>
      <c r="Y5782">
        <v>0</v>
      </c>
      <c r="Z5782">
        <v>0</v>
      </c>
      <c r="AA5782">
        <v>1.3031981671800001</v>
      </c>
      <c r="AB5782">
        <v>0</v>
      </c>
      <c r="AC5782">
        <v>29.327261865005998</v>
      </c>
      <c r="AD5782">
        <v>0</v>
      </c>
      <c r="AE5782">
        <v>30.630460032185997</v>
      </c>
    </row>
    <row r="5783" spans="1:31" x14ac:dyDescent="0.3">
      <c r="A5783">
        <v>2701385</v>
      </c>
      <c r="B5783">
        <v>1</v>
      </c>
      <c r="C5783" t="s">
        <v>80</v>
      </c>
      <c r="D5783" t="s">
        <v>108</v>
      </c>
      <c r="E5783" t="s">
        <v>145</v>
      </c>
      <c r="F5783" t="s">
        <v>16185</v>
      </c>
      <c r="G5783" t="s">
        <v>157</v>
      </c>
      <c r="H5783" t="s">
        <v>135</v>
      </c>
      <c r="I5783" t="s">
        <v>136</v>
      </c>
      <c r="J5783" t="s">
        <v>137</v>
      </c>
      <c r="K5783" t="s">
        <v>138</v>
      </c>
      <c r="L5783" t="s">
        <v>16186</v>
      </c>
      <c r="M5783" t="s">
        <v>16187</v>
      </c>
      <c r="N5783">
        <v>0.66805555500000002</v>
      </c>
      <c r="O5783">
        <v>0</v>
      </c>
      <c r="P5783">
        <v>73</v>
      </c>
      <c r="Q5783">
        <v>0</v>
      </c>
      <c r="R5783">
        <v>10</v>
      </c>
      <c r="S5783">
        <v>0</v>
      </c>
      <c r="T5783">
        <v>9</v>
      </c>
      <c r="U5783">
        <v>0</v>
      </c>
      <c r="V5783">
        <v>0</v>
      </c>
      <c r="W5783">
        <v>0</v>
      </c>
      <c r="X5783">
        <v>10.189529288854557</v>
      </c>
      <c r="Y5783">
        <v>0</v>
      </c>
      <c r="Z5783">
        <v>5.1894513840023304</v>
      </c>
      <c r="AA5783">
        <v>0</v>
      </c>
      <c r="AB5783">
        <v>3.665605693859324</v>
      </c>
      <c r="AC5783">
        <v>0</v>
      </c>
      <c r="AD5783">
        <v>0</v>
      </c>
      <c r="AE5783">
        <v>19.04458636671621</v>
      </c>
    </row>
    <row r="5784" spans="1:31" x14ac:dyDescent="0.3">
      <c r="A5784">
        <v>2686473</v>
      </c>
      <c r="B5784">
        <v>1</v>
      </c>
      <c r="C5784" t="s">
        <v>80</v>
      </c>
      <c r="D5784" t="s">
        <v>97</v>
      </c>
      <c r="E5784" t="s">
        <v>141</v>
      </c>
      <c r="F5784" t="s">
        <v>16188</v>
      </c>
      <c r="G5784" t="s">
        <v>346</v>
      </c>
      <c r="H5784" t="s">
        <v>135</v>
      </c>
      <c r="I5784" t="s">
        <v>136</v>
      </c>
      <c r="J5784" t="s">
        <v>137</v>
      </c>
      <c r="K5784" t="s">
        <v>166</v>
      </c>
      <c r="L5784" t="s">
        <v>16189</v>
      </c>
      <c r="M5784" t="s">
        <v>16190</v>
      </c>
      <c r="N5784">
        <v>7.4113888880000003</v>
      </c>
      <c r="O5784">
        <v>23</v>
      </c>
      <c r="P5784">
        <v>15575</v>
      </c>
      <c r="Q5784">
        <v>8</v>
      </c>
      <c r="R5784">
        <v>909</v>
      </c>
      <c r="S5784">
        <v>60</v>
      </c>
      <c r="T5784">
        <v>2359</v>
      </c>
      <c r="U5784">
        <v>5</v>
      </c>
      <c r="V5784">
        <v>4</v>
      </c>
      <c r="W5784">
        <v>2129.1056628819724</v>
      </c>
      <c r="X5784">
        <v>28587.112428419117</v>
      </c>
      <c r="Y5784">
        <v>167.31543142478145</v>
      </c>
      <c r="Z5784">
        <v>3060.6676691122634</v>
      </c>
      <c r="AA5784">
        <v>7559.3325291538895</v>
      </c>
      <c r="AB5784">
        <v>20643.155968110925</v>
      </c>
      <c r="AC5784">
        <v>1578.0184262760513</v>
      </c>
      <c r="AD5784">
        <v>190.89752976227481</v>
      </c>
      <c r="AE5784">
        <v>63915.605645141273</v>
      </c>
    </row>
    <row r="5785" spans="1:31" x14ac:dyDescent="0.3">
      <c r="A5785">
        <v>2687845</v>
      </c>
      <c r="B5785">
        <v>1</v>
      </c>
      <c r="C5785" t="s">
        <v>80</v>
      </c>
      <c r="D5785" t="s">
        <v>97</v>
      </c>
      <c r="E5785" t="s">
        <v>160</v>
      </c>
      <c r="F5785" t="s">
        <v>16191</v>
      </c>
      <c r="G5785" t="s">
        <v>176</v>
      </c>
      <c r="H5785" t="s">
        <v>135</v>
      </c>
      <c r="I5785" t="s">
        <v>136</v>
      </c>
      <c r="J5785" t="s">
        <v>137</v>
      </c>
      <c r="K5785" t="s">
        <v>138</v>
      </c>
      <c r="L5785" t="s">
        <v>16192</v>
      </c>
      <c r="M5785" t="s">
        <v>16193</v>
      </c>
      <c r="N5785">
        <v>0.33472222200000001</v>
      </c>
      <c r="O5785">
        <v>2</v>
      </c>
      <c r="P5785">
        <v>593</v>
      </c>
      <c r="Q5785">
        <v>4</v>
      </c>
      <c r="R5785">
        <v>72</v>
      </c>
      <c r="S5785">
        <v>23</v>
      </c>
      <c r="T5785">
        <v>106</v>
      </c>
      <c r="U5785">
        <v>0</v>
      </c>
      <c r="V5785">
        <v>0</v>
      </c>
      <c r="W5785">
        <v>1.3138402913458989</v>
      </c>
      <c r="X5785">
        <v>46.418675159484089</v>
      </c>
      <c r="Y5785">
        <v>1.2059012915900622</v>
      </c>
      <c r="Z5785">
        <v>6.7816896473548622</v>
      </c>
      <c r="AA5785">
        <v>35.745734673304931</v>
      </c>
      <c r="AB5785">
        <v>29.915911623305096</v>
      </c>
      <c r="AC5785">
        <v>0</v>
      </c>
      <c r="AD5785">
        <v>0</v>
      </c>
      <c r="AE5785">
        <v>121.38175268638493</v>
      </c>
    </row>
    <row r="5786" spans="1:31" x14ac:dyDescent="0.3">
      <c r="A5786">
        <v>2694311</v>
      </c>
      <c r="B5786">
        <v>1</v>
      </c>
      <c r="C5786" t="s">
        <v>80</v>
      </c>
      <c r="D5786" t="s">
        <v>98</v>
      </c>
      <c r="E5786" t="s">
        <v>145</v>
      </c>
      <c r="F5786" t="s">
        <v>16194</v>
      </c>
      <c r="G5786" t="s">
        <v>176</v>
      </c>
      <c r="H5786" t="s">
        <v>135</v>
      </c>
      <c r="I5786" t="s">
        <v>136</v>
      </c>
      <c r="J5786" t="s">
        <v>137</v>
      </c>
      <c r="K5786" t="s">
        <v>138</v>
      </c>
      <c r="L5786" t="s">
        <v>16195</v>
      </c>
      <c r="M5786" t="s">
        <v>15044</v>
      </c>
      <c r="N5786">
        <v>0.64583333300000001</v>
      </c>
      <c r="O5786">
        <v>0</v>
      </c>
      <c r="P5786">
        <v>112</v>
      </c>
      <c r="Q5786">
        <v>0</v>
      </c>
      <c r="R5786">
        <v>16</v>
      </c>
      <c r="S5786">
        <v>0</v>
      </c>
      <c r="T5786">
        <v>13</v>
      </c>
      <c r="U5786">
        <v>0</v>
      </c>
      <c r="V5786">
        <v>0</v>
      </c>
      <c r="W5786">
        <v>0</v>
      </c>
      <c r="X5786">
        <v>21.352838972265889</v>
      </c>
      <c r="Y5786">
        <v>0</v>
      </c>
      <c r="Z5786">
        <v>44.377661801122457</v>
      </c>
      <c r="AA5786">
        <v>0</v>
      </c>
      <c r="AB5786">
        <v>7.8348976850427254</v>
      </c>
      <c r="AC5786">
        <v>0</v>
      </c>
      <c r="AD5786">
        <v>0</v>
      </c>
      <c r="AE5786">
        <v>73.565398458431062</v>
      </c>
    </row>
    <row r="5787" spans="1:31" x14ac:dyDescent="0.3">
      <c r="A5787">
        <v>2694311</v>
      </c>
      <c r="B5787">
        <v>2</v>
      </c>
      <c r="C5787" t="s">
        <v>80</v>
      </c>
      <c r="D5787" t="s">
        <v>98</v>
      </c>
      <c r="E5787" t="s">
        <v>160</v>
      </c>
      <c r="F5787" t="s">
        <v>16196</v>
      </c>
      <c r="G5787" t="s">
        <v>176</v>
      </c>
      <c r="H5787" t="s">
        <v>135</v>
      </c>
      <c r="I5787" t="s">
        <v>136</v>
      </c>
      <c r="J5787" t="s">
        <v>137</v>
      </c>
      <c r="K5787" t="s">
        <v>138</v>
      </c>
      <c r="L5787" t="s">
        <v>15044</v>
      </c>
      <c r="M5787" t="s">
        <v>16197</v>
      </c>
      <c r="N5787">
        <v>1.1074999999999999</v>
      </c>
      <c r="O5787">
        <v>0</v>
      </c>
      <c r="P5787">
        <v>217</v>
      </c>
      <c r="Q5787">
        <v>37</v>
      </c>
      <c r="R5787">
        <v>39</v>
      </c>
      <c r="S5787">
        <v>5</v>
      </c>
      <c r="T5787">
        <v>50</v>
      </c>
      <c r="U5787">
        <v>1</v>
      </c>
      <c r="V5787">
        <v>0</v>
      </c>
      <c r="W5787">
        <v>0</v>
      </c>
      <c r="X5787">
        <v>76.283725869201604</v>
      </c>
      <c r="Y5787">
        <v>144.06377018179356</v>
      </c>
      <c r="Z5787">
        <v>141.38515767673047</v>
      </c>
      <c r="AA5787">
        <v>9.2278263682956236</v>
      </c>
      <c r="AB5787">
        <v>71.820829275803248</v>
      </c>
      <c r="AC5787">
        <v>1.3666562217220593</v>
      </c>
      <c r="AD5787">
        <v>0</v>
      </c>
      <c r="AE5787">
        <v>444.14796559354653</v>
      </c>
    </row>
    <row r="5788" spans="1:31" x14ac:dyDescent="0.3">
      <c r="A5788">
        <v>2695532</v>
      </c>
      <c r="B5788">
        <v>1</v>
      </c>
      <c r="C5788" t="s">
        <v>80</v>
      </c>
      <c r="D5788" t="s">
        <v>98</v>
      </c>
      <c r="E5788" t="s">
        <v>132</v>
      </c>
      <c r="F5788" t="s">
        <v>16198</v>
      </c>
      <c r="G5788" t="s">
        <v>134</v>
      </c>
      <c r="H5788" t="s">
        <v>135</v>
      </c>
      <c r="I5788" t="s">
        <v>136</v>
      </c>
      <c r="J5788" t="s">
        <v>137</v>
      </c>
      <c r="K5788" t="s">
        <v>138</v>
      </c>
      <c r="L5788" t="s">
        <v>16199</v>
      </c>
      <c r="M5788" t="s">
        <v>16200</v>
      </c>
      <c r="N5788">
        <v>3.480555555</v>
      </c>
      <c r="O5788">
        <v>0</v>
      </c>
      <c r="P5788">
        <v>994</v>
      </c>
      <c r="Q5788">
        <v>2</v>
      </c>
      <c r="R5788">
        <v>201</v>
      </c>
      <c r="S5788">
        <v>7</v>
      </c>
      <c r="T5788">
        <v>331</v>
      </c>
      <c r="U5788">
        <v>0</v>
      </c>
      <c r="V5788">
        <v>0</v>
      </c>
      <c r="W5788">
        <v>0</v>
      </c>
      <c r="X5788">
        <v>381.57559949493299</v>
      </c>
      <c r="Y5788">
        <v>6.5915139511942664</v>
      </c>
      <c r="Z5788">
        <v>222.10554419916161</v>
      </c>
      <c r="AA5788">
        <v>290.2512343774398</v>
      </c>
      <c r="AB5788">
        <v>474.66175225076404</v>
      </c>
      <c r="AC5788">
        <v>0</v>
      </c>
      <c r="AD5788">
        <v>0</v>
      </c>
      <c r="AE5788">
        <v>1375.1856442734927</v>
      </c>
    </row>
    <row r="5789" spans="1:31" x14ac:dyDescent="0.3">
      <c r="A5789">
        <v>2697635</v>
      </c>
      <c r="B5789">
        <v>1</v>
      </c>
      <c r="C5789" t="s">
        <v>80</v>
      </c>
      <c r="D5789" t="s">
        <v>96</v>
      </c>
      <c r="E5789" t="s">
        <v>145</v>
      </c>
      <c r="F5789" t="s">
        <v>16201</v>
      </c>
      <c r="G5789" t="s">
        <v>176</v>
      </c>
      <c r="H5789" t="s">
        <v>135</v>
      </c>
      <c r="I5789" t="s">
        <v>136</v>
      </c>
      <c r="J5789" t="s">
        <v>137</v>
      </c>
      <c r="K5789" t="s">
        <v>138</v>
      </c>
      <c r="L5789" t="s">
        <v>16202</v>
      </c>
      <c r="M5789" t="s">
        <v>16203</v>
      </c>
      <c r="N5789">
        <v>1.8619444439999999</v>
      </c>
      <c r="O5789">
        <v>0</v>
      </c>
      <c r="P5789">
        <v>0</v>
      </c>
      <c r="Q5789">
        <v>0</v>
      </c>
      <c r="R5789">
        <v>0</v>
      </c>
      <c r="S5789">
        <v>0</v>
      </c>
      <c r="T5789">
        <v>0</v>
      </c>
      <c r="U5789">
        <v>1</v>
      </c>
      <c r="V5789">
        <v>0</v>
      </c>
      <c r="W5789">
        <v>0</v>
      </c>
      <c r="X5789">
        <v>0</v>
      </c>
      <c r="Y5789">
        <v>0</v>
      </c>
      <c r="Z5789">
        <v>0</v>
      </c>
      <c r="AA5789">
        <v>0</v>
      </c>
      <c r="AB5789">
        <v>0</v>
      </c>
      <c r="AC5789">
        <v>78.166324218410381</v>
      </c>
      <c r="AD5789">
        <v>0</v>
      </c>
      <c r="AE5789">
        <v>78.166324218410381</v>
      </c>
    </row>
    <row r="5790" spans="1:31" x14ac:dyDescent="0.3">
      <c r="A5790">
        <v>2688177</v>
      </c>
      <c r="B5790">
        <v>1</v>
      </c>
      <c r="C5790" t="s">
        <v>80</v>
      </c>
      <c r="D5790" t="s">
        <v>106</v>
      </c>
      <c r="E5790" t="s">
        <v>160</v>
      </c>
      <c r="F5790" t="s">
        <v>11412</v>
      </c>
      <c r="G5790" t="s">
        <v>165</v>
      </c>
      <c r="H5790" t="s">
        <v>135</v>
      </c>
      <c r="I5790" t="s">
        <v>136</v>
      </c>
      <c r="J5790" t="s">
        <v>137</v>
      </c>
      <c r="K5790" t="s">
        <v>166</v>
      </c>
      <c r="L5790" t="s">
        <v>16204</v>
      </c>
      <c r="M5790" t="s">
        <v>16205</v>
      </c>
      <c r="N5790">
        <v>6.1288888879999996</v>
      </c>
      <c r="O5790">
        <v>7</v>
      </c>
      <c r="P5790">
        <v>2158</v>
      </c>
      <c r="Q5790">
        <v>60</v>
      </c>
      <c r="R5790">
        <v>266</v>
      </c>
      <c r="S5790">
        <v>27</v>
      </c>
      <c r="T5790">
        <v>365</v>
      </c>
      <c r="U5790">
        <v>0</v>
      </c>
      <c r="V5790">
        <v>0</v>
      </c>
      <c r="W5790">
        <v>10.996633475835987</v>
      </c>
      <c r="X5790">
        <v>1741.3390353064842</v>
      </c>
      <c r="Y5790">
        <v>1546.3712173383656</v>
      </c>
      <c r="Z5790">
        <v>3007.3581329331919</v>
      </c>
      <c r="AA5790">
        <v>937.00257094139545</v>
      </c>
      <c r="AB5790">
        <v>2338.5197460997206</v>
      </c>
      <c r="AC5790">
        <v>0</v>
      </c>
      <c r="AD5790">
        <v>0</v>
      </c>
      <c r="AE5790">
        <v>9581.5873360949954</v>
      </c>
    </row>
    <row r="5791" spans="1:31" x14ac:dyDescent="0.3">
      <c r="A5791">
        <v>2689322</v>
      </c>
      <c r="B5791">
        <v>1</v>
      </c>
      <c r="C5791" t="s">
        <v>80</v>
      </c>
      <c r="D5791" t="s">
        <v>103</v>
      </c>
      <c r="E5791" t="s">
        <v>141</v>
      </c>
      <c r="F5791" t="s">
        <v>529</v>
      </c>
      <c r="G5791" t="s">
        <v>442</v>
      </c>
      <c r="H5791" t="s">
        <v>135</v>
      </c>
      <c r="I5791" t="s">
        <v>136</v>
      </c>
      <c r="J5791" t="s">
        <v>137</v>
      </c>
      <c r="K5791" t="s">
        <v>138</v>
      </c>
      <c r="L5791" t="s">
        <v>16206</v>
      </c>
      <c r="M5791" t="s">
        <v>16207</v>
      </c>
      <c r="N5791">
        <v>0.60444444399999997</v>
      </c>
      <c r="O5791">
        <v>3</v>
      </c>
      <c r="P5791">
        <v>2036</v>
      </c>
      <c r="Q5791">
        <v>67</v>
      </c>
      <c r="R5791">
        <v>172</v>
      </c>
      <c r="S5791">
        <v>35</v>
      </c>
      <c r="T5791">
        <v>268</v>
      </c>
      <c r="U5791">
        <v>7</v>
      </c>
      <c r="V5791">
        <v>0</v>
      </c>
      <c r="W5791">
        <v>0.89033736401496255</v>
      </c>
      <c r="X5791">
        <v>255.94432219714005</v>
      </c>
      <c r="Y5791">
        <v>289.41922968581946</v>
      </c>
      <c r="Z5791">
        <v>222.6660025569112</v>
      </c>
      <c r="AA5791">
        <v>90.036672306978019</v>
      </c>
      <c r="AB5791">
        <v>162.20929590016337</v>
      </c>
      <c r="AC5791">
        <v>196.30077205363892</v>
      </c>
      <c r="AD5791">
        <v>0</v>
      </c>
      <c r="AE5791">
        <v>1217.4666320646661</v>
      </c>
    </row>
    <row r="5792" spans="1:31" x14ac:dyDescent="0.3">
      <c r="A5792">
        <v>2689439</v>
      </c>
      <c r="B5792">
        <v>1</v>
      </c>
      <c r="C5792" t="s">
        <v>80</v>
      </c>
      <c r="D5792" t="s">
        <v>103</v>
      </c>
      <c r="E5792" t="s">
        <v>160</v>
      </c>
      <c r="F5792" t="s">
        <v>16208</v>
      </c>
      <c r="G5792" t="s">
        <v>134</v>
      </c>
      <c r="H5792" t="s">
        <v>135</v>
      </c>
      <c r="I5792" t="s">
        <v>136</v>
      </c>
      <c r="J5792" t="s">
        <v>137</v>
      </c>
      <c r="K5792" t="s">
        <v>138</v>
      </c>
      <c r="L5792" t="s">
        <v>16209</v>
      </c>
      <c r="M5792" t="s">
        <v>16210</v>
      </c>
      <c r="N5792">
        <v>7.8055554999999999E-2</v>
      </c>
      <c r="O5792">
        <v>0</v>
      </c>
      <c r="P5792">
        <v>29</v>
      </c>
      <c r="Q5792">
        <v>0</v>
      </c>
      <c r="R5792">
        <v>3</v>
      </c>
      <c r="S5792">
        <v>24</v>
      </c>
      <c r="T5792">
        <v>38</v>
      </c>
      <c r="U5792">
        <v>27</v>
      </c>
      <c r="V5792">
        <v>7</v>
      </c>
      <c r="W5792">
        <v>0</v>
      </c>
      <c r="X5792">
        <v>1.0714009661131187</v>
      </c>
      <c r="Y5792">
        <v>0</v>
      </c>
      <c r="Z5792">
        <v>0.10606419591371945</v>
      </c>
      <c r="AA5792">
        <v>11.975041314970451</v>
      </c>
      <c r="AB5792">
        <v>3.6345687107826987</v>
      </c>
      <c r="AC5792">
        <v>53.48992297249152</v>
      </c>
      <c r="AD5792">
        <v>6.4778282538823708</v>
      </c>
      <c r="AE5792">
        <v>76.754826414153868</v>
      </c>
    </row>
    <row r="5793" spans="1:31" x14ac:dyDescent="0.3">
      <c r="A5793">
        <v>2689664</v>
      </c>
      <c r="B5793">
        <v>1</v>
      </c>
      <c r="C5793" t="s">
        <v>80</v>
      </c>
      <c r="D5793" t="s">
        <v>106</v>
      </c>
      <c r="E5793" t="s">
        <v>145</v>
      </c>
      <c r="F5793" t="s">
        <v>16211</v>
      </c>
      <c r="G5793" t="s">
        <v>134</v>
      </c>
      <c r="H5793" t="s">
        <v>135</v>
      </c>
      <c r="I5793" t="s">
        <v>136</v>
      </c>
      <c r="J5793" t="s">
        <v>137</v>
      </c>
      <c r="K5793" t="s">
        <v>138</v>
      </c>
      <c r="L5793" t="s">
        <v>16212</v>
      </c>
      <c r="M5793" t="s">
        <v>16213</v>
      </c>
      <c r="N5793">
        <v>1.331388888</v>
      </c>
      <c r="O5793">
        <v>0</v>
      </c>
      <c r="P5793">
        <v>936</v>
      </c>
      <c r="Q5793">
        <v>0</v>
      </c>
      <c r="R5793">
        <v>0</v>
      </c>
      <c r="S5793">
        <v>0</v>
      </c>
      <c r="T5793">
        <v>73</v>
      </c>
      <c r="U5793">
        <v>0</v>
      </c>
      <c r="V5793">
        <v>0</v>
      </c>
      <c r="W5793">
        <v>0</v>
      </c>
      <c r="X5793">
        <v>200.61333726939031</v>
      </c>
      <c r="Y5793">
        <v>0</v>
      </c>
      <c r="Z5793">
        <v>0</v>
      </c>
      <c r="AA5793">
        <v>0</v>
      </c>
      <c r="AB5793">
        <v>111.52542154052043</v>
      </c>
      <c r="AC5793">
        <v>0</v>
      </c>
      <c r="AD5793">
        <v>0</v>
      </c>
      <c r="AE5793">
        <v>312.13875880991077</v>
      </c>
    </row>
    <row r="5794" spans="1:31" x14ac:dyDescent="0.3">
      <c r="A5794">
        <v>2690947</v>
      </c>
      <c r="B5794">
        <v>1</v>
      </c>
      <c r="C5794" t="s">
        <v>80</v>
      </c>
      <c r="D5794" t="s">
        <v>106</v>
      </c>
      <c r="E5794" t="s">
        <v>160</v>
      </c>
      <c r="F5794" t="s">
        <v>16214</v>
      </c>
      <c r="G5794" t="s">
        <v>346</v>
      </c>
      <c r="H5794" t="s">
        <v>135</v>
      </c>
      <c r="I5794" t="s">
        <v>136</v>
      </c>
      <c r="J5794" t="s">
        <v>137</v>
      </c>
      <c r="K5794" t="s">
        <v>166</v>
      </c>
      <c r="L5794" t="s">
        <v>16215</v>
      </c>
      <c r="M5794" t="s">
        <v>16216</v>
      </c>
      <c r="N5794">
        <v>1.2088888879999999</v>
      </c>
      <c r="O5794">
        <v>0</v>
      </c>
      <c r="P5794">
        <v>4734</v>
      </c>
      <c r="Q5794">
        <v>0</v>
      </c>
      <c r="R5794">
        <v>13</v>
      </c>
      <c r="S5794">
        <v>4</v>
      </c>
      <c r="T5794">
        <v>338</v>
      </c>
      <c r="U5794">
        <v>1</v>
      </c>
      <c r="V5794">
        <v>1</v>
      </c>
      <c r="W5794">
        <v>0</v>
      </c>
      <c r="X5794">
        <v>999.89731308138255</v>
      </c>
      <c r="Y5794">
        <v>0</v>
      </c>
      <c r="Z5794">
        <v>20.751147652891444</v>
      </c>
      <c r="AA5794">
        <v>871.08516844624251</v>
      </c>
      <c r="AB5794">
        <v>600.39079754472789</v>
      </c>
      <c r="AC5794">
        <v>51.53681120332547</v>
      </c>
      <c r="AD5794">
        <v>18.316399307938529</v>
      </c>
      <c r="AE5794">
        <v>2561.9776372365081</v>
      </c>
    </row>
    <row r="5795" spans="1:31" x14ac:dyDescent="0.3">
      <c r="A5795">
        <v>2692207</v>
      </c>
      <c r="B5795">
        <v>1</v>
      </c>
      <c r="C5795" t="s">
        <v>80</v>
      </c>
      <c r="D5795" t="s">
        <v>103</v>
      </c>
      <c r="E5795" t="s">
        <v>132</v>
      </c>
      <c r="F5795" t="s">
        <v>16217</v>
      </c>
      <c r="G5795" t="s">
        <v>165</v>
      </c>
      <c r="H5795" t="s">
        <v>135</v>
      </c>
      <c r="I5795" t="s">
        <v>136</v>
      </c>
      <c r="J5795" t="s">
        <v>137</v>
      </c>
      <c r="K5795" t="s">
        <v>166</v>
      </c>
      <c r="L5795" t="s">
        <v>16218</v>
      </c>
      <c r="M5795" t="s">
        <v>16219</v>
      </c>
      <c r="N5795">
        <v>2.8863888879999999</v>
      </c>
      <c r="O5795">
        <v>0</v>
      </c>
      <c r="P5795">
        <v>0</v>
      </c>
      <c r="Q5795">
        <v>0</v>
      </c>
      <c r="R5795">
        <v>0</v>
      </c>
      <c r="S5795">
        <v>0</v>
      </c>
      <c r="T5795">
        <v>0</v>
      </c>
      <c r="U5795">
        <v>7</v>
      </c>
      <c r="V5795">
        <v>0</v>
      </c>
      <c r="W5795">
        <v>0</v>
      </c>
      <c r="X5795">
        <v>0</v>
      </c>
      <c r="Y5795">
        <v>0</v>
      </c>
      <c r="Z5795">
        <v>0</v>
      </c>
      <c r="AA5795">
        <v>0</v>
      </c>
      <c r="AB5795">
        <v>0</v>
      </c>
      <c r="AC5795">
        <v>6388.7354694164742</v>
      </c>
      <c r="AD5795">
        <v>0</v>
      </c>
      <c r="AE5795">
        <v>6388.7354694164742</v>
      </c>
    </row>
    <row r="5796" spans="1:31" x14ac:dyDescent="0.3">
      <c r="A5796">
        <v>2693317</v>
      </c>
      <c r="B5796">
        <v>1</v>
      </c>
      <c r="C5796" t="s">
        <v>80</v>
      </c>
      <c r="D5796" t="s">
        <v>103</v>
      </c>
      <c r="E5796" t="s">
        <v>160</v>
      </c>
      <c r="F5796" t="s">
        <v>16220</v>
      </c>
      <c r="G5796" t="s">
        <v>346</v>
      </c>
      <c r="H5796" t="s">
        <v>135</v>
      </c>
      <c r="I5796" t="s">
        <v>136</v>
      </c>
      <c r="J5796" t="s">
        <v>137</v>
      </c>
      <c r="K5796" t="s">
        <v>166</v>
      </c>
      <c r="L5796" t="s">
        <v>16221</v>
      </c>
      <c r="M5796" t="s">
        <v>16222</v>
      </c>
      <c r="N5796">
        <v>4.7424999999999997</v>
      </c>
      <c r="O5796">
        <v>0</v>
      </c>
      <c r="P5796">
        <v>1943</v>
      </c>
      <c r="Q5796">
        <v>2</v>
      </c>
      <c r="R5796">
        <v>25</v>
      </c>
      <c r="S5796">
        <v>37</v>
      </c>
      <c r="T5796">
        <v>247</v>
      </c>
      <c r="U5796">
        <v>48</v>
      </c>
      <c r="V5796">
        <v>10</v>
      </c>
      <c r="W5796">
        <v>0</v>
      </c>
      <c r="X5796">
        <v>1651.063158487721</v>
      </c>
      <c r="Y5796">
        <v>10.796244680881109</v>
      </c>
      <c r="Z5796">
        <v>43.282909076829483</v>
      </c>
      <c r="AA5796">
        <v>1102.5017094788182</v>
      </c>
      <c r="AB5796">
        <v>869.26014056993949</v>
      </c>
      <c r="AC5796">
        <v>11065.11969607004</v>
      </c>
      <c r="AD5796">
        <v>516.02837613913925</v>
      </c>
      <c r="AE5796">
        <v>15258.052234503368</v>
      </c>
    </row>
    <row r="5797" spans="1:31" x14ac:dyDescent="0.3">
      <c r="A5797">
        <v>2693415</v>
      </c>
      <c r="B5797">
        <v>1</v>
      </c>
      <c r="C5797" t="s">
        <v>80</v>
      </c>
      <c r="D5797" t="s">
        <v>103</v>
      </c>
      <c r="E5797" t="s">
        <v>141</v>
      </c>
      <c r="F5797" t="s">
        <v>7242</v>
      </c>
      <c r="G5797" t="s">
        <v>134</v>
      </c>
      <c r="H5797" t="s">
        <v>135</v>
      </c>
      <c r="I5797" t="s">
        <v>136</v>
      </c>
      <c r="J5797" t="s">
        <v>137</v>
      </c>
      <c r="K5797" t="s">
        <v>138</v>
      </c>
      <c r="L5797" t="s">
        <v>16223</v>
      </c>
      <c r="M5797" t="s">
        <v>16224</v>
      </c>
      <c r="N5797">
        <v>6.7777776999999997E-2</v>
      </c>
      <c r="O5797">
        <v>0</v>
      </c>
      <c r="P5797">
        <v>9</v>
      </c>
      <c r="Q5797">
        <v>6</v>
      </c>
      <c r="R5797">
        <v>0</v>
      </c>
      <c r="S5797">
        <v>13</v>
      </c>
      <c r="T5797">
        <v>13</v>
      </c>
      <c r="U5797">
        <v>14</v>
      </c>
      <c r="V5797">
        <v>0</v>
      </c>
      <c r="W5797">
        <v>0</v>
      </c>
      <c r="X5797">
        <v>8.5930141791033351E-2</v>
      </c>
      <c r="Y5797">
        <v>1.2614944993967354</v>
      </c>
      <c r="Z5797">
        <v>0</v>
      </c>
      <c r="AA5797">
        <v>12.834127104381231</v>
      </c>
      <c r="AB5797">
        <v>0.2147295291366618</v>
      </c>
      <c r="AC5797">
        <v>57.975638197943923</v>
      </c>
      <c r="AD5797">
        <v>0</v>
      </c>
      <c r="AE5797">
        <v>72.37191947264958</v>
      </c>
    </row>
    <row r="5798" spans="1:31" x14ac:dyDescent="0.3">
      <c r="A5798">
        <v>2693535</v>
      </c>
      <c r="B5798">
        <v>1</v>
      </c>
      <c r="C5798" t="s">
        <v>80</v>
      </c>
      <c r="D5798" t="s">
        <v>103</v>
      </c>
      <c r="E5798" t="s">
        <v>160</v>
      </c>
      <c r="F5798" t="s">
        <v>16225</v>
      </c>
      <c r="G5798" t="s">
        <v>346</v>
      </c>
      <c r="H5798" t="s">
        <v>135</v>
      </c>
      <c r="I5798" t="s">
        <v>136</v>
      </c>
      <c r="J5798" t="s">
        <v>137</v>
      </c>
      <c r="K5798" t="s">
        <v>166</v>
      </c>
      <c r="L5798" t="s">
        <v>16226</v>
      </c>
      <c r="M5798" t="s">
        <v>16227</v>
      </c>
      <c r="N5798">
        <v>1.853888888</v>
      </c>
      <c r="O5798">
        <v>0</v>
      </c>
      <c r="P5798">
        <v>2797</v>
      </c>
      <c r="Q5798">
        <v>8</v>
      </c>
      <c r="R5798">
        <v>32</v>
      </c>
      <c r="S5798">
        <v>24</v>
      </c>
      <c r="T5798">
        <v>163</v>
      </c>
      <c r="U5798">
        <v>39</v>
      </c>
      <c r="V5798">
        <v>7</v>
      </c>
      <c r="W5798">
        <v>0</v>
      </c>
      <c r="X5798">
        <v>1036.2214762210547</v>
      </c>
      <c r="Y5798">
        <v>32.476996290728081</v>
      </c>
      <c r="Z5798">
        <v>61.341765230964064</v>
      </c>
      <c r="AA5798">
        <v>495.38492855526482</v>
      </c>
      <c r="AB5798">
        <v>398.97855646667125</v>
      </c>
      <c r="AC5798">
        <v>3154.178434399646</v>
      </c>
      <c r="AD5798">
        <v>158.57543136672294</v>
      </c>
      <c r="AE5798">
        <v>5337.1575885310522</v>
      </c>
    </row>
    <row r="5799" spans="1:31" x14ac:dyDescent="0.3">
      <c r="A5799">
        <v>2695081</v>
      </c>
      <c r="B5799">
        <v>1</v>
      </c>
      <c r="C5799" t="s">
        <v>80</v>
      </c>
      <c r="D5799" t="s">
        <v>106</v>
      </c>
      <c r="E5799" t="s">
        <v>160</v>
      </c>
      <c r="F5799" t="s">
        <v>7957</v>
      </c>
      <c r="G5799" t="s">
        <v>134</v>
      </c>
      <c r="H5799" t="s">
        <v>135</v>
      </c>
      <c r="I5799" t="s">
        <v>136</v>
      </c>
      <c r="J5799" t="s">
        <v>137</v>
      </c>
      <c r="K5799" t="s">
        <v>138</v>
      </c>
      <c r="L5799" t="s">
        <v>16228</v>
      </c>
      <c r="M5799" t="s">
        <v>16229</v>
      </c>
      <c r="N5799">
        <v>0.75166666599999998</v>
      </c>
      <c r="O5799">
        <v>1</v>
      </c>
      <c r="P5799">
        <v>0</v>
      </c>
      <c r="Q5799">
        <v>13</v>
      </c>
      <c r="R5799">
        <v>131</v>
      </c>
      <c r="S5799">
        <v>4</v>
      </c>
      <c r="T5799">
        <v>34</v>
      </c>
      <c r="U5799">
        <v>0</v>
      </c>
      <c r="V5799">
        <v>0</v>
      </c>
      <c r="W5799">
        <v>1.5451865510363041</v>
      </c>
      <c r="X5799">
        <v>0</v>
      </c>
      <c r="Y5799">
        <v>48.726569029131724</v>
      </c>
      <c r="Z5799">
        <v>248.81799009728928</v>
      </c>
      <c r="AA5799">
        <v>85.065011619429214</v>
      </c>
      <c r="AB5799">
        <v>58.804617357649768</v>
      </c>
      <c r="AC5799">
        <v>0</v>
      </c>
      <c r="AD5799">
        <v>0</v>
      </c>
      <c r="AE5799">
        <v>442.95937465453625</v>
      </c>
    </row>
    <row r="5800" spans="1:31" x14ac:dyDescent="0.3">
      <c r="A5800">
        <v>2699514</v>
      </c>
      <c r="B5800">
        <v>1</v>
      </c>
      <c r="C5800" t="s">
        <v>80</v>
      </c>
      <c r="D5800" t="s">
        <v>106</v>
      </c>
      <c r="E5800" t="s">
        <v>132</v>
      </c>
      <c r="F5800" t="s">
        <v>9235</v>
      </c>
      <c r="G5800" t="s">
        <v>134</v>
      </c>
      <c r="H5800" t="s">
        <v>135</v>
      </c>
      <c r="I5800" t="s">
        <v>136</v>
      </c>
      <c r="J5800" t="s">
        <v>137</v>
      </c>
      <c r="K5800" t="s">
        <v>138</v>
      </c>
      <c r="L5800" t="s">
        <v>16230</v>
      </c>
      <c r="M5800" t="s">
        <v>16231</v>
      </c>
      <c r="N5800">
        <v>2.3191666660000001</v>
      </c>
      <c r="O5800">
        <v>0</v>
      </c>
      <c r="P5800">
        <v>78</v>
      </c>
      <c r="Q5800">
        <v>15</v>
      </c>
      <c r="R5800">
        <v>28</v>
      </c>
      <c r="S5800">
        <v>2</v>
      </c>
      <c r="T5800">
        <v>16</v>
      </c>
      <c r="U5800">
        <v>1</v>
      </c>
      <c r="V5800">
        <v>0</v>
      </c>
      <c r="W5800">
        <v>0</v>
      </c>
      <c r="X5800">
        <v>52.205192327040649</v>
      </c>
      <c r="Y5800">
        <v>178.33463411212082</v>
      </c>
      <c r="Z5800">
        <v>137.88090359183872</v>
      </c>
      <c r="AA5800">
        <v>20.999632276763688</v>
      </c>
      <c r="AB5800">
        <v>35.73961008467348</v>
      </c>
      <c r="AC5800">
        <v>227.64143932775369</v>
      </c>
      <c r="AD5800">
        <v>0</v>
      </c>
      <c r="AE5800">
        <v>652.80141172019103</v>
      </c>
    </row>
    <row r="5801" spans="1:31" x14ac:dyDescent="0.3">
      <c r="A5801">
        <v>2702121</v>
      </c>
      <c r="B5801">
        <v>1</v>
      </c>
      <c r="C5801" t="s">
        <v>80</v>
      </c>
      <c r="D5801" t="s">
        <v>83</v>
      </c>
      <c r="E5801" t="s">
        <v>141</v>
      </c>
      <c r="F5801" t="s">
        <v>16232</v>
      </c>
      <c r="G5801" t="s">
        <v>134</v>
      </c>
      <c r="H5801" t="s">
        <v>135</v>
      </c>
      <c r="I5801" t="s">
        <v>136</v>
      </c>
      <c r="J5801" t="s">
        <v>137</v>
      </c>
      <c r="K5801" t="s">
        <v>138</v>
      </c>
      <c r="L5801" t="s">
        <v>16233</v>
      </c>
      <c r="M5801" t="s">
        <v>16234</v>
      </c>
      <c r="N5801">
        <v>0.89333333299999995</v>
      </c>
      <c r="O5801">
        <v>0</v>
      </c>
      <c r="P5801">
        <v>8095</v>
      </c>
      <c r="Q5801">
        <v>0</v>
      </c>
      <c r="R5801">
        <v>0</v>
      </c>
      <c r="S5801">
        <v>0</v>
      </c>
      <c r="T5801">
        <v>1628</v>
      </c>
      <c r="U5801">
        <v>0</v>
      </c>
      <c r="V5801">
        <v>1</v>
      </c>
      <c r="W5801">
        <v>0</v>
      </c>
      <c r="X5801">
        <v>1467.6200342515772</v>
      </c>
      <c r="Y5801">
        <v>0</v>
      </c>
      <c r="Z5801">
        <v>0</v>
      </c>
      <c r="AA5801">
        <v>0</v>
      </c>
      <c r="AB5801">
        <v>906.74745166089178</v>
      </c>
      <c r="AC5801">
        <v>0</v>
      </c>
      <c r="AD5801">
        <v>0.58816109194809874</v>
      </c>
      <c r="AE5801">
        <v>2374.9556470044172</v>
      </c>
    </row>
    <row r="5802" spans="1:31" x14ac:dyDescent="0.3">
      <c r="A5802">
        <v>2702121</v>
      </c>
      <c r="B5802">
        <v>2</v>
      </c>
      <c r="C5802" t="s">
        <v>80</v>
      </c>
      <c r="D5802" t="s">
        <v>110</v>
      </c>
      <c r="E5802" t="s">
        <v>145</v>
      </c>
      <c r="F5802" t="s">
        <v>16235</v>
      </c>
      <c r="G5802" t="s">
        <v>134</v>
      </c>
      <c r="H5802" t="s">
        <v>135</v>
      </c>
      <c r="I5802" t="s">
        <v>136</v>
      </c>
      <c r="J5802" t="s">
        <v>137</v>
      </c>
      <c r="K5802" t="s">
        <v>138</v>
      </c>
      <c r="L5802" t="s">
        <v>16234</v>
      </c>
      <c r="M5802" t="s">
        <v>16236</v>
      </c>
      <c r="N5802">
        <v>6.4722221999999996E-2</v>
      </c>
      <c r="O5802">
        <v>0</v>
      </c>
      <c r="P5802">
        <v>6277</v>
      </c>
      <c r="Q5802">
        <v>0</v>
      </c>
      <c r="R5802">
        <v>0</v>
      </c>
      <c r="S5802">
        <v>0</v>
      </c>
      <c r="T5802">
        <v>866</v>
      </c>
      <c r="U5802">
        <v>0</v>
      </c>
      <c r="V5802">
        <v>0</v>
      </c>
      <c r="W5802">
        <v>0</v>
      </c>
      <c r="X5802">
        <v>83.632155658051133</v>
      </c>
      <c r="Y5802">
        <v>0</v>
      </c>
      <c r="Z5802">
        <v>0</v>
      </c>
      <c r="AA5802">
        <v>0</v>
      </c>
      <c r="AB5802">
        <v>32.473464285486237</v>
      </c>
      <c r="AC5802">
        <v>0</v>
      </c>
      <c r="AD5802">
        <v>0</v>
      </c>
      <c r="AE5802">
        <v>116.10561994353736</v>
      </c>
    </row>
    <row r="5803" spans="1:31" x14ac:dyDescent="0.3">
      <c r="A5803">
        <v>2702121</v>
      </c>
      <c r="B5803">
        <v>3</v>
      </c>
      <c r="C5803" t="s">
        <v>80</v>
      </c>
      <c r="D5803" t="s">
        <v>110</v>
      </c>
      <c r="E5803" t="s">
        <v>145</v>
      </c>
      <c r="F5803" t="s">
        <v>16237</v>
      </c>
      <c r="G5803" t="s">
        <v>134</v>
      </c>
      <c r="H5803" t="s">
        <v>135</v>
      </c>
      <c r="I5803" t="s">
        <v>136</v>
      </c>
      <c r="J5803" t="s">
        <v>137</v>
      </c>
      <c r="K5803" t="s">
        <v>138</v>
      </c>
      <c r="L5803" t="s">
        <v>16236</v>
      </c>
      <c r="M5803" t="s">
        <v>16238</v>
      </c>
      <c r="N5803">
        <v>0.34861111099999997</v>
      </c>
      <c r="O5803">
        <v>0</v>
      </c>
      <c r="P5803">
        <v>4678</v>
      </c>
      <c r="Q5803">
        <v>0</v>
      </c>
      <c r="R5803">
        <v>0</v>
      </c>
      <c r="S5803">
        <v>0</v>
      </c>
      <c r="T5803">
        <v>454</v>
      </c>
      <c r="U5803">
        <v>0</v>
      </c>
      <c r="V5803">
        <v>0</v>
      </c>
      <c r="W5803">
        <v>0</v>
      </c>
      <c r="X5803">
        <v>339.6582427480173</v>
      </c>
      <c r="Y5803">
        <v>0</v>
      </c>
      <c r="Z5803">
        <v>0</v>
      </c>
      <c r="AA5803">
        <v>0</v>
      </c>
      <c r="AB5803">
        <v>109.90352361099551</v>
      </c>
      <c r="AC5803">
        <v>0</v>
      </c>
      <c r="AD5803">
        <v>0</v>
      </c>
      <c r="AE5803">
        <v>449.56176635901284</v>
      </c>
    </row>
    <row r="5804" spans="1:31" x14ac:dyDescent="0.3">
      <c r="A5804">
        <v>2702121</v>
      </c>
      <c r="B5804">
        <v>4</v>
      </c>
      <c r="C5804" t="s">
        <v>80</v>
      </c>
      <c r="D5804" t="s">
        <v>110</v>
      </c>
      <c r="E5804" t="s">
        <v>145</v>
      </c>
      <c r="F5804" t="s">
        <v>16239</v>
      </c>
      <c r="G5804" t="s">
        <v>134</v>
      </c>
      <c r="H5804" t="s">
        <v>135</v>
      </c>
      <c r="I5804" t="s">
        <v>136</v>
      </c>
      <c r="J5804" t="s">
        <v>137</v>
      </c>
      <c r="K5804" t="s">
        <v>138</v>
      </c>
      <c r="L5804" t="s">
        <v>16238</v>
      </c>
      <c r="M5804" t="s">
        <v>16240</v>
      </c>
      <c r="N5804">
        <v>0.255</v>
      </c>
      <c r="O5804">
        <v>0</v>
      </c>
      <c r="P5804">
        <v>2423</v>
      </c>
      <c r="Q5804">
        <v>0</v>
      </c>
      <c r="R5804">
        <v>0</v>
      </c>
      <c r="S5804">
        <v>0</v>
      </c>
      <c r="T5804">
        <v>170</v>
      </c>
      <c r="U5804">
        <v>0</v>
      </c>
      <c r="V5804">
        <v>0</v>
      </c>
      <c r="W5804">
        <v>0</v>
      </c>
      <c r="X5804">
        <v>133.25131019828515</v>
      </c>
      <c r="Y5804">
        <v>0</v>
      </c>
      <c r="Z5804">
        <v>0</v>
      </c>
      <c r="AA5804">
        <v>0</v>
      </c>
      <c r="AB5804">
        <v>46.712962719836582</v>
      </c>
      <c r="AC5804">
        <v>0</v>
      </c>
      <c r="AD5804">
        <v>0</v>
      </c>
      <c r="AE5804">
        <v>179.96427291812174</v>
      </c>
    </row>
    <row r="5805" spans="1:31" x14ac:dyDescent="0.3">
      <c r="A5805">
        <v>2702121</v>
      </c>
      <c r="B5805">
        <v>5</v>
      </c>
      <c r="C5805" t="s">
        <v>80</v>
      </c>
      <c r="D5805" t="s">
        <v>110</v>
      </c>
      <c r="E5805" t="s">
        <v>145</v>
      </c>
      <c r="F5805" t="s">
        <v>16241</v>
      </c>
      <c r="G5805" t="s">
        <v>134</v>
      </c>
      <c r="H5805" t="s">
        <v>135</v>
      </c>
      <c r="I5805" t="s">
        <v>136</v>
      </c>
      <c r="J5805" t="s">
        <v>137</v>
      </c>
      <c r="K5805" t="s">
        <v>138</v>
      </c>
      <c r="L5805" t="s">
        <v>16240</v>
      </c>
      <c r="M5805" t="s">
        <v>16242</v>
      </c>
      <c r="N5805">
        <v>10.146944444000001</v>
      </c>
      <c r="O5805">
        <v>0</v>
      </c>
      <c r="P5805">
        <v>113</v>
      </c>
      <c r="Q5805">
        <v>0</v>
      </c>
      <c r="R5805">
        <v>0</v>
      </c>
      <c r="S5805">
        <v>0</v>
      </c>
      <c r="T5805">
        <v>15</v>
      </c>
      <c r="U5805">
        <v>0</v>
      </c>
      <c r="V5805">
        <v>0</v>
      </c>
      <c r="W5805">
        <v>0</v>
      </c>
      <c r="X5805">
        <v>413.81099203195163</v>
      </c>
      <c r="Y5805">
        <v>0</v>
      </c>
      <c r="Z5805">
        <v>0</v>
      </c>
      <c r="AA5805">
        <v>0</v>
      </c>
      <c r="AB5805">
        <v>1132.4251960408624</v>
      </c>
      <c r="AC5805">
        <v>0</v>
      </c>
      <c r="AD5805">
        <v>0</v>
      </c>
      <c r="AE5805">
        <v>1546.236188072814</v>
      </c>
    </row>
    <row r="5806" spans="1:31" x14ac:dyDescent="0.3">
      <c r="A5806">
        <v>2690645</v>
      </c>
      <c r="B5806">
        <v>1</v>
      </c>
      <c r="C5806" t="s">
        <v>81</v>
      </c>
      <c r="D5806" t="s">
        <v>118</v>
      </c>
      <c r="E5806" t="s">
        <v>145</v>
      </c>
      <c r="F5806" t="s">
        <v>16243</v>
      </c>
      <c r="G5806" t="s">
        <v>232</v>
      </c>
      <c r="H5806" t="s">
        <v>135</v>
      </c>
      <c r="I5806" t="s">
        <v>136</v>
      </c>
      <c r="J5806" t="s">
        <v>137</v>
      </c>
      <c r="K5806" t="s">
        <v>138</v>
      </c>
      <c r="L5806" t="s">
        <v>16244</v>
      </c>
      <c r="M5806" t="s">
        <v>233</v>
      </c>
      <c r="N5806">
        <v>3.3302777770000001</v>
      </c>
      <c r="O5806">
        <v>0</v>
      </c>
      <c r="P5806">
        <v>114</v>
      </c>
      <c r="Q5806">
        <v>0</v>
      </c>
      <c r="R5806">
        <v>16</v>
      </c>
      <c r="S5806">
        <v>0</v>
      </c>
      <c r="T5806">
        <v>18</v>
      </c>
      <c r="U5806">
        <v>0</v>
      </c>
      <c r="V5806">
        <v>0</v>
      </c>
      <c r="W5806">
        <v>0</v>
      </c>
      <c r="X5806">
        <v>77.681161622369473</v>
      </c>
      <c r="Y5806">
        <v>0</v>
      </c>
      <c r="Z5806">
        <v>25.242849298794713</v>
      </c>
      <c r="AA5806">
        <v>0</v>
      </c>
      <c r="AB5806">
        <v>25.059522890560416</v>
      </c>
      <c r="AC5806">
        <v>0</v>
      </c>
      <c r="AD5806">
        <v>0</v>
      </c>
      <c r="AE5806">
        <v>127.9835338117246</v>
      </c>
    </row>
    <row r="5807" spans="1:31" x14ac:dyDescent="0.3">
      <c r="A5807">
        <v>2690679</v>
      </c>
      <c r="B5807">
        <v>1</v>
      </c>
      <c r="C5807" t="s">
        <v>81</v>
      </c>
      <c r="D5807" t="s">
        <v>118</v>
      </c>
      <c r="E5807" t="s">
        <v>160</v>
      </c>
      <c r="F5807" t="s">
        <v>16245</v>
      </c>
      <c r="G5807" t="s">
        <v>134</v>
      </c>
      <c r="H5807" t="s">
        <v>135</v>
      </c>
      <c r="I5807" t="s">
        <v>136</v>
      </c>
      <c r="J5807" t="s">
        <v>137</v>
      </c>
      <c r="K5807" t="s">
        <v>138</v>
      </c>
      <c r="L5807" t="s">
        <v>16246</v>
      </c>
      <c r="M5807" t="s">
        <v>16247</v>
      </c>
      <c r="N5807">
        <v>0.28888888800000001</v>
      </c>
      <c r="O5807">
        <v>0</v>
      </c>
      <c r="P5807">
        <v>344</v>
      </c>
      <c r="Q5807">
        <v>54</v>
      </c>
      <c r="R5807">
        <v>94</v>
      </c>
      <c r="S5807">
        <v>17</v>
      </c>
      <c r="T5807">
        <v>70</v>
      </c>
      <c r="U5807">
        <v>3</v>
      </c>
      <c r="V5807">
        <v>0</v>
      </c>
      <c r="W5807">
        <v>0</v>
      </c>
      <c r="X5807">
        <v>18.310441269325871</v>
      </c>
      <c r="Y5807">
        <v>36.706484517125261</v>
      </c>
      <c r="Z5807">
        <v>17.309190848372797</v>
      </c>
      <c r="AA5807">
        <v>99.600527121237889</v>
      </c>
      <c r="AB5807">
        <v>5.675830152303508</v>
      </c>
      <c r="AC5807">
        <v>176.01076153560805</v>
      </c>
      <c r="AD5807">
        <v>0</v>
      </c>
      <c r="AE5807">
        <v>353.61323544397339</v>
      </c>
    </row>
    <row r="5808" spans="1:31" x14ac:dyDescent="0.3">
      <c r="A5808">
        <v>2691539</v>
      </c>
      <c r="B5808">
        <v>1</v>
      </c>
      <c r="C5808" t="s">
        <v>80</v>
      </c>
      <c r="D5808" t="s">
        <v>88</v>
      </c>
      <c r="E5808" t="s">
        <v>141</v>
      </c>
      <c r="F5808" t="s">
        <v>10073</v>
      </c>
      <c r="G5808" t="s">
        <v>134</v>
      </c>
      <c r="H5808" t="s">
        <v>135</v>
      </c>
      <c r="I5808" t="s">
        <v>136</v>
      </c>
      <c r="J5808" t="s">
        <v>137</v>
      </c>
      <c r="K5808" t="s">
        <v>138</v>
      </c>
      <c r="L5808" t="s">
        <v>16248</v>
      </c>
      <c r="M5808" t="s">
        <v>16249</v>
      </c>
      <c r="N5808">
        <v>0.30127305500000001</v>
      </c>
      <c r="O5808">
        <v>2</v>
      </c>
      <c r="P5808">
        <v>1026</v>
      </c>
      <c r="Q5808">
        <v>0</v>
      </c>
      <c r="R5808">
        <v>0</v>
      </c>
      <c r="S5808">
        <v>21</v>
      </c>
      <c r="T5808">
        <v>218</v>
      </c>
      <c r="U5808">
        <v>7</v>
      </c>
      <c r="V5808">
        <v>3</v>
      </c>
      <c r="W5808">
        <v>18.364374923006245</v>
      </c>
      <c r="X5808">
        <v>111.34327324906201</v>
      </c>
      <c r="Y5808">
        <v>0</v>
      </c>
      <c r="Z5808">
        <v>0</v>
      </c>
      <c r="AA5808">
        <v>204.26617968875101</v>
      </c>
      <c r="AB5808">
        <v>64.838436873150854</v>
      </c>
      <c r="AC5808">
        <v>206.0648655598867</v>
      </c>
      <c r="AD5808">
        <v>15.967990523518818</v>
      </c>
      <c r="AE5808">
        <v>620.84512081737557</v>
      </c>
    </row>
    <row r="5809" spans="1:31" x14ac:dyDescent="0.3">
      <c r="A5809">
        <v>2692016</v>
      </c>
      <c r="B5809">
        <v>1</v>
      </c>
      <c r="C5809" t="s">
        <v>81</v>
      </c>
      <c r="D5809" t="s">
        <v>127</v>
      </c>
      <c r="E5809" t="s">
        <v>145</v>
      </c>
      <c r="F5809" t="s">
        <v>16250</v>
      </c>
      <c r="G5809" t="s">
        <v>176</v>
      </c>
      <c r="H5809" t="s">
        <v>135</v>
      </c>
      <c r="I5809" t="s">
        <v>136</v>
      </c>
      <c r="J5809" t="s">
        <v>137</v>
      </c>
      <c r="K5809" t="s">
        <v>138</v>
      </c>
      <c r="L5809" t="s">
        <v>16251</v>
      </c>
      <c r="M5809" t="s">
        <v>16252</v>
      </c>
      <c r="N5809">
        <v>10.771666666</v>
      </c>
      <c r="O5809">
        <v>0</v>
      </c>
      <c r="P5809">
        <v>0</v>
      </c>
      <c r="Q5809">
        <v>0</v>
      </c>
      <c r="R5809">
        <v>6</v>
      </c>
      <c r="S5809">
        <v>0</v>
      </c>
      <c r="T5809">
        <v>1</v>
      </c>
      <c r="U5809">
        <v>0</v>
      </c>
      <c r="V5809">
        <v>0</v>
      </c>
      <c r="W5809">
        <v>0</v>
      </c>
      <c r="X5809">
        <v>0</v>
      </c>
      <c r="Y5809">
        <v>0</v>
      </c>
      <c r="Z5809">
        <v>12.969121283956675</v>
      </c>
      <c r="AA5809">
        <v>0</v>
      </c>
      <c r="AB5809">
        <v>0</v>
      </c>
      <c r="AC5809">
        <v>0</v>
      </c>
      <c r="AD5809">
        <v>0</v>
      </c>
      <c r="AE5809">
        <v>12.969121283956675</v>
      </c>
    </row>
    <row r="5810" spans="1:31" x14ac:dyDescent="0.3">
      <c r="A5810">
        <v>2692016</v>
      </c>
      <c r="B5810">
        <v>2</v>
      </c>
      <c r="C5810" t="s">
        <v>81</v>
      </c>
      <c r="D5810" t="s">
        <v>127</v>
      </c>
      <c r="E5810" t="s">
        <v>145</v>
      </c>
      <c r="F5810" t="s">
        <v>16253</v>
      </c>
      <c r="G5810" t="s">
        <v>176</v>
      </c>
      <c r="H5810" t="s">
        <v>135</v>
      </c>
      <c r="I5810" t="s">
        <v>136</v>
      </c>
      <c r="J5810" t="s">
        <v>137</v>
      </c>
      <c r="K5810" t="s">
        <v>138</v>
      </c>
      <c r="L5810" t="s">
        <v>16252</v>
      </c>
      <c r="M5810" t="s">
        <v>16254</v>
      </c>
      <c r="N5810">
        <v>0.27</v>
      </c>
      <c r="O5810">
        <v>2</v>
      </c>
      <c r="P5810">
        <v>0</v>
      </c>
      <c r="Q5810">
        <v>26</v>
      </c>
      <c r="R5810">
        <v>0</v>
      </c>
      <c r="S5810">
        <v>1</v>
      </c>
      <c r="T5810">
        <v>0</v>
      </c>
      <c r="U5810">
        <v>0</v>
      </c>
      <c r="V5810">
        <v>0</v>
      </c>
      <c r="W5810">
        <v>0.5401658029986901</v>
      </c>
      <c r="X5810">
        <v>0</v>
      </c>
      <c r="Y5810">
        <v>2.8457154706543655</v>
      </c>
      <c r="Z5810">
        <v>0</v>
      </c>
      <c r="AA5810">
        <v>1.3290219398645E-2</v>
      </c>
      <c r="AB5810">
        <v>0</v>
      </c>
      <c r="AC5810">
        <v>0</v>
      </c>
      <c r="AD5810">
        <v>0</v>
      </c>
      <c r="AE5810">
        <v>3.3991714930517007</v>
      </c>
    </row>
    <row r="5811" spans="1:31" x14ac:dyDescent="0.3">
      <c r="A5811">
        <v>2692134</v>
      </c>
      <c r="B5811">
        <v>1</v>
      </c>
      <c r="C5811" t="s">
        <v>81</v>
      </c>
      <c r="D5811" t="s">
        <v>123</v>
      </c>
      <c r="E5811" t="s">
        <v>132</v>
      </c>
      <c r="F5811" t="s">
        <v>12722</v>
      </c>
      <c r="G5811" t="s">
        <v>134</v>
      </c>
      <c r="H5811" t="s">
        <v>135</v>
      </c>
      <c r="I5811" t="s">
        <v>136</v>
      </c>
      <c r="J5811" t="s">
        <v>137</v>
      </c>
      <c r="K5811" t="s">
        <v>138</v>
      </c>
      <c r="L5811" t="s">
        <v>7557</v>
      </c>
      <c r="M5811" t="s">
        <v>16255</v>
      </c>
      <c r="N5811">
        <v>0.94750000000000001</v>
      </c>
      <c r="O5811">
        <v>2</v>
      </c>
      <c r="P5811">
        <v>363</v>
      </c>
      <c r="Q5811">
        <v>104</v>
      </c>
      <c r="R5811">
        <v>35</v>
      </c>
      <c r="S5811">
        <v>6</v>
      </c>
      <c r="T5811">
        <v>60</v>
      </c>
      <c r="U5811">
        <v>0</v>
      </c>
      <c r="V5811">
        <v>1</v>
      </c>
      <c r="W5811">
        <v>2.937348503616E-2</v>
      </c>
      <c r="X5811">
        <v>57.377727312489377</v>
      </c>
      <c r="Y5811">
        <v>67.236404671938928</v>
      </c>
      <c r="Z5811">
        <v>10.781281668981022</v>
      </c>
      <c r="AA5811">
        <v>1.8572827025862038</v>
      </c>
      <c r="AB5811">
        <v>37.449502908458129</v>
      </c>
      <c r="AC5811">
        <v>0</v>
      </c>
      <c r="AD5811">
        <v>2.0983820442885261</v>
      </c>
      <c r="AE5811">
        <v>176.82995479377831</v>
      </c>
    </row>
    <row r="5812" spans="1:31" x14ac:dyDescent="0.3">
      <c r="A5812">
        <v>2692268</v>
      </c>
      <c r="B5812">
        <v>1</v>
      </c>
      <c r="C5812" t="s">
        <v>81</v>
      </c>
      <c r="D5812" t="s">
        <v>123</v>
      </c>
      <c r="E5812" t="s">
        <v>145</v>
      </c>
      <c r="F5812" t="s">
        <v>13611</v>
      </c>
      <c r="G5812" t="s">
        <v>134</v>
      </c>
      <c r="H5812" t="s">
        <v>135</v>
      </c>
      <c r="I5812" t="s">
        <v>136</v>
      </c>
      <c r="J5812" t="s">
        <v>137</v>
      </c>
      <c r="K5812" t="s">
        <v>138</v>
      </c>
      <c r="L5812" t="s">
        <v>16256</v>
      </c>
      <c r="M5812" t="s">
        <v>16257</v>
      </c>
      <c r="N5812">
        <v>0.39277777699999999</v>
      </c>
      <c r="O5812">
        <v>1</v>
      </c>
      <c r="P5812">
        <v>220</v>
      </c>
      <c r="Q5812">
        <v>0</v>
      </c>
      <c r="R5812">
        <v>37</v>
      </c>
      <c r="S5812">
        <v>0</v>
      </c>
      <c r="T5812">
        <v>22</v>
      </c>
      <c r="U5812">
        <v>1</v>
      </c>
      <c r="V5812">
        <v>1</v>
      </c>
      <c r="W5812">
        <v>8.0475195321666665E-2</v>
      </c>
      <c r="X5812">
        <v>12.744795502014373</v>
      </c>
      <c r="Y5812">
        <v>0</v>
      </c>
      <c r="Z5812">
        <v>5.7325511959121815</v>
      </c>
      <c r="AA5812">
        <v>0</v>
      </c>
      <c r="AB5812">
        <v>11.510195367940485</v>
      </c>
      <c r="AC5812">
        <v>48.467481398575529</v>
      </c>
      <c r="AD5812">
        <v>0.10050739565281666</v>
      </c>
      <c r="AE5812">
        <v>78.636006055417056</v>
      </c>
    </row>
    <row r="5813" spans="1:31" x14ac:dyDescent="0.3">
      <c r="A5813">
        <v>2694443</v>
      </c>
      <c r="B5813">
        <v>1</v>
      </c>
      <c r="C5813" t="s">
        <v>80</v>
      </c>
      <c r="D5813" t="s">
        <v>103</v>
      </c>
      <c r="E5813" t="s">
        <v>145</v>
      </c>
      <c r="F5813" t="s">
        <v>16258</v>
      </c>
      <c r="G5813" t="s">
        <v>176</v>
      </c>
      <c r="H5813" t="s">
        <v>135</v>
      </c>
      <c r="I5813" t="s">
        <v>136</v>
      </c>
      <c r="J5813" t="s">
        <v>137</v>
      </c>
      <c r="K5813" t="s">
        <v>138</v>
      </c>
      <c r="L5813" t="s">
        <v>16259</v>
      </c>
      <c r="M5813" t="s">
        <v>16260</v>
      </c>
      <c r="N5813">
        <v>1.8008333329999999</v>
      </c>
      <c r="O5813">
        <v>0</v>
      </c>
      <c r="P5813">
        <v>260</v>
      </c>
      <c r="Q5813">
        <v>19</v>
      </c>
      <c r="R5813">
        <v>34</v>
      </c>
      <c r="S5813">
        <v>13</v>
      </c>
      <c r="T5813">
        <v>33</v>
      </c>
      <c r="U5813">
        <v>1</v>
      </c>
      <c r="V5813">
        <v>0</v>
      </c>
      <c r="W5813">
        <v>0</v>
      </c>
      <c r="X5813">
        <v>90.448896798981764</v>
      </c>
      <c r="Y5813">
        <v>131.87523567841035</v>
      </c>
      <c r="Z5813">
        <v>94.643649015732151</v>
      </c>
      <c r="AA5813">
        <v>468.32513207412893</v>
      </c>
      <c r="AB5813">
        <v>46.085529717209553</v>
      </c>
      <c r="AC5813">
        <v>272.57313913773032</v>
      </c>
      <c r="AD5813">
        <v>0</v>
      </c>
      <c r="AE5813">
        <v>1103.951582422193</v>
      </c>
    </row>
    <row r="5814" spans="1:31" x14ac:dyDescent="0.3">
      <c r="A5814">
        <v>2695452</v>
      </c>
      <c r="B5814">
        <v>1</v>
      </c>
      <c r="C5814" t="s">
        <v>80</v>
      </c>
      <c r="D5814" t="s">
        <v>84</v>
      </c>
      <c r="E5814" t="s">
        <v>213</v>
      </c>
      <c r="F5814" t="s">
        <v>16261</v>
      </c>
      <c r="G5814" t="s">
        <v>831</v>
      </c>
      <c r="H5814" t="s">
        <v>187</v>
      </c>
      <c r="I5814" t="s">
        <v>136</v>
      </c>
      <c r="J5814" t="s">
        <v>137</v>
      </c>
      <c r="K5814" t="s">
        <v>138</v>
      </c>
      <c r="L5814" t="s">
        <v>16262</v>
      </c>
      <c r="M5814" t="s">
        <v>16263</v>
      </c>
      <c r="N5814">
        <v>2.111388888</v>
      </c>
      <c r="O5814">
        <v>0</v>
      </c>
      <c r="P5814">
        <v>4</v>
      </c>
      <c r="Q5814">
        <v>0</v>
      </c>
      <c r="R5814">
        <v>0</v>
      </c>
      <c r="S5814">
        <v>0</v>
      </c>
      <c r="T5814">
        <v>1</v>
      </c>
      <c r="U5814">
        <v>0</v>
      </c>
      <c r="V5814">
        <v>0</v>
      </c>
      <c r="W5814">
        <v>0</v>
      </c>
      <c r="X5814">
        <v>1.6960718604232286</v>
      </c>
      <c r="Y5814">
        <v>0</v>
      </c>
      <c r="Z5814">
        <v>0</v>
      </c>
      <c r="AA5814">
        <v>0</v>
      </c>
      <c r="AB5814">
        <v>1.3412250149255194</v>
      </c>
      <c r="AC5814">
        <v>0</v>
      </c>
      <c r="AD5814">
        <v>0</v>
      </c>
      <c r="AE5814">
        <v>3.0372968753487477</v>
      </c>
    </row>
    <row r="5815" spans="1:31" x14ac:dyDescent="0.3">
      <c r="A5815">
        <v>2695772</v>
      </c>
      <c r="B5815">
        <v>1</v>
      </c>
      <c r="C5815" t="s">
        <v>80</v>
      </c>
      <c r="D5815" t="s">
        <v>103</v>
      </c>
      <c r="E5815" t="s">
        <v>145</v>
      </c>
      <c r="F5815" t="s">
        <v>16264</v>
      </c>
      <c r="G5815" t="s">
        <v>176</v>
      </c>
      <c r="H5815" t="s">
        <v>135</v>
      </c>
      <c r="I5815" t="s">
        <v>136</v>
      </c>
      <c r="J5815" t="s">
        <v>137</v>
      </c>
      <c r="K5815" t="s">
        <v>138</v>
      </c>
      <c r="L5815" t="s">
        <v>16265</v>
      </c>
      <c r="M5815" t="s">
        <v>16266</v>
      </c>
      <c r="N5815">
        <v>5.1469444439999998</v>
      </c>
      <c r="O5815">
        <v>0</v>
      </c>
      <c r="P5815">
        <v>0</v>
      </c>
      <c r="Q5815">
        <v>0</v>
      </c>
      <c r="R5815">
        <v>3</v>
      </c>
      <c r="S5815">
        <v>0</v>
      </c>
      <c r="T5815">
        <v>2</v>
      </c>
      <c r="U5815">
        <v>0</v>
      </c>
      <c r="V5815">
        <v>0</v>
      </c>
      <c r="W5815">
        <v>0</v>
      </c>
      <c r="X5815">
        <v>0</v>
      </c>
      <c r="Y5815">
        <v>0</v>
      </c>
      <c r="Z5815">
        <v>16.372871257944578</v>
      </c>
      <c r="AA5815">
        <v>0</v>
      </c>
      <c r="AB5815">
        <v>5.0862985751242284</v>
      </c>
      <c r="AC5815">
        <v>0</v>
      </c>
      <c r="AD5815">
        <v>0</v>
      </c>
      <c r="AE5815">
        <v>21.459169833068806</v>
      </c>
    </row>
    <row r="5816" spans="1:31" x14ac:dyDescent="0.3">
      <c r="A5816">
        <v>2695772</v>
      </c>
      <c r="B5816">
        <v>2</v>
      </c>
      <c r="C5816" t="s">
        <v>80</v>
      </c>
      <c r="D5816" t="s">
        <v>103</v>
      </c>
      <c r="E5816" t="s">
        <v>160</v>
      </c>
      <c r="F5816" t="s">
        <v>11339</v>
      </c>
      <c r="G5816" t="s">
        <v>176</v>
      </c>
      <c r="H5816" t="s">
        <v>135</v>
      </c>
      <c r="I5816" t="s">
        <v>136</v>
      </c>
      <c r="J5816" t="s">
        <v>137</v>
      </c>
      <c r="K5816" t="s">
        <v>138</v>
      </c>
      <c r="L5816" t="s">
        <v>16266</v>
      </c>
      <c r="M5816" t="s">
        <v>16267</v>
      </c>
      <c r="N5816">
        <v>0.65055555499999995</v>
      </c>
      <c r="O5816">
        <v>0</v>
      </c>
      <c r="P5816">
        <v>656</v>
      </c>
      <c r="Q5816">
        <v>11</v>
      </c>
      <c r="R5816">
        <v>33</v>
      </c>
      <c r="S5816">
        <v>9</v>
      </c>
      <c r="T5816">
        <v>78</v>
      </c>
      <c r="U5816">
        <v>4</v>
      </c>
      <c r="V5816">
        <v>0</v>
      </c>
      <c r="W5816">
        <v>0</v>
      </c>
      <c r="X5816">
        <v>105.12671794986437</v>
      </c>
      <c r="Y5816">
        <v>55.296471222628959</v>
      </c>
      <c r="Z5816">
        <v>54.238406388985801</v>
      </c>
      <c r="AA5816">
        <v>22.538907866232737</v>
      </c>
      <c r="AB5816">
        <v>57.387483134934492</v>
      </c>
      <c r="AC5816">
        <v>266.88332924465288</v>
      </c>
      <c r="AD5816">
        <v>0</v>
      </c>
      <c r="AE5816">
        <v>561.47131580729922</v>
      </c>
    </row>
    <row r="5817" spans="1:31" x14ac:dyDescent="0.3">
      <c r="A5817">
        <v>2698295</v>
      </c>
      <c r="B5817">
        <v>1</v>
      </c>
      <c r="C5817" t="s">
        <v>81</v>
      </c>
      <c r="D5817" t="s">
        <v>112</v>
      </c>
      <c r="E5817" t="s">
        <v>160</v>
      </c>
      <c r="F5817" t="s">
        <v>13738</v>
      </c>
      <c r="G5817" t="s">
        <v>134</v>
      </c>
      <c r="H5817" t="s">
        <v>135</v>
      </c>
      <c r="I5817" t="s">
        <v>136</v>
      </c>
      <c r="J5817" t="s">
        <v>137</v>
      </c>
      <c r="K5817" t="s">
        <v>138</v>
      </c>
      <c r="L5817" t="s">
        <v>16268</v>
      </c>
      <c r="M5817" t="s">
        <v>16269</v>
      </c>
      <c r="N5817">
        <v>0.85472222200000003</v>
      </c>
      <c r="O5817">
        <v>1</v>
      </c>
      <c r="P5817">
        <v>17</v>
      </c>
      <c r="Q5817">
        <v>108</v>
      </c>
      <c r="R5817">
        <v>0</v>
      </c>
      <c r="S5817">
        <v>2</v>
      </c>
      <c r="T5817">
        <v>0</v>
      </c>
      <c r="U5817">
        <v>0</v>
      </c>
      <c r="V5817">
        <v>0</v>
      </c>
      <c r="W5817">
        <v>0.23595077830230665</v>
      </c>
      <c r="X5817">
        <v>2.2864456450202688</v>
      </c>
      <c r="Y5817">
        <v>29.62854946924389</v>
      </c>
      <c r="Z5817">
        <v>0</v>
      </c>
      <c r="AA5817">
        <v>5.5228283363081332E-2</v>
      </c>
      <c r="AB5817">
        <v>0</v>
      </c>
      <c r="AC5817">
        <v>0</v>
      </c>
      <c r="AD5817">
        <v>0</v>
      </c>
      <c r="AE5817">
        <v>32.20617417592954</v>
      </c>
    </row>
    <row r="5818" spans="1:31" x14ac:dyDescent="0.3">
      <c r="A5818">
        <v>2699063</v>
      </c>
      <c r="B5818">
        <v>1</v>
      </c>
      <c r="C5818" t="s">
        <v>80</v>
      </c>
      <c r="D5818" t="s">
        <v>103</v>
      </c>
      <c r="E5818" t="s">
        <v>160</v>
      </c>
      <c r="F5818" t="s">
        <v>16270</v>
      </c>
      <c r="G5818" t="s">
        <v>134</v>
      </c>
      <c r="H5818" t="s">
        <v>135</v>
      </c>
      <c r="I5818" t="s">
        <v>136</v>
      </c>
      <c r="J5818" t="s">
        <v>137</v>
      </c>
      <c r="K5818" t="s">
        <v>138</v>
      </c>
      <c r="L5818" t="s">
        <v>16271</v>
      </c>
      <c r="M5818" t="s">
        <v>16272</v>
      </c>
      <c r="N5818">
        <v>0.37638888799999998</v>
      </c>
      <c r="O5818">
        <v>0</v>
      </c>
      <c r="P5818">
        <v>3922</v>
      </c>
      <c r="Q5818">
        <v>2</v>
      </c>
      <c r="R5818">
        <v>28</v>
      </c>
      <c r="S5818">
        <v>57</v>
      </c>
      <c r="T5818">
        <v>341</v>
      </c>
      <c r="U5818">
        <v>58</v>
      </c>
      <c r="V5818">
        <v>10</v>
      </c>
      <c r="W5818">
        <v>0</v>
      </c>
      <c r="X5818">
        <v>280.00362563549925</v>
      </c>
      <c r="Y5818">
        <v>1.0007404178633332</v>
      </c>
      <c r="Z5818">
        <v>4.6405293458708368</v>
      </c>
      <c r="AA5818">
        <v>394.08513077950391</v>
      </c>
      <c r="AB5818">
        <v>135.79107041963351</v>
      </c>
      <c r="AC5818">
        <v>3558.7670382190613</v>
      </c>
      <c r="AD5818">
        <v>157.6839475403641</v>
      </c>
      <c r="AE5818">
        <v>4531.9720823577964</v>
      </c>
    </row>
    <row r="5819" spans="1:31" x14ac:dyDescent="0.3">
      <c r="A5819">
        <v>2700924</v>
      </c>
      <c r="B5819">
        <v>1</v>
      </c>
      <c r="C5819" t="s">
        <v>81</v>
      </c>
      <c r="D5819" t="s">
        <v>127</v>
      </c>
      <c r="E5819" t="s">
        <v>132</v>
      </c>
      <c r="F5819" t="s">
        <v>3777</v>
      </c>
      <c r="G5819" t="s">
        <v>134</v>
      </c>
      <c r="H5819" t="s">
        <v>135</v>
      </c>
      <c r="I5819" t="s">
        <v>136</v>
      </c>
      <c r="J5819" t="s">
        <v>137</v>
      </c>
      <c r="K5819" t="s">
        <v>138</v>
      </c>
      <c r="L5819" t="s">
        <v>16273</v>
      </c>
      <c r="M5819" t="s">
        <v>16274</v>
      </c>
      <c r="N5819">
        <v>4.2966666660000001</v>
      </c>
      <c r="O5819">
        <v>6</v>
      </c>
      <c r="P5819">
        <v>12</v>
      </c>
      <c r="Q5819">
        <v>194</v>
      </c>
      <c r="R5819">
        <v>121</v>
      </c>
      <c r="S5819">
        <v>15</v>
      </c>
      <c r="T5819">
        <v>8</v>
      </c>
      <c r="U5819">
        <v>0</v>
      </c>
      <c r="V5819">
        <v>0</v>
      </c>
      <c r="W5819">
        <v>9.3645741267678613</v>
      </c>
      <c r="X5819">
        <v>1.4332122685082311</v>
      </c>
      <c r="Y5819">
        <v>551.81010976349626</v>
      </c>
      <c r="Z5819">
        <v>116.09881038303402</v>
      </c>
      <c r="AA5819">
        <v>243.01742794913491</v>
      </c>
      <c r="AB5819">
        <v>8.7769104594266611</v>
      </c>
      <c r="AC5819">
        <v>0</v>
      </c>
      <c r="AD5819">
        <v>0</v>
      </c>
      <c r="AE5819">
        <v>930.50104495036794</v>
      </c>
    </row>
    <row r="5820" spans="1:31" x14ac:dyDescent="0.3">
      <c r="A5820">
        <v>2701796</v>
      </c>
      <c r="B5820">
        <v>1</v>
      </c>
      <c r="C5820" t="s">
        <v>80</v>
      </c>
      <c r="D5820" t="s">
        <v>99</v>
      </c>
      <c r="E5820" t="s">
        <v>145</v>
      </c>
      <c r="F5820" t="s">
        <v>16275</v>
      </c>
      <c r="G5820" t="s">
        <v>165</v>
      </c>
      <c r="H5820" t="s">
        <v>135</v>
      </c>
      <c r="I5820" t="s">
        <v>136</v>
      </c>
      <c r="J5820" t="s">
        <v>137</v>
      </c>
      <c r="K5820" t="s">
        <v>166</v>
      </c>
      <c r="L5820" t="s">
        <v>16276</v>
      </c>
      <c r="M5820" t="s">
        <v>16277</v>
      </c>
      <c r="N5820">
        <v>4.8138888880000001</v>
      </c>
      <c r="O5820">
        <v>1</v>
      </c>
      <c r="P5820">
        <v>692</v>
      </c>
      <c r="Q5820">
        <v>0</v>
      </c>
      <c r="R5820">
        <v>7</v>
      </c>
      <c r="S5820">
        <v>3</v>
      </c>
      <c r="T5820">
        <v>66</v>
      </c>
      <c r="U5820">
        <v>0</v>
      </c>
      <c r="V5820">
        <v>0</v>
      </c>
      <c r="W5820">
        <v>42.882317574557199</v>
      </c>
      <c r="X5820">
        <v>640.70711935941085</v>
      </c>
      <c r="Y5820">
        <v>0</v>
      </c>
      <c r="Z5820">
        <v>24.707985347175576</v>
      </c>
      <c r="AA5820">
        <v>841.27812428418861</v>
      </c>
      <c r="AB5820">
        <v>267.70794417194543</v>
      </c>
      <c r="AC5820">
        <v>0</v>
      </c>
      <c r="AD5820">
        <v>0</v>
      </c>
      <c r="AE5820">
        <v>1817.2834907372778</v>
      </c>
    </row>
    <row r="5821" spans="1:31" x14ac:dyDescent="0.3">
      <c r="A5821">
        <v>2684839</v>
      </c>
      <c r="B5821">
        <v>1</v>
      </c>
      <c r="C5821" t="s">
        <v>80</v>
      </c>
      <c r="D5821" t="s">
        <v>83</v>
      </c>
      <c r="E5821" t="s">
        <v>141</v>
      </c>
      <c r="F5821" t="s">
        <v>16278</v>
      </c>
      <c r="G5821" t="s">
        <v>262</v>
      </c>
      <c r="H5821" t="s">
        <v>263</v>
      </c>
      <c r="I5821" t="s">
        <v>136</v>
      </c>
      <c r="J5821" t="s">
        <v>137</v>
      </c>
      <c r="K5821" t="s">
        <v>138</v>
      </c>
      <c r="L5821" t="s">
        <v>264</v>
      </c>
      <c r="M5821" t="s">
        <v>16279</v>
      </c>
      <c r="N5821">
        <v>0.19166666600000001</v>
      </c>
      <c r="O5821">
        <v>34</v>
      </c>
      <c r="P5821">
        <v>39841</v>
      </c>
      <c r="Q5821">
        <v>35</v>
      </c>
      <c r="R5821">
        <v>663</v>
      </c>
      <c r="S5821">
        <v>168</v>
      </c>
      <c r="T5821">
        <v>6981</v>
      </c>
      <c r="U5821">
        <v>44</v>
      </c>
      <c r="V5821">
        <v>118</v>
      </c>
      <c r="W5821">
        <v>2.4885919935759913</v>
      </c>
      <c r="X5821">
        <v>1400.1832304887662</v>
      </c>
      <c r="Y5821">
        <v>14.868358714813064</v>
      </c>
      <c r="Z5821">
        <v>60.154823369403616</v>
      </c>
      <c r="AA5821">
        <v>256.70188534885062</v>
      </c>
      <c r="AB5821">
        <v>1053.540138768192</v>
      </c>
      <c r="AC5821">
        <v>2298.3242489550435</v>
      </c>
      <c r="AD5821">
        <v>207.56967973429917</v>
      </c>
      <c r="AE5821">
        <v>5293.8309573729439</v>
      </c>
    </row>
    <row r="5822" spans="1:31" x14ac:dyDescent="0.3">
      <c r="A5822">
        <v>2690232</v>
      </c>
      <c r="B5822">
        <v>2</v>
      </c>
      <c r="C5822" t="s">
        <v>80</v>
      </c>
      <c r="D5822" t="s">
        <v>82</v>
      </c>
      <c r="E5822" t="s">
        <v>145</v>
      </c>
      <c r="F5822" t="s">
        <v>16280</v>
      </c>
      <c r="G5822" t="s">
        <v>147</v>
      </c>
      <c r="H5822" t="s">
        <v>135</v>
      </c>
      <c r="I5822" t="s">
        <v>136</v>
      </c>
      <c r="J5822" t="s">
        <v>3</v>
      </c>
      <c r="K5822" t="s">
        <v>138</v>
      </c>
      <c r="L5822" t="s">
        <v>16281</v>
      </c>
      <c r="M5822" t="s">
        <v>16282</v>
      </c>
      <c r="N5822">
        <v>0.86055555500000003</v>
      </c>
      <c r="O5822">
        <v>0</v>
      </c>
      <c r="P5822">
        <v>517</v>
      </c>
      <c r="Q5822">
        <v>0</v>
      </c>
      <c r="R5822">
        <v>0</v>
      </c>
      <c r="S5822">
        <v>0</v>
      </c>
      <c r="T5822">
        <v>114</v>
      </c>
      <c r="U5822">
        <v>0</v>
      </c>
      <c r="V5822">
        <v>0</v>
      </c>
      <c r="W5822">
        <v>0</v>
      </c>
      <c r="X5822">
        <v>72.978254308103402</v>
      </c>
      <c r="Y5822">
        <v>0</v>
      </c>
      <c r="Z5822">
        <v>0</v>
      </c>
      <c r="AA5822">
        <v>0</v>
      </c>
      <c r="AB5822">
        <v>119.06740185895002</v>
      </c>
      <c r="AC5822">
        <v>0</v>
      </c>
      <c r="AD5822">
        <v>0</v>
      </c>
      <c r="AE5822">
        <v>192.04565616705344</v>
      </c>
    </row>
    <row r="5823" spans="1:31" x14ac:dyDescent="0.3">
      <c r="A5823">
        <v>2690976</v>
      </c>
      <c r="B5823">
        <v>2</v>
      </c>
      <c r="C5823" t="s">
        <v>80</v>
      </c>
      <c r="D5823" t="s">
        <v>83</v>
      </c>
      <c r="E5823" t="s">
        <v>145</v>
      </c>
      <c r="F5823" t="s">
        <v>16283</v>
      </c>
      <c r="G5823" t="s">
        <v>147</v>
      </c>
      <c r="H5823" t="s">
        <v>135</v>
      </c>
      <c r="I5823" t="s">
        <v>136</v>
      </c>
      <c r="J5823" t="s">
        <v>3</v>
      </c>
      <c r="K5823" t="s">
        <v>138</v>
      </c>
      <c r="L5823" t="s">
        <v>16284</v>
      </c>
      <c r="M5823" t="s">
        <v>16285</v>
      </c>
      <c r="N5823">
        <v>1.079722222</v>
      </c>
      <c r="O5823">
        <v>0</v>
      </c>
      <c r="P5823">
        <v>602</v>
      </c>
      <c r="Q5823">
        <v>0</v>
      </c>
      <c r="R5823">
        <v>0</v>
      </c>
      <c r="S5823">
        <v>0</v>
      </c>
      <c r="T5823">
        <v>614</v>
      </c>
      <c r="U5823">
        <v>0</v>
      </c>
      <c r="V5823">
        <v>2</v>
      </c>
      <c r="W5823">
        <v>0</v>
      </c>
      <c r="X5823">
        <v>196.56437147149322</v>
      </c>
      <c r="Y5823">
        <v>0</v>
      </c>
      <c r="Z5823">
        <v>0</v>
      </c>
      <c r="AA5823">
        <v>0</v>
      </c>
      <c r="AB5823">
        <v>811.14431037535905</v>
      </c>
      <c r="AC5823">
        <v>0</v>
      </c>
      <c r="AD5823">
        <v>61.567948287101778</v>
      </c>
      <c r="AE5823">
        <v>1069.2766301339541</v>
      </c>
    </row>
    <row r="5824" spans="1:31" x14ac:dyDescent="0.3">
      <c r="A5824">
        <v>2690976</v>
      </c>
      <c r="B5824">
        <v>3</v>
      </c>
      <c r="C5824" t="s">
        <v>80</v>
      </c>
      <c r="D5824" t="s">
        <v>83</v>
      </c>
      <c r="E5824" t="s">
        <v>145</v>
      </c>
      <c r="F5824" t="s">
        <v>16286</v>
      </c>
      <c r="G5824" t="s">
        <v>147</v>
      </c>
      <c r="H5824" t="s">
        <v>135</v>
      </c>
      <c r="I5824" t="s">
        <v>136</v>
      </c>
      <c r="J5824" t="s">
        <v>3</v>
      </c>
      <c r="K5824" t="s">
        <v>138</v>
      </c>
      <c r="L5824" t="s">
        <v>16285</v>
      </c>
      <c r="M5824" t="s">
        <v>16287</v>
      </c>
      <c r="N5824">
        <v>0.33333333300000001</v>
      </c>
      <c r="O5824">
        <v>0</v>
      </c>
      <c r="P5824">
        <v>645</v>
      </c>
      <c r="Q5824">
        <v>0</v>
      </c>
      <c r="R5824">
        <v>0</v>
      </c>
      <c r="S5824">
        <v>0</v>
      </c>
      <c r="T5824">
        <v>727</v>
      </c>
      <c r="U5824">
        <v>0</v>
      </c>
      <c r="V5824">
        <v>2</v>
      </c>
      <c r="W5824">
        <v>0</v>
      </c>
      <c r="X5824">
        <v>62.656741693840665</v>
      </c>
      <c r="Y5824">
        <v>0</v>
      </c>
      <c r="Z5824">
        <v>0</v>
      </c>
      <c r="AA5824">
        <v>0</v>
      </c>
      <c r="AB5824">
        <v>276.10253796639512</v>
      </c>
      <c r="AC5824">
        <v>0</v>
      </c>
      <c r="AD5824">
        <v>19.486491772213064</v>
      </c>
      <c r="AE5824">
        <v>358.24577143244886</v>
      </c>
    </row>
    <row r="5825" spans="1:31" x14ac:dyDescent="0.3">
      <c r="A5825">
        <v>2691395</v>
      </c>
      <c r="B5825">
        <v>1</v>
      </c>
      <c r="C5825" t="s">
        <v>80</v>
      </c>
      <c r="D5825" t="s">
        <v>90</v>
      </c>
      <c r="E5825" t="s">
        <v>141</v>
      </c>
      <c r="F5825" t="s">
        <v>16288</v>
      </c>
      <c r="G5825" t="s">
        <v>147</v>
      </c>
      <c r="H5825" t="s">
        <v>135</v>
      </c>
      <c r="I5825" t="s">
        <v>136</v>
      </c>
      <c r="J5825" t="s">
        <v>3</v>
      </c>
      <c r="K5825" t="s">
        <v>138</v>
      </c>
      <c r="L5825" t="s">
        <v>16289</v>
      </c>
      <c r="M5825" t="s">
        <v>16290</v>
      </c>
      <c r="N5825">
        <v>0.92222222200000004</v>
      </c>
      <c r="O5825">
        <v>0</v>
      </c>
      <c r="P5825">
        <v>1000</v>
      </c>
      <c r="Q5825">
        <v>0</v>
      </c>
      <c r="R5825">
        <v>0</v>
      </c>
      <c r="S5825">
        <v>0</v>
      </c>
      <c r="T5825">
        <v>20</v>
      </c>
      <c r="U5825">
        <v>0</v>
      </c>
      <c r="V5825">
        <v>0</v>
      </c>
      <c r="W5825">
        <v>0</v>
      </c>
      <c r="X5825">
        <v>251.61046584228487</v>
      </c>
      <c r="Y5825">
        <v>0</v>
      </c>
      <c r="Z5825">
        <v>0</v>
      </c>
      <c r="AA5825">
        <v>0</v>
      </c>
      <c r="AB5825">
        <v>25.786135862373197</v>
      </c>
      <c r="AC5825">
        <v>0</v>
      </c>
      <c r="AD5825">
        <v>0</v>
      </c>
      <c r="AE5825">
        <v>277.39660170465805</v>
      </c>
    </row>
    <row r="5826" spans="1:31" x14ac:dyDescent="0.3">
      <c r="A5826">
        <v>2693702</v>
      </c>
      <c r="B5826">
        <v>1</v>
      </c>
      <c r="C5826" t="s">
        <v>80</v>
      </c>
      <c r="D5826" t="s">
        <v>87</v>
      </c>
      <c r="E5826" t="s">
        <v>145</v>
      </c>
      <c r="F5826" t="s">
        <v>16291</v>
      </c>
      <c r="G5826" t="s">
        <v>147</v>
      </c>
      <c r="H5826" t="s">
        <v>135</v>
      </c>
      <c r="I5826" t="s">
        <v>136</v>
      </c>
      <c r="J5826" t="s">
        <v>3</v>
      </c>
      <c r="K5826" t="s">
        <v>138</v>
      </c>
      <c r="L5826" t="s">
        <v>16292</v>
      </c>
      <c r="M5826" t="s">
        <v>16293</v>
      </c>
      <c r="N5826">
        <v>3.8113888880000002</v>
      </c>
      <c r="O5826">
        <v>0</v>
      </c>
      <c r="P5826">
        <v>215</v>
      </c>
      <c r="Q5826">
        <v>0</v>
      </c>
      <c r="R5826">
        <v>0</v>
      </c>
      <c r="S5826">
        <v>0</v>
      </c>
      <c r="T5826">
        <v>6</v>
      </c>
      <c r="U5826">
        <v>0</v>
      </c>
      <c r="V5826">
        <v>0</v>
      </c>
      <c r="W5826">
        <v>0</v>
      </c>
      <c r="X5826">
        <v>212.10691682563581</v>
      </c>
      <c r="Y5826">
        <v>0</v>
      </c>
      <c r="Z5826">
        <v>0</v>
      </c>
      <c r="AA5826">
        <v>0</v>
      </c>
      <c r="AB5826">
        <v>6.5291270488748907</v>
      </c>
      <c r="AC5826">
        <v>0</v>
      </c>
      <c r="AD5826">
        <v>0</v>
      </c>
      <c r="AE5826">
        <v>218.6360438745107</v>
      </c>
    </row>
    <row r="5827" spans="1:31" x14ac:dyDescent="0.3">
      <c r="A5827">
        <v>2693739</v>
      </c>
      <c r="B5827">
        <v>1</v>
      </c>
      <c r="C5827" t="s">
        <v>80</v>
      </c>
      <c r="D5827" t="s">
        <v>87</v>
      </c>
      <c r="E5827" t="s">
        <v>160</v>
      </c>
      <c r="F5827" t="s">
        <v>16294</v>
      </c>
      <c r="G5827" t="s">
        <v>147</v>
      </c>
      <c r="H5827" t="s">
        <v>135</v>
      </c>
      <c r="I5827" t="s">
        <v>136</v>
      </c>
      <c r="J5827" t="s">
        <v>3</v>
      </c>
      <c r="K5827" t="s">
        <v>138</v>
      </c>
      <c r="L5827" t="s">
        <v>16295</v>
      </c>
      <c r="M5827" t="s">
        <v>16296</v>
      </c>
      <c r="N5827">
        <v>0.194722222</v>
      </c>
      <c r="O5827">
        <v>1</v>
      </c>
      <c r="P5827">
        <v>1121</v>
      </c>
      <c r="Q5827">
        <v>2</v>
      </c>
      <c r="R5827">
        <v>21</v>
      </c>
      <c r="S5827">
        <v>23</v>
      </c>
      <c r="T5827">
        <v>116</v>
      </c>
      <c r="U5827">
        <v>7</v>
      </c>
      <c r="V5827">
        <v>1</v>
      </c>
      <c r="W5827">
        <v>0.16650773537726349</v>
      </c>
      <c r="X5827">
        <v>44.760450529492473</v>
      </c>
      <c r="Y5827">
        <v>6.1733650097349768E-2</v>
      </c>
      <c r="Z5827">
        <v>0.35682528277659326</v>
      </c>
      <c r="AA5827">
        <v>36.55941738952523</v>
      </c>
      <c r="AB5827">
        <v>16.112020524482734</v>
      </c>
      <c r="AC5827">
        <v>14.428187407961577</v>
      </c>
      <c r="AD5827">
        <v>2.8277923716639997</v>
      </c>
      <c r="AE5827">
        <v>115.27293489137722</v>
      </c>
    </row>
    <row r="5828" spans="1:31" x14ac:dyDescent="0.3">
      <c r="A5828">
        <v>2698932</v>
      </c>
      <c r="B5828">
        <v>2</v>
      </c>
      <c r="C5828" t="s">
        <v>80</v>
      </c>
      <c r="D5828" t="s">
        <v>82</v>
      </c>
      <c r="E5828" t="s">
        <v>145</v>
      </c>
      <c r="F5828" t="s">
        <v>16297</v>
      </c>
      <c r="G5828" t="s">
        <v>147</v>
      </c>
      <c r="H5828" t="s">
        <v>135</v>
      </c>
      <c r="I5828" t="s">
        <v>136</v>
      </c>
      <c r="J5828" t="s">
        <v>3</v>
      </c>
      <c r="K5828" t="s">
        <v>138</v>
      </c>
      <c r="L5828" t="s">
        <v>16298</v>
      </c>
      <c r="M5828" t="s">
        <v>16299</v>
      </c>
      <c r="N5828">
        <v>2.4255555549999999</v>
      </c>
      <c r="O5828">
        <v>0</v>
      </c>
      <c r="P5828">
        <v>17</v>
      </c>
      <c r="Q5828">
        <v>0</v>
      </c>
      <c r="R5828">
        <v>0</v>
      </c>
      <c r="S5828">
        <v>2</v>
      </c>
      <c r="T5828">
        <v>782</v>
      </c>
      <c r="U5828">
        <v>0</v>
      </c>
      <c r="V5828">
        <v>12</v>
      </c>
      <c r="W5828">
        <v>0</v>
      </c>
      <c r="X5828">
        <v>6.8786541214665551</v>
      </c>
      <c r="Y5828">
        <v>0</v>
      </c>
      <c r="Z5828">
        <v>0</v>
      </c>
      <c r="AA5828">
        <v>3062.3328679667479</v>
      </c>
      <c r="AB5828">
        <v>2373.6414417686824</v>
      </c>
      <c r="AC5828">
        <v>0</v>
      </c>
      <c r="AD5828">
        <v>400.06569271284616</v>
      </c>
      <c r="AE5828">
        <v>5842.9186565697437</v>
      </c>
    </row>
    <row r="5829" spans="1:31" x14ac:dyDescent="0.3">
      <c r="A5829">
        <v>2700530</v>
      </c>
      <c r="B5829">
        <v>1</v>
      </c>
      <c r="C5829" t="s">
        <v>80</v>
      </c>
      <c r="D5829" t="s">
        <v>111</v>
      </c>
      <c r="E5829" t="s">
        <v>184</v>
      </c>
      <c r="F5829" t="s">
        <v>16300</v>
      </c>
      <c r="G5829" t="s">
        <v>903</v>
      </c>
      <c r="H5829" t="s">
        <v>187</v>
      </c>
      <c r="I5829" t="s">
        <v>136</v>
      </c>
      <c r="J5829" t="s">
        <v>137</v>
      </c>
      <c r="K5829" t="s">
        <v>138</v>
      </c>
      <c r="L5829" t="s">
        <v>16301</v>
      </c>
      <c r="M5829" t="s">
        <v>16302</v>
      </c>
      <c r="N5829">
        <v>6.4252777769999998</v>
      </c>
      <c r="O5829">
        <v>0</v>
      </c>
      <c r="P5829">
        <v>119</v>
      </c>
      <c r="Q5829">
        <v>0</v>
      </c>
      <c r="R5829">
        <v>0</v>
      </c>
      <c r="S5829">
        <v>0</v>
      </c>
      <c r="T5829">
        <v>5</v>
      </c>
      <c r="U5829">
        <v>0</v>
      </c>
      <c r="V5829">
        <v>0</v>
      </c>
      <c r="W5829">
        <v>0</v>
      </c>
      <c r="X5829">
        <v>163.26116733634271</v>
      </c>
      <c r="Y5829">
        <v>0</v>
      </c>
      <c r="Z5829">
        <v>0</v>
      </c>
      <c r="AA5829">
        <v>0</v>
      </c>
      <c r="AB5829">
        <v>6.5385415599725007</v>
      </c>
      <c r="AC5829">
        <v>0</v>
      </c>
      <c r="AD5829">
        <v>0</v>
      </c>
      <c r="AE5829">
        <v>169.79970889631522</v>
      </c>
    </row>
    <row r="5830" spans="1:31" x14ac:dyDescent="0.3">
      <c r="A5830">
        <v>2702228</v>
      </c>
      <c r="B5830">
        <v>1</v>
      </c>
      <c r="C5830" t="s">
        <v>80</v>
      </c>
      <c r="D5830" t="s">
        <v>99</v>
      </c>
      <c r="E5830" t="s">
        <v>145</v>
      </c>
      <c r="F5830" t="s">
        <v>16303</v>
      </c>
      <c r="G5830" t="s">
        <v>7372</v>
      </c>
      <c r="H5830" t="s">
        <v>135</v>
      </c>
      <c r="I5830" t="s">
        <v>136</v>
      </c>
      <c r="J5830" t="s">
        <v>137</v>
      </c>
      <c r="K5830" t="s">
        <v>138</v>
      </c>
      <c r="L5830" t="s">
        <v>16304</v>
      </c>
      <c r="M5830" t="s">
        <v>16305</v>
      </c>
      <c r="N5830">
        <v>2.0466666660000001</v>
      </c>
      <c r="O5830">
        <v>1</v>
      </c>
      <c r="P5830">
        <v>692</v>
      </c>
      <c r="Q5830">
        <v>0</v>
      </c>
      <c r="R5830">
        <v>7</v>
      </c>
      <c r="S5830">
        <v>3</v>
      </c>
      <c r="T5830">
        <v>66</v>
      </c>
      <c r="U5830">
        <v>0</v>
      </c>
      <c r="V5830">
        <v>0</v>
      </c>
      <c r="W5830">
        <v>22.531858249105827</v>
      </c>
      <c r="X5830">
        <v>314.42720571511819</v>
      </c>
      <c r="Y5830">
        <v>0</v>
      </c>
      <c r="Z5830">
        <v>8.7720032516222872</v>
      </c>
      <c r="AA5830">
        <v>293.63136592380209</v>
      </c>
      <c r="AB5830">
        <v>86.235546525203176</v>
      </c>
      <c r="AC5830">
        <v>0</v>
      </c>
      <c r="AD5830">
        <v>0</v>
      </c>
      <c r="AE5830">
        <v>725.59797966485155</v>
      </c>
    </row>
    <row r="5831" spans="1:31" x14ac:dyDescent="0.3">
      <c r="A5831">
        <v>2700594</v>
      </c>
      <c r="B5831">
        <v>1</v>
      </c>
      <c r="C5831" t="s">
        <v>80</v>
      </c>
      <c r="D5831" t="s">
        <v>94</v>
      </c>
      <c r="E5831" t="s">
        <v>141</v>
      </c>
      <c r="F5831" t="s">
        <v>16306</v>
      </c>
      <c r="G5831" t="s">
        <v>442</v>
      </c>
      <c r="H5831" t="s">
        <v>263</v>
      </c>
      <c r="I5831" t="s">
        <v>136</v>
      </c>
      <c r="J5831" t="s">
        <v>137</v>
      </c>
      <c r="K5831" t="s">
        <v>166</v>
      </c>
      <c r="L5831" t="s">
        <v>16307</v>
      </c>
      <c r="M5831" t="s">
        <v>16308</v>
      </c>
      <c r="N5831">
        <v>0.211388888</v>
      </c>
      <c r="O5831">
        <v>18</v>
      </c>
      <c r="P5831">
        <v>28161</v>
      </c>
      <c r="Q5831">
        <v>244</v>
      </c>
      <c r="R5831">
        <v>1226</v>
      </c>
      <c r="S5831">
        <v>138</v>
      </c>
      <c r="T5831">
        <v>4526</v>
      </c>
      <c r="U5831">
        <v>17</v>
      </c>
      <c r="V5831">
        <v>6</v>
      </c>
      <c r="W5831">
        <v>2.0611785723643599</v>
      </c>
      <c r="X5831">
        <v>837.13118400178098</v>
      </c>
      <c r="Y5831">
        <v>97.089735726797969</v>
      </c>
      <c r="Z5831">
        <v>49.419296281704788</v>
      </c>
      <c r="AA5831">
        <v>216.55005687016586</v>
      </c>
      <c r="AB5831">
        <v>438.58148137167109</v>
      </c>
      <c r="AC5831">
        <v>147.01045931255467</v>
      </c>
      <c r="AD5831">
        <v>5.3433883874267867</v>
      </c>
      <c r="AE5831">
        <v>1793.1867805244665</v>
      </c>
    </row>
    <row r="5832" spans="1:31" x14ac:dyDescent="0.3">
      <c r="A5832">
        <v>2700895</v>
      </c>
      <c r="B5832">
        <v>1</v>
      </c>
      <c r="C5832" t="s">
        <v>80</v>
      </c>
      <c r="D5832" t="s">
        <v>100</v>
      </c>
      <c r="E5832" t="s">
        <v>145</v>
      </c>
      <c r="F5832" t="s">
        <v>16309</v>
      </c>
      <c r="G5832" t="s">
        <v>134</v>
      </c>
      <c r="H5832" t="s">
        <v>135</v>
      </c>
      <c r="I5832" t="s">
        <v>136</v>
      </c>
      <c r="J5832" t="s">
        <v>137</v>
      </c>
      <c r="K5832" t="s">
        <v>138</v>
      </c>
      <c r="L5832" t="s">
        <v>16310</v>
      </c>
      <c r="M5832" t="s">
        <v>16311</v>
      </c>
      <c r="N5832">
        <v>0.50277777700000004</v>
      </c>
      <c r="O5832">
        <v>0</v>
      </c>
      <c r="P5832">
        <v>83</v>
      </c>
      <c r="Q5832">
        <v>0</v>
      </c>
      <c r="R5832">
        <v>0</v>
      </c>
      <c r="S5832">
        <v>0</v>
      </c>
      <c r="T5832">
        <v>1</v>
      </c>
      <c r="U5832">
        <v>0</v>
      </c>
      <c r="V5832">
        <v>0</v>
      </c>
      <c r="W5832">
        <v>0</v>
      </c>
      <c r="X5832">
        <v>8.8449406420544641</v>
      </c>
      <c r="Y5832">
        <v>0</v>
      </c>
      <c r="Z5832">
        <v>0</v>
      </c>
      <c r="AA5832">
        <v>0</v>
      </c>
      <c r="AB5832">
        <v>0</v>
      </c>
      <c r="AC5832">
        <v>0</v>
      </c>
      <c r="AD5832">
        <v>0</v>
      </c>
      <c r="AE5832">
        <v>8.8449406420544641</v>
      </c>
    </row>
    <row r="5833" spans="1:31" x14ac:dyDescent="0.3">
      <c r="A5833">
        <v>2700939</v>
      </c>
      <c r="B5833">
        <v>1</v>
      </c>
      <c r="C5833" t="s">
        <v>80</v>
      </c>
      <c r="D5833" t="s">
        <v>89</v>
      </c>
      <c r="E5833" t="s">
        <v>145</v>
      </c>
      <c r="F5833" t="s">
        <v>16312</v>
      </c>
      <c r="G5833" t="s">
        <v>176</v>
      </c>
      <c r="H5833" t="s">
        <v>135</v>
      </c>
      <c r="I5833" t="s">
        <v>136</v>
      </c>
      <c r="J5833" t="s">
        <v>137</v>
      </c>
      <c r="K5833" t="s">
        <v>138</v>
      </c>
      <c r="L5833" t="s">
        <v>16313</v>
      </c>
      <c r="M5833" t="s">
        <v>16314</v>
      </c>
      <c r="N5833">
        <v>1.4616666659999999</v>
      </c>
      <c r="O5833">
        <v>0</v>
      </c>
      <c r="P5833">
        <v>192</v>
      </c>
      <c r="Q5833">
        <v>0</v>
      </c>
      <c r="R5833">
        <v>5</v>
      </c>
      <c r="S5833">
        <v>0</v>
      </c>
      <c r="T5833">
        <v>2</v>
      </c>
      <c r="U5833">
        <v>0</v>
      </c>
      <c r="V5833">
        <v>0</v>
      </c>
      <c r="W5833">
        <v>0</v>
      </c>
      <c r="X5833">
        <v>70.54030529873954</v>
      </c>
      <c r="Y5833">
        <v>0</v>
      </c>
      <c r="Z5833">
        <v>3.0545211572447935</v>
      </c>
      <c r="AA5833">
        <v>0</v>
      </c>
      <c r="AB5833">
        <v>18.366736703900077</v>
      </c>
      <c r="AC5833">
        <v>0</v>
      </c>
      <c r="AD5833">
        <v>0</v>
      </c>
      <c r="AE5833">
        <v>91.961563159884406</v>
      </c>
    </row>
    <row r="5834" spans="1:31" x14ac:dyDescent="0.3">
      <c r="A5834">
        <v>2700939</v>
      </c>
      <c r="B5834">
        <v>2</v>
      </c>
      <c r="C5834" t="s">
        <v>80</v>
      </c>
      <c r="D5834" t="s">
        <v>89</v>
      </c>
      <c r="E5834" t="s">
        <v>132</v>
      </c>
      <c r="F5834" t="s">
        <v>1567</v>
      </c>
      <c r="G5834" t="s">
        <v>176</v>
      </c>
      <c r="H5834" t="s">
        <v>135</v>
      </c>
      <c r="I5834" t="s">
        <v>136</v>
      </c>
      <c r="J5834" t="s">
        <v>137</v>
      </c>
      <c r="K5834" t="s">
        <v>138</v>
      </c>
      <c r="L5834" t="s">
        <v>16314</v>
      </c>
      <c r="M5834" t="s">
        <v>16315</v>
      </c>
      <c r="N5834">
        <v>0.43333333299999999</v>
      </c>
      <c r="O5834">
        <v>1</v>
      </c>
      <c r="P5834">
        <v>338</v>
      </c>
      <c r="Q5834">
        <v>1</v>
      </c>
      <c r="R5834">
        <v>11</v>
      </c>
      <c r="S5834">
        <v>2</v>
      </c>
      <c r="T5834">
        <v>17</v>
      </c>
      <c r="U5834">
        <v>1</v>
      </c>
      <c r="V5834">
        <v>0</v>
      </c>
      <c r="W5834">
        <v>7.7670258899999997E-2</v>
      </c>
      <c r="X5834">
        <v>68.51257744888143</v>
      </c>
      <c r="Y5834">
        <v>0.27361966112918668</v>
      </c>
      <c r="Z5834">
        <v>1.9699121558133332</v>
      </c>
      <c r="AA5834">
        <v>1.3675196176387636</v>
      </c>
      <c r="AB5834">
        <v>14.47917354688324</v>
      </c>
      <c r="AC5834">
        <v>5.9335720453357412</v>
      </c>
      <c r="AD5834">
        <v>0</v>
      </c>
      <c r="AE5834">
        <v>92.614044734581697</v>
      </c>
    </row>
    <row r="5835" spans="1:31" x14ac:dyDescent="0.3">
      <c r="A5835">
        <v>2695169</v>
      </c>
      <c r="B5835">
        <v>1</v>
      </c>
      <c r="C5835" t="s">
        <v>80</v>
      </c>
      <c r="D5835" t="s">
        <v>95</v>
      </c>
      <c r="E5835" t="s">
        <v>145</v>
      </c>
      <c r="F5835" t="s">
        <v>7050</v>
      </c>
      <c r="G5835" t="s">
        <v>176</v>
      </c>
      <c r="H5835" t="s">
        <v>135</v>
      </c>
      <c r="I5835" t="s">
        <v>136</v>
      </c>
      <c r="J5835" t="s">
        <v>137</v>
      </c>
      <c r="K5835" t="s">
        <v>138</v>
      </c>
      <c r="L5835" t="s">
        <v>16316</v>
      </c>
      <c r="M5835" t="s">
        <v>16317</v>
      </c>
      <c r="N5835">
        <v>1.7613888879999999</v>
      </c>
      <c r="O5835">
        <v>4</v>
      </c>
      <c r="P5835">
        <v>280</v>
      </c>
      <c r="Q5835">
        <v>19</v>
      </c>
      <c r="R5835">
        <v>2</v>
      </c>
      <c r="S5835">
        <v>20</v>
      </c>
      <c r="T5835">
        <v>24</v>
      </c>
      <c r="U5835">
        <v>0</v>
      </c>
      <c r="V5835">
        <v>0</v>
      </c>
      <c r="W5835">
        <v>8.5522156130445168</v>
      </c>
      <c r="X5835">
        <v>89.839950419776372</v>
      </c>
      <c r="Y5835">
        <v>65.132305553988942</v>
      </c>
      <c r="Z5835">
        <v>2.3193720828271709</v>
      </c>
      <c r="AA5835">
        <v>363.98249543375459</v>
      </c>
      <c r="AB5835">
        <v>47.809604561689909</v>
      </c>
      <c r="AC5835">
        <v>0</v>
      </c>
      <c r="AD5835">
        <v>0</v>
      </c>
      <c r="AE5835">
        <v>577.63594366508141</v>
      </c>
    </row>
    <row r="5836" spans="1:31" x14ac:dyDescent="0.3">
      <c r="A5836">
        <v>2695326</v>
      </c>
      <c r="B5836">
        <v>1</v>
      </c>
      <c r="C5836" t="s">
        <v>80</v>
      </c>
      <c r="D5836" t="s">
        <v>95</v>
      </c>
      <c r="E5836" t="s">
        <v>132</v>
      </c>
      <c r="F5836" t="s">
        <v>16318</v>
      </c>
      <c r="G5836" t="s">
        <v>134</v>
      </c>
      <c r="H5836" t="s">
        <v>135</v>
      </c>
      <c r="I5836" t="s">
        <v>169</v>
      </c>
      <c r="J5836" t="s">
        <v>137</v>
      </c>
      <c r="K5836" t="s">
        <v>138</v>
      </c>
      <c r="L5836" t="s">
        <v>16319</v>
      </c>
      <c r="M5836" t="s">
        <v>16320</v>
      </c>
      <c r="N5836">
        <v>1.5555555E-2</v>
      </c>
      <c r="O5836">
        <v>5</v>
      </c>
      <c r="P5836">
        <v>403</v>
      </c>
      <c r="Q5836">
        <v>8</v>
      </c>
      <c r="R5836">
        <v>1</v>
      </c>
      <c r="S5836">
        <v>30</v>
      </c>
      <c r="T5836">
        <v>18</v>
      </c>
      <c r="U5836">
        <v>2</v>
      </c>
      <c r="V5836">
        <v>0</v>
      </c>
      <c r="W5836">
        <v>5.4027087296550667E-2</v>
      </c>
      <c r="X5836">
        <v>1.2196049684622685</v>
      </c>
      <c r="Y5836">
        <v>1.7907157036720311</v>
      </c>
      <c r="Z5836">
        <v>3.9769306999401774E-2</v>
      </c>
      <c r="AA5836">
        <v>6.3605488361839839</v>
      </c>
      <c r="AB5836">
        <v>0.21197754970277358</v>
      </c>
      <c r="AC5836">
        <v>5.5697723698514121</v>
      </c>
      <c r="AD5836">
        <v>0</v>
      </c>
      <c r="AE5836">
        <v>15.246415822168421</v>
      </c>
    </row>
    <row r="5837" spans="1:31" x14ac:dyDescent="0.3">
      <c r="A5837">
        <v>2701019</v>
      </c>
      <c r="B5837">
        <v>1</v>
      </c>
      <c r="C5837" t="s">
        <v>81</v>
      </c>
      <c r="D5837" t="s">
        <v>120</v>
      </c>
      <c r="E5837" t="s">
        <v>160</v>
      </c>
      <c r="F5837" t="s">
        <v>16321</v>
      </c>
      <c r="G5837" t="s">
        <v>134</v>
      </c>
      <c r="H5837" t="s">
        <v>135</v>
      </c>
      <c r="I5837" t="s">
        <v>136</v>
      </c>
      <c r="J5837" t="s">
        <v>137</v>
      </c>
      <c r="K5837" t="s">
        <v>138</v>
      </c>
      <c r="L5837" t="s">
        <v>16322</v>
      </c>
      <c r="M5837" t="s">
        <v>16323</v>
      </c>
      <c r="N5837">
        <v>1.4766666660000001</v>
      </c>
      <c r="O5837">
        <v>1</v>
      </c>
      <c r="P5837">
        <v>408</v>
      </c>
      <c r="Q5837">
        <v>32</v>
      </c>
      <c r="R5837">
        <v>24</v>
      </c>
      <c r="S5837">
        <v>2</v>
      </c>
      <c r="T5837">
        <v>40</v>
      </c>
      <c r="U5837">
        <v>0</v>
      </c>
      <c r="V5837">
        <v>0</v>
      </c>
      <c r="W5837">
        <v>0.12390289326454784</v>
      </c>
      <c r="X5837">
        <v>95.824881165458564</v>
      </c>
      <c r="Y5837">
        <v>44.093120518941888</v>
      </c>
      <c r="Z5837">
        <v>36.290021936359814</v>
      </c>
      <c r="AA5837">
        <v>25.274109877060784</v>
      </c>
      <c r="AB5837">
        <v>22.110851016086528</v>
      </c>
      <c r="AC5837">
        <v>0</v>
      </c>
      <c r="AD5837">
        <v>0</v>
      </c>
      <c r="AE5837">
        <v>223.71688740717212</v>
      </c>
    </row>
    <row r="5838" spans="1:31" x14ac:dyDescent="0.3">
      <c r="A5838">
        <v>2701135</v>
      </c>
      <c r="B5838">
        <v>1</v>
      </c>
      <c r="C5838" t="s">
        <v>81</v>
      </c>
      <c r="D5838" t="s">
        <v>120</v>
      </c>
      <c r="E5838" t="s">
        <v>160</v>
      </c>
      <c r="F5838" t="s">
        <v>281</v>
      </c>
      <c r="G5838" t="s">
        <v>134</v>
      </c>
      <c r="H5838" t="s">
        <v>135</v>
      </c>
      <c r="I5838" t="s">
        <v>136</v>
      </c>
      <c r="J5838" t="s">
        <v>137</v>
      </c>
      <c r="K5838" t="s">
        <v>138</v>
      </c>
      <c r="L5838" t="s">
        <v>16324</v>
      </c>
      <c r="M5838" t="s">
        <v>16325</v>
      </c>
      <c r="N5838">
        <v>0.89777777700000005</v>
      </c>
      <c r="O5838">
        <v>3</v>
      </c>
      <c r="P5838">
        <v>2217</v>
      </c>
      <c r="Q5838">
        <v>169</v>
      </c>
      <c r="R5838">
        <v>138</v>
      </c>
      <c r="S5838">
        <v>18</v>
      </c>
      <c r="T5838">
        <v>265</v>
      </c>
      <c r="U5838">
        <v>1</v>
      </c>
      <c r="V5838">
        <v>0</v>
      </c>
      <c r="W5838">
        <v>3.4535678944679855</v>
      </c>
      <c r="X5838">
        <v>266.77087320112167</v>
      </c>
      <c r="Y5838">
        <v>363.98910956090941</v>
      </c>
      <c r="Z5838">
        <v>171.14859221905741</v>
      </c>
      <c r="AA5838">
        <v>97.658448583332557</v>
      </c>
      <c r="AB5838">
        <v>102.37541536964113</v>
      </c>
      <c r="AC5838">
        <v>0</v>
      </c>
      <c r="AD5838">
        <v>0</v>
      </c>
      <c r="AE5838">
        <v>1005.3960068285302</v>
      </c>
    </row>
    <row r="5839" spans="1:31" x14ac:dyDescent="0.3">
      <c r="A5839">
        <v>2698782</v>
      </c>
      <c r="B5839">
        <v>1</v>
      </c>
      <c r="C5839" t="s">
        <v>81</v>
      </c>
      <c r="D5839" t="s">
        <v>123</v>
      </c>
      <c r="E5839" t="s">
        <v>160</v>
      </c>
      <c r="F5839" t="s">
        <v>16326</v>
      </c>
      <c r="G5839" t="s">
        <v>346</v>
      </c>
      <c r="H5839" t="s">
        <v>135</v>
      </c>
      <c r="I5839" t="s">
        <v>136</v>
      </c>
      <c r="J5839" t="s">
        <v>137</v>
      </c>
      <c r="K5839" t="s">
        <v>166</v>
      </c>
      <c r="L5839" t="s">
        <v>16327</v>
      </c>
      <c r="M5839" t="s">
        <v>16328</v>
      </c>
      <c r="N5839">
        <v>1.6158333330000001</v>
      </c>
      <c r="O5839">
        <v>0</v>
      </c>
      <c r="P5839">
        <v>9095</v>
      </c>
      <c r="Q5839">
        <v>0</v>
      </c>
      <c r="R5839">
        <v>0</v>
      </c>
      <c r="S5839">
        <v>3</v>
      </c>
      <c r="T5839">
        <v>1573</v>
      </c>
      <c r="U5839">
        <v>0</v>
      </c>
      <c r="V5839">
        <v>2</v>
      </c>
      <c r="W5839">
        <v>0</v>
      </c>
      <c r="X5839">
        <v>2125.3724997991862</v>
      </c>
      <c r="Y5839">
        <v>0</v>
      </c>
      <c r="Z5839">
        <v>0</v>
      </c>
      <c r="AA5839">
        <v>82.465983729658021</v>
      </c>
      <c r="AB5839">
        <v>1361.9137549553463</v>
      </c>
      <c r="AC5839">
        <v>0</v>
      </c>
      <c r="AD5839">
        <v>10.21193692736294</v>
      </c>
      <c r="AE5839">
        <v>3579.9641754115532</v>
      </c>
    </row>
    <row r="5840" spans="1:31" x14ac:dyDescent="0.3">
      <c r="A5840">
        <v>2699152</v>
      </c>
      <c r="B5840">
        <v>1</v>
      </c>
      <c r="C5840" t="s">
        <v>81</v>
      </c>
      <c r="D5840" t="s">
        <v>123</v>
      </c>
      <c r="E5840" t="s">
        <v>160</v>
      </c>
      <c r="F5840" t="s">
        <v>16329</v>
      </c>
      <c r="G5840" t="s">
        <v>134</v>
      </c>
      <c r="H5840" t="s">
        <v>135</v>
      </c>
      <c r="I5840" t="s">
        <v>136</v>
      </c>
      <c r="J5840" t="s">
        <v>137</v>
      </c>
      <c r="K5840" t="s">
        <v>138</v>
      </c>
      <c r="L5840" t="s">
        <v>16330</v>
      </c>
      <c r="M5840" t="s">
        <v>16331</v>
      </c>
      <c r="N5840">
        <v>0.885833333</v>
      </c>
      <c r="O5840">
        <v>26</v>
      </c>
      <c r="P5840">
        <v>995</v>
      </c>
      <c r="Q5840">
        <v>616</v>
      </c>
      <c r="R5840">
        <v>556</v>
      </c>
      <c r="S5840">
        <v>54</v>
      </c>
      <c r="T5840">
        <v>143</v>
      </c>
      <c r="U5840">
        <v>5</v>
      </c>
      <c r="V5840">
        <v>0</v>
      </c>
      <c r="W5840">
        <v>41.908894061656298</v>
      </c>
      <c r="X5840">
        <v>192.28643202118241</v>
      </c>
      <c r="Y5840">
        <v>1114.3350817758187</v>
      </c>
      <c r="Z5840">
        <v>504.19844343771865</v>
      </c>
      <c r="AA5840">
        <v>84.4786942893721</v>
      </c>
      <c r="AB5840">
        <v>61.464565880131204</v>
      </c>
      <c r="AC5840">
        <v>187.63336897016305</v>
      </c>
      <c r="AD5840">
        <v>0</v>
      </c>
      <c r="AE5840">
        <v>2186.3054804360422</v>
      </c>
    </row>
    <row r="5841" spans="1:31" x14ac:dyDescent="0.3">
      <c r="A5841">
        <v>2699282</v>
      </c>
      <c r="B5841">
        <v>1</v>
      </c>
      <c r="C5841" t="s">
        <v>80</v>
      </c>
      <c r="D5841" t="s">
        <v>101</v>
      </c>
      <c r="E5841" t="s">
        <v>160</v>
      </c>
      <c r="F5841" t="s">
        <v>16332</v>
      </c>
      <c r="G5841" t="s">
        <v>134</v>
      </c>
      <c r="H5841" t="s">
        <v>135</v>
      </c>
      <c r="I5841" t="s">
        <v>136</v>
      </c>
      <c r="J5841" t="s">
        <v>137</v>
      </c>
      <c r="K5841" t="s">
        <v>138</v>
      </c>
      <c r="L5841" t="s">
        <v>16333</v>
      </c>
      <c r="M5841" t="s">
        <v>16334</v>
      </c>
      <c r="N5841">
        <v>0.73638888800000002</v>
      </c>
      <c r="O5841">
        <v>5</v>
      </c>
      <c r="P5841">
        <v>2124</v>
      </c>
      <c r="Q5841">
        <v>2</v>
      </c>
      <c r="R5841">
        <v>0</v>
      </c>
      <c r="S5841">
        <v>21</v>
      </c>
      <c r="T5841">
        <v>46</v>
      </c>
      <c r="U5841">
        <v>0</v>
      </c>
      <c r="V5841">
        <v>0</v>
      </c>
      <c r="W5841">
        <v>32.533420483207735</v>
      </c>
      <c r="X5841">
        <v>198.45841271501226</v>
      </c>
      <c r="Y5841">
        <v>2.1088587455422161</v>
      </c>
      <c r="Z5841">
        <v>0</v>
      </c>
      <c r="AA5841">
        <v>152.33802560088043</v>
      </c>
      <c r="AB5841">
        <v>20.941899041535859</v>
      </c>
      <c r="AC5841">
        <v>0</v>
      </c>
      <c r="AD5841">
        <v>0</v>
      </c>
      <c r="AE5841">
        <v>406.38061658617846</v>
      </c>
    </row>
    <row r="5842" spans="1:31" x14ac:dyDescent="0.3">
      <c r="A5842">
        <v>2699638</v>
      </c>
      <c r="B5842">
        <v>1</v>
      </c>
      <c r="C5842" t="s">
        <v>81</v>
      </c>
      <c r="D5842" t="s">
        <v>117</v>
      </c>
      <c r="E5842" t="s">
        <v>145</v>
      </c>
      <c r="F5842" t="s">
        <v>16335</v>
      </c>
      <c r="G5842" t="s">
        <v>165</v>
      </c>
      <c r="H5842" t="s">
        <v>135</v>
      </c>
      <c r="I5842" t="s">
        <v>136</v>
      </c>
      <c r="J5842" t="s">
        <v>137</v>
      </c>
      <c r="K5842" t="s">
        <v>166</v>
      </c>
      <c r="L5842" t="s">
        <v>16336</v>
      </c>
      <c r="M5842" t="s">
        <v>16337</v>
      </c>
      <c r="N5842">
        <v>1.2627777769999999</v>
      </c>
      <c r="O5842">
        <v>0</v>
      </c>
      <c r="P5842">
        <v>2668</v>
      </c>
      <c r="Q5842">
        <v>1</v>
      </c>
      <c r="R5842">
        <v>2</v>
      </c>
      <c r="S5842">
        <v>1</v>
      </c>
      <c r="T5842">
        <v>196</v>
      </c>
      <c r="U5842">
        <v>1</v>
      </c>
      <c r="V5842">
        <v>1</v>
      </c>
      <c r="W5842">
        <v>0</v>
      </c>
      <c r="X5842">
        <v>475.8310041225393</v>
      </c>
      <c r="Y5842">
        <v>3.653077878416422</v>
      </c>
      <c r="Z5842">
        <v>0.67287012298416204</v>
      </c>
      <c r="AA5842">
        <v>38.172923186911738</v>
      </c>
      <c r="AB5842">
        <v>168.08621501591918</v>
      </c>
      <c r="AC5842">
        <v>168.35601029760346</v>
      </c>
      <c r="AD5842">
        <v>226.24450699246148</v>
      </c>
      <c r="AE5842">
        <v>1081.0166076168357</v>
      </c>
    </row>
    <row r="5843" spans="1:31" x14ac:dyDescent="0.3">
      <c r="A5843">
        <v>2688862</v>
      </c>
      <c r="B5843">
        <v>1</v>
      </c>
      <c r="C5843" t="s">
        <v>80</v>
      </c>
      <c r="D5843" t="s">
        <v>105</v>
      </c>
      <c r="E5843" t="s">
        <v>160</v>
      </c>
      <c r="F5843" t="s">
        <v>16338</v>
      </c>
      <c r="G5843" t="s">
        <v>134</v>
      </c>
      <c r="H5843" t="s">
        <v>135</v>
      </c>
      <c r="I5843" t="s">
        <v>136</v>
      </c>
      <c r="J5843" t="s">
        <v>137</v>
      </c>
      <c r="K5843" t="s">
        <v>138</v>
      </c>
      <c r="L5843" t="s">
        <v>16339</v>
      </c>
      <c r="M5843" t="s">
        <v>16340</v>
      </c>
      <c r="N5843">
        <v>1.241666666</v>
      </c>
      <c r="O5843">
        <v>0</v>
      </c>
      <c r="P5843">
        <v>590</v>
      </c>
      <c r="Q5843">
        <v>0</v>
      </c>
      <c r="R5843">
        <v>0</v>
      </c>
      <c r="S5843">
        <v>0</v>
      </c>
      <c r="T5843">
        <v>68</v>
      </c>
      <c r="U5843">
        <v>0</v>
      </c>
      <c r="V5843">
        <v>0</v>
      </c>
      <c r="W5843">
        <v>0</v>
      </c>
      <c r="X5843">
        <v>196.61783039715931</v>
      </c>
      <c r="Y5843">
        <v>0</v>
      </c>
      <c r="Z5843">
        <v>0</v>
      </c>
      <c r="AA5843">
        <v>0</v>
      </c>
      <c r="AB5843">
        <v>115.85139576604358</v>
      </c>
      <c r="AC5843">
        <v>0</v>
      </c>
      <c r="AD5843">
        <v>0</v>
      </c>
      <c r="AE5843">
        <v>312.4692261632029</v>
      </c>
    </row>
    <row r="5844" spans="1:31" x14ac:dyDescent="0.3">
      <c r="A5844">
        <v>2692232</v>
      </c>
      <c r="B5844">
        <v>1</v>
      </c>
      <c r="C5844" t="s">
        <v>80</v>
      </c>
      <c r="D5844" t="s">
        <v>105</v>
      </c>
      <c r="E5844" t="s">
        <v>145</v>
      </c>
      <c r="F5844" t="s">
        <v>16341</v>
      </c>
      <c r="G5844" t="s">
        <v>165</v>
      </c>
      <c r="H5844" t="s">
        <v>135</v>
      </c>
      <c r="I5844" t="s">
        <v>136</v>
      </c>
      <c r="J5844" t="s">
        <v>137</v>
      </c>
      <c r="K5844" t="s">
        <v>166</v>
      </c>
      <c r="L5844" t="s">
        <v>16342</v>
      </c>
      <c r="M5844" t="s">
        <v>7473</v>
      </c>
      <c r="N5844">
        <v>4.5436111109999997</v>
      </c>
      <c r="O5844">
        <v>0</v>
      </c>
      <c r="P5844">
        <v>467</v>
      </c>
      <c r="Q5844">
        <v>0</v>
      </c>
      <c r="R5844">
        <v>0</v>
      </c>
      <c r="S5844">
        <v>0</v>
      </c>
      <c r="T5844">
        <v>64</v>
      </c>
      <c r="U5844">
        <v>0</v>
      </c>
      <c r="V5844">
        <v>0</v>
      </c>
      <c r="W5844">
        <v>0</v>
      </c>
      <c r="X5844">
        <v>429.74798655425406</v>
      </c>
      <c r="Y5844">
        <v>0</v>
      </c>
      <c r="Z5844">
        <v>0</v>
      </c>
      <c r="AA5844">
        <v>0</v>
      </c>
      <c r="AB5844">
        <v>455.60424759831903</v>
      </c>
      <c r="AC5844">
        <v>0</v>
      </c>
      <c r="AD5844">
        <v>0</v>
      </c>
      <c r="AE5844">
        <v>885.35223415257315</v>
      </c>
    </row>
    <row r="5845" spans="1:31" x14ac:dyDescent="0.3">
      <c r="A5845">
        <v>2692756</v>
      </c>
      <c r="B5845">
        <v>1</v>
      </c>
      <c r="C5845" t="s">
        <v>80</v>
      </c>
      <c r="D5845" t="s">
        <v>101</v>
      </c>
      <c r="E5845" t="s">
        <v>145</v>
      </c>
      <c r="F5845" t="s">
        <v>16343</v>
      </c>
      <c r="G5845" t="s">
        <v>134</v>
      </c>
      <c r="H5845" t="s">
        <v>135</v>
      </c>
      <c r="I5845" t="s">
        <v>136</v>
      </c>
      <c r="J5845" t="s">
        <v>137</v>
      </c>
      <c r="K5845" t="s">
        <v>138</v>
      </c>
      <c r="L5845" t="s">
        <v>16344</v>
      </c>
      <c r="M5845" t="s">
        <v>16345</v>
      </c>
      <c r="N5845">
        <v>1.1316666660000001</v>
      </c>
      <c r="O5845">
        <v>3</v>
      </c>
      <c r="P5845">
        <v>124</v>
      </c>
      <c r="Q5845">
        <v>5</v>
      </c>
      <c r="R5845">
        <v>31</v>
      </c>
      <c r="S5845">
        <v>6</v>
      </c>
      <c r="T5845">
        <v>24</v>
      </c>
      <c r="U5845">
        <v>0</v>
      </c>
      <c r="V5845">
        <v>0</v>
      </c>
      <c r="W5845">
        <v>1.4505129243492916</v>
      </c>
      <c r="X5845">
        <v>21.570222635324267</v>
      </c>
      <c r="Y5845">
        <v>88.811005534411663</v>
      </c>
      <c r="Z5845">
        <v>11.466706023514963</v>
      </c>
      <c r="AA5845">
        <v>5.7891431074899238</v>
      </c>
      <c r="AB5845">
        <v>29.282963132217965</v>
      </c>
      <c r="AC5845">
        <v>0</v>
      </c>
      <c r="AD5845">
        <v>0</v>
      </c>
      <c r="AE5845">
        <v>158.37055335730807</v>
      </c>
    </row>
    <row r="5846" spans="1:31" x14ac:dyDescent="0.3">
      <c r="A5846">
        <v>2692756</v>
      </c>
      <c r="B5846">
        <v>2</v>
      </c>
      <c r="C5846" t="s">
        <v>80</v>
      </c>
      <c r="D5846" t="s">
        <v>101</v>
      </c>
      <c r="E5846" t="s">
        <v>132</v>
      </c>
      <c r="F5846" t="s">
        <v>16346</v>
      </c>
      <c r="G5846" t="s">
        <v>134</v>
      </c>
      <c r="H5846" t="s">
        <v>135</v>
      </c>
      <c r="I5846" t="s">
        <v>136</v>
      </c>
      <c r="J5846" t="s">
        <v>137</v>
      </c>
      <c r="K5846" t="s">
        <v>138</v>
      </c>
      <c r="L5846" t="s">
        <v>16345</v>
      </c>
      <c r="M5846" t="s">
        <v>16347</v>
      </c>
      <c r="N5846">
        <v>1.4811111109999999</v>
      </c>
      <c r="O5846">
        <v>3</v>
      </c>
      <c r="P5846">
        <v>1099</v>
      </c>
      <c r="Q5846">
        <v>6</v>
      </c>
      <c r="R5846">
        <v>34</v>
      </c>
      <c r="S5846">
        <v>6</v>
      </c>
      <c r="T5846">
        <v>100</v>
      </c>
      <c r="U5846">
        <v>2</v>
      </c>
      <c r="V5846">
        <v>0</v>
      </c>
      <c r="W5846">
        <v>2.2054066971810142</v>
      </c>
      <c r="X5846">
        <v>324.31153455361391</v>
      </c>
      <c r="Y5846">
        <v>117.98082373836176</v>
      </c>
      <c r="Z5846">
        <v>16.324847889134112</v>
      </c>
      <c r="AA5846">
        <v>8.1263046231436178</v>
      </c>
      <c r="AB5846">
        <v>126.99935869964963</v>
      </c>
      <c r="AC5846">
        <v>196.4641235606959</v>
      </c>
      <c r="AD5846">
        <v>0</v>
      </c>
      <c r="AE5846">
        <v>792.41239976177985</v>
      </c>
    </row>
    <row r="5847" spans="1:31" x14ac:dyDescent="0.3">
      <c r="A5847">
        <v>2692912</v>
      </c>
      <c r="B5847">
        <v>1</v>
      </c>
      <c r="C5847" t="s">
        <v>80</v>
      </c>
      <c r="D5847" t="s">
        <v>102</v>
      </c>
      <c r="E5847" t="s">
        <v>132</v>
      </c>
      <c r="F5847" t="s">
        <v>16348</v>
      </c>
      <c r="G5847" t="s">
        <v>134</v>
      </c>
      <c r="H5847" t="s">
        <v>135</v>
      </c>
      <c r="I5847" t="s">
        <v>136</v>
      </c>
      <c r="J5847" t="s">
        <v>137</v>
      </c>
      <c r="K5847" t="s">
        <v>138</v>
      </c>
      <c r="L5847" t="s">
        <v>16349</v>
      </c>
      <c r="M5847" t="s">
        <v>16350</v>
      </c>
      <c r="N5847">
        <v>0.46</v>
      </c>
      <c r="O5847">
        <v>0</v>
      </c>
      <c r="P5847">
        <v>38</v>
      </c>
      <c r="Q5847">
        <v>37</v>
      </c>
      <c r="R5847">
        <v>439</v>
      </c>
      <c r="S5847">
        <v>3</v>
      </c>
      <c r="T5847">
        <v>105</v>
      </c>
      <c r="U5847">
        <v>1</v>
      </c>
      <c r="V5847">
        <v>0</v>
      </c>
      <c r="W5847">
        <v>0</v>
      </c>
      <c r="X5847">
        <v>2.0215742691865159</v>
      </c>
      <c r="Y5847">
        <v>5.9958327327636507</v>
      </c>
      <c r="Z5847">
        <v>62.407046286320472</v>
      </c>
      <c r="AA5847">
        <v>0.16290721704956801</v>
      </c>
      <c r="AB5847">
        <v>25.496218219810618</v>
      </c>
      <c r="AC5847">
        <v>44.310264571135576</v>
      </c>
      <c r="AD5847">
        <v>0</v>
      </c>
      <c r="AE5847">
        <v>140.3938432962664</v>
      </c>
    </row>
    <row r="5848" spans="1:31" x14ac:dyDescent="0.3">
      <c r="A5848">
        <v>2695713</v>
      </c>
      <c r="B5848">
        <v>1</v>
      </c>
      <c r="C5848" t="s">
        <v>80</v>
      </c>
      <c r="D5848" t="s">
        <v>102</v>
      </c>
      <c r="E5848" t="s">
        <v>145</v>
      </c>
      <c r="F5848" t="s">
        <v>718</v>
      </c>
      <c r="G5848" t="s">
        <v>176</v>
      </c>
      <c r="H5848" t="s">
        <v>135</v>
      </c>
      <c r="I5848" t="s">
        <v>136</v>
      </c>
      <c r="J5848" t="s">
        <v>137</v>
      </c>
      <c r="K5848" t="s">
        <v>138</v>
      </c>
      <c r="L5848" t="s">
        <v>16351</v>
      </c>
      <c r="M5848" t="s">
        <v>16352</v>
      </c>
      <c r="N5848">
        <v>2.0222222219999999</v>
      </c>
      <c r="O5848">
        <v>0</v>
      </c>
      <c r="P5848">
        <v>39</v>
      </c>
      <c r="Q5848">
        <v>0</v>
      </c>
      <c r="R5848">
        <v>129</v>
      </c>
      <c r="S5848">
        <v>0</v>
      </c>
      <c r="T5848">
        <v>51</v>
      </c>
      <c r="U5848">
        <v>0</v>
      </c>
      <c r="V5848">
        <v>0</v>
      </c>
      <c r="W5848">
        <v>0</v>
      </c>
      <c r="X5848">
        <v>11.568918636022945</v>
      </c>
      <c r="Y5848">
        <v>0</v>
      </c>
      <c r="Z5848">
        <v>121.40604577327389</v>
      </c>
      <c r="AA5848">
        <v>0</v>
      </c>
      <c r="AB5848">
        <v>148.29061302033523</v>
      </c>
      <c r="AC5848">
        <v>0</v>
      </c>
      <c r="AD5848">
        <v>0</v>
      </c>
      <c r="AE5848">
        <v>281.26557742963206</v>
      </c>
    </row>
    <row r="5849" spans="1:31" x14ac:dyDescent="0.3">
      <c r="A5849">
        <v>2698833</v>
      </c>
      <c r="B5849">
        <v>1</v>
      </c>
      <c r="C5849" t="s">
        <v>81</v>
      </c>
      <c r="D5849" t="s">
        <v>128</v>
      </c>
      <c r="E5849" t="s">
        <v>132</v>
      </c>
      <c r="F5849" t="s">
        <v>16353</v>
      </c>
      <c r="G5849" t="s">
        <v>147</v>
      </c>
      <c r="H5849" t="s">
        <v>135</v>
      </c>
      <c r="I5849" t="s">
        <v>136</v>
      </c>
      <c r="J5849" t="s">
        <v>3</v>
      </c>
      <c r="K5849" t="s">
        <v>138</v>
      </c>
      <c r="L5849" t="s">
        <v>16354</v>
      </c>
      <c r="M5849" t="s">
        <v>16355</v>
      </c>
      <c r="N5849">
        <v>0.73611111100000004</v>
      </c>
      <c r="O5849">
        <v>0</v>
      </c>
      <c r="P5849">
        <v>0</v>
      </c>
      <c r="Q5849">
        <v>1</v>
      </c>
      <c r="R5849">
        <v>0</v>
      </c>
      <c r="S5849">
        <v>28</v>
      </c>
      <c r="T5849">
        <v>0</v>
      </c>
      <c r="U5849">
        <v>24</v>
      </c>
      <c r="V5849">
        <v>0</v>
      </c>
      <c r="W5849">
        <v>0</v>
      </c>
      <c r="X5849">
        <v>0</v>
      </c>
      <c r="Y5849">
        <v>0.59864012191007354</v>
      </c>
      <c r="Z5849">
        <v>0</v>
      </c>
      <c r="AA5849">
        <v>93.661253671633148</v>
      </c>
      <c r="AB5849">
        <v>0</v>
      </c>
      <c r="AC5849">
        <v>2906.2033360243622</v>
      </c>
      <c r="AD5849">
        <v>0</v>
      </c>
      <c r="AE5849">
        <v>3000.4632298179054</v>
      </c>
    </row>
    <row r="5850" spans="1:31" x14ac:dyDescent="0.3">
      <c r="A5850">
        <v>2698907</v>
      </c>
      <c r="B5850">
        <v>1</v>
      </c>
      <c r="C5850" t="s">
        <v>81</v>
      </c>
      <c r="D5850" t="s">
        <v>128</v>
      </c>
      <c r="E5850" t="s">
        <v>132</v>
      </c>
      <c r="F5850" t="s">
        <v>16353</v>
      </c>
      <c r="G5850" t="s">
        <v>147</v>
      </c>
      <c r="H5850" t="s">
        <v>135</v>
      </c>
      <c r="I5850" t="s">
        <v>136</v>
      </c>
      <c r="J5850" t="s">
        <v>3</v>
      </c>
      <c r="K5850" t="s">
        <v>138</v>
      </c>
      <c r="L5850" t="s">
        <v>16356</v>
      </c>
      <c r="M5850" t="s">
        <v>16357</v>
      </c>
      <c r="N5850">
        <v>1.121111111</v>
      </c>
      <c r="O5850">
        <v>0</v>
      </c>
      <c r="P5850">
        <v>0</v>
      </c>
      <c r="Q5850">
        <v>1</v>
      </c>
      <c r="R5850">
        <v>0</v>
      </c>
      <c r="S5850">
        <v>28</v>
      </c>
      <c r="T5850">
        <v>0</v>
      </c>
      <c r="U5850">
        <v>24</v>
      </c>
      <c r="V5850">
        <v>0</v>
      </c>
      <c r="W5850">
        <v>0</v>
      </c>
      <c r="X5850">
        <v>0</v>
      </c>
      <c r="Y5850">
        <v>0.93969682342647798</v>
      </c>
      <c r="Z5850">
        <v>0</v>
      </c>
      <c r="AA5850">
        <v>138.08295108172163</v>
      </c>
      <c r="AB5850">
        <v>0</v>
      </c>
      <c r="AC5850">
        <v>4134.8825929144523</v>
      </c>
      <c r="AD5850">
        <v>0</v>
      </c>
      <c r="AE5850">
        <v>4273.9052408196003</v>
      </c>
    </row>
    <row r="5851" spans="1:31" x14ac:dyDescent="0.3">
      <c r="A5851">
        <v>2699256</v>
      </c>
      <c r="B5851">
        <v>1</v>
      </c>
      <c r="C5851" t="s">
        <v>81</v>
      </c>
      <c r="D5851" t="s">
        <v>128</v>
      </c>
      <c r="E5851" t="s">
        <v>132</v>
      </c>
      <c r="F5851" t="s">
        <v>16353</v>
      </c>
      <c r="G5851" t="s">
        <v>147</v>
      </c>
      <c r="H5851" t="s">
        <v>135</v>
      </c>
      <c r="I5851" t="s">
        <v>136</v>
      </c>
      <c r="J5851" t="s">
        <v>137</v>
      </c>
      <c r="K5851" t="s">
        <v>138</v>
      </c>
      <c r="L5851" t="s">
        <v>16358</v>
      </c>
      <c r="M5851" t="s">
        <v>16359</v>
      </c>
      <c r="N5851">
        <v>1.0972222220000001</v>
      </c>
      <c r="O5851">
        <v>0</v>
      </c>
      <c r="P5851">
        <v>0</v>
      </c>
      <c r="Q5851">
        <v>1</v>
      </c>
      <c r="R5851">
        <v>0</v>
      </c>
      <c r="S5851">
        <v>28</v>
      </c>
      <c r="T5851">
        <v>0</v>
      </c>
      <c r="U5851">
        <v>24</v>
      </c>
      <c r="V5851">
        <v>0</v>
      </c>
      <c r="W5851">
        <v>0</v>
      </c>
      <c r="X5851">
        <v>0</v>
      </c>
      <c r="Y5851">
        <v>0.7217232297497207</v>
      </c>
      <c r="Z5851">
        <v>0</v>
      </c>
      <c r="AA5851">
        <v>106.50831606264167</v>
      </c>
      <c r="AB5851">
        <v>0</v>
      </c>
      <c r="AC5851">
        <v>1900.7294360960393</v>
      </c>
      <c r="AD5851">
        <v>0</v>
      </c>
      <c r="AE5851">
        <v>2007.9594753884307</v>
      </c>
    </row>
    <row r="5852" spans="1:31" x14ac:dyDescent="0.3">
      <c r="A5852">
        <v>2701345</v>
      </c>
      <c r="B5852">
        <v>1</v>
      </c>
      <c r="C5852" t="s">
        <v>80</v>
      </c>
      <c r="D5852" t="s">
        <v>102</v>
      </c>
      <c r="E5852" t="s">
        <v>145</v>
      </c>
      <c r="F5852" t="s">
        <v>471</v>
      </c>
      <c r="G5852" t="s">
        <v>176</v>
      </c>
      <c r="H5852" t="s">
        <v>135</v>
      </c>
      <c r="I5852" t="s">
        <v>136</v>
      </c>
      <c r="J5852" t="s">
        <v>137</v>
      </c>
      <c r="K5852" t="s">
        <v>138</v>
      </c>
      <c r="L5852" t="s">
        <v>16360</v>
      </c>
      <c r="M5852" t="s">
        <v>16361</v>
      </c>
      <c r="N5852">
        <v>0.58138888799999999</v>
      </c>
      <c r="O5852">
        <v>0</v>
      </c>
      <c r="P5852">
        <v>836</v>
      </c>
      <c r="Q5852">
        <v>1</v>
      </c>
      <c r="R5852">
        <v>13</v>
      </c>
      <c r="S5852">
        <v>1</v>
      </c>
      <c r="T5852">
        <v>83</v>
      </c>
      <c r="U5852">
        <v>0</v>
      </c>
      <c r="V5852">
        <v>0</v>
      </c>
      <c r="W5852">
        <v>0</v>
      </c>
      <c r="X5852">
        <v>62.42958350115336</v>
      </c>
      <c r="Y5852">
        <v>0.33641265057373021</v>
      </c>
      <c r="Z5852">
        <v>4.2140297486877607</v>
      </c>
      <c r="AA5852">
        <v>0.83022143324713338</v>
      </c>
      <c r="AB5852">
        <v>24.52539046569267</v>
      </c>
      <c r="AC5852">
        <v>0</v>
      </c>
      <c r="AD5852">
        <v>0</v>
      </c>
      <c r="AE5852">
        <v>92.335637799354643</v>
      </c>
    </row>
    <row r="5853" spans="1:31" x14ac:dyDescent="0.3">
      <c r="A5853">
        <v>2701372</v>
      </c>
      <c r="B5853">
        <v>1</v>
      </c>
      <c r="C5853" t="s">
        <v>80</v>
      </c>
      <c r="D5853" t="s">
        <v>102</v>
      </c>
      <c r="E5853" t="s">
        <v>160</v>
      </c>
      <c r="F5853" t="s">
        <v>16362</v>
      </c>
      <c r="G5853" t="s">
        <v>134</v>
      </c>
      <c r="H5853" t="s">
        <v>135</v>
      </c>
      <c r="I5853" t="s">
        <v>136</v>
      </c>
      <c r="J5853" t="s">
        <v>137</v>
      </c>
      <c r="K5853" t="s">
        <v>138</v>
      </c>
      <c r="L5853" t="s">
        <v>16363</v>
      </c>
      <c r="M5853" t="s">
        <v>16364</v>
      </c>
      <c r="N5853">
        <v>0.35611111099999998</v>
      </c>
      <c r="O5853">
        <v>1</v>
      </c>
      <c r="P5853">
        <v>1783</v>
      </c>
      <c r="Q5853">
        <v>10</v>
      </c>
      <c r="R5853">
        <v>546</v>
      </c>
      <c r="S5853">
        <v>19</v>
      </c>
      <c r="T5853">
        <v>353</v>
      </c>
      <c r="U5853">
        <v>9</v>
      </c>
      <c r="V5853">
        <v>1</v>
      </c>
      <c r="W5853">
        <v>0.33189802007805336</v>
      </c>
      <c r="X5853">
        <v>93.074255876541343</v>
      </c>
      <c r="Y5853">
        <v>3.6673437168643597</v>
      </c>
      <c r="Z5853">
        <v>66.57637353242572</v>
      </c>
      <c r="AA5853">
        <v>45.654500885727487</v>
      </c>
      <c r="AB5853">
        <v>78.706731334466525</v>
      </c>
      <c r="AC5853">
        <v>298.65893254450333</v>
      </c>
      <c r="AD5853">
        <v>4.6564270643455838</v>
      </c>
      <c r="AE5853">
        <v>591.32646297495251</v>
      </c>
    </row>
    <row r="5854" spans="1:31" x14ac:dyDescent="0.3">
      <c r="A5854">
        <v>2698072</v>
      </c>
      <c r="B5854">
        <v>1</v>
      </c>
      <c r="C5854" t="s">
        <v>81</v>
      </c>
      <c r="D5854" t="s">
        <v>115</v>
      </c>
      <c r="E5854" t="s">
        <v>145</v>
      </c>
      <c r="F5854" t="s">
        <v>16365</v>
      </c>
      <c r="G5854" t="s">
        <v>176</v>
      </c>
      <c r="H5854" t="s">
        <v>135</v>
      </c>
      <c r="I5854" t="s">
        <v>136</v>
      </c>
      <c r="J5854" t="s">
        <v>137</v>
      </c>
      <c r="K5854" t="s">
        <v>138</v>
      </c>
      <c r="L5854" t="s">
        <v>16366</v>
      </c>
      <c r="M5854" t="s">
        <v>16367</v>
      </c>
      <c r="N5854">
        <v>1.575555555</v>
      </c>
      <c r="O5854">
        <v>0</v>
      </c>
      <c r="P5854">
        <v>41</v>
      </c>
      <c r="Q5854">
        <v>0</v>
      </c>
      <c r="R5854">
        <v>2</v>
      </c>
      <c r="S5854">
        <v>0</v>
      </c>
      <c r="T5854">
        <v>1</v>
      </c>
      <c r="U5854">
        <v>0</v>
      </c>
      <c r="V5854">
        <v>0</v>
      </c>
      <c r="W5854">
        <v>0</v>
      </c>
      <c r="X5854">
        <v>3.4720749800577817</v>
      </c>
      <c r="Y5854">
        <v>0</v>
      </c>
      <c r="Z5854">
        <v>1.6062340757757114</v>
      </c>
      <c r="AA5854">
        <v>0</v>
      </c>
      <c r="AB5854">
        <v>0</v>
      </c>
      <c r="AC5854">
        <v>0</v>
      </c>
      <c r="AD5854">
        <v>0</v>
      </c>
      <c r="AE5854">
        <v>5.0783090558334933</v>
      </c>
    </row>
    <row r="5855" spans="1:31" x14ac:dyDescent="0.3">
      <c r="A5855">
        <v>2698144</v>
      </c>
      <c r="B5855">
        <v>1</v>
      </c>
      <c r="C5855" t="s">
        <v>81</v>
      </c>
      <c r="D5855" t="s">
        <v>112</v>
      </c>
      <c r="E5855" t="s">
        <v>160</v>
      </c>
      <c r="F5855" t="s">
        <v>360</v>
      </c>
      <c r="G5855" t="s">
        <v>134</v>
      </c>
      <c r="H5855" t="s">
        <v>135</v>
      </c>
      <c r="I5855" t="s">
        <v>136</v>
      </c>
      <c r="J5855" t="s">
        <v>137</v>
      </c>
      <c r="K5855" t="s">
        <v>138</v>
      </c>
      <c r="L5855" t="s">
        <v>16368</v>
      </c>
      <c r="M5855" t="s">
        <v>16369</v>
      </c>
      <c r="N5855">
        <v>0.72944444399999997</v>
      </c>
      <c r="O5855">
        <v>3</v>
      </c>
      <c r="P5855">
        <v>0</v>
      </c>
      <c r="Q5855">
        <v>29</v>
      </c>
      <c r="R5855">
        <v>12</v>
      </c>
      <c r="S5855">
        <v>6</v>
      </c>
      <c r="T5855">
        <v>1</v>
      </c>
      <c r="U5855">
        <v>2</v>
      </c>
      <c r="V5855">
        <v>0</v>
      </c>
      <c r="W5855">
        <v>2.4671341051359206</v>
      </c>
      <c r="X5855">
        <v>0</v>
      </c>
      <c r="Y5855">
        <v>23.568771227728075</v>
      </c>
      <c r="Z5855">
        <v>4.1382622820740513</v>
      </c>
      <c r="AA5855">
        <v>15.594264597750545</v>
      </c>
      <c r="AB5855">
        <v>0</v>
      </c>
      <c r="AC5855">
        <v>90.709464160337362</v>
      </c>
      <c r="AD5855">
        <v>0</v>
      </c>
      <c r="AE5855">
        <v>136.47789637302594</v>
      </c>
    </row>
    <row r="5856" spans="1:31" x14ac:dyDescent="0.3">
      <c r="A5856">
        <v>2698300</v>
      </c>
      <c r="B5856">
        <v>1</v>
      </c>
      <c r="C5856" t="s">
        <v>81</v>
      </c>
      <c r="D5856" t="s">
        <v>125</v>
      </c>
      <c r="E5856" t="s">
        <v>145</v>
      </c>
      <c r="F5856" t="s">
        <v>16370</v>
      </c>
      <c r="G5856" t="s">
        <v>1482</v>
      </c>
      <c r="H5856" t="s">
        <v>135</v>
      </c>
      <c r="I5856" t="s">
        <v>136</v>
      </c>
      <c r="J5856" t="s">
        <v>137</v>
      </c>
      <c r="K5856" t="s">
        <v>138</v>
      </c>
      <c r="L5856" t="s">
        <v>16371</v>
      </c>
      <c r="M5856" t="s">
        <v>16372</v>
      </c>
      <c r="N5856">
        <v>0.55000000000000004</v>
      </c>
      <c r="O5856">
        <v>0</v>
      </c>
      <c r="P5856">
        <v>2585</v>
      </c>
      <c r="Q5856">
        <v>0</v>
      </c>
      <c r="R5856">
        <v>6</v>
      </c>
      <c r="S5856">
        <v>2</v>
      </c>
      <c r="T5856">
        <v>450</v>
      </c>
      <c r="U5856">
        <v>0</v>
      </c>
      <c r="V5856">
        <v>0</v>
      </c>
      <c r="W5856">
        <v>0</v>
      </c>
      <c r="X5856">
        <v>192.38965037070622</v>
      </c>
      <c r="Y5856">
        <v>0</v>
      </c>
      <c r="Z5856">
        <v>0</v>
      </c>
      <c r="AA5856">
        <v>1.2802382537422501</v>
      </c>
      <c r="AB5856">
        <v>120.23757038476003</v>
      </c>
      <c r="AC5856">
        <v>0</v>
      </c>
      <c r="AD5856">
        <v>0</v>
      </c>
      <c r="AE5856">
        <v>313.90745900920854</v>
      </c>
    </row>
    <row r="5857" spans="1:31" x14ac:dyDescent="0.3">
      <c r="A5857">
        <v>2698045</v>
      </c>
      <c r="B5857">
        <v>1</v>
      </c>
      <c r="C5857" t="s">
        <v>80</v>
      </c>
      <c r="D5857" t="s">
        <v>108</v>
      </c>
      <c r="E5857" t="s">
        <v>132</v>
      </c>
      <c r="F5857" t="s">
        <v>16373</v>
      </c>
      <c r="G5857" t="s">
        <v>134</v>
      </c>
      <c r="H5857" t="s">
        <v>135</v>
      </c>
      <c r="I5857" t="s">
        <v>136</v>
      </c>
      <c r="J5857" t="s">
        <v>137</v>
      </c>
      <c r="K5857" t="s">
        <v>138</v>
      </c>
      <c r="L5857" t="s">
        <v>16374</v>
      </c>
      <c r="M5857" t="s">
        <v>16375</v>
      </c>
      <c r="N5857">
        <v>1.168055555</v>
      </c>
      <c r="O5857">
        <v>0</v>
      </c>
      <c r="P5857">
        <v>530</v>
      </c>
      <c r="Q5857">
        <v>2</v>
      </c>
      <c r="R5857">
        <v>218</v>
      </c>
      <c r="S5857">
        <v>3</v>
      </c>
      <c r="T5857">
        <v>118</v>
      </c>
      <c r="U5857">
        <v>0</v>
      </c>
      <c r="V5857">
        <v>0</v>
      </c>
      <c r="W5857">
        <v>0</v>
      </c>
      <c r="X5857">
        <v>133.99009836758839</v>
      </c>
      <c r="Y5857">
        <v>14.239815664168315</v>
      </c>
      <c r="Z5857">
        <v>680.47869364428391</v>
      </c>
      <c r="AA5857">
        <v>10.27615142993268</v>
      </c>
      <c r="AB5857">
        <v>210.48902343694832</v>
      </c>
      <c r="AC5857">
        <v>0</v>
      </c>
      <c r="AD5857">
        <v>0</v>
      </c>
      <c r="AE5857">
        <v>1049.4737825429218</v>
      </c>
    </row>
    <row r="5858" spans="1:31" x14ac:dyDescent="0.3">
      <c r="A5858">
        <v>2686499</v>
      </c>
      <c r="B5858">
        <v>1</v>
      </c>
      <c r="C5858" t="s">
        <v>81</v>
      </c>
      <c r="D5858" t="s">
        <v>127</v>
      </c>
      <c r="E5858" t="s">
        <v>132</v>
      </c>
      <c r="F5858" t="s">
        <v>2953</v>
      </c>
      <c r="G5858" t="s">
        <v>134</v>
      </c>
      <c r="H5858" t="s">
        <v>135</v>
      </c>
      <c r="I5858" t="s">
        <v>136</v>
      </c>
      <c r="J5858" t="s">
        <v>137</v>
      </c>
      <c r="K5858" t="s">
        <v>138</v>
      </c>
      <c r="L5858" t="s">
        <v>16376</v>
      </c>
      <c r="M5858" t="s">
        <v>16377</v>
      </c>
      <c r="N5858">
        <v>4.9302777769999997</v>
      </c>
      <c r="O5858">
        <v>34</v>
      </c>
      <c r="P5858">
        <v>2970</v>
      </c>
      <c r="Q5858">
        <v>626</v>
      </c>
      <c r="R5858">
        <v>351</v>
      </c>
      <c r="S5858">
        <v>55</v>
      </c>
      <c r="T5858">
        <v>323</v>
      </c>
      <c r="U5858">
        <v>6</v>
      </c>
      <c r="V5858">
        <v>0</v>
      </c>
      <c r="W5858">
        <v>61.080276288561855</v>
      </c>
      <c r="X5858">
        <v>2139.0916002690269</v>
      </c>
      <c r="Y5858">
        <v>3215.3886050415113</v>
      </c>
      <c r="Z5858">
        <v>1800.7681055465519</v>
      </c>
      <c r="AA5858">
        <v>843.89919952046785</v>
      </c>
      <c r="AB5858">
        <v>966.38794714647531</v>
      </c>
      <c r="AC5858">
        <v>2633.9855414209092</v>
      </c>
      <c r="AD5858">
        <v>0</v>
      </c>
      <c r="AE5858">
        <v>11660.601275233505</v>
      </c>
    </row>
    <row r="5859" spans="1:31" x14ac:dyDescent="0.3">
      <c r="A5859">
        <v>2686730</v>
      </c>
      <c r="B5859">
        <v>1</v>
      </c>
      <c r="C5859" t="s">
        <v>80</v>
      </c>
      <c r="D5859" t="s">
        <v>82</v>
      </c>
      <c r="E5859" t="s">
        <v>428</v>
      </c>
      <c r="F5859" t="s">
        <v>1541</v>
      </c>
      <c r="G5859" t="s">
        <v>147</v>
      </c>
      <c r="H5859" t="s">
        <v>187</v>
      </c>
      <c r="I5859" t="s">
        <v>136</v>
      </c>
      <c r="J5859" t="s">
        <v>3</v>
      </c>
      <c r="K5859" t="s">
        <v>138</v>
      </c>
      <c r="L5859" t="s">
        <v>16378</v>
      </c>
      <c r="M5859" t="s">
        <v>16379</v>
      </c>
      <c r="N5859">
        <v>1.6569444440000001</v>
      </c>
      <c r="O5859">
        <v>0</v>
      </c>
      <c r="P5859">
        <v>0</v>
      </c>
      <c r="Q5859">
        <v>0</v>
      </c>
      <c r="R5859">
        <v>0</v>
      </c>
      <c r="S5859">
        <v>0</v>
      </c>
      <c r="T5859">
        <v>17</v>
      </c>
      <c r="U5859">
        <v>0</v>
      </c>
      <c r="V5859">
        <v>0</v>
      </c>
      <c r="W5859">
        <v>0</v>
      </c>
      <c r="X5859">
        <v>0</v>
      </c>
      <c r="Y5859">
        <v>0</v>
      </c>
      <c r="Z5859">
        <v>0</v>
      </c>
      <c r="AA5859">
        <v>0</v>
      </c>
      <c r="AB5859">
        <v>9.8506690286618639</v>
      </c>
      <c r="AC5859">
        <v>0</v>
      </c>
      <c r="AD5859">
        <v>0</v>
      </c>
      <c r="AE5859">
        <v>9.8506690286618639</v>
      </c>
    </row>
    <row r="5860" spans="1:31" x14ac:dyDescent="0.3">
      <c r="A5860">
        <v>2688085</v>
      </c>
      <c r="B5860">
        <v>1</v>
      </c>
      <c r="C5860" t="s">
        <v>80</v>
      </c>
      <c r="D5860" t="s">
        <v>90</v>
      </c>
      <c r="E5860" t="s">
        <v>428</v>
      </c>
      <c r="F5860" t="s">
        <v>16380</v>
      </c>
      <c r="G5860" t="s">
        <v>147</v>
      </c>
      <c r="H5860" t="s">
        <v>187</v>
      </c>
      <c r="I5860" t="s">
        <v>136</v>
      </c>
      <c r="J5860" t="s">
        <v>3</v>
      </c>
      <c r="K5860" t="s">
        <v>138</v>
      </c>
      <c r="L5860" t="s">
        <v>16381</v>
      </c>
      <c r="M5860" t="s">
        <v>16382</v>
      </c>
      <c r="N5860">
        <v>2.596944444</v>
      </c>
      <c r="O5860">
        <v>0</v>
      </c>
      <c r="P5860">
        <v>30</v>
      </c>
      <c r="Q5860">
        <v>0</v>
      </c>
      <c r="R5860">
        <v>0</v>
      </c>
      <c r="S5860">
        <v>0</v>
      </c>
      <c r="T5860">
        <v>1</v>
      </c>
      <c r="U5860">
        <v>0</v>
      </c>
      <c r="V5860">
        <v>0</v>
      </c>
      <c r="W5860">
        <v>0</v>
      </c>
      <c r="X5860">
        <v>11.386403588823642</v>
      </c>
      <c r="Y5860">
        <v>0</v>
      </c>
      <c r="Z5860">
        <v>0</v>
      </c>
      <c r="AA5860">
        <v>0</v>
      </c>
      <c r="AB5860">
        <v>0.12599813753643752</v>
      </c>
      <c r="AC5860">
        <v>0</v>
      </c>
      <c r="AD5860">
        <v>0</v>
      </c>
      <c r="AE5860">
        <v>11.51240172636008</v>
      </c>
    </row>
    <row r="5861" spans="1:31" x14ac:dyDescent="0.3">
      <c r="A5861">
        <v>2688639</v>
      </c>
      <c r="B5861">
        <v>1</v>
      </c>
      <c r="C5861" t="s">
        <v>80</v>
      </c>
      <c r="D5861" t="s">
        <v>97</v>
      </c>
      <c r="E5861" t="s">
        <v>160</v>
      </c>
      <c r="F5861" t="s">
        <v>16383</v>
      </c>
      <c r="G5861" t="s">
        <v>442</v>
      </c>
      <c r="H5861" t="s">
        <v>135</v>
      </c>
      <c r="I5861" t="s">
        <v>136</v>
      </c>
      <c r="J5861" t="s">
        <v>137</v>
      </c>
      <c r="K5861" t="s">
        <v>166</v>
      </c>
      <c r="L5861" t="s">
        <v>16384</v>
      </c>
      <c r="M5861" t="s">
        <v>16385</v>
      </c>
      <c r="N5861">
        <v>7.6388888000000002E-2</v>
      </c>
      <c r="O5861">
        <v>31</v>
      </c>
      <c r="P5861">
        <v>18480</v>
      </c>
      <c r="Q5861">
        <v>39</v>
      </c>
      <c r="R5861">
        <v>657</v>
      </c>
      <c r="S5861">
        <v>113</v>
      </c>
      <c r="T5861">
        <v>2273</v>
      </c>
      <c r="U5861">
        <v>6</v>
      </c>
      <c r="V5861">
        <v>15</v>
      </c>
      <c r="W5861">
        <v>5.3055001226180574</v>
      </c>
      <c r="X5861">
        <v>207.39029659627533</v>
      </c>
      <c r="Y5861">
        <v>3.0327569764497659</v>
      </c>
      <c r="Z5861">
        <v>9.7453005620378939</v>
      </c>
      <c r="AA5861">
        <v>63.870091732447882</v>
      </c>
      <c r="AB5861">
        <v>90.683154745354486</v>
      </c>
      <c r="AC5861">
        <v>23.744672024403037</v>
      </c>
      <c r="AD5861">
        <v>6.1984419442911705</v>
      </c>
      <c r="AE5861">
        <v>409.97021470387767</v>
      </c>
    </row>
    <row r="5862" spans="1:31" x14ac:dyDescent="0.3">
      <c r="A5862">
        <v>2688694</v>
      </c>
      <c r="B5862">
        <v>1</v>
      </c>
      <c r="C5862" t="s">
        <v>81</v>
      </c>
      <c r="D5862" t="s">
        <v>128</v>
      </c>
      <c r="E5862" t="s">
        <v>160</v>
      </c>
      <c r="F5862" t="s">
        <v>16386</v>
      </c>
      <c r="G5862" t="s">
        <v>134</v>
      </c>
      <c r="H5862" t="s">
        <v>135</v>
      </c>
      <c r="I5862" t="s">
        <v>136</v>
      </c>
      <c r="J5862" t="s">
        <v>137</v>
      </c>
      <c r="K5862" t="s">
        <v>138</v>
      </c>
      <c r="L5862" t="s">
        <v>3884</v>
      </c>
      <c r="M5862" t="s">
        <v>16387</v>
      </c>
      <c r="N5862">
        <v>1.363888888</v>
      </c>
      <c r="O5862">
        <v>4</v>
      </c>
      <c r="P5862">
        <v>12379</v>
      </c>
      <c r="Q5862">
        <v>13</v>
      </c>
      <c r="R5862">
        <v>161</v>
      </c>
      <c r="S5862">
        <v>23</v>
      </c>
      <c r="T5862">
        <v>1093</v>
      </c>
      <c r="U5862">
        <v>10</v>
      </c>
      <c r="V5862">
        <v>1</v>
      </c>
      <c r="W5862">
        <v>1.5836859551428031</v>
      </c>
      <c r="X5862">
        <v>2612.9811050173607</v>
      </c>
      <c r="Y5862">
        <v>16.452464628082172</v>
      </c>
      <c r="Z5862">
        <v>87.074781596378514</v>
      </c>
      <c r="AA5862">
        <v>210.73002630795312</v>
      </c>
      <c r="AB5862">
        <v>1008.0585392062541</v>
      </c>
      <c r="AC5862">
        <v>2009.9550669384373</v>
      </c>
      <c r="AD5862">
        <v>15.972784812906408</v>
      </c>
      <c r="AE5862">
        <v>5962.8084544625144</v>
      </c>
    </row>
    <row r="5863" spans="1:31" x14ac:dyDescent="0.3">
      <c r="A5863">
        <v>2697536</v>
      </c>
      <c r="B5863">
        <v>1</v>
      </c>
      <c r="C5863" t="s">
        <v>81</v>
      </c>
      <c r="D5863" t="s">
        <v>123</v>
      </c>
      <c r="E5863" t="s">
        <v>145</v>
      </c>
      <c r="F5863" t="s">
        <v>9000</v>
      </c>
      <c r="G5863" t="s">
        <v>147</v>
      </c>
      <c r="H5863" t="s">
        <v>135</v>
      </c>
      <c r="I5863" t="s">
        <v>136</v>
      </c>
      <c r="J5863" t="s">
        <v>3</v>
      </c>
      <c r="K5863" t="s">
        <v>138</v>
      </c>
      <c r="L5863" t="s">
        <v>16388</v>
      </c>
      <c r="M5863" t="s">
        <v>16389</v>
      </c>
      <c r="N5863">
        <v>7.5650000000000004</v>
      </c>
      <c r="O5863">
        <v>8</v>
      </c>
      <c r="P5863">
        <v>7</v>
      </c>
      <c r="Q5863">
        <v>107</v>
      </c>
      <c r="R5863">
        <v>161</v>
      </c>
      <c r="S5863">
        <v>11</v>
      </c>
      <c r="T5863">
        <v>13</v>
      </c>
      <c r="U5863">
        <v>0</v>
      </c>
      <c r="V5863">
        <v>0</v>
      </c>
      <c r="W5863">
        <v>49.772639224897034</v>
      </c>
      <c r="X5863">
        <v>46.193110039554789</v>
      </c>
      <c r="Y5863">
        <v>321.39300581970184</v>
      </c>
      <c r="Z5863">
        <v>675.44129605379487</v>
      </c>
      <c r="AA5863">
        <v>10.872132147571834</v>
      </c>
      <c r="AB5863">
        <v>308.1314582209651</v>
      </c>
      <c r="AC5863">
        <v>0</v>
      </c>
      <c r="AD5863">
        <v>0</v>
      </c>
      <c r="AE5863">
        <v>1411.8036415064857</v>
      </c>
    </row>
    <row r="5864" spans="1:31" x14ac:dyDescent="0.3">
      <c r="A5864">
        <v>2697625</v>
      </c>
      <c r="B5864">
        <v>1</v>
      </c>
      <c r="C5864" t="s">
        <v>80</v>
      </c>
      <c r="D5864" t="s">
        <v>96</v>
      </c>
      <c r="E5864" t="s">
        <v>145</v>
      </c>
      <c r="F5864" t="s">
        <v>13749</v>
      </c>
      <c r="G5864" t="s">
        <v>232</v>
      </c>
      <c r="H5864" t="s">
        <v>135</v>
      </c>
      <c r="I5864" t="s">
        <v>136</v>
      </c>
      <c r="J5864" t="s">
        <v>137</v>
      </c>
      <c r="K5864" t="s">
        <v>138</v>
      </c>
      <c r="L5864" t="s">
        <v>16390</v>
      </c>
      <c r="M5864" t="s">
        <v>16391</v>
      </c>
      <c r="N5864">
        <v>2.0680555549999999</v>
      </c>
      <c r="O5864">
        <v>0</v>
      </c>
      <c r="P5864">
        <v>168</v>
      </c>
      <c r="Q5864">
        <v>0</v>
      </c>
      <c r="R5864">
        <v>1</v>
      </c>
      <c r="S5864">
        <v>0</v>
      </c>
      <c r="T5864">
        <v>162</v>
      </c>
      <c r="U5864">
        <v>0</v>
      </c>
      <c r="V5864">
        <v>0</v>
      </c>
      <c r="W5864">
        <v>0</v>
      </c>
      <c r="X5864">
        <v>194.93257731108332</v>
      </c>
      <c r="Y5864">
        <v>0</v>
      </c>
      <c r="Z5864">
        <v>0</v>
      </c>
      <c r="AA5864">
        <v>0</v>
      </c>
      <c r="AB5864">
        <v>576.0567923499375</v>
      </c>
      <c r="AC5864">
        <v>0</v>
      </c>
      <c r="AD5864">
        <v>0</v>
      </c>
      <c r="AE5864">
        <v>770.98936966102087</v>
      </c>
    </row>
    <row r="5865" spans="1:31" x14ac:dyDescent="0.3">
      <c r="A5865">
        <v>2697668</v>
      </c>
      <c r="B5865">
        <v>1</v>
      </c>
      <c r="C5865" t="s">
        <v>81</v>
      </c>
      <c r="D5865" t="s">
        <v>127</v>
      </c>
      <c r="E5865" t="s">
        <v>145</v>
      </c>
      <c r="F5865" t="s">
        <v>1251</v>
      </c>
      <c r="G5865" t="s">
        <v>134</v>
      </c>
      <c r="H5865" t="s">
        <v>135</v>
      </c>
      <c r="I5865" t="s">
        <v>136</v>
      </c>
      <c r="J5865" t="s">
        <v>137</v>
      </c>
      <c r="K5865" t="s">
        <v>138</v>
      </c>
      <c r="L5865" t="s">
        <v>16392</v>
      </c>
      <c r="M5865" t="s">
        <v>16393</v>
      </c>
      <c r="N5865">
        <v>1.865277777</v>
      </c>
      <c r="O5865">
        <v>1</v>
      </c>
      <c r="P5865">
        <v>318</v>
      </c>
      <c r="Q5865">
        <v>70</v>
      </c>
      <c r="R5865">
        <v>113</v>
      </c>
      <c r="S5865">
        <v>7</v>
      </c>
      <c r="T5865">
        <v>53</v>
      </c>
      <c r="U5865">
        <v>0</v>
      </c>
      <c r="V5865">
        <v>0</v>
      </c>
      <c r="W5865">
        <v>0.7942089707890001</v>
      </c>
      <c r="X5865">
        <v>113.6694379524813</v>
      </c>
      <c r="Y5865">
        <v>329.16016446247289</v>
      </c>
      <c r="Z5865">
        <v>120.54529502526697</v>
      </c>
      <c r="AA5865">
        <v>69.830006817533473</v>
      </c>
      <c r="AB5865">
        <v>31.659369697804216</v>
      </c>
      <c r="AC5865">
        <v>0</v>
      </c>
      <c r="AD5865">
        <v>0</v>
      </c>
      <c r="AE5865">
        <v>665.6584829263478</v>
      </c>
    </row>
    <row r="5866" spans="1:31" x14ac:dyDescent="0.3">
      <c r="A5866">
        <v>2697731</v>
      </c>
      <c r="B5866">
        <v>1</v>
      </c>
      <c r="C5866" t="s">
        <v>80</v>
      </c>
      <c r="D5866" t="s">
        <v>103</v>
      </c>
      <c r="E5866" t="s">
        <v>145</v>
      </c>
      <c r="F5866" t="s">
        <v>16394</v>
      </c>
      <c r="G5866" t="s">
        <v>176</v>
      </c>
      <c r="H5866" t="s">
        <v>135</v>
      </c>
      <c r="I5866" t="s">
        <v>136</v>
      </c>
      <c r="J5866" t="s">
        <v>137</v>
      </c>
      <c r="K5866" t="s">
        <v>138</v>
      </c>
      <c r="L5866" t="s">
        <v>16395</v>
      </c>
      <c r="M5866" t="s">
        <v>16396</v>
      </c>
      <c r="N5866">
        <v>2.9275000000000002</v>
      </c>
      <c r="O5866">
        <v>0</v>
      </c>
      <c r="P5866">
        <v>9</v>
      </c>
      <c r="Q5866">
        <v>0</v>
      </c>
      <c r="R5866">
        <v>0</v>
      </c>
      <c r="S5866">
        <v>0</v>
      </c>
      <c r="T5866">
        <v>14</v>
      </c>
      <c r="U5866">
        <v>0</v>
      </c>
      <c r="V5866">
        <v>0</v>
      </c>
      <c r="W5866">
        <v>0</v>
      </c>
      <c r="X5866">
        <v>3.8824764505415499</v>
      </c>
      <c r="Y5866">
        <v>0</v>
      </c>
      <c r="Z5866">
        <v>0</v>
      </c>
      <c r="AA5866">
        <v>0</v>
      </c>
      <c r="AB5866">
        <v>14.929372337751213</v>
      </c>
      <c r="AC5866">
        <v>0</v>
      </c>
      <c r="AD5866">
        <v>0</v>
      </c>
      <c r="AE5866">
        <v>18.811848788292764</v>
      </c>
    </row>
    <row r="5867" spans="1:31" x14ac:dyDescent="0.3">
      <c r="A5867">
        <v>2697779</v>
      </c>
      <c r="B5867">
        <v>1</v>
      </c>
      <c r="C5867" t="s">
        <v>81</v>
      </c>
      <c r="D5867" t="s">
        <v>117</v>
      </c>
      <c r="E5867" t="s">
        <v>145</v>
      </c>
      <c r="F5867" t="s">
        <v>1339</v>
      </c>
      <c r="G5867" t="s">
        <v>176</v>
      </c>
      <c r="H5867" t="s">
        <v>135</v>
      </c>
      <c r="I5867" t="s">
        <v>136</v>
      </c>
      <c r="J5867" t="s">
        <v>137</v>
      </c>
      <c r="K5867" t="s">
        <v>138</v>
      </c>
      <c r="L5867" t="s">
        <v>16397</v>
      </c>
      <c r="M5867" t="s">
        <v>16398</v>
      </c>
      <c r="N5867">
        <v>0.78805555500000002</v>
      </c>
      <c r="O5867">
        <v>2</v>
      </c>
      <c r="P5867">
        <v>152</v>
      </c>
      <c r="Q5867">
        <v>13</v>
      </c>
      <c r="R5867">
        <v>27</v>
      </c>
      <c r="S5867">
        <v>5</v>
      </c>
      <c r="T5867">
        <v>22</v>
      </c>
      <c r="U5867">
        <v>0</v>
      </c>
      <c r="V5867">
        <v>0</v>
      </c>
      <c r="W5867">
        <v>0.16935323778166669</v>
      </c>
      <c r="X5867">
        <v>13.954409446236959</v>
      </c>
      <c r="Y5867">
        <v>132.33237766985306</v>
      </c>
      <c r="Z5867">
        <v>1.2760955488566634</v>
      </c>
      <c r="AA5867">
        <v>8.6742309367257864</v>
      </c>
      <c r="AB5867">
        <v>4.042347025381952</v>
      </c>
      <c r="AC5867">
        <v>0</v>
      </c>
      <c r="AD5867">
        <v>0</v>
      </c>
      <c r="AE5867">
        <v>160.4488138648361</v>
      </c>
    </row>
    <row r="5868" spans="1:31" x14ac:dyDescent="0.3">
      <c r="A5868">
        <v>2697983</v>
      </c>
      <c r="B5868">
        <v>1</v>
      </c>
      <c r="C5868" t="s">
        <v>80</v>
      </c>
      <c r="D5868" t="s">
        <v>90</v>
      </c>
      <c r="E5868" t="s">
        <v>213</v>
      </c>
      <c r="F5868" t="s">
        <v>16399</v>
      </c>
      <c r="G5868" t="s">
        <v>147</v>
      </c>
      <c r="H5868" t="s">
        <v>187</v>
      </c>
      <c r="I5868" t="s">
        <v>136</v>
      </c>
      <c r="J5868" t="s">
        <v>3</v>
      </c>
      <c r="K5868" t="s">
        <v>138</v>
      </c>
      <c r="L5868" t="s">
        <v>16400</v>
      </c>
      <c r="M5868" t="s">
        <v>16401</v>
      </c>
      <c r="N5868">
        <v>1.7438888880000001</v>
      </c>
      <c r="O5868">
        <v>0</v>
      </c>
      <c r="P5868">
        <v>5</v>
      </c>
      <c r="Q5868">
        <v>0</v>
      </c>
      <c r="R5868">
        <v>0</v>
      </c>
      <c r="S5868">
        <v>0</v>
      </c>
      <c r="T5868">
        <v>0</v>
      </c>
      <c r="U5868">
        <v>0</v>
      </c>
      <c r="V5868">
        <v>0</v>
      </c>
      <c r="W5868">
        <v>0</v>
      </c>
      <c r="X5868">
        <v>1.2013435667867882</v>
      </c>
      <c r="Y5868">
        <v>0</v>
      </c>
      <c r="Z5868">
        <v>0</v>
      </c>
      <c r="AA5868">
        <v>0</v>
      </c>
      <c r="AB5868">
        <v>0</v>
      </c>
      <c r="AC5868">
        <v>0</v>
      </c>
      <c r="AD5868">
        <v>0</v>
      </c>
      <c r="AE5868">
        <v>1.2013435667867882</v>
      </c>
    </row>
    <row r="5869" spans="1:31" x14ac:dyDescent="0.3">
      <c r="A5869">
        <v>2706256</v>
      </c>
      <c r="B5869">
        <v>1</v>
      </c>
      <c r="C5869" t="s">
        <v>80</v>
      </c>
      <c r="D5869" t="s">
        <v>93</v>
      </c>
      <c r="E5869" t="s">
        <v>160</v>
      </c>
      <c r="F5869" t="s">
        <v>16402</v>
      </c>
      <c r="G5869" t="s">
        <v>346</v>
      </c>
      <c r="H5869" t="s">
        <v>135</v>
      </c>
      <c r="I5869" t="s">
        <v>136</v>
      </c>
      <c r="J5869" t="s">
        <v>137</v>
      </c>
      <c r="K5869" t="s">
        <v>166</v>
      </c>
      <c r="L5869" t="s">
        <v>16403</v>
      </c>
      <c r="M5869" t="s">
        <v>16404</v>
      </c>
      <c r="N5869">
        <v>12.134722222000001</v>
      </c>
      <c r="O5869">
        <v>0</v>
      </c>
      <c r="P5869">
        <v>124</v>
      </c>
      <c r="Q5869">
        <v>15</v>
      </c>
      <c r="R5869">
        <v>17</v>
      </c>
      <c r="S5869">
        <v>2</v>
      </c>
      <c r="T5869">
        <v>59</v>
      </c>
      <c r="U5869">
        <v>1</v>
      </c>
      <c r="V5869">
        <v>0</v>
      </c>
      <c r="W5869">
        <v>0</v>
      </c>
      <c r="X5869">
        <v>252.68021417633884</v>
      </c>
      <c r="Y5869">
        <v>806.11823494661871</v>
      </c>
      <c r="Z5869">
        <v>326.22356168771358</v>
      </c>
      <c r="AA5869">
        <v>131.4005718940949</v>
      </c>
      <c r="AB5869">
        <v>667.77756975210377</v>
      </c>
      <c r="AC5869">
        <v>0</v>
      </c>
      <c r="AD5869">
        <v>0</v>
      </c>
      <c r="AE5869">
        <v>2184.2001524568695</v>
      </c>
    </row>
    <row r="5870" spans="1:31" x14ac:dyDescent="0.3">
      <c r="A5870">
        <v>2689161</v>
      </c>
      <c r="B5870">
        <v>1</v>
      </c>
      <c r="C5870" t="s">
        <v>81</v>
      </c>
      <c r="D5870" t="s">
        <v>121</v>
      </c>
      <c r="E5870" t="s">
        <v>132</v>
      </c>
      <c r="F5870" t="s">
        <v>8919</v>
      </c>
      <c r="G5870" t="s">
        <v>134</v>
      </c>
      <c r="H5870" t="s">
        <v>135</v>
      </c>
      <c r="I5870" t="s">
        <v>136</v>
      </c>
      <c r="J5870" t="s">
        <v>137</v>
      </c>
      <c r="K5870" t="s">
        <v>138</v>
      </c>
      <c r="L5870" t="s">
        <v>16405</v>
      </c>
      <c r="M5870" t="s">
        <v>16406</v>
      </c>
      <c r="N5870">
        <v>0.123611111</v>
      </c>
      <c r="O5870">
        <v>4</v>
      </c>
      <c r="P5870">
        <v>728</v>
      </c>
      <c r="Q5870">
        <v>0</v>
      </c>
      <c r="R5870">
        <v>13</v>
      </c>
      <c r="S5870">
        <v>0</v>
      </c>
      <c r="T5870">
        <v>49</v>
      </c>
      <c r="U5870">
        <v>0</v>
      </c>
      <c r="V5870">
        <v>0</v>
      </c>
      <c r="W5870">
        <v>0.64037751573276369</v>
      </c>
      <c r="X5870">
        <v>7.9458325123684412</v>
      </c>
      <c r="Y5870">
        <v>0</v>
      </c>
      <c r="Z5870">
        <v>0.27907752481549575</v>
      </c>
      <c r="AA5870">
        <v>0</v>
      </c>
      <c r="AB5870">
        <v>1.0309821240362294</v>
      </c>
      <c r="AC5870">
        <v>0</v>
      </c>
      <c r="AD5870">
        <v>0</v>
      </c>
      <c r="AE5870">
        <v>9.8962696769529295</v>
      </c>
    </row>
    <row r="5871" spans="1:31" x14ac:dyDescent="0.3">
      <c r="A5871">
        <v>2695086</v>
      </c>
      <c r="B5871">
        <v>1</v>
      </c>
      <c r="C5871" t="s">
        <v>81</v>
      </c>
      <c r="D5871" t="s">
        <v>119</v>
      </c>
      <c r="E5871" t="s">
        <v>145</v>
      </c>
      <c r="F5871" t="s">
        <v>16407</v>
      </c>
      <c r="G5871" t="s">
        <v>134</v>
      </c>
      <c r="H5871" t="s">
        <v>135</v>
      </c>
      <c r="I5871" t="s">
        <v>136</v>
      </c>
      <c r="J5871" t="s">
        <v>137</v>
      </c>
      <c r="K5871" t="s">
        <v>138</v>
      </c>
      <c r="L5871" t="s">
        <v>16408</v>
      </c>
      <c r="M5871" t="s">
        <v>16409</v>
      </c>
      <c r="N5871">
        <v>0.72527777699999996</v>
      </c>
      <c r="O5871">
        <v>2</v>
      </c>
      <c r="P5871">
        <v>1006</v>
      </c>
      <c r="Q5871">
        <v>61</v>
      </c>
      <c r="R5871">
        <v>132</v>
      </c>
      <c r="S5871">
        <v>2</v>
      </c>
      <c r="T5871">
        <v>78</v>
      </c>
      <c r="U5871">
        <v>0</v>
      </c>
      <c r="V5871">
        <v>0</v>
      </c>
      <c r="W5871">
        <v>0.25494186547000003</v>
      </c>
      <c r="X5871">
        <v>121.65794454506354</v>
      </c>
      <c r="Y5871">
        <v>54.026148502106423</v>
      </c>
      <c r="Z5871">
        <v>126.69296212388248</v>
      </c>
      <c r="AA5871">
        <v>1.0299497231400001</v>
      </c>
      <c r="AB5871">
        <v>23.720332278476999</v>
      </c>
      <c r="AC5871">
        <v>0</v>
      </c>
      <c r="AD5871">
        <v>0</v>
      </c>
      <c r="AE5871">
        <v>327.38227903813942</v>
      </c>
    </row>
    <row r="5872" spans="1:31" x14ac:dyDescent="0.3">
      <c r="A5872">
        <v>2692804</v>
      </c>
      <c r="B5872">
        <v>1</v>
      </c>
      <c r="C5872" t="s">
        <v>81</v>
      </c>
      <c r="D5872" t="s">
        <v>112</v>
      </c>
      <c r="E5872" t="s">
        <v>160</v>
      </c>
      <c r="F5872" t="s">
        <v>1151</v>
      </c>
      <c r="G5872" t="s">
        <v>346</v>
      </c>
      <c r="H5872" t="s">
        <v>135</v>
      </c>
      <c r="I5872" t="s">
        <v>136</v>
      </c>
      <c r="J5872" t="s">
        <v>137</v>
      </c>
      <c r="K5872" t="s">
        <v>166</v>
      </c>
      <c r="L5872" t="s">
        <v>16410</v>
      </c>
      <c r="M5872" t="s">
        <v>16411</v>
      </c>
      <c r="N5872">
        <v>8.5277776999999999E-2</v>
      </c>
      <c r="O5872">
        <v>3</v>
      </c>
      <c r="P5872">
        <v>1290</v>
      </c>
      <c r="Q5872">
        <v>5</v>
      </c>
      <c r="R5872">
        <v>38</v>
      </c>
      <c r="S5872">
        <v>7</v>
      </c>
      <c r="T5872">
        <v>69</v>
      </c>
      <c r="U5872">
        <v>0</v>
      </c>
      <c r="V5872">
        <v>0</v>
      </c>
      <c r="W5872">
        <v>5.2384231992500002E-2</v>
      </c>
      <c r="X5872">
        <v>7.7657341475399306</v>
      </c>
      <c r="Y5872">
        <v>2.4167320324951129</v>
      </c>
      <c r="Z5872">
        <v>0.93157864733882911</v>
      </c>
      <c r="AA5872">
        <v>2.0745569771592129</v>
      </c>
      <c r="AB5872">
        <v>1.5657593724675345</v>
      </c>
      <c r="AC5872">
        <v>0</v>
      </c>
      <c r="AD5872">
        <v>0</v>
      </c>
      <c r="AE5872">
        <v>14.806745408993121</v>
      </c>
    </row>
    <row r="5873" spans="1:31" x14ac:dyDescent="0.3">
      <c r="A5873">
        <v>2692810</v>
      </c>
      <c r="B5873">
        <v>1</v>
      </c>
      <c r="C5873" t="s">
        <v>81</v>
      </c>
      <c r="D5873" t="s">
        <v>112</v>
      </c>
      <c r="E5873" t="s">
        <v>160</v>
      </c>
      <c r="F5873" t="s">
        <v>16412</v>
      </c>
      <c r="G5873" t="s">
        <v>134</v>
      </c>
      <c r="H5873" t="s">
        <v>135</v>
      </c>
      <c r="I5873" t="s">
        <v>136</v>
      </c>
      <c r="J5873" t="s">
        <v>137</v>
      </c>
      <c r="K5873" t="s">
        <v>138</v>
      </c>
      <c r="L5873" t="s">
        <v>16413</v>
      </c>
      <c r="M5873" t="s">
        <v>16414</v>
      </c>
      <c r="N5873">
        <v>1.1077777769999999</v>
      </c>
      <c r="O5873">
        <v>3</v>
      </c>
      <c r="P5873">
        <v>0</v>
      </c>
      <c r="Q5873">
        <v>29</v>
      </c>
      <c r="R5873">
        <v>12</v>
      </c>
      <c r="S5873">
        <v>6</v>
      </c>
      <c r="T5873">
        <v>1</v>
      </c>
      <c r="U5873">
        <v>2</v>
      </c>
      <c r="V5873">
        <v>0</v>
      </c>
      <c r="W5873">
        <v>4.9049830082563535</v>
      </c>
      <c r="X5873">
        <v>0</v>
      </c>
      <c r="Y5873">
        <v>40.368889195236655</v>
      </c>
      <c r="Z5873">
        <v>6.6820783724017883</v>
      </c>
      <c r="AA5873">
        <v>31.327774985158992</v>
      </c>
      <c r="AB5873">
        <v>0</v>
      </c>
      <c r="AC5873">
        <v>372.00564487480511</v>
      </c>
      <c r="AD5873">
        <v>0</v>
      </c>
      <c r="AE5873">
        <v>455.28937043585893</v>
      </c>
    </row>
    <row r="5874" spans="1:31" x14ac:dyDescent="0.3">
      <c r="A5874">
        <v>2692829</v>
      </c>
      <c r="B5874">
        <v>1</v>
      </c>
      <c r="C5874" t="s">
        <v>81</v>
      </c>
      <c r="D5874" t="s">
        <v>112</v>
      </c>
      <c r="E5874" t="s">
        <v>145</v>
      </c>
      <c r="F5874" t="s">
        <v>9991</v>
      </c>
      <c r="G5874" t="s">
        <v>346</v>
      </c>
      <c r="H5874" t="s">
        <v>135</v>
      </c>
      <c r="I5874" t="s">
        <v>136</v>
      </c>
      <c r="J5874" t="s">
        <v>137</v>
      </c>
      <c r="K5874" t="s">
        <v>166</v>
      </c>
      <c r="L5874" t="s">
        <v>16415</v>
      </c>
      <c r="M5874" t="s">
        <v>16416</v>
      </c>
      <c r="N5874">
        <v>8.0416666659999994</v>
      </c>
      <c r="O5874">
        <v>3</v>
      </c>
      <c r="P5874">
        <v>714</v>
      </c>
      <c r="Q5874">
        <v>2</v>
      </c>
      <c r="R5874">
        <v>20</v>
      </c>
      <c r="S5874">
        <v>5</v>
      </c>
      <c r="T5874">
        <v>51</v>
      </c>
      <c r="U5874">
        <v>0</v>
      </c>
      <c r="V5874">
        <v>0</v>
      </c>
      <c r="W5874">
        <v>4.9968895290299997</v>
      </c>
      <c r="X5874">
        <v>412.27990109650011</v>
      </c>
      <c r="Y5874">
        <v>114.28517514788486</v>
      </c>
      <c r="Z5874">
        <v>33.726838236301774</v>
      </c>
      <c r="AA5874">
        <v>114.06230110100832</v>
      </c>
      <c r="AB5874">
        <v>106.29527563226058</v>
      </c>
      <c r="AC5874">
        <v>0</v>
      </c>
      <c r="AD5874">
        <v>0</v>
      </c>
      <c r="AE5874">
        <v>785.64638074298557</v>
      </c>
    </row>
    <row r="5875" spans="1:31" x14ac:dyDescent="0.3">
      <c r="A5875">
        <v>2694371</v>
      </c>
      <c r="B5875">
        <v>1</v>
      </c>
      <c r="C5875" t="s">
        <v>81</v>
      </c>
      <c r="D5875" t="s">
        <v>112</v>
      </c>
      <c r="E5875" t="s">
        <v>160</v>
      </c>
      <c r="F5875" t="s">
        <v>16417</v>
      </c>
      <c r="G5875" t="s">
        <v>134</v>
      </c>
      <c r="H5875" t="s">
        <v>135</v>
      </c>
      <c r="I5875" t="s">
        <v>136</v>
      </c>
      <c r="J5875" t="s">
        <v>137</v>
      </c>
      <c r="K5875" t="s">
        <v>138</v>
      </c>
      <c r="L5875" t="s">
        <v>16418</v>
      </c>
      <c r="M5875" t="s">
        <v>16419</v>
      </c>
      <c r="N5875">
        <v>0.34444444400000002</v>
      </c>
      <c r="O5875">
        <v>1</v>
      </c>
      <c r="P5875">
        <v>1154</v>
      </c>
      <c r="Q5875">
        <v>58</v>
      </c>
      <c r="R5875">
        <v>86</v>
      </c>
      <c r="S5875">
        <v>5</v>
      </c>
      <c r="T5875">
        <v>149</v>
      </c>
      <c r="U5875">
        <v>1</v>
      </c>
      <c r="V5875">
        <v>0</v>
      </c>
      <c r="W5875">
        <v>8.7124714666666658E-2</v>
      </c>
      <c r="X5875">
        <v>81.535921490243396</v>
      </c>
      <c r="Y5875">
        <v>16.278625368622933</v>
      </c>
      <c r="Z5875">
        <v>21.991403955083335</v>
      </c>
      <c r="AA5875">
        <v>1.3801927258253666</v>
      </c>
      <c r="AB5875">
        <v>18.015572675363277</v>
      </c>
      <c r="AC5875">
        <v>27.001206902266663</v>
      </c>
      <c r="AD5875">
        <v>0</v>
      </c>
      <c r="AE5875">
        <v>166.29004783207165</v>
      </c>
    </row>
    <row r="5876" spans="1:31" x14ac:dyDescent="0.3">
      <c r="A5876">
        <v>2704042</v>
      </c>
      <c r="B5876">
        <v>1</v>
      </c>
      <c r="C5876" t="s">
        <v>80</v>
      </c>
      <c r="D5876" t="s">
        <v>82</v>
      </c>
      <c r="E5876" t="s">
        <v>213</v>
      </c>
      <c r="F5876" t="s">
        <v>16420</v>
      </c>
      <c r="G5876" t="s">
        <v>688</v>
      </c>
      <c r="H5876" t="s">
        <v>187</v>
      </c>
      <c r="I5876" t="s">
        <v>136</v>
      </c>
      <c r="J5876" t="s">
        <v>137</v>
      </c>
      <c r="K5876" t="s">
        <v>138</v>
      </c>
      <c r="L5876" t="s">
        <v>16421</v>
      </c>
      <c r="M5876" t="s">
        <v>16422</v>
      </c>
      <c r="N5876">
        <v>1.420555555</v>
      </c>
      <c r="O5876">
        <v>0</v>
      </c>
      <c r="P5876">
        <v>1</v>
      </c>
      <c r="Q5876">
        <v>0</v>
      </c>
      <c r="R5876">
        <v>0</v>
      </c>
      <c r="S5876">
        <v>0</v>
      </c>
      <c r="T5876">
        <v>0</v>
      </c>
      <c r="U5876">
        <v>0</v>
      </c>
      <c r="V5876">
        <v>0</v>
      </c>
      <c r="W5876">
        <v>0</v>
      </c>
      <c r="X5876">
        <v>0.57390305709484934</v>
      </c>
      <c r="Y5876">
        <v>0</v>
      </c>
      <c r="Z5876">
        <v>0</v>
      </c>
      <c r="AA5876">
        <v>0</v>
      </c>
      <c r="AB5876">
        <v>0</v>
      </c>
      <c r="AC5876">
        <v>0</v>
      </c>
      <c r="AD5876">
        <v>0</v>
      </c>
      <c r="AE5876">
        <v>0.57390305709484934</v>
      </c>
    </row>
    <row r="5877" spans="1:31" x14ac:dyDescent="0.3">
      <c r="A5877">
        <v>2704095</v>
      </c>
      <c r="B5877">
        <v>1</v>
      </c>
      <c r="C5877" t="s">
        <v>80</v>
      </c>
      <c r="D5877" t="s">
        <v>92</v>
      </c>
      <c r="E5877" t="s">
        <v>213</v>
      </c>
      <c r="F5877" t="s">
        <v>16423</v>
      </c>
      <c r="G5877" t="s">
        <v>831</v>
      </c>
      <c r="H5877" t="s">
        <v>187</v>
      </c>
      <c r="I5877" t="s">
        <v>136</v>
      </c>
      <c r="J5877" t="s">
        <v>137</v>
      </c>
      <c r="K5877" t="s">
        <v>138</v>
      </c>
      <c r="L5877" t="s">
        <v>16424</v>
      </c>
      <c r="M5877" t="s">
        <v>16425</v>
      </c>
      <c r="N5877">
        <v>0.92222222200000004</v>
      </c>
      <c r="O5877">
        <v>0</v>
      </c>
      <c r="P5877">
        <v>1</v>
      </c>
      <c r="Q5877">
        <v>0</v>
      </c>
      <c r="R5877">
        <v>0</v>
      </c>
      <c r="S5877">
        <v>0</v>
      </c>
      <c r="T5877">
        <v>0</v>
      </c>
      <c r="U5877">
        <v>0</v>
      </c>
      <c r="V5877">
        <v>0</v>
      </c>
      <c r="W5877">
        <v>0</v>
      </c>
      <c r="X5877">
        <v>0.61519146739895425</v>
      </c>
      <c r="Y5877">
        <v>0</v>
      </c>
      <c r="Z5877">
        <v>0</v>
      </c>
      <c r="AA5877">
        <v>0</v>
      </c>
      <c r="AB5877">
        <v>0</v>
      </c>
      <c r="AC5877">
        <v>0</v>
      </c>
      <c r="AD5877">
        <v>0</v>
      </c>
      <c r="AE5877">
        <v>0.61519146739895425</v>
      </c>
    </row>
    <row r="5878" spans="1:31" x14ac:dyDescent="0.3">
      <c r="A5878">
        <v>2704102</v>
      </c>
      <c r="B5878">
        <v>1</v>
      </c>
      <c r="C5878" t="s">
        <v>80</v>
      </c>
      <c r="D5878" t="s">
        <v>100</v>
      </c>
      <c r="E5878" t="s">
        <v>184</v>
      </c>
      <c r="F5878" t="s">
        <v>16426</v>
      </c>
      <c r="G5878" t="s">
        <v>186</v>
      </c>
      <c r="H5878" t="s">
        <v>187</v>
      </c>
      <c r="I5878" t="s">
        <v>136</v>
      </c>
      <c r="J5878" t="s">
        <v>137</v>
      </c>
      <c r="K5878" t="s">
        <v>138</v>
      </c>
      <c r="L5878" t="s">
        <v>16427</v>
      </c>
      <c r="M5878" t="s">
        <v>16428</v>
      </c>
      <c r="N5878">
        <v>0.98333333300000003</v>
      </c>
      <c r="O5878">
        <v>0</v>
      </c>
      <c r="P5878">
        <v>10</v>
      </c>
      <c r="Q5878">
        <v>0</v>
      </c>
      <c r="R5878">
        <v>0</v>
      </c>
      <c r="S5878">
        <v>0</v>
      </c>
      <c r="T5878">
        <v>1</v>
      </c>
      <c r="U5878">
        <v>0</v>
      </c>
      <c r="V5878">
        <v>0</v>
      </c>
      <c r="W5878">
        <v>0</v>
      </c>
      <c r="X5878">
        <v>2.1761289637320664</v>
      </c>
      <c r="Y5878">
        <v>0</v>
      </c>
      <c r="Z5878">
        <v>0</v>
      </c>
      <c r="AA5878">
        <v>0</v>
      </c>
      <c r="AB5878">
        <v>3.0005471700367339E-2</v>
      </c>
      <c r="AC5878">
        <v>0</v>
      </c>
      <c r="AD5878">
        <v>0</v>
      </c>
      <c r="AE5878">
        <v>2.2061344354324337</v>
      </c>
    </row>
    <row r="5879" spans="1:31" x14ac:dyDescent="0.3">
      <c r="A5879">
        <v>2701542</v>
      </c>
      <c r="B5879">
        <v>1</v>
      </c>
      <c r="C5879" t="s">
        <v>80</v>
      </c>
      <c r="D5879" t="s">
        <v>100</v>
      </c>
      <c r="E5879" t="s">
        <v>160</v>
      </c>
      <c r="F5879" t="s">
        <v>16429</v>
      </c>
      <c r="G5879" t="s">
        <v>346</v>
      </c>
      <c r="H5879" t="s">
        <v>135</v>
      </c>
      <c r="I5879" t="s">
        <v>136</v>
      </c>
      <c r="J5879" t="s">
        <v>137</v>
      </c>
      <c r="K5879" t="s">
        <v>166</v>
      </c>
      <c r="L5879" t="s">
        <v>16430</v>
      </c>
      <c r="M5879" t="s">
        <v>16431</v>
      </c>
      <c r="N5879">
        <v>5.4894444440000001</v>
      </c>
      <c r="O5879">
        <v>0</v>
      </c>
      <c r="P5879">
        <v>1283</v>
      </c>
      <c r="Q5879">
        <v>0</v>
      </c>
      <c r="R5879">
        <v>48</v>
      </c>
      <c r="S5879">
        <v>5</v>
      </c>
      <c r="T5879">
        <v>42</v>
      </c>
      <c r="U5879">
        <v>0</v>
      </c>
      <c r="V5879">
        <v>0</v>
      </c>
      <c r="W5879">
        <v>0</v>
      </c>
      <c r="X5879">
        <v>585.05227965027746</v>
      </c>
      <c r="Y5879">
        <v>0</v>
      </c>
      <c r="Z5879">
        <v>44.40263854574382</v>
      </c>
      <c r="AA5879">
        <v>175.94203000403422</v>
      </c>
      <c r="AB5879">
        <v>168.00733313265766</v>
      </c>
      <c r="AC5879">
        <v>0</v>
      </c>
      <c r="AD5879">
        <v>0</v>
      </c>
      <c r="AE5879">
        <v>973.40428133271314</v>
      </c>
    </row>
    <row r="5880" spans="1:31" x14ac:dyDescent="0.3">
      <c r="A5880">
        <v>2702072</v>
      </c>
      <c r="B5880">
        <v>1</v>
      </c>
      <c r="C5880" t="s">
        <v>81</v>
      </c>
      <c r="D5880" t="s">
        <v>114</v>
      </c>
      <c r="E5880" t="s">
        <v>145</v>
      </c>
      <c r="F5880" t="s">
        <v>2166</v>
      </c>
      <c r="G5880" t="s">
        <v>176</v>
      </c>
      <c r="H5880" t="s">
        <v>135</v>
      </c>
      <c r="I5880" t="s">
        <v>136</v>
      </c>
      <c r="J5880" t="s">
        <v>137</v>
      </c>
      <c r="K5880" t="s">
        <v>138</v>
      </c>
      <c r="L5880" t="s">
        <v>16432</v>
      </c>
      <c r="M5880" t="s">
        <v>16433</v>
      </c>
      <c r="N5880">
        <v>3.9002777769999999</v>
      </c>
      <c r="O5880">
        <v>0</v>
      </c>
      <c r="P5880">
        <v>107</v>
      </c>
      <c r="Q5880">
        <v>0</v>
      </c>
      <c r="R5880">
        <v>0</v>
      </c>
      <c r="S5880">
        <v>0</v>
      </c>
      <c r="T5880">
        <v>8</v>
      </c>
      <c r="U5880">
        <v>0</v>
      </c>
      <c r="V5880">
        <v>0</v>
      </c>
      <c r="W5880">
        <v>0</v>
      </c>
      <c r="X5880">
        <v>46.776410506004581</v>
      </c>
      <c r="Y5880">
        <v>0</v>
      </c>
      <c r="Z5880">
        <v>0</v>
      </c>
      <c r="AA5880">
        <v>0</v>
      </c>
      <c r="AB5880">
        <v>2.0474427160677018</v>
      </c>
      <c r="AC5880">
        <v>0</v>
      </c>
      <c r="AD5880">
        <v>0</v>
      </c>
      <c r="AE5880">
        <v>48.82385322207228</v>
      </c>
    </row>
    <row r="5881" spans="1:31" x14ac:dyDescent="0.3">
      <c r="A5881">
        <v>2703596</v>
      </c>
      <c r="B5881">
        <v>1</v>
      </c>
      <c r="C5881" t="s">
        <v>80</v>
      </c>
      <c r="D5881" t="s">
        <v>93</v>
      </c>
      <c r="E5881" t="s">
        <v>132</v>
      </c>
      <c r="F5881" t="s">
        <v>16434</v>
      </c>
      <c r="G5881" t="s">
        <v>165</v>
      </c>
      <c r="H5881" t="s">
        <v>135</v>
      </c>
      <c r="I5881" t="s">
        <v>136</v>
      </c>
      <c r="J5881" t="s">
        <v>137</v>
      </c>
      <c r="K5881" t="s">
        <v>166</v>
      </c>
      <c r="L5881" t="s">
        <v>16435</v>
      </c>
      <c r="M5881" t="s">
        <v>16436</v>
      </c>
      <c r="N5881">
        <v>7.6966666659999996</v>
      </c>
      <c r="O5881">
        <v>0</v>
      </c>
      <c r="P5881">
        <v>53</v>
      </c>
      <c r="Q5881">
        <v>4</v>
      </c>
      <c r="R5881">
        <v>123</v>
      </c>
      <c r="S5881">
        <v>3</v>
      </c>
      <c r="T5881">
        <v>55</v>
      </c>
      <c r="U5881">
        <v>0</v>
      </c>
      <c r="V5881">
        <v>0</v>
      </c>
      <c r="W5881">
        <v>0</v>
      </c>
      <c r="X5881">
        <v>87.157836210943572</v>
      </c>
      <c r="Y5881">
        <v>319.2463054154756</v>
      </c>
      <c r="Z5881">
        <v>1831.7960123987916</v>
      </c>
      <c r="AA5881">
        <v>64.148122842305568</v>
      </c>
      <c r="AB5881">
        <v>585.64270111009159</v>
      </c>
      <c r="AC5881">
        <v>0</v>
      </c>
      <c r="AD5881">
        <v>0</v>
      </c>
      <c r="AE5881">
        <v>2887.9909779776081</v>
      </c>
    </row>
    <row r="5882" spans="1:31" x14ac:dyDescent="0.3">
      <c r="A5882">
        <v>2703669</v>
      </c>
      <c r="B5882">
        <v>1</v>
      </c>
      <c r="C5882" t="s">
        <v>80</v>
      </c>
      <c r="D5882" t="s">
        <v>93</v>
      </c>
      <c r="E5882" t="s">
        <v>244</v>
      </c>
      <c r="F5882" t="s">
        <v>1701</v>
      </c>
      <c r="G5882" t="s">
        <v>346</v>
      </c>
      <c r="H5882" t="s">
        <v>187</v>
      </c>
      <c r="I5882" t="s">
        <v>136</v>
      </c>
      <c r="J5882" t="s">
        <v>137</v>
      </c>
      <c r="K5882" t="s">
        <v>166</v>
      </c>
      <c r="L5882" t="s">
        <v>16437</v>
      </c>
      <c r="M5882" t="s">
        <v>16438</v>
      </c>
      <c r="N5882">
        <v>7.7080555549999996</v>
      </c>
      <c r="O5882">
        <v>0</v>
      </c>
      <c r="P5882">
        <v>37</v>
      </c>
      <c r="Q5882">
        <v>0</v>
      </c>
      <c r="R5882">
        <v>57</v>
      </c>
      <c r="S5882">
        <v>0</v>
      </c>
      <c r="T5882">
        <v>14</v>
      </c>
      <c r="U5882">
        <v>0</v>
      </c>
      <c r="V5882">
        <v>0</v>
      </c>
      <c r="W5882">
        <v>0</v>
      </c>
      <c r="X5882">
        <v>64.654618469517274</v>
      </c>
      <c r="Y5882">
        <v>0</v>
      </c>
      <c r="Z5882">
        <v>381.40653021128929</v>
      </c>
      <c r="AA5882">
        <v>0</v>
      </c>
      <c r="AB5882">
        <v>76.388844536639084</v>
      </c>
      <c r="AC5882">
        <v>0</v>
      </c>
      <c r="AD5882">
        <v>0</v>
      </c>
      <c r="AE5882">
        <v>522.44999321744569</v>
      </c>
    </row>
    <row r="5883" spans="1:31" x14ac:dyDescent="0.3">
      <c r="A5883">
        <v>2703844</v>
      </c>
      <c r="B5883">
        <v>1</v>
      </c>
      <c r="C5883" t="s">
        <v>80</v>
      </c>
      <c r="D5883" t="s">
        <v>84</v>
      </c>
      <c r="E5883" t="s">
        <v>213</v>
      </c>
      <c r="F5883" t="s">
        <v>16439</v>
      </c>
      <c r="G5883" t="s">
        <v>147</v>
      </c>
      <c r="H5883" t="s">
        <v>187</v>
      </c>
      <c r="I5883" t="s">
        <v>136</v>
      </c>
      <c r="J5883" t="s">
        <v>3</v>
      </c>
      <c r="K5883" t="s">
        <v>138</v>
      </c>
      <c r="L5883" t="s">
        <v>16440</v>
      </c>
      <c r="M5883" t="s">
        <v>16441</v>
      </c>
      <c r="N5883">
        <v>5.778333333</v>
      </c>
      <c r="O5883">
        <v>0</v>
      </c>
      <c r="P5883">
        <v>0</v>
      </c>
      <c r="Q5883">
        <v>0</v>
      </c>
      <c r="R5883">
        <v>0</v>
      </c>
      <c r="S5883">
        <v>0</v>
      </c>
      <c r="T5883">
        <v>1</v>
      </c>
      <c r="U5883">
        <v>0</v>
      </c>
      <c r="V5883">
        <v>0</v>
      </c>
      <c r="W5883">
        <v>0</v>
      </c>
      <c r="X5883">
        <v>0</v>
      </c>
      <c r="Y5883">
        <v>0</v>
      </c>
      <c r="Z5883">
        <v>0</v>
      </c>
      <c r="AA5883">
        <v>0</v>
      </c>
      <c r="AB5883">
        <v>0.18445656002230956</v>
      </c>
      <c r="AC5883">
        <v>0</v>
      </c>
      <c r="AD5883">
        <v>0</v>
      </c>
      <c r="AE5883">
        <v>0.18445656002230956</v>
      </c>
    </row>
    <row r="5884" spans="1:31" x14ac:dyDescent="0.3">
      <c r="A5884">
        <v>2703882</v>
      </c>
      <c r="B5884">
        <v>1</v>
      </c>
      <c r="C5884" t="s">
        <v>80</v>
      </c>
      <c r="D5884" t="s">
        <v>92</v>
      </c>
      <c r="E5884" t="s">
        <v>213</v>
      </c>
      <c r="F5884" t="s">
        <v>16442</v>
      </c>
      <c r="G5884" t="s">
        <v>831</v>
      </c>
      <c r="H5884" t="s">
        <v>187</v>
      </c>
      <c r="I5884" t="s">
        <v>136</v>
      </c>
      <c r="J5884" t="s">
        <v>137</v>
      </c>
      <c r="K5884" t="s">
        <v>138</v>
      </c>
      <c r="L5884" t="s">
        <v>16443</v>
      </c>
      <c r="M5884" t="s">
        <v>16444</v>
      </c>
      <c r="N5884">
        <v>4.9569444440000003</v>
      </c>
      <c r="O5884">
        <v>0</v>
      </c>
      <c r="P5884">
        <v>0</v>
      </c>
      <c r="Q5884">
        <v>0</v>
      </c>
      <c r="R5884">
        <v>1</v>
      </c>
      <c r="S5884">
        <v>0</v>
      </c>
      <c r="T5884">
        <v>0</v>
      </c>
      <c r="U5884">
        <v>0</v>
      </c>
      <c r="V5884">
        <v>0</v>
      </c>
      <c r="W5884">
        <v>0</v>
      </c>
      <c r="X5884">
        <v>0</v>
      </c>
      <c r="Y5884">
        <v>0</v>
      </c>
      <c r="Z5884">
        <v>0</v>
      </c>
      <c r="AA5884">
        <v>0</v>
      </c>
      <c r="AB5884">
        <v>0</v>
      </c>
      <c r="AC5884">
        <v>0</v>
      </c>
      <c r="AD5884">
        <v>0</v>
      </c>
      <c r="AE5884">
        <v>0</v>
      </c>
    </row>
    <row r="5885" spans="1:31" x14ac:dyDescent="0.3">
      <c r="A5885">
        <v>2703950</v>
      </c>
      <c r="B5885">
        <v>1</v>
      </c>
      <c r="C5885" t="s">
        <v>80</v>
      </c>
      <c r="D5885" t="s">
        <v>110</v>
      </c>
      <c r="E5885" t="s">
        <v>160</v>
      </c>
      <c r="F5885" t="s">
        <v>16445</v>
      </c>
      <c r="G5885" t="s">
        <v>165</v>
      </c>
      <c r="H5885" t="s">
        <v>135</v>
      </c>
      <c r="I5885" t="s">
        <v>136</v>
      </c>
      <c r="J5885" t="s">
        <v>137</v>
      </c>
      <c r="K5885" t="s">
        <v>166</v>
      </c>
      <c r="L5885" t="s">
        <v>16446</v>
      </c>
      <c r="M5885" t="s">
        <v>16447</v>
      </c>
      <c r="N5885">
        <v>3.4141666659999999</v>
      </c>
      <c r="O5885">
        <v>0</v>
      </c>
      <c r="P5885">
        <v>2771</v>
      </c>
      <c r="Q5885">
        <v>0</v>
      </c>
      <c r="R5885">
        <v>0</v>
      </c>
      <c r="S5885">
        <v>1</v>
      </c>
      <c r="T5885">
        <v>217</v>
      </c>
      <c r="U5885">
        <v>0</v>
      </c>
      <c r="V5885">
        <v>1</v>
      </c>
      <c r="W5885">
        <v>0</v>
      </c>
      <c r="X5885">
        <v>1986.1062224874202</v>
      </c>
      <c r="Y5885">
        <v>0</v>
      </c>
      <c r="Z5885">
        <v>0</v>
      </c>
      <c r="AA5885">
        <v>5.321447900339999</v>
      </c>
      <c r="AB5885">
        <v>870.79531950843409</v>
      </c>
      <c r="AC5885">
        <v>0</v>
      </c>
      <c r="AD5885">
        <v>67.616710393394868</v>
      </c>
      <c r="AE5885">
        <v>2929.839700289589</v>
      </c>
    </row>
    <row r="5886" spans="1:31" x14ac:dyDescent="0.3">
      <c r="A5886">
        <v>2704011</v>
      </c>
      <c r="B5886">
        <v>1</v>
      </c>
      <c r="C5886" t="s">
        <v>80</v>
      </c>
      <c r="D5886" t="s">
        <v>97</v>
      </c>
      <c r="E5886" t="s">
        <v>213</v>
      </c>
      <c r="F5886" t="s">
        <v>16448</v>
      </c>
      <c r="G5886" t="s">
        <v>688</v>
      </c>
      <c r="H5886" t="s">
        <v>187</v>
      </c>
      <c r="I5886" t="s">
        <v>136</v>
      </c>
      <c r="J5886" t="s">
        <v>137</v>
      </c>
      <c r="K5886" t="s">
        <v>138</v>
      </c>
      <c r="L5886" t="s">
        <v>16449</v>
      </c>
      <c r="M5886" t="s">
        <v>16450</v>
      </c>
      <c r="N5886">
        <v>3.2091666659999998</v>
      </c>
      <c r="O5886">
        <v>0</v>
      </c>
      <c r="P5886">
        <v>2</v>
      </c>
      <c r="Q5886">
        <v>0</v>
      </c>
      <c r="R5886">
        <v>0</v>
      </c>
      <c r="S5886">
        <v>0</v>
      </c>
      <c r="T5886">
        <v>0</v>
      </c>
      <c r="U5886">
        <v>0</v>
      </c>
      <c r="V5886">
        <v>0</v>
      </c>
      <c r="W5886">
        <v>0</v>
      </c>
      <c r="X5886">
        <v>0.89348090877539632</v>
      </c>
      <c r="Y5886">
        <v>0</v>
      </c>
      <c r="Z5886">
        <v>0</v>
      </c>
      <c r="AA5886">
        <v>0</v>
      </c>
      <c r="AB5886">
        <v>0</v>
      </c>
      <c r="AC5886">
        <v>0</v>
      </c>
      <c r="AD5886">
        <v>0</v>
      </c>
      <c r="AE5886">
        <v>0.89348090877539632</v>
      </c>
    </row>
    <row r="5887" spans="1:31" x14ac:dyDescent="0.3">
      <c r="A5887">
        <v>2704037</v>
      </c>
      <c r="B5887">
        <v>1</v>
      </c>
      <c r="C5887" t="s">
        <v>81</v>
      </c>
      <c r="D5887" t="s">
        <v>113</v>
      </c>
      <c r="E5887" t="s">
        <v>145</v>
      </c>
      <c r="F5887" t="s">
        <v>1823</v>
      </c>
      <c r="G5887" t="s">
        <v>134</v>
      </c>
      <c r="H5887" t="s">
        <v>135</v>
      </c>
      <c r="I5887" t="s">
        <v>169</v>
      </c>
      <c r="J5887" t="s">
        <v>137</v>
      </c>
      <c r="K5887" t="s">
        <v>138</v>
      </c>
      <c r="L5887" t="s">
        <v>16451</v>
      </c>
      <c r="M5887" t="s">
        <v>16452</v>
      </c>
      <c r="N5887">
        <v>9.7222220000000008E-3</v>
      </c>
      <c r="O5887">
        <v>2</v>
      </c>
      <c r="P5887">
        <v>253</v>
      </c>
      <c r="Q5887">
        <v>8</v>
      </c>
      <c r="R5887">
        <v>2</v>
      </c>
      <c r="S5887">
        <v>5</v>
      </c>
      <c r="T5887">
        <v>4</v>
      </c>
      <c r="U5887">
        <v>2</v>
      </c>
      <c r="V5887">
        <v>0</v>
      </c>
      <c r="W5887">
        <v>3.5587600999999998E-3</v>
      </c>
      <c r="X5887">
        <v>0.34350897631496546</v>
      </c>
      <c r="Y5887">
        <v>0.18350988270915419</v>
      </c>
      <c r="Z5887">
        <v>5.6819332854569447E-3</v>
      </c>
      <c r="AA5887">
        <v>1.8774420221456666E-2</v>
      </c>
      <c r="AB5887">
        <v>5.1087769565719456E-2</v>
      </c>
      <c r="AC5887">
        <v>1.6114527290574465</v>
      </c>
      <c r="AD5887">
        <v>0</v>
      </c>
      <c r="AE5887">
        <v>2.2175744712541992</v>
      </c>
    </row>
    <row r="5888" spans="1:31" x14ac:dyDescent="0.3">
      <c r="A5888">
        <v>2704094</v>
      </c>
      <c r="B5888">
        <v>1</v>
      </c>
      <c r="C5888" t="s">
        <v>80</v>
      </c>
      <c r="D5888" t="s">
        <v>82</v>
      </c>
      <c r="E5888" t="s">
        <v>213</v>
      </c>
      <c r="F5888" t="s">
        <v>16453</v>
      </c>
      <c r="G5888" t="s">
        <v>688</v>
      </c>
      <c r="H5888" t="s">
        <v>187</v>
      </c>
      <c r="I5888" t="s">
        <v>136</v>
      </c>
      <c r="J5888" t="s">
        <v>137</v>
      </c>
      <c r="K5888" t="s">
        <v>138</v>
      </c>
      <c r="L5888" t="s">
        <v>16454</v>
      </c>
      <c r="M5888" t="s">
        <v>16455</v>
      </c>
      <c r="N5888">
        <v>1.5536111109999999</v>
      </c>
      <c r="O5888">
        <v>0</v>
      </c>
      <c r="P5888">
        <v>1</v>
      </c>
      <c r="Q5888">
        <v>0</v>
      </c>
      <c r="R5888">
        <v>0</v>
      </c>
      <c r="S5888">
        <v>0</v>
      </c>
      <c r="T5888">
        <v>0</v>
      </c>
      <c r="U5888">
        <v>0</v>
      </c>
      <c r="V5888">
        <v>0</v>
      </c>
      <c r="W5888">
        <v>0</v>
      </c>
      <c r="X5888">
        <v>0</v>
      </c>
      <c r="Y5888">
        <v>0</v>
      </c>
      <c r="Z5888">
        <v>0</v>
      </c>
      <c r="AA5888">
        <v>0</v>
      </c>
      <c r="AB5888">
        <v>0</v>
      </c>
      <c r="AC5888">
        <v>0</v>
      </c>
      <c r="AD5888">
        <v>0</v>
      </c>
      <c r="AE5888">
        <v>0</v>
      </c>
    </row>
    <row r="5889" spans="1:31" x14ac:dyDescent="0.3">
      <c r="A5889">
        <v>2703642</v>
      </c>
      <c r="B5889">
        <v>1</v>
      </c>
      <c r="C5889" t="s">
        <v>81</v>
      </c>
      <c r="D5889" t="s">
        <v>113</v>
      </c>
      <c r="E5889" t="s">
        <v>132</v>
      </c>
      <c r="F5889" t="s">
        <v>2772</v>
      </c>
      <c r="G5889" t="s">
        <v>346</v>
      </c>
      <c r="H5889" t="s">
        <v>135</v>
      </c>
      <c r="I5889" t="s">
        <v>136</v>
      </c>
      <c r="J5889" t="s">
        <v>137</v>
      </c>
      <c r="K5889" t="s">
        <v>166</v>
      </c>
      <c r="L5889" t="s">
        <v>16456</v>
      </c>
      <c r="M5889" t="s">
        <v>16457</v>
      </c>
      <c r="N5889">
        <v>5.153611111</v>
      </c>
      <c r="O5889">
        <v>3</v>
      </c>
      <c r="P5889">
        <v>238</v>
      </c>
      <c r="Q5889">
        <v>93</v>
      </c>
      <c r="R5889">
        <v>192</v>
      </c>
      <c r="S5889">
        <v>7</v>
      </c>
      <c r="T5889">
        <v>13</v>
      </c>
      <c r="U5889">
        <v>0</v>
      </c>
      <c r="V5889">
        <v>0</v>
      </c>
      <c r="W5889">
        <v>39.746343034265905</v>
      </c>
      <c r="X5889">
        <v>208.1450269673652</v>
      </c>
      <c r="Y5889">
        <v>581.89044835062396</v>
      </c>
      <c r="Z5889">
        <v>772.43442962744655</v>
      </c>
      <c r="AA5889">
        <v>78.168127266273828</v>
      </c>
      <c r="AB5889">
        <v>51.763886423308264</v>
      </c>
      <c r="AC5889">
        <v>0</v>
      </c>
      <c r="AD5889">
        <v>0</v>
      </c>
      <c r="AE5889">
        <v>1732.1482616692838</v>
      </c>
    </row>
    <row r="5890" spans="1:31" x14ac:dyDescent="0.3">
      <c r="A5890">
        <v>2703779</v>
      </c>
      <c r="B5890">
        <v>1</v>
      </c>
      <c r="C5890" t="s">
        <v>80</v>
      </c>
      <c r="D5890" t="s">
        <v>105</v>
      </c>
      <c r="E5890" t="s">
        <v>213</v>
      </c>
      <c r="F5890" t="s">
        <v>16458</v>
      </c>
      <c r="G5890" t="s">
        <v>831</v>
      </c>
      <c r="H5890" t="s">
        <v>187</v>
      </c>
      <c r="I5890" t="s">
        <v>136</v>
      </c>
      <c r="J5890" t="s">
        <v>137</v>
      </c>
      <c r="K5890" t="s">
        <v>138</v>
      </c>
      <c r="L5890" t="s">
        <v>16459</v>
      </c>
      <c r="M5890" t="s">
        <v>16460</v>
      </c>
      <c r="N5890">
        <v>7.4397222220000003</v>
      </c>
      <c r="O5890">
        <v>0</v>
      </c>
      <c r="P5890">
        <v>9</v>
      </c>
      <c r="Q5890">
        <v>0</v>
      </c>
      <c r="R5890">
        <v>0</v>
      </c>
      <c r="S5890">
        <v>0</v>
      </c>
      <c r="T5890">
        <v>0</v>
      </c>
      <c r="U5890">
        <v>0</v>
      </c>
      <c r="V5890">
        <v>0</v>
      </c>
      <c r="W5890">
        <v>0</v>
      </c>
      <c r="X5890">
        <v>13.996709681910531</v>
      </c>
      <c r="Y5890">
        <v>0</v>
      </c>
      <c r="Z5890">
        <v>0</v>
      </c>
      <c r="AA5890">
        <v>0</v>
      </c>
      <c r="AB5890">
        <v>0</v>
      </c>
      <c r="AC5890">
        <v>0</v>
      </c>
      <c r="AD5890">
        <v>0</v>
      </c>
      <c r="AE5890">
        <v>13.996709681910531</v>
      </c>
    </row>
    <row r="5891" spans="1:31" x14ac:dyDescent="0.3">
      <c r="A5891">
        <v>2703849</v>
      </c>
      <c r="B5891">
        <v>1</v>
      </c>
      <c r="C5891" t="s">
        <v>80</v>
      </c>
      <c r="D5891" t="s">
        <v>105</v>
      </c>
      <c r="E5891" t="s">
        <v>213</v>
      </c>
      <c r="F5891" t="s">
        <v>16461</v>
      </c>
      <c r="G5891" t="s">
        <v>147</v>
      </c>
      <c r="H5891" t="s">
        <v>187</v>
      </c>
      <c r="I5891" t="s">
        <v>136</v>
      </c>
      <c r="J5891" t="s">
        <v>3</v>
      </c>
      <c r="K5891" t="s">
        <v>138</v>
      </c>
      <c r="L5891" t="s">
        <v>16462</v>
      </c>
      <c r="M5891" t="s">
        <v>16463</v>
      </c>
      <c r="N5891">
        <v>7.0730555549999998</v>
      </c>
      <c r="O5891">
        <v>0</v>
      </c>
      <c r="P5891">
        <v>14</v>
      </c>
      <c r="Q5891">
        <v>0</v>
      </c>
      <c r="R5891">
        <v>0</v>
      </c>
      <c r="S5891">
        <v>0</v>
      </c>
      <c r="T5891">
        <v>2</v>
      </c>
      <c r="U5891">
        <v>0</v>
      </c>
      <c r="V5891">
        <v>0</v>
      </c>
      <c r="W5891">
        <v>0</v>
      </c>
      <c r="X5891">
        <v>15.768604259112186</v>
      </c>
      <c r="Y5891">
        <v>0</v>
      </c>
      <c r="Z5891">
        <v>0</v>
      </c>
      <c r="AA5891">
        <v>0</v>
      </c>
      <c r="AB5891">
        <v>8.1811401465527513</v>
      </c>
      <c r="AC5891">
        <v>0</v>
      </c>
      <c r="AD5891">
        <v>0</v>
      </c>
      <c r="AE5891">
        <v>23.949744405664937</v>
      </c>
    </row>
    <row r="5892" spans="1:31" x14ac:dyDescent="0.3">
      <c r="A5892">
        <v>2703864</v>
      </c>
      <c r="B5892">
        <v>1</v>
      </c>
      <c r="C5892" t="s">
        <v>80</v>
      </c>
      <c r="D5892" t="s">
        <v>84</v>
      </c>
      <c r="E5892" t="s">
        <v>213</v>
      </c>
      <c r="F5892" t="s">
        <v>16464</v>
      </c>
      <c r="G5892" t="s">
        <v>688</v>
      </c>
      <c r="H5892" t="s">
        <v>187</v>
      </c>
      <c r="I5892" t="s">
        <v>136</v>
      </c>
      <c r="J5892" t="s">
        <v>137</v>
      </c>
      <c r="K5892" t="s">
        <v>138</v>
      </c>
      <c r="L5892" t="s">
        <v>16465</v>
      </c>
      <c r="M5892" t="s">
        <v>16466</v>
      </c>
      <c r="N5892">
        <v>6.7474999999999996</v>
      </c>
      <c r="O5892">
        <v>0</v>
      </c>
      <c r="P5892">
        <v>4</v>
      </c>
      <c r="Q5892">
        <v>0</v>
      </c>
      <c r="R5892">
        <v>0</v>
      </c>
      <c r="S5892">
        <v>0</v>
      </c>
      <c r="T5892">
        <v>0</v>
      </c>
      <c r="U5892">
        <v>0</v>
      </c>
      <c r="V5892">
        <v>0</v>
      </c>
      <c r="W5892">
        <v>0</v>
      </c>
      <c r="X5892">
        <v>3.6141966360044577</v>
      </c>
      <c r="Y5892">
        <v>0</v>
      </c>
      <c r="Z5892">
        <v>0</v>
      </c>
      <c r="AA5892">
        <v>0</v>
      </c>
      <c r="AB5892">
        <v>0</v>
      </c>
      <c r="AC5892">
        <v>0</v>
      </c>
      <c r="AD5892">
        <v>0</v>
      </c>
      <c r="AE5892">
        <v>3.6141966360044577</v>
      </c>
    </row>
    <row r="5893" spans="1:31" x14ac:dyDescent="0.3">
      <c r="A5893">
        <v>2703874</v>
      </c>
      <c r="B5893">
        <v>1</v>
      </c>
      <c r="C5893" t="s">
        <v>80</v>
      </c>
      <c r="D5893" t="s">
        <v>105</v>
      </c>
      <c r="E5893" t="s">
        <v>184</v>
      </c>
      <c r="F5893" t="s">
        <v>16467</v>
      </c>
      <c r="G5893" t="s">
        <v>186</v>
      </c>
      <c r="H5893" t="s">
        <v>187</v>
      </c>
      <c r="I5893" t="s">
        <v>136</v>
      </c>
      <c r="J5893" t="s">
        <v>137</v>
      </c>
      <c r="K5893" t="s">
        <v>138</v>
      </c>
      <c r="L5893" t="s">
        <v>16468</v>
      </c>
      <c r="M5893" t="s">
        <v>16469</v>
      </c>
      <c r="N5893">
        <v>5.9963888880000003</v>
      </c>
      <c r="O5893">
        <v>0</v>
      </c>
      <c r="P5893">
        <v>74</v>
      </c>
      <c r="Q5893">
        <v>0</v>
      </c>
      <c r="R5893">
        <v>0</v>
      </c>
      <c r="S5893">
        <v>0</v>
      </c>
      <c r="T5893">
        <v>59</v>
      </c>
      <c r="U5893">
        <v>0</v>
      </c>
      <c r="V5893">
        <v>0</v>
      </c>
      <c r="W5893">
        <v>0</v>
      </c>
      <c r="X5893">
        <v>73.779584413806731</v>
      </c>
      <c r="Y5893">
        <v>0</v>
      </c>
      <c r="Z5893">
        <v>0</v>
      </c>
      <c r="AA5893">
        <v>0</v>
      </c>
      <c r="AB5893">
        <v>187.09894271490546</v>
      </c>
      <c r="AC5893">
        <v>0</v>
      </c>
      <c r="AD5893">
        <v>0</v>
      </c>
      <c r="AE5893">
        <v>260.87852712871222</v>
      </c>
    </row>
    <row r="5894" spans="1:31" x14ac:dyDescent="0.3">
      <c r="A5894">
        <v>2703911</v>
      </c>
      <c r="B5894">
        <v>1</v>
      </c>
      <c r="C5894" t="s">
        <v>81</v>
      </c>
      <c r="D5894" t="s">
        <v>127</v>
      </c>
      <c r="E5894" t="s">
        <v>244</v>
      </c>
      <c r="F5894" t="s">
        <v>1213</v>
      </c>
      <c r="G5894" t="s">
        <v>346</v>
      </c>
      <c r="H5894" t="s">
        <v>187</v>
      </c>
      <c r="I5894" t="s">
        <v>136</v>
      </c>
      <c r="J5894" t="s">
        <v>137</v>
      </c>
      <c r="K5894" t="s">
        <v>166</v>
      </c>
      <c r="L5894" t="s">
        <v>16470</v>
      </c>
      <c r="M5894" t="s">
        <v>16471</v>
      </c>
      <c r="N5894">
        <v>5.5533333330000003</v>
      </c>
      <c r="O5894">
        <v>0</v>
      </c>
      <c r="P5894">
        <v>126</v>
      </c>
      <c r="Q5894">
        <v>0</v>
      </c>
      <c r="R5894">
        <v>13</v>
      </c>
      <c r="S5894">
        <v>0</v>
      </c>
      <c r="T5894">
        <v>7</v>
      </c>
      <c r="U5894">
        <v>0</v>
      </c>
      <c r="V5894">
        <v>0</v>
      </c>
      <c r="W5894">
        <v>0</v>
      </c>
      <c r="X5894">
        <v>112.67187191169251</v>
      </c>
      <c r="Y5894">
        <v>0</v>
      </c>
      <c r="Z5894">
        <v>58.581952471191116</v>
      </c>
      <c r="AA5894">
        <v>0</v>
      </c>
      <c r="AB5894">
        <v>7.2564167590141864</v>
      </c>
      <c r="AC5894">
        <v>0</v>
      </c>
      <c r="AD5894">
        <v>0</v>
      </c>
      <c r="AE5894">
        <v>178.51024114189784</v>
      </c>
    </row>
    <row r="5895" spans="1:31" x14ac:dyDescent="0.3">
      <c r="A5895">
        <v>2703974</v>
      </c>
      <c r="B5895">
        <v>1</v>
      </c>
      <c r="C5895" t="s">
        <v>81</v>
      </c>
      <c r="D5895" t="s">
        <v>127</v>
      </c>
      <c r="E5895" t="s">
        <v>244</v>
      </c>
      <c r="F5895" t="s">
        <v>8353</v>
      </c>
      <c r="G5895" t="s">
        <v>165</v>
      </c>
      <c r="H5895" t="s">
        <v>187</v>
      </c>
      <c r="I5895" t="s">
        <v>136</v>
      </c>
      <c r="J5895" t="s">
        <v>137</v>
      </c>
      <c r="K5895" t="s">
        <v>166</v>
      </c>
      <c r="L5895" t="s">
        <v>16472</v>
      </c>
      <c r="M5895" t="s">
        <v>16473</v>
      </c>
      <c r="N5895">
        <v>3.7055555550000001</v>
      </c>
      <c r="O5895">
        <v>0</v>
      </c>
      <c r="P5895">
        <v>213</v>
      </c>
      <c r="Q5895">
        <v>0</v>
      </c>
      <c r="R5895">
        <v>11</v>
      </c>
      <c r="S5895">
        <v>0</v>
      </c>
      <c r="T5895">
        <v>19</v>
      </c>
      <c r="U5895">
        <v>0</v>
      </c>
      <c r="V5895">
        <v>0</v>
      </c>
      <c r="W5895">
        <v>0</v>
      </c>
      <c r="X5895">
        <v>201.77541985513531</v>
      </c>
      <c r="Y5895">
        <v>0</v>
      </c>
      <c r="Z5895">
        <v>45.977248672365235</v>
      </c>
      <c r="AA5895">
        <v>0</v>
      </c>
      <c r="AB5895">
        <v>70.178858997963516</v>
      </c>
      <c r="AC5895">
        <v>0</v>
      </c>
      <c r="AD5895">
        <v>0</v>
      </c>
      <c r="AE5895">
        <v>317.93152752546405</v>
      </c>
    </row>
    <row r="5896" spans="1:31" x14ac:dyDescent="0.3">
      <c r="A5896">
        <v>2704061</v>
      </c>
      <c r="B5896">
        <v>1</v>
      </c>
      <c r="C5896" t="s">
        <v>80</v>
      </c>
      <c r="D5896" t="s">
        <v>97</v>
      </c>
      <c r="E5896" t="s">
        <v>213</v>
      </c>
      <c r="F5896" t="s">
        <v>16474</v>
      </c>
      <c r="G5896" t="s">
        <v>215</v>
      </c>
      <c r="H5896" t="s">
        <v>187</v>
      </c>
      <c r="I5896" t="s">
        <v>136</v>
      </c>
      <c r="J5896" t="s">
        <v>137</v>
      </c>
      <c r="K5896" t="s">
        <v>138</v>
      </c>
      <c r="L5896" t="s">
        <v>16475</v>
      </c>
      <c r="M5896" t="s">
        <v>16476</v>
      </c>
      <c r="N5896">
        <v>3.028611111</v>
      </c>
      <c r="O5896">
        <v>0</v>
      </c>
      <c r="P5896">
        <v>4</v>
      </c>
      <c r="Q5896">
        <v>0</v>
      </c>
      <c r="R5896">
        <v>0</v>
      </c>
      <c r="S5896">
        <v>0</v>
      </c>
      <c r="T5896">
        <v>0</v>
      </c>
      <c r="U5896">
        <v>0</v>
      </c>
      <c r="V5896">
        <v>0</v>
      </c>
      <c r="W5896">
        <v>0</v>
      </c>
      <c r="X5896">
        <v>3.3901231969692844</v>
      </c>
      <c r="Y5896">
        <v>0</v>
      </c>
      <c r="Z5896">
        <v>0</v>
      </c>
      <c r="AA5896">
        <v>0</v>
      </c>
      <c r="AB5896">
        <v>0</v>
      </c>
      <c r="AC5896">
        <v>0</v>
      </c>
      <c r="AD5896">
        <v>0</v>
      </c>
      <c r="AE5896">
        <v>3.3901231969692844</v>
      </c>
    </row>
    <row r="5897" spans="1:31" x14ac:dyDescent="0.3">
      <c r="A5897">
        <v>2704074</v>
      </c>
      <c r="B5897">
        <v>1</v>
      </c>
      <c r="C5897" t="s">
        <v>80</v>
      </c>
      <c r="D5897" t="s">
        <v>94</v>
      </c>
      <c r="E5897" t="s">
        <v>184</v>
      </c>
      <c r="F5897" t="s">
        <v>9400</v>
      </c>
      <c r="G5897" t="s">
        <v>409</v>
      </c>
      <c r="H5897" t="s">
        <v>187</v>
      </c>
      <c r="I5897" t="s">
        <v>136</v>
      </c>
      <c r="J5897" t="s">
        <v>137</v>
      </c>
      <c r="K5897" t="s">
        <v>138</v>
      </c>
      <c r="L5897" t="s">
        <v>16477</v>
      </c>
      <c r="M5897" t="s">
        <v>16478</v>
      </c>
      <c r="N5897">
        <v>3.0072222219999998</v>
      </c>
      <c r="O5897">
        <v>0</v>
      </c>
      <c r="P5897">
        <v>1</v>
      </c>
      <c r="Q5897">
        <v>0</v>
      </c>
      <c r="R5897">
        <v>0</v>
      </c>
      <c r="S5897">
        <v>0</v>
      </c>
      <c r="T5897">
        <v>2</v>
      </c>
      <c r="U5897">
        <v>0</v>
      </c>
      <c r="V5897">
        <v>0</v>
      </c>
      <c r="W5897">
        <v>0</v>
      </c>
      <c r="X5897">
        <v>1.7864594700150451</v>
      </c>
      <c r="Y5897">
        <v>0</v>
      </c>
      <c r="Z5897">
        <v>0</v>
      </c>
      <c r="AA5897">
        <v>0</v>
      </c>
      <c r="AB5897">
        <v>10.541185895629336</v>
      </c>
      <c r="AC5897">
        <v>0</v>
      </c>
      <c r="AD5897">
        <v>0</v>
      </c>
      <c r="AE5897">
        <v>12.327645365644381</v>
      </c>
    </row>
    <row r="5898" spans="1:31" x14ac:dyDescent="0.3">
      <c r="A5898">
        <v>2704105</v>
      </c>
      <c r="B5898">
        <v>1</v>
      </c>
      <c r="C5898" t="s">
        <v>81</v>
      </c>
      <c r="D5898" t="s">
        <v>114</v>
      </c>
      <c r="E5898" t="s">
        <v>428</v>
      </c>
      <c r="F5898" t="s">
        <v>16479</v>
      </c>
      <c r="G5898" t="s">
        <v>1177</v>
      </c>
      <c r="H5898" t="s">
        <v>187</v>
      </c>
      <c r="I5898" t="s">
        <v>136</v>
      </c>
      <c r="J5898" t="s">
        <v>137</v>
      </c>
      <c r="K5898" t="s">
        <v>138</v>
      </c>
      <c r="L5898" t="s">
        <v>16480</v>
      </c>
      <c r="M5898" t="s">
        <v>16481</v>
      </c>
      <c r="N5898">
        <v>2.1586111109999999</v>
      </c>
      <c r="O5898">
        <v>0</v>
      </c>
      <c r="P5898">
        <v>2</v>
      </c>
      <c r="Q5898">
        <v>0</v>
      </c>
      <c r="R5898">
        <v>0</v>
      </c>
      <c r="S5898">
        <v>0</v>
      </c>
      <c r="T5898">
        <v>0</v>
      </c>
      <c r="U5898">
        <v>0</v>
      </c>
      <c r="V5898">
        <v>0</v>
      </c>
      <c r="W5898">
        <v>0</v>
      </c>
      <c r="X5898">
        <v>0.67598890445923854</v>
      </c>
      <c r="Y5898">
        <v>0</v>
      </c>
      <c r="Z5898">
        <v>0</v>
      </c>
      <c r="AA5898">
        <v>0</v>
      </c>
      <c r="AB5898">
        <v>0</v>
      </c>
      <c r="AC5898">
        <v>0</v>
      </c>
      <c r="AD5898">
        <v>0</v>
      </c>
      <c r="AE5898">
        <v>0.67598890445923854</v>
      </c>
    </row>
    <row r="5899" spans="1:31" x14ac:dyDescent="0.3">
      <c r="A5899">
        <v>2704113</v>
      </c>
      <c r="B5899">
        <v>1</v>
      </c>
      <c r="C5899" t="s">
        <v>81</v>
      </c>
      <c r="D5899" t="s">
        <v>112</v>
      </c>
      <c r="E5899" t="s">
        <v>184</v>
      </c>
      <c r="F5899" t="s">
        <v>16482</v>
      </c>
      <c r="G5899" t="s">
        <v>409</v>
      </c>
      <c r="H5899" t="s">
        <v>187</v>
      </c>
      <c r="I5899" t="s">
        <v>136</v>
      </c>
      <c r="J5899" t="s">
        <v>137</v>
      </c>
      <c r="K5899" t="s">
        <v>138</v>
      </c>
      <c r="L5899" t="s">
        <v>16483</v>
      </c>
      <c r="M5899" t="s">
        <v>16484</v>
      </c>
      <c r="N5899">
        <v>0.63</v>
      </c>
      <c r="O5899">
        <v>0</v>
      </c>
      <c r="P5899">
        <v>51</v>
      </c>
      <c r="Q5899">
        <v>0</v>
      </c>
      <c r="R5899">
        <v>2</v>
      </c>
      <c r="S5899">
        <v>0</v>
      </c>
      <c r="T5899">
        <v>3</v>
      </c>
      <c r="U5899">
        <v>0</v>
      </c>
      <c r="V5899">
        <v>0</v>
      </c>
      <c r="W5899">
        <v>0</v>
      </c>
      <c r="X5899">
        <v>7.3911378668251588</v>
      </c>
      <c r="Y5899">
        <v>0</v>
      </c>
      <c r="Z5899">
        <v>9.224632494355501E-3</v>
      </c>
      <c r="AA5899">
        <v>0</v>
      </c>
      <c r="AB5899">
        <v>0.2579502393232555</v>
      </c>
      <c r="AC5899">
        <v>0</v>
      </c>
      <c r="AD5899">
        <v>0</v>
      </c>
      <c r="AE5899">
        <v>7.6583127386427696</v>
      </c>
    </row>
    <row r="5900" spans="1:31" x14ac:dyDescent="0.3">
      <c r="A5900">
        <v>2704118</v>
      </c>
      <c r="B5900">
        <v>1</v>
      </c>
      <c r="C5900" t="s">
        <v>80</v>
      </c>
      <c r="D5900" t="s">
        <v>96</v>
      </c>
      <c r="E5900" t="s">
        <v>213</v>
      </c>
      <c r="F5900" t="s">
        <v>16485</v>
      </c>
      <c r="G5900" t="s">
        <v>831</v>
      </c>
      <c r="H5900" t="s">
        <v>187</v>
      </c>
      <c r="I5900" t="s">
        <v>136</v>
      </c>
      <c r="J5900" t="s">
        <v>137</v>
      </c>
      <c r="K5900" t="s">
        <v>138</v>
      </c>
      <c r="L5900" t="s">
        <v>16486</v>
      </c>
      <c r="M5900" t="s">
        <v>16487</v>
      </c>
      <c r="N5900">
        <v>2.4275000000000002</v>
      </c>
      <c r="O5900">
        <v>0</v>
      </c>
      <c r="P5900">
        <v>2</v>
      </c>
      <c r="Q5900">
        <v>0</v>
      </c>
      <c r="R5900">
        <v>0</v>
      </c>
      <c r="S5900">
        <v>0</v>
      </c>
      <c r="T5900">
        <v>0</v>
      </c>
      <c r="U5900">
        <v>0</v>
      </c>
      <c r="V5900">
        <v>0</v>
      </c>
      <c r="W5900">
        <v>0</v>
      </c>
      <c r="X5900">
        <v>1.8762921574221214</v>
      </c>
      <c r="Y5900">
        <v>0</v>
      </c>
      <c r="Z5900">
        <v>0</v>
      </c>
      <c r="AA5900">
        <v>0</v>
      </c>
      <c r="AB5900">
        <v>0</v>
      </c>
      <c r="AC5900">
        <v>0</v>
      </c>
      <c r="AD5900">
        <v>0</v>
      </c>
      <c r="AE5900">
        <v>1.8762921574221214</v>
      </c>
    </row>
    <row r="5901" spans="1:31" x14ac:dyDescent="0.3">
      <c r="A5901">
        <v>2704158</v>
      </c>
      <c r="B5901">
        <v>1</v>
      </c>
      <c r="C5901" t="s">
        <v>80</v>
      </c>
      <c r="D5901" t="s">
        <v>95</v>
      </c>
      <c r="E5901" t="s">
        <v>428</v>
      </c>
      <c r="F5901" t="s">
        <v>16488</v>
      </c>
      <c r="G5901" t="s">
        <v>409</v>
      </c>
      <c r="H5901" t="s">
        <v>187</v>
      </c>
      <c r="I5901" t="s">
        <v>136</v>
      </c>
      <c r="J5901" t="s">
        <v>137</v>
      </c>
      <c r="K5901" t="s">
        <v>138</v>
      </c>
      <c r="L5901" t="s">
        <v>16489</v>
      </c>
      <c r="M5901" t="s">
        <v>16490</v>
      </c>
      <c r="N5901">
        <v>1.051666666</v>
      </c>
      <c r="O5901">
        <v>0</v>
      </c>
      <c r="P5901">
        <v>21</v>
      </c>
      <c r="Q5901">
        <v>0</v>
      </c>
      <c r="R5901">
        <v>0</v>
      </c>
      <c r="S5901">
        <v>0</v>
      </c>
      <c r="T5901">
        <v>20</v>
      </c>
      <c r="U5901">
        <v>0</v>
      </c>
      <c r="V5901">
        <v>0</v>
      </c>
      <c r="W5901">
        <v>0</v>
      </c>
      <c r="X5901">
        <v>4.51507594437106</v>
      </c>
      <c r="Y5901">
        <v>0</v>
      </c>
      <c r="Z5901">
        <v>0</v>
      </c>
      <c r="AA5901">
        <v>0</v>
      </c>
      <c r="AB5901">
        <v>25.64297397205069</v>
      </c>
      <c r="AC5901">
        <v>0</v>
      </c>
      <c r="AD5901">
        <v>0</v>
      </c>
      <c r="AE5901">
        <v>30.158049916421749</v>
      </c>
    </row>
    <row r="5902" spans="1:31" x14ac:dyDescent="0.3">
      <c r="A5902">
        <v>2704160</v>
      </c>
      <c r="B5902">
        <v>1</v>
      </c>
      <c r="C5902" t="s">
        <v>80</v>
      </c>
      <c r="D5902" t="s">
        <v>104</v>
      </c>
      <c r="E5902" t="s">
        <v>213</v>
      </c>
      <c r="F5902" t="s">
        <v>16491</v>
      </c>
      <c r="G5902" t="s">
        <v>215</v>
      </c>
      <c r="H5902" t="s">
        <v>187</v>
      </c>
      <c r="I5902" t="s">
        <v>136</v>
      </c>
      <c r="J5902" t="s">
        <v>137</v>
      </c>
      <c r="K5902" t="s">
        <v>138</v>
      </c>
      <c r="L5902" t="s">
        <v>16492</v>
      </c>
      <c r="M5902" t="s">
        <v>16493</v>
      </c>
      <c r="N5902">
        <v>1.7030555549999999</v>
      </c>
      <c r="O5902">
        <v>0</v>
      </c>
      <c r="P5902">
        <v>5</v>
      </c>
      <c r="Q5902">
        <v>0</v>
      </c>
      <c r="R5902">
        <v>0</v>
      </c>
      <c r="S5902">
        <v>0</v>
      </c>
      <c r="T5902">
        <v>0</v>
      </c>
      <c r="U5902">
        <v>0</v>
      </c>
      <c r="V5902">
        <v>0</v>
      </c>
      <c r="W5902">
        <v>0</v>
      </c>
      <c r="X5902">
        <v>1.1332724383777038</v>
      </c>
      <c r="Y5902">
        <v>0</v>
      </c>
      <c r="Z5902">
        <v>0</v>
      </c>
      <c r="AA5902">
        <v>0</v>
      </c>
      <c r="AB5902">
        <v>0</v>
      </c>
      <c r="AC5902">
        <v>0</v>
      </c>
      <c r="AD5902">
        <v>0</v>
      </c>
      <c r="AE5902">
        <v>1.1332724383777038</v>
      </c>
    </row>
    <row r="5903" spans="1:31" x14ac:dyDescent="0.3">
      <c r="A5903">
        <v>2704173</v>
      </c>
      <c r="B5903">
        <v>1</v>
      </c>
      <c r="C5903" t="s">
        <v>80</v>
      </c>
      <c r="D5903" t="s">
        <v>89</v>
      </c>
      <c r="E5903" t="s">
        <v>428</v>
      </c>
      <c r="F5903" t="s">
        <v>16494</v>
      </c>
      <c r="G5903" t="s">
        <v>3974</v>
      </c>
      <c r="H5903" t="s">
        <v>187</v>
      </c>
      <c r="I5903" t="s">
        <v>136</v>
      </c>
      <c r="J5903" t="s">
        <v>137</v>
      </c>
      <c r="K5903" t="s">
        <v>138</v>
      </c>
      <c r="L5903" t="s">
        <v>16495</v>
      </c>
      <c r="M5903" t="s">
        <v>16496</v>
      </c>
      <c r="N5903">
        <v>1.6025</v>
      </c>
      <c r="O5903">
        <v>0</v>
      </c>
      <c r="P5903">
        <v>12</v>
      </c>
      <c r="Q5903">
        <v>0</v>
      </c>
      <c r="R5903">
        <v>0</v>
      </c>
      <c r="S5903">
        <v>0</v>
      </c>
      <c r="T5903">
        <v>7</v>
      </c>
      <c r="U5903">
        <v>0</v>
      </c>
      <c r="V5903">
        <v>0</v>
      </c>
      <c r="W5903">
        <v>0</v>
      </c>
      <c r="X5903">
        <v>6.0204601625361658</v>
      </c>
      <c r="Y5903">
        <v>0</v>
      </c>
      <c r="Z5903">
        <v>0</v>
      </c>
      <c r="AA5903">
        <v>0</v>
      </c>
      <c r="AB5903">
        <v>38.67629048076725</v>
      </c>
      <c r="AC5903">
        <v>0</v>
      </c>
      <c r="AD5903">
        <v>0</v>
      </c>
      <c r="AE5903">
        <v>44.696750643303417</v>
      </c>
    </row>
    <row r="5904" spans="1:31" x14ac:dyDescent="0.3">
      <c r="A5904">
        <v>2704179</v>
      </c>
      <c r="B5904">
        <v>1</v>
      </c>
      <c r="C5904" t="s">
        <v>80</v>
      </c>
      <c r="D5904" t="s">
        <v>100</v>
      </c>
      <c r="E5904" t="s">
        <v>184</v>
      </c>
      <c r="F5904" t="s">
        <v>16497</v>
      </c>
      <c r="G5904" t="s">
        <v>186</v>
      </c>
      <c r="H5904" t="s">
        <v>187</v>
      </c>
      <c r="I5904" t="s">
        <v>136</v>
      </c>
      <c r="J5904" t="s">
        <v>137</v>
      </c>
      <c r="K5904" t="s">
        <v>138</v>
      </c>
      <c r="L5904" t="s">
        <v>16498</v>
      </c>
      <c r="M5904" t="s">
        <v>16499</v>
      </c>
      <c r="N5904">
        <v>0.841388888</v>
      </c>
      <c r="O5904">
        <v>0</v>
      </c>
      <c r="P5904">
        <v>55</v>
      </c>
      <c r="Q5904">
        <v>0</v>
      </c>
      <c r="R5904">
        <v>4</v>
      </c>
      <c r="S5904">
        <v>0</v>
      </c>
      <c r="T5904">
        <v>1</v>
      </c>
      <c r="U5904">
        <v>0</v>
      </c>
      <c r="V5904">
        <v>0</v>
      </c>
      <c r="W5904">
        <v>0</v>
      </c>
      <c r="X5904">
        <v>14.168571362021488</v>
      </c>
      <c r="Y5904">
        <v>0</v>
      </c>
      <c r="Z5904">
        <v>2.4975536613427129</v>
      </c>
      <c r="AA5904">
        <v>0</v>
      </c>
      <c r="AB5904">
        <v>1.23641352562</v>
      </c>
      <c r="AC5904">
        <v>0</v>
      </c>
      <c r="AD5904">
        <v>0</v>
      </c>
      <c r="AE5904">
        <v>17.902538548984204</v>
      </c>
    </row>
    <row r="5905" spans="1:31" x14ac:dyDescent="0.3">
      <c r="A5905">
        <v>2693652</v>
      </c>
      <c r="B5905">
        <v>1</v>
      </c>
      <c r="C5905" t="s">
        <v>80</v>
      </c>
      <c r="D5905" t="s">
        <v>107</v>
      </c>
      <c r="E5905" t="s">
        <v>132</v>
      </c>
      <c r="F5905" t="s">
        <v>16500</v>
      </c>
      <c r="G5905" t="s">
        <v>176</v>
      </c>
      <c r="H5905" t="s">
        <v>135</v>
      </c>
      <c r="I5905" t="s">
        <v>136</v>
      </c>
      <c r="J5905" t="s">
        <v>137</v>
      </c>
      <c r="K5905" t="s">
        <v>138</v>
      </c>
      <c r="L5905" t="s">
        <v>16501</v>
      </c>
      <c r="M5905" t="s">
        <v>16502</v>
      </c>
      <c r="N5905">
        <v>0.78027777700000001</v>
      </c>
      <c r="O5905">
        <v>0</v>
      </c>
      <c r="P5905">
        <v>129</v>
      </c>
      <c r="Q5905">
        <v>8</v>
      </c>
      <c r="R5905">
        <v>14</v>
      </c>
      <c r="S5905">
        <v>1</v>
      </c>
      <c r="T5905">
        <v>5</v>
      </c>
      <c r="U5905">
        <v>0</v>
      </c>
      <c r="V5905">
        <v>1</v>
      </c>
      <c r="W5905">
        <v>0</v>
      </c>
      <c r="X5905">
        <v>11.440216896424843</v>
      </c>
      <c r="Y5905">
        <v>7.1501441888107369</v>
      </c>
      <c r="Z5905">
        <v>17.641649424559517</v>
      </c>
      <c r="AA5905">
        <v>0.91775911239999985</v>
      </c>
      <c r="AB5905">
        <v>15.898507078028478</v>
      </c>
      <c r="AC5905">
        <v>0</v>
      </c>
      <c r="AD5905">
        <v>0.26599987980073464</v>
      </c>
      <c r="AE5905">
        <v>53.314276580024313</v>
      </c>
    </row>
    <row r="5906" spans="1:31" x14ac:dyDescent="0.3">
      <c r="A5906">
        <v>2703704</v>
      </c>
      <c r="B5906">
        <v>1</v>
      </c>
      <c r="C5906" t="s">
        <v>80</v>
      </c>
      <c r="D5906" t="s">
        <v>94</v>
      </c>
      <c r="E5906" t="s">
        <v>160</v>
      </c>
      <c r="F5906" t="s">
        <v>16503</v>
      </c>
      <c r="G5906" t="s">
        <v>165</v>
      </c>
      <c r="H5906" t="s">
        <v>135</v>
      </c>
      <c r="I5906" t="s">
        <v>136</v>
      </c>
      <c r="J5906" t="s">
        <v>137</v>
      </c>
      <c r="K5906" t="s">
        <v>166</v>
      </c>
      <c r="L5906" t="s">
        <v>16504</v>
      </c>
      <c r="M5906" t="s">
        <v>16505</v>
      </c>
      <c r="N5906">
        <v>5.22</v>
      </c>
      <c r="O5906">
        <v>0</v>
      </c>
      <c r="P5906">
        <v>1811</v>
      </c>
      <c r="Q5906">
        <v>20</v>
      </c>
      <c r="R5906">
        <v>287</v>
      </c>
      <c r="S5906">
        <v>9</v>
      </c>
      <c r="T5906">
        <v>239</v>
      </c>
      <c r="U5906">
        <v>2</v>
      </c>
      <c r="V5906">
        <v>1</v>
      </c>
      <c r="W5906">
        <v>0</v>
      </c>
      <c r="X5906">
        <v>1001.0928018312202</v>
      </c>
      <c r="Y5906">
        <v>183.52122891803256</v>
      </c>
      <c r="Z5906">
        <v>191.77952287824914</v>
      </c>
      <c r="AA5906">
        <v>737.24194262498179</v>
      </c>
      <c r="AB5906">
        <v>545.29320096876631</v>
      </c>
      <c r="AC5906">
        <v>2207.6829408399631</v>
      </c>
      <c r="AD5906">
        <v>3.5944233962103471</v>
      </c>
      <c r="AE5906">
        <v>4870.2060614574229</v>
      </c>
    </row>
    <row r="5907" spans="1:31" x14ac:dyDescent="0.3">
      <c r="A5907">
        <v>2703746</v>
      </c>
      <c r="B5907">
        <v>1</v>
      </c>
      <c r="C5907" t="s">
        <v>81</v>
      </c>
      <c r="D5907" t="s">
        <v>112</v>
      </c>
      <c r="E5907" t="s">
        <v>160</v>
      </c>
      <c r="F5907" t="s">
        <v>16506</v>
      </c>
      <c r="G5907" t="s">
        <v>346</v>
      </c>
      <c r="H5907" t="s">
        <v>135</v>
      </c>
      <c r="I5907" t="s">
        <v>136</v>
      </c>
      <c r="J5907" t="s">
        <v>137</v>
      </c>
      <c r="K5907" t="s">
        <v>166</v>
      </c>
      <c r="L5907" t="s">
        <v>16507</v>
      </c>
      <c r="M5907" t="s">
        <v>16508</v>
      </c>
      <c r="N5907">
        <v>4.7572222220000002</v>
      </c>
      <c r="O5907">
        <v>1</v>
      </c>
      <c r="P5907">
        <v>3</v>
      </c>
      <c r="Q5907">
        <v>13</v>
      </c>
      <c r="R5907">
        <v>71</v>
      </c>
      <c r="S5907">
        <v>3</v>
      </c>
      <c r="T5907">
        <v>6</v>
      </c>
      <c r="U5907">
        <v>1</v>
      </c>
      <c r="V5907">
        <v>0</v>
      </c>
      <c r="W5907">
        <v>0.91264624001333328</v>
      </c>
      <c r="X5907">
        <v>14.951848062945713</v>
      </c>
      <c r="Y5907">
        <v>2484.1896158698551</v>
      </c>
      <c r="Z5907">
        <v>365.60118064180784</v>
      </c>
      <c r="AA5907">
        <v>15.687917244945066</v>
      </c>
      <c r="AB5907">
        <v>55.992785857784035</v>
      </c>
      <c r="AC5907">
        <v>11.626005034113344</v>
      </c>
      <c r="AD5907">
        <v>0</v>
      </c>
      <c r="AE5907">
        <v>2948.961998951464</v>
      </c>
    </row>
    <row r="5908" spans="1:31" x14ac:dyDescent="0.3">
      <c r="A5908">
        <v>2703919</v>
      </c>
      <c r="B5908">
        <v>1</v>
      </c>
      <c r="C5908" t="s">
        <v>81</v>
      </c>
      <c r="D5908" t="s">
        <v>118</v>
      </c>
      <c r="E5908" t="s">
        <v>184</v>
      </c>
      <c r="F5908" t="s">
        <v>16509</v>
      </c>
      <c r="G5908" t="s">
        <v>165</v>
      </c>
      <c r="H5908" t="s">
        <v>187</v>
      </c>
      <c r="I5908" t="s">
        <v>136</v>
      </c>
      <c r="J5908" t="s">
        <v>137</v>
      </c>
      <c r="K5908" t="s">
        <v>166</v>
      </c>
      <c r="L5908" t="s">
        <v>16510</v>
      </c>
      <c r="M5908" t="s">
        <v>16511</v>
      </c>
      <c r="N5908">
        <v>2.0436111110000001</v>
      </c>
      <c r="O5908">
        <v>0</v>
      </c>
      <c r="P5908">
        <v>46</v>
      </c>
      <c r="Q5908">
        <v>0</v>
      </c>
      <c r="R5908">
        <v>0</v>
      </c>
      <c r="S5908">
        <v>0</v>
      </c>
      <c r="T5908">
        <v>0</v>
      </c>
      <c r="U5908">
        <v>0</v>
      </c>
      <c r="V5908">
        <v>0</v>
      </c>
      <c r="W5908">
        <v>0</v>
      </c>
      <c r="X5908">
        <v>15.197264743940449</v>
      </c>
      <c r="Y5908">
        <v>0</v>
      </c>
      <c r="Z5908">
        <v>0</v>
      </c>
      <c r="AA5908">
        <v>0</v>
      </c>
      <c r="AB5908">
        <v>0</v>
      </c>
      <c r="AC5908">
        <v>0</v>
      </c>
      <c r="AD5908">
        <v>0</v>
      </c>
      <c r="AE5908">
        <v>15.197264743940449</v>
      </c>
    </row>
    <row r="5909" spans="1:31" x14ac:dyDescent="0.3">
      <c r="A5909">
        <v>2703956</v>
      </c>
      <c r="B5909">
        <v>1</v>
      </c>
      <c r="C5909" t="s">
        <v>80</v>
      </c>
      <c r="D5909" t="s">
        <v>101</v>
      </c>
      <c r="E5909" t="s">
        <v>132</v>
      </c>
      <c r="F5909" t="s">
        <v>16512</v>
      </c>
      <c r="G5909" t="s">
        <v>165</v>
      </c>
      <c r="H5909" t="s">
        <v>135</v>
      </c>
      <c r="I5909" t="s">
        <v>136</v>
      </c>
      <c r="J5909" t="s">
        <v>137</v>
      </c>
      <c r="K5909" t="s">
        <v>166</v>
      </c>
      <c r="L5909" t="s">
        <v>16513</v>
      </c>
      <c r="M5909" t="s">
        <v>16514</v>
      </c>
      <c r="N5909">
        <v>1.8022222219999999</v>
      </c>
      <c r="O5909">
        <v>1</v>
      </c>
      <c r="P5909">
        <v>14</v>
      </c>
      <c r="Q5909">
        <v>0</v>
      </c>
      <c r="R5909">
        <v>0</v>
      </c>
      <c r="S5909">
        <v>6</v>
      </c>
      <c r="T5909">
        <v>0</v>
      </c>
      <c r="U5909">
        <v>0</v>
      </c>
      <c r="V5909">
        <v>0</v>
      </c>
      <c r="W5909">
        <v>2.8603295300558833</v>
      </c>
      <c r="X5909">
        <v>4.617293376278333</v>
      </c>
      <c r="Y5909">
        <v>0</v>
      </c>
      <c r="Z5909">
        <v>0</v>
      </c>
      <c r="AA5909">
        <v>86.387005921299519</v>
      </c>
      <c r="AB5909">
        <v>0</v>
      </c>
      <c r="AC5909">
        <v>0</v>
      </c>
      <c r="AD5909">
        <v>0</v>
      </c>
      <c r="AE5909">
        <v>93.864628827633737</v>
      </c>
    </row>
    <row r="5910" spans="1:31" x14ac:dyDescent="0.3">
      <c r="A5910">
        <v>2704028</v>
      </c>
      <c r="B5910">
        <v>1</v>
      </c>
      <c r="C5910" t="s">
        <v>81</v>
      </c>
      <c r="D5910" t="s">
        <v>116</v>
      </c>
      <c r="E5910" t="s">
        <v>160</v>
      </c>
      <c r="F5910" t="s">
        <v>3833</v>
      </c>
      <c r="G5910" t="s">
        <v>134</v>
      </c>
      <c r="H5910" t="s">
        <v>135</v>
      </c>
      <c r="I5910" t="s">
        <v>136</v>
      </c>
      <c r="J5910" t="s">
        <v>137</v>
      </c>
      <c r="K5910" t="s">
        <v>138</v>
      </c>
      <c r="L5910" t="s">
        <v>16515</v>
      </c>
      <c r="M5910" t="s">
        <v>16516</v>
      </c>
      <c r="N5910">
        <v>0.23749999999999999</v>
      </c>
      <c r="O5910">
        <v>3</v>
      </c>
      <c r="P5910">
        <v>191</v>
      </c>
      <c r="Q5910">
        <v>20</v>
      </c>
      <c r="R5910">
        <v>15</v>
      </c>
      <c r="S5910">
        <v>13</v>
      </c>
      <c r="T5910">
        <v>13</v>
      </c>
      <c r="U5910">
        <v>1</v>
      </c>
      <c r="V5910">
        <v>0</v>
      </c>
      <c r="W5910">
        <v>0.19935806684191498</v>
      </c>
      <c r="X5910">
        <v>6.7518958255077548</v>
      </c>
      <c r="Y5910">
        <v>13.688670838117861</v>
      </c>
      <c r="Z5910">
        <v>1.551505579356349</v>
      </c>
      <c r="AA5910">
        <v>32.140533701414782</v>
      </c>
      <c r="AB5910">
        <v>0.83796199082504741</v>
      </c>
      <c r="AC5910">
        <v>0.37831134734941874</v>
      </c>
      <c r="AD5910">
        <v>0</v>
      </c>
      <c r="AE5910">
        <v>55.548237349413128</v>
      </c>
    </row>
    <row r="5911" spans="1:31" x14ac:dyDescent="0.3">
      <c r="A5911">
        <v>2704182</v>
      </c>
      <c r="B5911">
        <v>1</v>
      </c>
      <c r="C5911" t="s">
        <v>81</v>
      </c>
      <c r="D5911" t="s">
        <v>121</v>
      </c>
      <c r="E5911" t="s">
        <v>184</v>
      </c>
      <c r="F5911" t="s">
        <v>16517</v>
      </c>
      <c r="G5911" t="s">
        <v>186</v>
      </c>
      <c r="H5911" t="s">
        <v>187</v>
      </c>
      <c r="I5911" t="s">
        <v>136</v>
      </c>
      <c r="J5911" t="s">
        <v>137</v>
      </c>
      <c r="K5911" t="s">
        <v>138</v>
      </c>
      <c r="L5911" t="s">
        <v>16518</v>
      </c>
      <c r="M5911" t="s">
        <v>16519</v>
      </c>
      <c r="N5911">
        <v>1.855277777</v>
      </c>
      <c r="O5911">
        <v>0</v>
      </c>
      <c r="P5911">
        <v>4</v>
      </c>
      <c r="Q5911">
        <v>0</v>
      </c>
      <c r="R5911">
        <v>0</v>
      </c>
      <c r="S5911">
        <v>0</v>
      </c>
      <c r="T5911">
        <v>0</v>
      </c>
      <c r="U5911">
        <v>0</v>
      </c>
      <c r="V5911">
        <v>0</v>
      </c>
      <c r="W5911">
        <v>0</v>
      </c>
      <c r="X5911">
        <v>1.0349574349864814</v>
      </c>
      <c r="Y5911">
        <v>0</v>
      </c>
      <c r="Z5911">
        <v>0</v>
      </c>
      <c r="AA5911">
        <v>0</v>
      </c>
      <c r="AB5911">
        <v>0</v>
      </c>
      <c r="AC5911">
        <v>0</v>
      </c>
      <c r="AD5911">
        <v>0</v>
      </c>
      <c r="AE5911">
        <v>1.0349574349864814</v>
      </c>
    </row>
    <row r="5912" spans="1:31" x14ac:dyDescent="0.3">
      <c r="A5912">
        <v>2704187</v>
      </c>
      <c r="B5912">
        <v>1</v>
      </c>
      <c r="C5912" t="s">
        <v>80</v>
      </c>
      <c r="D5912" t="s">
        <v>94</v>
      </c>
      <c r="E5912" t="s">
        <v>184</v>
      </c>
      <c r="F5912" t="s">
        <v>16520</v>
      </c>
      <c r="G5912" t="s">
        <v>186</v>
      </c>
      <c r="H5912" t="s">
        <v>187</v>
      </c>
      <c r="I5912" t="s">
        <v>136</v>
      </c>
      <c r="J5912" t="s">
        <v>137</v>
      </c>
      <c r="K5912" t="s">
        <v>138</v>
      </c>
      <c r="L5912" t="s">
        <v>16521</v>
      </c>
      <c r="M5912" t="s">
        <v>16522</v>
      </c>
      <c r="N5912">
        <v>1.3261111109999999</v>
      </c>
      <c r="O5912">
        <v>0</v>
      </c>
      <c r="P5912">
        <v>74</v>
      </c>
      <c r="Q5912">
        <v>0</v>
      </c>
      <c r="R5912">
        <v>0</v>
      </c>
      <c r="S5912">
        <v>0</v>
      </c>
      <c r="T5912">
        <v>4</v>
      </c>
      <c r="U5912">
        <v>0</v>
      </c>
      <c r="V5912">
        <v>0</v>
      </c>
      <c r="W5912">
        <v>0</v>
      </c>
      <c r="X5912">
        <v>19.238816650142219</v>
      </c>
      <c r="Y5912">
        <v>0</v>
      </c>
      <c r="Z5912">
        <v>0</v>
      </c>
      <c r="AA5912">
        <v>0</v>
      </c>
      <c r="AB5912">
        <v>0.31169635274778001</v>
      </c>
      <c r="AC5912">
        <v>0</v>
      </c>
      <c r="AD5912">
        <v>0</v>
      </c>
      <c r="AE5912">
        <v>19.55051300289</v>
      </c>
    </row>
    <row r="5913" spans="1:31" x14ac:dyDescent="0.3">
      <c r="A5913">
        <v>2704193</v>
      </c>
      <c r="B5913">
        <v>1</v>
      </c>
      <c r="C5913" t="s">
        <v>80</v>
      </c>
      <c r="D5913" t="s">
        <v>94</v>
      </c>
      <c r="E5913" t="s">
        <v>244</v>
      </c>
      <c r="F5913" t="s">
        <v>16523</v>
      </c>
      <c r="G5913" t="s">
        <v>968</v>
      </c>
      <c r="H5913" t="s">
        <v>187</v>
      </c>
      <c r="I5913" t="s">
        <v>136</v>
      </c>
      <c r="J5913" t="s">
        <v>137</v>
      </c>
      <c r="K5913" t="s">
        <v>138</v>
      </c>
      <c r="L5913" t="s">
        <v>16524</v>
      </c>
      <c r="M5913" t="s">
        <v>16525</v>
      </c>
      <c r="N5913">
        <v>1.8677777769999999</v>
      </c>
      <c r="O5913">
        <v>0</v>
      </c>
      <c r="P5913">
        <v>0</v>
      </c>
      <c r="Q5913">
        <v>0</v>
      </c>
      <c r="R5913">
        <v>17</v>
      </c>
      <c r="S5913">
        <v>0</v>
      </c>
      <c r="T5913">
        <v>1</v>
      </c>
      <c r="U5913">
        <v>0</v>
      </c>
      <c r="V5913">
        <v>0</v>
      </c>
      <c r="W5913">
        <v>0</v>
      </c>
      <c r="X5913">
        <v>0</v>
      </c>
      <c r="Y5913">
        <v>0</v>
      </c>
      <c r="Z5913">
        <v>0</v>
      </c>
      <c r="AA5913">
        <v>0</v>
      </c>
      <c r="AB5913">
        <v>0</v>
      </c>
      <c r="AC5913">
        <v>0</v>
      </c>
      <c r="AD5913">
        <v>0</v>
      </c>
      <c r="AE5913">
        <v>0</v>
      </c>
    </row>
    <row r="5914" spans="1:31" x14ac:dyDescent="0.3">
      <c r="A5914">
        <v>2704205</v>
      </c>
      <c r="B5914">
        <v>1</v>
      </c>
      <c r="C5914" t="s">
        <v>80</v>
      </c>
      <c r="D5914" t="s">
        <v>82</v>
      </c>
      <c r="E5914" t="s">
        <v>213</v>
      </c>
      <c r="F5914" t="s">
        <v>16526</v>
      </c>
      <c r="G5914" t="s">
        <v>688</v>
      </c>
      <c r="H5914" t="s">
        <v>187</v>
      </c>
      <c r="I5914" t="s">
        <v>136</v>
      </c>
      <c r="J5914" t="s">
        <v>137</v>
      </c>
      <c r="K5914" t="s">
        <v>138</v>
      </c>
      <c r="L5914" t="s">
        <v>16527</v>
      </c>
      <c r="M5914" t="s">
        <v>16528</v>
      </c>
      <c r="N5914">
        <v>1.3902777770000001</v>
      </c>
      <c r="O5914">
        <v>0</v>
      </c>
      <c r="P5914">
        <v>1</v>
      </c>
      <c r="Q5914">
        <v>0</v>
      </c>
      <c r="R5914">
        <v>0</v>
      </c>
      <c r="S5914">
        <v>0</v>
      </c>
      <c r="T5914">
        <v>0</v>
      </c>
      <c r="U5914">
        <v>0</v>
      </c>
      <c r="V5914">
        <v>0</v>
      </c>
      <c r="W5914">
        <v>0</v>
      </c>
      <c r="X5914">
        <v>0.24446397976354201</v>
      </c>
      <c r="Y5914">
        <v>0</v>
      </c>
      <c r="Z5914">
        <v>0</v>
      </c>
      <c r="AA5914">
        <v>0</v>
      </c>
      <c r="AB5914">
        <v>0</v>
      </c>
      <c r="AC5914">
        <v>0</v>
      </c>
      <c r="AD5914">
        <v>0</v>
      </c>
      <c r="AE5914">
        <v>0.24446397976354201</v>
      </c>
    </row>
    <row r="5915" spans="1:31" x14ac:dyDescent="0.3">
      <c r="A5915">
        <v>2704209</v>
      </c>
      <c r="B5915">
        <v>1</v>
      </c>
      <c r="C5915" t="s">
        <v>80</v>
      </c>
      <c r="D5915" t="s">
        <v>105</v>
      </c>
      <c r="E5915" t="s">
        <v>184</v>
      </c>
      <c r="F5915" t="s">
        <v>16529</v>
      </c>
      <c r="G5915" t="s">
        <v>903</v>
      </c>
      <c r="H5915" t="s">
        <v>187</v>
      </c>
      <c r="I5915" t="s">
        <v>136</v>
      </c>
      <c r="J5915" t="s">
        <v>137</v>
      </c>
      <c r="K5915" t="s">
        <v>138</v>
      </c>
      <c r="L5915" t="s">
        <v>16530</v>
      </c>
      <c r="M5915" t="s">
        <v>16531</v>
      </c>
      <c r="N5915">
        <v>1.8674999999999999</v>
      </c>
      <c r="O5915">
        <v>0</v>
      </c>
      <c r="P5915">
        <v>134</v>
      </c>
      <c r="Q5915">
        <v>0</v>
      </c>
      <c r="R5915">
        <v>0</v>
      </c>
      <c r="S5915">
        <v>0</v>
      </c>
      <c r="T5915">
        <v>7</v>
      </c>
      <c r="U5915">
        <v>0</v>
      </c>
      <c r="V5915">
        <v>0</v>
      </c>
      <c r="W5915">
        <v>0</v>
      </c>
      <c r="X5915">
        <v>57.912257903111474</v>
      </c>
      <c r="Y5915">
        <v>0</v>
      </c>
      <c r="Z5915">
        <v>0</v>
      </c>
      <c r="AA5915">
        <v>0</v>
      </c>
      <c r="AB5915">
        <v>3.3180199043699816</v>
      </c>
      <c r="AC5915">
        <v>0</v>
      </c>
      <c r="AD5915">
        <v>0</v>
      </c>
      <c r="AE5915">
        <v>61.230277807481457</v>
      </c>
    </row>
    <row r="5916" spans="1:31" x14ac:dyDescent="0.3">
      <c r="A5916">
        <v>2704213</v>
      </c>
      <c r="B5916">
        <v>1</v>
      </c>
      <c r="C5916" t="s">
        <v>80</v>
      </c>
      <c r="D5916" t="s">
        <v>107</v>
      </c>
      <c r="E5916" t="s">
        <v>184</v>
      </c>
      <c r="F5916" t="s">
        <v>16532</v>
      </c>
      <c r="G5916" t="s">
        <v>409</v>
      </c>
      <c r="H5916" t="s">
        <v>187</v>
      </c>
      <c r="I5916" t="s">
        <v>136</v>
      </c>
      <c r="J5916" t="s">
        <v>137</v>
      </c>
      <c r="K5916" t="s">
        <v>138</v>
      </c>
      <c r="L5916" t="s">
        <v>16533</v>
      </c>
      <c r="M5916" t="s">
        <v>16534</v>
      </c>
      <c r="N5916">
        <v>0.66194444399999997</v>
      </c>
      <c r="O5916">
        <v>0</v>
      </c>
      <c r="P5916">
        <v>58</v>
      </c>
      <c r="Q5916">
        <v>0</v>
      </c>
      <c r="R5916">
        <v>0</v>
      </c>
      <c r="S5916">
        <v>0</v>
      </c>
      <c r="T5916">
        <v>1</v>
      </c>
      <c r="U5916">
        <v>0</v>
      </c>
      <c r="V5916">
        <v>0</v>
      </c>
      <c r="W5916">
        <v>0</v>
      </c>
      <c r="X5916">
        <v>10.216565874932369</v>
      </c>
      <c r="Y5916">
        <v>0</v>
      </c>
      <c r="Z5916">
        <v>0</v>
      </c>
      <c r="AA5916">
        <v>0</v>
      </c>
      <c r="AB5916">
        <v>2.841707727322278E-2</v>
      </c>
      <c r="AC5916">
        <v>0</v>
      </c>
      <c r="AD5916">
        <v>0</v>
      </c>
      <c r="AE5916">
        <v>10.244982952205593</v>
      </c>
    </row>
    <row r="5917" spans="1:31" x14ac:dyDescent="0.3">
      <c r="A5917">
        <v>2703728</v>
      </c>
      <c r="B5917">
        <v>1</v>
      </c>
      <c r="C5917" t="s">
        <v>81</v>
      </c>
      <c r="D5917" t="s">
        <v>118</v>
      </c>
      <c r="E5917" t="s">
        <v>145</v>
      </c>
      <c r="F5917" t="s">
        <v>1357</v>
      </c>
      <c r="G5917" t="s">
        <v>346</v>
      </c>
      <c r="H5917" t="s">
        <v>135</v>
      </c>
      <c r="I5917" t="s">
        <v>136</v>
      </c>
      <c r="J5917" t="s">
        <v>137</v>
      </c>
      <c r="K5917" t="s">
        <v>166</v>
      </c>
      <c r="L5917" t="s">
        <v>16535</v>
      </c>
      <c r="M5917" t="s">
        <v>16536</v>
      </c>
      <c r="N5917">
        <v>6.665</v>
      </c>
      <c r="O5917">
        <v>0</v>
      </c>
      <c r="P5917">
        <v>376</v>
      </c>
      <c r="Q5917">
        <v>0</v>
      </c>
      <c r="R5917">
        <v>7</v>
      </c>
      <c r="S5917">
        <v>0</v>
      </c>
      <c r="T5917">
        <v>40</v>
      </c>
      <c r="U5917">
        <v>0</v>
      </c>
      <c r="V5917">
        <v>0</v>
      </c>
      <c r="W5917">
        <v>0</v>
      </c>
      <c r="X5917">
        <v>393.23094300875334</v>
      </c>
      <c r="Y5917">
        <v>0</v>
      </c>
      <c r="Z5917">
        <v>17.090126818039209</v>
      </c>
      <c r="AA5917">
        <v>0</v>
      </c>
      <c r="AB5917">
        <v>126.28744921025582</v>
      </c>
      <c r="AC5917">
        <v>0</v>
      </c>
      <c r="AD5917">
        <v>0</v>
      </c>
      <c r="AE5917">
        <v>536.60851903704838</v>
      </c>
    </row>
    <row r="5918" spans="1:31" x14ac:dyDescent="0.3">
      <c r="A5918">
        <v>2703925</v>
      </c>
      <c r="B5918">
        <v>1</v>
      </c>
      <c r="C5918" t="s">
        <v>81</v>
      </c>
      <c r="D5918" t="s">
        <v>113</v>
      </c>
      <c r="E5918" t="s">
        <v>145</v>
      </c>
      <c r="F5918" t="s">
        <v>16537</v>
      </c>
      <c r="G5918" t="s">
        <v>176</v>
      </c>
      <c r="H5918" t="s">
        <v>135</v>
      </c>
      <c r="I5918" t="s">
        <v>136</v>
      </c>
      <c r="J5918" t="s">
        <v>137</v>
      </c>
      <c r="K5918" t="s">
        <v>138</v>
      </c>
      <c r="L5918" t="s">
        <v>16538</v>
      </c>
      <c r="M5918" t="s">
        <v>16539</v>
      </c>
      <c r="N5918">
        <v>2.2411111109999999</v>
      </c>
      <c r="O5918">
        <v>0</v>
      </c>
      <c r="P5918">
        <v>0</v>
      </c>
      <c r="Q5918">
        <v>0</v>
      </c>
      <c r="R5918">
        <v>7</v>
      </c>
      <c r="S5918">
        <v>0</v>
      </c>
      <c r="T5918">
        <v>0</v>
      </c>
      <c r="U5918">
        <v>0</v>
      </c>
      <c r="V5918">
        <v>0</v>
      </c>
      <c r="W5918">
        <v>0</v>
      </c>
      <c r="X5918">
        <v>0</v>
      </c>
      <c r="Y5918">
        <v>0</v>
      </c>
      <c r="Z5918">
        <v>1.9227317970481779</v>
      </c>
      <c r="AA5918">
        <v>0</v>
      </c>
      <c r="AB5918">
        <v>0</v>
      </c>
      <c r="AC5918">
        <v>0</v>
      </c>
      <c r="AD5918">
        <v>0</v>
      </c>
      <c r="AE5918">
        <v>1.9227317970481779</v>
      </c>
    </row>
    <row r="5919" spans="1:31" x14ac:dyDescent="0.3">
      <c r="A5919">
        <v>2704079</v>
      </c>
      <c r="B5919">
        <v>1</v>
      </c>
      <c r="C5919" t="s">
        <v>80</v>
      </c>
      <c r="D5919" t="s">
        <v>103</v>
      </c>
      <c r="E5919" t="s">
        <v>213</v>
      </c>
      <c r="F5919" t="s">
        <v>16540</v>
      </c>
      <c r="G5919" t="s">
        <v>688</v>
      </c>
      <c r="H5919" t="s">
        <v>187</v>
      </c>
      <c r="I5919" t="s">
        <v>136</v>
      </c>
      <c r="J5919" t="s">
        <v>137</v>
      </c>
      <c r="K5919" t="s">
        <v>138</v>
      </c>
      <c r="L5919" t="s">
        <v>16541</v>
      </c>
      <c r="M5919" t="s">
        <v>16542</v>
      </c>
      <c r="N5919">
        <v>4.2527777770000004</v>
      </c>
      <c r="O5919">
        <v>0</v>
      </c>
      <c r="P5919">
        <v>6</v>
      </c>
      <c r="Q5919">
        <v>0</v>
      </c>
      <c r="R5919">
        <v>0</v>
      </c>
      <c r="S5919">
        <v>0</v>
      </c>
      <c r="T5919">
        <v>0</v>
      </c>
      <c r="U5919">
        <v>0</v>
      </c>
      <c r="V5919">
        <v>0</v>
      </c>
      <c r="W5919">
        <v>0</v>
      </c>
      <c r="X5919">
        <v>5.2990496880057236</v>
      </c>
      <c r="Y5919">
        <v>0</v>
      </c>
      <c r="Z5919">
        <v>0</v>
      </c>
      <c r="AA5919">
        <v>0</v>
      </c>
      <c r="AB5919">
        <v>0</v>
      </c>
      <c r="AC5919">
        <v>0</v>
      </c>
      <c r="AD5919">
        <v>0</v>
      </c>
      <c r="AE5919">
        <v>5.2990496880057236</v>
      </c>
    </row>
    <row r="5920" spans="1:31" x14ac:dyDescent="0.3">
      <c r="A5920">
        <v>2704147</v>
      </c>
      <c r="B5920">
        <v>1</v>
      </c>
      <c r="C5920" t="s">
        <v>80</v>
      </c>
      <c r="D5920" t="s">
        <v>98</v>
      </c>
      <c r="E5920" t="s">
        <v>184</v>
      </c>
      <c r="F5920" t="s">
        <v>16543</v>
      </c>
      <c r="G5920" t="s">
        <v>186</v>
      </c>
      <c r="H5920" t="s">
        <v>187</v>
      </c>
      <c r="I5920" t="s">
        <v>136</v>
      </c>
      <c r="J5920" t="s">
        <v>137</v>
      </c>
      <c r="K5920" t="s">
        <v>138</v>
      </c>
      <c r="L5920" t="s">
        <v>16544</v>
      </c>
      <c r="M5920" t="s">
        <v>16545</v>
      </c>
      <c r="N5920">
        <v>3.454722222</v>
      </c>
      <c r="O5920">
        <v>0</v>
      </c>
      <c r="P5920">
        <v>0</v>
      </c>
      <c r="Q5920">
        <v>0</v>
      </c>
      <c r="R5920">
        <v>6</v>
      </c>
      <c r="S5920">
        <v>0</v>
      </c>
      <c r="T5920">
        <v>1</v>
      </c>
      <c r="U5920">
        <v>0</v>
      </c>
      <c r="V5920">
        <v>0</v>
      </c>
      <c r="W5920">
        <v>0</v>
      </c>
      <c r="X5920">
        <v>0</v>
      </c>
      <c r="Y5920">
        <v>0</v>
      </c>
      <c r="Z5920">
        <v>66.797435962343869</v>
      </c>
      <c r="AA5920">
        <v>0</v>
      </c>
      <c r="AB5920">
        <v>5.4883448829786632</v>
      </c>
      <c r="AC5920">
        <v>0</v>
      </c>
      <c r="AD5920">
        <v>0</v>
      </c>
      <c r="AE5920">
        <v>72.285780845322535</v>
      </c>
    </row>
    <row r="5921" spans="1:31" x14ac:dyDescent="0.3">
      <c r="A5921">
        <v>2704177</v>
      </c>
      <c r="B5921">
        <v>1</v>
      </c>
      <c r="C5921" t="s">
        <v>80</v>
      </c>
      <c r="D5921" t="s">
        <v>98</v>
      </c>
      <c r="E5921" t="s">
        <v>184</v>
      </c>
      <c r="F5921" t="s">
        <v>16546</v>
      </c>
      <c r="G5921" t="s">
        <v>186</v>
      </c>
      <c r="H5921" t="s">
        <v>187</v>
      </c>
      <c r="I5921" t="s">
        <v>136</v>
      </c>
      <c r="J5921" t="s">
        <v>137</v>
      </c>
      <c r="K5921" t="s">
        <v>138</v>
      </c>
      <c r="L5921" t="s">
        <v>16547</v>
      </c>
      <c r="M5921" t="s">
        <v>16548</v>
      </c>
      <c r="N5921">
        <v>2.2622222220000001</v>
      </c>
      <c r="O5921">
        <v>0</v>
      </c>
      <c r="P5921">
        <v>3</v>
      </c>
      <c r="Q5921">
        <v>0</v>
      </c>
      <c r="R5921">
        <v>2</v>
      </c>
      <c r="S5921">
        <v>0</v>
      </c>
      <c r="T5921">
        <v>2</v>
      </c>
      <c r="U5921">
        <v>0</v>
      </c>
      <c r="V5921">
        <v>0</v>
      </c>
      <c r="W5921">
        <v>0</v>
      </c>
      <c r="X5921">
        <v>3.1874972363128431</v>
      </c>
      <c r="Y5921">
        <v>0</v>
      </c>
      <c r="Z5921">
        <v>0.84061033169415478</v>
      </c>
      <c r="AA5921">
        <v>0</v>
      </c>
      <c r="AB5921">
        <v>8.1492589355008622</v>
      </c>
      <c r="AC5921">
        <v>0</v>
      </c>
      <c r="AD5921">
        <v>0</v>
      </c>
      <c r="AE5921">
        <v>12.17736650350786</v>
      </c>
    </row>
    <row r="5922" spans="1:31" x14ac:dyDescent="0.3">
      <c r="A5922">
        <v>2704195</v>
      </c>
      <c r="B5922">
        <v>1</v>
      </c>
      <c r="C5922" t="s">
        <v>80</v>
      </c>
      <c r="D5922" t="s">
        <v>87</v>
      </c>
      <c r="E5922" t="s">
        <v>213</v>
      </c>
      <c r="F5922" t="s">
        <v>16549</v>
      </c>
      <c r="G5922" t="s">
        <v>831</v>
      </c>
      <c r="H5922" t="s">
        <v>187</v>
      </c>
      <c r="I5922" t="s">
        <v>136</v>
      </c>
      <c r="J5922" t="s">
        <v>137</v>
      </c>
      <c r="K5922" t="s">
        <v>138</v>
      </c>
      <c r="L5922" t="s">
        <v>16550</v>
      </c>
      <c r="M5922" t="s">
        <v>16551</v>
      </c>
      <c r="N5922">
        <v>1.278611111</v>
      </c>
      <c r="O5922">
        <v>0</v>
      </c>
      <c r="P5922">
        <v>7</v>
      </c>
      <c r="Q5922">
        <v>0</v>
      </c>
      <c r="R5922">
        <v>0</v>
      </c>
      <c r="S5922">
        <v>0</v>
      </c>
      <c r="T5922">
        <v>0</v>
      </c>
      <c r="U5922">
        <v>0</v>
      </c>
      <c r="V5922">
        <v>0</v>
      </c>
      <c r="W5922">
        <v>0</v>
      </c>
      <c r="X5922">
        <v>2.2999628710951989</v>
      </c>
      <c r="Y5922">
        <v>0</v>
      </c>
      <c r="Z5922">
        <v>0</v>
      </c>
      <c r="AA5922">
        <v>0</v>
      </c>
      <c r="AB5922">
        <v>0</v>
      </c>
      <c r="AC5922">
        <v>0</v>
      </c>
      <c r="AD5922">
        <v>0</v>
      </c>
      <c r="AE5922">
        <v>2.2999628710951989</v>
      </c>
    </row>
    <row r="5923" spans="1:31" x14ac:dyDescent="0.3">
      <c r="A5923">
        <v>2704199</v>
      </c>
      <c r="B5923">
        <v>1</v>
      </c>
      <c r="C5923" t="s">
        <v>80</v>
      </c>
      <c r="D5923" t="s">
        <v>90</v>
      </c>
      <c r="E5923" t="s">
        <v>213</v>
      </c>
      <c r="F5923" t="s">
        <v>16552</v>
      </c>
      <c r="G5923" t="s">
        <v>688</v>
      </c>
      <c r="H5923" t="s">
        <v>187</v>
      </c>
      <c r="I5923" t="s">
        <v>136</v>
      </c>
      <c r="J5923" t="s">
        <v>137</v>
      </c>
      <c r="K5923" t="s">
        <v>138</v>
      </c>
      <c r="L5923" t="s">
        <v>16553</v>
      </c>
      <c r="M5923" t="s">
        <v>16554</v>
      </c>
      <c r="N5923">
        <v>2.2675000000000001</v>
      </c>
      <c r="O5923">
        <v>0</v>
      </c>
      <c r="P5923">
        <v>11</v>
      </c>
      <c r="Q5923">
        <v>0</v>
      </c>
      <c r="R5923">
        <v>0</v>
      </c>
      <c r="S5923">
        <v>0</v>
      </c>
      <c r="T5923">
        <v>0</v>
      </c>
      <c r="U5923">
        <v>0</v>
      </c>
      <c r="V5923">
        <v>0</v>
      </c>
      <c r="W5923">
        <v>0</v>
      </c>
      <c r="X5923">
        <v>5.3199299384706347</v>
      </c>
      <c r="Y5923">
        <v>0</v>
      </c>
      <c r="Z5923">
        <v>0</v>
      </c>
      <c r="AA5923">
        <v>0</v>
      </c>
      <c r="AB5923">
        <v>0</v>
      </c>
      <c r="AC5923">
        <v>0</v>
      </c>
      <c r="AD5923">
        <v>0</v>
      </c>
      <c r="AE5923">
        <v>5.3199299384706347</v>
      </c>
    </row>
    <row r="5924" spans="1:31" x14ac:dyDescent="0.3">
      <c r="A5924">
        <v>2704203</v>
      </c>
      <c r="B5924">
        <v>1</v>
      </c>
      <c r="C5924" t="s">
        <v>81</v>
      </c>
      <c r="D5924" t="s">
        <v>123</v>
      </c>
      <c r="E5924" t="s">
        <v>213</v>
      </c>
      <c r="F5924" t="s">
        <v>16555</v>
      </c>
      <c r="G5924" t="s">
        <v>688</v>
      </c>
      <c r="H5924" t="s">
        <v>187</v>
      </c>
      <c r="I5924" t="s">
        <v>136</v>
      </c>
      <c r="J5924" t="s">
        <v>137</v>
      </c>
      <c r="K5924" t="s">
        <v>138</v>
      </c>
      <c r="L5924" t="s">
        <v>16556</v>
      </c>
      <c r="M5924" t="s">
        <v>16557</v>
      </c>
      <c r="N5924">
        <v>2.3883333329999998</v>
      </c>
      <c r="O5924">
        <v>0</v>
      </c>
      <c r="P5924">
        <v>2</v>
      </c>
      <c r="Q5924">
        <v>0</v>
      </c>
      <c r="R5924">
        <v>1</v>
      </c>
      <c r="S5924">
        <v>0</v>
      </c>
      <c r="T5924">
        <v>0</v>
      </c>
      <c r="U5924">
        <v>0</v>
      </c>
      <c r="V5924">
        <v>0</v>
      </c>
      <c r="W5924">
        <v>0</v>
      </c>
      <c r="X5924">
        <v>1.9776852274934646</v>
      </c>
      <c r="Y5924">
        <v>0</v>
      </c>
      <c r="Z5924">
        <v>1.5579195769175649</v>
      </c>
      <c r="AA5924">
        <v>0</v>
      </c>
      <c r="AB5924">
        <v>0</v>
      </c>
      <c r="AC5924">
        <v>0</v>
      </c>
      <c r="AD5924">
        <v>0</v>
      </c>
      <c r="AE5924">
        <v>3.5356048044110295</v>
      </c>
    </row>
    <row r="5925" spans="1:31" x14ac:dyDescent="0.3">
      <c r="A5925">
        <v>2704212</v>
      </c>
      <c r="B5925">
        <v>1</v>
      </c>
      <c r="C5925" t="s">
        <v>81</v>
      </c>
      <c r="D5925" t="s">
        <v>116</v>
      </c>
      <c r="E5925" t="s">
        <v>184</v>
      </c>
      <c r="F5925" t="s">
        <v>16558</v>
      </c>
      <c r="G5925" t="s">
        <v>409</v>
      </c>
      <c r="H5925" t="s">
        <v>187</v>
      </c>
      <c r="I5925" t="s">
        <v>136</v>
      </c>
      <c r="J5925" t="s">
        <v>137</v>
      </c>
      <c r="K5925" t="s">
        <v>138</v>
      </c>
      <c r="L5925" t="s">
        <v>16559</v>
      </c>
      <c r="M5925" t="s">
        <v>16560</v>
      </c>
      <c r="N5925">
        <v>0.94805555500000005</v>
      </c>
      <c r="O5925">
        <v>0</v>
      </c>
      <c r="P5925">
        <v>104</v>
      </c>
      <c r="Q5925">
        <v>0</v>
      </c>
      <c r="R5925">
        <v>5</v>
      </c>
      <c r="S5925">
        <v>0</v>
      </c>
      <c r="T5925">
        <v>7</v>
      </c>
      <c r="U5925">
        <v>0</v>
      </c>
      <c r="V5925">
        <v>0</v>
      </c>
      <c r="W5925">
        <v>0</v>
      </c>
      <c r="X5925">
        <v>17.317015467757493</v>
      </c>
      <c r="Y5925">
        <v>0</v>
      </c>
      <c r="Z5925">
        <v>6.1403834931976498</v>
      </c>
      <c r="AA5925">
        <v>0</v>
      </c>
      <c r="AB5925">
        <v>2.2879197845686612</v>
      </c>
      <c r="AC5925">
        <v>0</v>
      </c>
      <c r="AD5925">
        <v>0</v>
      </c>
      <c r="AE5925">
        <v>25.745318745523804</v>
      </c>
    </row>
    <row r="5926" spans="1:31" x14ac:dyDescent="0.3">
      <c r="A5926">
        <v>2703719</v>
      </c>
      <c r="B5926">
        <v>1</v>
      </c>
      <c r="C5926" t="s">
        <v>81</v>
      </c>
      <c r="D5926" t="s">
        <v>127</v>
      </c>
      <c r="E5926" t="s">
        <v>145</v>
      </c>
      <c r="F5926" t="s">
        <v>16561</v>
      </c>
      <c r="G5926" t="s">
        <v>165</v>
      </c>
      <c r="H5926" t="s">
        <v>135</v>
      </c>
      <c r="I5926" t="s">
        <v>136</v>
      </c>
      <c r="J5926" t="s">
        <v>137</v>
      </c>
      <c r="K5926" t="s">
        <v>166</v>
      </c>
      <c r="L5926" t="s">
        <v>16562</v>
      </c>
      <c r="M5926" t="s">
        <v>16563</v>
      </c>
      <c r="N5926">
        <v>4.8288888879999998</v>
      </c>
      <c r="O5926">
        <v>1</v>
      </c>
      <c r="P5926">
        <v>230</v>
      </c>
      <c r="Q5926">
        <v>3</v>
      </c>
      <c r="R5926">
        <v>17</v>
      </c>
      <c r="S5926">
        <v>4</v>
      </c>
      <c r="T5926">
        <v>73</v>
      </c>
      <c r="U5926">
        <v>4</v>
      </c>
      <c r="V5926">
        <v>1</v>
      </c>
      <c r="W5926">
        <v>0.93093211500333339</v>
      </c>
      <c r="X5926">
        <v>167.98086407619599</v>
      </c>
      <c r="Y5926">
        <v>9.2323343266518325</v>
      </c>
      <c r="Z5926">
        <v>53.587673764727057</v>
      </c>
      <c r="AA5926">
        <v>561.78803241947583</v>
      </c>
      <c r="AB5926">
        <v>222.79219829671405</v>
      </c>
      <c r="AC5926">
        <v>2309.4351503438538</v>
      </c>
      <c r="AD5926">
        <v>6.4557945810647155</v>
      </c>
      <c r="AE5926">
        <v>3332.2029799236866</v>
      </c>
    </row>
    <row r="5927" spans="1:31" x14ac:dyDescent="0.3">
      <c r="A5927">
        <v>2704058</v>
      </c>
      <c r="B5927">
        <v>1</v>
      </c>
      <c r="C5927" t="s">
        <v>80</v>
      </c>
      <c r="D5927" t="s">
        <v>95</v>
      </c>
      <c r="E5927" t="s">
        <v>132</v>
      </c>
      <c r="F5927" t="s">
        <v>16318</v>
      </c>
      <c r="G5927" t="s">
        <v>134</v>
      </c>
      <c r="H5927" t="s">
        <v>135</v>
      </c>
      <c r="I5927" t="s">
        <v>136</v>
      </c>
      <c r="J5927" t="s">
        <v>137</v>
      </c>
      <c r="K5927" t="s">
        <v>138</v>
      </c>
      <c r="L5927" t="s">
        <v>16564</v>
      </c>
      <c r="M5927" t="s">
        <v>16565</v>
      </c>
      <c r="N5927">
        <v>0.108333333</v>
      </c>
      <c r="O5927">
        <v>5</v>
      </c>
      <c r="P5927">
        <v>403</v>
      </c>
      <c r="Q5927">
        <v>8</v>
      </c>
      <c r="R5927">
        <v>1</v>
      </c>
      <c r="S5927">
        <v>30</v>
      </c>
      <c r="T5927">
        <v>18</v>
      </c>
      <c r="U5927">
        <v>2</v>
      </c>
      <c r="V5927">
        <v>0</v>
      </c>
      <c r="W5927">
        <v>0.34075557712936999</v>
      </c>
      <c r="X5927">
        <v>8.187749661245487</v>
      </c>
      <c r="Y5927">
        <v>14.441720096125856</v>
      </c>
      <c r="Z5927">
        <v>0.31349699172448581</v>
      </c>
      <c r="AA5927">
        <v>43.952969719229493</v>
      </c>
      <c r="AB5927">
        <v>1.4962073254073185</v>
      </c>
      <c r="AC5927">
        <v>37.68829107223803</v>
      </c>
      <c r="AD5927">
        <v>0</v>
      </c>
      <c r="AE5927">
        <v>106.42119044310003</v>
      </c>
    </row>
    <row r="5928" spans="1:31" x14ac:dyDescent="0.3">
      <c r="A5928">
        <v>2704097</v>
      </c>
      <c r="B5928">
        <v>1</v>
      </c>
      <c r="C5928" t="s">
        <v>80</v>
      </c>
      <c r="D5928" t="s">
        <v>106</v>
      </c>
      <c r="E5928" t="s">
        <v>132</v>
      </c>
      <c r="F5928" t="s">
        <v>16566</v>
      </c>
      <c r="G5928" t="s">
        <v>134</v>
      </c>
      <c r="H5928" t="s">
        <v>135</v>
      </c>
      <c r="I5928" t="s">
        <v>169</v>
      </c>
      <c r="J5928" t="s">
        <v>137</v>
      </c>
      <c r="K5928" t="s">
        <v>138</v>
      </c>
      <c r="L5928" t="s">
        <v>16567</v>
      </c>
      <c r="M5928" t="s">
        <v>16568</v>
      </c>
      <c r="N5928">
        <v>5.5555550000000002E-3</v>
      </c>
      <c r="O5928">
        <v>0</v>
      </c>
      <c r="P5928">
        <v>834</v>
      </c>
      <c r="Q5928">
        <v>133</v>
      </c>
      <c r="R5928">
        <v>299</v>
      </c>
      <c r="S5928">
        <v>17</v>
      </c>
      <c r="T5928">
        <v>169</v>
      </c>
      <c r="U5928">
        <v>0</v>
      </c>
      <c r="V5928">
        <v>0</v>
      </c>
      <c r="W5928">
        <v>0</v>
      </c>
      <c r="X5928">
        <v>0.95792958743631906</v>
      </c>
      <c r="Y5928">
        <v>2.9911738109948267</v>
      </c>
      <c r="Z5928">
        <v>4.2896611708611756</v>
      </c>
      <c r="AA5928">
        <v>0.64266177207802622</v>
      </c>
      <c r="AB5928">
        <v>1.0090698064507679</v>
      </c>
      <c r="AC5928">
        <v>0</v>
      </c>
      <c r="AD5928">
        <v>0</v>
      </c>
      <c r="AE5928">
        <v>9.890496147821116</v>
      </c>
    </row>
    <row r="5929" spans="1:31" x14ac:dyDescent="0.3">
      <c r="A5929">
        <v>2704246</v>
      </c>
      <c r="B5929">
        <v>1</v>
      </c>
      <c r="C5929" t="s">
        <v>80</v>
      </c>
      <c r="D5929" t="s">
        <v>105</v>
      </c>
      <c r="E5929" t="s">
        <v>184</v>
      </c>
      <c r="F5929" t="s">
        <v>16569</v>
      </c>
      <c r="G5929" t="s">
        <v>409</v>
      </c>
      <c r="H5929" t="s">
        <v>187</v>
      </c>
      <c r="I5929" t="s">
        <v>136</v>
      </c>
      <c r="J5929" t="s">
        <v>137</v>
      </c>
      <c r="K5929" t="s">
        <v>138</v>
      </c>
      <c r="L5929" t="s">
        <v>16570</v>
      </c>
      <c r="M5929" t="s">
        <v>16571</v>
      </c>
      <c r="N5929">
        <v>0.96527777699999995</v>
      </c>
      <c r="O5929">
        <v>0</v>
      </c>
      <c r="P5929">
        <v>35</v>
      </c>
      <c r="Q5929">
        <v>0</v>
      </c>
      <c r="R5929">
        <v>0</v>
      </c>
      <c r="S5929">
        <v>0</v>
      </c>
      <c r="T5929">
        <v>3</v>
      </c>
      <c r="U5929">
        <v>0</v>
      </c>
      <c r="V5929">
        <v>0</v>
      </c>
      <c r="W5929">
        <v>0</v>
      </c>
      <c r="X5929">
        <v>5.8027105739043918</v>
      </c>
      <c r="Y5929">
        <v>0</v>
      </c>
      <c r="Z5929">
        <v>0</v>
      </c>
      <c r="AA5929">
        <v>0</v>
      </c>
      <c r="AB5929">
        <v>0.101169153363564</v>
      </c>
      <c r="AC5929">
        <v>0</v>
      </c>
      <c r="AD5929">
        <v>0</v>
      </c>
      <c r="AE5929">
        <v>5.903879727267956</v>
      </c>
    </row>
    <row r="5930" spans="1:31" x14ac:dyDescent="0.3">
      <c r="A5930">
        <v>2704249</v>
      </c>
      <c r="B5930">
        <v>1</v>
      </c>
      <c r="C5930" t="s">
        <v>80</v>
      </c>
      <c r="D5930" t="s">
        <v>100</v>
      </c>
      <c r="E5930" t="s">
        <v>213</v>
      </c>
      <c r="F5930" t="s">
        <v>16572</v>
      </c>
      <c r="G5930" t="s">
        <v>688</v>
      </c>
      <c r="H5930" t="s">
        <v>187</v>
      </c>
      <c r="I5930" t="s">
        <v>136</v>
      </c>
      <c r="J5930" t="s">
        <v>137</v>
      </c>
      <c r="K5930" t="s">
        <v>138</v>
      </c>
      <c r="L5930" t="s">
        <v>16573</v>
      </c>
      <c r="M5930" t="s">
        <v>16574</v>
      </c>
      <c r="N5930">
        <v>1.020277777</v>
      </c>
      <c r="O5930">
        <v>0</v>
      </c>
      <c r="P5930">
        <v>1</v>
      </c>
      <c r="Q5930">
        <v>0</v>
      </c>
      <c r="R5930">
        <v>1</v>
      </c>
      <c r="S5930">
        <v>0</v>
      </c>
      <c r="T5930">
        <v>0</v>
      </c>
      <c r="U5930">
        <v>0</v>
      </c>
      <c r="V5930">
        <v>0</v>
      </c>
      <c r="W5930">
        <v>0</v>
      </c>
      <c r="X5930">
        <v>0.50281750286631555</v>
      </c>
      <c r="Y5930">
        <v>0</v>
      </c>
      <c r="Z5930">
        <v>0</v>
      </c>
      <c r="AA5930">
        <v>0</v>
      </c>
      <c r="AB5930">
        <v>0</v>
      </c>
      <c r="AC5930">
        <v>0</v>
      </c>
      <c r="AD5930">
        <v>0</v>
      </c>
      <c r="AE5930">
        <v>0.50281750286631555</v>
      </c>
    </row>
    <row r="5931" spans="1:31" x14ac:dyDescent="0.3">
      <c r="A5931">
        <v>2704252</v>
      </c>
      <c r="B5931">
        <v>1</v>
      </c>
      <c r="C5931" t="s">
        <v>80</v>
      </c>
      <c r="D5931" t="s">
        <v>107</v>
      </c>
      <c r="E5931" t="s">
        <v>244</v>
      </c>
      <c r="F5931" t="s">
        <v>16575</v>
      </c>
      <c r="G5931" t="s">
        <v>409</v>
      </c>
      <c r="H5931" t="s">
        <v>187</v>
      </c>
      <c r="I5931" t="s">
        <v>136</v>
      </c>
      <c r="J5931" t="s">
        <v>137</v>
      </c>
      <c r="K5931" t="s">
        <v>138</v>
      </c>
      <c r="L5931" t="s">
        <v>16576</v>
      </c>
      <c r="M5931" t="s">
        <v>16577</v>
      </c>
      <c r="N5931">
        <v>0.85250000000000004</v>
      </c>
      <c r="O5931">
        <v>0</v>
      </c>
      <c r="P5931">
        <v>143</v>
      </c>
      <c r="Q5931">
        <v>0</v>
      </c>
      <c r="R5931">
        <v>0</v>
      </c>
      <c r="S5931">
        <v>0</v>
      </c>
      <c r="T5931">
        <v>1</v>
      </c>
      <c r="U5931">
        <v>0</v>
      </c>
      <c r="V5931">
        <v>0</v>
      </c>
      <c r="W5931">
        <v>0</v>
      </c>
      <c r="X5931">
        <v>16.15403959177576</v>
      </c>
      <c r="Y5931">
        <v>0</v>
      </c>
      <c r="Z5931">
        <v>0</v>
      </c>
      <c r="AA5931">
        <v>0</v>
      </c>
      <c r="AB5931">
        <v>0.11395631955057386</v>
      </c>
      <c r="AC5931">
        <v>0</v>
      </c>
      <c r="AD5931">
        <v>0</v>
      </c>
      <c r="AE5931">
        <v>16.267995911326334</v>
      </c>
    </row>
    <row r="5932" spans="1:31" x14ac:dyDescent="0.3">
      <c r="A5932">
        <v>2704264</v>
      </c>
      <c r="B5932">
        <v>1</v>
      </c>
      <c r="C5932" t="s">
        <v>80</v>
      </c>
      <c r="D5932" t="s">
        <v>97</v>
      </c>
      <c r="E5932" t="s">
        <v>213</v>
      </c>
      <c r="F5932" t="s">
        <v>16474</v>
      </c>
      <c r="G5932" t="s">
        <v>831</v>
      </c>
      <c r="H5932" t="s">
        <v>187</v>
      </c>
      <c r="I5932" t="s">
        <v>136</v>
      </c>
      <c r="J5932" t="s">
        <v>137</v>
      </c>
      <c r="K5932" t="s">
        <v>138</v>
      </c>
      <c r="L5932" t="s">
        <v>16578</v>
      </c>
      <c r="M5932" t="s">
        <v>16579</v>
      </c>
      <c r="N5932">
        <v>0.50277777700000004</v>
      </c>
      <c r="O5932">
        <v>0</v>
      </c>
      <c r="P5932">
        <v>4</v>
      </c>
      <c r="Q5932">
        <v>0</v>
      </c>
      <c r="R5932">
        <v>0</v>
      </c>
      <c r="S5932">
        <v>0</v>
      </c>
      <c r="T5932">
        <v>0</v>
      </c>
      <c r="U5932">
        <v>0</v>
      </c>
      <c r="V5932">
        <v>0</v>
      </c>
      <c r="W5932">
        <v>0</v>
      </c>
      <c r="X5932">
        <v>0.57673931993232097</v>
      </c>
      <c r="Y5932">
        <v>0</v>
      </c>
      <c r="Z5932">
        <v>0</v>
      </c>
      <c r="AA5932">
        <v>0</v>
      </c>
      <c r="AB5932">
        <v>0</v>
      </c>
      <c r="AC5932">
        <v>0</v>
      </c>
      <c r="AD5932">
        <v>0</v>
      </c>
      <c r="AE5932">
        <v>0.57673931993232097</v>
      </c>
    </row>
    <row r="5933" spans="1:31" x14ac:dyDescent="0.3">
      <c r="A5933">
        <v>2695150</v>
      </c>
      <c r="B5933">
        <v>1</v>
      </c>
      <c r="C5933" t="s">
        <v>80</v>
      </c>
      <c r="D5933" t="s">
        <v>93</v>
      </c>
      <c r="E5933" t="s">
        <v>160</v>
      </c>
      <c r="F5933" t="s">
        <v>7966</v>
      </c>
      <c r="G5933" t="s">
        <v>134</v>
      </c>
      <c r="H5933" t="s">
        <v>135</v>
      </c>
      <c r="I5933" t="s">
        <v>136</v>
      </c>
      <c r="J5933" t="s">
        <v>137</v>
      </c>
      <c r="K5933" t="s">
        <v>138</v>
      </c>
      <c r="L5933" t="s">
        <v>16580</v>
      </c>
      <c r="M5933" t="s">
        <v>16581</v>
      </c>
      <c r="N5933">
        <v>0.71555555500000001</v>
      </c>
      <c r="O5933">
        <v>0</v>
      </c>
      <c r="P5933">
        <v>189</v>
      </c>
      <c r="Q5933">
        <v>0</v>
      </c>
      <c r="R5933">
        <v>102</v>
      </c>
      <c r="S5933">
        <v>1</v>
      </c>
      <c r="T5933">
        <v>47</v>
      </c>
      <c r="U5933">
        <v>0</v>
      </c>
      <c r="V5933">
        <v>0</v>
      </c>
      <c r="W5933">
        <v>0</v>
      </c>
      <c r="X5933">
        <v>38.509664731046307</v>
      </c>
      <c r="Y5933">
        <v>0</v>
      </c>
      <c r="Z5933">
        <v>109.67264904835316</v>
      </c>
      <c r="AA5933">
        <v>0.18540809873034636</v>
      </c>
      <c r="AB5933">
        <v>32.267797181406486</v>
      </c>
      <c r="AC5933">
        <v>0</v>
      </c>
      <c r="AD5933">
        <v>0</v>
      </c>
      <c r="AE5933">
        <v>180.63551905953628</v>
      </c>
    </row>
    <row r="5934" spans="1:31" x14ac:dyDescent="0.3">
      <c r="A5934">
        <v>2697441</v>
      </c>
      <c r="B5934">
        <v>1</v>
      </c>
      <c r="C5934" t="s">
        <v>80</v>
      </c>
      <c r="D5934" t="s">
        <v>103</v>
      </c>
      <c r="E5934" t="s">
        <v>213</v>
      </c>
      <c r="F5934" t="s">
        <v>16582</v>
      </c>
      <c r="G5934" t="s">
        <v>688</v>
      </c>
      <c r="H5934" t="s">
        <v>187</v>
      </c>
      <c r="I5934" t="s">
        <v>136</v>
      </c>
      <c r="J5934" t="s">
        <v>137</v>
      </c>
      <c r="K5934" t="s">
        <v>138</v>
      </c>
      <c r="L5934" t="s">
        <v>16583</v>
      </c>
      <c r="M5934" t="s">
        <v>16584</v>
      </c>
      <c r="N5934">
        <v>1.4258333329999999</v>
      </c>
      <c r="O5934">
        <v>0</v>
      </c>
      <c r="P5934">
        <v>1</v>
      </c>
      <c r="Q5934">
        <v>0</v>
      </c>
      <c r="R5934">
        <v>0</v>
      </c>
      <c r="S5934">
        <v>0</v>
      </c>
      <c r="T5934">
        <v>0</v>
      </c>
      <c r="U5934">
        <v>0</v>
      </c>
      <c r="V5934">
        <v>0</v>
      </c>
      <c r="W5934">
        <v>0</v>
      </c>
      <c r="X5934">
        <v>7.3739231919243239E-2</v>
      </c>
      <c r="Y5934">
        <v>0</v>
      </c>
      <c r="Z5934">
        <v>0</v>
      </c>
      <c r="AA5934">
        <v>0</v>
      </c>
      <c r="AB5934">
        <v>0</v>
      </c>
      <c r="AC5934">
        <v>0</v>
      </c>
      <c r="AD5934">
        <v>0</v>
      </c>
      <c r="AE5934">
        <v>7.3739231919243239E-2</v>
      </c>
    </row>
    <row r="5935" spans="1:31" x14ac:dyDescent="0.3">
      <c r="A5935">
        <v>2690256</v>
      </c>
      <c r="B5935">
        <v>1</v>
      </c>
      <c r="C5935" t="s">
        <v>80</v>
      </c>
      <c r="D5935" t="s">
        <v>102</v>
      </c>
      <c r="E5935" t="s">
        <v>145</v>
      </c>
      <c r="F5935" t="s">
        <v>471</v>
      </c>
      <c r="G5935" t="s">
        <v>165</v>
      </c>
      <c r="H5935" t="s">
        <v>135</v>
      </c>
      <c r="I5935" t="s">
        <v>136</v>
      </c>
      <c r="J5935" t="s">
        <v>137</v>
      </c>
      <c r="K5935" t="s">
        <v>166</v>
      </c>
      <c r="L5935" t="s">
        <v>16585</v>
      </c>
      <c r="M5935" t="s">
        <v>16586</v>
      </c>
      <c r="N5935">
        <v>5.08</v>
      </c>
      <c r="O5935">
        <v>0</v>
      </c>
      <c r="P5935">
        <v>834</v>
      </c>
      <c r="Q5935">
        <v>1</v>
      </c>
      <c r="R5935">
        <v>13</v>
      </c>
      <c r="S5935">
        <v>1</v>
      </c>
      <c r="T5935">
        <v>83</v>
      </c>
      <c r="U5935">
        <v>0</v>
      </c>
      <c r="V5935">
        <v>0</v>
      </c>
      <c r="W5935">
        <v>0</v>
      </c>
      <c r="X5935">
        <v>458.21844949830393</v>
      </c>
      <c r="Y5935">
        <v>3.4512585593590828</v>
      </c>
      <c r="Z5935">
        <v>43.141270161199493</v>
      </c>
      <c r="AA5935">
        <v>8.7766829460072664</v>
      </c>
      <c r="AB5935">
        <v>286.82067669260181</v>
      </c>
      <c r="AC5935">
        <v>0</v>
      </c>
      <c r="AD5935">
        <v>0</v>
      </c>
      <c r="AE5935">
        <v>800.40833785747145</v>
      </c>
    </row>
    <row r="5936" spans="1:31" x14ac:dyDescent="0.3">
      <c r="A5936">
        <v>2690853</v>
      </c>
      <c r="B5936">
        <v>1</v>
      </c>
      <c r="C5936" t="s">
        <v>81</v>
      </c>
      <c r="D5936" t="s">
        <v>123</v>
      </c>
      <c r="E5936" t="s">
        <v>213</v>
      </c>
      <c r="F5936" t="s">
        <v>16587</v>
      </c>
      <c r="G5936" t="s">
        <v>215</v>
      </c>
      <c r="H5936" t="s">
        <v>187</v>
      </c>
      <c r="I5936" t="s">
        <v>136</v>
      </c>
      <c r="J5936" t="s">
        <v>137</v>
      </c>
      <c r="K5936" t="s">
        <v>138</v>
      </c>
      <c r="L5936" t="s">
        <v>16588</v>
      </c>
      <c r="M5936" t="s">
        <v>16589</v>
      </c>
      <c r="N5936">
        <v>1.673888888</v>
      </c>
      <c r="O5936">
        <v>0</v>
      </c>
      <c r="P5936">
        <v>9</v>
      </c>
      <c r="Q5936">
        <v>0</v>
      </c>
      <c r="R5936">
        <v>0</v>
      </c>
      <c r="S5936">
        <v>0</v>
      </c>
      <c r="T5936">
        <v>1</v>
      </c>
      <c r="U5936">
        <v>0</v>
      </c>
      <c r="V5936">
        <v>0</v>
      </c>
      <c r="W5936">
        <v>0</v>
      </c>
      <c r="X5936">
        <v>2.3506180778189285</v>
      </c>
      <c r="Y5936">
        <v>0</v>
      </c>
      <c r="Z5936">
        <v>0</v>
      </c>
      <c r="AA5936">
        <v>0</v>
      </c>
      <c r="AB5936">
        <v>4.5324292969577226E-2</v>
      </c>
      <c r="AC5936">
        <v>0</v>
      </c>
      <c r="AD5936">
        <v>0</v>
      </c>
      <c r="AE5936">
        <v>2.3959423707885059</v>
      </c>
    </row>
    <row r="5937" spans="1:31" x14ac:dyDescent="0.3">
      <c r="A5937">
        <v>2703565</v>
      </c>
      <c r="B5937">
        <v>1</v>
      </c>
      <c r="C5937" t="s">
        <v>81</v>
      </c>
      <c r="D5937" t="s">
        <v>117</v>
      </c>
      <c r="E5937" t="s">
        <v>213</v>
      </c>
      <c r="F5937" t="s">
        <v>16590</v>
      </c>
      <c r="G5937" t="s">
        <v>147</v>
      </c>
      <c r="H5937" t="s">
        <v>187</v>
      </c>
      <c r="I5937" t="s">
        <v>136</v>
      </c>
      <c r="J5937" t="s">
        <v>3</v>
      </c>
      <c r="K5937" t="s">
        <v>138</v>
      </c>
      <c r="L5937" t="s">
        <v>16591</v>
      </c>
      <c r="M5937" t="s">
        <v>16592</v>
      </c>
      <c r="N5937">
        <v>5.8925000000000001</v>
      </c>
      <c r="O5937">
        <v>0</v>
      </c>
      <c r="P5937">
        <v>0</v>
      </c>
      <c r="Q5937">
        <v>0</v>
      </c>
      <c r="R5937">
        <v>0</v>
      </c>
      <c r="S5937">
        <v>0</v>
      </c>
      <c r="T5937">
        <v>1</v>
      </c>
      <c r="U5937">
        <v>0</v>
      </c>
      <c r="V5937">
        <v>0</v>
      </c>
      <c r="W5937">
        <v>0</v>
      </c>
      <c r="X5937">
        <v>0</v>
      </c>
      <c r="Y5937">
        <v>0</v>
      </c>
      <c r="Z5937">
        <v>0</v>
      </c>
      <c r="AA5937">
        <v>0</v>
      </c>
      <c r="AB5937">
        <v>71.690137846734842</v>
      </c>
      <c r="AC5937">
        <v>0</v>
      </c>
      <c r="AD5937">
        <v>0</v>
      </c>
      <c r="AE5937">
        <v>71.690137846734842</v>
      </c>
    </row>
    <row r="5938" spans="1:31" x14ac:dyDescent="0.3">
      <c r="A5938">
        <v>2697772</v>
      </c>
      <c r="B5938">
        <v>1</v>
      </c>
      <c r="C5938" t="s">
        <v>81</v>
      </c>
      <c r="D5938" t="s">
        <v>121</v>
      </c>
      <c r="E5938" t="s">
        <v>160</v>
      </c>
      <c r="F5938" t="s">
        <v>9718</v>
      </c>
      <c r="G5938" t="s">
        <v>134</v>
      </c>
      <c r="H5938" t="s">
        <v>135</v>
      </c>
      <c r="I5938" t="s">
        <v>136</v>
      </c>
      <c r="J5938" t="s">
        <v>137</v>
      </c>
      <c r="K5938" t="s">
        <v>138</v>
      </c>
      <c r="L5938" t="s">
        <v>16593</v>
      </c>
      <c r="M5938" t="s">
        <v>16594</v>
      </c>
      <c r="N5938">
        <v>3.381388888</v>
      </c>
      <c r="O5938">
        <v>7</v>
      </c>
      <c r="P5938">
        <v>1596</v>
      </c>
      <c r="Q5938">
        <v>10</v>
      </c>
      <c r="R5938">
        <v>77</v>
      </c>
      <c r="S5938">
        <v>5</v>
      </c>
      <c r="T5938">
        <v>63</v>
      </c>
      <c r="U5938">
        <v>0</v>
      </c>
      <c r="V5938">
        <v>0</v>
      </c>
      <c r="W5938">
        <v>5.0680025270000009</v>
      </c>
      <c r="X5938">
        <v>646.78915864241526</v>
      </c>
      <c r="Y5938">
        <v>71.892172567878248</v>
      </c>
      <c r="Z5938">
        <v>110.18774284949708</v>
      </c>
      <c r="AA5938">
        <v>15.929920442261523</v>
      </c>
      <c r="AB5938">
        <v>113.37134077159595</v>
      </c>
      <c r="AC5938">
        <v>0</v>
      </c>
      <c r="AD5938">
        <v>0</v>
      </c>
      <c r="AE5938">
        <v>963.23833780064797</v>
      </c>
    </row>
    <row r="5939" spans="1:31" x14ac:dyDescent="0.3">
      <c r="A5939">
        <v>2699990</v>
      </c>
      <c r="B5939">
        <v>1</v>
      </c>
      <c r="C5939" t="s">
        <v>81</v>
      </c>
      <c r="D5939" t="s">
        <v>121</v>
      </c>
      <c r="E5939" t="s">
        <v>145</v>
      </c>
      <c r="F5939" t="s">
        <v>16595</v>
      </c>
      <c r="G5939" t="s">
        <v>176</v>
      </c>
      <c r="H5939" t="s">
        <v>135</v>
      </c>
      <c r="I5939" t="s">
        <v>136</v>
      </c>
      <c r="J5939" t="s">
        <v>137</v>
      </c>
      <c r="K5939" t="s">
        <v>138</v>
      </c>
      <c r="L5939" t="s">
        <v>16596</v>
      </c>
      <c r="M5939" t="s">
        <v>16597</v>
      </c>
      <c r="N5939">
        <v>5.0994444440000004</v>
      </c>
      <c r="O5939">
        <v>0</v>
      </c>
      <c r="P5939">
        <v>231</v>
      </c>
      <c r="Q5939">
        <v>0</v>
      </c>
      <c r="R5939">
        <v>6</v>
      </c>
      <c r="S5939">
        <v>0</v>
      </c>
      <c r="T5939">
        <v>4</v>
      </c>
      <c r="U5939">
        <v>0</v>
      </c>
      <c r="V5939">
        <v>0</v>
      </c>
      <c r="W5939">
        <v>0</v>
      </c>
      <c r="X5939">
        <v>102.51410166417747</v>
      </c>
      <c r="Y5939">
        <v>0</v>
      </c>
      <c r="Z5939">
        <v>2.0100583735550699</v>
      </c>
      <c r="AA5939">
        <v>0</v>
      </c>
      <c r="AB5939">
        <v>5.9184924714488565</v>
      </c>
      <c r="AC5939">
        <v>0</v>
      </c>
      <c r="AD5939">
        <v>0</v>
      </c>
      <c r="AE5939">
        <v>110.4426525091814</v>
      </c>
    </row>
    <row r="5940" spans="1:31" x14ac:dyDescent="0.3">
      <c r="A5940">
        <v>2686897</v>
      </c>
      <c r="B5940">
        <v>1</v>
      </c>
      <c r="C5940" t="s">
        <v>80</v>
      </c>
      <c r="D5940" t="s">
        <v>90</v>
      </c>
      <c r="E5940" t="s">
        <v>145</v>
      </c>
      <c r="F5940" t="s">
        <v>16598</v>
      </c>
      <c r="G5940" t="s">
        <v>165</v>
      </c>
      <c r="H5940" t="s">
        <v>135</v>
      </c>
      <c r="I5940" t="s">
        <v>136</v>
      </c>
      <c r="J5940" t="s">
        <v>137</v>
      </c>
      <c r="K5940" t="s">
        <v>166</v>
      </c>
      <c r="L5940" t="s">
        <v>16599</v>
      </c>
      <c r="M5940" t="s">
        <v>16600</v>
      </c>
      <c r="N5940">
        <v>4.21</v>
      </c>
      <c r="O5940">
        <v>0</v>
      </c>
      <c r="P5940">
        <v>387</v>
      </c>
      <c r="Q5940">
        <v>0</v>
      </c>
      <c r="R5940">
        <v>0</v>
      </c>
      <c r="S5940">
        <v>0</v>
      </c>
      <c r="T5940">
        <v>26</v>
      </c>
      <c r="U5940">
        <v>0</v>
      </c>
      <c r="V5940">
        <v>0</v>
      </c>
      <c r="W5940">
        <v>0</v>
      </c>
      <c r="X5940">
        <v>355.13804567811638</v>
      </c>
      <c r="Y5940">
        <v>0</v>
      </c>
      <c r="Z5940">
        <v>0</v>
      </c>
      <c r="AA5940">
        <v>0</v>
      </c>
      <c r="AB5940">
        <v>159.16963698575114</v>
      </c>
      <c r="AC5940">
        <v>0</v>
      </c>
      <c r="AD5940">
        <v>0</v>
      </c>
      <c r="AE5940">
        <v>514.30768266386758</v>
      </c>
    </row>
    <row r="5941" spans="1:31" x14ac:dyDescent="0.3">
      <c r="A5941">
        <v>2687012</v>
      </c>
      <c r="B5941">
        <v>1</v>
      </c>
      <c r="C5941" t="s">
        <v>80</v>
      </c>
      <c r="D5941" t="s">
        <v>111</v>
      </c>
      <c r="E5941" t="s">
        <v>145</v>
      </c>
      <c r="F5941" t="s">
        <v>16601</v>
      </c>
      <c r="G5941" t="s">
        <v>165</v>
      </c>
      <c r="H5941" t="s">
        <v>135</v>
      </c>
      <c r="I5941" t="s">
        <v>136</v>
      </c>
      <c r="J5941" t="s">
        <v>137</v>
      </c>
      <c r="K5941" t="s">
        <v>166</v>
      </c>
      <c r="L5941" t="s">
        <v>16602</v>
      </c>
      <c r="M5941" t="s">
        <v>16603</v>
      </c>
      <c r="N5941">
        <v>2.17</v>
      </c>
      <c r="O5941">
        <v>0</v>
      </c>
      <c r="P5941">
        <v>0</v>
      </c>
      <c r="Q5941">
        <v>0</v>
      </c>
      <c r="R5941">
        <v>0</v>
      </c>
      <c r="S5941">
        <v>1</v>
      </c>
      <c r="T5941">
        <v>0</v>
      </c>
      <c r="U5941">
        <v>0</v>
      </c>
      <c r="V5941">
        <v>0</v>
      </c>
      <c r="W5941">
        <v>0</v>
      </c>
      <c r="X5941">
        <v>0</v>
      </c>
      <c r="Y5941">
        <v>0</v>
      </c>
      <c r="Z5941">
        <v>0</v>
      </c>
      <c r="AA5941">
        <v>32.50494330234099</v>
      </c>
      <c r="AB5941">
        <v>0</v>
      </c>
      <c r="AC5941">
        <v>0</v>
      </c>
      <c r="AD5941">
        <v>0</v>
      </c>
      <c r="AE5941">
        <v>32.50494330234099</v>
      </c>
    </row>
    <row r="5942" spans="1:31" x14ac:dyDescent="0.3">
      <c r="A5942">
        <v>2687351</v>
      </c>
      <c r="B5942">
        <v>1</v>
      </c>
      <c r="C5942" t="s">
        <v>80</v>
      </c>
      <c r="D5942" t="s">
        <v>83</v>
      </c>
      <c r="E5942" t="s">
        <v>145</v>
      </c>
      <c r="F5942" t="s">
        <v>16604</v>
      </c>
      <c r="G5942" t="s">
        <v>165</v>
      </c>
      <c r="H5942" t="s">
        <v>135</v>
      </c>
      <c r="I5942" t="s">
        <v>136</v>
      </c>
      <c r="J5942" t="s">
        <v>137</v>
      </c>
      <c r="K5942" t="s">
        <v>166</v>
      </c>
      <c r="L5942" t="s">
        <v>16605</v>
      </c>
      <c r="M5942" t="s">
        <v>16606</v>
      </c>
      <c r="N5942">
        <v>5.4055555550000003</v>
      </c>
      <c r="O5942">
        <v>0</v>
      </c>
      <c r="P5942">
        <v>656</v>
      </c>
      <c r="Q5942">
        <v>0</v>
      </c>
      <c r="R5942">
        <v>0</v>
      </c>
      <c r="S5942">
        <v>0</v>
      </c>
      <c r="T5942">
        <v>57</v>
      </c>
      <c r="U5942">
        <v>0</v>
      </c>
      <c r="V5942">
        <v>0</v>
      </c>
      <c r="W5942">
        <v>0</v>
      </c>
      <c r="X5942">
        <v>632.64365368758081</v>
      </c>
      <c r="Y5942">
        <v>0</v>
      </c>
      <c r="Z5942">
        <v>0</v>
      </c>
      <c r="AA5942">
        <v>0</v>
      </c>
      <c r="AB5942">
        <v>329.98644236511285</v>
      </c>
      <c r="AC5942">
        <v>0</v>
      </c>
      <c r="AD5942">
        <v>0</v>
      </c>
      <c r="AE5942">
        <v>962.63009605269372</v>
      </c>
    </row>
    <row r="5943" spans="1:31" x14ac:dyDescent="0.3">
      <c r="A5943">
        <v>2687430</v>
      </c>
      <c r="B5943">
        <v>1</v>
      </c>
      <c r="C5943" t="s">
        <v>80</v>
      </c>
      <c r="D5943" t="s">
        <v>83</v>
      </c>
      <c r="E5943" t="s">
        <v>160</v>
      </c>
      <c r="F5943" t="s">
        <v>16607</v>
      </c>
      <c r="G5943" t="s">
        <v>165</v>
      </c>
      <c r="H5943" t="s">
        <v>135</v>
      </c>
      <c r="I5943" t="s">
        <v>136</v>
      </c>
      <c r="J5943" t="s">
        <v>137</v>
      </c>
      <c r="K5943" t="s">
        <v>166</v>
      </c>
      <c r="L5943" t="s">
        <v>16608</v>
      </c>
      <c r="M5943" t="s">
        <v>16609</v>
      </c>
      <c r="N5943">
        <v>6.6733333330000004</v>
      </c>
      <c r="O5943">
        <v>0</v>
      </c>
      <c r="P5943">
        <v>1370</v>
      </c>
      <c r="Q5943">
        <v>0</v>
      </c>
      <c r="R5943">
        <v>0</v>
      </c>
      <c r="S5943">
        <v>0</v>
      </c>
      <c r="T5943">
        <v>333</v>
      </c>
      <c r="U5943">
        <v>0</v>
      </c>
      <c r="V5943">
        <v>0</v>
      </c>
      <c r="W5943">
        <v>0</v>
      </c>
      <c r="X5943">
        <v>1909.8568253918265</v>
      </c>
      <c r="Y5943">
        <v>0</v>
      </c>
      <c r="Z5943">
        <v>0</v>
      </c>
      <c r="AA5943">
        <v>0</v>
      </c>
      <c r="AB5943">
        <v>3650.581737590212</v>
      </c>
      <c r="AC5943">
        <v>0</v>
      </c>
      <c r="AD5943">
        <v>0</v>
      </c>
      <c r="AE5943">
        <v>5560.438562982039</v>
      </c>
    </row>
    <row r="5944" spans="1:31" x14ac:dyDescent="0.3">
      <c r="A5944">
        <v>2687670</v>
      </c>
      <c r="B5944">
        <v>1</v>
      </c>
      <c r="C5944" t="s">
        <v>80</v>
      </c>
      <c r="D5944" t="s">
        <v>83</v>
      </c>
      <c r="E5944" t="s">
        <v>145</v>
      </c>
      <c r="F5944" t="s">
        <v>16610</v>
      </c>
      <c r="G5944" t="s">
        <v>165</v>
      </c>
      <c r="H5944" t="s">
        <v>135</v>
      </c>
      <c r="I5944" t="s">
        <v>136</v>
      </c>
      <c r="J5944" t="s">
        <v>137</v>
      </c>
      <c r="K5944" t="s">
        <v>166</v>
      </c>
      <c r="L5944" t="s">
        <v>16611</v>
      </c>
      <c r="M5944" t="s">
        <v>16612</v>
      </c>
      <c r="N5944">
        <v>3.0008333330000001</v>
      </c>
      <c r="O5944">
        <v>0</v>
      </c>
      <c r="P5944">
        <v>1712</v>
      </c>
      <c r="Q5944">
        <v>0</v>
      </c>
      <c r="R5944">
        <v>0</v>
      </c>
      <c r="S5944">
        <v>0</v>
      </c>
      <c r="T5944">
        <v>355</v>
      </c>
      <c r="U5944">
        <v>0</v>
      </c>
      <c r="V5944">
        <v>1</v>
      </c>
      <c r="W5944">
        <v>0</v>
      </c>
      <c r="X5944">
        <v>1043.451054030475</v>
      </c>
      <c r="Y5944">
        <v>0</v>
      </c>
      <c r="Z5944">
        <v>0</v>
      </c>
      <c r="AA5944">
        <v>0</v>
      </c>
      <c r="AB5944">
        <v>1313.8592900803756</v>
      </c>
      <c r="AC5944">
        <v>0</v>
      </c>
      <c r="AD5944">
        <v>1.9495334715788553</v>
      </c>
      <c r="AE5944">
        <v>2359.2598775824295</v>
      </c>
    </row>
    <row r="5945" spans="1:31" x14ac:dyDescent="0.3">
      <c r="A5945">
        <v>2687973</v>
      </c>
      <c r="B5945">
        <v>1</v>
      </c>
      <c r="C5945" t="s">
        <v>80</v>
      </c>
      <c r="D5945" t="s">
        <v>82</v>
      </c>
      <c r="E5945" t="s">
        <v>145</v>
      </c>
      <c r="F5945" t="s">
        <v>16613</v>
      </c>
      <c r="G5945" t="s">
        <v>409</v>
      </c>
      <c r="H5945" t="s">
        <v>135</v>
      </c>
      <c r="I5945" t="s">
        <v>136</v>
      </c>
      <c r="J5945" t="s">
        <v>137</v>
      </c>
      <c r="K5945" t="s">
        <v>138</v>
      </c>
      <c r="L5945" t="s">
        <v>16614</v>
      </c>
      <c r="M5945" t="s">
        <v>16615</v>
      </c>
      <c r="N5945">
        <v>1.9683333329999999</v>
      </c>
      <c r="O5945">
        <v>0</v>
      </c>
      <c r="P5945">
        <v>0</v>
      </c>
      <c r="Q5945">
        <v>0</v>
      </c>
      <c r="R5945">
        <v>0</v>
      </c>
      <c r="S5945">
        <v>1</v>
      </c>
      <c r="T5945">
        <v>0</v>
      </c>
      <c r="U5945">
        <v>0</v>
      </c>
      <c r="V5945">
        <v>0</v>
      </c>
      <c r="W5945">
        <v>0</v>
      </c>
      <c r="X5945">
        <v>0</v>
      </c>
      <c r="Y5945">
        <v>0</v>
      </c>
      <c r="Z5945">
        <v>0</v>
      </c>
      <c r="AA5945">
        <v>2.2783056446800001</v>
      </c>
      <c r="AB5945">
        <v>0</v>
      </c>
      <c r="AC5945">
        <v>0</v>
      </c>
      <c r="AD5945">
        <v>0</v>
      </c>
      <c r="AE5945">
        <v>2.2783056446800001</v>
      </c>
    </row>
    <row r="5946" spans="1:31" x14ac:dyDescent="0.3">
      <c r="A5946">
        <v>2688024</v>
      </c>
      <c r="B5946">
        <v>1</v>
      </c>
      <c r="C5946" t="s">
        <v>80</v>
      </c>
      <c r="D5946" t="s">
        <v>110</v>
      </c>
      <c r="E5946" t="s">
        <v>160</v>
      </c>
      <c r="F5946" t="s">
        <v>16616</v>
      </c>
      <c r="G5946" t="s">
        <v>165</v>
      </c>
      <c r="H5946" t="s">
        <v>135</v>
      </c>
      <c r="I5946" t="s">
        <v>136</v>
      </c>
      <c r="J5946" t="s">
        <v>137</v>
      </c>
      <c r="K5946" t="s">
        <v>166</v>
      </c>
      <c r="L5946" t="s">
        <v>16617</v>
      </c>
      <c r="M5946" t="s">
        <v>16618</v>
      </c>
      <c r="N5946">
        <v>4.5480555550000004</v>
      </c>
      <c r="O5946">
        <v>0</v>
      </c>
      <c r="P5946">
        <v>1926</v>
      </c>
      <c r="Q5946">
        <v>0</v>
      </c>
      <c r="R5946">
        <v>0</v>
      </c>
      <c r="S5946">
        <v>0</v>
      </c>
      <c r="T5946">
        <v>25</v>
      </c>
      <c r="U5946">
        <v>0</v>
      </c>
      <c r="V5946">
        <v>0</v>
      </c>
      <c r="W5946">
        <v>0</v>
      </c>
      <c r="X5946">
        <v>2126.2648799150916</v>
      </c>
      <c r="Y5946">
        <v>0</v>
      </c>
      <c r="Z5946">
        <v>0</v>
      </c>
      <c r="AA5946">
        <v>0</v>
      </c>
      <c r="AB5946">
        <v>136.91707291544674</v>
      </c>
      <c r="AC5946">
        <v>0</v>
      </c>
      <c r="AD5946">
        <v>0</v>
      </c>
      <c r="AE5946">
        <v>2263.1819528305382</v>
      </c>
    </row>
    <row r="5947" spans="1:31" x14ac:dyDescent="0.3">
      <c r="A5947">
        <v>2688033</v>
      </c>
      <c r="B5947">
        <v>1</v>
      </c>
      <c r="C5947" t="s">
        <v>80</v>
      </c>
      <c r="D5947" t="s">
        <v>90</v>
      </c>
      <c r="E5947" t="s">
        <v>145</v>
      </c>
      <c r="F5947" t="s">
        <v>16619</v>
      </c>
      <c r="G5947" t="s">
        <v>165</v>
      </c>
      <c r="H5947" t="s">
        <v>135</v>
      </c>
      <c r="I5947" t="s">
        <v>136</v>
      </c>
      <c r="J5947" t="s">
        <v>137</v>
      </c>
      <c r="K5947" t="s">
        <v>166</v>
      </c>
      <c r="L5947" t="s">
        <v>16620</v>
      </c>
      <c r="M5947" t="s">
        <v>16621</v>
      </c>
      <c r="N5947">
        <v>4.9752777769999996</v>
      </c>
      <c r="O5947">
        <v>0</v>
      </c>
      <c r="P5947">
        <v>298</v>
      </c>
      <c r="Q5947">
        <v>0</v>
      </c>
      <c r="R5947">
        <v>0</v>
      </c>
      <c r="S5947">
        <v>0</v>
      </c>
      <c r="T5947">
        <v>58</v>
      </c>
      <c r="U5947">
        <v>0</v>
      </c>
      <c r="V5947">
        <v>0</v>
      </c>
      <c r="W5947">
        <v>0</v>
      </c>
      <c r="X5947">
        <v>372.00203477818883</v>
      </c>
      <c r="Y5947">
        <v>0</v>
      </c>
      <c r="Z5947">
        <v>0</v>
      </c>
      <c r="AA5947">
        <v>0</v>
      </c>
      <c r="AB5947">
        <v>449.72737119063595</v>
      </c>
      <c r="AC5947">
        <v>0</v>
      </c>
      <c r="AD5947">
        <v>0</v>
      </c>
      <c r="AE5947">
        <v>821.72940596882472</v>
      </c>
    </row>
    <row r="5948" spans="1:31" x14ac:dyDescent="0.3">
      <c r="A5948">
        <v>2688068</v>
      </c>
      <c r="B5948">
        <v>1</v>
      </c>
      <c r="C5948" t="s">
        <v>80</v>
      </c>
      <c r="D5948" t="s">
        <v>110</v>
      </c>
      <c r="E5948" t="s">
        <v>145</v>
      </c>
      <c r="F5948" t="s">
        <v>16622</v>
      </c>
      <c r="G5948" t="s">
        <v>165</v>
      </c>
      <c r="H5948" t="s">
        <v>135</v>
      </c>
      <c r="I5948" t="s">
        <v>136</v>
      </c>
      <c r="J5948" t="s">
        <v>137</v>
      </c>
      <c r="K5948" t="s">
        <v>166</v>
      </c>
      <c r="L5948" t="s">
        <v>16623</v>
      </c>
      <c r="M5948" t="s">
        <v>16624</v>
      </c>
      <c r="N5948">
        <v>5.7205555549999998</v>
      </c>
      <c r="O5948">
        <v>0</v>
      </c>
      <c r="P5948">
        <v>2584</v>
      </c>
      <c r="Q5948">
        <v>0</v>
      </c>
      <c r="R5948">
        <v>0</v>
      </c>
      <c r="S5948">
        <v>0</v>
      </c>
      <c r="T5948">
        <v>440</v>
      </c>
      <c r="U5948">
        <v>0</v>
      </c>
      <c r="V5948">
        <v>0</v>
      </c>
      <c r="W5948">
        <v>0</v>
      </c>
      <c r="X5948">
        <v>2819.2647302337982</v>
      </c>
      <c r="Y5948">
        <v>0</v>
      </c>
      <c r="Z5948">
        <v>0</v>
      </c>
      <c r="AA5948">
        <v>0</v>
      </c>
      <c r="AB5948">
        <v>2497.4305473286836</v>
      </c>
      <c r="AC5948">
        <v>0</v>
      </c>
      <c r="AD5948">
        <v>0</v>
      </c>
      <c r="AE5948">
        <v>5316.6952775624814</v>
      </c>
    </row>
    <row r="5949" spans="1:31" x14ac:dyDescent="0.3">
      <c r="A5949">
        <v>2688117</v>
      </c>
      <c r="B5949">
        <v>1</v>
      </c>
      <c r="C5949" t="s">
        <v>80</v>
      </c>
      <c r="D5949" t="s">
        <v>88</v>
      </c>
      <c r="E5949" t="s">
        <v>145</v>
      </c>
      <c r="F5949" t="s">
        <v>16625</v>
      </c>
      <c r="G5949" t="s">
        <v>165</v>
      </c>
      <c r="H5949" t="s">
        <v>135</v>
      </c>
      <c r="I5949" t="s">
        <v>136</v>
      </c>
      <c r="J5949" t="s">
        <v>137</v>
      </c>
      <c r="K5949" t="s">
        <v>166</v>
      </c>
      <c r="L5949" t="s">
        <v>16626</v>
      </c>
      <c r="M5949" t="s">
        <v>16627</v>
      </c>
      <c r="N5949">
        <v>3.3163888880000001</v>
      </c>
      <c r="O5949">
        <v>0</v>
      </c>
      <c r="P5949">
        <v>218</v>
      </c>
      <c r="Q5949">
        <v>0</v>
      </c>
      <c r="R5949">
        <v>0</v>
      </c>
      <c r="S5949">
        <v>0</v>
      </c>
      <c r="T5949">
        <v>23</v>
      </c>
      <c r="U5949">
        <v>0</v>
      </c>
      <c r="V5949">
        <v>0</v>
      </c>
      <c r="W5949">
        <v>0</v>
      </c>
      <c r="X5949">
        <v>160.93637786236951</v>
      </c>
      <c r="Y5949">
        <v>0</v>
      </c>
      <c r="Z5949">
        <v>0</v>
      </c>
      <c r="AA5949">
        <v>0</v>
      </c>
      <c r="AB5949">
        <v>166.13425002716022</v>
      </c>
      <c r="AC5949">
        <v>0</v>
      </c>
      <c r="AD5949">
        <v>0</v>
      </c>
      <c r="AE5949">
        <v>327.07062788952976</v>
      </c>
    </row>
    <row r="5950" spans="1:31" x14ac:dyDescent="0.3">
      <c r="A5950">
        <v>2688144</v>
      </c>
      <c r="B5950">
        <v>1</v>
      </c>
      <c r="C5950" t="s">
        <v>80</v>
      </c>
      <c r="D5950" t="s">
        <v>83</v>
      </c>
      <c r="E5950" t="s">
        <v>145</v>
      </c>
      <c r="F5950" t="s">
        <v>16628</v>
      </c>
      <c r="G5950" t="s">
        <v>176</v>
      </c>
      <c r="H5950" t="s">
        <v>135</v>
      </c>
      <c r="I5950" t="s">
        <v>136</v>
      </c>
      <c r="J5950" t="s">
        <v>137</v>
      </c>
      <c r="K5950" t="s">
        <v>138</v>
      </c>
      <c r="L5950" t="s">
        <v>16629</v>
      </c>
      <c r="M5950" t="s">
        <v>16630</v>
      </c>
      <c r="N5950">
        <v>1.2575000000000001</v>
      </c>
      <c r="O5950">
        <v>2</v>
      </c>
      <c r="P5950">
        <v>0</v>
      </c>
      <c r="Q5950">
        <v>0</v>
      </c>
      <c r="R5950">
        <v>0</v>
      </c>
      <c r="S5950">
        <v>1</v>
      </c>
      <c r="T5950">
        <v>0</v>
      </c>
      <c r="U5950">
        <v>0</v>
      </c>
      <c r="V5950">
        <v>0</v>
      </c>
      <c r="W5950">
        <v>4.3451940624953256</v>
      </c>
      <c r="X5950">
        <v>0</v>
      </c>
      <c r="Y5950">
        <v>0</v>
      </c>
      <c r="Z5950">
        <v>0</v>
      </c>
      <c r="AA5950">
        <v>12.26233674399716</v>
      </c>
      <c r="AB5950">
        <v>0</v>
      </c>
      <c r="AC5950">
        <v>0</v>
      </c>
      <c r="AD5950">
        <v>0</v>
      </c>
      <c r="AE5950">
        <v>16.607530806492484</v>
      </c>
    </row>
    <row r="5951" spans="1:31" x14ac:dyDescent="0.3">
      <c r="A5951">
        <v>2688144</v>
      </c>
      <c r="B5951">
        <v>2</v>
      </c>
      <c r="C5951" t="s">
        <v>80</v>
      </c>
      <c r="D5951" t="s">
        <v>83</v>
      </c>
      <c r="E5951" t="s">
        <v>160</v>
      </c>
      <c r="F5951" t="s">
        <v>16631</v>
      </c>
      <c r="G5951" t="s">
        <v>176</v>
      </c>
      <c r="H5951" t="s">
        <v>135</v>
      </c>
      <c r="I5951" t="s">
        <v>136</v>
      </c>
      <c r="J5951" t="s">
        <v>137</v>
      </c>
      <c r="K5951" t="s">
        <v>138</v>
      </c>
      <c r="L5951" t="s">
        <v>16630</v>
      </c>
      <c r="M5951" t="s">
        <v>16632</v>
      </c>
      <c r="N5951">
        <v>0.3125</v>
      </c>
      <c r="O5951">
        <v>4</v>
      </c>
      <c r="P5951">
        <v>289</v>
      </c>
      <c r="Q5951">
        <v>7</v>
      </c>
      <c r="R5951">
        <v>31</v>
      </c>
      <c r="S5951">
        <v>9</v>
      </c>
      <c r="T5951">
        <v>24</v>
      </c>
      <c r="U5951">
        <v>0</v>
      </c>
      <c r="V5951">
        <v>0</v>
      </c>
      <c r="W5951">
        <v>1.3009047550668114</v>
      </c>
      <c r="X5951">
        <v>16.690905408492519</v>
      </c>
      <c r="Y5951">
        <v>3.4666846271104772</v>
      </c>
      <c r="Z5951">
        <v>3.4421021606734876</v>
      </c>
      <c r="AA5951">
        <v>7.1548143304883185</v>
      </c>
      <c r="AB5951">
        <v>8.3468298458943089</v>
      </c>
      <c r="AC5951">
        <v>0</v>
      </c>
      <c r="AD5951">
        <v>0</v>
      </c>
      <c r="AE5951">
        <v>40.402241127725929</v>
      </c>
    </row>
    <row r="5952" spans="1:31" x14ac:dyDescent="0.3">
      <c r="A5952">
        <v>2688257</v>
      </c>
      <c r="B5952">
        <v>1</v>
      </c>
      <c r="C5952" t="s">
        <v>80</v>
      </c>
      <c r="D5952" t="s">
        <v>85</v>
      </c>
      <c r="E5952" t="s">
        <v>145</v>
      </c>
      <c r="F5952" t="s">
        <v>16633</v>
      </c>
      <c r="G5952" t="s">
        <v>165</v>
      </c>
      <c r="H5952" t="s">
        <v>135</v>
      </c>
      <c r="I5952" t="s">
        <v>136</v>
      </c>
      <c r="J5952" t="s">
        <v>137</v>
      </c>
      <c r="K5952" t="s">
        <v>166</v>
      </c>
      <c r="L5952" t="s">
        <v>16634</v>
      </c>
      <c r="M5952" t="s">
        <v>16635</v>
      </c>
      <c r="N5952">
        <v>4.3486111110000003</v>
      </c>
      <c r="O5952">
        <v>0</v>
      </c>
      <c r="P5952">
        <v>1083</v>
      </c>
      <c r="Q5952">
        <v>0</v>
      </c>
      <c r="R5952">
        <v>0</v>
      </c>
      <c r="S5952">
        <v>7</v>
      </c>
      <c r="T5952">
        <v>248</v>
      </c>
      <c r="U5952">
        <v>0</v>
      </c>
      <c r="V5952">
        <v>1</v>
      </c>
      <c r="W5952">
        <v>0</v>
      </c>
      <c r="X5952">
        <v>1135.0107067589013</v>
      </c>
      <c r="Y5952">
        <v>0</v>
      </c>
      <c r="Z5952">
        <v>0</v>
      </c>
      <c r="AA5952">
        <v>988.15304759223284</v>
      </c>
      <c r="AB5952">
        <v>1555.2589115954536</v>
      </c>
      <c r="AC5952">
        <v>0</v>
      </c>
      <c r="AD5952">
        <v>3.9750883186500703</v>
      </c>
      <c r="AE5952">
        <v>3682.3977542652378</v>
      </c>
    </row>
    <row r="5953" spans="1:31" x14ac:dyDescent="0.3">
      <c r="A5953">
        <v>2688737</v>
      </c>
      <c r="B5953">
        <v>1</v>
      </c>
      <c r="C5953" t="s">
        <v>80</v>
      </c>
      <c r="D5953" t="s">
        <v>87</v>
      </c>
      <c r="E5953" t="s">
        <v>145</v>
      </c>
      <c r="F5953" t="s">
        <v>16636</v>
      </c>
      <c r="G5953" t="s">
        <v>346</v>
      </c>
      <c r="H5953" t="s">
        <v>135</v>
      </c>
      <c r="I5953" t="s">
        <v>136</v>
      </c>
      <c r="J5953" t="s">
        <v>137</v>
      </c>
      <c r="K5953" t="s">
        <v>166</v>
      </c>
      <c r="L5953" t="s">
        <v>16637</v>
      </c>
      <c r="M5953" t="s">
        <v>16638</v>
      </c>
      <c r="N5953">
        <v>9.0194444439999995</v>
      </c>
      <c r="O5953">
        <v>0</v>
      </c>
      <c r="P5953">
        <v>0</v>
      </c>
      <c r="Q5953">
        <v>0</v>
      </c>
      <c r="R5953">
        <v>0</v>
      </c>
      <c r="S5953">
        <v>2</v>
      </c>
      <c r="T5953">
        <v>0</v>
      </c>
      <c r="U5953">
        <v>0</v>
      </c>
      <c r="V5953">
        <v>0</v>
      </c>
      <c r="W5953">
        <v>0</v>
      </c>
      <c r="X5953">
        <v>0</v>
      </c>
      <c r="Y5953">
        <v>0</v>
      </c>
      <c r="Z5953">
        <v>0</v>
      </c>
      <c r="AA5953">
        <v>144.6102041122025</v>
      </c>
      <c r="AB5953">
        <v>0</v>
      </c>
      <c r="AC5953">
        <v>0</v>
      </c>
      <c r="AD5953">
        <v>0</v>
      </c>
      <c r="AE5953">
        <v>144.6102041122025</v>
      </c>
    </row>
    <row r="5954" spans="1:31" x14ac:dyDescent="0.3">
      <c r="A5954">
        <v>2688757</v>
      </c>
      <c r="B5954">
        <v>1</v>
      </c>
      <c r="C5954" t="s">
        <v>80</v>
      </c>
      <c r="D5954" t="s">
        <v>87</v>
      </c>
      <c r="E5954" t="s">
        <v>145</v>
      </c>
      <c r="F5954" t="s">
        <v>16639</v>
      </c>
      <c r="G5954" t="s">
        <v>165</v>
      </c>
      <c r="H5954" t="s">
        <v>135</v>
      </c>
      <c r="I5954" t="s">
        <v>136</v>
      </c>
      <c r="J5954" t="s">
        <v>137</v>
      </c>
      <c r="K5954" t="s">
        <v>166</v>
      </c>
      <c r="L5954" t="s">
        <v>16640</v>
      </c>
      <c r="M5954" t="s">
        <v>16641</v>
      </c>
      <c r="N5954">
        <v>4.8686111109999999</v>
      </c>
      <c r="O5954">
        <v>0</v>
      </c>
      <c r="P5954">
        <v>1161</v>
      </c>
      <c r="Q5954">
        <v>0</v>
      </c>
      <c r="R5954">
        <v>0</v>
      </c>
      <c r="S5954">
        <v>0</v>
      </c>
      <c r="T5954">
        <v>241</v>
      </c>
      <c r="U5954">
        <v>0</v>
      </c>
      <c r="V5954">
        <v>0</v>
      </c>
      <c r="W5954">
        <v>0</v>
      </c>
      <c r="X5954">
        <v>1203.9671302866957</v>
      </c>
      <c r="Y5954">
        <v>0</v>
      </c>
      <c r="Z5954">
        <v>0</v>
      </c>
      <c r="AA5954">
        <v>0</v>
      </c>
      <c r="AB5954">
        <v>1156.6187325536553</v>
      </c>
      <c r="AC5954">
        <v>0</v>
      </c>
      <c r="AD5954">
        <v>0</v>
      </c>
      <c r="AE5954">
        <v>2360.5858628403512</v>
      </c>
    </row>
    <row r="5955" spans="1:31" x14ac:dyDescent="0.3">
      <c r="A5955">
        <v>2688884</v>
      </c>
      <c r="B5955">
        <v>1</v>
      </c>
      <c r="C5955" t="s">
        <v>80</v>
      </c>
      <c r="D5955" t="s">
        <v>87</v>
      </c>
      <c r="E5955" t="s">
        <v>145</v>
      </c>
      <c r="F5955" t="s">
        <v>16642</v>
      </c>
      <c r="G5955" t="s">
        <v>165</v>
      </c>
      <c r="H5955" t="s">
        <v>135</v>
      </c>
      <c r="I5955" t="s">
        <v>136</v>
      </c>
      <c r="J5955" t="s">
        <v>137</v>
      </c>
      <c r="K5955" t="s">
        <v>166</v>
      </c>
      <c r="L5955" t="s">
        <v>16643</v>
      </c>
      <c r="M5955" t="s">
        <v>16644</v>
      </c>
      <c r="N5955">
        <v>5.67</v>
      </c>
      <c r="O5955">
        <v>0</v>
      </c>
      <c r="P5955">
        <v>1</v>
      </c>
      <c r="Q5955">
        <v>0</v>
      </c>
      <c r="R5955">
        <v>0</v>
      </c>
      <c r="S5955">
        <v>1</v>
      </c>
      <c r="T5955">
        <v>42</v>
      </c>
      <c r="U5955">
        <v>3</v>
      </c>
      <c r="V5955">
        <v>8</v>
      </c>
      <c r="W5955">
        <v>0</v>
      </c>
      <c r="X5955">
        <v>0</v>
      </c>
      <c r="Y5955">
        <v>0</v>
      </c>
      <c r="Z5955">
        <v>0</v>
      </c>
      <c r="AA5955">
        <v>7.2165781373400009</v>
      </c>
      <c r="AB5955">
        <v>705.23314181267369</v>
      </c>
      <c r="AC5955">
        <v>1047.2324402727802</v>
      </c>
      <c r="AD5955">
        <v>317.44475700235824</v>
      </c>
      <c r="AE5955">
        <v>2077.1269172251518</v>
      </c>
    </row>
    <row r="5956" spans="1:31" x14ac:dyDescent="0.3">
      <c r="A5956">
        <v>2689127</v>
      </c>
      <c r="B5956">
        <v>1</v>
      </c>
      <c r="C5956" t="s">
        <v>80</v>
      </c>
      <c r="D5956" t="s">
        <v>87</v>
      </c>
      <c r="E5956" t="s">
        <v>160</v>
      </c>
      <c r="F5956" t="s">
        <v>7270</v>
      </c>
      <c r="G5956" t="s">
        <v>165</v>
      </c>
      <c r="H5956" t="s">
        <v>135</v>
      </c>
      <c r="I5956" t="s">
        <v>136</v>
      </c>
      <c r="J5956" t="s">
        <v>137</v>
      </c>
      <c r="K5956" t="s">
        <v>166</v>
      </c>
      <c r="L5956" t="s">
        <v>16645</v>
      </c>
      <c r="M5956" t="s">
        <v>16646</v>
      </c>
      <c r="N5956">
        <v>0.454444444</v>
      </c>
      <c r="O5956">
        <v>0</v>
      </c>
      <c r="P5956">
        <v>830</v>
      </c>
      <c r="Q5956">
        <v>0</v>
      </c>
      <c r="R5956">
        <v>0</v>
      </c>
      <c r="S5956">
        <v>2</v>
      </c>
      <c r="T5956">
        <v>117</v>
      </c>
      <c r="U5956">
        <v>0</v>
      </c>
      <c r="V5956">
        <v>7</v>
      </c>
      <c r="W5956">
        <v>0</v>
      </c>
      <c r="X5956">
        <v>85.068535783682236</v>
      </c>
      <c r="Y5956">
        <v>0</v>
      </c>
      <c r="Z5956">
        <v>0</v>
      </c>
      <c r="AA5956">
        <v>3.0677590176618219</v>
      </c>
      <c r="AB5956">
        <v>59.536328775029858</v>
      </c>
      <c r="AC5956">
        <v>0</v>
      </c>
      <c r="AD5956">
        <v>7.1682112286310158</v>
      </c>
      <c r="AE5956">
        <v>154.84083480500493</v>
      </c>
    </row>
    <row r="5957" spans="1:31" x14ac:dyDescent="0.3">
      <c r="A5957">
        <v>2689131</v>
      </c>
      <c r="B5957">
        <v>1</v>
      </c>
      <c r="C5957" t="s">
        <v>80</v>
      </c>
      <c r="D5957" t="s">
        <v>87</v>
      </c>
      <c r="E5957" t="s">
        <v>160</v>
      </c>
      <c r="F5957" t="s">
        <v>16647</v>
      </c>
      <c r="G5957" t="s">
        <v>165</v>
      </c>
      <c r="H5957" t="s">
        <v>135</v>
      </c>
      <c r="I5957" t="s">
        <v>136</v>
      </c>
      <c r="J5957" t="s">
        <v>137</v>
      </c>
      <c r="K5957" t="s">
        <v>166</v>
      </c>
      <c r="L5957" t="s">
        <v>4957</v>
      </c>
      <c r="M5957" t="s">
        <v>16648</v>
      </c>
      <c r="N5957">
        <v>0.61805555499999998</v>
      </c>
      <c r="O5957">
        <v>0</v>
      </c>
      <c r="P5957">
        <v>64</v>
      </c>
      <c r="Q5957">
        <v>0</v>
      </c>
      <c r="R5957">
        <v>0</v>
      </c>
      <c r="S5957">
        <v>2</v>
      </c>
      <c r="T5957">
        <v>5</v>
      </c>
      <c r="U5957">
        <v>1</v>
      </c>
      <c r="V5957">
        <v>0</v>
      </c>
      <c r="W5957">
        <v>0</v>
      </c>
      <c r="X5957">
        <v>8.4218546860914003</v>
      </c>
      <c r="Y5957">
        <v>0</v>
      </c>
      <c r="Z5957">
        <v>0</v>
      </c>
      <c r="AA5957">
        <v>5.1906079235556781</v>
      </c>
      <c r="AB5957">
        <v>0.79906381465959031</v>
      </c>
      <c r="AC5957">
        <v>16.637831890673802</v>
      </c>
      <c r="AD5957">
        <v>0</v>
      </c>
      <c r="AE5957">
        <v>31.04935831498047</v>
      </c>
    </row>
    <row r="5958" spans="1:31" x14ac:dyDescent="0.3">
      <c r="A5958">
        <v>2689134</v>
      </c>
      <c r="B5958">
        <v>1</v>
      </c>
      <c r="C5958" t="s">
        <v>80</v>
      </c>
      <c r="D5958" t="s">
        <v>87</v>
      </c>
      <c r="E5958" t="s">
        <v>160</v>
      </c>
      <c r="F5958" t="s">
        <v>16649</v>
      </c>
      <c r="G5958" t="s">
        <v>165</v>
      </c>
      <c r="H5958" t="s">
        <v>135</v>
      </c>
      <c r="I5958" t="s">
        <v>136</v>
      </c>
      <c r="J5958" t="s">
        <v>137</v>
      </c>
      <c r="K5958" t="s">
        <v>166</v>
      </c>
      <c r="L5958" t="s">
        <v>16650</v>
      </c>
      <c r="M5958" t="s">
        <v>16651</v>
      </c>
      <c r="N5958">
        <v>0.75416666600000004</v>
      </c>
      <c r="O5958">
        <v>0</v>
      </c>
      <c r="P5958">
        <v>1271</v>
      </c>
      <c r="Q5958">
        <v>0</v>
      </c>
      <c r="R5958">
        <v>0</v>
      </c>
      <c r="S5958">
        <v>4</v>
      </c>
      <c r="T5958">
        <v>304</v>
      </c>
      <c r="U5958">
        <v>0</v>
      </c>
      <c r="V5958">
        <v>0</v>
      </c>
      <c r="W5958">
        <v>0</v>
      </c>
      <c r="X5958">
        <v>234.59401009692129</v>
      </c>
      <c r="Y5958">
        <v>0</v>
      </c>
      <c r="Z5958">
        <v>0</v>
      </c>
      <c r="AA5958">
        <v>74.201138320298227</v>
      </c>
      <c r="AB5958">
        <v>101.06295696682187</v>
      </c>
      <c r="AC5958">
        <v>0</v>
      </c>
      <c r="AD5958">
        <v>0</v>
      </c>
      <c r="AE5958">
        <v>409.85810538404144</v>
      </c>
    </row>
    <row r="5959" spans="1:31" x14ac:dyDescent="0.3">
      <c r="A5959">
        <v>2689135</v>
      </c>
      <c r="B5959">
        <v>1</v>
      </c>
      <c r="C5959" t="s">
        <v>80</v>
      </c>
      <c r="D5959" t="s">
        <v>87</v>
      </c>
      <c r="E5959" t="s">
        <v>160</v>
      </c>
      <c r="F5959" t="s">
        <v>7267</v>
      </c>
      <c r="G5959" t="s">
        <v>165</v>
      </c>
      <c r="H5959" t="s">
        <v>135</v>
      </c>
      <c r="I5959" t="s">
        <v>136</v>
      </c>
      <c r="J5959" t="s">
        <v>137</v>
      </c>
      <c r="K5959" t="s">
        <v>166</v>
      </c>
      <c r="L5959" t="s">
        <v>16652</v>
      </c>
      <c r="M5959" t="s">
        <v>16653</v>
      </c>
      <c r="N5959">
        <v>0.260833333</v>
      </c>
      <c r="O5959">
        <v>0</v>
      </c>
      <c r="P5959">
        <v>4113</v>
      </c>
      <c r="Q5959">
        <v>0</v>
      </c>
      <c r="R5959">
        <v>0</v>
      </c>
      <c r="S5959">
        <v>1</v>
      </c>
      <c r="T5959">
        <v>1178</v>
      </c>
      <c r="U5959">
        <v>1</v>
      </c>
      <c r="V5959">
        <v>1</v>
      </c>
      <c r="W5959">
        <v>0</v>
      </c>
      <c r="X5959">
        <v>217.6469343187986</v>
      </c>
      <c r="Y5959">
        <v>0</v>
      </c>
      <c r="Z5959">
        <v>0</v>
      </c>
      <c r="AA5959">
        <v>11.663140939050949</v>
      </c>
      <c r="AB5959">
        <v>117.40053186461101</v>
      </c>
      <c r="AC5959">
        <v>3.9975805029540714</v>
      </c>
      <c r="AD5959">
        <v>2.1405586028027663</v>
      </c>
      <c r="AE5959">
        <v>352.84874622821735</v>
      </c>
    </row>
    <row r="5960" spans="1:31" x14ac:dyDescent="0.3">
      <c r="A5960">
        <v>2689616</v>
      </c>
      <c r="B5960">
        <v>1</v>
      </c>
      <c r="C5960" t="s">
        <v>80</v>
      </c>
      <c r="D5960" t="s">
        <v>110</v>
      </c>
      <c r="E5960" t="s">
        <v>160</v>
      </c>
      <c r="F5960" t="s">
        <v>16654</v>
      </c>
      <c r="G5960" t="s">
        <v>165</v>
      </c>
      <c r="H5960" t="s">
        <v>135</v>
      </c>
      <c r="I5960" t="s">
        <v>136</v>
      </c>
      <c r="J5960" t="s">
        <v>137</v>
      </c>
      <c r="K5960" t="s">
        <v>166</v>
      </c>
      <c r="L5960" t="s">
        <v>16655</v>
      </c>
      <c r="M5960" t="s">
        <v>16656</v>
      </c>
      <c r="N5960">
        <v>3.9561111109999998</v>
      </c>
      <c r="O5960">
        <v>0</v>
      </c>
      <c r="P5960">
        <v>1593</v>
      </c>
      <c r="Q5960">
        <v>0</v>
      </c>
      <c r="R5960">
        <v>0</v>
      </c>
      <c r="S5960">
        <v>1</v>
      </c>
      <c r="T5960">
        <v>152</v>
      </c>
      <c r="U5960">
        <v>0</v>
      </c>
      <c r="V5960">
        <v>0</v>
      </c>
      <c r="W5960">
        <v>0</v>
      </c>
      <c r="X5960">
        <v>1265.2666994457622</v>
      </c>
      <c r="Y5960">
        <v>0</v>
      </c>
      <c r="Z5960">
        <v>0</v>
      </c>
      <c r="AA5960">
        <v>6.1775791274600005</v>
      </c>
      <c r="AB5960">
        <v>534.96685299670423</v>
      </c>
      <c r="AC5960">
        <v>0</v>
      </c>
      <c r="AD5960">
        <v>0</v>
      </c>
      <c r="AE5960">
        <v>1806.4111315699265</v>
      </c>
    </row>
    <row r="5961" spans="1:31" x14ac:dyDescent="0.3">
      <c r="A5961">
        <v>2689651</v>
      </c>
      <c r="B5961">
        <v>1</v>
      </c>
      <c r="C5961" t="s">
        <v>80</v>
      </c>
      <c r="D5961" t="s">
        <v>87</v>
      </c>
      <c r="E5961" t="s">
        <v>145</v>
      </c>
      <c r="F5961" t="s">
        <v>16657</v>
      </c>
      <c r="G5961" t="s">
        <v>165</v>
      </c>
      <c r="H5961" t="s">
        <v>135</v>
      </c>
      <c r="I5961" t="s">
        <v>136</v>
      </c>
      <c r="J5961" t="s">
        <v>137</v>
      </c>
      <c r="K5961" t="s">
        <v>166</v>
      </c>
      <c r="L5961" t="s">
        <v>16658</v>
      </c>
      <c r="M5961" t="s">
        <v>16659</v>
      </c>
      <c r="N5961">
        <v>4.0611111109999998</v>
      </c>
      <c r="O5961">
        <v>0</v>
      </c>
      <c r="P5961">
        <v>313</v>
      </c>
      <c r="Q5961">
        <v>0</v>
      </c>
      <c r="R5961">
        <v>0</v>
      </c>
      <c r="S5961">
        <v>0</v>
      </c>
      <c r="T5961">
        <v>19</v>
      </c>
      <c r="U5961">
        <v>0</v>
      </c>
      <c r="V5961">
        <v>0</v>
      </c>
      <c r="W5961">
        <v>0</v>
      </c>
      <c r="X5961">
        <v>275.9903319188229</v>
      </c>
      <c r="Y5961">
        <v>0</v>
      </c>
      <c r="Z5961">
        <v>0</v>
      </c>
      <c r="AA5961">
        <v>0</v>
      </c>
      <c r="AB5961">
        <v>132.59843329701039</v>
      </c>
      <c r="AC5961">
        <v>0</v>
      </c>
      <c r="AD5961">
        <v>0</v>
      </c>
      <c r="AE5961">
        <v>408.58876521583329</v>
      </c>
    </row>
    <row r="5962" spans="1:31" x14ac:dyDescent="0.3">
      <c r="A5962">
        <v>2689701</v>
      </c>
      <c r="B5962">
        <v>1</v>
      </c>
      <c r="C5962" t="s">
        <v>80</v>
      </c>
      <c r="D5962" t="s">
        <v>88</v>
      </c>
      <c r="E5962" t="s">
        <v>145</v>
      </c>
      <c r="F5962" t="s">
        <v>16660</v>
      </c>
      <c r="G5962" t="s">
        <v>1460</v>
      </c>
      <c r="H5962" t="s">
        <v>135</v>
      </c>
      <c r="I5962" t="s">
        <v>136</v>
      </c>
      <c r="J5962" t="s">
        <v>137</v>
      </c>
      <c r="K5962" t="s">
        <v>138</v>
      </c>
      <c r="L5962" t="s">
        <v>16661</v>
      </c>
      <c r="M5962" t="s">
        <v>16662</v>
      </c>
      <c r="N5962">
        <v>0.51527777699999999</v>
      </c>
      <c r="O5962">
        <v>1</v>
      </c>
      <c r="P5962">
        <v>530</v>
      </c>
      <c r="Q5962">
        <v>0</v>
      </c>
      <c r="R5962">
        <v>1</v>
      </c>
      <c r="S5962">
        <v>13</v>
      </c>
      <c r="T5962">
        <v>126</v>
      </c>
      <c r="U5962">
        <v>2</v>
      </c>
      <c r="V5962">
        <v>1</v>
      </c>
      <c r="W5962">
        <v>4.4900472147355375</v>
      </c>
      <c r="X5962">
        <v>64.550369149866739</v>
      </c>
      <c r="Y5962">
        <v>0</v>
      </c>
      <c r="Z5962">
        <v>0.62856178890555547</v>
      </c>
      <c r="AA5962">
        <v>74.769911606517567</v>
      </c>
      <c r="AB5962">
        <v>110.66105702454711</v>
      </c>
      <c r="AC5962">
        <v>88.116395851947232</v>
      </c>
      <c r="AD5962">
        <v>6.8701172373901862</v>
      </c>
      <c r="AE5962">
        <v>350.08645987390992</v>
      </c>
    </row>
    <row r="5963" spans="1:31" x14ac:dyDescent="0.3">
      <c r="A5963">
        <v>2690153</v>
      </c>
      <c r="B5963">
        <v>1</v>
      </c>
      <c r="C5963" t="s">
        <v>80</v>
      </c>
      <c r="D5963" t="s">
        <v>82</v>
      </c>
      <c r="E5963" t="s">
        <v>160</v>
      </c>
      <c r="F5963" t="s">
        <v>16663</v>
      </c>
      <c r="G5963" t="s">
        <v>165</v>
      </c>
      <c r="H5963" t="s">
        <v>135</v>
      </c>
      <c r="I5963" t="s">
        <v>136</v>
      </c>
      <c r="J5963" t="s">
        <v>137</v>
      </c>
      <c r="K5963" t="s">
        <v>166</v>
      </c>
      <c r="L5963" t="s">
        <v>16664</v>
      </c>
      <c r="M5963" t="s">
        <v>16665</v>
      </c>
      <c r="N5963">
        <v>0.17138888799999999</v>
      </c>
      <c r="O5963">
        <v>0</v>
      </c>
      <c r="P5963">
        <v>2820</v>
      </c>
      <c r="Q5963">
        <v>0</v>
      </c>
      <c r="R5963">
        <v>0</v>
      </c>
      <c r="S5963">
        <v>0</v>
      </c>
      <c r="T5963">
        <v>191</v>
      </c>
      <c r="U5963">
        <v>0</v>
      </c>
      <c r="V5963">
        <v>1</v>
      </c>
      <c r="W5963">
        <v>0</v>
      </c>
      <c r="X5963">
        <v>86.139609742720907</v>
      </c>
      <c r="Y5963">
        <v>0</v>
      </c>
      <c r="Z5963">
        <v>0</v>
      </c>
      <c r="AA5963">
        <v>0</v>
      </c>
      <c r="AB5963">
        <v>22.49077076168782</v>
      </c>
      <c r="AC5963">
        <v>0</v>
      </c>
      <c r="AD5963">
        <v>1.8604909853488185</v>
      </c>
      <c r="AE5963">
        <v>110.49087148975754</v>
      </c>
    </row>
    <row r="5964" spans="1:31" x14ac:dyDescent="0.3">
      <c r="A5964">
        <v>2690171</v>
      </c>
      <c r="B5964">
        <v>1</v>
      </c>
      <c r="C5964" t="s">
        <v>80</v>
      </c>
      <c r="D5964" t="s">
        <v>88</v>
      </c>
      <c r="E5964" t="s">
        <v>160</v>
      </c>
      <c r="F5964" t="s">
        <v>8185</v>
      </c>
      <c r="G5964" t="s">
        <v>134</v>
      </c>
      <c r="H5964" t="s">
        <v>135</v>
      </c>
      <c r="I5964" t="s">
        <v>136</v>
      </c>
      <c r="J5964" t="s">
        <v>137</v>
      </c>
      <c r="K5964" t="s">
        <v>138</v>
      </c>
      <c r="L5964" t="s">
        <v>16666</v>
      </c>
      <c r="M5964" t="s">
        <v>16667</v>
      </c>
      <c r="N5964">
        <v>0.73916666600000003</v>
      </c>
      <c r="O5964">
        <v>0</v>
      </c>
      <c r="P5964">
        <v>0</v>
      </c>
      <c r="Q5964">
        <v>0</v>
      </c>
      <c r="R5964">
        <v>0</v>
      </c>
      <c r="S5964">
        <v>3</v>
      </c>
      <c r="T5964">
        <v>0</v>
      </c>
      <c r="U5964">
        <v>0</v>
      </c>
      <c r="V5964">
        <v>0</v>
      </c>
      <c r="W5964">
        <v>0</v>
      </c>
      <c r="X5964">
        <v>0</v>
      </c>
      <c r="Y5964">
        <v>0</v>
      </c>
      <c r="Z5964">
        <v>0</v>
      </c>
      <c r="AA5964">
        <v>13.54818676199884</v>
      </c>
      <c r="AB5964">
        <v>0</v>
      </c>
      <c r="AC5964">
        <v>0</v>
      </c>
      <c r="AD5964">
        <v>0</v>
      </c>
      <c r="AE5964">
        <v>13.54818676199884</v>
      </c>
    </row>
    <row r="5965" spans="1:31" x14ac:dyDescent="0.3">
      <c r="A5965">
        <v>2690224</v>
      </c>
      <c r="B5965">
        <v>1</v>
      </c>
      <c r="C5965" t="s">
        <v>80</v>
      </c>
      <c r="D5965" t="s">
        <v>84</v>
      </c>
      <c r="E5965" t="s">
        <v>145</v>
      </c>
      <c r="F5965" t="s">
        <v>16668</v>
      </c>
      <c r="G5965" t="s">
        <v>165</v>
      </c>
      <c r="H5965" t="s">
        <v>135</v>
      </c>
      <c r="I5965" t="s">
        <v>136</v>
      </c>
      <c r="J5965" t="s">
        <v>137</v>
      </c>
      <c r="K5965" t="s">
        <v>166</v>
      </c>
      <c r="L5965" t="s">
        <v>16669</v>
      </c>
      <c r="M5965" t="s">
        <v>16670</v>
      </c>
      <c r="N5965">
        <v>1.9436111110000001</v>
      </c>
      <c r="O5965">
        <v>0</v>
      </c>
      <c r="P5965">
        <v>163</v>
      </c>
      <c r="Q5965">
        <v>0</v>
      </c>
      <c r="R5965">
        <v>0</v>
      </c>
      <c r="S5965">
        <v>0</v>
      </c>
      <c r="T5965">
        <v>61</v>
      </c>
      <c r="U5965">
        <v>0</v>
      </c>
      <c r="V5965">
        <v>0</v>
      </c>
      <c r="W5965">
        <v>0</v>
      </c>
      <c r="X5965">
        <v>65.640637006125161</v>
      </c>
      <c r="Y5965">
        <v>0</v>
      </c>
      <c r="Z5965">
        <v>0</v>
      </c>
      <c r="AA5965">
        <v>0</v>
      </c>
      <c r="AB5965">
        <v>140.70245268143549</v>
      </c>
      <c r="AC5965">
        <v>0</v>
      </c>
      <c r="AD5965">
        <v>0</v>
      </c>
      <c r="AE5965">
        <v>206.34308968756065</v>
      </c>
    </row>
    <row r="5966" spans="1:31" x14ac:dyDescent="0.3">
      <c r="A5966">
        <v>2690641</v>
      </c>
      <c r="B5966">
        <v>1</v>
      </c>
      <c r="C5966" t="s">
        <v>80</v>
      </c>
      <c r="D5966" t="s">
        <v>84</v>
      </c>
      <c r="E5966" t="s">
        <v>132</v>
      </c>
      <c r="F5966" t="s">
        <v>16671</v>
      </c>
      <c r="G5966" t="s">
        <v>409</v>
      </c>
      <c r="H5966" t="s">
        <v>135</v>
      </c>
      <c r="I5966" t="s">
        <v>136</v>
      </c>
      <c r="J5966" t="s">
        <v>137</v>
      </c>
      <c r="K5966" t="s">
        <v>138</v>
      </c>
      <c r="L5966" t="s">
        <v>16672</v>
      </c>
      <c r="M5966" t="s">
        <v>16673</v>
      </c>
      <c r="N5966">
        <v>0.34</v>
      </c>
      <c r="O5966">
        <v>0</v>
      </c>
      <c r="P5966">
        <v>1</v>
      </c>
      <c r="Q5966">
        <v>0</v>
      </c>
      <c r="R5966">
        <v>0</v>
      </c>
      <c r="S5966">
        <v>1</v>
      </c>
      <c r="T5966">
        <v>59</v>
      </c>
      <c r="U5966">
        <v>2</v>
      </c>
      <c r="V5966">
        <v>0</v>
      </c>
      <c r="W5966">
        <v>0</v>
      </c>
      <c r="X5966">
        <v>0</v>
      </c>
      <c r="Y5966">
        <v>0</v>
      </c>
      <c r="Z5966">
        <v>0</v>
      </c>
      <c r="AA5966">
        <v>18.132659300680292</v>
      </c>
      <c r="AB5966">
        <v>41.942934274315462</v>
      </c>
      <c r="AC5966">
        <v>45.932816393351871</v>
      </c>
      <c r="AD5966">
        <v>0</v>
      </c>
      <c r="AE5966">
        <v>106.00840996834762</v>
      </c>
    </row>
    <row r="5967" spans="1:31" x14ac:dyDescent="0.3">
      <c r="A5967">
        <v>2704104</v>
      </c>
      <c r="B5967">
        <v>1</v>
      </c>
      <c r="C5967" t="s">
        <v>81</v>
      </c>
      <c r="D5967" t="s">
        <v>127</v>
      </c>
      <c r="E5967" t="s">
        <v>132</v>
      </c>
      <c r="F5967" t="s">
        <v>16674</v>
      </c>
      <c r="G5967" t="s">
        <v>134</v>
      </c>
      <c r="H5967" t="s">
        <v>135</v>
      </c>
      <c r="I5967" t="s">
        <v>136</v>
      </c>
      <c r="J5967" t="s">
        <v>137</v>
      </c>
      <c r="K5967" t="s">
        <v>138</v>
      </c>
      <c r="L5967" t="s">
        <v>16675</v>
      </c>
      <c r="M5967" t="s">
        <v>16676</v>
      </c>
      <c r="N5967">
        <v>2.4783333330000001</v>
      </c>
      <c r="O5967">
        <v>0</v>
      </c>
      <c r="P5967">
        <v>0</v>
      </c>
      <c r="Q5967">
        <v>2</v>
      </c>
      <c r="R5967">
        <v>0</v>
      </c>
      <c r="S5967">
        <v>11</v>
      </c>
      <c r="T5967">
        <v>0</v>
      </c>
      <c r="U5967">
        <v>1</v>
      </c>
      <c r="V5967">
        <v>0</v>
      </c>
      <c r="W5967">
        <v>0</v>
      </c>
      <c r="X5967">
        <v>0</v>
      </c>
      <c r="Y5967">
        <v>1.0244040641903487</v>
      </c>
      <c r="Z5967">
        <v>0</v>
      </c>
      <c r="AA5967">
        <v>108.73424149843679</v>
      </c>
      <c r="AB5967">
        <v>0</v>
      </c>
      <c r="AC5967">
        <v>299.46272883676113</v>
      </c>
      <c r="AD5967">
        <v>0</v>
      </c>
      <c r="AE5967">
        <v>409.22137439938825</v>
      </c>
    </row>
    <row r="5968" spans="1:31" x14ac:dyDescent="0.3">
      <c r="A5968">
        <v>2704180</v>
      </c>
      <c r="B5968">
        <v>1</v>
      </c>
      <c r="C5968" t="s">
        <v>80</v>
      </c>
      <c r="D5968" t="s">
        <v>105</v>
      </c>
      <c r="E5968" t="s">
        <v>145</v>
      </c>
      <c r="F5968" t="s">
        <v>16677</v>
      </c>
      <c r="G5968" t="s">
        <v>176</v>
      </c>
      <c r="H5968" t="s">
        <v>135</v>
      </c>
      <c r="I5968" t="s">
        <v>136</v>
      </c>
      <c r="J5968" t="s">
        <v>137</v>
      </c>
      <c r="K5968" t="s">
        <v>138</v>
      </c>
      <c r="L5968" t="s">
        <v>16678</v>
      </c>
      <c r="M5968" t="s">
        <v>16679</v>
      </c>
      <c r="N5968">
        <v>5.0133333330000003</v>
      </c>
      <c r="O5968">
        <v>0</v>
      </c>
      <c r="P5968">
        <v>0</v>
      </c>
      <c r="Q5968">
        <v>0</v>
      </c>
      <c r="R5968">
        <v>0</v>
      </c>
      <c r="S5968">
        <v>2</v>
      </c>
      <c r="T5968">
        <v>0</v>
      </c>
      <c r="U5968">
        <v>0</v>
      </c>
      <c r="V5968">
        <v>0</v>
      </c>
      <c r="W5968">
        <v>0</v>
      </c>
      <c r="X5968">
        <v>0</v>
      </c>
      <c r="Y5968">
        <v>0</v>
      </c>
      <c r="Z5968">
        <v>0</v>
      </c>
      <c r="AA5968">
        <v>171.12209257920213</v>
      </c>
      <c r="AB5968">
        <v>0</v>
      </c>
      <c r="AC5968">
        <v>0</v>
      </c>
      <c r="AD5968">
        <v>0</v>
      </c>
      <c r="AE5968">
        <v>171.12209257920213</v>
      </c>
    </row>
    <row r="5969" spans="1:31" x14ac:dyDescent="0.3">
      <c r="A5969">
        <v>2704207</v>
      </c>
      <c r="B5969">
        <v>1</v>
      </c>
      <c r="C5969" t="s">
        <v>80</v>
      </c>
      <c r="D5969" t="s">
        <v>104</v>
      </c>
      <c r="E5969" t="s">
        <v>145</v>
      </c>
      <c r="F5969" t="s">
        <v>16680</v>
      </c>
      <c r="G5969" t="s">
        <v>1460</v>
      </c>
      <c r="H5969" t="s">
        <v>135</v>
      </c>
      <c r="I5969" t="s">
        <v>136</v>
      </c>
      <c r="J5969" t="s">
        <v>137</v>
      </c>
      <c r="K5969" t="s">
        <v>138</v>
      </c>
      <c r="L5969" t="s">
        <v>16681</v>
      </c>
      <c r="M5969" t="s">
        <v>16682</v>
      </c>
      <c r="N5969">
        <v>2.4397222219999999</v>
      </c>
      <c r="O5969">
        <v>0</v>
      </c>
      <c r="P5969">
        <v>75</v>
      </c>
      <c r="Q5969">
        <v>0</v>
      </c>
      <c r="R5969">
        <v>1</v>
      </c>
      <c r="S5969">
        <v>0</v>
      </c>
      <c r="T5969">
        <v>3</v>
      </c>
      <c r="U5969">
        <v>0</v>
      </c>
      <c r="V5969">
        <v>0</v>
      </c>
      <c r="W5969">
        <v>0</v>
      </c>
      <c r="X5969">
        <v>20.605509763085831</v>
      </c>
      <c r="Y5969">
        <v>0</v>
      </c>
      <c r="Z5969">
        <v>0.93494809623956543</v>
      </c>
      <c r="AA5969">
        <v>0</v>
      </c>
      <c r="AB5969">
        <v>1.3529043021447169</v>
      </c>
      <c r="AC5969">
        <v>0</v>
      </c>
      <c r="AD5969">
        <v>0</v>
      </c>
      <c r="AE5969">
        <v>22.893362161470115</v>
      </c>
    </row>
    <row r="5970" spans="1:31" x14ac:dyDescent="0.3">
      <c r="A5970">
        <v>2704244</v>
      </c>
      <c r="B5970">
        <v>1</v>
      </c>
      <c r="C5970" t="s">
        <v>81</v>
      </c>
      <c r="D5970" t="s">
        <v>128</v>
      </c>
      <c r="E5970" t="s">
        <v>132</v>
      </c>
      <c r="F5970" t="s">
        <v>16683</v>
      </c>
      <c r="G5970" t="s">
        <v>134</v>
      </c>
      <c r="H5970" t="s">
        <v>135</v>
      </c>
      <c r="I5970" t="s">
        <v>136</v>
      </c>
      <c r="J5970" t="s">
        <v>137</v>
      </c>
      <c r="K5970" t="s">
        <v>138</v>
      </c>
      <c r="L5970" t="s">
        <v>16684</v>
      </c>
      <c r="M5970" t="s">
        <v>16685</v>
      </c>
      <c r="N5970">
        <v>2.1161111109999999</v>
      </c>
      <c r="O5970">
        <v>0</v>
      </c>
      <c r="P5970">
        <v>0</v>
      </c>
      <c r="Q5970">
        <v>0</v>
      </c>
      <c r="R5970">
        <v>0</v>
      </c>
      <c r="S5970">
        <v>10</v>
      </c>
      <c r="T5970">
        <v>0</v>
      </c>
      <c r="U5970">
        <v>8</v>
      </c>
      <c r="V5970">
        <v>0</v>
      </c>
      <c r="W5970">
        <v>0</v>
      </c>
      <c r="X5970">
        <v>0</v>
      </c>
      <c r="Y5970">
        <v>0</v>
      </c>
      <c r="Z5970">
        <v>0</v>
      </c>
      <c r="AA5970">
        <v>102.62414263410663</v>
      </c>
      <c r="AB5970">
        <v>0</v>
      </c>
      <c r="AC5970">
        <v>1896.4248684547524</v>
      </c>
      <c r="AD5970">
        <v>0</v>
      </c>
      <c r="AE5970">
        <v>1999.0490110888591</v>
      </c>
    </row>
    <row r="5971" spans="1:31" x14ac:dyDescent="0.3">
      <c r="A5971">
        <v>2704247</v>
      </c>
      <c r="B5971">
        <v>1</v>
      </c>
      <c r="C5971" t="s">
        <v>80</v>
      </c>
      <c r="D5971" t="s">
        <v>99</v>
      </c>
      <c r="E5971" t="s">
        <v>145</v>
      </c>
      <c r="F5971" t="s">
        <v>16686</v>
      </c>
      <c r="G5971" t="s">
        <v>176</v>
      </c>
      <c r="H5971" t="s">
        <v>135</v>
      </c>
      <c r="I5971" t="s">
        <v>136</v>
      </c>
      <c r="J5971" t="s">
        <v>137</v>
      </c>
      <c r="K5971" t="s">
        <v>138</v>
      </c>
      <c r="L5971" t="s">
        <v>16687</v>
      </c>
      <c r="M5971" t="s">
        <v>16688</v>
      </c>
      <c r="N5971">
        <v>4.4616666660000002</v>
      </c>
      <c r="O5971">
        <v>0</v>
      </c>
      <c r="P5971">
        <v>73</v>
      </c>
      <c r="Q5971">
        <v>1</v>
      </c>
      <c r="R5971">
        <v>37</v>
      </c>
      <c r="S5971">
        <v>1</v>
      </c>
      <c r="T5971">
        <v>13</v>
      </c>
      <c r="U5971">
        <v>0</v>
      </c>
      <c r="V5971">
        <v>0</v>
      </c>
      <c r="W5971">
        <v>0</v>
      </c>
      <c r="X5971">
        <v>42.498218598028025</v>
      </c>
      <c r="Y5971">
        <v>0</v>
      </c>
      <c r="Z5971">
        <v>26.156380742498222</v>
      </c>
      <c r="AA5971">
        <v>0.64143265309826314</v>
      </c>
      <c r="AB5971">
        <v>6.8738162920594776</v>
      </c>
      <c r="AC5971">
        <v>0</v>
      </c>
      <c r="AD5971">
        <v>0</v>
      </c>
      <c r="AE5971">
        <v>76.169848285683983</v>
      </c>
    </row>
    <row r="5972" spans="1:31" x14ac:dyDescent="0.3">
      <c r="A5972">
        <v>2704207</v>
      </c>
      <c r="B5972">
        <v>2</v>
      </c>
      <c r="C5972" t="s">
        <v>80</v>
      </c>
      <c r="D5972" t="s">
        <v>104</v>
      </c>
      <c r="E5972" t="s">
        <v>145</v>
      </c>
      <c r="F5972" t="s">
        <v>16689</v>
      </c>
      <c r="G5972" t="s">
        <v>1460</v>
      </c>
      <c r="H5972" t="s">
        <v>135</v>
      </c>
      <c r="I5972" t="s">
        <v>136</v>
      </c>
      <c r="J5972" t="s">
        <v>137</v>
      </c>
      <c r="K5972" t="s">
        <v>138</v>
      </c>
      <c r="L5972" t="s">
        <v>16682</v>
      </c>
      <c r="M5972" t="s">
        <v>16690</v>
      </c>
      <c r="N5972">
        <v>0.86805555499999998</v>
      </c>
      <c r="O5972">
        <v>0</v>
      </c>
      <c r="P5972">
        <v>82</v>
      </c>
      <c r="Q5972">
        <v>2</v>
      </c>
      <c r="R5972">
        <v>9</v>
      </c>
      <c r="S5972">
        <v>1</v>
      </c>
      <c r="T5972">
        <v>13</v>
      </c>
      <c r="U5972">
        <v>0</v>
      </c>
      <c r="V5972">
        <v>0</v>
      </c>
      <c r="W5972">
        <v>0</v>
      </c>
      <c r="X5972">
        <v>16.637116551316275</v>
      </c>
      <c r="Y5972">
        <v>0.83183784958208695</v>
      </c>
      <c r="Z5972">
        <v>1.801661424197208</v>
      </c>
      <c r="AA5972">
        <v>1.05290903874</v>
      </c>
      <c r="AB5972">
        <v>4.815859738942236</v>
      </c>
      <c r="AC5972">
        <v>0</v>
      </c>
      <c r="AD5972">
        <v>0</v>
      </c>
      <c r="AE5972">
        <v>25.139384602777806</v>
      </c>
    </row>
    <row r="5973" spans="1:31" x14ac:dyDescent="0.3">
      <c r="A5973">
        <v>2704261</v>
      </c>
      <c r="B5973">
        <v>1</v>
      </c>
      <c r="C5973" t="s">
        <v>80</v>
      </c>
      <c r="D5973" t="s">
        <v>83</v>
      </c>
      <c r="E5973" t="s">
        <v>213</v>
      </c>
      <c r="F5973" t="s">
        <v>16691</v>
      </c>
      <c r="G5973" t="s">
        <v>688</v>
      </c>
      <c r="H5973" t="s">
        <v>187</v>
      </c>
      <c r="I5973" t="s">
        <v>136</v>
      </c>
      <c r="J5973" t="s">
        <v>137</v>
      </c>
      <c r="K5973" t="s">
        <v>138</v>
      </c>
      <c r="L5973" t="s">
        <v>16692</v>
      </c>
      <c r="M5973" t="s">
        <v>16693</v>
      </c>
      <c r="N5973">
        <v>1.767222222</v>
      </c>
      <c r="O5973">
        <v>0</v>
      </c>
      <c r="P5973">
        <v>6</v>
      </c>
      <c r="Q5973">
        <v>0</v>
      </c>
      <c r="R5973">
        <v>0</v>
      </c>
      <c r="S5973">
        <v>0</v>
      </c>
      <c r="T5973">
        <v>0</v>
      </c>
      <c r="U5973">
        <v>0</v>
      </c>
      <c r="V5973">
        <v>0</v>
      </c>
      <c r="W5973">
        <v>0</v>
      </c>
      <c r="X5973">
        <v>3.8550003779697759</v>
      </c>
      <c r="Y5973">
        <v>0</v>
      </c>
      <c r="Z5973">
        <v>0</v>
      </c>
      <c r="AA5973">
        <v>0</v>
      </c>
      <c r="AB5973">
        <v>0</v>
      </c>
      <c r="AC5973">
        <v>0</v>
      </c>
      <c r="AD5973">
        <v>0</v>
      </c>
      <c r="AE5973">
        <v>3.8550003779697759</v>
      </c>
    </row>
    <row r="5974" spans="1:31" x14ac:dyDescent="0.3">
      <c r="A5974">
        <v>2704266</v>
      </c>
      <c r="B5974">
        <v>1</v>
      </c>
      <c r="C5974" t="s">
        <v>80</v>
      </c>
      <c r="D5974" t="s">
        <v>82</v>
      </c>
      <c r="E5974" t="s">
        <v>213</v>
      </c>
      <c r="F5974" t="s">
        <v>9624</v>
      </c>
      <c r="G5974" t="s">
        <v>147</v>
      </c>
      <c r="H5974" t="s">
        <v>187</v>
      </c>
      <c r="I5974" t="s">
        <v>136</v>
      </c>
      <c r="J5974" t="s">
        <v>3</v>
      </c>
      <c r="K5974" t="s">
        <v>138</v>
      </c>
      <c r="L5974" t="s">
        <v>16694</v>
      </c>
      <c r="M5974" t="s">
        <v>16695</v>
      </c>
      <c r="N5974">
        <v>5.4044444440000001</v>
      </c>
      <c r="O5974">
        <v>0</v>
      </c>
      <c r="P5974">
        <v>0</v>
      </c>
      <c r="Q5974">
        <v>0</v>
      </c>
      <c r="R5974">
        <v>0</v>
      </c>
      <c r="S5974">
        <v>0</v>
      </c>
      <c r="T5974">
        <v>1</v>
      </c>
      <c r="U5974">
        <v>0</v>
      </c>
      <c r="V5974">
        <v>0</v>
      </c>
      <c r="W5974">
        <v>0</v>
      </c>
      <c r="X5974">
        <v>0</v>
      </c>
      <c r="Y5974">
        <v>0</v>
      </c>
      <c r="Z5974">
        <v>0</v>
      </c>
      <c r="AA5974">
        <v>0</v>
      </c>
      <c r="AB5974">
        <v>0.3243351073312436</v>
      </c>
      <c r="AC5974">
        <v>0</v>
      </c>
      <c r="AD5974">
        <v>0</v>
      </c>
      <c r="AE5974">
        <v>0.3243351073312436</v>
      </c>
    </row>
    <row r="5975" spans="1:31" x14ac:dyDescent="0.3">
      <c r="A5975">
        <v>2704268</v>
      </c>
      <c r="B5975">
        <v>1</v>
      </c>
      <c r="C5975" t="s">
        <v>80</v>
      </c>
      <c r="D5975" t="s">
        <v>82</v>
      </c>
      <c r="E5975" t="s">
        <v>428</v>
      </c>
      <c r="F5975" t="s">
        <v>12446</v>
      </c>
      <c r="G5975" t="s">
        <v>165</v>
      </c>
      <c r="H5975" t="s">
        <v>187</v>
      </c>
      <c r="I5975" t="s">
        <v>136</v>
      </c>
      <c r="J5975" t="s">
        <v>137</v>
      </c>
      <c r="K5975" t="s">
        <v>166</v>
      </c>
      <c r="L5975" t="s">
        <v>16696</v>
      </c>
      <c r="M5975" t="s">
        <v>16697</v>
      </c>
      <c r="N5975">
        <v>5.4191666659999997</v>
      </c>
      <c r="O5975">
        <v>0</v>
      </c>
      <c r="P5975">
        <v>0</v>
      </c>
      <c r="Q5975">
        <v>0</v>
      </c>
      <c r="R5975">
        <v>0</v>
      </c>
      <c r="S5975">
        <v>0</v>
      </c>
      <c r="T5975">
        <v>108</v>
      </c>
      <c r="U5975">
        <v>0</v>
      </c>
      <c r="V5975">
        <v>0</v>
      </c>
      <c r="W5975">
        <v>0</v>
      </c>
      <c r="X5975">
        <v>0</v>
      </c>
      <c r="Y5975">
        <v>0</v>
      </c>
      <c r="Z5975">
        <v>0</v>
      </c>
      <c r="AA5975">
        <v>0</v>
      </c>
      <c r="AB5975">
        <v>222.73700615267964</v>
      </c>
      <c r="AC5975">
        <v>0</v>
      </c>
      <c r="AD5975">
        <v>0</v>
      </c>
      <c r="AE5975">
        <v>222.73700615267964</v>
      </c>
    </row>
    <row r="5976" spans="1:31" x14ac:dyDescent="0.3">
      <c r="A5976">
        <v>2704269</v>
      </c>
      <c r="B5976">
        <v>1</v>
      </c>
      <c r="C5976" t="s">
        <v>81</v>
      </c>
      <c r="D5976" t="s">
        <v>128</v>
      </c>
      <c r="E5976" t="s">
        <v>145</v>
      </c>
      <c r="F5976" t="s">
        <v>16698</v>
      </c>
      <c r="G5976" t="s">
        <v>176</v>
      </c>
      <c r="H5976" t="s">
        <v>135</v>
      </c>
      <c r="I5976" t="s">
        <v>136</v>
      </c>
      <c r="J5976" t="s">
        <v>137</v>
      </c>
      <c r="K5976" t="s">
        <v>138</v>
      </c>
      <c r="L5976" t="s">
        <v>16699</v>
      </c>
      <c r="M5976" t="s">
        <v>180</v>
      </c>
      <c r="N5976">
        <v>2.6005555550000001</v>
      </c>
      <c r="O5976">
        <v>0</v>
      </c>
      <c r="P5976">
        <v>64</v>
      </c>
      <c r="Q5976">
        <v>0</v>
      </c>
      <c r="R5976">
        <v>0</v>
      </c>
      <c r="S5976">
        <v>0</v>
      </c>
      <c r="T5976">
        <v>3</v>
      </c>
      <c r="U5976">
        <v>0</v>
      </c>
      <c r="V5976">
        <v>0</v>
      </c>
      <c r="W5976">
        <v>0</v>
      </c>
      <c r="X5976">
        <v>17.565614237748001</v>
      </c>
      <c r="Y5976">
        <v>0</v>
      </c>
      <c r="Z5976">
        <v>0</v>
      </c>
      <c r="AA5976">
        <v>0</v>
      </c>
      <c r="AB5976">
        <v>1.15835332385075E-3</v>
      </c>
      <c r="AC5976">
        <v>0</v>
      </c>
      <c r="AD5976">
        <v>0</v>
      </c>
      <c r="AE5976">
        <v>17.566772591071853</v>
      </c>
    </row>
    <row r="5977" spans="1:31" x14ac:dyDescent="0.3">
      <c r="A5977">
        <v>2704276</v>
      </c>
      <c r="B5977">
        <v>1</v>
      </c>
      <c r="C5977" t="s">
        <v>80</v>
      </c>
      <c r="D5977" t="s">
        <v>107</v>
      </c>
      <c r="E5977" t="s">
        <v>132</v>
      </c>
      <c r="F5977" t="s">
        <v>16700</v>
      </c>
      <c r="G5977" t="s">
        <v>134</v>
      </c>
      <c r="H5977" t="s">
        <v>135</v>
      </c>
      <c r="I5977" t="s">
        <v>136</v>
      </c>
      <c r="J5977" t="s">
        <v>137</v>
      </c>
      <c r="K5977" t="s">
        <v>138</v>
      </c>
      <c r="L5977" t="s">
        <v>16701</v>
      </c>
      <c r="M5977" t="s">
        <v>16702</v>
      </c>
      <c r="N5977">
        <v>1.719166666</v>
      </c>
      <c r="O5977">
        <v>0</v>
      </c>
      <c r="P5977">
        <v>129</v>
      </c>
      <c r="Q5977">
        <v>8</v>
      </c>
      <c r="R5977">
        <v>14</v>
      </c>
      <c r="S5977">
        <v>1</v>
      </c>
      <c r="T5977">
        <v>5</v>
      </c>
      <c r="U5977">
        <v>0</v>
      </c>
      <c r="V5977">
        <v>1</v>
      </c>
      <c r="W5977">
        <v>0</v>
      </c>
      <c r="X5977">
        <v>21.472418208069385</v>
      </c>
      <c r="Y5977">
        <v>11.76911719250076</v>
      </c>
      <c r="Z5977">
        <v>26.229414228473541</v>
      </c>
      <c r="AA5977">
        <v>1.7718248768999998</v>
      </c>
      <c r="AB5977">
        <v>22.958782176377813</v>
      </c>
      <c r="AC5977">
        <v>0</v>
      </c>
      <c r="AD5977">
        <v>1.1561848045974528</v>
      </c>
      <c r="AE5977">
        <v>85.357741486918954</v>
      </c>
    </row>
    <row r="5978" spans="1:31" x14ac:dyDescent="0.3">
      <c r="A5978">
        <v>2703532</v>
      </c>
      <c r="B5978">
        <v>1</v>
      </c>
      <c r="C5978" t="s">
        <v>81</v>
      </c>
      <c r="D5978" t="s">
        <v>128</v>
      </c>
      <c r="E5978" t="s">
        <v>145</v>
      </c>
      <c r="F5978" t="s">
        <v>3502</v>
      </c>
      <c r="G5978" t="s">
        <v>346</v>
      </c>
      <c r="H5978" t="s">
        <v>135</v>
      </c>
      <c r="I5978" t="s">
        <v>136</v>
      </c>
      <c r="J5978" t="s">
        <v>137</v>
      </c>
      <c r="K5978" t="s">
        <v>166</v>
      </c>
      <c r="L5978" t="s">
        <v>16703</v>
      </c>
      <c r="M5978" t="s">
        <v>16704</v>
      </c>
      <c r="N5978">
        <v>8.5480555549999995</v>
      </c>
      <c r="O5978">
        <v>1</v>
      </c>
      <c r="P5978">
        <v>530</v>
      </c>
      <c r="Q5978">
        <v>1</v>
      </c>
      <c r="R5978">
        <v>16</v>
      </c>
      <c r="S5978">
        <v>0</v>
      </c>
      <c r="T5978">
        <v>46</v>
      </c>
      <c r="U5978">
        <v>0</v>
      </c>
      <c r="V5978">
        <v>0</v>
      </c>
      <c r="W5978">
        <v>1.6309033076641668</v>
      </c>
      <c r="X5978">
        <v>628.6943945002746</v>
      </c>
      <c r="Y5978">
        <v>3.6143907968806093</v>
      </c>
      <c r="Z5978">
        <v>52.43222375531451</v>
      </c>
      <c r="AA5978">
        <v>0</v>
      </c>
      <c r="AB5978">
        <v>174.78641188847948</v>
      </c>
      <c r="AC5978">
        <v>0</v>
      </c>
      <c r="AD5978">
        <v>0</v>
      </c>
      <c r="AE5978">
        <v>861.15832424861333</v>
      </c>
    </row>
    <row r="5979" spans="1:31" x14ac:dyDescent="0.3">
      <c r="A5979">
        <v>2703572</v>
      </c>
      <c r="B5979">
        <v>1</v>
      </c>
      <c r="C5979" t="s">
        <v>81</v>
      </c>
      <c r="D5979" t="s">
        <v>112</v>
      </c>
      <c r="E5979" t="s">
        <v>145</v>
      </c>
      <c r="F5979" t="s">
        <v>16705</v>
      </c>
      <c r="G5979" t="s">
        <v>165</v>
      </c>
      <c r="H5979" t="s">
        <v>135</v>
      </c>
      <c r="I5979" t="s">
        <v>136</v>
      </c>
      <c r="J5979" t="s">
        <v>137</v>
      </c>
      <c r="K5979" t="s">
        <v>166</v>
      </c>
      <c r="L5979" t="s">
        <v>16706</v>
      </c>
      <c r="M5979" t="s">
        <v>16707</v>
      </c>
      <c r="N5979">
        <v>8.2377777769999998</v>
      </c>
      <c r="O5979">
        <v>0</v>
      </c>
      <c r="P5979">
        <v>4</v>
      </c>
      <c r="Q5979">
        <v>0</v>
      </c>
      <c r="R5979">
        <v>0</v>
      </c>
      <c r="S5979">
        <v>0</v>
      </c>
      <c r="T5979">
        <v>0</v>
      </c>
      <c r="U5979">
        <v>0</v>
      </c>
      <c r="V5979">
        <v>0</v>
      </c>
      <c r="W5979">
        <v>0</v>
      </c>
      <c r="X5979">
        <v>0</v>
      </c>
      <c r="Y5979">
        <v>0</v>
      </c>
      <c r="Z5979">
        <v>0</v>
      </c>
      <c r="AA5979">
        <v>0</v>
      </c>
      <c r="AB5979">
        <v>0</v>
      </c>
      <c r="AC5979">
        <v>0</v>
      </c>
      <c r="AD5979">
        <v>0</v>
      </c>
      <c r="AE5979">
        <v>0</v>
      </c>
    </row>
    <row r="5980" spans="1:31" x14ac:dyDescent="0.3">
      <c r="A5980">
        <v>2703685</v>
      </c>
      <c r="B5980">
        <v>1</v>
      </c>
      <c r="C5980" t="s">
        <v>80</v>
      </c>
      <c r="D5980" t="s">
        <v>97</v>
      </c>
      <c r="E5980" t="s">
        <v>160</v>
      </c>
      <c r="F5980" t="s">
        <v>5949</v>
      </c>
      <c r="G5980" t="s">
        <v>346</v>
      </c>
      <c r="H5980" t="s">
        <v>135</v>
      </c>
      <c r="I5980" t="s">
        <v>136</v>
      </c>
      <c r="J5980" t="s">
        <v>137</v>
      </c>
      <c r="K5980" t="s">
        <v>166</v>
      </c>
      <c r="L5980" t="s">
        <v>16708</v>
      </c>
      <c r="M5980" t="s">
        <v>16709</v>
      </c>
      <c r="N5980">
        <v>6.670833333</v>
      </c>
      <c r="O5980">
        <v>2</v>
      </c>
      <c r="P5980">
        <v>995</v>
      </c>
      <c r="Q5980">
        <v>1</v>
      </c>
      <c r="R5980">
        <v>32</v>
      </c>
      <c r="S5980">
        <v>5</v>
      </c>
      <c r="T5980">
        <v>71</v>
      </c>
      <c r="U5980">
        <v>0</v>
      </c>
      <c r="V5980">
        <v>0</v>
      </c>
      <c r="W5980">
        <v>131.02730420575759</v>
      </c>
      <c r="X5980">
        <v>975.16096728155128</v>
      </c>
      <c r="Y5980">
        <v>0.83004009839787274</v>
      </c>
      <c r="Z5980">
        <v>46.458208404095913</v>
      </c>
      <c r="AA5980">
        <v>66.085941748600163</v>
      </c>
      <c r="AB5980">
        <v>720.89053167909287</v>
      </c>
      <c r="AC5980">
        <v>0</v>
      </c>
      <c r="AD5980">
        <v>0</v>
      </c>
      <c r="AE5980">
        <v>1940.4529934174957</v>
      </c>
    </row>
    <row r="5981" spans="1:31" x14ac:dyDescent="0.3">
      <c r="A5981">
        <v>2703692</v>
      </c>
      <c r="B5981">
        <v>1</v>
      </c>
      <c r="C5981" t="s">
        <v>81</v>
      </c>
      <c r="D5981" t="s">
        <v>128</v>
      </c>
      <c r="E5981" t="s">
        <v>160</v>
      </c>
      <c r="F5981" t="s">
        <v>16710</v>
      </c>
      <c r="G5981" t="s">
        <v>147</v>
      </c>
      <c r="H5981" t="s">
        <v>135</v>
      </c>
      <c r="I5981" t="s">
        <v>136</v>
      </c>
      <c r="J5981" t="s">
        <v>137</v>
      </c>
      <c r="K5981" t="s">
        <v>138</v>
      </c>
      <c r="L5981" t="s">
        <v>16711</v>
      </c>
      <c r="M5981" t="s">
        <v>16712</v>
      </c>
      <c r="N5981">
        <v>2.2008333329999998</v>
      </c>
      <c r="O5981">
        <v>2</v>
      </c>
      <c r="P5981">
        <v>101</v>
      </c>
      <c r="Q5981">
        <v>0</v>
      </c>
      <c r="R5981">
        <v>0</v>
      </c>
      <c r="S5981">
        <v>102</v>
      </c>
      <c r="T5981">
        <v>4</v>
      </c>
      <c r="U5981">
        <v>0</v>
      </c>
      <c r="V5981">
        <v>0</v>
      </c>
      <c r="W5981">
        <v>0.88140557187999979</v>
      </c>
      <c r="X5981">
        <v>78.185414110175628</v>
      </c>
      <c r="Y5981">
        <v>0</v>
      </c>
      <c r="Z5981">
        <v>0</v>
      </c>
      <c r="AA5981">
        <v>364.65784037171306</v>
      </c>
      <c r="AB5981">
        <v>21.145825869582499</v>
      </c>
      <c r="AC5981">
        <v>0</v>
      </c>
      <c r="AD5981">
        <v>0</v>
      </c>
      <c r="AE5981">
        <v>464.87048592335117</v>
      </c>
    </row>
    <row r="5982" spans="1:31" x14ac:dyDescent="0.3">
      <c r="A5982">
        <v>2703697</v>
      </c>
      <c r="B5982">
        <v>1</v>
      </c>
      <c r="C5982" t="s">
        <v>81</v>
      </c>
      <c r="D5982" t="s">
        <v>116</v>
      </c>
      <c r="E5982" t="s">
        <v>145</v>
      </c>
      <c r="F5982" t="s">
        <v>1409</v>
      </c>
      <c r="G5982" t="s">
        <v>346</v>
      </c>
      <c r="H5982" t="s">
        <v>135</v>
      </c>
      <c r="I5982" t="s">
        <v>136</v>
      </c>
      <c r="J5982" t="s">
        <v>137</v>
      </c>
      <c r="K5982" t="s">
        <v>166</v>
      </c>
      <c r="L5982" t="s">
        <v>16713</v>
      </c>
      <c r="M5982" t="s">
        <v>16714</v>
      </c>
      <c r="N5982">
        <v>9.3919444439999999</v>
      </c>
      <c r="O5982">
        <v>0</v>
      </c>
      <c r="P5982">
        <v>245</v>
      </c>
      <c r="Q5982">
        <v>0</v>
      </c>
      <c r="R5982">
        <v>8</v>
      </c>
      <c r="S5982">
        <v>1</v>
      </c>
      <c r="T5982">
        <v>14</v>
      </c>
      <c r="U5982">
        <v>0</v>
      </c>
      <c r="V5982">
        <v>0</v>
      </c>
      <c r="W5982">
        <v>0</v>
      </c>
      <c r="X5982">
        <v>253.61860792110571</v>
      </c>
      <c r="Y5982">
        <v>0</v>
      </c>
      <c r="Z5982">
        <v>1.9820273574736429</v>
      </c>
      <c r="AA5982">
        <v>51.840260591502506</v>
      </c>
      <c r="AB5982">
        <v>13.442794487841443</v>
      </c>
      <c r="AC5982">
        <v>0</v>
      </c>
      <c r="AD5982">
        <v>0</v>
      </c>
      <c r="AE5982">
        <v>320.88369035792334</v>
      </c>
    </row>
    <row r="5983" spans="1:31" x14ac:dyDescent="0.3">
      <c r="A5983">
        <v>2703698</v>
      </c>
      <c r="B5983">
        <v>1</v>
      </c>
      <c r="C5983" t="s">
        <v>80</v>
      </c>
      <c r="D5983" t="s">
        <v>97</v>
      </c>
      <c r="E5983" t="s">
        <v>160</v>
      </c>
      <c r="F5983" t="s">
        <v>16715</v>
      </c>
      <c r="G5983" t="s">
        <v>165</v>
      </c>
      <c r="H5983" t="s">
        <v>135</v>
      </c>
      <c r="I5983" t="s">
        <v>136</v>
      </c>
      <c r="J5983" t="s">
        <v>137</v>
      </c>
      <c r="K5983" t="s">
        <v>166</v>
      </c>
      <c r="L5983" t="s">
        <v>16716</v>
      </c>
      <c r="M5983" t="s">
        <v>16717</v>
      </c>
      <c r="N5983">
        <v>5.335</v>
      </c>
      <c r="O5983">
        <v>0</v>
      </c>
      <c r="P5983">
        <v>1292</v>
      </c>
      <c r="Q5983">
        <v>0</v>
      </c>
      <c r="R5983">
        <v>52</v>
      </c>
      <c r="S5983">
        <v>1</v>
      </c>
      <c r="T5983">
        <v>130</v>
      </c>
      <c r="U5983">
        <v>0</v>
      </c>
      <c r="V5983">
        <v>0</v>
      </c>
      <c r="W5983">
        <v>0</v>
      </c>
      <c r="X5983">
        <v>1058.3439528003394</v>
      </c>
      <c r="Y5983">
        <v>0</v>
      </c>
      <c r="Z5983">
        <v>50.18323014009799</v>
      </c>
      <c r="AA5983">
        <v>10.942243242168757</v>
      </c>
      <c r="AB5983">
        <v>670.09100663600941</v>
      </c>
      <c r="AC5983">
        <v>0</v>
      </c>
      <c r="AD5983">
        <v>0</v>
      </c>
      <c r="AE5983">
        <v>1789.5604328186155</v>
      </c>
    </row>
    <row r="5984" spans="1:31" x14ac:dyDescent="0.3">
      <c r="A5984">
        <v>2703718</v>
      </c>
      <c r="B5984">
        <v>1</v>
      </c>
      <c r="C5984" t="s">
        <v>80</v>
      </c>
      <c r="D5984" t="s">
        <v>109</v>
      </c>
      <c r="E5984" t="s">
        <v>145</v>
      </c>
      <c r="F5984" t="s">
        <v>16718</v>
      </c>
      <c r="G5984" t="s">
        <v>176</v>
      </c>
      <c r="H5984" t="s">
        <v>135</v>
      </c>
      <c r="I5984" t="s">
        <v>136</v>
      </c>
      <c r="J5984" t="s">
        <v>137</v>
      </c>
      <c r="K5984" t="s">
        <v>138</v>
      </c>
      <c r="L5984" t="s">
        <v>16719</v>
      </c>
      <c r="M5984" t="s">
        <v>16720</v>
      </c>
      <c r="N5984">
        <v>2.7850000000000001</v>
      </c>
      <c r="O5984">
        <v>0</v>
      </c>
      <c r="P5984">
        <v>35</v>
      </c>
      <c r="Q5984">
        <v>0</v>
      </c>
      <c r="R5984">
        <v>18</v>
      </c>
      <c r="S5984">
        <v>0</v>
      </c>
      <c r="T5984">
        <v>15</v>
      </c>
      <c r="U5984">
        <v>0</v>
      </c>
      <c r="V5984">
        <v>0</v>
      </c>
      <c r="W5984">
        <v>0</v>
      </c>
      <c r="X5984">
        <v>13.306556655361382</v>
      </c>
      <c r="Y5984">
        <v>0</v>
      </c>
      <c r="Z5984">
        <v>54.640437558715163</v>
      </c>
      <c r="AA5984">
        <v>0</v>
      </c>
      <c r="AB5984">
        <v>19.779420192937632</v>
      </c>
      <c r="AC5984">
        <v>0</v>
      </c>
      <c r="AD5984">
        <v>0</v>
      </c>
      <c r="AE5984">
        <v>87.726414407014175</v>
      </c>
    </row>
    <row r="5985" spans="1:31" x14ac:dyDescent="0.3">
      <c r="A5985">
        <v>2703884</v>
      </c>
      <c r="B5985">
        <v>1</v>
      </c>
      <c r="C5985" t="s">
        <v>80</v>
      </c>
      <c r="D5985" t="s">
        <v>105</v>
      </c>
      <c r="E5985" t="s">
        <v>160</v>
      </c>
      <c r="F5985" t="s">
        <v>16721</v>
      </c>
      <c r="G5985" t="s">
        <v>134</v>
      </c>
      <c r="H5985" t="s">
        <v>135</v>
      </c>
      <c r="I5985" t="s">
        <v>136</v>
      </c>
      <c r="J5985" t="s">
        <v>137</v>
      </c>
      <c r="K5985" t="s">
        <v>138</v>
      </c>
      <c r="L5985" t="s">
        <v>16722</v>
      </c>
      <c r="M5985" t="s">
        <v>16723</v>
      </c>
      <c r="N5985">
        <v>2.0280555549999999</v>
      </c>
      <c r="O5985">
        <v>0</v>
      </c>
      <c r="P5985">
        <v>680</v>
      </c>
      <c r="Q5985">
        <v>0</v>
      </c>
      <c r="R5985">
        <v>0</v>
      </c>
      <c r="S5985">
        <v>0</v>
      </c>
      <c r="T5985">
        <v>50</v>
      </c>
      <c r="U5985">
        <v>0</v>
      </c>
      <c r="V5985">
        <v>0</v>
      </c>
      <c r="W5985">
        <v>0</v>
      </c>
      <c r="X5985">
        <v>471.24286670318457</v>
      </c>
      <c r="Y5985">
        <v>0</v>
      </c>
      <c r="Z5985">
        <v>0</v>
      </c>
      <c r="AA5985">
        <v>0</v>
      </c>
      <c r="AB5985">
        <v>176.41486090344034</v>
      </c>
      <c r="AC5985">
        <v>0</v>
      </c>
      <c r="AD5985">
        <v>0</v>
      </c>
      <c r="AE5985">
        <v>647.65772760662492</v>
      </c>
    </row>
    <row r="5986" spans="1:31" x14ac:dyDescent="0.3">
      <c r="A5986">
        <v>2703894</v>
      </c>
      <c r="B5986">
        <v>1</v>
      </c>
      <c r="C5986" t="s">
        <v>81</v>
      </c>
      <c r="D5986" t="s">
        <v>127</v>
      </c>
      <c r="E5986" t="s">
        <v>132</v>
      </c>
      <c r="F5986" t="s">
        <v>16724</v>
      </c>
      <c r="G5986" t="s">
        <v>176</v>
      </c>
      <c r="H5986" t="s">
        <v>135</v>
      </c>
      <c r="I5986" t="s">
        <v>136</v>
      </c>
      <c r="J5986" t="s">
        <v>137</v>
      </c>
      <c r="K5986" t="s">
        <v>138</v>
      </c>
      <c r="L5986" t="s">
        <v>16725</v>
      </c>
      <c r="M5986" t="s">
        <v>16726</v>
      </c>
      <c r="N5986">
        <v>2.6616666659999999</v>
      </c>
      <c r="O5986">
        <v>0</v>
      </c>
      <c r="P5986">
        <v>1</v>
      </c>
      <c r="Q5986">
        <v>0</v>
      </c>
      <c r="R5986">
        <v>9</v>
      </c>
      <c r="S5986">
        <v>0</v>
      </c>
      <c r="T5986">
        <v>1</v>
      </c>
      <c r="U5986">
        <v>0</v>
      </c>
      <c r="V5986">
        <v>0</v>
      </c>
      <c r="W5986">
        <v>0</v>
      </c>
      <c r="X5986">
        <v>1.0707197145032368</v>
      </c>
      <c r="Y5986">
        <v>0</v>
      </c>
      <c r="Z5986">
        <v>14.115351518315746</v>
      </c>
      <c r="AA5986">
        <v>0</v>
      </c>
      <c r="AB5986">
        <v>1.1100489328211549</v>
      </c>
      <c r="AC5986">
        <v>0</v>
      </c>
      <c r="AD5986">
        <v>0</v>
      </c>
      <c r="AE5986">
        <v>16.29612016564014</v>
      </c>
    </row>
    <row r="5987" spans="1:31" x14ac:dyDescent="0.3">
      <c r="A5987">
        <v>2703901</v>
      </c>
      <c r="B5987">
        <v>1</v>
      </c>
      <c r="C5987" t="s">
        <v>80</v>
      </c>
      <c r="D5987" t="s">
        <v>96</v>
      </c>
      <c r="E5987" t="s">
        <v>160</v>
      </c>
      <c r="F5987" t="s">
        <v>16727</v>
      </c>
      <c r="G5987" t="s">
        <v>409</v>
      </c>
      <c r="H5987" t="s">
        <v>135</v>
      </c>
      <c r="I5987" t="s">
        <v>136</v>
      </c>
      <c r="J5987" t="s">
        <v>137</v>
      </c>
      <c r="K5987" t="s">
        <v>138</v>
      </c>
      <c r="L5987" t="s">
        <v>16728</v>
      </c>
      <c r="M5987" t="s">
        <v>16729</v>
      </c>
      <c r="N5987">
        <v>1.7375</v>
      </c>
      <c r="O5987">
        <v>1</v>
      </c>
      <c r="P5987">
        <v>1092</v>
      </c>
      <c r="Q5987">
        <v>0</v>
      </c>
      <c r="R5987">
        <v>0</v>
      </c>
      <c r="S5987">
        <v>11</v>
      </c>
      <c r="T5987">
        <v>29</v>
      </c>
      <c r="U5987">
        <v>0</v>
      </c>
      <c r="V5987">
        <v>1</v>
      </c>
      <c r="W5987">
        <v>9.5882348712034489</v>
      </c>
      <c r="X5987">
        <v>203.08204761384911</v>
      </c>
      <c r="Y5987">
        <v>0</v>
      </c>
      <c r="Z5987">
        <v>0</v>
      </c>
      <c r="AA5987">
        <v>201.23278916295672</v>
      </c>
      <c r="AB5987">
        <v>41.456502081601194</v>
      </c>
      <c r="AC5987">
        <v>0</v>
      </c>
      <c r="AD5987">
        <v>0</v>
      </c>
      <c r="AE5987">
        <v>455.35957372961042</v>
      </c>
    </row>
    <row r="5988" spans="1:31" x14ac:dyDescent="0.3">
      <c r="A5988">
        <v>2703718</v>
      </c>
      <c r="B5988">
        <v>2</v>
      </c>
      <c r="C5988" t="s">
        <v>80</v>
      </c>
      <c r="D5988" t="s">
        <v>109</v>
      </c>
      <c r="E5988" t="s">
        <v>145</v>
      </c>
      <c r="F5988" t="s">
        <v>16730</v>
      </c>
      <c r="G5988" t="s">
        <v>176</v>
      </c>
      <c r="H5988" t="s">
        <v>135</v>
      </c>
      <c r="I5988" t="s">
        <v>136</v>
      </c>
      <c r="J5988" t="s">
        <v>137</v>
      </c>
      <c r="K5988" t="s">
        <v>138</v>
      </c>
      <c r="L5988" t="s">
        <v>16720</v>
      </c>
      <c r="M5988" t="s">
        <v>16731</v>
      </c>
      <c r="N5988">
        <v>1.3152777769999999</v>
      </c>
      <c r="O5988">
        <v>0</v>
      </c>
      <c r="P5988">
        <v>91</v>
      </c>
      <c r="Q5988">
        <v>0</v>
      </c>
      <c r="R5988">
        <v>45</v>
      </c>
      <c r="S5988">
        <v>1</v>
      </c>
      <c r="T5988">
        <v>37</v>
      </c>
      <c r="U5988">
        <v>0</v>
      </c>
      <c r="V5988">
        <v>0</v>
      </c>
      <c r="W5988">
        <v>0</v>
      </c>
      <c r="X5988">
        <v>29.125748025724729</v>
      </c>
      <c r="Y5988">
        <v>0</v>
      </c>
      <c r="Z5988">
        <v>78.613890532439754</v>
      </c>
      <c r="AA5988">
        <v>36.552229072438962</v>
      </c>
      <c r="AB5988">
        <v>47.361084410380393</v>
      </c>
      <c r="AC5988">
        <v>0</v>
      </c>
      <c r="AD5988">
        <v>0</v>
      </c>
      <c r="AE5988">
        <v>191.65295204098385</v>
      </c>
    </row>
    <row r="5989" spans="1:31" x14ac:dyDescent="0.3">
      <c r="A5989">
        <v>2704033</v>
      </c>
      <c r="B5989">
        <v>1</v>
      </c>
      <c r="C5989" t="s">
        <v>81</v>
      </c>
      <c r="D5989" t="s">
        <v>113</v>
      </c>
      <c r="E5989" t="s">
        <v>160</v>
      </c>
      <c r="F5989" t="s">
        <v>7793</v>
      </c>
      <c r="G5989" t="s">
        <v>134</v>
      </c>
      <c r="H5989" t="s">
        <v>135</v>
      </c>
      <c r="I5989" t="s">
        <v>136</v>
      </c>
      <c r="J5989" t="s">
        <v>137</v>
      </c>
      <c r="K5989" t="s">
        <v>138</v>
      </c>
      <c r="L5989" t="s">
        <v>16732</v>
      </c>
      <c r="M5989" t="s">
        <v>16733</v>
      </c>
      <c r="N5989">
        <v>0.29749999999999999</v>
      </c>
      <c r="O5989">
        <v>10</v>
      </c>
      <c r="P5989">
        <v>2795</v>
      </c>
      <c r="Q5989">
        <v>45</v>
      </c>
      <c r="R5989">
        <v>817</v>
      </c>
      <c r="S5989">
        <v>11</v>
      </c>
      <c r="T5989">
        <v>186</v>
      </c>
      <c r="U5989">
        <v>2</v>
      </c>
      <c r="V5989">
        <v>0</v>
      </c>
      <c r="W5989">
        <v>0.64463573078755187</v>
      </c>
      <c r="X5989">
        <v>134.60465178979646</v>
      </c>
      <c r="Y5989">
        <v>11.082300843897343</v>
      </c>
      <c r="Z5989">
        <v>135.38396193775495</v>
      </c>
      <c r="AA5989">
        <v>34.615406480482207</v>
      </c>
      <c r="AB5989">
        <v>33.419416414796189</v>
      </c>
      <c r="AC5989">
        <v>49.206048245878129</v>
      </c>
      <c r="AD5989">
        <v>0</v>
      </c>
      <c r="AE5989">
        <v>398.95642144339286</v>
      </c>
    </row>
    <row r="5990" spans="1:31" x14ac:dyDescent="0.3">
      <c r="A5990">
        <v>2704054</v>
      </c>
      <c r="B5990">
        <v>1</v>
      </c>
      <c r="C5990" t="s">
        <v>80</v>
      </c>
      <c r="D5990" t="s">
        <v>106</v>
      </c>
      <c r="E5990" t="s">
        <v>160</v>
      </c>
      <c r="F5990" t="s">
        <v>8886</v>
      </c>
      <c r="G5990" t="s">
        <v>134</v>
      </c>
      <c r="H5990" t="s">
        <v>135</v>
      </c>
      <c r="I5990" t="s">
        <v>136</v>
      </c>
      <c r="J5990" t="s">
        <v>137</v>
      </c>
      <c r="K5990" t="s">
        <v>138</v>
      </c>
      <c r="L5990" t="s">
        <v>16734</v>
      </c>
      <c r="M5990" t="s">
        <v>16735</v>
      </c>
      <c r="N5990">
        <v>5.1388888000000001E-2</v>
      </c>
      <c r="O5990">
        <v>0</v>
      </c>
      <c r="P5990">
        <v>8</v>
      </c>
      <c r="Q5990">
        <v>32</v>
      </c>
      <c r="R5990">
        <v>74</v>
      </c>
      <c r="S5990">
        <v>10</v>
      </c>
      <c r="T5990">
        <v>20</v>
      </c>
      <c r="U5990">
        <v>2</v>
      </c>
      <c r="V5990">
        <v>0</v>
      </c>
      <c r="W5990">
        <v>0</v>
      </c>
      <c r="X5990">
        <v>0.19628921355451165</v>
      </c>
      <c r="Y5990">
        <v>5.1164115319840722</v>
      </c>
      <c r="Z5990">
        <v>9.0298521449726348</v>
      </c>
      <c r="AA5990">
        <v>1.5548610831762675</v>
      </c>
      <c r="AB5990">
        <v>5.4818255654034669</v>
      </c>
      <c r="AC5990">
        <v>2.0413594998866653</v>
      </c>
      <c r="AD5990">
        <v>0</v>
      </c>
      <c r="AE5990">
        <v>23.42059903897762</v>
      </c>
    </row>
    <row r="5991" spans="1:31" x14ac:dyDescent="0.3">
      <c r="A5991">
        <v>2704068</v>
      </c>
      <c r="B5991">
        <v>1</v>
      </c>
      <c r="C5991" t="s">
        <v>81</v>
      </c>
      <c r="D5991" t="s">
        <v>115</v>
      </c>
      <c r="E5991" t="s">
        <v>145</v>
      </c>
      <c r="F5991" t="s">
        <v>5181</v>
      </c>
      <c r="G5991" t="s">
        <v>176</v>
      </c>
      <c r="H5991" t="s">
        <v>135</v>
      </c>
      <c r="I5991" t="s">
        <v>136</v>
      </c>
      <c r="J5991" t="s">
        <v>137</v>
      </c>
      <c r="K5991" t="s">
        <v>138</v>
      </c>
      <c r="L5991" t="s">
        <v>16736</v>
      </c>
      <c r="M5991" t="s">
        <v>16737</v>
      </c>
      <c r="N5991">
        <v>1.5347222220000001</v>
      </c>
      <c r="O5991">
        <v>1</v>
      </c>
      <c r="P5991">
        <v>544</v>
      </c>
      <c r="Q5991">
        <v>1</v>
      </c>
      <c r="R5991">
        <v>32</v>
      </c>
      <c r="S5991">
        <v>1</v>
      </c>
      <c r="T5991">
        <v>22</v>
      </c>
      <c r="U5991">
        <v>2</v>
      </c>
      <c r="V5991">
        <v>0</v>
      </c>
      <c r="W5991">
        <v>0.27988495159000004</v>
      </c>
      <c r="X5991">
        <v>43.581845073713204</v>
      </c>
      <c r="Y5991">
        <v>7.0483054808963264</v>
      </c>
      <c r="Z5991">
        <v>12.233914660937101</v>
      </c>
      <c r="AA5991">
        <v>3.5487360466801658</v>
      </c>
      <c r="AB5991">
        <v>7.7590372429628083</v>
      </c>
      <c r="AC5991">
        <v>92.387420107684534</v>
      </c>
      <c r="AD5991">
        <v>0</v>
      </c>
      <c r="AE5991">
        <v>166.83914356446414</v>
      </c>
    </row>
    <row r="5992" spans="1:31" x14ac:dyDescent="0.3">
      <c r="A5992">
        <v>2704081</v>
      </c>
      <c r="B5992">
        <v>1</v>
      </c>
      <c r="C5992" t="s">
        <v>80</v>
      </c>
      <c r="D5992" t="s">
        <v>105</v>
      </c>
      <c r="E5992" t="s">
        <v>160</v>
      </c>
      <c r="F5992" t="s">
        <v>16738</v>
      </c>
      <c r="G5992" t="s">
        <v>134</v>
      </c>
      <c r="H5992" t="s">
        <v>135</v>
      </c>
      <c r="I5992" t="s">
        <v>136</v>
      </c>
      <c r="J5992" t="s">
        <v>137</v>
      </c>
      <c r="K5992" t="s">
        <v>138</v>
      </c>
      <c r="L5992" t="s">
        <v>16739</v>
      </c>
      <c r="M5992" t="s">
        <v>16740</v>
      </c>
      <c r="N5992">
        <v>0.14722222200000001</v>
      </c>
      <c r="O5992">
        <v>6</v>
      </c>
      <c r="P5992">
        <v>6357</v>
      </c>
      <c r="Q5992">
        <v>9</v>
      </c>
      <c r="R5992">
        <v>468</v>
      </c>
      <c r="S5992">
        <v>53</v>
      </c>
      <c r="T5992">
        <v>623</v>
      </c>
      <c r="U5992">
        <v>7</v>
      </c>
      <c r="V5992">
        <v>2</v>
      </c>
      <c r="W5992">
        <v>0.68504339702610006</v>
      </c>
      <c r="X5992">
        <v>169.48974635167451</v>
      </c>
      <c r="Y5992">
        <v>22.117758379275315</v>
      </c>
      <c r="Z5992">
        <v>25.403745612071344</v>
      </c>
      <c r="AA5992">
        <v>56.865116007584795</v>
      </c>
      <c r="AB5992">
        <v>96.472399958740141</v>
      </c>
      <c r="AC5992">
        <v>84.34353468938076</v>
      </c>
      <c r="AD5992">
        <v>0.92962596544481269</v>
      </c>
      <c r="AE5992">
        <v>456.30697036119778</v>
      </c>
    </row>
    <row r="5993" spans="1:31" x14ac:dyDescent="0.3">
      <c r="A5993">
        <v>2704114</v>
      </c>
      <c r="B5993">
        <v>1</v>
      </c>
      <c r="C5993" t="s">
        <v>81</v>
      </c>
      <c r="D5993" t="s">
        <v>123</v>
      </c>
      <c r="E5993" t="s">
        <v>145</v>
      </c>
      <c r="F5993" t="s">
        <v>16091</v>
      </c>
      <c r="G5993" t="s">
        <v>134</v>
      </c>
      <c r="H5993" t="s">
        <v>135</v>
      </c>
      <c r="I5993" t="s">
        <v>136</v>
      </c>
      <c r="J5993" t="s">
        <v>137</v>
      </c>
      <c r="K5993" t="s">
        <v>138</v>
      </c>
      <c r="L5993" t="s">
        <v>16741</v>
      </c>
      <c r="M5993" t="s">
        <v>16742</v>
      </c>
      <c r="N5993">
        <v>2.8663888879999999</v>
      </c>
      <c r="O5993">
        <v>2</v>
      </c>
      <c r="P5993">
        <v>1</v>
      </c>
      <c r="Q5993">
        <v>56</v>
      </c>
      <c r="R5993">
        <v>0</v>
      </c>
      <c r="S5993">
        <v>13</v>
      </c>
      <c r="T5993">
        <v>0</v>
      </c>
      <c r="U5993">
        <v>0</v>
      </c>
      <c r="V5993">
        <v>0</v>
      </c>
      <c r="W5993">
        <v>0.59785956551250008</v>
      </c>
      <c r="X5993">
        <v>8.428208620996501E-2</v>
      </c>
      <c r="Y5993">
        <v>160.42721300790006</v>
      </c>
      <c r="Z5993">
        <v>0</v>
      </c>
      <c r="AA5993">
        <v>12.815988614699872</v>
      </c>
      <c r="AB5993">
        <v>0</v>
      </c>
      <c r="AC5993">
        <v>0</v>
      </c>
      <c r="AD5993">
        <v>0</v>
      </c>
      <c r="AE5993">
        <v>173.92534327432242</v>
      </c>
    </row>
    <row r="5994" spans="1:31" x14ac:dyDescent="0.3">
      <c r="A5994">
        <v>2704116</v>
      </c>
      <c r="B5994">
        <v>1</v>
      </c>
      <c r="C5994" t="s">
        <v>80</v>
      </c>
      <c r="D5994" t="s">
        <v>108</v>
      </c>
      <c r="E5994" t="s">
        <v>132</v>
      </c>
      <c r="F5994" t="s">
        <v>16743</v>
      </c>
      <c r="G5994" t="s">
        <v>134</v>
      </c>
      <c r="H5994" t="s">
        <v>135</v>
      </c>
      <c r="I5994" t="s">
        <v>136</v>
      </c>
      <c r="J5994" t="s">
        <v>137</v>
      </c>
      <c r="K5994" t="s">
        <v>138</v>
      </c>
      <c r="L5994" t="s">
        <v>16744</v>
      </c>
      <c r="M5994" t="s">
        <v>16745</v>
      </c>
      <c r="N5994">
        <v>0.571111111</v>
      </c>
      <c r="O5994">
        <v>0</v>
      </c>
      <c r="P5994">
        <v>352</v>
      </c>
      <c r="Q5994">
        <v>0</v>
      </c>
      <c r="R5994">
        <v>70</v>
      </c>
      <c r="S5994">
        <v>1</v>
      </c>
      <c r="T5994">
        <v>57</v>
      </c>
      <c r="U5994">
        <v>0</v>
      </c>
      <c r="V5994">
        <v>0</v>
      </c>
      <c r="W5994">
        <v>0</v>
      </c>
      <c r="X5994">
        <v>31.431188993113071</v>
      </c>
      <c r="Y5994">
        <v>0</v>
      </c>
      <c r="Z5994">
        <v>55.986245303460436</v>
      </c>
      <c r="AA5994">
        <v>5.6741691383522346</v>
      </c>
      <c r="AB5994">
        <v>31.737494951741976</v>
      </c>
      <c r="AC5994">
        <v>0</v>
      </c>
      <c r="AD5994">
        <v>0</v>
      </c>
      <c r="AE5994">
        <v>124.82909838666772</v>
      </c>
    </row>
    <row r="5995" spans="1:31" x14ac:dyDescent="0.3">
      <c r="A5995">
        <v>2704156</v>
      </c>
      <c r="B5995">
        <v>1</v>
      </c>
      <c r="C5995" t="s">
        <v>80</v>
      </c>
      <c r="D5995" t="s">
        <v>96</v>
      </c>
      <c r="E5995" t="s">
        <v>132</v>
      </c>
      <c r="F5995" t="s">
        <v>16746</v>
      </c>
      <c r="G5995" t="s">
        <v>2196</v>
      </c>
      <c r="H5995" t="s">
        <v>135</v>
      </c>
      <c r="I5995" t="s">
        <v>136</v>
      </c>
      <c r="J5995" t="s">
        <v>137</v>
      </c>
      <c r="K5995" t="s">
        <v>138</v>
      </c>
      <c r="L5995" t="s">
        <v>16747</v>
      </c>
      <c r="M5995" t="s">
        <v>16748</v>
      </c>
      <c r="N5995">
        <v>2.5036111110000001</v>
      </c>
      <c r="O5995">
        <v>0</v>
      </c>
      <c r="P5995">
        <v>289</v>
      </c>
      <c r="Q5995">
        <v>11</v>
      </c>
      <c r="R5995">
        <v>31</v>
      </c>
      <c r="S5995">
        <v>14</v>
      </c>
      <c r="T5995">
        <v>64</v>
      </c>
      <c r="U5995">
        <v>3</v>
      </c>
      <c r="V5995">
        <v>0</v>
      </c>
      <c r="W5995">
        <v>0</v>
      </c>
      <c r="X5995">
        <v>255.38498363942034</v>
      </c>
      <c r="Y5995">
        <v>199.44181842300949</v>
      </c>
      <c r="Z5995">
        <v>62.560660621704315</v>
      </c>
      <c r="AA5995">
        <v>212.01183474386644</v>
      </c>
      <c r="AB5995">
        <v>149.38949847121279</v>
      </c>
      <c r="AC5995">
        <v>1039.9978558791511</v>
      </c>
      <c r="AD5995">
        <v>0</v>
      </c>
      <c r="AE5995">
        <v>1918.7866517783643</v>
      </c>
    </row>
    <row r="5996" spans="1:31" x14ac:dyDescent="0.3">
      <c r="A5996">
        <v>2704157</v>
      </c>
      <c r="B5996">
        <v>1</v>
      </c>
      <c r="C5996" t="s">
        <v>81</v>
      </c>
      <c r="D5996" t="s">
        <v>116</v>
      </c>
      <c r="E5996" t="s">
        <v>132</v>
      </c>
      <c r="F5996" t="s">
        <v>4988</v>
      </c>
      <c r="G5996" t="s">
        <v>134</v>
      </c>
      <c r="H5996" t="s">
        <v>135</v>
      </c>
      <c r="I5996" t="s">
        <v>136</v>
      </c>
      <c r="J5996" t="s">
        <v>137</v>
      </c>
      <c r="K5996" t="s">
        <v>138</v>
      </c>
      <c r="L5996" t="s">
        <v>16749</v>
      </c>
      <c r="M5996" t="s">
        <v>16750</v>
      </c>
      <c r="N5996">
        <v>0.9325</v>
      </c>
      <c r="O5996">
        <v>0</v>
      </c>
      <c r="P5996">
        <v>796</v>
      </c>
      <c r="Q5996">
        <v>4</v>
      </c>
      <c r="R5996">
        <v>43</v>
      </c>
      <c r="S5996">
        <v>0</v>
      </c>
      <c r="T5996">
        <v>107</v>
      </c>
      <c r="U5996">
        <v>1</v>
      </c>
      <c r="V5996">
        <v>0</v>
      </c>
      <c r="W5996">
        <v>0</v>
      </c>
      <c r="X5996">
        <v>115.95398193945479</v>
      </c>
      <c r="Y5996">
        <v>6.9672643101557856</v>
      </c>
      <c r="Z5996">
        <v>22.881699689206364</v>
      </c>
      <c r="AA5996">
        <v>0</v>
      </c>
      <c r="AB5996">
        <v>30.491992040764348</v>
      </c>
      <c r="AC5996">
        <v>10.976239679784655</v>
      </c>
      <c r="AD5996">
        <v>0</v>
      </c>
      <c r="AE5996">
        <v>187.27117765936595</v>
      </c>
    </row>
    <row r="5997" spans="1:31" x14ac:dyDescent="0.3">
      <c r="A5997">
        <v>2704163</v>
      </c>
      <c r="B5997">
        <v>1</v>
      </c>
      <c r="C5997" t="s">
        <v>80</v>
      </c>
      <c r="D5997" t="s">
        <v>95</v>
      </c>
      <c r="E5997" t="s">
        <v>145</v>
      </c>
      <c r="F5997" t="s">
        <v>6554</v>
      </c>
      <c r="G5997" t="s">
        <v>176</v>
      </c>
      <c r="H5997" t="s">
        <v>135</v>
      </c>
      <c r="I5997" t="s">
        <v>136</v>
      </c>
      <c r="J5997" t="s">
        <v>137</v>
      </c>
      <c r="K5997" t="s">
        <v>138</v>
      </c>
      <c r="L5997" t="s">
        <v>16751</v>
      </c>
      <c r="M5997" t="s">
        <v>16752</v>
      </c>
      <c r="N5997">
        <v>4.1950000000000003</v>
      </c>
      <c r="O5997">
        <v>9</v>
      </c>
      <c r="P5997">
        <v>92</v>
      </c>
      <c r="Q5997">
        <v>0</v>
      </c>
      <c r="R5997">
        <v>13</v>
      </c>
      <c r="S5997">
        <v>4</v>
      </c>
      <c r="T5997">
        <v>24</v>
      </c>
      <c r="U5997">
        <v>0</v>
      </c>
      <c r="V5997">
        <v>0</v>
      </c>
      <c r="W5997">
        <v>44.665468751496725</v>
      </c>
      <c r="X5997">
        <v>109.58885212964775</v>
      </c>
      <c r="Y5997">
        <v>0</v>
      </c>
      <c r="Z5997">
        <v>14.099710706083339</v>
      </c>
      <c r="AA5997">
        <v>180.65198587472332</v>
      </c>
      <c r="AB5997">
        <v>65.733785315464047</v>
      </c>
      <c r="AC5997">
        <v>0</v>
      </c>
      <c r="AD5997">
        <v>0</v>
      </c>
      <c r="AE5997">
        <v>414.73980277741521</v>
      </c>
    </row>
    <row r="5998" spans="1:31" x14ac:dyDescent="0.3">
      <c r="A5998">
        <v>2704185</v>
      </c>
      <c r="B5998">
        <v>1</v>
      </c>
      <c r="C5998" t="s">
        <v>81</v>
      </c>
      <c r="D5998" t="s">
        <v>114</v>
      </c>
      <c r="E5998" t="s">
        <v>145</v>
      </c>
      <c r="F5998" t="s">
        <v>16753</v>
      </c>
      <c r="G5998" t="s">
        <v>176</v>
      </c>
      <c r="H5998" t="s">
        <v>135</v>
      </c>
      <c r="I5998" t="s">
        <v>136</v>
      </c>
      <c r="J5998" t="s">
        <v>137</v>
      </c>
      <c r="K5998" t="s">
        <v>138</v>
      </c>
      <c r="L5998" t="s">
        <v>16754</v>
      </c>
      <c r="M5998" t="s">
        <v>16755</v>
      </c>
      <c r="N5998">
        <v>1.5008333330000001</v>
      </c>
      <c r="O5998">
        <v>2</v>
      </c>
      <c r="P5998">
        <v>512</v>
      </c>
      <c r="Q5998">
        <v>1</v>
      </c>
      <c r="R5998">
        <v>0</v>
      </c>
      <c r="S5998">
        <v>0</v>
      </c>
      <c r="T5998">
        <v>28</v>
      </c>
      <c r="U5998">
        <v>0</v>
      </c>
      <c r="V5998">
        <v>0</v>
      </c>
      <c r="W5998">
        <v>0.34824501973499999</v>
      </c>
      <c r="X5998">
        <v>71.467344761731297</v>
      </c>
      <c r="Y5998">
        <v>1.0216200415971874</v>
      </c>
      <c r="Z5998">
        <v>0</v>
      </c>
      <c r="AA5998">
        <v>0</v>
      </c>
      <c r="AB5998">
        <v>4.3776502224775928</v>
      </c>
      <c r="AC5998">
        <v>0</v>
      </c>
      <c r="AD5998">
        <v>0</v>
      </c>
      <c r="AE5998">
        <v>77.214860045541087</v>
      </c>
    </row>
    <row r="5999" spans="1:31" x14ac:dyDescent="0.3">
      <c r="A5999">
        <v>2704211</v>
      </c>
      <c r="B5999">
        <v>1</v>
      </c>
      <c r="C5999" t="s">
        <v>80</v>
      </c>
      <c r="D5999" t="s">
        <v>96</v>
      </c>
      <c r="E5999" t="s">
        <v>160</v>
      </c>
      <c r="F5999" t="s">
        <v>16756</v>
      </c>
      <c r="G5999" t="s">
        <v>134</v>
      </c>
      <c r="H5999" t="s">
        <v>135</v>
      </c>
      <c r="I5999" t="s">
        <v>136</v>
      </c>
      <c r="J5999" t="s">
        <v>137</v>
      </c>
      <c r="K5999" t="s">
        <v>138</v>
      </c>
      <c r="L5999" t="s">
        <v>16757</v>
      </c>
      <c r="M5999" t="s">
        <v>16758</v>
      </c>
      <c r="N5999">
        <v>0.156111111</v>
      </c>
      <c r="O5999">
        <v>0</v>
      </c>
      <c r="P5999">
        <v>1963</v>
      </c>
      <c r="Q5999">
        <v>0</v>
      </c>
      <c r="R5999">
        <v>2</v>
      </c>
      <c r="S5999">
        <v>1</v>
      </c>
      <c r="T5999">
        <v>650</v>
      </c>
      <c r="U5999">
        <v>1</v>
      </c>
      <c r="V5999">
        <v>0</v>
      </c>
      <c r="W5999">
        <v>0</v>
      </c>
      <c r="X5999">
        <v>81.796449486829545</v>
      </c>
      <c r="Y5999">
        <v>0</v>
      </c>
      <c r="Z5999">
        <v>1.3092414316562224E-2</v>
      </c>
      <c r="AA5999">
        <v>21.355346079679819</v>
      </c>
      <c r="AB5999">
        <v>154.55322225713888</v>
      </c>
      <c r="AC5999">
        <v>11.52453491945073</v>
      </c>
      <c r="AD5999">
        <v>0</v>
      </c>
      <c r="AE5999">
        <v>269.24264515741555</v>
      </c>
    </row>
    <row r="6000" spans="1:31" x14ac:dyDescent="0.3">
      <c r="A6000">
        <v>2704248</v>
      </c>
      <c r="B6000">
        <v>1</v>
      </c>
      <c r="C6000" t="s">
        <v>81</v>
      </c>
      <c r="D6000" t="s">
        <v>116</v>
      </c>
      <c r="E6000" t="s">
        <v>145</v>
      </c>
      <c r="F6000" t="s">
        <v>16759</v>
      </c>
      <c r="G6000" t="s">
        <v>176</v>
      </c>
      <c r="H6000" t="s">
        <v>135</v>
      </c>
      <c r="I6000" t="s">
        <v>136</v>
      </c>
      <c r="J6000" t="s">
        <v>137</v>
      </c>
      <c r="K6000" t="s">
        <v>138</v>
      </c>
      <c r="L6000" t="s">
        <v>16760</v>
      </c>
      <c r="M6000" t="s">
        <v>16761</v>
      </c>
      <c r="N6000">
        <v>1.0225</v>
      </c>
      <c r="O6000">
        <v>0</v>
      </c>
      <c r="P6000">
        <v>152</v>
      </c>
      <c r="Q6000">
        <v>0</v>
      </c>
      <c r="R6000">
        <v>6</v>
      </c>
      <c r="S6000">
        <v>0</v>
      </c>
      <c r="T6000">
        <v>10</v>
      </c>
      <c r="U6000">
        <v>0</v>
      </c>
      <c r="V6000">
        <v>0</v>
      </c>
      <c r="W6000">
        <v>0</v>
      </c>
      <c r="X6000">
        <v>28.692524212111753</v>
      </c>
      <c r="Y6000">
        <v>0</v>
      </c>
      <c r="Z6000">
        <v>6.8305508487098212</v>
      </c>
      <c r="AA6000">
        <v>0</v>
      </c>
      <c r="AB6000">
        <v>0.94050024081032446</v>
      </c>
      <c r="AC6000">
        <v>0</v>
      </c>
      <c r="AD6000">
        <v>0</v>
      </c>
      <c r="AE6000">
        <v>36.463575301631899</v>
      </c>
    </row>
    <row r="6001" spans="1:31" x14ac:dyDescent="0.3">
      <c r="A6001">
        <v>2704273</v>
      </c>
      <c r="B6001">
        <v>1</v>
      </c>
      <c r="C6001" t="s">
        <v>80</v>
      </c>
      <c r="D6001" t="s">
        <v>83</v>
      </c>
      <c r="E6001" t="s">
        <v>145</v>
      </c>
      <c r="F6001" t="s">
        <v>16762</v>
      </c>
      <c r="G6001" t="s">
        <v>7372</v>
      </c>
      <c r="H6001" t="s">
        <v>135</v>
      </c>
      <c r="I6001" t="s">
        <v>136</v>
      </c>
      <c r="J6001" t="s">
        <v>137</v>
      </c>
      <c r="K6001" t="s">
        <v>138</v>
      </c>
      <c r="L6001" t="s">
        <v>16763</v>
      </c>
      <c r="M6001" t="s">
        <v>16764</v>
      </c>
      <c r="N6001">
        <v>1.1741666660000001</v>
      </c>
      <c r="O6001">
        <v>1</v>
      </c>
      <c r="P6001">
        <v>1886</v>
      </c>
      <c r="Q6001">
        <v>1</v>
      </c>
      <c r="R6001">
        <v>24</v>
      </c>
      <c r="S6001">
        <v>25</v>
      </c>
      <c r="T6001">
        <v>3158</v>
      </c>
      <c r="U6001">
        <v>8</v>
      </c>
      <c r="V6001">
        <v>60</v>
      </c>
      <c r="W6001">
        <v>4.9352517404466534</v>
      </c>
      <c r="X6001">
        <v>489.40055801074493</v>
      </c>
      <c r="Y6001">
        <v>0.69959171394946273</v>
      </c>
      <c r="Z6001">
        <v>20.778423095454887</v>
      </c>
      <c r="AA6001">
        <v>285.57201519317664</v>
      </c>
      <c r="AB6001">
        <v>2330.6840337245822</v>
      </c>
      <c r="AC6001">
        <v>462.09819508226212</v>
      </c>
      <c r="AD6001">
        <v>485.98163643941439</v>
      </c>
      <c r="AE6001">
        <v>4080.1497050000307</v>
      </c>
    </row>
    <row r="6002" spans="1:31" x14ac:dyDescent="0.3">
      <c r="A6002">
        <v>2704273</v>
      </c>
      <c r="B6002">
        <v>2</v>
      </c>
      <c r="C6002" t="s">
        <v>80</v>
      </c>
      <c r="D6002" t="s">
        <v>83</v>
      </c>
      <c r="E6002" t="s">
        <v>145</v>
      </c>
      <c r="F6002" t="s">
        <v>570</v>
      </c>
      <c r="G6002" t="s">
        <v>7372</v>
      </c>
      <c r="H6002" t="s">
        <v>135</v>
      </c>
      <c r="I6002" t="s">
        <v>136</v>
      </c>
      <c r="J6002" t="s">
        <v>137</v>
      </c>
      <c r="K6002" t="s">
        <v>138</v>
      </c>
      <c r="L6002" t="s">
        <v>16764</v>
      </c>
      <c r="M6002" t="s">
        <v>16765</v>
      </c>
      <c r="N6002">
        <v>0.19388888800000001</v>
      </c>
      <c r="O6002">
        <v>0</v>
      </c>
      <c r="P6002">
        <v>28</v>
      </c>
      <c r="Q6002">
        <v>0</v>
      </c>
      <c r="R6002">
        <v>0</v>
      </c>
      <c r="S6002">
        <v>4</v>
      </c>
      <c r="T6002">
        <v>1856</v>
      </c>
      <c r="U6002">
        <v>0</v>
      </c>
      <c r="V6002">
        <v>31</v>
      </c>
      <c r="W6002">
        <v>0</v>
      </c>
      <c r="X6002">
        <v>3.8808638972688398</v>
      </c>
      <c r="Y6002">
        <v>0</v>
      </c>
      <c r="Z6002">
        <v>0</v>
      </c>
      <c r="AA6002">
        <v>0.79192442137385599</v>
      </c>
      <c r="AB6002">
        <v>202.73851074515346</v>
      </c>
      <c r="AC6002">
        <v>0</v>
      </c>
      <c r="AD6002">
        <v>39.285049887201879</v>
      </c>
      <c r="AE6002">
        <v>246.69634895099801</v>
      </c>
    </row>
    <row r="6003" spans="1:31" x14ac:dyDescent="0.3">
      <c r="A6003">
        <v>2704055</v>
      </c>
      <c r="B6003">
        <v>1</v>
      </c>
      <c r="C6003" t="s">
        <v>81</v>
      </c>
      <c r="D6003" t="s">
        <v>127</v>
      </c>
      <c r="E6003" t="s">
        <v>145</v>
      </c>
      <c r="F6003" t="s">
        <v>16766</v>
      </c>
      <c r="G6003" t="s">
        <v>7372</v>
      </c>
      <c r="H6003" t="s">
        <v>135</v>
      </c>
      <c r="I6003" t="s">
        <v>136</v>
      </c>
      <c r="J6003" t="s">
        <v>137</v>
      </c>
      <c r="K6003" t="s">
        <v>138</v>
      </c>
      <c r="L6003" t="s">
        <v>16767</v>
      </c>
      <c r="M6003" t="s">
        <v>16768</v>
      </c>
      <c r="N6003">
        <v>6.1319444440000002</v>
      </c>
      <c r="O6003">
        <v>0</v>
      </c>
      <c r="P6003">
        <v>0</v>
      </c>
      <c r="Q6003">
        <v>0</v>
      </c>
      <c r="R6003">
        <v>0</v>
      </c>
      <c r="S6003">
        <v>1</v>
      </c>
      <c r="T6003">
        <v>0</v>
      </c>
      <c r="U6003">
        <v>0</v>
      </c>
      <c r="V6003">
        <v>0</v>
      </c>
      <c r="W6003">
        <v>0</v>
      </c>
      <c r="X6003">
        <v>0</v>
      </c>
      <c r="Y6003">
        <v>0</v>
      </c>
      <c r="Z6003">
        <v>0</v>
      </c>
      <c r="AA6003">
        <v>8.5498811127599996</v>
      </c>
      <c r="AB6003">
        <v>0</v>
      </c>
      <c r="AC6003">
        <v>0</v>
      </c>
      <c r="AD6003">
        <v>0</v>
      </c>
      <c r="AE6003">
        <v>8.5498811127599996</v>
      </c>
    </row>
    <row r="6004" spans="1:31" x14ac:dyDescent="0.3">
      <c r="A6004">
        <v>2704162</v>
      </c>
      <c r="B6004">
        <v>1</v>
      </c>
      <c r="C6004" t="s">
        <v>81</v>
      </c>
      <c r="D6004" t="s">
        <v>128</v>
      </c>
      <c r="E6004" t="s">
        <v>132</v>
      </c>
      <c r="F6004" t="s">
        <v>16769</v>
      </c>
      <c r="G6004" t="s">
        <v>134</v>
      </c>
      <c r="H6004" t="s">
        <v>135</v>
      </c>
      <c r="I6004" t="s">
        <v>136</v>
      </c>
      <c r="J6004" t="s">
        <v>137</v>
      </c>
      <c r="K6004" t="s">
        <v>138</v>
      </c>
      <c r="L6004" t="s">
        <v>16770</v>
      </c>
      <c r="M6004" t="s">
        <v>16771</v>
      </c>
      <c r="N6004">
        <v>0.99722222199999999</v>
      </c>
      <c r="O6004">
        <v>0</v>
      </c>
      <c r="P6004">
        <v>536</v>
      </c>
      <c r="Q6004">
        <v>0</v>
      </c>
      <c r="R6004">
        <v>0</v>
      </c>
      <c r="S6004">
        <v>0</v>
      </c>
      <c r="T6004">
        <v>14</v>
      </c>
      <c r="U6004">
        <v>1</v>
      </c>
      <c r="V6004">
        <v>0</v>
      </c>
      <c r="W6004">
        <v>0</v>
      </c>
      <c r="X6004">
        <v>115.17700543035983</v>
      </c>
      <c r="Y6004">
        <v>0</v>
      </c>
      <c r="Z6004">
        <v>0</v>
      </c>
      <c r="AA6004">
        <v>0</v>
      </c>
      <c r="AB6004">
        <v>34.857275174143446</v>
      </c>
      <c r="AC6004">
        <v>123.61138929208666</v>
      </c>
      <c r="AD6004">
        <v>0</v>
      </c>
      <c r="AE6004">
        <v>273.64566989658994</v>
      </c>
    </row>
    <row r="6005" spans="1:31" x14ac:dyDescent="0.3">
      <c r="A6005">
        <v>2704285</v>
      </c>
      <c r="B6005">
        <v>1</v>
      </c>
      <c r="C6005" t="s">
        <v>80</v>
      </c>
      <c r="D6005" t="s">
        <v>82</v>
      </c>
      <c r="E6005" t="s">
        <v>184</v>
      </c>
      <c r="F6005" t="s">
        <v>2920</v>
      </c>
      <c r="G6005" t="s">
        <v>186</v>
      </c>
      <c r="H6005" t="s">
        <v>187</v>
      </c>
      <c r="I6005" t="s">
        <v>136</v>
      </c>
      <c r="J6005" t="s">
        <v>137</v>
      </c>
      <c r="K6005" t="s">
        <v>138</v>
      </c>
      <c r="L6005" t="s">
        <v>16772</v>
      </c>
      <c r="M6005" t="s">
        <v>16773</v>
      </c>
      <c r="N6005">
        <v>0.83555555500000001</v>
      </c>
      <c r="O6005">
        <v>0</v>
      </c>
      <c r="P6005">
        <v>0</v>
      </c>
      <c r="Q6005">
        <v>0</v>
      </c>
      <c r="R6005">
        <v>0</v>
      </c>
      <c r="S6005">
        <v>0</v>
      </c>
      <c r="T6005">
        <v>1</v>
      </c>
      <c r="U6005">
        <v>0</v>
      </c>
      <c r="V6005">
        <v>0</v>
      </c>
      <c r="W6005">
        <v>0</v>
      </c>
      <c r="X6005">
        <v>0</v>
      </c>
      <c r="Y6005">
        <v>0</v>
      </c>
      <c r="Z6005">
        <v>0</v>
      </c>
      <c r="AA6005">
        <v>0</v>
      </c>
      <c r="AB6005">
        <v>61.220524385915709</v>
      </c>
      <c r="AC6005">
        <v>0</v>
      </c>
      <c r="AD6005">
        <v>0</v>
      </c>
      <c r="AE6005">
        <v>61.220524385915709</v>
      </c>
    </row>
    <row r="6006" spans="1:31" x14ac:dyDescent="0.3">
      <c r="A6006">
        <v>2695028</v>
      </c>
      <c r="B6006">
        <v>1</v>
      </c>
      <c r="C6006" t="s">
        <v>80</v>
      </c>
      <c r="D6006" t="s">
        <v>83</v>
      </c>
      <c r="E6006" t="s">
        <v>145</v>
      </c>
      <c r="F6006" t="s">
        <v>16774</v>
      </c>
      <c r="G6006" t="s">
        <v>1164</v>
      </c>
      <c r="H6006" t="s">
        <v>135</v>
      </c>
      <c r="I6006" t="s">
        <v>136</v>
      </c>
      <c r="J6006" t="s">
        <v>137</v>
      </c>
      <c r="K6006" t="s">
        <v>138</v>
      </c>
      <c r="L6006" t="s">
        <v>16775</v>
      </c>
      <c r="M6006" t="s">
        <v>16776</v>
      </c>
      <c r="N6006">
        <v>5.6775000000000002</v>
      </c>
      <c r="O6006">
        <v>0</v>
      </c>
      <c r="P6006">
        <v>211</v>
      </c>
      <c r="Q6006">
        <v>0</v>
      </c>
      <c r="R6006">
        <v>0</v>
      </c>
      <c r="S6006">
        <v>0</v>
      </c>
      <c r="T6006">
        <v>5</v>
      </c>
      <c r="U6006">
        <v>0</v>
      </c>
      <c r="V6006">
        <v>0</v>
      </c>
      <c r="W6006">
        <v>0</v>
      </c>
      <c r="X6006">
        <v>195.19881595470255</v>
      </c>
      <c r="Y6006">
        <v>0</v>
      </c>
      <c r="Z6006">
        <v>0</v>
      </c>
      <c r="AA6006">
        <v>0</v>
      </c>
      <c r="AB6006">
        <v>18.524574905516594</v>
      </c>
      <c r="AC6006">
        <v>0</v>
      </c>
      <c r="AD6006">
        <v>0</v>
      </c>
      <c r="AE6006">
        <v>213.72339086021915</v>
      </c>
    </row>
    <row r="6007" spans="1:31" x14ac:dyDescent="0.3">
      <c r="A6007">
        <v>2695028</v>
      </c>
      <c r="B6007">
        <v>2</v>
      </c>
      <c r="C6007" t="s">
        <v>80</v>
      </c>
      <c r="D6007" t="s">
        <v>83</v>
      </c>
      <c r="E6007" t="s">
        <v>145</v>
      </c>
      <c r="F6007" t="s">
        <v>16777</v>
      </c>
      <c r="G6007" t="s">
        <v>1164</v>
      </c>
      <c r="H6007" t="s">
        <v>135</v>
      </c>
      <c r="I6007" t="s">
        <v>136</v>
      </c>
      <c r="J6007" t="s">
        <v>137</v>
      </c>
      <c r="K6007" t="s">
        <v>138</v>
      </c>
      <c r="L6007" t="s">
        <v>16776</v>
      </c>
      <c r="M6007" t="s">
        <v>16778</v>
      </c>
      <c r="N6007">
        <v>3.5525000000000002</v>
      </c>
      <c r="O6007">
        <v>0</v>
      </c>
      <c r="P6007">
        <v>211</v>
      </c>
      <c r="Q6007">
        <v>0</v>
      </c>
      <c r="R6007">
        <v>0</v>
      </c>
      <c r="S6007">
        <v>0</v>
      </c>
      <c r="T6007">
        <v>5</v>
      </c>
      <c r="U6007">
        <v>0</v>
      </c>
      <c r="V6007">
        <v>0</v>
      </c>
      <c r="W6007">
        <v>0</v>
      </c>
      <c r="X6007">
        <v>127.46112525386677</v>
      </c>
      <c r="Y6007">
        <v>0</v>
      </c>
      <c r="Z6007">
        <v>0</v>
      </c>
      <c r="AA6007">
        <v>0</v>
      </c>
      <c r="AB6007">
        <v>17.523109212676832</v>
      </c>
      <c r="AC6007">
        <v>0</v>
      </c>
      <c r="AD6007">
        <v>0</v>
      </c>
      <c r="AE6007">
        <v>144.9842344665436</v>
      </c>
    </row>
    <row r="6008" spans="1:31" x14ac:dyDescent="0.3">
      <c r="A6008">
        <v>2704010</v>
      </c>
      <c r="B6008">
        <v>1</v>
      </c>
      <c r="C6008" t="s">
        <v>80</v>
      </c>
      <c r="D6008" t="s">
        <v>85</v>
      </c>
      <c r="E6008" t="s">
        <v>145</v>
      </c>
      <c r="F6008" t="s">
        <v>16779</v>
      </c>
      <c r="G6008" t="s">
        <v>147</v>
      </c>
      <c r="H6008" t="s">
        <v>135</v>
      </c>
      <c r="I6008" t="s">
        <v>136</v>
      </c>
      <c r="J6008" t="s">
        <v>3</v>
      </c>
      <c r="K6008" t="s">
        <v>138</v>
      </c>
      <c r="L6008" t="s">
        <v>16780</v>
      </c>
      <c r="M6008" t="s">
        <v>16781</v>
      </c>
      <c r="N6008">
        <v>0.77777777699999995</v>
      </c>
      <c r="O6008">
        <v>0</v>
      </c>
      <c r="P6008">
        <v>652</v>
      </c>
      <c r="Q6008">
        <v>0</v>
      </c>
      <c r="R6008">
        <v>1</v>
      </c>
      <c r="S6008">
        <v>0</v>
      </c>
      <c r="T6008">
        <v>36</v>
      </c>
      <c r="U6008">
        <v>0</v>
      </c>
      <c r="V6008">
        <v>0</v>
      </c>
      <c r="W6008">
        <v>0</v>
      </c>
      <c r="X6008">
        <v>91.025188077891897</v>
      </c>
      <c r="Y6008">
        <v>0</v>
      </c>
      <c r="Z6008">
        <v>0.95952315272636679</v>
      </c>
      <c r="AA6008">
        <v>0</v>
      </c>
      <c r="AB6008">
        <v>28.392630470865434</v>
      </c>
      <c r="AC6008">
        <v>0</v>
      </c>
      <c r="AD6008">
        <v>0</v>
      </c>
      <c r="AE6008">
        <v>120.37734170148369</v>
      </c>
    </row>
    <row r="6009" spans="1:31" x14ac:dyDescent="0.3">
      <c r="A6009">
        <v>2704010</v>
      </c>
      <c r="B6009">
        <v>2</v>
      </c>
      <c r="C6009" t="s">
        <v>80</v>
      </c>
      <c r="D6009" t="s">
        <v>85</v>
      </c>
      <c r="E6009" t="s">
        <v>145</v>
      </c>
      <c r="F6009" t="s">
        <v>16782</v>
      </c>
      <c r="G6009" t="s">
        <v>147</v>
      </c>
      <c r="H6009" t="s">
        <v>135</v>
      </c>
      <c r="I6009" t="s">
        <v>136</v>
      </c>
      <c r="J6009" t="s">
        <v>3</v>
      </c>
      <c r="K6009" t="s">
        <v>138</v>
      </c>
      <c r="L6009" t="s">
        <v>16781</v>
      </c>
      <c r="M6009" t="s">
        <v>16783</v>
      </c>
      <c r="N6009">
        <v>0.87</v>
      </c>
      <c r="O6009">
        <v>0</v>
      </c>
      <c r="P6009">
        <v>7622</v>
      </c>
      <c r="Q6009">
        <v>0</v>
      </c>
      <c r="R6009">
        <v>1</v>
      </c>
      <c r="S6009">
        <v>1</v>
      </c>
      <c r="T6009">
        <v>542</v>
      </c>
      <c r="U6009">
        <v>0</v>
      </c>
      <c r="V6009">
        <v>2</v>
      </c>
      <c r="W6009">
        <v>0</v>
      </c>
      <c r="X6009">
        <v>1421.4540975209807</v>
      </c>
      <c r="Y6009">
        <v>0</v>
      </c>
      <c r="Z6009">
        <v>1.0259823759354392</v>
      </c>
      <c r="AA6009">
        <v>12.380181149611154</v>
      </c>
      <c r="AB6009">
        <v>713.60391676517781</v>
      </c>
      <c r="AC6009">
        <v>0</v>
      </c>
      <c r="AD6009">
        <v>150.49361115886637</v>
      </c>
      <c r="AE6009">
        <v>2298.9577889705715</v>
      </c>
    </row>
    <row r="6010" spans="1:31" x14ac:dyDescent="0.3">
      <c r="A6010">
        <v>2704010</v>
      </c>
      <c r="B6010">
        <v>3</v>
      </c>
      <c r="C6010" t="s">
        <v>80</v>
      </c>
      <c r="D6010" t="s">
        <v>85</v>
      </c>
      <c r="E6010" t="s">
        <v>145</v>
      </c>
      <c r="F6010" t="s">
        <v>16779</v>
      </c>
      <c r="G6010" t="s">
        <v>147</v>
      </c>
      <c r="H6010" t="s">
        <v>135</v>
      </c>
      <c r="I6010" t="s">
        <v>136</v>
      </c>
      <c r="J6010" t="s">
        <v>3</v>
      </c>
      <c r="K6010" t="s">
        <v>138</v>
      </c>
      <c r="L6010" t="s">
        <v>16783</v>
      </c>
      <c r="M6010" t="s">
        <v>16784</v>
      </c>
      <c r="N6010">
        <v>5.943888888</v>
      </c>
      <c r="O6010">
        <v>0</v>
      </c>
      <c r="P6010">
        <v>652</v>
      </c>
      <c r="Q6010">
        <v>0</v>
      </c>
      <c r="R6010">
        <v>1</v>
      </c>
      <c r="S6010">
        <v>0</v>
      </c>
      <c r="T6010">
        <v>36</v>
      </c>
      <c r="U6010">
        <v>0</v>
      </c>
      <c r="V6010">
        <v>0</v>
      </c>
      <c r="W6010">
        <v>0</v>
      </c>
      <c r="X6010">
        <v>801.37209048276588</v>
      </c>
      <c r="Y6010">
        <v>0</v>
      </c>
      <c r="Z6010">
        <v>7.2086134383733524</v>
      </c>
      <c r="AA6010">
        <v>0</v>
      </c>
      <c r="AB6010">
        <v>177.66094888867877</v>
      </c>
      <c r="AC6010">
        <v>0</v>
      </c>
      <c r="AD6010">
        <v>0</v>
      </c>
      <c r="AE6010">
        <v>986.24165280981811</v>
      </c>
    </row>
    <row r="6011" spans="1:31" x14ac:dyDescent="0.3">
      <c r="A6011">
        <v>2704283</v>
      </c>
      <c r="B6011">
        <v>1</v>
      </c>
      <c r="C6011" t="s">
        <v>81</v>
      </c>
      <c r="D6011" t="s">
        <v>114</v>
      </c>
      <c r="E6011" t="s">
        <v>145</v>
      </c>
      <c r="F6011" t="s">
        <v>16785</v>
      </c>
      <c r="G6011" t="s">
        <v>176</v>
      </c>
      <c r="H6011" t="s">
        <v>135</v>
      </c>
      <c r="I6011" t="s">
        <v>136</v>
      </c>
      <c r="J6011" t="s">
        <v>137</v>
      </c>
      <c r="K6011" t="s">
        <v>138</v>
      </c>
      <c r="L6011" t="s">
        <v>16786</v>
      </c>
      <c r="M6011" t="s">
        <v>16787</v>
      </c>
      <c r="N6011">
        <v>2.179166666</v>
      </c>
      <c r="O6011">
        <v>1</v>
      </c>
      <c r="P6011">
        <v>512</v>
      </c>
      <c r="Q6011">
        <v>0</v>
      </c>
      <c r="R6011">
        <v>0</v>
      </c>
      <c r="S6011">
        <v>0</v>
      </c>
      <c r="T6011">
        <v>28</v>
      </c>
      <c r="U6011">
        <v>0</v>
      </c>
      <c r="V6011">
        <v>0</v>
      </c>
      <c r="W6011">
        <v>0.3739395596366667</v>
      </c>
      <c r="X6011">
        <v>87.145526277396215</v>
      </c>
      <c r="Y6011">
        <v>0</v>
      </c>
      <c r="Z6011">
        <v>0</v>
      </c>
      <c r="AA6011">
        <v>0</v>
      </c>
      <c r="AB6011">
        <v>5.8319278561489218</v>
      </c>
      <c r="AC6011">
        <v>0</v>
      </c>
      <c r="AD6011">
        <v>0</v>
      </c>
      <c r="AE6011">
        <v>93.351393693181805</v>
      </c>
    </row>
    <row r="6012" spans="1:31" x14ac:dyDescent="0.3">
      <c r="A6012">
        <v>2704286</v>
      </c>
      <c r="B6012">
        <v>1</v>
      </c>
      <c r="C6012" t="s">
        <v>80</v>
      </c>
      <c r="D6012" t="s">
        <v>104</v>
      </c>
      <c r="E6012" t="s">
        <v>160</v>
      </c>
      <c r="F6012" t="s">
        <v>16788</v>
      </c>
      <c r="G6012" t="s">
        <v>134</v>
      </c>
      <c r="H6012" t="s">
        <v>135</v>
      </c>
      <c r="I6012" t="s">
        <v>136</v>
      </c>
      <c r="J6012" t="s">
        <v>137</v>
      </c>
      <c r="K6012" t="s">
        <v>138</v>
      </c>
      <c r="L6012" t="s">
        <v>16789</v>
      </c>
      <c r="M6012" t="s">
        <v>16790</v>
      </c>
      <c r="N6012">
        <v>1.4458333329999999</v>
      </c>
      <c r="O6012">
        <v>2</v>
      </c>
      <c r="P6012">
        <v>700</v>
      </c>
      <c r="Q6012">
        <v>6</v>
      </c>
      <c r="R6012">
        <v>13</v>
      </c>
      <c r="S6012">
        <v>0</v>
      </c>
      <c r="T6012">
        <v>35</v>
      </c>
      <c r="U6012">
        <v>1</v>
      </c>
      <c r="V6012">
        <v>0</v>
      </c>
      <c r="W6012">
        <v>0.81795698660818261</v>
      </c>
      <c r="X6012">
        <v>176.24774613062152</v>
      </c>
      <c r="Y6012">
        <v>1.8313709093453752</v>
      </c>
      <c r="Z6012">
        <v>2.7491765639976697</v>
      </c>
      <c r="AA6012">
        <v>0</v>
      </c>
      <c r="AB6012">
        <v>49.847093175391393</v>
      </c>
      <c r="AC6012">
        <v>69.334762822150154</v>
      </c>
      <c r="AD6012">
        <v>0</v>
      </c>
      <c r="AE6012">
        <v>300.82810658811428</v>
      </c>
    </row>
    <row r="6013" spans="1:31" x14ac:dyDescent="0.3">
      <c r="A6013">
        <v>2704289</v>
      </c>
      <c r="B6013">
        <v>1</v>
      </c>
      <c r="C6013" t="s">
        <v>81</v>
      </c>
      <c r="D6013" t="s">
        <v>127</v>
      </c>
      <c r="E6013" t="s">
        <v>132</v>
      </c>
      <c r="F6013" t="s">
        <v>5899</v>
      </c>
      <c r="G6013" t="s">
        <v>134</v>
      </c>
      <c r="H6013" t="s">
        <v>135</v>
      </c>
      <c r="I6013" t="s">
        <v>136</v>
      </c>
      <c r="J6013" t="s">
        <v>137</v>
      </c>
      <c r="K6013" t="s">
        <v>138</v>
      </c>
      <c r="L6013" t="s">
        <v>16791</v>
      </c>
      <c r="M6013" t="s">
        <v>16792</v>
      </c>
      <c r="N6013">
        <v>1.0642238879999999</v>
      </c>
      <c r="O6013">
        <v>0</v>
      </c>
      <c r="P6013">
        <v>143</v>
      </c>
      <c r="Q6013">
        <v>37</v>
      </c>
      <c r="R6013">
        <v>46</v>
      </c>
      <c r="S6013">
        <v>0</v>
      </c>
      <c r="T6013">
        <v>26</v>
      </c>
      <c r="U6013">
        <v>0</v>
      </c>
      <c r="V6013">
        <v>0</v>
      </c>
      <c r="W6013">
        <v>0</v>
      </c>
      <c r="X6013">
        <v>28.472580173377555</v>
      </c>
      <c r="Y6013">
        <v>17.266549280693589</v>
      </c>
      <c r="Z6013">
        <v>22.479335115083511</v>
      </c>
      <c r="AA6013">
        <v>0</v>
      </c>
      <c r="AB6013">
        <v>12.534469182095691</v>
      </c>
      <c r="AC6013">
        <v>0</v>
      </c>
      <c r="AD6013">
        <v>0</v>
      </c>
      <c r="AE6013">
        <v>80.752933751250353</v>
      </c>
    </row>
    <row r="6014" spans="1:31" x14ac:dyDescent="0.3">
      <c r="A6014">
        <v>2704290</v>
      </c>
      <c r="B6014">
        <v>1</v>
      </c>
      <c r="C6014" t="s">
        <v>81</v>
      </c>
      <c r="D6014" t="s">
        <v>128</v>
      </c>
      <c r="E6014" t="s">
        <v>160</v>
      </c>
      <c r="F6014" t="s">
        <v>16710</v>
      </c>
      <c r="G6014" t="s">
        <v>134</v>
      </c>
      <c r="H6014" t="s">
        <v>135</v>
      </c>
      <c r="I6014" t="s">
        <v>136</v>
      </c>
      <c r="J6014" t="s">
        <v>137</v>
      </c>
      <c r="K6014" t="s">
        <v>138</v>
      </c>
      <c r="L6014" t="s">
        <v>16793</v>
      </c>
      <c r="M6014" t="s">
        <v>16794</v>
      </c>
      <c r="N6014">
        <v>1.5661111109999999</v>
      </c>
      <c r="O6014">
        <v>2</v>
      </c>
      <c r="P6014">
        <v>101</v>
      </c>
      <c r="Q6014">
        <v>0</v>
      </c>
      <c r="R6014">
        <v>0</v>
      </c>
      <c r="S6014">
        <v>100</v>
      </c>
      <c r="T6014">
        <v>4</v>
      </c>
      <c r="U6014">
        <v>0</v>
      </c>
      <c r="V6014">
        <v>0</v>
      </c>
      <c r="W6014">
        <v>0.55687040362000007</v>
      </c>
      <c r="X6014">
        <v>55.433659430054</v>
      </c>
      <c r="Y6014">
        <v>0</v>
      </c>
      <c r="Z6014">
        <v>0</v>
      </c>
      <c r="AA6014">
        <v>238.6087495500193</v>
      </c>
      <c r="AB6014">
        <v>13.047941328034494</v>
      </c>
      <c r="AC6014">
        <v>0</v>
      </c>
      <c r="AD6014">
        <v>0</v>
      </c>
      <c r="AE6014">
        <v>307.64722071172781</v>
      </c>
    </row>
    <row r="6015" spans="1:31" x14ac:dyDescent="0.3">
      <c r="A6015">
        <v>2704291</v>
      </c>
      <c r="B6015">
        <v>1</v>
      </c>
      <c r="C6015" t="s">
        <v>80</v>
      </c>
      <c r="D6015" t="s">
        <v>98</v>
      </c>
      <c r="E6015" t="s">
        <v>132</v>
      </c>
      <c r="F6015" t="s">
        <v>16795</v>
      </c>
      <c r="G6015" t="s">
        <v>134</v>
      </c>
      <c r="H6015" t="s">
        <v>135</v>
      </c>
      <c r="I6015" t="s">
        <v>136</v>
      </c>
      <c r="J6015" t="s">
        <v>137</v>
      </c>
      <c r="K6015" t="s">
        <v>138</v>
      </c>
      <c r="L6015" t="s">
        <v>16796</v>
      </c>
      <c r="M6015" t="s">
        <v>16797</v>
      </c>
      <c r="N6015">
        <v>0.98166666599999997</v>
      </c>
      <c r="O6015">
        <v>0</v>
      </c>
      <c r="P6015">
        <v>202</v>
      </c>
      <c r="Q6015">
        <v>0</v>
      </c>
      <c r="R6015">
        <v>77</v>
      </c>
      <c r="S6015">
        <v>2</v>
      </c>
      <c r="T6015">
        <v>51</v>
      </c>
      <c r="U6015">
        <v>0</v>
      </c>
      <c r="V6015">
        <v>0</v>
      </c>
      <c r="W6015">
        <v>0</v>
      </c>
      <c r="X6015">
        <v>51.986874763789643</v>
      </c>
      <c r="Y6015">
        <v>0</v>
      </c>
      <c r="Z6015">
        <v>103.24110635489959</v>
      </c>
      <c r="AA6015">
        <v>2.5521309837133375</v>
      </c>
      <c r="AB6015">
        <v>35.619525821305878</v>
      </c>
      <c r="AC6015">
        <v>0</v>
      </c>
      <c r="AD6015">
        <v>0</v>
      </c>
      <c r="AE6015">
        <v>193.39963792370844</v>
      </c>
    </row>
    <row r="6016" spans="1:31" x14ac:dyDescent="0.3">
      <c r="A6016">
        <v>2704294</v>
      </c>
      <c r="B6016">
        <v>1</v>
      </c>
      <c r="C6016" t="s">
        <v>81</v>
      </c>
      <c r="D6016" t="s">
        <v>118</v>
      </c>
      <c r="E6016" t="s">
        <v>132</v>
      </c>
      <c r="F6016" t="s">
        <v>16798</v>
      </c>
      <c r="G6016" t="s">
        <v>134</v>
      </c>
      <c r="H6016" t="s">
        <v>135</v>
      </c>
      <c r="I6016" t="s">
        <v>136</v>
      </c>
      <c r="J6016" t="s">
        <v>137</v>
      </c>
      <c r="K6016" t="s">
        <v>138</v>
      </c>
      <c r="L6016" t="s">
        <v>16799</v>
      </c>
      <c r="M6016" t="s">
        <v>16800</v>
      </c>
      <c r="N6016">
        <v>1.1711111110000001</v>
      </c>
      <c r="O6016">
        <v>3</v>
      </c>
      <c r="P6016">
        <v>328</v>
      </c>
      <c r="Q6016">
        <v>17</v>
      </c>
      <c r="R6016">
        <v>66</v>
      </c>
      <c r="S6016">
        <v>3</v>
      </c>
      <c r="T6016">
        <v>32</v>
      </c>
      <c r="U6016">
        <v>0</v>
      </c>
      <c r="V6016">
        <v>0</v>
      </c>
      <c r="W6016">
        <v>0.62071412426499994</v>
      </c>
      <c r="X6016">
        <v>52.964973047291224</v>
      </c>
      <c r="Y6016">
        <v>38.938385655113478</v>
      </c>
      <c r="Z6016">
        <v>9.7321802974204044</v>
      </c>
      <c r="AA6016">
        <v>4.5385935393487591</v>
      </c>
      <c r="AB6016">
        <v>14.598491770794787</v>
      </c>
      <c r="AC6016">
        <v>0</v>
      </c>
      <c r="AD6016">
        <v>0</v>
      </c>
      <c r="AE6016">
        <v>121.39333843423364</v>
      </c>
    </row>
    <row r="6017" spans="1:31" x14ac:dyDescent="0.3">
      <c r="A6017">
        <v>2704296</v>
      </c>
      <c r="B6017">
        <v>1</v>
      </c>
      <c r="C6017" t="s">
        <v>80</v>
      </c>
      <c r="D6017" t="s">
        <v>104</v>
      </c>
      <c r="E6017" t="s">
        <v>132</v>
      </c>
      <c r="F6017" t="s">
        <v>7162</v>
      </c>
      <c r="G6017" t="s">
        <v>134</v>
      </c>
      <c r="H6017" t="s">
        <v>135</v>
      </c>
      <c r="I6017" t="s">
        <v>136</v>
      </c>
      <c r="J6017" t="s">
        <v>137</v>
      </c>
      <c r="K6017" t="s">
        <v>138</v>
      </c>
      <c r="L6017" t="s">
        <v>16801</v>
      </c>
      <c r="M6017" t="s">
        <v>16802</v>
      </c>
      <c r="N6017">
        <v>1.4416666659999999</v>
      </c>
      <c r="O6017">
        <v>0</v>
      </c>
      <c r="P6017">
        <v>3</v>
      </c>
      <c r="Q6017">
        <v>3</v>
      </c>
      <c r="R6017">
        <v>40</v>
      </c>
      <c r="S6017">
        <v>11</v>
      </c>
      <c r="T6017">
        <v>15</v>
      </c>
      <c r="U6017">
        <v>1</v>
      </c>
      <c r="V6017">
        <v>0</v>
      </c>
      <c r="W6017">
        <v>0</v>
      </c>
      <c r="X6017">
        <v>1.3005886636558168</v>
      </c>
      <c r="Y6017">
        <v>5.7218679473685867</v>
      </c>
      <c r="Z6017">
        <v>48.659008605972687</v>
      </c>
      <c r="AA6017">
        <v>73.252856333521862</v>
      </c>
      <c r="AB6017">
        <v>20.83414481869281</v>
      </c>
      <c r="AC6017">
        <v>0</v>
      </c>
      <c r="AD6017">
        <v>0</v>
      </c>
      <c r="AE6017">
        <v>149.76846636921175</v>
      </c>
    </row>
    <row r="6018" spans="1:31" x14ac:dyDescent="0.3">
      <c r="A6018">
        <v>2704316</v>
      </c>
      <c r="B6018">
        <v>1</v>
      </c>
      <c r="C6018" t="s">
        <v>81</v>
      </c>
      <c r="D6018" t="s">
        <v>124</v>
      </c>
      <c r="E6018" t="s">
        <v>160</v>
      </c>
      <c r="F6018" t="s">
        <v>2365</v>
      </c>
      <c r="G6018" t="s">
        <v>134</v>
      </c>
      <c r="H6018" t="s">
        <v>135</v>
      </c>
      <c r="I6018" t="s">
        <v>136</v>
      </c>
      <c r="J6018" t="s">
        <v>137</v>
      </c>
      <c r="K6018" t="s">
        <v>138</v>
      </c>
      <c r="L6018" t="s">
        <v>16803</v>
      </c>
      <c r="M6018" t="s">
        <v>16804</v>
      </c>
      <c r="N6018">
        <v>0.30833333299999999</v>
      </c>
      <c r="O6018">
        <v>2</v>
      </c>
      <c r="P6018">
        <v>184</v>
      </c>
      <c r="Q6018">
        <v>39</v>
      </c>
      <c r="R6018">
        <v>131</v>
      </c>
      <c r="S6018">
        <v>14</v>
      </c>
      <c r="T6018">
        <v>21</v>
      </c>
      <c r="U6018">
        <v>1</v>
      </c>
      <c r="V6018">
        <v>0</v>
      </c>
      <c r="W6018">
        <v>0.21561064223896181</v>
      </c>
      <c r="X6018">
        <v>8.0537710045341839</v>
      </c>
      <c r="Y6018">
        <v>6.5976982516674232</v>
      </c>
      <c r="Z6018">
        <v>17.828371106220754</v>
      </c>
      <c r="AA6018">
        <v>12.38903864303181</v>
      </c>
      <c r="AB6018">
        <v>1.4102819750185087</v>
      </c>
      <c r="AC6018">
        <v>1.0285716054267686</v>
      </c>
      <c r="AD6018">
        <v>0</v>
      </c>
      <c r="AE6018">
        <v>47.523343228138408</v>
      </c>
    </row>
    <row r="6019" spans="1:31" x14ac:dyDescent="0.3">
      <c r="A6019">
        <v>2704330</v>
      </c>
      <c r="B6019">
        <v>1</v>
      </c>
      <c r="C6019" t="s">
        <v>81</v>
      </c>
      <c r="D6019" t="s">
        <v>117</v>
      </c>
      <c r="E6019" t="s">
        <v>160</v>
      </c>
      <c r="F6019" t="s">
        <v>6740</v>
      </c>
      <c r="G6019" t="s">
        <v>134</v>
      </c>
      <c r="H6019" t="s">
        <v>135</v>
      </c>
      <c r="I6019" t="s">
        <v>169</v>
      </c>
      <c r="J6019" t="s">
        <v>137</v>
      </c>
      <c r="K6019" t="s">
        <v>138</v>
      </c>
      <c r="L6019" t="s">
        <v>16805</v>
      </c>
      <c r="M6019" t="s">
        <v>16806</v>
      </c>
      <c r="N6019">
        <v>8.3333330000000001E-3</v>
      </c>
      <c r="O6019">
        <v>6</v>
      </c>
      <c r="P6019">
        <v>451</v>
      </c>
      <c r="Q6019">
        <v>40</v>
      </c>
      <c r="R6019">
        <v>49</v>
      </c>
      <c r="S6019">
        <v>13</v>
      </c>
      <c r="T6019">
        <v>29</v>
      </c>
      <c r="U6019">
        <v>3</v>
      </c>
      <c r="V6019">
        <v>0</v>
      </c>
      <c r="W6019">
        <v>0.6627958228309534</v>
      </c>
      <c r="X6019">
        <v>0.46664286497841317</v>
      </c>
      <c r="Y6019">
        <v>0.51011015074217336</v>
      </c>
      <c r="Z6019">
        <v>0.11413756443632582</v>
      </c>
      <c r="AA6019">
        <v>0.42030070801229336</v>
      </c>
      <c r="AB6019">
        <v>0.15024890246971001</v>
      </c>
      <c r="AC6019">
        <v>2.4632544494499671</v>
      </c>
      <c r="AD6019">
        <v>0</v>
      </c>
      <c r="AE6019">
        <v>4.7874904629198358</v>
      </c>
    </row>
    <row r="6020" spans="1:31" x14ac:dyDescent="0.3">
      <c r="A6020">
        <v>2704347</v>
      </c>
      <c r="B6020">
        <v>1</v>
      </c>
      <c r="C6020" t="s">
        <v>81</v>
      </c>
      <c r="D6020" t="s">
        <v>113</v>
      </c>
      <c r="E6020" t="s">
        <v>132</v>
      </c>
      <c r="F6020" t="s">
        <v>10396</v>
      </c>
      <c r="G6020" t="s">
        <v>134</v>
      </c>
      <c r="H6020" t="s">
        <v>135</v>
      </c>
      <c r="I6020" t="s">
        <v>169</v>
      </c>
      <c r="J6020" t="s">
        <v>137</v>
      </c>
      <c r="K6020" t="s">
        <v>138</v>
      </c>
      <c r="L6020" t="s">
        <v>16807</v>
      </c>
      <c r="M6020" t="s">
        <v>16808</v>
      </c>
      <c r="N6020">
        <v>0.01</v>
      </c>
      <c r="O6020">
        <v>1</v>
      </c>
      <c r="P6020">
        <v>288</v>
      </c>
      <c r="Q6020">
        <v>0</v>
      </c>
      <c r="R6020">
        <v>132</v>
      </c>
      <c r="S6020">
        <v>0</v>
      </c>
      <c r="T6020">
        <v>24</v>
      </c>
      <c r="U6020">
        <v>0</v>
      </c>
      <c r="V6020">
        <v>0</v>
      </c>
      <c r="W6020">
        <v>1.87712736E-3</v>
      </c>
      <c r="X6020">
        <v>0.38574697693309201</v>
      </c>
      <c r="Y6020">
        <v>0</v>
      </c>
      <c r="Z6020">
        <v>0.483168303734403</v>
      </c>
      <c r="AA6020">
        <v>0</v>
      </c>
      <c r="AB6020">
        <v>7.3289356908515998E-2</v>
      </c>
      <c r="AC6020">
        <v>0</v>
      </c>
      <c r="AD6020">
        <v>0</v>
      </c>
      <c r="AE6020">
        <v>0.94408176493601104</v>
      </c>
    </row>
    <row r="6021" spans="1:31" x14ac:dyDescent="0.3">
      <c r="A6021">
        <v>2704359</v>
      </c>
      <c r="B6021">
        <v>1</v>
      </c>
      <c r="C6021" t="s">
        <v>80</v>
      </c>
      <c r="D6021" t="s">
        <v>97</v>
      </c>
      <c r="E6021" t="s">
        <v>132</v>
      </c>
      <c r="F6021" t="s">
        <v>16809</v>
      </c>
      <c r="G6021" t="s">
        <v>134</v>
      </c>
      <c r="H6021" t="s">
        <v>135</v>
      </c>
      <c r="I6021" t="s">
        <v>136</v>
      </c>
      <c r="J6021" t="s">
        <v>137</v>
      </c>
      <c r="K6021" t="s">
        <v>138</v>
      </c>
      <c r="L6021" t="s">
        <v>16810</v>
      </c>
      <c r="M6021" t="s">
        <v>16811</v>
      </c>
      <c r="N6021">
        <v>1.215833333</v>
      </c>
      <c r="O6021">
        <v>4</v>
      </c>
      <c r="P6021">
        <v>380</v>
      </c>
      <c r="Q6021">
        <v>6</v>
      </c>
      <c r="R6021">
        <v>66</v>
      </c>
      <c r="S6021">
        <v>10</v>
      </c>
      <c r="T6021">
        <v>45</v>
      </c>
      <c r="U6021">
        <v>1</v>
      </c>
      <c r="V6021">
        <v>0</v>
      </c>
      <c r="W6021">
        <v>217.67568490561078</v>
      </c>
      <c r="X6021">
        <v>140.85904225180553</v>
      </c>
      <c r="Y6021">
        <v>430.48859950297646</v>
      </c>
      <c r="Z6021">
        <v>17.537749043586089</v>
      </c>
      <c r="AA6021">
        <v>44.182805100934502</v>
      </c>
      <c r="AB6021">
        <v>46.404541722151734</v>
      </c>
      <c r="AC6021">
        <v>454.73299085192144</v>
      </c>
      <c r="AD6021">
        <v>0</v>
      </c>
      <c r="AE6021">
        <v>1351.8814133789865</v>
      </c>
    </row>
    <row r="6022" spans="1:31" x14ac:dyDescent="0.3">
      <c r="A6022">
        <v>2704374</v>
      </c>
      <c r="B6022">
        <v>1</v>
      </c>
      <c r="C6022" t="s">
        <v>81</v>
      </c>
      <c r="D6022" t="s">
        <v>112</v>
      </c>
      <c r="E6022" t="s">
        <v>160</v>
      </c>
      <c r="F6022" t="s">
        <v>5602</v>
      </c>
      <c r="G6022" t="s">
        <v>134</v>
      </c>
      <c r="H6022" t="s">
        <v>135</v>
      </c>
      <c r="I6022" t="s">
        <v>136</v>
      </c>
      <c r="J6022" t="s">
        <v>137</v>
      </c>
      <c r="K6022" t="s">
        <v>138</v>
      </c>
      <c r="L6022" t="s">
        <v>16812</v>
      </c>
      <c r="M6022" t="s">
        <v>16813</v>
      </c>
      <c r="N6022">
        <v>8.8055554999999994E-2</v>
      </c>
      <c r="O6022">
        <v>0</v>
      </c>
      <c r="P6022">
        <v>576</v>
      </c>
      <c r="Q6022">
        <v>3</v>
      </c>
      <c r="R6022">
        <v>18</v>
      </c>
      <c r="S6022">
        <v>2</v>
      </c>
      <c r="T6022">
        <v>18</v>
      </c>
      <c r="U6022">
        <v>0</v>
      </c>
      <c r="V6022">
        <v>0</v>
      </c>
      <c r="W6022">
        <v>0</v>
      </c>
      <c r="X6022">
        <v>3.5739981444230375</v>
      </c>
      <c r="Y6022">
        <v>1.3415588457500935</v>
      </c>
      <c r="Z6022">
        <v>0.66292791645043792</v>
      </c>
      <c r="AA6022">
        <v>1.0825488196924484</v>
      </c>
      <c r="AB6022">
        <v>0.59375372978660235</v>
      </c>
      <c r="AC6022">
        <v>0</v>
      </c>
      <c r="AD6022">
        <v>0</v>
      </c>
      <c r="AE6022">
        <v>7.25478745610262</v>
      </c>
    </row>
    <row r="6023" spans="1:31" x14ac:dyDescent="0.3">
      <c r="A6023">
        <v>2704398</v>
      </c>
      <c r="B6023">
        <v>1</v>
      </c>
      <c r="C6023" t="s">
        <v>81</v>
      </c>
      <c r="D6023" t="s">
        <v>112</v>
      </c>
      <c r="E6023" t="s">
        <v>160</v>
      </c>
      <c r="F6023" t="s">
        <v>16814</v>
      </c>
      <c r="G6023" t="s">
        <v>134</v>
      </c>
      <c r="H6023" t="s">
        <v>135</v>
      </c>
      <c r="I6023" t="s">
        <v>169</v>
      </c>
      <c r="J6023" t="s">
        <v>137</v>
      </c>
      <c r="K6023" t="s">
        <v>138</v>
      </c>
      <c r="L6023" t="s">
        <v>16815</v>
      </c>
      <c r="M6023" t="s">
        <v>16816</v>
      </c>
      <c r="N6023">
        <v>6.6666659999999999E-3</v>
      </c>
      <c r="O6023">
        <v>0</v>
      </c>
      <c r="P6023">
        <v>0</v>
      </c>
      <c r="Q6023">
        <v>25</v>
      </c>
      <c r="R6023">
        <v>18</v>
      </c>
      <c r="S6023">
        <v>4</v>
      </c>
      <c r="T6023">
        <v>1</v>
      </c>
      <c r="U6023">
        <v>0</v>
      </c>
      <c r="V6023">
        <v>0</v>
      </c>
      <c r="W6023">
        <v>0</v>
      </c>
      <c r="X6023">
        <v>0</v>
      </c>
      <c r="Y6023">
        <v>0.23546909870101204</v>
      </c>
      <c r="Z6023">
        <v>2.0804471214253339E-2</v>
      </c>
      <c r="AA6023">
        <v>2.9503379703720002E-2</v>
      </c>
      <c r="AB6023">
        <v>2.2933471310368669E-2</v>
      </c>
      <c r="AC6023">
        <v>0</v>
      </c>
      <c r="AD6023">
        <v>0</v>
      </c>
      <c r="AE6023">
        <v>0.30871042092935408</v>
      </c>
    </row>
    <row r="6024" spans="1:31" x14ac:dyDescent="0.3">
      <c r="A6024">
        <v>2691892</v>
      </c>
      <c r="B6024">
        <v>1</v>
      </c>
      <c r="C6024" t="s">
        <v>81</v>
      </c>
      <c r="D6024" t="s">
        <v>118</v>
      </c>
      <c r="E6024" t="s">
        <v>145</v>
      </c>
      <c r="F6024" t="s">
        <v>16817</v>
      </c>
      <c r="G6024" t="s">
        <v>176</v>
      </c>
      <c r="H6024" t="s">
        <v>135</v>
      </c>
      <c r="I6024" t="s">
        <v>136</v>
      </c>
      <c r="J6024" t="s">
        <v>137</v>
      </c>
      <c r="K6024" t="s">
        <v>138</v>
      </c>
      <c r="L6024" t="s">
        <v>16818</v>
      </c>
      <c r="M6024" t="s">
        <v>16819</v>
      </c>
      <c r="N6024">
        <v>1.6758333329999999</v>
      </c>
      <c r="O6024">
        <v>0</v>
      </c>
      <c r="P6024">
        <v>12</v>
      </c>
      <c r="Q6024">
        <v>0</v>
      </c>
      <c r="R6024">
        <v>1</v>
      </c>
      <c r="S6024">
        <v>0</v>
      </c>
      <c r="T6024">
        <v>1</v>
      </c>
      <c r="U6024">
        <v>0</v>
      </c>
      <c r="V6024">
        <v>0</v>
      </c>
      <c r="W6024">
        <v>0</v>
      </c>
      <c r="X6024">
        <v>4.2445292704342048</v>
      </c>
      <c r="Y6024">
        <v>0</v>
      </c>
      <c r="Z6024">
        <v>3.9390735735319392E-2</v>
      </c>
      <c r="AA6024">
        <v>0</v>
      </c>
      <c r="AB6024">
        <v>0</v>
      </c>
      <c r="AC6024">
        <v>0</v>
      </c>
      <c r="AD6024">
        <v>0</v>
      </c>
      <c r="AE6024">
        <v>4.2839200061695246</v>
      </c>
    </row>
    <row r="6025" spans="1:31" x14ac:dyDescent="0.3">
      <c r="A6025">
        <v>2694289</v>
      </c>
      <c r="B6025">
        <v>1</v>
      </c>
      <c r="C6025" t="s">
        <v>80</v>
      </c>
      <c r="D6025" t="s">
        <v>103</v>
      </c>
      <c r="E6025" t="s">
        <v>184</v>
      </c>
      <c r="F6025" t="s">
        <v>16820</v>
      </c>
      <c r="G6025" t="s">
        <v>186</v>
      </c>
      <c r="H6025" t="s">
        <v>187</v>
      </c>
      <c r="I6025" t="s">
        <v>136</v>
      </c>
      <c r="J6025" t="s">
        <v>137</v>
      </c>
      <c r="K6025" t="s">
        <v>138</v>
      </c>
      <c r="L6025" t="s">
        <v>16821</v>
      </c>
      <c r="M6025" t="s">
        <v>16822</v>
      </c>
      <c r="N6025">
        <v>1.183333333</v>
      </c>
      <c r="O6025">
        <v>0</v>
      </c>
      <c r="P6025">
        <v>76</v>
      </c>
      <c r="Q6025">
        <v>0</v>
      </c>
      <c r="R6025">
        <v>0</v>
      </c>
      <c r="S6025">
        <v>0</v>
      </c>
      <c r="T6025">
        <v>6</v>
      </c>
      <c r="U6025">
        <v>0</v>
      </c>
      <c r="V6025">
        <v>0</v>
      </c>
      <c r="W6025">
        <v>0</v>
      </c>
      <c r="X6025">
        <v>18.890949508248319</v>
      </c>
      <c r="Y6025">
        <v>0</v>
      </c>
      <c r="Z6025">
        <v>0</v>
      </c>
      <c r="AA6025">
        <v>0</v>
      </c>
      <c r="AB6025">
        <v>16.303163565451321</v>
      </c>
      <c r="AC6025">
        <v>0</v>
      </c>
      <c r="AD6025">
        <v>0</v>
      </c>
      <c r="AE6025">
        <v>35.19411307369964</v>
      </c>
    </row>
    <row r="6026" spans="1:31" x14ac:dyDescent="0.3">
      <c r="A6026">
        <v>2704297</v>
      </c>
      <c r="B6026">
        <v>1</v>
      </c>
      <c r="C6026" t="s">
        <v>81</v>
      </c>
      <c r="D6026" t="s">
        <v>123</v>
      </c>
      <c r="E6026" t="s">
        <v>132</v>
      </c>
      <c r="F6026" t="s">
        <v>6695</v>
      </c>
      <c r="G6026" t="s">
        <v>134</v>
      </c>
      <c r="H6026" t="s">
        <v>135</v>
      </c>
      <c r="I6026" t="s">
        <v>136</v>
      </c>
      <c r="J6026" t="s">
        <v>137</v>
      </c>
      <c r="K6026" t="s">
        <v>138</v>
      </c>
      <c r="L6026" t="s">
        <v>16823</v>
      </c>
      <c r="M6026" t="s">
        <v>16824</v>
      </c>
      <c r="N6026">
        <v>2.5405555550000001</v>
      </c>
      <c r="O6026">
        <v>6</v>
      </c>
      <c r="P6026">
        <v>382</v>
      </c>
      <c r="Q6026">
        <v>261</v>
      </c>
      <c r="R6026">
        <v>111</v>
      </c>
      <c r="S6026">
        <v>24</v>
      </c>
      <c r="T6026">
        <v>40</v>
      </c>
      <c r="U6026">
        <v>0</v>
      </c>
      <c r="V6026">
        <v>0</v>
      </c>
      <c r="W6026">
        <v>2.0020015421250026</v>
      </c>
      <c r="X6026">
        <v>139.08306801056466</v>
      </c>
      <c r="Y6026">
        <v>609.40035029962837</v>
      </c>
      <c r="Z6026">
        <v>253.3875406915042</v>
      </c>
      <c r="AA6026">
        <v>40.96910322972964</v>
      </c>
      <c r="AB6026">
        <v>54.81453198112407</v>
      </c>
      <c r="AC6026">
        <v>0</v>
      </c>
      <c r="AD6026">
        <v>0</v>
      </c>
      <c r="AE6026">
        <v>1099.6565957546759</v>
      </c>
    </row>
    <row r="6027" spans="1:31" x14ac:dyDescent="0.3">
      <c r="A6027">
        <v>2704307</v>
      </c>
      <c r="B6027">
        <v>1</v>
      </c>
      <c r="C6027" t="s">
        <v>80</v>
      </c>
      <c r="D6027" t="s">
        <v>97</v>
      </c>
      <c r="E6027" t="s">
        <v>160</v>
      </c>
      <c r="F6027" t="s">
        <v>1081</v>
      </c>
      <c r="G6027" t="s">
        <v>134</v>
      </c>
      <c r="H6027" t="s">
        <v>135</v>
      </c>
      <c r="I6027" t="s">
        <v>136</v>
      </c>
      <c r="J6027" t="s">
        <v>137</v>
      </c>
      <c r="K6027" t="s">
        <v>138</v>
      </c>
      <c r="L6027" t="s">
        <v>16825</v>
      </c>
      <c r="M6027" t="s">
        <v>16826</v>
      </c>
      <c r="N6027">
        <v>0.79277777699999996</v>
      </c>
      <c r="O6027">
        <v>8</v>
      </c>
      <c r="P6027">
        <v>828</v>
      </c>
      <c r="Q6027">
        <v>10</v>
      </c>
      <c r="R6027">
        <v>361</v>
      </c>
      <c r="S6027">
        <v>15</v>
      </c>
      <c r="T6027">
        <v>199</v>
      </c>
      <c r="U6027">
        <v>1</v>
      </c>
      <c r="V6027">
        <v>2</v>
      </c>
      <c r="W6027">
        <v>60.696533830877442</v>
      </c>
      <c r="X6027">
        <v>223.78732986588673</v>
      </c>
      <c r="Y6027">
        <v>28.854743089741785</v>
      </c>
      <c r="Z6027">
        <v>135.30618365644847</v>
      </c>
      <c r="AA6027">
        <v>93.978539756525535</v>
      </c>
      <c r="AB6027">
        <v>162.68507683760018</v>
      </c>
      <c r="AC6027">
        <v>49.833642278942989</v>
      </c>
      <c r="AD6027">
        <v>9.5098285065559818</v>
      </c>
      <c r="AE6027">
        <v>764.65187782257908</v>
      </c>
    </row>
    <row r="6028" spans="1:31" x14ac:dyDescent="0.3">
      <c r="A6028">
        <v>2704317</v>
      </c>
      <c r="B6028">
        <v>1</v>
      </c>
      <c r="C6028" t="s">
        <v>80</v>
      </c>
      <c r="D6028" t="s">
        <v>104</v>
      </c>
      <c r="E6028" t="s">
        <v>132</v>
      </c>
      <c r="F6028" t="s">
        <v>16827</v>
      </c>
      <c r="G6028" t="s">
        <v>134</v>
      </c>
      <c r="H6028" t="s">
        <v>135</v>
      </c>
      <c r="I6028" t="s">
        <v>136</v>
      </c>
      <c r="J6028" t="s">
        <v>137</v>
      </c>
      <c r="K6028" t="s">
        <v>138</v>
      </c>
      <c r="L6028" t="s">
        <v>16828</v>
      </c>
      <c r="M6028" t="s">
        <v>16829</v>
      </c>
      <c r="N6028">
        <v>1.4355555550000001</v>
      </c>
      <c r="O6028">
        <v>2</v>
      </c>
      <c r="P6028">
        <v>426</v>
      </c>
      <c r="Q6028">
        <v>6</v>
      </c>
      <c r="R6028">
        <v>32</v>
      </c>
      <c r="S6028">
        <v>6</v>
      </c>
      <c r="T6028">
        <v>76</v>
      </c>
      <c r="U6028">
        <v>0</v>
      </c>
      <c r="V6028">
        <v>0</v>
      </c>
      <c r="W6028">
        <v>1.1518611122381759</v>
      </c>
      <c r="X6028">
        <v>100.93182001311671</v>
      </c>
      <c r="Y6028">
        <v>28.840290258821124</v>
      </c>
      <c r="Z6028">
        <v>14.048646633182873</v>
      </c>
      <c r="AA6028">
        <v>68.299419351006506</v>
      </c>
      <c r="AB6028">
        <v>61.87808848388336</v>
      </c>
      <c r="AC6028">
        <v>0</v>
      </c>
      <c r="AD6028">
        <v>0</v>
      </c>
      <c r="AE6028">
        <v>275.15012585224872</v>
      </c>
    </row>
    <row r="6029" spans="1:31" x14ac:dyDescent="0.3">
      <c r="A6029">
        <v>2704318</v>
      </c>
      <c r="B6029">
        <v>1</v>
      </c>
      <c r="C6029" t="s">
        <v>81</v>
      </c>
      <c r="D6029" t="s">
        <v>127</v>
      </c>
      <c r="E6029" t="s">
        <v>132</v>
      </c>
      <c r="F6029" t="s">
        <v>11434</v>
      </c>
      <c r="G6029" t="s">
        <v>134</v>
      </c>
      <c r="H6029" t="s">
        <v>135</v>
      </c>
      <c r="I6029" t="s">
        <v>136</v>
      </c>
      <c r="J6029" t="s">
        <v>137</v>
      </c>
      <c r="K6029" t="s">
        <v>138</v>
      </c>
      <c r="L6029" t="s">
        <v>16830</v>
      </c>
      <c r="M6029" t="s">
        <v>16831</v>
      </c>
      <c r="N6029">
        <v>1.1058333330000001</v>
      </c>
      <c r="O6029">
        <v>9</v>
      </c>
      <c r="P6029">
        <v>3</v>
      </c>
      <c r="Q6029">
        <v>287</v>
      </c>
      <c r="R6029">
        <v>46</v>
      </c>
      <c r="S6029">
        <v>17</v>
      </c>
      <c r="T6029">
        <v>2</v>
      </c>
      <c r="U6029">
        <v>0</v>
      </c>
      <c r="V6029">
        <v>0</v>
      </c>
      <c r="W6029">
        <v>3.5429806358296236</v>
      </c>
      <c r="X6029">
        <v>0.44221598075048063</v>
      </c>
      <c r="Y6029">
        <v>224.50394975351202</v>
      </c>
      <c r="Z6029">
        <v>11.563183812125468</v>
      </c>
      <c r="AA6029">
        <v>28.310899866328544</v>
      </c>
      <c r="AB6029">
        <v>11.954187150004678</v>
      </c>
      <c r="AC6029">
        <v>0</v>
      </c>
      <c r="AD6029">
        <v>0</v>
      </c>
      <c r="AE6029">
        <v>280.3174171985508</v>
      </c>
    </row>
    <row r="6030" spans="1:31" x14ac:dyDescent="0.3">
      <c r="A6030">
        <v>2704321</v>
      </c>
      <c r="B6030">
        <v>1</v>
      </c>
      <c r="C6030" t="s">
        <v>81</v>
      </c>
      <c r="D6030" t="s">
        <v>118</v>
      </c>
      <c r="E6030" t="s">
        <v>145</v>
      </c>
      <c r="F6030" t="s">
        <v>16832</v>
      </c>
      <c r="G6030" t="s">
        <v>176</v>
      </c>
      <c r="H6030" t="s">
        <v>135</v>
      </c>
      <c r="I6030" t="s">
        <v>136</v>
      </c>
      <c r="J6030" t="s">
        <v>137</v>
      </c>
      <c r="K6030" t="s">
        <v>138</v>
      </c>
      <c r="L6030" t="s">
        <v>16833</v>
      </c>
      <c r="M6030" t="s">
        <v>16834</v>
      </c>
      <c r="N6030">
        <v>1.3688888880000001</v>
      </c>
      <c r="O6030">
        <v>0</v>
      </c>
      <c r="P6030">
        <v>148</v>
      </c>
      <c r="Q6030">
        <v>0</v>
      </c>
      <c r="R6030">
        <v>0</v>
      </c>
      <c r="S6030">
        <v>0</v>
      </c>
      <c r="T6030">
        <v>11</v>
      </c>
      <c r="U6030">
        <v>0</v>
      </c>
      <c r="V6030">
        <v>0</v>
      </c>
      <c r="W6030">
        <v>0</v>
      </c>
      <c r="X6030">
        <v>27.376634656877012</v>
      </c>
      <c r="Y6030">
        <v>0</v>
      </c>
      <c r="Z6030">
        <v>0</v>
      </c>
      <c r="AA6030">
        <v>0</v>
      </c>
      <c r="AB6030">
        <v>3.8017516086841954</v>
      </c>
      <c r="AC6030">
        <v>0</v>
      </c>
      <c r="AD6030">
        <v>0</v>
      </c>
      <c r="AE6030">
        <v>31.178386265561208</v>
      </c>
    </row>
    <row r="6031" spans="1:31" x14ac:dyDescent="0.3">
      <c r="A6031">
        <v>2704326</v>
      </c>
      <c r="B6031">
        <v>1</v>
      </c>
      <c r="C6031" t="s">
        <v>80</v>
      </c>
      <c r="D6031" t="s">
        <v>99</v>
      </c>
      <c r="E6031" t="s">
        <v>132</v>
      </c>
      <c r="F6031" t="s">
        <v>4057</v>
      </c>
      <c r="G6031" t="s">
        <v>134</v>
      </c>
      <c r="H6031" t="s">
        <v>135</v>
      </c>
      <c r="I6031" t="s">
        <v>136</v>
      </c>
      <c r="J6031" t="s">
        <v>137</v>
      </c>
      <c r="K6031" t="s">
        <v>138</v>
      </c>
      <c r="L6031" t="s">
        <v>16835</v>
      </c>
      <c r="M6031" t="s">
        <v>16836</v>
      </c>
      <c r="N6031">
        <v>1.289722222</v>
      </c>
      <c r="O6031">
        <v>0</v>
      </c>
      <c r="P6031">
        <v>0</v>
      </c>
      <c r="Q6031">
        <v>0</v>
      </c>
      <c r="R6031">
        <v>0</v>
      </c>
      <c r="S6031">
        <v>5</v>
      </c>
      <c r="T6031">
        <v>0</v>
      </c>
      <c r="U6031">
        <v>0</v>
      </c>
      <c r="V6031">
        <v>0</v>
      </c>
      <c r="W6031">
        <v>0</v>
      </c>
      <c r="X6031">
        <v>0</v>
      </c>
      <c r="Y6031">
        <v>0</v>
      </c>
      <c r="Z6031">
        <v>0</v>
      </c>
      <c r="AA6031">
        <v>422.86834337442349</v>
      </c>
      <c r="AB6031">
        <v>0</v>
      </c>
      <c r="AC6031">
        <v>0</v>
      </c>
      <c r="AD6031">
        <v>0</v>
      </c>
      <c r="AE6031">
        <v>422.86834337442349</v>
      </c>
    </row>
    <row r="6032" spans="1:31" x14ac:dyDescent="0.3">
      <c r="A6032">
        <v>2704329</v>
      </c>
      <c r="B6032">
        <v>1</v>
      </c>
      <c r="C6032" t="s">
        <v>81</v>
      </c>
      <c r="D6032" t="s">
        <v>118</v>
      </c>
      <c r="E6032" t="s">
        <v>132</v>
      </c>
      <c r="F6032" t="s">
        <v>16837</v>
      </c>
      <c r="G6032" t="s">
        <v>134</v>
      </c>
      <c r="H6032" t="s">
        <v>135</v>
      </c>
      <c r="I6032" t="s">
        <v>136</v>
      </c>
      <c r="J6032" t="s">
        <v>137</v>
      </c>
      <c r="K6032" t="s">
        <v>138</v>
      </c>
      <c r="L6032" t="s">
        <v>16838</v>
      </c>
      <c r="M6032" t="s">
        <v>16839</v>
      </c>
      <c r="N6032">
        <v>0.15</v>
      </c>
      <c r="O6032">
        <v>3</v>
      </c>
      <c r="P6032">
        <v>1211</v>
      </c>
      <c r="Q6032">
        <v>3</v>
      </c>
      <c r="R6032">
        <v>62</v>
      </c>
      <c r="S6032">
        <v>1</v>
      </c>
      <c r="T6032">
        <v>87</v>
      </c>
      <c r="U6032">
        <v>0</v>
      </c>
      <c r="V6032">
        <v>0</v>
      </c>
      <c r="W6032">
        <v>8.1496589295000005E-2</v>
      </c>
      <c r="X6032">
        <v>31.635567095759779</v>
      </c>
      <c r="Y6032">
        <v>1.18931246762798</v>
      </c>
      <c r="Z6032">
        <v>8.0284620436476164</v>
      </c>
      <c r="AA6032">
        <v>2.7623108246799344</v>
      </c>
      <c r="AB6032">
        <v>6.8361131244497813</v>
      </c>
      <c r="AC6032">
        <v>0</v>
      </c>
      <c r="AD6032">
        <v>0</v>
      </c>
      <c r="AE6032">
        <v>50.533262145460093</v>
      </c>
    </row>
    <row r="6033" spans="1:31" x14ac:dyDescent="0.3">
      <c r="A6033">
        <v>2704342</v>
      </c>
      <c r="B6033">
        <v>1</v>
      </c>
      <c r="C6033" t="s">
        <v>80</v>
      </c>
      <c r="D6033" t="s">
        <v>87</v>
      </c>
      <c r="E6033" t="s">
        <v>184</v>
      </c>
      <c r="F6033" t="s">
        <v>16840</v>
      </c>
      <c r="G6033" t="s">
        <v>409</v>
      </c>
      <c r="H6033" t="s">
        <v>187</v>
      </c>
      <c r="I6033" t="s">
        <v>136</v>
      </c>
      <c r="J6033" t="s">
        <v>137</v>
      </c>
      <c r="K6033" t="s">
        <v>138</v>
      </c>
      <c r="L6033" t="s">
        <v>16841</v>
      </c>
      <c r="M6033" t="s">
        <v>16842</v>
      </c>
      <c r="N6033">
        <v>0.87055555500000004</v>
      </c>
      <c r="O6033">
        <v>0</v>
      </c>
      <c r="P6033">
        <v>59</v>
      </c>
      <c r="Q6033">
        <v>0</v>
      </c>
      <c r="R6033">
        <v>0</v>
      </c>
      <c r="S6033">
        <v>0</v>
      </c>
      <c r="T6033">
        <v>4</v>
      </c>
      <c r="U6033">
        <v>0</v>
      </c>
      <c r="V6033">
        <v>0</v>
      </c>
      <c r="W6033">
        <v>0</v>
      </c>
      <c r="X6033">
        <v>14.674251297267272</v>
      </c>
      <c r="Y6033">
        <v>0</v>
      </c>
      <c r="Z6033">
        <v>0</v>
      </c>
      <c r="AA6033">
        <v>0</v>
      </c>
      <c r="AB6033">
        <v>6.0195423858551562</v>
      </c>
      <c r="AC6033">
        <v>0</v>
      </c>
      <c r="AD6033">
        <v>0</v>
      </c>
      <c r="AE6033">
        <v>20.693793683122429</v>
      </c>
    </row>
    <row r="6034" spans="1:31" x14ac:dyDescent="0.3">
      <c r="A6034">
        <v>2704346</v>
      </c>
      <c r="B6034">
        <v>1</v>
      </c>
      <c r="C6034" t="s">
        <v>80</v>
      </c>
      <c r="D6034" t="s">
        <v>95</v>
      </c>
      <c r="E6034" t="s">
        <v>145</v>
      </c>
      <c r="F6034" t="s">
        <v>7028</v>
      </c>
      <c r="G6034" t="s">
        <v>176</v>
      </c>
      <c r="H6034" t="s">
        <v>135</v>
      </c>
      <c r="I6034" t="s">
        <v>136</v>
      </c>
      <c r="J6034" t="s">
        <v>137</v>
      </c>
      <c r="K6034" t="s">
        <v>138</v>
      </c>
      <c r="L6034" t="s">
        <v>16843</v>
      </c>
      <c r="M6034" t="s">
        <v>16844</v>
      </c>
      <c r="N6034">
        <v>1.227222222</v>
      </c>
      <c r="O6034">
        <v>0</v>
      </c>
      <c r="P6034">
        <v>234</v>
      </c>
      <c r="Q6034">
        <v>0</v>
      </c>
      <c r="R6034">
        <v>1</v>
      </c>
      <c r="S6034">
        <v>0</v>
      </c>
      <c r="T6034">
        <v>18</v>
      </c>
      <c r="U6034">
        <v>0</v>
      </c>
      <c r="V6034">
        <v>0</v>
      </c>
      <c r="W6034">
        <v>0</v>
      </c>
      <c r="X6034">
        <v>58.970073288751657</v>
      </c>
      <c r="Y6034">
        <v>0</v>
      </c>
      <c r="Z6034">
        <v>1.9849471614971317</v>
      </c>
      <c r="AA6034">
        <v>0</v>
      </c>
      <c r="AB6034">
        <v>20.836842790900725</v>
      </c>
      <c r="AC6034">
        <v>0</v>
      </c>
      <c r="AD6034">
        <v>0</v>
      </c>
      <c r="AE6034">
        <v>81.791863241149514</v>
      </c>
    </row>
    <row r="6035" spans="1:31" x14ac:dyDescent="0.3">
      <c r="A6035">
        <v>2704356</v>
      </c>
      <c r="B6035">
        <v>1</v>
      </c>
      <c r="C6035" t="s">
        <v>81</v>
      </c>
      <c r="D6035" t="s">
        <v>123</v>
      </c>
      <c r="E6035" t="s">
        <v>160</v>
      </c>
      <c r="F6035" t="s">
        <v>16845</v>
      </c>
      <c r="G6035" t="s">
        <v>165</v>
      </c>
      <c r="H6035" t="s">
        <v>135</v>
      </c>
      <c r="I6035" t="s">
        <v>136</v>
      </c>
      <c r="J6035" t="s">
        <v>137</v>
      </c>
      <c r="K6035" t="s">
        <v>166</v>
      </c>
      <c r="L6035" t="s">
        <v>16846</v>
      </c>
      <c r="M6035" t="s">
        <v>16847</v>
      </c>
      <c r="N6035">
        <v>0.65749999999999997</v>
      </c>
      <c r="O6035">
        <v>27</v>
      </c>
      <c r="P6035">
        <v>4318</v>
      </c>
      <c r="Q6035">
        <v>357</v>
      </c>
      <c r="R6035">
        <v>467</v>
      </c>
      <c r="S6035">
        <v>81</v>
      </c>
      <c r="T6035">
        <v>454</v>
      </c>
      <c r="U6035">
        <v>4</v>
      </c>
      <c r="V6035">
        <v>0</v>
      </c>
      <c r="W6035">
        <v>5.1729413387840317</v>
      </c>
      <c r="X6035">
        <v>397.47783023327185</v>
      </c>
      <c r="Y6035">
        <v>144.78504684644093</v>
      </c>
      <c r="Z6035">
        <v>176.21421216455684</v>
      </c>
      <c r="AA6035">
        <v>117.72008565696635</v>
      </c>
      <c r="AB6035">
        <v>187.03207524546832</v>
      </c>
      <c r="AC6035">
        <v>318.9112354405118</v>
      </c>
      <c r="AD6035">
        <v>0</v>
      </c>
      <c r="AE6035">
        <v>1347.3134269260001</v>
      </c>
    </row>
    <row r="6036" spans="1:31" x14ac:dyDescent="0.3">
      <c r="A6036">
        <v>2704370</v>
      </c>
      <c r="B6036">
        <v>1</v>
      </c>
      <c r="C6036" t="s">
        <v>81</v>
      </c>
      <c r="D6036" t="s">
        <v>128</v>
      </c>
      <c r="E6036" t="s">
        <v>213</v>
      </c>
      <c r="F6036" t="s">
        <v>16848</v>
      </c>
      <c r="G6036" t="s">
        <v>215</v>
      </c>
      <c r="H6036" t="s">
        <v>187</v>
      </c>
      <c r="I6036" t="s">
        <v>136</v>
      </c>
      <c r="J6036" t="s">
        <v>137</v>
      </c>
      <c r="K6036" t="s">
        <v>138</v>
      </c>
      <c r="L6036" t="s">
        <v>16849</v>
      </c>
      <c r="M6036" t="s">
        <v>16850</v>
      </c>
      <c r="N6036">
        <v>1.173611111</v>
      </c>
      <c r="O6036">
        <v>0</v>
      </c>
      <c r="P6036">
        <v>0</v>
      </c>
      <c r="Q6036">
        <v>0</v>
      </c>
      <c r="R6036">
        <v>0</v>
      </c>
      <c r="S6036">
        <v>0</v>
      </c>
      <c r="T6036">
        <v>1</v>
      </c>
      <c r="U6036">
        <v>0</v>
      </c>
      <c r="V6036">
        <v>0</v>
      </c>
      <c r="W6036">
        <v>0</v>
      </c>
      <c r="X6036">
        <v>0</v>
      </c>
      <c r="Y6036">
        <v>0</v>
      </c>
      <c r="Z6036">
        <v>0</v>
      </c>
      <c r="AA6036">
        <v>0</v>
      </c>
      <c r="AB6036">
        <v>7.4651726891208039</v>
      </c>
      <c r="AC6036">
        <v>0</v>
      </c>
      <c r="AD6036">
        <v>0</v>
      </c>
      <c r="AE6036">
        <v>7.4651726891208039</v>
      </c>
    </row>
    <row r="6037" spans="1:31" x14ac:dyDescent="0.3">
      <c r="A6037">
        <v>2704375</v>
      </c>
      <c r="B6037">
        <v>1</v>
      </c>
      <c r="C6037" t="s">
        <v>80</v>
      </c>
      <c r="D6037" t="s">
        <v>109</v>
      </c>
      <c r="E6037" t="s">
        <v>244</v>
      </c>
      <c r="F6037" t="s">
        <v>16851</v>
      </c>
      <c r="G6037" t="s">
        <v>968</v>
      </c>
      <c r="H6037" t="s">
        <v>187</v>
      </c>
      <c r="I6037" t="s">
        <v>136</v>
      </c>
      <c r="J6037" t="s">
        <v>137</v>
      </c>
      <c r="K6037" t="s">
        <v>138</v>
      </c>
      <c r="L6037" t="s">
        <v>16852</v>
      </c>
      <c r="M6037" t="s">
        <v>16853</v>
      </c>
      <c r="N6037">
        <v>0.54388888800000001</v>
      </c>
      <c r="O6037">
        <v>0</v>
      </c>
      <c r="P6037">
        <v>29</v>
      </c>
      <c r="Q6037">
        <v>0</v>
      </c>
      <c r="R6037">
        <v>8</v>
      </c>
      <c r="S6037">
        <v>0</v>
      </c>
      <c r="T6037">
        <v>19</v>
      </c>
      <c r="U6037">
        <v>0</v>
      </c>
      <c r="V6037">
        <v>0</v>
      </c>
      <c r="W6037">
        <v>0</v>
      </c>
      <c r="X6037">
        <v>2.5615414033894126</v>
      </c>
      <c r="Y6037">
        <v>0</v>
      </c>
      <c r="Z6037">
        <v>1.9684088597593674</v>
      </c>
      <c r="AA6037">
        <v>0</v>
      </c>
      <c r="AB6037">
        <v>7.5372918877239812</v>
      </c>
      <c r="AC6037">
        <v>0</v>
      </c>
      <c r="AD6037">
        <v>0</v>
      </c>
      <c r="AE6037">
        <v>12.067242150872762</v>
      </c>
    </row>
    <row r="6038" spans="1:31" x14ac:dyDescent="0.3">
      <c r="A6038">
        <v>2704382</v>
      </c>
      <c r="B6038">
        <v>1</v>
      </c>
      <c r="C6038" t="s">
        <v>81</v>
      </c>
      <c r="D6038" t="s">
        <v>114</v>
      </c>
      <c r="E6038" t="s">
        <v>132</v>
      </c>
      <c r="F6038" t="s">
        <v>4864</v>
      </c>
      <c r="G6038" t="s">
        <v>134</v>
      </c>
      <c r="H6038" t="s">
        <v>135</v>
      </c>
      <c r="I6038" t="s">
        <v>136</v>
      </c>
      <c r="J6038" t="s">
        <v>137</v>
      </c>
      <c r="K6038" t="s">
        <v>138</v>
      </c>
      <c r="L6038" t="s">
        <v>16854</v>
      </c>
      <c r="M6038" t="s">
        <v>16855</v>
      </c>
      <c r="N6038">
        <v>0.57499999999999996</v>
      </c>
      <c r="O6038">
        <v>0</v>
      </c>
      <c r="P6038">
        <v>365</v>
      </c>
      <c r="Q6038">
        <v>0</v>
      </c>
      <c r="R6038">
        <v>0</v>
      </c>
      <c r="S6038">
        <v>0</v>
      </c>
      <c r="T6038">
        <v>34</v>
      </c>
      <c r="U6038">
        <v>0</v>
      </c>
      <c r="V6038">
        <v>0</v>
      </c>
      <c r="W6038">
        <v>0</v>
      </c>
      <c r="X6038">
        <v>19.611762727648482</v>
      </c>
      <c r="Y6038">
        <v>0</v>
      </c>
      <c r="Z6038">
        <v>0</v>
      </c>
      <c r="AA6038">
        <v>0</v>
      </c>
      <c r="AB6038">
        <v>3.4782703188152175</v>
      </c>
      <c r="AC6038">
        <v>0</v>
      </c>
      <c r="AD6038">
        <v>0</v>
      </c>
      <c r="AE6038">
        <v>23.090033046463699</v>
      </c>
    </row>
    <row r="6039" spans="1:31" x14ac:dyDescent="0.3">
      <c r="A6039">
        <v>2704383</v>
      </c>
      <c r="B6039">
        <v>1</v>
      </c>
      <c r="C6039" t="s">
        <v>80</v>
      </c>
      <c r="D6039" t="s">
        <v>93</v>
      </c>
      <c r="E6039" t="s">
        <v>160</v>
      </c>
      <c r="F6039" t="s">
        <v>16856</v>
      </c>
      <c r="G6039" t="s">
        <v>134</v>
      </c>
      <c r="H6039" t="s">
        <v>135</v>
      </c>
      <c r="I6039" t="s">
        <v>136</v>
      </c>
      <c r="J6039" t="s">
        <v>137</v>
      </c>
      <c r="K6039" t="s">
        <v>138</v>
      </c>
      <c r="L6039" t="s">
        <v>16857</v>
      </c>
      <c r="M6039" t="s">
        <v>16858</v>
      </c>
      <c r="N6039">
        <v>0.48111111099999998</v>
      </c>
      <c r="O6039">
        <v>0</v>
      </c>
      <c r="P6039">
        <v>254</v>
      </c>
      <c r="Q6039">
        <v>3</v>
      </c>
      <c r="R6039">
        <v>54</v>
      </c>
      <c r="S6039">
        <v>5</v>
      </c>
      <c r="T6039">
        <v>43</v>
      </c>
      <c r="U6039">
        <v>0</v>
      </c>
      <c r="V6039">
        <v>0</v>
      </c>
      <c r="W6039">
        <v>0</v>
      </c>
      <c r="X6039">
        <v>18.644700917172404</v>
      </c>
      <c r="Y6039">
        <v>25.077933935462411</v>
      </c>
      <c r="Z6039">
        <v>40.319376170486187</v>
      </c>
      <c r="AA6039">
        <v>20.927936610220556</v>
      </c>
      <c r="AB6039">
        <v>21.830066025031023</v>
      </c>
      <c r="AC6039">
        <v>0</v>
      </c>
      <c r="AD6039">
        <v>0</v>
      </c>
      <c r="AE6039">
        <v>126.80001365837259</v>
      </c>
    </row>
    <row r="6040" spans="1:31" x14ac:dyDescent="0.3">
      <c r="A6040">
        <v>2704396</v>
      </c>
      <c r="B6040">
        <v>1</v>
      </c>
      <c r="C6040" t="s">
        <v>80</v>
      </c>
      <c r="D6040" t="s">
        <v>84</v>
      </c>
      <c r="E6040" t="s">
        <v>244</v>
      </c>
      <c r="F6040" t="s">
        <v>16859</v>
      </c>
      <c r="G6040" t="s">
        <v>409</v>
      </c>
      <c r="H6040" t="s">
        <v>187</v>
      </c>
      <c r="I6040" t="s">
        <v>136</v>
      </c>
      <c r="J6040" t="s">
        <v>137</v>
      </c>
      <c r="K6040" t="s">
        <v>138</v>
      </c>
      <c r="L6040" t="s">
        <v>16860</v>
      </c>
      <c r="M6040" t="s">
        <v>16861</v>
      </c>
      <c r="N6040">
        <v>0.55111111099999999</v>
      </c>
      <c r="O6040">
        <v>0</v>
      </c>
      <c r="P6040">
        <v>1552</v>
      </c>
      <c r="Q6040">
        <v>0</v>
      </c>
      <c r="R6040">
        <v>0</v>
      </c>
      <c r="S6040">
        <v>0</v>
      </c>
      <c r="T6040">
        <v>129</v>
      </c>
      <c r="U6040">
        <v>0</v>
      </c>
      <c r="V6040">
        <v>0</v>
      </c>
      <c r="W6040">
        <v>0</v>
      </c>
      <c r="X6040">
        <v>156.30411927202891</v>
      </c>
      <c r="Y6040">
        <v>0</v>
      </c>
      <c r="Z6040">
        <v>0</v>
      </c>
      <c r="AA6040">
        <v>0</v>
      </c>
      <c r="AB6040">
        <v>61.360412740014972</v>
      </c>
      <c r="AC6040">
        <v>0</v>
      </c>
      <c r="AD6040">
        <v>0</v>
      </c>
      <c r="AE6040">
        <v>217.66453201204388</v>
      </c>
    </row>
    <row r="6041" spans="1:31" x14ac:dyDescent="0.3">
      <c r="A6041">
        <v>2704405</v>
      </c>
      <c r="B6041">
        <v>1</v>
      </c>
      <c r="C6041" t="s">
        <v>80</v>
      </c>
      <c r="D6041" t="s">
        <v>87</v>
      </c>
      <c r="E6041" t="s">
        <v>184</v>
      </c>
      <c r="F6041" t="s">
        <v>16862</v>
      </c>
      <c r="G6041" t="s">
        <v>409</v>
      </c>
      <c r="H6041" t="s">
        <v>187</v>
      </c>
      <c r="I6041" t="s">
        <v>136</v>
      </c>
      <c r="J6041" t="s">
        <v>137</v>
      </c>
      <c r="K6041" t="s">
        <v>138</v>
      </c>
      <c r="L6041" t="s">
        <v>16863</v>
      </c>
      <c r="M6041" t="s">
        <v>16864</v>
      </c>
      <c r="N6041">
        <v>0.68916666599999998</v>
      </c>
      <c r="O6041">
        <v>0</v>
      </c>
      <c r="P6041">
        <v>111</v>
      </c>
      <c r="Q6041">
        <v>0</v>
      </c>
      <c r="R6041">
        <v>0</v>
      </c>
      <c r="S6041">
        <v>0</v>
      </c>
      <c r="T6041">
        <v>5</v>
      </c>
      <c r="U6041">
        <v>0</v>
      </c>
      <c r="V6041">
        <v>0</v>
      </c>
      <c r="W6041">
        <v>0</v>
      </c>
      <c r="X6041">
        <v>19.349407709183133</v>
      </c>
      <c r="Y6041">
        <v>0</v>
      </c>
      <c r="Z6041">
        <v>0</v>
      </c>
      <c r="AA6041">
        <v>0</v>
      </c>
      <c r="AB6041">
        <v>7.8480304923089586</v>
      </c>
      <c r="AC6041">
        <v>0</v>
      </c>
      <c r="AD6041">
        <v>0</v>
      </c>
      <c r="AE6041">
        <v>27.197438201492091</v>
      </c>
    </row>
    <row r="6042" spans="1:31" x14ac:dyDescent="0.3">
      <c r="A6042">
        <v>2704410</v>
      </c>
      <c r="B6042">
        <v>1</v>
      </c>
      <c r="C6042" t="s">
        <v>81</v>
      </c>
      <c r="D6042" t="s">
        <v>120</v>
      </c>
      <c r="E6042" t="s">
        <v>132</v>
      </c>
      <c r="F6042" t="s">
        <v>9721</v>
      </c>
      <c r="G6042" t="s">
        <v>134</v>
      </c>
      <c r="H6042" t="s">
        <v>135</v>
      </c>
      <c r="I6042" t="s">
        <v>136</v>
      </c>
      <c r="J6042" t="s">
        <v>137</v>
      </c>
      <c r="K6042" t="s">
        <v>138</v>
      </c>
      <c r="L6042" t="s">
        <v>16865</v>
      </c>
      <c r="M6042" t="s">
        <v>16866</v>
      </c>
      <c r="N6042">
        <v>0.25388888799999998</v>
      </c>
      <c r="O6042">
        <v>2</v>
      </c>
      <c r="P6042">
        <v>1</v>
      </c>
      <c r="Q6042">
        <v>65</v>
      </c>
      <c r="R6042">
        <v>29</v>
      </c>
      <c r="S6042">
        <v>6</v>
      </c>
      <c r="T6042">
        <v>2</v>
      </c>
      <c r="U6042">
        <v>1</v>
      </c>
      <c r="V6042">
        <v>0</v>
      </c>
      <c r="W6042">
        <v>9.7393324173333337E-2</v>
      </c>
      <c r="X6042">
        <v>0</v>
      </c>
      <c r="Y6042">
        <v>12.366518975366906</v>
      </c>
      <c r="Z6042">
        <v>5.4482259432280387</v>
      </c>
      <c r="AA6042">
        <v>5.9194678478971419</v>
      </c>
      <c r="AB6042">
        <v>1.3678734086591753E-2</v>
      </c>
      <c r="AC6042">
        <v>45.726311472536665</v>
      </c>
      <c r="AD6042">
        <v>0</v>
      </c>
      <c r="AE6042">
        <v>69.571596297288679</v>
      </c>
    </row>
    <row r="6043" spans="1:31" x14ac:dyDescent="0.3">
      <c r="A6043">
        <v>2685781</v>
      </c>
      <c r="B6043">
        <v>1</v>
      </c>
      <c r="C6043" t="s">
        <v>80</v>
      </c>
      <c r="D6043" t="s">
        <v>83</v>
      </c>
      <c r="E6043" t="s">
        <v>145</v>
      </c>
      <c r="F6043" t="s">
        <v>16867</v>
      </c>
      <c r="G6043" t="s">
        <v>165</v>
      </c>
      <c r="H6043" t="s">
        <v>135</v>
      </c>
      <c r="I6043" t="s">
        <v>136</v>
      </c>
      <c r="J6043" t="s">
        <v>137</v>
      </c>
      <c r="K6043" t="s">
        <v>166</v>
      </c>
      <c r="L6043" t="s">
        <v>16868</v>
      </c>
      <c r="M6043" t="s">
        <v>16869</v>
      </c>
      <c r="N6043">
        <v>4.238611111</v>
      </c>
      <c r="O6043">
        <v>0</v>
      </c>
      <c r="P6043">
        <v>4228</v>
      </c>
      <c r="Q6043">
        <v>0</v>
      </c>
      <c r="R6043">
        <v>0</v>
      </c>
      <c r="S6043">
        <v>4</v>
      </c>
      <c r="T6043">
        <v>546</v>
      </c>
      <c r="U6043">
        <v>0</v>
      </c>
      <c r="V6043">
        <v>0</v>
      </c>
      <c r="W6043">
        <v>0</v>
      </c>
      <c r="X6043">
        <v>3688.4257887802692</v>
      </c>
      <c r="Y6043">
        <v>0</v>
      </c>
      <c r="Z6043">
        <v>0</v>
      </c>
      <c r="AA6043">
        <v>270.23837952558716</v>
      </c>
      <c r="AB6043">
        <v>1704.5336863372283</v>
      </c>
      <c r="AC6043">
        <v>0</v>
      </c>
      <c r="AD6043">
        <v>0</v>
      </c>
      <c r="AE6043">
        <v>5663.1978546430846</v>
      </c>
    </row>
    <row r="6044" spans="1:31" x14ac:dyDescent="0.3">
      <c r="A6044">
        <v>2704214</v>
      </c>
      <c r="B6044">
        <v>1</v>
      </c>
      <c r="C6044" t="s">
        <v>80</v>
      </c>
      <c r="D6044" t="s">
        <v>104</v>
      </c>
      <c r="E6044" t="s">
        <v>145</v>
      </c>
      <c r="F6044" t="s">
        <v>16870</v>
      </c>
      <c r="G6044" t="s">
        <v>1164</v>
      </c>
      <c r="H6044" t="s">
        <v>135</v>
      </c>
      <c r="I6044" t="s">
        <v>136</v>
      </c>
      <c r="J6044" t="s">
        <v>137</v>
      </c>
      <c r="K6044" t="s">
        <v>138</v>
      </c>
      <c r="L6044" t="s">
        <v>16871</v>
      </c>
      <c r="M6044" t="s">
        <v>16872</v>
      </c>
      <c r="N6044">
        <v>3.8094444439999999</v>
      </c>
      <c r="O6044">
        <v>0</v>
      </c>
      <c r="P6044">
        <v>472</v>
      </c>
      <c r="Q6044">
        <v>0</v>
      </c>
      <c r="R6044">
        <v>0</v>
      </c>
      <c r="S6044">
        <v>0</v>
      </c>
      <c r="T6044">
        <v>55</v>
      </c>
      <c r="U6044">
        <v>0</v>
      </c>
      <c r="V6044">
        <v>0</v>
      </c>
      <c r="W6044">
        <v>0</v>
      </c>
      <c r="X6044">
        <v>264.72380985870922</v>
      </c>
      <c r="Y6044">
        <v>0</v>
      </c>
      <c r="Z6044">
        <v>0</v>
      </c>
      <c r="AA6044">
        <v>0</v>
      </c>
      <c r="AB6044">
        <v>94.447507869535542</v>
      </c>
      <c r="AC6044">
        <v>0</v>
      </c>
      <c r="AD6044">
        <v>0</v>
      </c>
      <c r="AE6044">
        <v>359.17131772824473</v>
      </c>
    </row>
    <row r="6045" spans="1:31" x14ac:dyDescent="0.3">
      <c r="A6045">
        <v>2704259</v>
      </c>
      <c r="B6045">
        <v>1</v>
      </c>
      <c r="C6045" t="s">
        <v>80</v>
      </c>
      <c r="D6045" t="s">
        <v>104</v>
      </c>
      <c r="E6045" t="s">
        <v>160</v>
      </c>
      <c r="F6045" t="s">
        <v>16873</v>
      </c>
      <c r="G6045" t="s">
        <v>134</v>
      </c>
      <c r="H6045" t="s">
        <v>135</v>
      </c>
      <c r="I6045" t="s">
        <v>136</v>
      </c>
      <c r="J6045" t="s">
        <v>137</v>
      </c>
      <c r="K6045" t="s">
        <v>138</v>
      </c>
      <c r="L6045" t="s">
        <v>16874</v>
      </c>
      <c r="M6045" t="s">
        <v>16875</v>
      </c>
      <c r="N6045">
        <v>1.858055555</v>
      </c>
      <c r="O6045">
        <v>13</v>
      </c>
      <c r="P6045">
        <v>5579</v>
      </c>
      <c r="Q6045">
        <v>12</v>
      </c>
      <c r="R6045">
        <v>121</v>
      </c>
      <c r="S6045">
        <v>19</v>
      </c>
      <c r="T6045">
        <v>556</v>
      </c>
      <c r="U6045">
        <v>1</v>
      </c>
      <c r="V6045">
        <v>1</v>
      </c>
      <c r="W6045">
        <v>6.2434951017605558</v>
      </c>
      <c r="X6045">
        <v>1894.350467312883</v>
      </c>
      <c r="Y6045">
        <v>18.542317910068515</v>
      </c>
      <c r="Z6045">
        <v>75.539739788283541</v>
      </c>
      <c r="AA6045">
        <v>354.58431776848835</v>
      </c>
      <c r="AB6045">
        <v>586.53104511525487</v>
      </c>
      <c r="AC6045">
        <v>53.450301879772326</v>
      </c>
      <c r="AD6045">
        <v>1.2364766928704241</v>
      </c>
      <c r="AE6045">
        <v>2990.4781615693814</v>
      </c>
    </row>
    <row r="6046" spans="1:31" x14ac:dyDescent="0.3">
      <c r="A6046">
        <v>2704299</v>
      </c>
      <c r="B6046">
        <v>1</v>
      </c>
      <c r="C6046" t="s">
        <v>80</v>
      </c>
      <c r="D6046" t="s">
        <v>90</v>
      </c>
      <c r="E6046" t="s">
        <v>213</v>
      </c>
      <c r="F6046" t="s">
        <v>16876</v>
      </c>
      <c r="G6046" t="s">
        <v>688</v>
      </c>
      <c r="H6046" t="s">
        <v>187</v>
      </c>
      <c r="I6046" t="s">
        <v>136</v>
      </c>
      <c r="J6046" t="s">
        <v>137</v>
      </c>
      <c r="K6046" t="s">
        <v>138</v>
      </c>
      <c r="L6046" t="s">
        <v>16877</v>
      </c>
      <c r="M6046" t="s">
        <v>16878</v>
      </c>
      <c r="N6046">
        <v>2.5722222220000002</v>
      </c>
      <c r="O6046">
        <v>0</v>
      </c>
      <c r="P6046">
        <v>5</v>
      </c>
      <c r="Q6046">
        <v>0</v>
      </c>
      <c r="R6046">
        <v>0</v>
      </c>
      <c r="S6046">
        <v>0</v>
      </c>
      <c r="T6046">
        <v>1</v>
      </c>
      <c r="U6046">
        <v>0</v>
      </c>
      <c r="V6046">
        <v>0</v>
      </c>
      <c r="W6046">
        <v>0</v>
      </c>
      <c r="X6046">
        <v>1.6183694811549612</v>
      </c>
      <c r="Y6046">
        <v>0</v>
      </c>
      <c r="Z6046">
        <v>0</v>
      </c>
      <c r="AA6046">
        <v>0</v>
      </c>
      <c r="AB6046">
        <v>3.6646101526912975</v>
      </c>
      <c r="AC6046">
        <v>0</v>
      </c>
      <c r="AD6046">
        <v>0</v>
      </c>
      <c r="AE6046">
        <v>5.2829796338462582</v>
      </c>
    </row>
    <row r="6047" spans="1:31" x14ac:dyDescent="0.3">
      <c r="A6047">
        <v>2704335</v>
      </c>
      <c r="B6047">
        <v>1</v>
      </c>
      <c r="C6047" t="s">
        <v>81</v>
      </c>
      <c r="D6047" t="s">
        <v>122</v>
      </c>
      <c r="E6047" t="s">
        <v>132</v>
      </c>
      <c r="F6047" t="s">
        <v>16879</v>
      </c>
      <c r="G6047" t="s">
        <v>165</v>
      </c>
      <c r="H6047" t="s">
        <v>135</v>
      </c>
      <c r="I6047" t="s">
        <v>136</v>
      </c>
      <c r="J6047" t="s">
        <v>137</v>
      </c>
      <c r="K6047" t="s">
        <v>166</v>
      </c>
      <c r="L6047" t="s">
        <v>16880</v>
      </c>
      <c r="M6047" t="s">
        <v>16881</v>
      </c>
      <c r="N6047">
        <v>1.9536111110000001</v>
      </c>
      <c r="O6047">
        <v>0</v>
      </c>
      <c r="P6047">
        <v>0</v>
      </c>
      <c r="Q6047">
        <v>0</v>
      </c>
      <c r="R6047">
        <v>0</v>
      </c>
      <c r="S6047">
        <v>2</v>
      </c>
      <c r="T6047">
        <v>0</v>
      </c>
      <c r="U6047">
        <v>6</v>
      </c>
      <c r="V6047">
        <v>0</v>
      </c>
      <c r="W6047">
        <v>0</v>
      </c>
      <c r="X6047">
        <v>0</v>
      </c>
      <c r="Y6047">
        <v>0</v>
      </c>
      <c r="Z6047">
        <v>0</v>
      </c>
      <c r="AA6047">
        <v>8.444685179608328</v>
      </c>
      <c r="AB6047">
        <v>0</v>
      </c>
      <c r="AC6047">
        <v>6701.6083451222385</v>
      </c>
      <c r="AD6047">
        <v>0</v>
      </c>
      <c r="AE6047">
        <v>6710.0530303018468</v>
      </c>
    </row>
    <row r="6048" spans="1:31" x14ac:dyDescent="0.3">
      <c r="A6048">
        <v>2704337</v>
      </c>
      <c r="B6048">
        <v>1</v>
      </c>
      <c r="C6048" t="s">
        <v>80</v>
      </c>
      <c r="D6048" t="s">
        <v>94</v>
      </c>
      <c r="E6048" t="s">
        <v>184</v>
      </c>
      <c r="F6048" t="s">
        <v>16882</v>
      </c>
      <c r="G6048" t="s">
        <v>273</v>
      </c>
      <c r="H6048" t="s">
        <v>187</v>
      </c>
      <c r="I6048" t="s">
        <v>136</v>
      </c>
      <c r="J6048" t="s">
        <v>137</v>
      </c>
      <c r="K6048" t="s">
        <v>138</v>
      </c>
      <c r="L6048" t="s">
        <v>16883</v>
      </c>
      <c r="M6048" t="s">
        <v>16884</v>
      </c>
      <c r="N6048">
        <v>1.872222222</v>
      </c>
      <c r="O6048">
        <v>0</v>
      </c>
      <c r="P6048">
        <v>2</v>
      </c>
      <c r="Q6048">
        <v>0</v>
      </c>
      <c r="R6048">
        <v>1</v>
      </c>
      <c r="S6048">
        <v>0</v>
      </c>
      <c r="T6048">
        <v>4</v>
      </c>
      <c r="U6048">
        <v>0</v>
      </c>
      <c r="V6048">
        <v>0</v>
      </c>
      <c r="W6048">
        <v>0</v>
      </c>
      <c r="X6048">
        <v>0.15368377572943751</v>
      </c>
      <c r="Y6048">
        <v>0</v>
      </c>
      <c r="Z6048">
        <v>0</v>
      </c>
      <c r="AA6048">
        <v>0</v>
      </c>
      <c r="AB6048">
        <v>5.5174406966245346</v>
      </c>
      <c r="AC6048">
        <v>0</v>
      </c>
      <c r="AD6048">
        <v>0</v>
      </c>
      <c r="AE6048">
        <v>5.6711244723539718</v>
      </c>
    </row>
    <row r="6049" spans="1:31" x14ac:dyDescent="0.3">
      <c r="A6049">
        <v>2704349</v>
      </c>
      <c r="B6049">
        <v>1</v>
      </c>
      <c r="C6049" t="s">
        <v>81</v>
      </c>
      <c r="D6049" t="s">
        <v>112</v>
      </c>
      <c r="E6049" t="s">
        <v>160</v>
      </c>
      <c r="F6049" t="s">
        <v>360</v>
      </c>
      <c r="G6049" t="s">
        <v>134</v>
      </c>
      <c r="H6049" t="s">
        <v>135</v>
      </c>
      <c r="I6049" t="s">
        <v>136</v>
      </c>
      <c r="J6049" t="s">
        <v>137</v>
      </c>
      <c r="K6049" t="s">
        <v>138</v>
      </c>
      <c r="L6049" t="s">
        <v>16885</v>
      </c>
      <c r="M6049" t="s">
        <v>16886</v>
      </c>
      <c r="N6049">
        <v>1.2166666660000001</v>
      </c>
      <c r="O6049">
        <v>3</v>
      </c>
      <c r="P6049">
        <v>0</v>
      </c>
      <c r="Q6049">
        <v>29</v>
      </c>
      <c r="R6049">
        <v>12</v>
      </c>
      <c r="S6049">
        <v>6</v>
      </c>
      <c r="T6049">
        <v>1</v>
      </c>
      <c r="U6049">
        <v>2</v>
      </c>
      <c r="V6049">
        <v>0</v>
      </c>
      <c r="W6049">
        <v>4.917011111701493</v>
      </c>
      <c r="X6049">
        <v>0</v>
      </c>
      <c r="Y6049">
        <v>45.12834224177211</v>
      </c>
      <c r="Z6049">
        <v>7.6248929122656888</v>
      </c>
      <c r="AA6049">
        <v>41.492527384680059</v>
      </c>
      <c r="AB6049">
        <v>0</v>
      </c>
      <c r="AC6049">
        <v>556.96065166489007</v>
      </c>
      <c r="AD6049">
        <v>0</v>
      </c>
      <c r="AE6049">
        <v>656.12342531530942</v>
      </c>
    </row>
    <row r="6050" spans="1:31" x14ac:dyDescent="0.3">
      <c r="A6050">
        <v>2704419</v>
      </c>
      <c r="B6050">
        <v>1</v>
      </c>
      <c r="C6050" t="s">
        <v>80</v>
      </c>
      <c r="D6050" t="s">
        <v>94</v>
      </c>
      <c r="E6050" t="s">
        <v>160</v>
      </c>
      <c r="F6050" t="s">
        <v>7347</v>
      </c>
      <c r="G6050" t="s">
        <v>134</v>
      </c>
      <c r="H6050" t="s">
        <v>135</v>
      </c>
      <c r="I6050" t="s">
        <v>136</v>
      </c>
      <c r="J6050" t="s">
        <v>137</v>
      </c>
      <c r="K6050" t="s">
        <v>138</v>
      </c>
      <c r="L6050" t="s">
        <v>16887</v>
      </c>
      <c r="M6050" t="s">
        <v>16888</v>
      </c>
      <c r="N6050">
        <v>1.420555555</v>
      </c>
      <c r="O6050">
        <v>0</v>
      </c>
      <c r="P6050">
        <v>350</v>
      </c>
      <c r="Q6050">
        <v>3</v>
      </c>
      <c r="R6050">
        <v>1</v>
      </c>
      <c r="S6050">
        <v>3</v>
      </c>
      <c r="T6050">
        <v>24</v>
      </c>
      <c r="U6050">
        <v>0</v>
      </c>
      <c r="V6050">
        <v>0</v>
      </c>
      <c r="W6050">
        <v>0</v>
      </c>
      <c r="X6050">
        <v>40.986838356611543</v>
      </c>
      <c r="Y6050">
        <v>41.172715031227575</v>
      </c>
      <c r="Z6050">
        <v>1.4947829527032401</v>
      </c>
      <c r="AA6050">
        <v>6.7015076512029887</v>
      </c>
      <c r="AB6050">
        <v>5.0898693339493759</v>
      </c>
      <c r="AC6050">
        <v>0</v>
      </c>
      <c r="AD6050">
        <v>0</v>
      </c>
      <c r="AE6050">
        <v>95.445713325694726</v>
      </c>
    </row>
    <row r="6051" spans="1:31" x14ac:dyDescent="0.3">
      <c r="A6051">
        <v>2704436</v>
      </c>
      <c r="B6051">
        <v>1</v>
      </c>
      <c r="C6051" t="s">
        <v>80</v>
      </c>
      <c r="D6051" t="s">
        <v>82</v>
      </c>
      <c r="E6051" t="s">
        <v>428</v>
      </c>
      <c r="F6051" t="s">
        <v>16889</v>
      </c>
      <c r="G6051" t="s">
        <v>1177</v>
      </c>
      <c r="H6051" t="s">
        <v>187</v>
      </c>
      <c r="I6051" t="s">
        <v>136</v>
      </c>
      <c r="J6051" t="s">
        <v>137</v>
      </c>
      <c r="K6051" t="s">
        <v>138</v>
      </c>
      <c r="L6051" t="s">
        <v>16890</v>
      </c>
      <c r="M6051" t="s">
        <v>16891</v>
      </c>
      <c r="N6051">
        <v>1.2441666659999999</v>
      </c>
      <c r="O6051">
        <v>0</v>
      </c>
      <c r="P6051">
        <v>0</v>
      </c>
      <c r="Q6051">
        <v>0</v>
      </c>
      <c r="R6051">
        <v>0</v>
      </c>
      <c r="S6051">
        <v>0</v>
      </c>
      <c r="T6051">
        <v>17</v>
      </c>
      <c r="U6051">
        <v>0</v>
      </c>
      <c r="V6051">
        <v>0</v>
      </c>
      <c r="W6051">
        <v>0</v>
      </c>
      <c r="X6051">
        <v>0</v>
      </c>
      <c r="Y6051">
        <v>0</v>
      </c>
      <c r="Z6051">
        <v>0</v>
      </c>
      <c r="AA6051">
        <v>0</v>
      </c>
      <c r="AB6051">
        <v>12.010820199306467</v>
      </c>
      <c r="AC6051">
        <v>0</v>
      </c>
      <c r="AD6051">
        <v>0</v>
      </c>
      <c r="AE6051">
        <v>12.010820199306467</v>
      </c>
    </row>
    <row r="6052" spans="1:31" x14ac:dyDescent="0.3">
      <c r="A6052">
        <v>2704453</v>
      </c>
      <c r="B6052">
        <v>1</v>
      </c>
      <c r="C6052" t="s">
        <v>80</v>
      </c>
      <c r="D6052" t="s">
        <v>83</v>
      </c>
      <c r="E6052" t="s">
        <v>141</v>
      </c>
      <c r="F6052" t="s">
        <v>16892</v>
      </c>
      <c r="G6052" t="s">
        <v>134</v>
      </c>
      <c r="H6052" t="s">
        <v>135</v>
      </c>
      <c r="I6052" t="s">
        <v>136</v>
      </c>
      <c r="J6052" t="s">
        <v>137</v>
      </c>
      <c r="K6052" t="s">
        <v>138</v>
      </c>
      <c r="L6052" t="s">
        <v>16893</v>
      </c>
      <c r="M6052" t="s">
        <v>16894</v>
      </c>
      <c r="N6052">
        <v>0.26361111100000001</v>
      </c>
      <c r="O6052">
        <v>0</v>
      </c>
      <c r="P6052">
        <v>1207</v>
      </c>
      <c r="Q6052">
        <v>1</v>
      </c>
      <c r="R6052">
        <v>0</v>
      </c>
      <c r="S6052">
        <v>8</v>
      </c>
      <c r="T6052">
        <v>559</v>
      </c>
      <c r="U6052">
        <v>18</v>
      </c>
      <c r="V6052">
        <v>16</v>
      </c>
      <c r="W6052">
        <v>0</v>
      </c>
      <c r="X6052">
        <v>74.326326627321976</v>
      </c>
      <c r="Y6052">
        <v>3.3622962846986501E-2</v>
      </c>
      <c r="Z6052">
        <v>0</v>
      </c>
      <c r="AA6052">
        <v>19.558006041648586</v>
      </c>
      <c r="AB6052">
        <v>288.07693167173528</v>
      </c>
      <c r="AC6052">
        <v>2957.4593284484768</v>
      </c>
      <c r="AD6052">
        <v>126.21810834396247</v>
      </c>
      <c r="AE6052">
        <v>3465.6723240959918</v>
      </c>
    </row>
    <row r="6053" spans="1:31" x14ac:dyDescent="0.3">
      <c r="A6053">
        <v>2704475</v>
      </c>
      <c r="B6053">
        <v>1</v>
      </c>
      <c r="C6053" t="s">
        <v>81</v>
      </c>
      <c r="D6053" t="s">
        <v>123</v>
      </c>
      <c r="E6053" t="s">
        <v>184</v>
      </c>
      <c r="F6053" t="s">
        <v>16895</v>
      </c>
      <c r="G6053" t="s">
        <v>186</v>
      </c>
      <c r="H6053" t="s">
        <v>187</v>
      </c>
      <c r="I6053" t="s">
        <v>136</v>
      </c>
      <c r="J6053" t="s">
        <v>137</v>
      </c>
      <c r="K6053" t="s">
        <v>138</v>
      </c>
      <c r="L6053" t="s">
        <v>16896</v>
      </c>
      <c r="M6053" t="s">
        <v>16897</v>
      </c>
      <c r="N6053">
        <v>0.97861111099999998</v>
      </c>
      <c r="O6053">
        <v>0</v>
      </c>
      <c r="P6053">
        <v>0</v>
      </c>
      <c r="Q6053">
        <v>0</v>
      </c>
      <c r="R6053">
        <v>0</v>
      </c>
      <c r="S6053">
        <v>0</v>
      </c>
      <c r="T6053">
        <v>4</v>
      </c>
      <c r="U6053">
        <v>0</v>
      </c>
      <c r="V6053">
        <v>0</v>
      </c>
      <c r="W6053">
        <v>0</v>
      </c>
      <c r="X6053">
        <v>0</v>
      </c>
      <c r="Y6053">
        <v>0</v>
      </c>
      <c r="Z6053">
        <v>0</v>
      </c>
      <c r="AA6053">
        <v>0</v>
      </c>
      <c r="AB6053">
        <v>3.7041922260880003</v>
      </c>
      <c r="AC6053">
        <v>0</v>
      </c>
      <c r="AD6053">
        <v>0</v>
      </c>
      <c r="AE6053">
        <v>3.7041922260880003</v>
      </c>
    </row>
    <row r="6054" spans="1:31" x14ac:dyDescent="0.3">
      <c r="A6054">
        <v>2704453</v>
      </c>
      <c r="B6054">
        <v>2</v>
      </c>
      <c r="C6054" t="s">
        <v>80</v>
      </c>
      <c r="D6054" t="s">
        <v>83</v>
      </c>
      <c r="E6054" t="s">
        <v>132</v>
      </c>
      <c r="F6054" t="s">
        <v>16898</v>
      </c>
      <c r="G6054" t="s">
        <v>134</v>
      </c>
      <c r="H6054" t="s">
        <v>135</v>
      </c>
      <c r="I6054" t="s">
        <v>136</v>
      </c>
      <c r="J6054" t="s">
        <v>137</v>
      </c>
      <c r="K6054" t="s">
        <v>138</v>
      </c>
      <c r="L6054" t="s">
        <v>16894</v>
      </c>
      <c r="M6054" t="s">
        <v>16899</v>
      </c>
      <c r="N6054">
        <v>0.46472222200000002</v>
      </c>
      <c r="O6054">
        <v>0</v>
      </c>
      <c r="P6054">
        <v>1182</v>
      </c>
      <c r="Q6054">
        <v>0</v>
      </c>
      <c r="R6054">
        <v>0</v>
      </c>
      <c r="S6054">
        <v>2</v>
      </c>
      <c r="T6054">
        <v>244</v>
      </c>
      <c r="U6054">
        <v>5</v>
      </c>
      <c r="V6054">
        <v>9</v>
      </c>
      <c r="W6054">
        <v>0</v>
      </c>
      <c r="X6054">
        <v>122.56782778425384</v>
      </c>
      <c r="Y6054">
        <v>0</v>
      </c>
      <c r="Z6054">
        <v>0</v>
      </c>
      <c r="AA6054">
        <v>6.7984804839565252</v>
      </c>
      <c r="AB6054">
        <v>188.86873491000267</v>
      </c>
      <c r="AC6054">
        <v>257.58332289838148</v>
      </c>
      <c r="AD6054">
        <v>63.643392225173585</v>
      </c>
      <c r="AE6054">
        <v>639.46175830176799</v>
      </c>
    </row>
    <row r="6055" spans="1:31" x14ac:dyDescent="0.3">
      <c r="A6055">
        <v>2704486</v>
      </c>
      <c r="B6055">
        <v>1</v>
      </c>
      <c r="C6055" t="s">
        <v>80</v>
      </c>
      <c r="D6055" t="s">
        <v>103</v>
      </c>
      <c r="E6055" t="s">
        <v>132</v>
      </c>
      <c r="F6055" t="s">
        <v>2399</v>
      </c>
      <c r="G6055" t="s">
        <v>134</v>
      </c>
      <c r="H6055" t="s">
        <v>135</v>
      </c>
      <c r="I6055" t="s">
        <v>136</v>
      </c>
      <c r="J6055" t="s">
        <v>137</v>
      </c>
      <c r="K6055" t="s">
        <v>138</v>
      </c>
      <c r="L6055" t="s">
        <v>16900</v>
      </c>
      <c r="M6055" t="s">
        <v>16901</v>
      </c>
      <c r="N6055">
        <v>8.0277776999999995E-2</v>
      </c>
      <c r="O6055">
        <v>6</v>
      </c>
      <c r="P6055">
        <v>355</v>
      </c>
      <c r="Q6055">
        <v>19</v>
      </c>
      <c r="R6055">
        <v>46</v>
      </c>
      <c r="S6055">
        <v>9</v>
      </c>
      <c r="T6055">
        <v>63</v>
      </c>
      <c r="U6055">
        <v>0</v>
      </c>
      <c r="V6055">
        <v>0</v>
      </c>
      <c r="W6055">
        <v>0.36144986804072399</v>
      </c>
      <c r="X6055">
        <v>6.3426772941135052</v>
      </c>
      <c r="Y6055">
        <v>2.9243978204131498</v>
      </c>
      <c r="Z6055">
        <v>1.2426273143800404</v>
      </c>
      <c r="AA6055">
        <v>2.7242621342642526</v>
      </c>
      <c r="AB6055">
        <v>3.0147563764711531</v>
      </c>
      <c r="AC6055">
        <v>0</v>
      </c>
      <c r="AD6055">
        <v>0</v>
      </c>
      <c r="AE6055">
        <v>16.610170807682827</v>
      </c>
    </row>
    <row r="6056" spans="1:31" x14ac:dyDescent="0.3">
      <c r="A6056">
        <v>2704489</v>
      </c>
      <c r="B6056">
        <v>1</v>
      </c>
      <c r="C6056" t="s">
        <v>80</v>
      </c>
      <c r="D6056" t="s">
        <v>82</v>
      </c>
      <c r="E6056" t="s">
        <v>244</v>
      </c>
      <c r="F6056" t="s">
        <v>14569</v>
      </c>
      <c r="G6056" t="s">
        <v>409</v>
      </c>
      <c r="H6056" t="s">
        <v>187</v>
      </c>
      <c r="I6056" t="s">
        <v>136</v>
      </c>
      <c r="J6056" t="s">
        <v>137</v>
      </c>
      <c r="K6056" t="s">
        <v>138</v>
      </c>
      <c r="L6056" t="s">
        <v>16902</v>
      </c>
      <c r="M6056" t="s">
        <v>16903</v>
      </c>
      <c r="N6056">
        <v>0.83111111100000001</v>
      </c>
      <c r="O6056">
        <v>0</v>
      </c>
      <c r="P6056">
        <v>736</v>
      </c>
      <c r="Q6056">
        <v>0</v>
      </c>
      <c r="R6056">
        <v>0</v>
      </c>
      <c r="S6056">
        <v>0</v>
      </c>
      <c r="T6056">
        <v>109</v>
      </c>
      <c r="U6056">
        <v>0</v>
      </c>
      <c r="V6056">
        <v>1</v>
      </c>
      <c r="W6056">
        <v>0</v>
      </c>
      <c r="X6056">
        <v>98.197955645397371</v>
      </c>
      <c r="Y6056">
        <v>0</v>
      </c>
      <c r="Z6056">
        <v>0</v>
      </c>
      <c r="AA6056">
        <v>0</v>
      </c>
      <c r="AB6056">
        <v>51.962857207208955</v>
      </c>
      <c r="AC6056">
        <v>0</v>
      </c>
      <c r="AD6056">
        <v>8.6483233947517508</v>
      </c>
      <c r="AE6056">
        <v>158.80913624735808</v>
      </c>
    </row>
    <row r="6057" spans="1:31" x14ac:dyDescent="0.3">
      <c r="A6057">
        <v>2704536</v>
      </c>
      <c r="B6057">
        <v>1</v>
      </c>
      <c r="C6057" t="s">
        <v>81</v>
      </c>
      <c r="D6057" t="s">
        <v>123</v>
      </c>
      <c r="E6057" t="s">
        <v>132</v>
      </c>
      <c r="F6057" t="s">
        <v>11261</v>
      </c>
      <c r="G6057" t="s">
        <v>134</v>
      </c>
      <c r="H6057" t="s">
        <v>135</v>
      </c>
      <c r="I6057" t="s">
        <v>136</v>
      </c>
      <c r="J6057" t="s">
        <v>137</v>
      </c>
      <c r="K6057" t="s">
        <v>138</v>
      </c>
      <c r="L6057" t="s">
        <v>16904</v>
      </c>
      <c r="M6057" t="s">
        <v>16905</v>
      </c>
      <c r="N6057">
        <v>0.454444444</v>
      </c>
      <c r="O6057">
        <v>3</v>
      </c>
      <c r="P6057">
        <v>382</v>
      </c>
      <c r="Q6057">
        <v>149</v>
      </c>
      <c r="R6057">
        <v>59</v>
      </c>
      <c r="S6057">
        <v>12</v>
      </c>
      <c r="T6057">
        <v>35</v>
      </c>
      <c r="U6057">
        <v>0</v>
      </c>
      <c r="V6057">
        <v>0</v>
      </c>
      <c r="W6057">
        <v>0.26640502117999998</v>
      </c>
      <c r="X6057">
        <v>24.673618373425672</v>
      </c>
      <c r="Y6057">
        <v>81.428695948132514</v>
      </c>
      <c r="Z6057">
        <v>35.964228086200649</v>
      </c>
      <c r="AA6057">
        <v>4.9874927768838457</v>
      </c>
      <c r="AB6057">
        <v>8.8253284481984782</v>
      </c>
      <c r="AC6057">
        <v>0</v>
      </c>
      <c r="AD6057">
        <v>0</v>
      </c>
      <c r="AE6057">
        <v>156.14576865402117</v>
      </c>
    </row>
    <row r="6058" spans="1:31" x14ac:dyDescent="0.3">
      <c r="A6058">
        <v>2695179</v>
      </c>
      <c r="B6058">
        <v>1</v>
      </c>
      <c r="C6058" t="s">
        <v>80</v>
      </c>
      <c r="D6058" t="s">
        <v>84</v>
      </c>
      <c r="E6058" t="s">
        <v>145</v>
      </c>
      <c r="F6058" t="s">
        <v>16906</v>
      </c>
      <c r="G6058" t="s">
        <v>134</v>
      </c>
      <c r="H6058" t="s">
        <v>135</v>
      </c>
      <c r="I6058" t="s">
        <v>136</v>
      </c>
      <c r="J6058" t="s">
        <v>137</v>
      </c>
      <c r="K6058" t="s">
        <v>138</v>
      </c>
      <c r="L6058" t="s">
        <v>16907</v>
      </c>
      <c r="M6058" t="s">
        <v>16908</v>
      </c>
      <c r="N6058">
        <v>1.1613888880000001</v>
      </c>
      <c r="O6058">
        <v>0</v>
      </c>
      <c r="P6058">
        <v>0</v>
      </c>
      <c r="Q6058">
        <v>0</v>
      </c>
      <c r="R6058">
        <v>0</v>
      </c>
      <c r="S6058">
        <v>1</v>
      </c>
      <c r="T6058">
        <v>0</v>
      </c>
      <c r="U6058">
        <v>0</v>
      </c>
      <c r="V6058">
        <v>0</v>
      </c>
      <c r="W6058">
        <v>0</v>
      </c>
      <c r="X6058">
        <v>0</v>
      </c>
      <c r="Y6058">
        <v>0</v>
      </c>
      <c r="Z6058">
        <v>0</v>
      </c>
      <c r="AA6058">
        <v>34.779873166438428</v>
      </c>
      <c r="AB6058">
        <v>0</v>
      </c>
      <c r="AC6058">
        <v>0</v>
      </c>
      <c r="AD6058">
        <v>0</v>
      </c>
      <c r="AE6058">
        <v>34.779873166438428</v>
      </c>
    </row>
    <row r="6059" spans="1:31" x14ac:dyDescent="0.3">
      <c r="A6059">
        <v>2704303</v>
      </c>
      <c r="B6059">
        <v>1</v>
      </c>
      <c r="C6059" t="s">
        <v>80</v>
      </c>
      <c r="D6059" t="s">
        <v>100</v>
      </c>
      <c r="E6059" t="s">
        <v>244</v>
      </c>
      <c r="F6059" t="s">
        <v>16909</v>
      </c>
      <c r="G6059" t="s">
        <v>186</v>
      </c>
      <c r="H6059" t="s">
        <v>187</v>
      </c>
      <c r="I6059" t="s">
        <v>136</v>
      </c>
      <c r="J6059" t="s">
        <v>137</v>
      </c>
      <c r="K6059" t="s">
        <v>138</v>
      </c>
      <c r="L6059" t="s">
        <v>16910</v>
      </c>
      <c r="M6059" t="s">
        <v>16911</v>
      </c>
      <c r="N6059">
        <v>0.77555555499999995</v>
      </c>
      <c r="O6059">
        <v>0</v>
      </c>
      <c r="P6059">
        <v>43</v>
      </c>
      <c r="Q6059">
        <v>0</v>
      </c>
      <c r="R6059">
        <v>2</v>
      </c>
      <c r="S6059">
        <v>0</v>
      </c>
      <c r="T6059">
        <v>3</v>
      </c>
      <c r="U6059">
        <v>0</v>
      </c>
      <c r="V6059">
        <v>0</v>
      </c>
      <c r="W6059">
        <v>0</v>
      </c>
      <c r="X6059">
        <v>13.442143261643517</v>
      </c>
      <c r="Y6059">
        <v>0</v>
      </c>
      <c r="Z6059">
        <v>0.55209453716825596</v>
      </c>
      <c r="AA6059">
        <v>0</v>
      </c>
      <c r="AB6059">
        <v>0.80408826237632081</v>
      </c>
      <c r="AC6059">
        <v>0</v>
      </c>
      <c r="AD6059">
        <v>0</v>
      </c>
      <c r="AE6059">
        <v>14.798326061188096</v>
      </c>
    </row>
    <row r="6060" spans="1:31" x14ac:dyDescent="0.3">
      <c r="A6060">
        <v>2704320</v>
      </c>
      <c r="B6060">
        <v>1</v>
      </c>
      <c r="C6060" t="s">
        <v>80</v>
      </c>
      <c r="D6060" t="s">
        <v>97</v>
      </c>
      <c r="E6060" t="s">
        <v>145</v>
      </c>
      <c r="F6060" t="s">
        <v>16912</v>
      </c>
      <c r="G6060" t="s">
        <v>232</v>
      </c>
      <c r="H6060" t="s">
        <v>135</v>
      </c>
      <c r="I6060" t="s">
        <v>136</v>
      </c>
      <c r="J6060" t="s">
        <v>137</v>
      </c>
      <c r="K6060" t="s">
        <v>138</v>
      </c>
      <c r="L6060" t="s">
        <v>16913</v>
      </c>
      <c r="M6060" t="s">
        <v>16914</v>
      </c>
      <c r="N6060">
        <v>3.8969444439999998</v>
      </c>
      <c r="O6060">
        <v>0</v>
      </c>
      <c r="P6060">
        <v>112</v>
      </c>
      <c r="Q6060">
        <v>0</v>
      </c>
      <c r="R6060">
        <v>13</v>
      </c>
      <c r="S6060">
        <v>0</v>
      </c>
      <c r="T6060">
        <v>13</v>
      </c>
      <c r="U6060">
        <v>0</v>
      </c>
      <c r="V6060">
        <v>0</v>
      </c>
      <c r="W6060">
        <v>0</v>
      </c>
      <c r="X6060">
        <v>86.214430308554626</v>
      </c>
      <c r="Y6060">
        <v>0</v>
      </c>
      <c r="Z6060">
        <v>4.1391898868269505</v>
      </c>
      <c r="AA6060">
        <v>0</v>
      </c>
      <c r="AB6060">
        <v>21.609048742683985</v>
      </c>
      <c r="AC6060">
        <v>0</v>
      </c>
      <c r="AD6060">
        <v>0</v>
      </c>
      <c r="AE6060">
        <v>111.96266893806556</v>
      </c>
    </row>
    <row r="6061" spans="1:31" x14ac:dyDescent="0.3">
      <c r="A6061">
        <v>2704340</v>
      </c>
      <c r="B6061">
        <v>1</v>
      </c>
      <c r="C6061" t="s">
        <v>80</v>
      </c>
      <c r="D6061" t="s">
        <v>105</v>
      </c>
      <c r="E6061" t="s">
        <v>213</v>
      </c>
      <c r="F6061" t="s">
        <v>16915</v>
      </c>
      <c r="G6061" t="s">
        <v>215</v>
      </c>
      <c r="H6061" t="s">
        <v>187</v>
      </c>
      <c r="I6061" t="s">
        <v>136</v>
      </c>
      <c r="J6061" t="s">
        <v>137</v>
      </c>
      <c r="K6061" t="s">
        <v>138</v>
      </c>
      <c r="L6061" t="s">
        <v>16916</v>
      </c>
      <c r="M6061" t="s">
        <v>16917</v>
      </c>
      <c r="N6061">
        <v>0.85750000000000004</v>
      </c>
      <c r="O6061">
        <v>0</v>
      </c>
      <c r="P6061">
        <v>1</v>
      </c>
      <c r="Q6061">
        <v>0</v>
      </c>
      <c r="R6061">
        <v>0</v>
      </c>
      <c r="S6061">
        <v>0</v>
      </c>
      <c r="T6061">
        <v>0</v>
      </c>
      <c r="U6061">
        <v>0</v>
      </c>
      <c r="V6061">
        <v>0</v>
      </c>
      <c r="W6061">
        <v>0</v>
      </c>
      <c r="X6061">
        <v>0.22877197651446601</v>
      </c>
      <c r="Y6061">
        <v>0</v>
      </c>
      <c r="Z6061">
        <v>0</v>
      </c>
      <c r="AA6061">
        <v>0</v>
      </c>
      <c r="AB6061">
        <v>0</v>
      </c>
      <c r="AC6061">
        <v>0</v>
      </c>
      <c r="AD6061">
        <v>0</v>
      </c>
      <c r="AE6061">
        <v>0.22877197651446601</v>
      </c>
    </row>
    <row r="6062" spans="1:31" x14ac:dyDescent="0.3">
      <c r="A6062">
        <v>2704367</v>
      </c>
      <c r="B6062">
        <v>1</v>
      </c>
      <c r="C6062" t="s">
        <v>80</v>
      </c>
      <c r="D6062" t="s">
        <v>86</v>
      </c>
      <c r="E6062" t="s">
        <v>213</v>
      </c>
      <c r="F6062" t="s">
        <v>16918</v>
      </c>
      <c r="G6062" t="s">
        <v>215</v>
      </c>
      <c r="H6062" t="s">
        <v>187</v>
      </c>
      <c r="I6062" t="s">
        <v>136</v>
      </c>
      <c r="J6062" t="s">
        <v>137</v>
      </c>
      <c r="K6062" t="s">
        <v>138</v>
      </c>
      <c r="L6062" t="s">
        <v>16919</v>
      </c>
      <c r="M6062" t="s">
        <v>16920</v>
      </c>
      <c r="N6062">
        <v>2.6902777769999999</v>
      </c>
      <c r="O6062">
        <v>0</v>
      </c>
      <c r="P6062">
        <v>1</v>
      </c>
      <c r="Q6062">
        <v>0</v>
      </c>
      <c r="R6062">
        <v>0</v>
      </c>
      <c r="S6062">
        <v>0</v>
      </c>
      <c r="T6062">
        <v>0</v>
      </c>
      <c r="U6062">
        <v>0</v>
      </c>
      <c r="V6062">
        <v>0</v>
      </c>
      <c r="W6062">
        <v>0</v>
      </c>
      <c r="X6062">
        <v>0.6308930735870707</v>
      </c>
      <c r="Y6062">
        <v>0</v>
      </c>
      <c r="Z6062">
        <v>0</v>
      </c>
      <c r="AA6062">
        <v>0</v>
      </c>
      <c r="AB6062">
        <v>0</v>
      </c>
      <c r="AC6062">
        <v>0</v>
      </c>
      <c r="AD6062">
        <v>0</v>
      </c>
      <c r="AE6062">
        <v>0.6308930735870707</v>
      </c>
    </row>
    <row r="6063" spans="1:31" x14ac:dyDescent="0.3">
      <c r="A6063">
        <v>2704368</v>
      </c>
      <c r="B6063">
        <v>1</v>
      </c>
      <c r="C6063" t="s">
        <v>81</v>
      </c>
      <c r="D6063" t="s">
        <v>121</v>
      </c>
      <c r="E6063" t="s">
        <v>244</v>
      </c>
      <c r="F6063" t="s">
        <v>16921</v>
      </c>
      <c r="G6063" t="s">
        <v>409</v>
      </c>
      <c r="H6063" t="s">
        <v>187</v>
      </c>
      <c r="I6063" t="s">
        <v>136</v>
      </c>
      <c r="J6063" t="s">
        <v>137</v>
      </c>
      <c r="K6063" t="s">
        <v>138</v>
      </c>
      <c r="L6063" t="s">
        <v>16922</v>
      </c>
      <c r="M6063" t="s">
        <v>16923</v>
      </c>
      <c r="N6063">
        <v>2.9449999999999998</v>
      </c>
      <c r="O6063">
        <v>0</v>
      </c>
      <c r="P6063">
        <v>18</v>
      </c>
      <c r="Q6063">
        <v>0</v>
      </c>
      <c r="R6063">
        <v>0</v>
      </c>
      <c r="S6063">
        <v>0</v>
      </c>
      <c r="T6063">
        <v>0</v>
      </c>
      <c r="U6063">
        <v>0</v>
      </c>
      <c r="V6063">
        <v>0</v>
      </c>
      <c r="W6063">
        <v>0</v>
      </c>
      <c r="X6063">
        <v>4.3794592195820803</v>
      </c>
      <c r="Y6063">
        <v>0</v>
      </c>
      <c r="Z6063">
        <v>0</v>
      </c>
      <c r="AA6063">
        <v>0</v>
      </c>
      <c r="AB6063">
        <v>0</v>
      </c>
      <c r="AC6063">
        <v>0</v>
      </c>
      <c r="AD6063">
        <v>0</v>
      </c>
      <c r="AE6063">
        <v>4.3794592195820803</v>
      </c>
    </row>
    <row r="6064" spans="1:31" x14ac:dyDescent="0.3">
      <c r="A6064">
        <v>2704416</v>
      </c>
      <c r="B6064">
        <v>1</v>
      </c>
      <c r="C6064" t="s">
        <v>80</v>
      </c>
      <c r="D6064" t="s">
        <v>102</v>
      </c>
      <c r="E6064" t="s">
        <v>145</v>
      </c>
      <c r="F6064" t="s">
        <v>16924</v>
      </c>
      <c r="G6064" t="s">
        <v>165</v>
      </c>
      <c r="H6064" t="s">
        <v>135</v>
      </c>
      <c r="I6064" t="s">
        <v>136</v>
      </c>
      <c r="J6064" t="s">
        <v>137</v>
      </c>
      <c r="K6064" t="s">
        <v>166</v>
      </c>
      <c r="L6064" t="s">
        <v>16925</v>
      </c>
      <c r="M6064" t="s">
        <v>16926</v>
      </c>
      <c r="N6064">
        <v>2.770277777</v>
      </c>
      <c r="O6064">
        <v>0</v>
      </c>
      <c r="P6064">
        <v>175</v>
      </c>
      <c r="Q6064">
        <v>0</v>
      </c>
      <c r="R6064">
        <v>18</v>
      </c>
      <c r="S6064">
        <v>0</v>
      </c>
      <c r="T6064">
        <v>21</v>
      </c>
      <c r="U6064">
        <v>0</v>
      </c>
      <c r="V6064">
        <v>0</v>
      </c>
      <c r="W6064">
        <v>0</v>
      </c>
      <c r="X6064">
        <v>77.961407829137741</v>
      </c>
      <c r="Y6064">
        <v>0</v>
      </c>
      <c r="Z6064">
        <v>11.011686459108475</v>
      </c>
      <c r="AA6064">
        <v>0</v>
      </c>
      <c r="AB6064">
        <v>15.320831497064743</v>
      </c>
      <c r="AC6064">
        <v>0</v>
      </c>
      <c r="AD6064">
        <v>0</v>
      </c>
      <c r="AE6064">
        <v>104.29392578531096</v>
      </c>
    </row>
    <row r="6065" spans="1:31" x14ac:dyDescent="0.3">
      <c r="A6065">
        <v>2704471</v>
      </c>
      <c r="B6065">
        <v>1</v>
      </c>
      <c r="C6065" t="s">
        <v>81</v>
      </c>
      <c r="D6065" t="s">
        <v>123</v>
      </c>
      <c r="E6065" t="s">
        <v>160</v>
      </c>
      <c r="F6065" t="s">
        <v>16927</v>
      </c>
      <c r="G6065" t="s">
        <v>165</v>
      </c>
      <c r="H6065" t="s">
        <v>135</v>
      </c>
      <c r="I6065" t="s">
        <v>136</v>
      </c>
      <c r="J6065" t="s">
        <v>137</v>
      </c>
      <c r="K6065" t="s">
        <v>166</v>
      </c>
      <c r="L6065" t="s">
        <v>16928</v>
      </c>
      <c r="M6065" t="s">
        <v>16929</v>
      </c>
      <c r="N6065">
        <v>1.854166666</v>
      </c>
      <c r="O6065">
        <v>1</v>
      </c>
      <c r="P6065">
        <v>128</v>
      </c>
      <c r="Q6065">
        <v>3</v>
      </c>
      <c r="R6065">
        <v>47</v>
      </c>
      <c r="S6065">
        <v>2</v>
      </c>
      <c r="T6065">
        <v>16</v>
      </c>
      <c r="U6065">
        <v>0</v>
      </c>
      <c r="V6065">
        <v>0</v>
      </c>
      <c r="W6065">
        <v>0.36104382947416663</v>
      </c>
      <c r="X6065">
        <v>28.034783457493138</v>
      </c>
      <c r="Y6065">
        <v>3.5277286647632322</v>
      </c>
      <c r="Z6065">
        <v>48.937018342211026</v>
      </c>
      <c r="AA6065">
        <v>6.8801586476760361</v>
      </c>
      <c r="AB6065">
        <v>20.867900240886609</v>
      </c>
      <c r="AC6065">
        <v>0</v>
      </c>
      <c r="AD6065">
        <v>0</v>
      </c>
      <c r="AE6065">
        <v>108.60863318250422</v>
      </c>
    </row>
    <row r="6066" spans="1:31" x14ac:dyDescent="0.3">
      <c r="A6066">
        <v>2704483</v>
      </c>
      <c r="B6066">
        <v>1</v>
      </c>
      <c r="C6066" t="s">
        <v>81</v>
      </c>
      <c r="D6066" t="s">
        <v>123</v>
      </c>
      <c r="E6066" t="s">
        <v>160</v>
      </c>
      <c r="F6066" t="s">
        <v>2029</v>
      </c>
      <c r="G6066" t="s">
        <v>165</v>
      </c>
      <c r="H6066" t="s">
        <v>135</v>
      </c>
      <c r="I6066" t="s">
        <v>136</v>
      </c>
      <c r="J6066" t="s">
        <v>137</v>
      </c>
      <c r="K6066" t="s">
        <v>166</v>
      </c>
      <c r="L6066" t="s">
        <v>16930</v>
      </c>
      <c r="M6066" t="s">
        <v>16931</v>
      </c>
      <c r="N6066">
        <v>1.6955555550000001</v>
      </c>
      <c r="O6066">
        <v>1</v>
      </c>
      <c r="P6066">
        <v>960</v>
      </c>
      <c r="Q6066">
        <v>25</v>
      </c>
      <c r="R6066">
        <v>135</v>
      </c>
      <c r="S6066">
        <v>3</v>
      </c>
      <c r="T6066">
        <v>103</v>
      </c>
      <c r="U6066">
        <v>0</v>
      </c>
      <c r="V6066">
        <v>0</v>
      </c>
      <c r="W6066">
        <v>0.33069992807749998</v>
      </c>
      <c r="X6066">
        <v>175.70325842692392</v>
      </c>
      <c r="Y6066">
        <v>25.335181188503491</v>
      </c>
      <c r="Z6066">
        <v>101.69860336909542</v>
      </c>
      <c r="AA6066">
        <v>10.271027322656122</v>
      </c>
      <c r="AB6066">
        <v>65.905288827882131</v>
      </c>
      <c r="AC6066">
        <v>0</v>
      </c>
      <c r="AD6066">
        <v>0</v>
      </c>
      <c r="AE6066">
        <v>379.24405906313859</v>
      </c>
    </row>
    <row r="6067" spans="1:31" x14ac:dyDescent="0.3">
      <c r="A6067">
        <v>2704503</v>
      </c>
      <c r="B6067">
        <v>1</v>
      </c>
      <c r="C6067" t="s">
        <v>81</v>
      </c>
      <c r="D6067" t="s">
        <v>118</v>
      </c>
      <c r="E6067" t="s">
        <v>213</v>
      </c>
      <c r="F6067" t="s">
        <v>16932</v>
      </c>
      <c r="G6067" t="s">
        <v>688</v>
      </c>
      <c r="H6067" t="s">
        <v>187</v>
      </c>
      <c r="I6067" t="s">
        <v>136</v>
      </c>
      <c r="J6067" t="s">
        <v>137</v>
      </c>
      <c r="K6067" t="s">
        <v>138</v>
      </c>
      <c r="L6067" t="s">
        <v>16933</v>
      </c>
      <c r="M6067" t="s">
        <v>16934</v>
      </c>
      <c r="N6067">
        <v>1.4838888880000001</v>
      </c>
      <c r="O6067">
        <v>0</v>
      </c>
      <c r="P6067">
        <v>1</v>
      </c>
      <c r="Q6067">
        <v>0</v>
      </c>
      <c r="R6067">
        <v>0</v>
      </c>
      <c r="S6067">
        <v>0</v>
      </c>
      <c r="T6067">
        <v>0</v>
      </c>
      <c r="U6067">
        <v>0</v>
      </c>
      <c r="V6067">
        <v>0</v>
      </c>
      <c r="W6067">
        <v>0</v>
      </c>
      <c r="X6067">
        <v>0.27638731726166665</v>
      </c>
      <c r="Y6067">
        <v>0</v>
      </c>
      <c r="Z6067">
        <v>0</v>
      </c>
      <c r="AA6067">
        <v>0</v>
      </c>
      <c r="AB6067">
        <v>0</v>
      </c>
      <c r="AC6067">
        <v>0</v>
      </c>
      <c r="AD6067">
        <v>0</v>
      </c>
      <c r="AE6067">
        <v>0.27638731726166665</v>
      </c>
    </row>
    <row r="6068" spans="1:31" x14ac:dyDescent="0.3">
      <c r="A6068">
        <v>2704509</v>
      </c>
      <c r="B6068">
        <v>1</v>
      </c>
      <c r="C6068" t="s">
        <v>81</v>
      </c>
      <c r="D6068" t="s">
        <v>119</v>
      </c>
      <c r="E6068" t="s">
        <v>145</v>
      </c>
      <c r="F6068" t="s">
        <v>16935</v>
      </c>
      <c r="G6068" t="s">
        <v>176</v>
      </c>
      <c r="H6068" t="s">
        <v>135</v>
      </c>
      <c r="I6068" t="s">
        <v>136</v>
      </c>
      <c r="J6068" t="s">
        <v>137</v>
      </c>
      <c r="K6068" t="s">
        <v>138</v>
      </c>
      <c r="L6068" t="s">
        <v>16936</v>
      </c>
      <c r="M6068" t="s">
        <v>16937</v>
      </c>
      <c r="N6068">
        <v>0.79888888800000002</v>
      </c>
      <c r="O6068">
        <v>0</v>
      </c>
      <c r="P6068">
        <v>243</v>
      </c>
      <c r="Q6068">
        <v>0</v>
      </c>
      <c r="R6068">
        <v>4</v>
      </c>
      <c r="S6068">
        <v>0</v>
      </c>
      <c r="T6068">
        <v>12</v>
      </c>
      <c r="U6068">
        <v>0</v>
      </c>
      <c r="V6068">
        <v>0</v>
      </c>
      <c r="W6068">
        <v>0</v>
      </c>
      <c r="X6068">
        <v>15.871744487407772</v>
      </c>
      <c r="Y6068">
        <v>0</v>
      </c>
      <c r="Z6068">
        <v>0.51110161882901017</v>
      </c>
      <c r="AA6068">
        <v>0</v>
      </c>
      <c r="AB6068">
        <v>1.743898163965075</v>
      </c>
      <c r="AC6068">
        <v>0</v>
      </c>
      <c r="AD6068">
        <v>0</v>
      </c>
      <c r="AE6068">
        <v>18.126744270201858</v>
      </c>
    </row>
    <row r="6069" spans="1:31" x14ac:dyDescent="0.3">
      <c r="A6069">
        <v>2704513</v>
      </c>
      <c r="B6069">
        <v>1</v>
      </c>
      <c r="C6069" t="s">
        <v>81</v>
      </c>
      <c r="D6069" t="s">
        <v>128</v>
      </c>
      <c r="E6069" t="s">
        <v>428</v>
      </c>
      <c r="F6069" t="s">
        <v>16938</v>
      </c>
      <c r="G6069" t="s">
        <v>16939</v>
      </c>
      <c r="H6069" t="s">
        <v>187</v>
      </c>
      <c r="I6069" t="s">
        <v>136</v>
      </c>
      <c r="J6069" t="s">
        <v>137</v>
      </c>
      <c r="K6069" t="s">
        <v>138</v>
      </c>
      <c r="L6069" t="s">
        <v>16940</v>
      </c>
      <c r="M6069" t="s">
        <v>16941</v>
      </c>
      <c r="N6069">
        <v>1.0494444439999999</v>
      </c>
      <c r="O6069">
        <v>0</v>
      </c>
      <c r="P6069">
        <v>71</v>
      </c>
      <c r="Q6069">
        <v>0</v>
      </c>
      <c r="R6069">
        <v>0</v>
      </c>
      <c r="S6069">
        <v>0</v>
      </c>
      <c r="T6069">
        <v>1</v>
      </c>
      <c r="U6069">
        <v>0</v>
      </c>
      <c r="V6069">
        <v>0</v>
      </c>
      <c r="W6069">
        <v>0</v>
      </c>
      <c r="X6069">
        <v>10.909218371385812</v>
      </c>
      <c r="Y6069">
        <v>0</v>
      </c>
      <c r="Z6069">
        <v>0</v>
      </c>
      <c r="AA6069">
        <v>0</v>
      </c>
      <c r="AB6069">
        <v>0.29006708830218253</v>
      </c>
      <c r="AC6069">
        <v>0</v>
      </c>
      <c r="AD6069">
        <v>0</v>
      </c>
      <c r="AE6069">
        <v>11.199285459687994</v>
      </c>
    </row>
    <row r="6070" spans="1:31" x14ac:dyDescent="0.3">
      <c r="A6070">
        <v>2704533</v>
      </c>
      <c r="B6070">
        <v>1</v>
      </c>
      <c r="C6070" t="s">
        <v>80</v>
      </c>
      <c r="D6070" t="s">
        <v>106</v>
      </c>
      <c r="E6070" t="s">
        <v>213</v>
      </c>
      <c r="F6070" t="s">
        <v>16942</v>
      </c>
      <c r="G6070" t="s">
        <v>215</v>
      </c>
      <c r="H6070" t="s">
        <v>187</v>
      </c>
      <c r="I6070" t="s">
        <v>136</v>
      </c>
      <c r="J6070" t="s">
        <v>137</v>
      </c>
      <c r="K6070" t="s">
        <v>138</v>
      </c>
      <c r="L6070" t="s">
        <v>16943</v>
      </c>
      <c r="M6070" t="s">
        <v>16944</v>
      </c>
      <c r="N6070">
        <v>0.70444444399999995</v>
      </c>
      <c r="O6070">
        <v>0</v>
      </c>
      <c r="P6070">
        <v>1</v>
      </c>
      <c r="Q6070">
        <v>0</v>
      </c>
      <c r="R6070">
        <v>0</v>
      </c>
      <c r="S6070">
        <v>0</v>
      </c>
      <c r="T6070">
        <v>0</v>
      </c>
      <c r="U6070">
        <v>0</v>
      </c>
      <c r="V6070">
        <v>0</v>
      </c>
      <c r="W6070">
        <v>0</v>
      </c>
      <c r="X6070">
        <v>4.9413682364355558E-3</v>
      </c>
      <c r="Y6070">
        <v>0</v>
      </c>
      <c r="Z6070">
        <v>0</v>
      </c>
      <c r="AA6070">
        <v>0</v>
      </c>
      <c r="AB6070">
        <v>0</v>
      </c>
      <c r="AC6070">
        <v>0</v>
      </c>
      <c r="AD6070">
        <v>0</v>
      </c>
      <c r="AE6070">
        <v>4.9413682364355558E-3</v>
      </c>
    </row>
    <row r="6071" spans="1:31" x14ac:dyDescent="0.3">
      <c r="A6071">
        <v>2704578</v>
      </c>
      <c r="B6071">
        <v>1</v>
      </c>
      <c r="C6071" t="s">
        <v>80</v>
      </c>
      <c r="D6071" t="s">
        <v>92</v>
      </c>
      <c r="E6071" t="s">
        <v>160</v>
      </c>
      <c r="F6071" t="s">
        <v>16945</v>
      </c>
      <c r="G6071" t="s">
        <v>134</v>
      </c>
      <c r="H6071" t="s">
        <v>135</v>
      </c>
      <c r="I6071" t="s">
        <v>136</v>
      </c>
      <c r="J6071" t="s">
        <v>137</v>
      </c>
      <c r="K6071" t="s">
        <v>138</v>
      </c>
      <c r="L6071" t="s">
        <v>16946</v>
      </c>
      <c r="M6071" t="s">
        <v>16947</v>
      </c>
      <c r="N6071">
        <v>6.3888888000000005E-2</v>
      </c>
      <c r="O6071">
        <v>0</v>
      </c>
      <c r="P6071">
        <v>41</v>
      </c>
      <c r="Q6071">
        <v>0</v>
      </c>
      <c r="R6071">
        <v>14</v>
      </c>
      <c r="S6071">
        <v>2</v>
      </c>
      <c r="T6071">
        <v>12</v>
      </c>
      <c r="U6071">
        <v>0</v>
      </c>
      <c r="V6071">
        <v>0</v>
      </c>
      <c r="W6071">
        <v>0</v>
      </c>
      <c r="X6071">
        <v>0.76584106094552562</v>
      </c>
      <c r="Y6071">
        <v>0</v>
      </c>
      <c r="Z6071">
        <v>0.31408257837451392</v>
      </c>
      <c r="AA6071">
        <v>2.3914891254390334</v>
      </c>
      <c r="AB6071">
        <v>1.18309925651834</v>
      </c>
      <c r="AC6071">
        <v>0</v>
      </c>
      <c r="AD6071">
        <v>0</v>
      </c>
      <c r="AE6071">
        <v>4.6545120212774131</v>
      </c>
    </row>
    <row r="6072" spans="1:31" x14ac:dyDescent="0.3">
      <c r="A6072">
        <v>2704583</v>
      </c>
      <c r="B6072">
        <v>1</v>
      </c>
      <c r="C6072" t="s">
        <v>80</v>
      </c>
      <c r="D6072" t="s">
        <v>93</v>
      </c>
      <c r="E6072" t="s">
        <v>160</v>
      </c>
      <c r="F6072" t="s">
        <v>16856</v>
      </c>
      <c r="G6072" t="s">
        <v>409</v>
      </c>
      <c r="H6072" t="s">
        <v>135</v>
      </c>
      <c r="I6072" t="s">
        <v>136</v>
      </c>
      <c r="J6072" t="s">
        <v>137</v>
      </c>
      <c r="K6072" t="s">
        <v>138</v>
      </c>
      <c r="L6072" t="s">
        <v>16948</v>
      </c>
      <c r="M6072" t="s">
        <v>16949</v>
      </c>
      <c r="N6072">
        <v>7.3055554999999994E-2</v>
      </c>
      <c r="O6072">
        <v>0</v>
      </c>
      <c r="P6072">
        <v>241</v>
      </c>
      <c r="Q6072">
        <v>3</v>
      </c>
      <c r="R6072">
        <v>40</v>
      </c>
      <c r="S6072">
        <v>5</v>
      </c>
      <c r="T6072">
        <v>36</v>
      </c>
      <c r="U6072">
        <v>0</v>
      </c>
      <c r="V6072">
        <v>0</v>
      </c>
      <c r="W6072">
        <v>0</v>
      </c>
      <c r="X6072">
        <v>2.5181193565803697</v>
      </c>
      <c r="Y6072">
        <v>3.9180760463892486</v>
      </c>
      <c r="Z6072">
        <v>4.9668062287152246</v>
      </c>
      <c r="AA6072">
        <v>3.285795048730527</v>
      </c>
      <c r="AB6072">
        <v>2.9128458005941842</v>
      </c>
      <c r="AC6072">
        <v>0</v>
      </c>
      <c r="AD6072">
        <v>0</v>
      </c>
      <c r="AE6072">
        <v>17.601642481009556</v>
      </c>
    </row>
    <row r="6073" spans="1:31" x14ac:dyDescent="0.3">
      <c r="A6073">
        <v>2704589</v>
      </c>
      <c r="B6073">
        <v>1</v>
      </c>
      <c r="C6073" t="s">
        <v>81</v>
      </c>
      <c r="D6073" t="s">
        <v>122</v>
      </c>
      <c r="E6073" t="s">
        <v>160</v>
      </c>
      <c r="F6073" t="s">
        <v>4657</v>
      </c>
      <c r="G6073" t="s">
        <v>134</v>
      </c>
      <c r="H6073" t="s">
        <v>135</v>
      </c>
      <c r="I6073" t="s">
        <v>136</v>
      </c>
      <c r="J6073" t="s">
        <v>137</v>
      </c>
      <c r="K6073" t="s">
        <v>138</v>
      </c>
      <c r="L6073" t="s">
        <v>16950</v>
      </c>
      <c r="M6073" t="s">
        <v>16951</v>
      </c>
      <c r="N6073">
        <v>0.84888888799999995</v>
      </c>
      <c r="O6073">
        <v>16</v>
      </c>
      <c r="P6073">
        <v>875</v>
      </c>
      <c r="Q6073">
        <v>72</v>
      </c>
      <c r="R6073">
        <v>40</v>
      </c>
      <c r="S6073">
        <v>16</v>
      </c>
      <c r="T6073">
        <v>43</v>
      </c>
      <c r="U6073">
        <v>0</v>
      </c>
      <c r="V6073">
        <v>1</v>
      </c>
      <c r="W6073">
        <v>2.9608596771553253</v>
      </c>
      <c r="X6073">
        <v>88.277727584730215</v>
      </c>
      <c r="Y6073">
        <v>83.668941545815457</v>
      </c>
      <c r="Z6073">
        <v>19.222781932510884</v>
      </c>
      <c r="AA6073">
        <v>62.546852655634595</v>
      </c>
      <c r="AB6073">
        <v>22.047072546559392</v>
      </c>
      <c r="AC6073">
        <v>0</v>
      </c>
      <c r="AD6073">
        <v>1.4649480389418885</v>
      </c>
      <c r="AE6073">
        <v>280.18918398134775</v>
      </c>
    </row>
    <row r="6074" spans="1:31" x14ac:dyDescent="0.3">
      <c r="A6074">
        <v>2685221</v>
      </c>
      <c r="B6074">
        <v>1</v>
      </c>
      <c r="C6074" t="s">
        <v>80</v>
      </c>
      <c r="D6074" t="s">
        <v>94</v>
      </c>
      <c r="E6074" t="s">
        <v>160</v>
      </c>
      <c r="F6074" t="s">
        <v>9752</v>
      </c>
      <c r="G6074" t="s">
        <v>409</v>
      </c>
      <c r="H6074" t="s">
        <v>135</v>
      </c>
      <c r="I6074" t="s">
        <v>136</v>
      </c>
      <c r="J6074" t="s">
        <v>137</v>
      </c>
      <c r="K6074" t="s">
        <v>138</v>
      </c>
      <c r="L6074" t="s">
        <v>16952</v>
      </c>
      <c r="M6074" t="s">
        <v>16953</v>
      </c>
      <c r="N6074">
        <v>0.222222222</v>
      </c>
      <c r="O6074">
        <v>0</v>
      </c>
      <c r="P6074">
        <v>350</v>
      </c>
      <c r="Q6074">
        <v>3</v>
      </c>
      <c r="R6074">
        <v>1</v>
      </c>
      <c r="S6074">
        <v>3</v>
      </c>
      <c r="T6074">
        <v>24</v>
      </c>
      <c r="U6074">
        <v>0</v>
      </c>
      <c r="V6074">
        <v>0</v>
      </c>
      <c r="W6074">
        <v>0</v>
      </c>
      <c r="X6074">
        <v>7.0253826330129732</v>
      </c>
      <c r="Y6074">
        <v>6.2082731745362025</v>
      </c>
      <c r="Z6074">
        <v>0.23235381427925211</v>
      </c>
      <c r="AA6074">
        <v>0.77887656167169628</v>
      </c>
      <c r="AB6074">
        <v>0.63450692586650859</v>
      </c>
      <c r="AC6074">
        <v>0</v>
      </c>
      <c r="AD6074">
        <v>0</v>
      </c>
      <c r="AE6074">
        <v>14.879393109366633</v>
      </c>
    </row>
    <row r="6075" spans="1:31" x14ac:dyDescent="0.3">
      <c r="A6075">
        <v>2685243</v>
      </c>
      <c r="B6075">
        <v>1</v>
      </c>
      <c r="C6075" t="s">
        <v>80</v>
      </c>
      <c r="D6075" t="s">
        <v>94</v>
      </c>
      <c r="E6075" t="s">
        <v>145</v>
      </c>
      <c r="F6075" t="s">
        <v>8782</v>
      </c>
      <c r="G6075" t="s">
        <v>176</v>
      </c>
      <c r="H6075" t="s">
        <v>135</v>
      </c>
      <c r="I6075" t="s">
        <v>136</v>
      </c>
      <c r="J6075" t="s">
        <v>137</v>
      </c>
      <c r="K6075" t="s">
        <v>138</v>
      </c>
      <c r="L6075" t="s">
        <v>16954</v>
      </c>
      <c r="M6075" t="s">
        <v>16955</v>
      </c>
      <c r="N6075">
        <v>1.1583333330000001</v>
      </c>
      <c r="O6075">
        <v>0</v>
      </c>
      <c r="P6075">
        <v>218</v>
      </c>
      <c r="Q6075">
        <v>0</v>
      </c>
      <c r="R6075">
        <v>0</v>
      </c>
      <c r="S6075">
        <v>3</v>
      </c>
      <c r="T6075">
        <v>7</v>
      </c>
      <c r="U6075">
        <v>0</v>
      </c>
      <c r="V6075">
        <v>0</v>
      </c>
      <c r="W6075">
        <v>0</v>
      </c>
      <c r="X6075">
        <v>18.037721389761657</v>
      </c>
      <c r="Y6075">
        <v>0</v>
      </c>
      <c r="Z6075">
        <v>0</v>
      </c>
      <c r="AA6075">
        <v>4.2435672848658372</v>
      </c>
      <c r="AB6075">
        <v>0.87324765886315381</v>
      </c>
      <c r="AC6075">
        <v>0</v>
      </c>
      <c r="AD6075">
        <v>0</v>
      </c>
      <c r="AE6075">
        <v>23.154536333490647</v>
      </c>
    </row>
    <row r="6076" spans="1:31" x14ac:dyDescent="0.3">
      <c r="A6076">
        <v>2691343</v>
      </c>
      <c r="B6076">
        <v>1</v>
      </c>
      <c r="C6076" t="s">
        <v>80</v>
      </c>
      <c r="D6076" t="s">
        <v>90</v>
      </c>
      <c r="E6076" t="s">
        <v>141</v>
      </c>
      <c r="F6076" t="s">
        <v>16956</v>
      </c>
      <c r="G6076" t="s">
        <v>147</v>
      </c>
      <c r="H6076" t="s">
        <v>135</v>
      </c>
      <c r="I6076" t="s">
        <v>136</v>
      </c>
      <c r="J6076" t="s">
        <v>3</v>
      </c>
      <c r="K6076" t="s">
        <v>138</v>
      </c>
      <c r="L6076" t="s">
        <v>16957</v>
      </c>
      <c r="M6076" t="s">
        <v>16958</v>
      </c>
      <c r="N6076">
        <v>1.5633333330000001</v>
      </c>
      <c r="O6076">
        <v>0</v>
      </c>
      <c r="P6076">
        <v>3244</v>
      </c>
      <c r="Q6076">
        <v>0</v>
      </c>
      <c r="R6076">
        <v>0</v>
      </c>
      <c r="S6076">
        <v>1</v>
      </c>
      <c r="T6076">
        <v>615</v>
      </c>
      <c r="U6076">
        <v>0</v>
      </c>
      <c r="V6076">
        <v>4</v>
      </c>
      <c r="W6076">
        <v>0</v>
      </c>
      <c r="X6076">
        <v>882.63169848133771</v>
      </c>
      <c r="Y6076">
        <v>0</v>
      </c>
      <c r="Z6076">
        <v>0</v>
      </c>
      <c r="AA6076">
        <v>12.32132305946746</v>
      </c>
      <c r="AB6076">
        <v>611.91066373198942</v>
      </c>
      <c r="AC6076">
        <v>0</v>
      </c>
      <c r="AD6076">
        <v>37.405697038857085</v>
      </c>
      <c r="AE6076">
        <v>1544.2693823116517</v>
      </c>
    </row>
    <row r="6077" spans="1:31" x14ac:dyDescent="0.3">
      <c r="A6077">
        <v>2691343</v>
      </c>
      <c r="B6077">
        <v>2</v>
      </c>
      <c r="C6077" t="s">
        <v>80</v>
      </c>
      <c r="D6077" t="s">
        <v>90</v>
      </c>
      <c r="E6077" t="s">
        <v>145</v>
      </c>
      <c r="F6077" t="s">
        <v>16959</v>
      </c>
      <c r="G6077" t="s">
        <v>147</v>
      </c>
      <c r="H6077" t="s">
        <v>135</v>
      </c>
      <c r="I6077" t="s">
        <v>136</v>
      </c>
      <c r="J6077" t="s">
        <v>3</v>
      </c>
      <c r="K6077" t="s">
        <v>138</v>
      </c>
      <c r="L6077" t="s">
        <v>16958</v>
      </c>
      <c r="M6077" t="s">
        <v>16960</v>
      </c>
      <c r="N6077">
        <v>0.23944444400000001</v>
      </c>
      <c r="O6077">
        <v>0</v>
      </c>
      <c r="P6077">
        <v>2121</v>
      </c>
      <c r="Q6077">
        <v>0</v>
      </c>
      <c r="R6077">
        <v>0</v>
      </c>
      <c r="S6077">
        <v>1</v>
      </c>
      <c r="T6077">
        <v>552</v>
      </c>
      <c r="U6077">
        <v>0</v>
      </c>
      <c r="V6077">
        <v>4</v>
      </c>
      <c r="W6077">
        <v>0</v>
      </c>
      <c r="X6077">
        <v>81.981085124216008</v>
      </c>
      <c r="Y6077">
        <v>0</v>
      </c>
      <c r="Z6077">
        <v>0</v>
      </c>
      <c r="AA6077">
        <v>1.8458662577785667</v>
      </c>
      <c r="AB6077">
        <v>82.767397177463167</v>
      </c>
      <c r="AC6077">
        <v>0</v>
      </c>
      <c r="AD6077">
        <v>5.6845863781660437</v>
      </c>
      <c r="AE6077">
        <v>172.27893493762377</v>
      </c>
    </row>
    <row r="6078" spans="1:31" x14ac:dyDescent="0.3">
      <c r="A6078">
        <v>2698698</v>
      </c>
      <c r="B6078">
        <v>1</v>
      </c>
      <c r="C6078" t="s">
        <v>80</v>
      </c>
      <c r="D6078" t="s">
        <v>90</v>
      </c>
      <c r="E6078" t="s">
        <v>244</v>
      </c>
      <c r="F6078" t="s">
        <v>1698</v>
      </c>
      <c r="G6078" t="s">
        <v>165</v>
      </c>
      <c r="H6078" t="s">
        <v>187</v>
      </c>
      <c r="I6078" t="s">
        <v>136</v>
      </c>
      <c r="J6078" t="s">
        <v>137</v>
      </c>
      <c r="K6078" t="s">
        <v>166</v>
      </c>
      <c r="L6078" t="s">
        <v>16961</v>
      </c>
      <c r="M6078" t="s">
        <v>16962</v>
      </c>
      <c r="N6078">
        <v>8.3791666659999997</v>
      </c>
      <c r="O6078">
        <v>0</v>
      </c>
      <c r="P6078">
        <v>809</v>
      </c>
      <c r="Q6078">
        <v>0</v>
      </c>
      <c r="R6078">
        <v>0</v>
      </c>
      <c r="S6078">
        <v>0</v>
      </c>
      <c r="T6078">
        <v>87</v>
      </c>
      <c r="U6078">
        <v>0</v>
      </c>
      <c r="V6078">
        <v>0</v>
      </c>
      <c r="W6078">
        <v>0</v>
      </c>
      <c r="X6078">
        <v>1260.0757622762362</v>
      </c>
      <c r="Y6078">
        <v>0</v>
      </c>
      <c r="Z6078">
        <v>0</v>
      </c>
      <c r="AA6078">
        <v>0</v>
      </c>
      <c r="AB6078">
        <v>457.71178828911002</v>
      </c>
      <c r="AC6078">
        <v>0</v>
      </c>
      <c r="AD6078">
        <v>0</v>
      </c>
      <c r="AE6078">
        <v>1717.7875505653462</v>
      </c>
    </row>
    <row r="6079" spans="1:31" x14ac:dyDescent="0.3">
      <c r="A6079">
        <v>2702814</v>
      </c>
      <c r="B6079">
        <v>1</v>
      </c>
      <c r="C6079" t="s">
        <v>80</v>
      </c>
      <c r="D6079" t="s">
        <v>104</v>
      </c>
      <c r="E6079" t="s">
        <v>160</v>
      </c>
      <c r="F6079" t="s">
        <v>9111</v>
      </c>
      <c r="G6079" t="s">
        <v>134</v>
      </c>
      <c r="H6079" t="s">
        <v>135</v>
      </c>
      <c r="I6079" t="s">
        <v>136</v>
      </c>
      <c r="J6079" t="s">
        <v>137</v>
      </c>
      <c r="K6079" t="s">
        <v>138</v>
      </c>
      <c r="L6079" t="s">
        <v>16963</v>
      </c>
      <c r="M6079" t="s">
        <v>16964</v>
      </c>
      <c r="N6079">
        <v>0.29166666600000002</v>
      </c>
      <c r="O6079">
        <v>10</v>
      </c>
      <c r="P6079">
        <v>0</v>
      </c>
      <c r="Q6079">
        <v>74</v>
      </c>
      <c r="R6079">
        <v>0</v>
      </c>
      <c r="S6079">
        <v>25</v>
      </c>
      <c r="T6079">
        <v>2</v>
      </c>
      <c r="U6079">
        <v>0</v>
      </c>
      <c r="V6079">
        <v>0</v>
      </c>
      <c r="W6079">
        <v>3.8874874275598388</v>
      </c>
      <c r="X6079">
        <v>0</v>
      </c>
      <c r="Y6079">
        <v>83.645645935103843</v>
      </c>
      <c r="Z6079">
        <v>0</v>
      </c>
      <c r="AA6079">
        <v>43.967863999188694</v>
      </c>
      <c r="AB6079">
        <v>3.344764241800513</v>
      </c>
      <c r="AC6079">
        <v>0</v>
      </c>
      <c r="AD6079">
        <v>0</v>
      </c>
      <c r="AE6079">
        <v>134.84576160365287</v>
      </c>
    </row>
    <row r="6080" spans="1:31" x14ac:dyDescent="0.3">
      <c r="A6080">
        <v>2703745</v>
      </c>
      <c r="B6080">
        <v>1</v>
      </c>
      <c r="C6080" t="s">
        <v>80</v>
      </c>
      <c r="D6080" t="s">
        <v>85</v>
      </c>
      <c r="E6080" t="s">
        <v>244</v>
      </c>
      <c r="F6080" t="s">
        <v>15311</v>
      </c>
      <c r="G6080" t="s">
        <v>165</v>
      </c>
      <c r="H6080" t="s">
        <v>187</v>
      </c>
      <c r="I6080" t="s">
        <v>136</v>
      </c>
      <c r="J6080" t="s">
        <v>137</v>
      </c>
      <c r="K6080" t="s">
        <v>166</v>
      </c>
      <c r="L6080" t="s">
        <v>16965</v>
      </c>
      <c r="M6080" t="s">
        <v>16966</v>
      </c>
      <c r="N6080">
        <v>1.1274999999999999</v>
      </c>
      <c r="O6080">
        <v>0</v>
      </c>
      <c r="P6080">
        <v>403</v>
      </c>
      <c r="Q6080">
        <v>0</v>
      </c>
      <c r="R6080">
        <v>0</v>
      </c>
      <c r="S6080">
        <v>0</v>
      </c>
      <c r="T6080">
        <v>54</v>
      </c>
      <c r="U6080">
        <v>0</v>
      </c>
      <c r="V6080">
        <v>0</v>
      </c>
      <c r="W6080">
        <v>0</v>
      </c>
      <c r="X6080">
        <v>80.715914537208448</v>
      </c>
      <c r="Y6080">
        <v>0</v>
      </c>
      <c r="Z6080">
        <v>0</v>
      </c>
      <c r="AA6080">
        <v>0</v>
      </c>
      <c r="AB6080">
        <v>58.701550091541996</v>
      </c>
      <c r="AC6080">
        <v>0</v>
      </c>
      <c r="AD6080">
        <v>0</v>
      </c>
      <c r="AE6080">
        <v>139.41746462875045</v>
      </c>
    </row>
    <row r="6081" spans="1:31" x14ac:dyDescent="0.3">
      <c r="A6081">
        <v>2704390</v>
      </c>
      <c r="B6081">
        <v>1</v>
      </c>
      <c r="C6081" t="s">
        <v>80</v>
      </c>
      <c r="D6081" t="s">
        <v>100</v>
      </c>
      <c r="E6081" t="s">
        <v>160</v>
      </c>
      <c r="F6081" t="s">
        <v>7309</v>
      </c>
      <c r="G6081" t="s">
        <v>165</v>
      </c>
      <c r="H6081" t="s">
        <v>135</v>
      </c>
      <c r="I6081" t="s">
        <v>136</v>
      </c>
      <c r="J6081" t="s">
        <v>137</v>
      </c>
      <c r="K6081" t="s">
        <v>166</v>
      </c>
      <c r="L6081" t="s">
        <v>16967</v>
      </c>
      <c r="M6081" t="s">
        <v>16968</v>
      </c>
      <c r="N6081">
        <v>3.7205555549999998</v>
      </c>
      <c r="O6081">
        <v>0</v>
      </c>
      <c r="P6081">
        <v>771</v>
      </c>
      <c r="Q6081">
        <v>2</v>
      </c>
      <c r="R6081">
        <v>35</v>
      </c>
      <c r="S6081">
        <v>12</v>
      </c>
      <c r="T6081">
        <v>129</v>
      </c>
      <c r="U6081">
        <v>3</v>
      </c>
      <c r="V6081">
        <v>3</v>
      </c>
      <c r="W6081">
        <v>0</v>
      </c>
      <c r="X6081">
        <v>633.02218448073495</v>
      </c>
      <c r="Y6081">
        <v>5.7164419962207127</v>
      </c>
      <c r="Z6081">
        <v>99.813182073909388</v>
      </c>
      <c r="AA6081">
        <v>270.71487093562689</v>
      </c>
      <c r="AB6081">
        <v>403.17884467805419</v>
      </c>
      <c r="AC6081">
        <v>707.75127476119178</v>
      </c>
      <c r="AD6081">
        <v>650.45271612177839</v>
      </c>
      <c r="AE6081">
        <v>2770.6495150475166</v>
      </c>
    </row>
    <row r="6082" spans="1:31" x14ac:dyDescent="0.3">
      <c r="A6082">
        <v>2704426</v>
      </c>
      <c r="B6082">
        <v>1</v>
      </c>
      <c r="C6082" t="s">
        <v>80</v>
      </c>
      <c r="D6082" t="s">
        <v>91</v>
      </c>
      <c r="E6082" t="s">
        <v>145</v>
      </c>
      <c r="F6082" t="s">
        <v>16969</v>
      </c>
      <c r="G6082" t="s">
        <v>346</v>
      </c>
      <c r="H6082" t="s">
        <v>135</v>
      </c>
      <c r="I6082" t="s">
        <v>136</v>
      </c>
      <c r="J6082" t="s">
        <v>137</v>
      </c>
      <c r="K6082" t="s">
        <v>166</v>
      </c>
      <c r="L6082" t="s">
        <v>16970</v>
      </c>
      <c r="M6082" t="s">
        <v>16971</v>
      </c>
      <c r="N6082">
        <v>3.1869444439999999</v>
      </c>
      <c r="O6082">
        <v>0</v>
      </c>
      <c r="P6082">
        <v>3</v>
      </c>
      <c r="Q6082">
        <v>2</v>
      </c>
      <c r="R6082">
        <v>5</v>
      </c>
      <c r="S6082">
        <v>12</v>
      </c>
      <c r="T6082">
        <v>19</v>
      </c>
      <c r="U6082">
        <v>0</v>
      </c>
      <c r="V6082">
        <v>0</v>
      </c>
      <c r="W6082">
        <v>0</v>
      </c>
      <c r="X6082">
        <v>0.7491319767603275</v>
      </c>
      <c r="Y6082">
        <v>26.750723989357262</v>
      </c>
      <c r="Z6082">
        <v>12.028546982662212</v>
      </c>
      <c r="AA6082">
        <v>420.87582034136778</v>
      </c>
      <c r="AB6082">
        <v>88.270106740925272</v>
      </c>
      <c r="AC6082">
        <v>0</v>
      </c>
      <c r="AD6082">
        <v>0</v>
      </c>
      <c r="AE6082">
        <v>548.67433003107283</v>
      </c>
    </row>
    <row r="6083" spans="1:31" x14ac:dyDescent="0.3">
      <c r="A6083">
        <v>2704514</v>
      </c>
      <c r="B6083">
        <v>1</v>
      </c>
      <c r="C6083" t="s">
        <v>81</v>
      </c>
      <c r="D6083" t="s">
        <v>117</v>
      </c>
      <c r="E6083" t="s">
        <v>145</v>
      </c>
      <c r="F6083" t="s">
        <v>16972</v>
      </c>
      <c r="G6083" t="s">
        <v>176</v>
      </c>
      <c r="H6083" t="s">
        <v>135</v>
      </c>
      <c r="I6083" t="s">
        <v>136</v>
      </c>
      <c r="J6083" t="s">
        <v>137</v>
      </c>
      <c r="K6083" t="s">
        <v>138</v>
      </c>
      <c r="L6083" t="s">
        <v>16973</v>
      </c>
      <c r="M6083" t="s">
        <v>16974</v>
      </c>
      <c r="N6083">
        <v>2.4580555550000001</v>
      </c>
      <c r="O6083">
        <v>0</v>
      </c>
      <c r="P6083">
        <v>14</v>
      </c>
      <c r="Q6083">
        <v>5</v>
      </c>
      <c r="R6083">
        <v>20</v>
      </c>
      <c r="S6083">
        <v>0</v>
      </c>
      <c r="T6083">
        <v>0</v>
      </c>
      <c r="U6083">
        <v>0</v>
      </c>
      <c r="V6083">
        <v>0</v>
      </c>
      <c r="W6083">
        <v>0</v>
      </c>
      <c r="X6083">
        <v>6.2403416260714728</v>
      </c>
      <c r="Y6083">
        <v>59.121769200215503</v>
      </c>
      <c r="Z6083">
        <v>21.510460348393973</v>
      </c>
      <c r="AA6083">
        <v>0</v>
      </c>
      <c r="AB6083">
        <v>0</v>
      </c>
      <c r="AC6083">
        <v>0</v>
      </c>
      <c r="AD6083">
        <v>0</v>
      </c>
      <c r="AE6083">
        <v>86.872571174680957</v>
      </c>
    </row>
    <row r="6084" spans="1:31" x14ac:dyDescent="0.3">
      <c r="A6084">
        <v>2704529</v>
      </c>
      <c r="B6084">
        <v>1</v>
      </c>
      <c r="C6084" t="s">
        <v>81</v>
      </c>
      <c r="D6084" t="s">
        <v>127</v>
      </c>
      <c r="E6084" t="s">
        <v>132</v>
      </c>
      <c r="F6084" t="s">
        <v>133</v>
      </c>
      <c r="G6084" t="s">
        <v>134</v>
      </c>
      <c r="H6084" t="s">
        <v>135</v>
      </c>
      <c r="I6084" t="s">
        <v>136</v>
      </c>
      <c r="J6084" t="s">
        <v>137</v>
      </c>
      <c r="K6084" t="s">
        <v>138</v>
      </c>
      <c r="L6084" t="s">
        <v>16975</v>
      </c>
      <c r="M6084" t="s">
        <v>16976</v>
      </c>
      <c r="N6084">
        <v>2.7913888880000002</v>
      </c>
      <c r="O6084">
        <v>0</v>
      </c>
      <c r="P6084">
        <v>229</v>
      </c>
      <c r="Q6084">
        <v>5</v>
      </c>
      <c r="R6084">
        <v>8</v>
      </c>
      <c r="S6084">
        <v>2</v>
      </c>
      <c r="T6084">
        <v>37</v>
      </c>
      <c r="U6084">
        <v>0</v>
      </c>
      <c r="V6084">
        <v>0</v>
      </c>
      <c r="W6084">
        <v>0</v>
      </c>
      <c r="X6084">
        <v>134.30753893922358</v>
      </c>
      <c r="Y6084">
        <v>44.408893188188856</v>
      </c>
      <c r="Z6084">
        <v>28.848387596693851</v>
      </c>
      <c r="AA6084">
        <v>25.652552119609414</v>
      </c>
      <c r="AB6084">
        <v>70.724892294162942</v>
      </c>
      <c r="AC6084">
        <v>0</v>
      </c>
      <c r="AD6084">
        <v>0</v>
      </c>
      <c r="AE6084">
        <v>303.94226413787862</v>
      </c>
    </row>
    <row r="6085" spans="1:31" x14ac:dyDescent="0.3">
      <c r="A6085">
        <v>2704554</v>
      </c>
      <c r="B6085">
        <v>1</v>
      </c>
      <c r="C6085" t="s">
        <v>80</v>
      </c>
      <c r="D6085" t="s">
        <v>99</v>
      </c>
      <c r="E6085" t="s">
        <v>184</v>
      </c>
      <c r="F6085" t="s">
        <v>16977</v>
      </c>
      <c r="G6085" t="s">
        <v>165</v>
      </c>
      <c r="H6085" t="s">
        <v>187</v>
      </c>
      <c r="I6085" t="s">
        <v>136</v>
      </c>
      <c r="J6085" t="s">
        <v>137</v>
      </c>
      <c r="K6085" t="s">
        <v>166</v>
      </c>
      <c r="L6085" t="s">
        <v>16978</v>
      </c>
      <c r="M6085" t="s">
        <v>16979</v>
      </c>
      <c r="N6085">
        <v>1.402222222</v>
      </c>
      <c r="O6085">
        <v>0</v>
      </c>
      <c r="P6085">
        <v>72</v>
      </c>
      <c r="Q6085">
        <v>0</v>
      </c>
      <c r="R6085">
        <v>2</v>
      </c>
      <c r="S6085">
        <v>0</v>
      </c>
      <c r="T6085">
        <v>34</v>
      </c>
      <c r="U6085">
        <v>0</v>
      </c>
      <c r="V6085">
        <v>0</v>
      </c>
      <c r="W6085">
        <v>0</v>
      </c>
      <c r="X6085">
        <v>25.826344969137907</v>
      </c>
      <c r="Y6085">
        <v>0</v>
      </c>
      <c r="Z6085">
        <v>6.252351014804379E-2</v>
      </c>
      <c r="AA6085">
        <v>0</v>
      </c>
      <c r="AB6085">
        <v>54.408958751603066</v>
      </c>
      <c r="AC6085">
        <v>0</v>
      </c>
      <c r="AD6085">
        <v>0</v>
      </c>
      <c r="AE6085">
        <v>80.297827230889013</v>
      </c>
    </row>
    <row r="6086" spans="1:31" x14ac:dyDescent="0.3">
      <c r="A6086">
        <v>2704564</v>
      </c>
      <c r="B6086">
        <v>1</v>
      </c>
      <c r="C6086" t="s">
        <v>80</v>
      </c>
      <c r="D6086" t="s">
        <v>105</v>
      </c>
      <c r="E6086" t="s">
        <v>145</v>
      </c>
      <c r="F6086" t="s">
        <v>16980</v>
      </c>
      <c r="G6086" t="s">
        <v>176</v>
      </c>
      <c r="H6086" t="s">
        <v>135</v>
      </c>
      <c r="I6086" t="s">
        <v>136</v>
      </c>
      <c r="J6086" t="s">
        <v>137</v>
      </c>
      <c r="K6086" t="s">
        <v>138</v>
      </c>
      <c r="L6086" t="s">
        <v>16981</v>
      </c>
      <c r="M6086" t="s">
        <v>16982</v>
      </c>
      <c r="N6086">
        <v>1.545833333</v>
      </c>
      <c r="O6086">
        <v>0</v>
      </c>
      <c r="P6086">
        <v>0</v>
      </c>
      <c r="Q6086">
        <v>0</v>
      </c>
      <c r="R6086">
        <v>0</v>
      </c>
      <c r="S6086">
        <v>4</v>
      </c>
      <c r="T6086">
        <v>0</v>
      </c>
      <c r="U6086">
        <v>1</v>
      </c>
      <c r="V6086">
        <v>0</v>
      </c>
      <c r="W6086">
        <v>0</v>
      </c>
      <c r="X6086">
        <v>0</v>
      </c>
      <c r="Y6086">
        <v>0</v>
      </c>
      <c r="Z6086">
        <v>0</v>
      </c>
      <c r="AA6086">
        <v>60.486278193271247</v>
      </c>
      <c r="AB6086">
        <v>0</v>
      </c>
      <c r="AC6086">
        <v>117.63514246161</v>
      </c>
      <c r="AD6086">
        <v>0</v>
      </c>
      <c r="AE6086">
        <v>178.12142065488126</v>
      </c>
    </row>
    <row r="6087" spans="1:31" x14ac:dyDescent="0.3">
      <c r="A6087">
        <v>2704579</v>
      </c>
      <c r="B6087">
        <v>1</v>
      </c>
      <c r="C6087" t="s">
        <v>80</v>
      </c>
      <c r="D6087" t="s">
        <v>110</v>
      </c>
      <c r="E6087" t="s">
        <v>213</v>
      </c>
      <c r="F6087" t="s">
        <v>16983</v>
      </c>
      <c r="G6087" t="s">
        <v>688</v>
      </c>
      <c r="H6087" t="s">
        <v>187</v>
      </c>
      <c r="I6087" t="s">
        <v>136</v>
      </c>
      <c r="J6087" t="s">
        <v>137</v>
      </c>
      <c r="K6087" t="s">
        <v>138</v>
      </c>
      <c r="L6087" t="s">
        <v>16984</v>
      </c>
      <c r="M6087" t="s">
        <v>16985</v>
      </c>
      <c r="N6087">
        <v>1.7825</v>
      </c>
      <c r="O6087">
        <v>0</v>
      </c>
      <c r="P6087">
        <v>2</v>
      </c>
      <c r="Q6087">
        <v>0</v>
      </c>
      <c r="R6087">
        <v>0</v>
      </c>
      <c r="S6087">
        <v>0</v>
      </c>
      <c r="T6087">
        <v>0</v>
      </c>
      <c r="U6087">
        <v>0</v>
      </c>
      <c r="V6087">
        <v>0</v>
      </c>
      <c r="W6087">
        <v>0</v>
      </c>
      <c r="X6087">
        <v>1.2431311576664996</v>
      </c>
      <c r="Y6087">
        <v>0</v>
      </c>
      <c r="Z6087">
        <v>0</v>
      </c>
      <c r="AA6087">
        <v>0</v>
      </c>
      <c r="AB6087">
        <v>0</v>
      </c>
      <c r="AC6087">
        <v>0</v>
      </c>
      <c r="AD6087">
        <v>0</v>
      </c>
      <c r="AE6087">
        <v>1.2431311576664996</v>
      </c>
    </row>
    <row r="6088" spans="1:31" x14ac:dyDescent="0.3">
      <c r="A6088">
        <v>2704593</v>
      </c>
      <c r="B6088">
        <v>1</v>
      </c>
      <c r="C6088" t="s">
        <v>81</v>
      </c>
      <c r="D6088" t="s">
        <v>113</v>
      </c>
      <c r="E6088" t="s">
        <v>145</v>
      </c>
      <c r="F6088" t="s">
        <v>16986</v>
      </c>
      <c r="G6088" t="s">
        <v>176</v>
      </c>
      <c r="H6088" t="s">
        <v>135</v>
      </c>
      <c r="I6088" t="s">
        <v>136</v>
      </c>
      <c r="J6088" t="s">
        <v>137</v>
      </c>
      <c r="K6088" t="s">
        <v>138</v>
      </c>
      <c r="L6088" t="s">
        <v>16987</v>
      </c>
      <c r="M6088" t="s">
        <v>16988</v>
      </c>
      <c r="N6088">
        <v>0.41638888800000001</v>
      </c>
      <c r="O6088">
        <v>0</v>
      </c>
      <c r="P6088">
        <v>21</v>
      </c>
      <c r="Q6088">
        <v>0</v>
      </c>
      <c r="R6088">
        <v>11</v>
      </c>
      <c r="S6088">
        <v>0</v>
      </c>
      <c r="T6088">
        <v>4</v>
      </c>
      <c r="U6088">
        <v>0</v>
      </c>
      <c r="V6088">
        <v>0</v>
      </c>
      <c r="W6088">
        <v>0</v>
      </c>
      <c r="X6088">
        <v>1.7023525797683956</v>
      </c>
      <c r="Y6088">
        <v>0</v>
      </c>
      <c r="Z6088">
        <v>3.3195467638857332</v>
      </c>
      <c r="AA6088">
        <v>0</v>
      </c>
      <c r="AB6088">
        <v>1.1862624576121135</v>
      </c>
      <c r="AC6088">
        <v>0</v>
      </c>
      <c r="AD6088">
        <v>0</v>
      </c>
      <c r="AE6088">
        <v>6.2081618012662423</v>
      </c>
    </row>
    <row r="6089" spans="1:31" x14ac:dyDescent="0.3">
      <c r="A6089">
        <v>2704593</v>
      </c>
      <c r="B6089">
        <v>2</v>
      </c>
      <c r="C6089" t="s">
        <v>81</v>
      </c>
      <c r="D6089" t="s">
        <v>113</v>
      </c>
      <c r="E6089" t="s">
        <v>132</v>
      </c>
      <c r="F6089" t="s">
        <v>2772</v>
      </c>
      <c r="G6089" t="s">
        <v>176</v>
      </c>
      <c r="H6089" t="s">
        <v>135</v>
      </c>
      <c r="I6089" t="s">
        <v>136</v>
      </c>
      <c r="J6089" t="s">
        <v>137</v>
      </c>
      <c r="K6089" t="s">
        <v>138</v>
      </c>
      <c r="L6089" t="s">
        <v>16988</v>
      </c>
      <c r="M6089" t="s">
        <v>16989</v>
      </c>
      <c r="N6089">
        <v>1.031111111</v>
      </c>
      <c r="O6089">
        <v>3</v>
      </c>
      <c r="P6089">
        <v>238</v>
      </c>
      <c r="Q6089">
        <v>93</v>
      </c>
      <c r="R6089">
        <v>193</v>
      </c>
      <c r="S6089">
        <v>7</v>
      </c>
      <c r="T6089">
        <v>13</v>
      </c>
      <c r="U6089">
        <v>0</v>
      </c>
      <c r="V6089">
        <v>0</v>
      </c>
      <c r="W6089">
        <v>7.5024804035608827</v>
      </c>
      <c r="X6089">
        <v>40.607640589741131</v>
      </c>
      <c r="Y6089">
        <v>111.28196880065872</v>
      </c>
      <c r="Z6089">
        <v>149.84728483148297</v>
      </c>
      <c r="AA6089">
        <v>15.198038609785909</v>
      </c>
      <c r="AB6089">
        <v>10.363403972004667</v>
      </c>
      <c r="AC6089">
        <v>0</v>
      </c>
      <c r="AD6089">
        <v>0</v>
      </c>
      <c r="AE6089">
        <v>334.80081720723427</v>
      </c>
    </row>
    <row r="6090" spans="1:31" x14ac:dyDescent="0.3">
      <c r="A6090">
        <v>2704614</v>
      </c>
      <c r="B6090">
        <v>1</v>
      </c>
      <c r="C6090" t="s">
        <v>80</v>
      </c>
      <c r="D6090" t="s">
        <v>94</v>
      </c>
      <c r="E6090" t="s">
        <v>160</v>
      </c>
      <c r="F6090" t="s">
        <v>16990</v>
      </c>
      <c r="G6090" t="s">
        <v>442</v>
      </c>
      <c r="H6090" t="s">
        <v>135</v>
      </c>
      <c r="I6090" t="s">
        <v>136</v>
      </c>
      <c r="J6090" t="s">
        <v>137</v>
      </c>
      <c r="K6090" t="s">
        <v>138</v>
      </c>
      <c r="L6090" t="s">
        <v>16991</v>
      </c>
      <c r="M6090" t="s">
        <v>16992</v>
      </c>
      <c r="N6090">
        <v>5.7500000000000002E-2</v>
      </c>
      <c r="O6090">
        <v>0</v>
      </c>
      <c r="P6090">
        <v>3792</v>
      </c>
      <c r="Q6090">
        <v>0</v>
      </c>
      <c r="R6090">
        <v>0</v>
      </c>
      <c r="S6090">
        <v>0</v>
      </c>
      <c r="T6090">
        <v>203</v>
      </c>
      <c r="U6090">
        <v>0</v>
      </c>
      <c r="V6090">
        <v>0</v>
      </c>
      <c r="W6090">
        <v>0</v>
      </c>
      <c r="X6090">
        <v>38.048221943248521</v>
      </c>
      <c r="Y6090">
        <v>0</v>
      </c>
      <c r="Z6090">
        <v>0</v>
      </c>
      <c r="AA6090">
        <v>0</v>
      </c>
      <c r="AB6090">
        <v>14.390009511187611</v>
      </c>
      <c r="AC6090">
        <v>0</v>
      </c>
      <c r="AD6090">
        <v>0</v>
      </c>
      <c r="AE6090">
        <v>52.438231454436135</v>
      </c>
    </row>
    <row r="6091" spans="1:31" x14ac:dyDescent="0.3">
      <c r="A6091">
        <v>2691339</v>
      </c>
      <c r="B6091">
        <v>1</v>
      </c>
      <c r="C6091" t="s">
        <v>80</v>
      </c>
      <c r="D6091" t="s">
        <v>83</v>
      </c>
      <c r="E6091" t="s">
        <v>141</v>
      </c>
      <c r="F6091" t="s">
        <v>16993</v>
      </c>
      <c r="G6091" t="s">
        <v>147</v>
      </c>
      <c r="H6091" t="s">
        <v>135</v>
      </c>
      <c r="I6091" t="s">
        <v>136</v>
      </c>
      <c r="J6091" t="s">
        <v>3</v>
      </c>
      <c r="K6091" t="s">
        <v>138</v>
      </c>
      <c r="L6091" t="s">
        <v>16994</v>
      </c>
      <c r="M6091" t="s">
        <v>16995</v>
      </c>
      <c r="N6091">
        <v>1.7733333330000001</v>
      </c>
      <c r="O6091">
        <v>0</v>
      </c>
      <c r="P6091">
        <v>2576</v>
      </c>
      <c r="Q6091">
        <v>0</v>
      </c>
      <c r="R6091">
        <v>0</v>
      </c>
      <c r="S6091">
        <v>38</v>
      </c>
      <c r="T6091">
        <v>320</v>
      </c>
      <c r="U6091">
        <v>7</v>
      </c>
      <c r="V6091">
        <v>7</v>
      </c>
      <c r="W6091">
        <v>0</v>
      </c>
      <c r="X6091">
        <v>1207.5398140496266</v>
      </c>
      <c r="Y6091">
        <v>0</v>
      </c>
      <c r="Z6091">
        <v>0</v>
      </c>
      <c r="AA6091">
        <v>2679.135210646803</v>
      </c>
      <c r="AB6091">
        <v>668.61879791143406</v>
      </c>
      <c r="AC6091">
        <v>5630.0485860861927</v>
      </c>
      <c r="AD6091">
        <v>141.35789151697119</v>
      </c>
      <c r="AE6091">
        <v>10326.700300211027</v>
      </c>
    </row>
    <row r="6092" spans="1:31" x14ac:dyDescent="0.3">
      <c r="A6092">
        <v>2700858</v>
      </c>
      <c r="B6092">
        <v>1</v>
      </c>
      <c r="C6092" t="s">
        <v>81</v>
      </c>
      <c r="D6092" t="s">
        <v>115</v>
      </c>
      <c r="E6092" t="s">
        <v>145</v>
      </c>
      <c r="F6092" t="s">
        <v>15244</v>
      </c>
      <c r="G6092" t="s">
        <v>176</v>
      </c>
      <c r="H6092" t="s">
        <v>135</v>
      </c>
      <c r="I6092" t="s">
        <v>136</v>
      </c>
      <c r="J6092" t="s">
        <v>137</v>
      </c>
      <c r="K6092" t="s">
        <v>138</v>
      </c>
      <c r="L6092" t="s">
        <v>16996</v>
      </c>
      <c r="M6092" t="s">
        <v>16997</v>
      </c>
      <c r="N6092">
        <v>1.875277777</v>
      </c>
      <c r="O6092">
        <v>1</v>
      </c>
      <c r="P6092">
        <v>135</v>
      </c>
      <c r="Q6092">
        <v>3</v>
      </c>
      <c r="R6092">
        <v>13</v>
      </c>
      <c r="S6092">
        <v>1</v>
      </c>
      <c r="T6092">
        <v>3</v>
      </c>
      <c r="U6092">
        <v>0</v>
      </c>
      <c r="V6092">
        <v>0</v>
      </c>
      <c r="W6092">
        <v>0.34888159670416669</v>
      </c>
      <c r="X6092">
        <v>7.0793224614255301</v>
      </c>
      <c r="Y6092">
        <v>14.816948906676808</v>
      </c>
      <c r="Z6092">
        <v>11.933985342497866</v>
      </c>
      <c r="AA6092">
        <v>2.8489572953400004</v>
      </c>
      <c r="AB6092">
        <v>6.1820798291199992</v>
      </c>
      <c r="AC6092">
        <v>0</v>
      </c>
      <c r="AD6092">
        <v>0</v>
      </c>
      <c r="AE6092">
        <v>43.21017543176437</v>
      </c>
    </row>
    <row r="6093" spans="1:31" x14ac:dyDescent="0.3">
      <c r="A6093">
        <v>2701322</v>
      </c>
      <c r="B6093">
        <v>1</v>
      </c>
      <c r="C6093" t="s">
        <v>80</v>
      </c>
      <c r="D6093" t="s">
        <v>92</v>
      </c>
      <c r="E6093" t="s">
        <v>213</v>
      </c>
      <c r="F6093" t="s">
        <v>16998</v>
      </c>
      <c r="G6093" t="s">
        <v>215</v>
      </c>
      <c r="H6093" t="s">
        <v>187</v>
      </c>
      <c r="I6093" t="s">
        <v>136</v>
      </c>
      <c r="J6093" t="s">
        <v>137</v>
      </c>
      <c r="K6093" t="s">
        <v>138</v>
      </c>
      <c r="L6093" t="s">
        <v>16999</v>
      </c>
      <c r="M6093" t="s">
        <v>17000</v>
      </c>
      <c r="N6093">
        <v>1.2705555550000001</v>
      </c>
      <c r="O6093">
        <v>0</v>
      </c>
      <c r="P6093">
        <v>2</v>
      </c>
      <c r="Q6093">
        <v>0</v>
      </c>
      <c r="R6093">
        <v>0</v>
      </c>
      <c r="S6093">
        <v>0</v>
      </c>
      <c r="T6093">
        <v>0</v>
      </c>
      <c r="U6093">
        <v>0</v>
      </c>
      <c r="V6093">
        <v>0</v>
      </c>
      <c r="W6093">
        <v>0</v>
      </c>
      <c r="X6093">
        <v>0.99783896398311989</v>
      </c>
      <c r="Y6093">
        <v>0</v>
      </c>
      <c r="Z6093">
        <v>0</v>
      </c>
      <c r="AA6093">
        <v>0</v>
      </c>
      <c r="AB6093">
        <v>0</v>
      </c>
      <c r="AC6093">
        <v>0</v>
      </c>
      <c r="AD6093">
        <v>0</v>
      </c>
      <c r="AE6093">
        <v>0.99783896398311989</v>
      </c>
    </row>
    <row r="6094" spans="1:31" x14ac:dyDescent="0.3">
      <c r="A6094">
        <v>2704339</v>
      </c>
      <c r="B6094">
        <v>1</v>
      </c>
      <c r="C6094" t="s">
        <v>80</v>
      </c>
      <c r="D6094" t="s">
        <v>91</v>
      </c>
      <c r="E6094" t="s">
        <v>184</v>
      </c>
      <c r="F6094" t="s">
        <v>9171</v>
      </c>
      <c r="G6094" t="s">
        <v>346</v>
      </c>
      <c r="H6094" t="s">
        <v>187</v>
      </c>
      <c r="I6094" t="s">
        <v>136</v>
      </c>
      <c r="J6094" t="s">
        <v>137</v>
      </c>
      <c r="K6094" t="s">
        <v>166</v>
      </c>
      <c r="L6094" t="s">
        <v>17001</v>
      </c>
      <c r="M6094" t="s">
        <v>17002</v>
      </c>
      <c r="N6094">
        <v>5.4972222220000004</v>
      </c>
      <c r="O6094">
        <v>0</v>
      </c>
      <c r="P6094">
        <v>20</v>
      </c>
      <c r="Q6094">
        <v>0</v>
      </c>
      <c r="R6094">
        <v>0</v>
      </c>
      <c r="S6094">
        <v>0</v>
      </c>
      <c r="T6094">
        <v>0</v>
      </c>
      <c r="U6094">
        <v>0</v>
      </c>
      <c r="V6094">
        <v>0</v>
      </c>
      <c r="W6094">
        <v>0</v>
      </c>
      <c r="X6094">
        <v>25.381545694862414</v>
      </c>
      <c r="Y6094">
        <v>0</v>
      </c>
      <c r="Z6094">
        <v>0</v>
      </c>
      <c r="AA6094">
        <v>0</v>
      </c>
      <c r="AB6094">
        <v>0</v>
      </c>
      <c r="AC6094">
        <v>0</v>
      </c>
      <c r="AD6094">
        <v>0</v>
      </c>
      <c r="AE6094">
        <v>25.381545694862414</v>
      </c>
    </row>
    <row r="6095" spans="1:31" x14ac:dyDescent="0.3">
      <c r="A6095">
        <v>2704395</v>
      </c>
      <c r="B6095">
        <v>1</v>
      </c>
      <c r="C6095" t="s">
        <v>80</v>
      </c>
      <c r="D6095" t="s">
        <v>89</v>
      </c>
      <c r="E6095" t="s">
        <v>145</v>
      </c>
      <c r="F6095" t="s">
        <v>17003</v>
      </c>
      <c r="G6095" t="s">
        <v>165</v>
      </c>
      <c r="H6095" t="s">
        <v>135</v>
      </c>
      <c r="I6095" t="s">
        <v>136</v>
      </c>
      <c r="J6095" t="s">
        <v>137</v>
      </c>
      <c r="K6095" t="s">
        <v>166</v>
      </c>
      <c r="L6095" t="s">
        <v>17004</v>
      </c>
      <c r="M6095" t="s">
        <v>17005</v>
      </c>
      <c r="N6095">
        <v>4.1172222219999997</v>
      </c>
      <c r="O6095">
        <v>0</v>
      </c>
      <c r="P6095">
        <v>355</v>
      </c>
      <c r="Q6095">
        <v>0</v>
      </c>
      <c r="R6095">
        <v>1</v>
      </c>
      <c r="S6095">
        <v>0</v>
      </c>
      <c r="T6095">
        <v>116</v>
      </c>
      <c r="U6095">
        <v>0</v>
      </c>
      <c r="V6095">
        <v>2</v>
      </c>
      <c r="W6095">
        <v>0</v>
      </c>
      <c r="X6095">
        <v>339.62540750782244</v>
      </c>
      <c r="Y6095">
        <v>0</v>
      </c>
      <c r="Z6095">
        <v>7.1059305394810451E-2</v>
      </c>
      <c r="AA6095">
        <v>0</v>
      </c>
      <c r="AB6095">
        <v>375.03262659272121</v>
      </c>
      <c r="AC6095">
        <v>0</v>
      </c>
      <c r="AD6095">
        <v>477.88307891098026</v>
      </c>
      <c r="AE6095">
        <v>1192.6121723169188</v>
      </c>
    </row>
    <row r="6096" spans="1:31" x14ac:dyDescent="0.3">
      <c r="A6096">
        <v>2704409</v>
      </c>
      <c r="B6096">
        <v>1</v>
      </c>
      <c r="C6096" t="s">
        <v>80</v>
      </c>
      <c r="D6096" t="s">
        <v>102</v>
      </c>
      <c r="E6096" t="s">
        <v>145</v>
      </c>
      <c r="F6096" t="s">
        <v>10522</v>
      </c>
      <c r="G6096" t="s">
        <v>176</v>
      </c>
      <c r="H6096" t="s">
        <v>135</v>
      </c>
      <c r="I6096" t="s">
        <v>136</v>
      </c>
      <c r="J6096" t="s">
        <v>137</v>
      </c>
      <c r="K6096" t="s">
        <v>138</v>
      </c>
      <c r="L6096" t="s">
        <v>17006</v>
      </c>
      <c r="M6096" t="s">
        <v>17007</v>
      </c>
      <c r="N6096">
        <v>4.4188888879999997</v>
      </c>
      <c r="O6096">
        <v>0</v>
      </c>
      <c r="P6096">
        <v>331</v>
      </c>
      <c r="Q6096">
        <v>0</v>
      </c>
      <c r="R6096">
        <v>2</v>
      </c>
      <c r="S6096">
        <v>1</v>
      </c>
      <c r="T6096">
        <v>31</v>
      </c>
      <c r="U6096">
        <v>0</v>
      </c>
      <c r="V6096">
        <v>0</v>
      </c>
      <c r="W6096">
        <v>0</v>
      </c>
      <c r="X6096">
        <v>170.68080462872607</v>
      </c>
      <c r="Y6096">
        <v>0</v>
      </c>
      <c r="Z6096">
        <v>0.5553332119695702</v>
      </c>
      <c r="AA6096">
        <v>22.129122926573555</v>
      </c>
      <c r="AB6096">
        <v>93.170676035927599</v>
      </c>
      <c r="AC6096">
        <v>0</v>
      </c>
      <c r="AD6096">
        <v>0</v>
      </c>
      <c r="AE6096">
        <v>286.53593680319682</v>
      </c>
    </row>
    <row r="6097" spans="1:31" x14ac:dyDescent="0.3">
      <c r="A6097">
        <v>2704413</v>
      </c>
      <c r="B6097">
        <v>1</v>
      </c>
      <c r="C6097" t="s">
        <v>80</v>
      </c>
      <c r="D6097" t="s">
        <v>89</v>
      </c>
      <c r="E6097" t="s">
        <v>213</v>
      </c>
      <c r="F6097" t="s">
        <v>17008</v>
      </c>
      <c r="G6097" t="s">
        <v>688</v>
      </c>
      <c r="H6097" t="s">
        <v>187</v>
      </c>
      <c r="I6097" t="s">
        <v>136</v>
      </c>
      <c r="J6097" t="s">
        <v>137</v>
      </c>
      <c r="K6097" t="s">
        <v>138</v>
      </c>
      <c r="L6097" t="s">
        <v>17009</v>
      </c>
      <c r="M6097" t="s">
        <v>17010</v>
      </c>
      <c r="N6097">
        <v>4.8166666659999997</v>
      </c>
      <c r="O6097">
        <v>0</v>
      </c>
      <c r="P6097">
        <v>1</v>
      </c>
      <c r="Q6097">
        <v>0</v>
      </c>
      <c r="R6097">
        <v>0</v>
      </c>
      <c r="S6097">
        <v>0</v>
      </c>
      <c r="T6097">
        <v>0</v>
      </c>
      <c r="U6097">
        <v>0</v>
      </c>
      <c r="V6097">
        <v>0</v>
      </c>
      <c r="W6097">
        <v>0</v>
      </c>
      <c r="X6097">
        <v>0.88823032438000005</v>
      </c>
      <c r="Y6097">
        <v>0</v>
      </c>
      <c r="Z6097">
        <v>0</v>
      </c>
      <c r="AA6097">
        <v>0</v>
      </c>
      <c r="AB6097">
        <v>0</v>
      </c>
      <c r="AC6097">
        <v>0</v>
      </c>
      <c r="AD6097">
        <v>0</v>
      </c>
      <c r="AE6097">
        <v>0.88823032438000005</v>
      </c>
    </row>
    <row r="6098" spans="1:31" x14ac:dyDescent="0.3">
      <c r="A6098">
        <v>2704424</v>
      </c>
      <c r="B6098">
        <v>1</v>
      </c>
      <c r="C6098" t="s">
        <v>81</v>
      </c>
      <c r="D6098" t="s">
        <v>127</v>
      </c>
      <c r="E6098" t="s">
        <v>141</v>
      </c>
      <c r="F6098" t="s">
        <v>7191</v>
      </c>
      <c r="G6098" t="s">
        <v>134</v>
      </c>
      <c r="H6098" t="s">
        <v>135</v>
      </c>
      <c r="I6098" t="s">
        <v>136</v>
      </c>
      <c r="J6098" t="s">
        <v>137</v>
      </c>
      <c r="K6098" t="s">
        <v>138</v>
      </c>
      <c r="L6098" t="s">
        <v>17011</v>
      </c>
      <c r="M6098" t="s">
        <v>17012</v>
      </c>
      <c r="N6098">
        <v>4.255833333</v>
      </c>
      <c r="O6098">
        <v>7</v>
      </c>
      <c r="P6098">
        <v>160</v>
      </c>
      <c r="Q6098">
        <v>122</v>
      </c>
      <c r="R6098">
        <v>125</v>
      </c>
      <c r="S6098">
        <v>6</v>
      </c>
      <c r="T6098">
        <v>31</v>
      </c>
      <c r="U6098">
        <v>0</v>
      </c>
      <c r="V6098">
        <v>0</v>
      </c>
      <c r="W6098">
        <v>12.865865228059848</v>
      </c>
      <c r="X6098">
        <v>131.28836867211851</v>
      </c>
      <c r="Y6098">
        <v>225.84772686934599</v>
      </c>
      <c r="Z6098">
        <v>296.96741071253848</v>
      </c>
      <c r="AA6098">
        <v>9024.3324569879824</v>
      </c>
      <c r="AB6098">
        <v>63.424490321570126</v>
      </c>
      <c r="AC6098">
        <v>0</v>
      </c>
      <c r="AD6098">
        <v>0</v>
      </c>
      <c r="AE6098">
        <v>9754.7263187916142</v>
      </c>
    </row>
    <row r="6099" spans="1:31" x14ac:dyDescent="0.3">
      <c r="A6099">
        <v>2704485</v>
      </c>
      <c r="B6099">
        <v>1</v>
      </c>
      <c r="C6099" t="s">
        <v>80</v>
      </c>
      <c r="D6099" t="s">
        <v>103</v>
      </c>
      <c r="E6099" t="s">
        <v>184</v>
      </c>
      <c r="F6099" t="s">
        <v>17013</v>
      </c>
      <c r="G6099" t="s">
        <v>147</v>
      </c>
      <c r="H6099" t="s">
        <v>187</v>
      </c>
      <c r="I6099" t="s">
        <v>136</v>
      </c>
      <c r="J6099" t="s">
        <v>3</v>
      </c>
      <c r="K6099" t="s">
        <v>138</v>
      </c>
      <c r="L6099" t="s">
        <v>17014</v>
      </c>
      <c r="M6099" t="s">
        <v>17015</v>
      </c>
      <c r="N6099">
        <v>3.5622222219999999</v>
      </c>
      <c r="O6099">
        <v>0</v>
      </c>
      <c r="P6099">
        <v>33</v>
      </c>
      <c r="Q6099">
        <v>0</v>
      </c>
      <c r="R6099">
        <v>0</v>
      </c>
      <c r="S6099">
        <v>0</v>
      </c>
      <c r="T6099">
        <v>17</v>
      </c>
      <c r="U6099">
        <v>0</v>
      </c>
      <c r="V6099">
        <v>0</v>
      </c>
      <c r="W6099">
        <v>0</v>
      </c>
      <c r="X6099">
        <v>24.094194288965063</v>
      </c>
      <c r="Y6099">
        <v>0</v>
      </c>
      <c r="Z6099">
        <v>0</v>
      </c>
      <c r="AA6099">
        <v>0</v>
      </c>
      <c r="AB6099">
        <v>149.17527838337105</v>
      </c>
      <c r="AC6099">
        <v>0</v>
      </c>
      <c r="AD6099">
        <v>0</v>
      </c>
      <c r="AE6099">
        <v>173.26947267233612</v>
      </c>
    </row>
    <row r="6100" spans="1:31" x14ac:dyDescent="0.3">
      <c r="A6100">
        <v>2704497</v>
      </c>
      <c r="B6100">
        <v>1</v>
      </c>
      <c r="C6100" t="s">
        <v>81</v>
      </c>
      <c r="D6100" t="s">
        <v>127</v>
      </c>
      <c r="E6100" t="s">
        <v>132</v>
      </c>
      <c r="F6100" t="s">
        <v>17016</v>
      </c>
      <c r="G6100" t="s">
        <v>165</v>
      </c>
      <c r="H6100" t="s">
        <v>135</v>
      </c>
      <c r="I6100" t="s">
        <v>136</v>
      </c>
      <c r="J6100" t="s">
        <v>137</v>
      </c>
      <c r="K6100" t="s">
        <v>166</v>
      </c>
      <c r="L6100" t="s">
        <v>17017</v>
      </c>
      <c r="M6100" t="s">
        <v>17018</v>
      </c>
      <c r="N6100">
        <v>3.508611111</v>
      </c>
      <c r="O6100">
        <v>0</v>
      </c>
      <c r="P6100">
        <v>0</v>
      </c>
      <c r="Q6100">
        <v>10</v>
      </c>
      <c r="R6100">
        <v>25</v>
      </c>
      <c r="S6100">
        <v>12</v>
      </c>
      <c r="T6100">
        <v>1</v>
      </c>
      <c r="U6100">
        <v>2</v>
      </c>
      <c r="V6100">
        <v>0</v>
      </c>
      <c r="W6100">
        <v>0</v>
      </c>
      <c r="X6100">
        <v>0</v>
      </c>
      <c r="Y6100">
        <v>10.676628889856204</v>
      </c>
      <c r="Z6100">
        <v>14.36880798371152</v>
      </c>
      <c r="AA6100">
        <v>709.22728457268568</v>
      </c>
      <c r="AB6100">
        <v>23.675807621918462</v>
      </c>
      <c r="AC6100">
        <v>178.40281896763321</v>
      </c>
      <c r="AD6100">
        <v>0</v>
      </c>
      <c r="AE6100">
        <v>936.35134803580513</v>
      </c>
    </row>
    <row r="6101" spans="1:31" x14ac:dyDescent="0.3">
      <c r="A6101">
        <v>2704587</v>
      </c>
      <c r="B6101">
        <v>1</v>
      </c>
      <c r="C6101" t="s">
        <v>80</v>
      </c>
      <c r="D6101" t="s">
        <v>107</v>
      </c>
      <c r="E6101" t="s">
        <v>184</v>
      </c>
      <c r="F6101" t="s">
        <v>17019</v>
      </c>
      <c r="G6101" t="s">
        <v>409</v>
      </c>
      <c r="H6101" t="s">
        <v>187</v>
      </c>
      <c r="I6101" t="s">
        <v>136</v>
      </c>
      <c r="J6101" t="s">
        <v>137</v>
      </c>
      <c r="K6101" t="s">
        <v>138</v>
      </c>
      <c r="L6101" t="s">
        <v>17020</v>
      </c>
      <c r="M6101" t="s">
        <v>17021</v>
      </c>
      <c r="N6101">
        <v>1.4955555549999999</v>
      </c>
      <c r="O6101">
        <v>0</v>
      </c>
      <c r="P6101">
        <v>106</v>
      </c>
      <c r="Q6101">
        <v>0</v>
      </c>
      <c r="R6101">
        <v>0</v>
      </c>
      <c r="S6101">
        <v>0</v>
      </c>
      <c r="T6101">
        <v>2</v>
      </c>
      <c r="U6101">
        <v>0</v>
      </c>
      <c r="V6101">
        <v>0</v>
      </c>
      <c r="W6101">
        <v>0</v>
      </c>
      <c r="X6101">
        <v>16.734851088154748</v>
      </c>
      <c r="Y6101">
        <v>0</v>
      </c>
      <c r="Z6101">
        <v>0</v>
      </c>
      <c r="AA6101">
        <v>0</v>
      </c>
      <c r="AB6101">
        <v>3.3420154038270207</v>
      </c>
      <c r="AC6101">
        <v>0</v>
      </c>
      <c r="AD6101">
        <v>0</v>
      </c>
      <c r="AE6101">
        <v>20.076866491981768</v>
      </c>
    </row>
    <row r="6102" spans="1:31" x14ac:dyDescent="0.3">
      <c r="A6102">
        <v>2704594</v>
      </c>
      <c r="B6102">
        <v>1</v>
      </c>
      <c r="C6102" t="s">
        <v>80</v>
      </c>
      <c r="D6102" t="s">
        <v>93</v>
      </c>
      <c r="E6102" t="s">
        <v>213</v>
      </c>
      <c r="F6102" t="s">
        <v>17022</v>
      </c>
      <c r="G6102" t="s">
        <v>688</v>
      </c>
      <c r="H6102" t="s">
        <v>187</v>
      </c>
      <c r="I6102" t="s">
        <v>136</v>
      </c>
      <c r="J6102" t="s">
        <v>137</v>
      </c>
      <c r="K6102" t="s">
        <v>138</v>
      </c>
      <c r="L6102" t="s">
        <v>17023</v>
      </c>
      <c r="M6102" t="s">
        <v>17024</v>
      </c>
      <c r="N6102">
        <v>1.7036111110000001</v>
      </c>
      <c r="O6102">
        <v>0</v>
      </c>
      <c r="P6102">
        <v>10</v>
      </c>
      <c r="Q6102">
        <v>0</v>
      </c>
      <c r="R6102">
        <v>0</v>
      </c>
      <c r="S6102">
        <v>0</v>
      </c>
      <c r="T6102">
        <v>0</v>
      </c>
      <c r="U6102">
        <v>0</v>
      </c>
      <c r="V6102">
        <v>0</v>
      </c>
      <c r="W6102">
        <v>0</v>
      </c>
      <c r="X6102">
        <v>1.5504139076074432</v>
      </c>
      <c r="Y6102">
        <v>0</v>
      </c>
      <c r="Z6102">
        <v>0</v>
      </c>
      <c r="AA6102">
        <v>0</v>
      </c>
      <c r="AB6102">
        <v>0</v>
      </c>
      <c r="AC6102">
        <v>0</v>
      </c>
      <c r="AD6102">
        <v>0</v>
      </c>
      <c r="AE6102">
        <v>1.5504139076074432</v>
      </c>
    </row>
    <row r="6103" spans="1:31" x14ac:dyDescent="0.3">
      <c r="A6103">
        <v>2704598</v>
      </c>
      <c r="B6103">
        <v>1</v>
      </c>
      <c r="C6103" t="s">
        <v>80</v>
      </c>
      <c r="D6103" t="s">
        <v>88</v>
      </c>
      <c r="E6103" t="s">
        <v>244</v>
      </c>
      <c r="F6103" t="s">
        <v>17025</v>
      </c>
      <c r="G6103" t="s">
        <v>346</v>
      </c>
      <c r="H6103" t="s">
        <v>187</v>
      </c>
      <c r="I6103" t="s">
        <v>136</v>
      </c>
      <c r="J6103" t="s">
        <v>137</v>
      </c>
      <c r="K6103" t="s">
        <v>166</v>
      </c>
      <c r="L6103" t="s">
        <v>17026</v>
      </c>
      <c r="M6103" t="s">
        <v>17027</v>
      </c>
      <c r="N6103">
        <v>1.3886111109999999</v>
      </c>
      <c r="O6103">
        <v>0</v>
      </c>
      <c r="P6103">
        <v>105</v>
      </c>
      <c r="Q6103">
        <v>0</v>
      </c>
      <c r="R6103">
        <v>0</v>
      </c>
      <c r="S6103">
        <v>0</v>
      </c>
      <c r="T6103">
        <v>50</v>
      </c>
      <c r="U6103">
        <v>0</v>
      </c>
      <c r="V6103">
        <v>0</v>
      </c>
      <c r="W6103">
        <v>0</v>
      </c>
      <c r="X6103">
        <v>28.339137592461082</v>
      </c>
      <c r="Y6103">
        <v>0</v>
      </c>
      <c r="Z6103">
        <v>0</v>
      </c>
      <c r="AA6103">
        <v>0</v>
      </c>
      <c r="AB6103">
        <v>84.322628498134932</v>
      </c>
      <c r="AC6103">
        <v>0</v>
      </c>
      <c r="AD6103">
        <v>0</v>
      </c>
      <c r="AE6103">
        <v>112.66176609059602</v>
      </c>
    </row>
    <row r="6104" spans="1:31" x14ac:dyDescent="0.3">
      <c r="A6104">
        <v>2704623</v>
      </c>
      <c r="B6104">
        <v>1</v>
      </c>
      <c r="C6104" t="s">
        <v>81</v>
      </c>
      <c r="D6104" t="s">
        <v>120</v>
      </c>
      <c r="E6104" t="s">
        <v>132</v>
      </c>
      <c r="F6104" t="s">
        <v>8456</v>
      </c>
      <c r="G6104" t="s">
        <v>134</v>
      </c>
      <c r="H6104" t="s">
        <v>135</v>
      </c>
      <c r="I6104" t="s">
        <v>136</v>
      </c>
      <c r="J6104" t="s">
        <v>137</v>
      </c>
      <c r="K6104" t="s">
        <v>138</v>
      </c>
      <c r="L6104" t="s">
        <v>17028</v>
      </c>
      <c r="M6104" t="s">
        <v>17029</v>
      </c>
      <c r="N6104">
        <v>1.1730555549999999</v>
      </c>
      <c r="O6104">
        <v>0</v>
      </c>
      <c r="P6104">
        <v>0</v>
      </c>
      <c r="Q6104">
        <v>10</v>
      </c>
      <c r="R6104">
        <v>33</v>
      </c>
      <c r="S6104">
        <v>1</v>
      </c>
      <c r="T6104">
        <v>0</v>
      </c>
      <c r="U6104">
        <v>1</v>
      </c>
      <c r="V6104">
        <v>0</v>
      </c>
      <c r="W6104">
        <v>0</v>
      </c>
      <c r="X6104">
        <v>0</v>
      </c>
      <c r="Y6104">
        <v>77.574467868518667</v>
      </c>
      <c r="Z6104">
        <v>34.548912311861962</v>
      </c>
      <c r="AA6104">
        <v>26.757388105262073</v>
      </c>
      <c r="AB6104">
        <v>0</v>
      </c>
      <c r="AC6104">
        <v>5.8198411414627982</v>
      </c>
      <c r="AD6104">
        <v>0</v>
      </c>
      <c r="AE6104">
        <v>144.70060942710549</v>
      </c>
    </row>
    <row r="6105" spans="1:31" x14ac:dyDescent="0.3">
      <c r="A6105">
        <v>2704651</v>
      </c>
      <c r="B6105">
        <v>1</v>
      </c>
      <c r="C6105" t="s">
        <v>81</v>
      </c>
      <c r="D6105" t="s">
        <v>118</v>
      </c>
      <c r="E6105" t="s">
        <v>244</v>
      </c>
      <c r="F6105" t="s">
        <v>13732</v>
      </c>
      <c r="G6105" t="s">
        <v>409</v>
      </c>
      <c r="H6105" t="s">
        <v>187</v>
      </c>
      <c r="I6105" t="s">
        <v>136</v>
      </c>
      <c r="J6105" t="s">
        <v>137</v>
      </c>
      <c r="K6105" t="s">
        <v>138</v>
      </c>
      <c r="L6105" t="s">
        <v>17030</v>
      </c>
      <c r="M6105" t="s">
        <v>17031</v>
      </c>
      <c r="N6105">
        <v>0.43888888799999998</v>
      </c>
      <c r="O6105">
        <v>0</v>
      </c>
      <c r="P6105">
        <v>15</v>
      </c>
      <c r="Q6105">
        <v>0</v>
      </c>
      <c r="R6105">
        <v>14</v>
      </c>
      <c r="S6105">
        <v>0</v>
      </c>
      <c r="T6105">
        <v>6</v>
      </c>
      <c r="U6105">
        <v>0</v>
      </c>
      <c r="V6105">
        <v>0</v>
      </c>
      <c r="W6105">
        <v>0</v>
      </c>
      <c r="X6105">
        <v>0.8870280018915826</v>
      </c>
      <c r="Y6105">
        <v>0</v>
      </c>
      <c r="Z6105">
        <v>6.753994841019459</v>
      </c>
      <c r="AA6105">
        <v>0</v>
      </c>
      <c r="AB6105">
        <v>0.39886968585989147</v>
      </c>
      <c r="AC6105">
        <v>0</v>
      </c>
      <c r="AD6105">
        <v>0</v>
      </c>
      <c r="AE6105">
        <v>8.0398925287709329</v>
      </c>
    </row>
    <row r="6106" spans="1:31" x14ac:dyDescent="0.3">
      <c r="A6106">
        <v>2689580</v>
      </c>
      <c r="B6106">
        <v>1</v>
      </c>
      <c r="C6106" t="s">
        <v>80</v>
      </c>
      <c r="D6106" t="s">
        <v>83</v>
      </c>
      <c r="E6106" t="s">
        <v>145</v>
      </c>
      <c r="F6106" t="s">
        <v>17032</v>
      </c>
      <c r="G6106" t="s">
        <v>2403</v>
      </c>
      <c r="H6106" t="s">
        <v>135</v>
      </c>
      <c r="I6106" t="s">
        <v>136</v>
      </c>
      <c r="J6106" t="s">
        <v>137</v>
      </c>
      <c r="K6106" t="s">
        <v>138</v>
      </c>
      <c r="L6106" t="s">
        <v>17033</v>
      </c>
      <c r="M6106" t="s">
        <v>17034</v>
      </c>
      <c r="N6106">
        <v>2.017222222</v>
      </c>
      <c r="O6106">
        <v>0</v>
      </c>
      <c r="P6106">
        <v>337</v>
      </c>
      <c r="Q6106">
        <v>0</v>
      </c>
      <c r="R6106">
        <v>0</v>
      </c>
      <c r="S6106">
        <v>0</v>
      </c>
      <c r="T6106">
        <v>142</v>
      </c>
      <c r="U6106">
        <v>0</v>
      </c>
      <c r="V6106">
        <v>0</v>
      </c>
      <c r="W6106">
        <v>0</v>
      </c>
      <c r="X6106">
        <v>139.32337502801553</v>
      </c>
      <c r="Y6106">
        <v>0</v>
      </c>
      <c r="Z6106">
        <v>0</v>
      </c>
      <c r="AA6106">
        <v>0</v>
      </c>
      <c r="AB6106">
        <v>128.590018235321</v>
      </c>
      <c r="AC6106">
        <v>0</v>
      </c>
      <c r="AD6106">
        <v>0</v>
      </c>
      <c r="AE6106">
        <v>267.9133932633365</v>
      </c>
    </row>
    <row r="6107" spans="1:31" x14ac:dyDescent="0.3">
      <c r="A6107">
        <v>2689633</v>
      </c>
      <c r="B6107">
        <v>1</v>
      </c>
      <c r="C6107" t="s">
        <v>80</v>
      </c>
      <c r="D6107" t="s">
        <v>104</v>
      </c>
      <c r="E6107" t="s">
        <v>141</v>
      </c>
      <c r="F6107" t="s">
        <v>17035</v>
      </c>
      <c r="G6107" t="s">
        <v>165</v>
      </c>
      <c r="H6107" t="s">
        <v>135</v>
      </c>
      <c r="I6107" t="s">
        <v>136</v>
      </c>
      <c r="J6107" t="s">
        <v>137</v>
      </c>
      <c r="K6107" t="s">
        <v>166</v>
      </c>
      <c r="L6107" t="s">
        <v>17036</v>
      </c>
      <c r="M6107" t="s">
        <v>17037</v>
      </c>
      <c r="N6107">
        <v>6.1697222219999999</v>
      </c>
      <c r="O6107">
        <v>20</v>
      </c>
      <c r="P6107">
        <v>3665</v>
      </c>
      <c r="Q6107">
        <v>66</v>
      </c>
      <c r="R6107">
        <v>51</v>
      </c>
      <c r="S6107">
        <v>108</v>
      </c>
      <c r="T6107">
        <v>345</v>
      </c>
      <c r="U6107">
        <v>25</v>
      </c>
      <c r="V6107">
        <v>0</v>
      </c>
      <c r="W6107">
        <v>67.218352173233285</v>
      </c>
      <c r="X6107">
        <v>4043.6998780118083</v>
      </c>
      <c r="Y6107">
        <v>1119.1815594860777</v>
      </c>
      <c r="Z6107">
        <v>191.28981514449993</v>
      </c>
      <c r="AA6107">
        <v>11113.212684882947</v>
      </c>
      <c r="AB6107">
        <v>1398.2817060923635</v>
      </c>
      <c r="AC6107">
        <v>17779.574811805065</v>
      </c>
      <c r="AD6107">
        <v>0</v>
      </c>
      <c r="AE6107">
        <v>35712.458807595991</v>
      </c>
    </row>
    <row r="6108" spans="1:31" x14ac:dyDescent="0.3">
      <c r="A6108">
        <v>2689674</v>
      </c>
      <c r="B6108">
        <v>1</v>
      </c>
      <c r="C6108" t="s">
        <v>80</v>
      </c>
      <c r="D6108" t="s">
        <v>105</v>
      </c>
      <c r="E6108" t="s">
        <v>132</v>
      </c>
      <c r="F6108" t="s">
        <v>17038</v>
      </c>
      <c r="G6108" t="s">
        <v>134</v>
      </c>
      <c r="H6108" t="s">
        <v>135</v>
      </c>
      <c r="I6108" t="s">
        <v>136</v>
      </c>
      <c r="J6108" t="s">
        <v>137</v>
      </c>
      <c r="K6108" t="s">
        <v>138</v>
      </c>
      <c r="L6108" t="s">
        <v>17039</v>
      </c>
      <c r="M6108" t="s">
        <v>17040</v>
      </c>
      <c r="N6108">
        <v>1.0375000000000001</v>
      </c>
      <c r="O6108">
        <v>2</v>
      </c>
      <c r="P6108">
        <v>2626</v>
      </c>
      <c r="Q6108">
        <v>4</v>
      </c>
      <c r="R6108">
        <v>336</v>
      </c>
      <c r="S6108">
        <v>41</v>
      </c>
      <c r="T6108">
        <v>379</v>
      </c>
      <c r="U6108">
        <v>7</v>
      </c>
      <c r="V6108">
        <v>2</v>
      </c>
      <c r="W6108">
        <v>0.93200564422503618</v>
      </c>
      <c r="X6108">
        <v>518.5965170479335</v>
      </c>
      <c r="Y6108">
        <v>3.1051079226161762</v>
      </c>
      <c r="Z6108">
        <v>146.8747200979949</v>
      </c>
      <c r="AA6108">
        <v>246.3351413897179</v>
      </c>
      <c r="AB6108">
        <v>470.50518152671998</v>
      </c>
      <c r="AC6108">
        <v>589.13086786589281</v>
      </c>
      <c r="AD6108">
        <v>6.5422726091104133</v>
      </c>
      <c r="AE6108">
        <v>1982.0218141042108</v>
      </c>
    </row>
    <row r="6109" spans="1:31" x14ac:dyDescent="0.3">
      <c r="A6109">
        <v>2689786</v>
      </c>
      <c r="B6109">
        <v>1</v>
      </c>
      <c r="C6109" t="s">
        <v>80</v>
      </c>
      <c r="D6109" t="s">
        <v>103</v>
      </c>
      <c r="E6109" t="s">
        <v>132</v>
      </c>
      <c r="F6109" t="s">
        <v>10484</v>
      </c>
      <c r="G6109" t="s">
        <v>134</v>
      </c>
      <c r="H6109" t="s">
        <v>135</v>
      </c>
      <c r="I6109" t="s">
        <v>136</v>
      </c>
      <c r="J6109" t="s">
        <v>137</v>
      </c>
      <c r="K6109" t="s">
        <v>138</v>
      </c>
      <c r="L6109" t="s">
        <v>17041</v>
      </c>
      <c r="M6109" t="s">
        <v>17042</v>
      </c>
      <c r="N6109">
        <v>0.21555555500000001</v>
      </c>
      <c r="O6109">
        <v>0</v>
      </c>
      <c r="P6109">
        <v>1</v>
      </c>
      <c r="Q6109">
        <v>36</v>
      </c>
      <c r="R6109">
        <v>77</v>
      </c>
      <c r="S6109">
        <v>12</v>
      </c>
      <c r="T6109">
        <v>7</v>
      </c>
      <c r="U6109">
        <v>3</v>
      </c>
      <c r="V6109">
        <v>0</v>
      </c>
      <c r="W6109">
        <v>0</v>
      </c>
      <c r="X6109">
        <v>0</v>
      </c>
      <c r="Y6109">
        <v>8.7911557019967574</v>
      </c>
      <c r="Z6109">
        <v>31.89833213093198</v>
      </c>
      <c r="AA6109">
        <v>39.687455147798829</v>
      </c>
      <c r="AB6109">
        <v>1.2471802214308361</v>
      </c>
      <c r="AC6109">
        <v>185.91039856843574</v>
      </c>
      <c r="AD6109">
        <v>0</v>
      </c>
      <c r="AE6109">
        <v>267.53452177059415</v>
      </c>
    </row>
    <row r="6110" spans="1:31" x14ac:dyDescent="0.3">
      <c r="A6110">
        <v>2689815</v>
      </c>
      <c r="B6110">
        <v>1</v>
      </c>
      <c r="C6110" t="s">
        <v>80</v>
      </c>
      <c r="D6110" t="s">
        <v>103</v>
      </c>
      <c r="E6110" t="s">
        <v>145</v>
      </c>
      <c r="F6110" t="s">
        <v>17043</v>
      </c>
      <c r="G6110" t="s">
        <v>1946</v>
      </c>
      <c r="H6110" t="s">
        <v>135</v>
      </c>
      <c r="I6110" t="s">
        <v>136</v>
      </c>
      <c r="J6110" t="s">
        <v>137</v>
      </c>
      <c r="K6110" t="s">
        <v>138</v>
      </c>
      <c r="L6110" t="s">
        <v>17044</v>
      </c>
      <c r="M6110" t="s">
        <v>17045</v>
      </c>
      <c r="N6110">
        <v>0.69861111099999995</v>
      </c>
      <c r="O6110">
        <v>0</v>
      </c>
      <c r="P6110">
        <v>124</v>
      </c>
      <c r="Q6110">
        <v>0</v>
      </c>
      <c r="R6110">
        <v>2</v>
      </c>
      <c r="S6110">
        <v>0</v>
      </c>
      <c r="T6110">
        <v>32</v>
      </c>
      <c r="U6110">
        <v>0</v>
      </c>
      <c r="V6110">
        <v>0</v>
      </c>
      <c r="W6110">
        <v>0</v>
      </c>
      <c r="X6110">
        <v>12.690074575780939</v>
      </c>
      <c r="Y6110">
        <v>0</v>
      </c>
      <c r="Z6110">
        <v>0.20657023481683331</v>
      </c>
      <c r="AA6110">
        <v>0</v>
      </c>
      <c r="AB6110">
        <v>9.8498950961045129</v>
      </c>
      <c r="AC6110">
        <v>0</v>
      </c>
      <c r="AD6110">
        <v>0</v>
      </c>
      <c r="AE6110">
        <v>22.746539906702285</v>
      </c>
    </row>
    <row r="6111" spans="1:31" x14ac:dyDescent="0.3">
      <c r="A6111">
        <v>2689815</v>
      </c>
      <c r="B6111">
        <v>2</v>
      </c>
      <c r="C6111" t="s">
        <v>80</v>
      </c>
      <c r="D6111" t="s">
        <v>103</v>
      </c>
      <c r="E6111" t="s">
        <v>132</v>
      </c>
      <c r="F6111" t="s">
        <v>15568</v>
      </c>
      <c r="G6111" t="s">
        <v>1946</v>
      </c>
      <c r="H6111" t="s">
        <v>135</v>
      </c>
      <c r="I6111" t="s">
        <v>136</v>
      </c>
      <c r="J6111" t="s">
        <v>137</v>
      </c>
      <c r="K6111" t="s">
        <v>138</v>
      </c>
      <c r="L6111" t="s">
        <v>17045</v>
      </c>
      <c r="M6111" t="s">
        <v>17046</v>
      </c>
      <c r="N6111">
        <v>0.85861111099999998</v>
      </c>
      <c r="O6111">
        <v>4</v>
      </c>
      <c r="P6111">
        <v>2060</v>
      </c>
      <c r="Q6111">
        <v>22</v>
      </c>
      <c r="R6111">
        <v>309</v>
      </c>
      <c r="S6111">
        <v>31</v>
      </c>
      <c r="T6111">
        <v>783</v>
      </c>
      <c r="U6111">
        <v>2</v>
      </c>
      <c r="V6111">
        <v>1</v>
      </c>
      <c r="W6111">
        <v>0.85477402591237128</v>
      </c>
      <c r="X6111">
        <v>231.93891038204328</v>
      </c>
      <c r="Y6111">
        <v>48.829396653837847</v>
      </c>
      <c r="Z6111">
        <v>115.65723929148615</v>
      </c>
      <c r="AA6111">
        <v>93.112329956334733</v>
      </c>
      <c r="AB6111">
        <v>302.75143558504612</v>
      </c>
      <c r="AC6111">
        <v>10.159359324624811</v>
      </c>
      <c r="AD6111">
        <v>0</v>
      </c>
      <c r="AE6111">
        <v>803.30344521928532</v>
      </c>
    </row>
    <row r="6112" spans="1:31" x14ac:dyDescent="0.3">
      <c r="A6112">
        <v>2690157</v>
      </c>
      <c r="B6112">
        <v>1</v>
      </c>
      <c r="C6112" t="s">
        <v>81</v>
      </c>
      <c r="D6112" t="s">
        <v>122</v>
      </c>
      <c r="E6112" t="s">
        <v>160</v>
      </c>
      <c r="F6112" t="s">
        <v>6618</v>
      </c>
      <c r="G6112" t="s">
        <v>134</v>
      </c>
      <c r="H6112" t="s">
        <v>135</v>
      </c>
      <c r="I6112" t="s">
        <v>136</v>
      </c>
      <c r="J6112" t="s">
        <v>137</v>
      </c>
      <c r="K6112" t="s">
        <v>138</v>
      </c>
      <c r="L6112" t="s">
        <v>17047</v>
      </c>
      <c r="M6112" t="s">
        <v>17048</v>
      </c>
      <c r="N6112">
        <v>1.0780555549999999</v>
      </c>
      <c r="O6112">
        <v>1</v>
      </c>
      <c r="P6112">
        <v>178</v>
      </c>
      <c r="Q6112">
        <v>1</v>
      </c>
      <c r="R6112">
        <v>0</v>
      </c>
      <c r="S6112">
        <v>6</v>
      </c>
      <c r="T6112">
        <v>20</v>
      </c>
      <c r="U6112">
        <v>4</v>
      </c>
      <c r="V6112">
        <v>0</v>
      </c>
      <c r="W6112">
        <v>0.146207448425</v>
      </c>
      <c r="X6112">
        <v>17.322465145949099</v>
      </c>
      <c r="Y6112">
        <v>0.92872167754166668</v>
      </c>
      <c r="Z6112">
        <v>0</v>
      </c>
      <c r="AA6112">
        <v>61.202122224442036</v>
      </c>
      <c r="AB6112">
        <v>23.963241413860768</v>
      </c>
      <c r="AC6112">
        <v>113.75044704179514</v>
      </c>
      <c r="AD6112">
        <v>0</v>
      </c>
      <c r="AE6112">
        <v>217.31320495201373</v>
      </c>
    </row>
    <row r="6113" spans="1:31" x14ac:dyDescent="0.3">
      <c r="A6113">
        <v>2690658</v>
      </c>
      <c r="B6113">
        <v>1</v>
      </c>
      <c r="C6113" t="s">
        <v>81</v>
      </c>
      <c r="D6113" t="s">
        <v>118</v>
      </c>
      <c r="E6113" t="s">
        <v>160</v>
      </c>
      <c r="F6113" t="s">
        <v>16245</v>
      </c>
      <c r="G6113" t="s">
        <v>409</v>
      </c>
      <c r="H6113" t="s">
        <v>135</v>
      </c>
      <c r="I6113" t="s">
        <v>136</v>
      </c>
      <c r="J6113" t="s">
        <v>137</v>
      </c>
      <c r="K6113" t="s">
        <v>138</v>
      </c>
      <c r="L6113" t="s">
        <v>17049</v>
      </c>
      <c r="M6113" t="s">
        <v>17050</v>
      </c>
      <c r="N6113">
        <v>0.87222222199999999</v>
      </c>
      <c r="O6113">
        <v>0</v>
      </c>
      <c r="P6113">
        <v>344</v>
      </c>
      <c r="Q6113">
        <v>54</v>
      </c>
      <c r="R6113">
        <v>94</v>
      </c>
      <c r="S6113">
        <v>17</v>
      </c>
      <c r="T6113">
        <v>70</v>
      </c>
      <c r="U6113">
        <v>3</v>
      </c>
      <c r="V6113">
        <v>0</v>
      </c>
      <c r="W6113">
        <v>0</v>
      </c>
      <c r="X6113">
        <v>63.081159773672795</v>
      </c>
      <c r="Y6113">
        <v>120.07826825242356</v>
      </c>
      <c r="Z6113">
        <v>57.526990985516555</v>
      </c>
      <c r="AA6113">
        <v>347.45231832383593</v>
      </c>
      <c r="AB6113">
        <v>21.459607175887186</v>
      </c>
      <c r="AC6113">
        <v>597.84640127239652</v>
      </c>
      <c r="AD6113">
        <v>0</v>
      </c>
      <c r="AE6113">
        <v>1207.4447457837325</v>
      </c>
    </row>
    <row r="6114" spans="1:31" x14ac:dyDescent="0.3">
      <c r="A6114">
        <v>2690815</v>
      </c>
      <c r="B6114">
        <v>1</v>
      </c>
      <c r="C6114" t="s">
        <v>80</v>
      </c>
      <c r="D6114" t="s">
        <v>105</v>
      </c>
      <c r="E6114" t="s">
        <v>132</v>
      </c>
      <c r="F6114" t="s">
        <v>17051</v>
      </c>
      <c r="G6114" t="s">
        <v>165</v>
      </c>
      <c r="H6114" t="s">
        <v>135</v>
      </c>
      <c r="I6114" t="s">
        <v>136</v>
      </c>
      <c r="J6114" t="s">
        <v>137</v>
      </c>
      <c r="K6114" t="s">
        <v>166</v>
      </c>
      <c r="L6114" t="s">
        <v>17052</v>
      </c>
      <c r="M6114" t="s">
        <v>17053</v>
      </c>
      <c r="N6114">
        <v>4.2736111110000001</v>
      </c>
      <c r="O6114">
        <v>1</v>
      </c>
      <c r="P6114">
        <v>3015</v>
      </c>
      <c r="Q6114">
        <v>0</v>
      </c>
      <c r="R6114">
        <v>15</v>
      </c>
      <c r="S6114">
        <v>5</v>
      </c>
      <c r="T6114">
        <v>428</v>
      </c>
      <c r="U6114">
        <v>2</v>
      </c>
      <c r="V6114">
        <v>0</v>
      </c>
      <c r="W6114">
        <v>43.276822768441896</v>
      </c>
      <c r="X6114">
        <v>2701.4439474184533</v>
      </c>
      <c r="Y6114">
        <v>0</v>
      </c>
      <c r="Z6114">
        <v>26.887232364914794</v>
      </c>
      <c r="AA6114">
        <v>402.04086909406584</v>
      </c>
      <c r="AB6114">
        <v>1596.1439766811659</v>
      </c>
      <c r="AC6114">
        <v>772.84796639387355</v>
      </c>
      <c r="AD6114">
        <v>0</v>
      </c>
      <c r="AE6114">
        <v>5542.6408147209149</v>
      </c>
    </row>
    <row r="6115" spans="1:31" x14ac:dyDescent="0.3">
      <c r="A6115">
        <v>2701196</v>
      </c>
      <c r="B6115">
        <v>1</v>
      </c>
      <c r="C6115" t="s">
        <v>81</v>
      </c>
      <c r="D6115" t="s">
        <v>127</v>
      </c>
      <c r="E6115" t="s">
        <v>145</v>
      </c>
      <c r="F6115" t="s">
        <v>3155</v>
      </c>
      <c r="G6115" t="s">
        <v>176</v>
      </c>
      <c r="H6115" t="s">
        <v>135</v>
      </c>
      <c r="I6115" t="s">
        <v>136</v>
      </c>
      <c r="J6115" t="s">
        <v>137</v>
      </c>
      <c r="K6115" t="s">
        <v>138</v>
      </c>
      <c r="L6115" t="s">
        <v>17054</v>
      </c>
      <c r="M6115" t="s">
        <v>259</v>
      </c>
      <c r="N6115">
        <v>4.6066666659999997</v>
      </c>
      <c r="O6115">
        <v>4</v>
      </c>
      <c r="P6115">
        <v>9</v>
      </c>
      <c r="Q6115">
        <v>124</v>
      </c>
      <c r="R6115">
        <v>81</v>
      </c>
      <c r="S6115">
        <v>12</v>
      </c>
      <c r="T6115">
        <v>5</v>
      </c>
      <c r="U6115">
        <v>0</v>
      </c>
      <c r="V6115">
        <v>0</v>
      </c>
      <c r="W6115">
        <v>4.1556859015874323</v>
      </c>
      <c r="X6115">
        <v>0</v>
      </c>
      <c r="Y6115">
        <v>154.88892830252914</v>
      </c>
      <c r="Z6115">
        <v>69.193748423610501</v>
      </c>
      <c r="AA6115">
        <v>192.38813887042033</v>
      </c>
      <c r="AB6115">
        <v>0.39950490981493036</v>
      </c>
      <c r="AC6115">
        <v>0</v>
      </c>
      <c r="AD6115">
        <v>0</v>
      </c>
      <c r="AE6115">
        <v>421.02600640796231</v>
      </c>
    </row>
    <row r="6116" spans="1:31" x14ac:dyDescent="0.3">
      <c r="A6116">
        <v>2702069</v>
      </c>
      <c r="B6116">
        <v>1</v>
      </c>
      <c r="C6116" t="s">
        <v>81</v>
      </c>
      <c r="D6116" t="s">
        <v>127</v>
      </c>
      <c r="E6116" t="s">
        <v>145</v>
      </c>
      <c r="F6116" t="s">
        <v>17055</v>
      </c>
      <c r="G6116" t="s">
        <v>176</v>
      </c>
      <c r="H6116" t="s">
        <v>135</v>
      </c>
      <c r="I6116" t="s">
        <v>136</v>
      </c>
      <c r="J6116" t="s">
        <v>137</v>
      </c>
      <c r="K6116" t="s">
        <v>138</v>
      </c>
      <c r="L6116" t="s">
        <v>17056</v>
      </c>
      <c r="M6116" t="s">
        <v>17057</v>
      </c>
      <c r="N6116">
        <v>2.0313888879999999</v>
      </c>
      <c r="O6116">
        <v>0</v>
      </c>
      <c r="P6116">
        <v>0</v>
      </c>
      <c r="Q6116">
        <v>0</v>
      </c>
      <c r="R6116">
        <v>9</v>
      </c>
      <c r="S6116">
        <v>0</v>
      </c>
      <c r="T6116">
        <v>0</v>
      </c>
      <c r="U6116">
        <v>0</v>
      </c>
      <c r="V6116">
        <v>0</v>
      </c>
      <c r="W6116">
        <v>0</v>
      </c>
      <c r="X6116">
        <v>0</v>
      </c>
      <c r="Y6116">
        <v>0</v>
      </c>
      <c r="Z6116">
        <v>13.424934260534521</v>
      </c>
      <c r="AA6116">
        <v>0</v>
      </c>
      <c r="AB6116">
        <v>0</v>
      </c>
      <c r="AC6116">
        <v>0</v>
      </c>
      <c r="AD6116">
        <v>0</v>
      </c>
      <c r="AE6116">
        <v>13.424934260534521</v>
      </c>
    </row>
    <row r="6117" spans="1:31" x14ac:dyDescent="0.3">
      <c r="A6117">
        <v>2702214</v>
      </c>
      <c r="B6117">
        <v>1</v>
      </c>
      <c r="C6117" t="s">
        <v>81</v>
      </c>
      <c r="D6117" t="s">
        <v>127</v>
      </c>
      <c r="E6117" t="s">
        <v>145</v>
      </c>
      <c r="F6117" t="s">
        <v>17058</v>
      </c>
      <c r="G6117" t="s">
        <v>176</v>
      </c>
      <c r="H6117" t="s">
        <v>135</v>
      </c>
      <c r="I6117" t="s">
        <v>136</v>
      </c>
      <c r="J6117" t="s">
        <v>137</v>
      </c>
      <c r="K6117" t="s">
        <v>138</v>
      </c>
      <c r="L6117" t="s">
        <v>17059</v>
      </c>
      <c r="M6117" t="s">
        <v>239</v>
      </c>
      <c r="N6117">
        <v>0.46805555500000001</v>
      </c>
      <c r="O6117">
        <v>0</v>
      </c>
      <c r="P6117">
        <v>511</v>
      </c>
      <c r="Q6117">
        <v>0</v>
      </c>
      <c r="R6117">
        <v>0</v>
      </c>
      <c r="S6117">
        <v>0</v>
      </c>
      <c r="T6117">
        <v>48</v>
      </c>
      <c r="U6117">
        <v>0</v>
      </c>
      <c r="V6117">
        <v>0</v>
      </c>
      <c r="W6117">
        <v>0</v>
      </c>
      <c r="X6117">
        <v>47.493860655383642</v>
      </c>
      <c r="Y6117">
        <v>0</v>
      </c>
      <c r="Z6117">
        <v>0</v>
      </c>
      <c r="AA6117">
        <v>0</v>
      </c>
      <c r="AB6117">
        <v>20.921441671191165</v>
      </c>
      <c r="AC6117">
        <v>0</v>
      </c>
      <c r="AD6117">
        <v>0</v>
      </c>
      <c r="AE6117">
        <v>68.415302326574803</v>
      </c>
    </row>
    <row r="6118" spans="1:31" x14ac:dyDescent="0.3">
      <c r="A6118">
        <v>2702686</v>
      </c>
      <c r="B6118">
        <v>1</v>
      </c>
      <c r="C6118" t="s">
        <v>81</v>
      </c>
      <c r="D6118" t="s">
        <v>118</v>
      </c>
      <c r="E6118" t="s">
        <v>145</v>
      </c>
      <c r="F6118" t="s">
        <v>2947</v>
      </c>
      <c r="G6118" t="s">
        <v>134</v>
      </c>
      <c r="H6118" t="s">
        <v>135</v>
      </c>
      <c r="I6118" t="s">
        <v>169</v>
      </c>
      <c r="J6118" t="s">
        <v>137</v>
      </c>
      <c r="K6118" t="s">
        <v>138</v>
      </c>
      <c r="L6118" t="s">
        <v>17060</v>
      </c>
      <c r="M6118" t="s">
        <v>17061</v>
      </c>
      <c r="N6118">
        <v>8.3333330000000001E-3</v>
      </c>
      <c r="O6118">
        <v>0</v>
      </c>
      <c r="P6118">
        <v>2</v>
      </c>
      <c r="Q6118">
        <v>11</v>
      </c>
      <c r="R6118">
        <v>68</v>
      </c>
      <c r="S6118">
        <v>6</v>
      </c>
      <c r="T6118">
        <v>8</v>
      </c>
      <c r="U6118">
        <v>0</v>
      </c>
      <c r="V6118">
        <v>0</v>
      </c>
      <c r="W6118">
        <v>0</v>
      </c>
      <c r="X6118">
        <v>2.1692312418150001E-3</v>
      </c>
      <c r="Y6118">
        <v>0.74634603400674671</v>
      </c>
      <c r="Z6118">
        <v>0.43907843334976249</v>
      </c>
      <c r="AA6118">
        <v>0.19525306291288</v>
      </c>
      <c r="AB6118">
        <v>4.4842548924139997E-2</v>
      </c>
      <c r="AC6118">
        <v>0</v>
      </c>
      <c r="AD6118">
        <v>0</v>
      </c>
      <c r="AE6118">
        <v>1.4276893104353441</v>
      </c>
    </row>
    <row r="6119" spans="1:31" x14ac:dyDescent="0.3">
      <c r="A6119">
        <v>2703202</v>
      </c>
      <c r="B6119">
        <v>1</v>
      </c>
      <c r="C6119" t="s">
        <v>81</v>
      </c>
      <c r="D6119" t="s">
        <v>128</v>
      </c>
      <c r="E6119" t="s">
        <v>145</v>
      </c>
      <c r="F6119" t="s">
        <v>392</v>
      </c>
      <c r="G6119" t="s">
        <v>176</v>
      </c>
      <c r="H6119" t="s">
        <v>135</v>
      </c>
      <c r="I6119" t="s">
        <v>136</v>
      </c>
      <c r="J6119" t="s">
        <v>137</v>
      </c>
      <c r="K6119" t="s">
        <v>138</v>
      </c>
      <c r="L6119" t="s">
        <v>17062</v>
      </c>
      <c r="M6119" t="s">
        <v>412</v>
      </c>
      <c r="N6119">
        <v>4.818888888</v>
      </c>
      <c r="O6119">
        <v>2</v>
      </c>
      <c r="P6119">
        <v>0</v>
      </c>
      <c r="Q6119">
        <v>61</v>
      </c>
      <c r="R6119">
        <v>0</v>
      </c>
      <c r="S6119">
        <v>2</v>
      </c>
      <c r="T6119">
        <v>0</v>
      </c>
      <c r="U6119">
        <v>0</v>
      </c>
      <c r="V6119">
        <v>0</v>
      </c>
      <c r="W6119">
        <v>6.2770456590065118</v>
      </c>
      <c r="X6119">
        <v>0</v>
      </c>
      <c r="Y6119">
        <v>91.631832948044192</v>
      </c>
      <c r="Z6119">
        <v>0</v>
      </c>
      <c r="AA6119">
        <v>93.056080176987209</v>
      </c>
      <c r="AB6119">
        <v>0</v>
      </c>
      <c r="AC6119">
        <v>0</v>
      </c>
      <c r="AD6119">
        <v>0</v>
      </c>
      <c r="AE6119">
        <v>190.96495878403792</v>
      </c>
    </row>
    <row r="6120" spans="1:31" x14ac:dyDescent="0.3">
      <c r="A6120">
        <v>2704343</v>
      </c>
      <c r="B6120">
        <v>1</v>
      </c>
      <c r="C6120" t="s">
        <v>81</v>
      </c>
      <c r="D6120" t="s">
        <v>113</v>
      </c>
      <c r="E6120" t="s">
        <v>132</v>
      </c>
      <c r="F6120" t="s">
        <v>10451</v>
      </c>
      <c r="G6120" t="s">
        <v>165</v>
      </c>
      <c r="H6120" t="s">
        <v>135</v>
      </c>
      <c r="I6120" t="s">
        <v>136</v>
      </c>
      <c r="J6120" t="s">
        <v>137</v>
      </c>
      <c r="K6120" t="s">
        <v>166</v>
      </c>
      <c r="L6120" t="s">
        <v>17063</v>
      </c>
      <c r="M6120" t="s">
        <v>17064</v>
      </c>
      <c r="N6120">
        <v>6.1580555549999998</v>
      </c>
      <c r="O6120">
        <v>5</v>
      </c>
      <c r="P6120">
        <v>780</v>
      </c>
      <c r="Q6120">
        <v>32</v>
      </c>
      <c r="R6120">
        <v>287</v>
      </c>
      <c r="S6120">
        <v>4</v>
      </c>
      <c r="T6120">
        <v>33</v>
      </c>
      <c r="U6120">
        <v>1</v>
      </c>
      <c r="V6120">
        <v>0</v>
      </c>
      <c r="W6120">
        <v>4.8829611861172966</v>
      </c>
      <c r="X6120">
        <v>736.98090991475908</v>
      </c>
      <c r="Y6120">
        <v>205.01402236704874</v>
      </c>
      <c r="Z6120">
        <v>570.90597642681848</v>
      </c>
      <c r="AA6120">
        <v>31.743859522798633</v>
      </c>
      <c r="AB6120">
        <v>256.88910507297152</v>
      </c>
      <c r="AC6120">
        <v>2214.2156819778775</v>
      </c>
      <c r="AD6120">
        <v>0</v>
      </c>
      <c r="AE6120">
        <v>4020.6325164683913</v>
      </c>
    </row>
    <row r="6121" spans="1:31" x14ac:dyDescent="0.3">
      <c r="A6121">
        <v>2704414</v>
      </c>
      <c r="B6121">
        <v>1</v>
      </c>
      <c r="C6121" t="s">
        <v>80</v>
      </c>
      <c r="D6121" t="s">
        <v>87</v>
      </c>
      <c r="E6121" t="s">
        <v>244</v>
      </c>
      <c r="F6121" t="s">
        <v>9324</v>
      </c>
      <c r="G6121" t="s">
        <v>165</v>
      </c>
      <c r="H6121" t="s">
        <v>187</v>
      </c>
      <c r="I6121" t="s">
        <v>136</v>
      </c>
      <c r="J6121" t="s">
        <v>137</v>
      </c>
      <c r="K6121" t="s">
        <v>166</v>
      </c>
      <c r="L6121" t="s">
        <v>17065</v>
      </c>
      <c r="M6121" t="s">
        <v>17066</v>
      </c>
      <c r="N6121">
        <v>2.162222222</v>
      </c>
      <c r="O6121">
        <v>0</v>
      </c>
      <c r="P6121">
        <v>208</v>
      </c>
      <c r="Q6121">
        <v>0</v>
      </c>
      <c r="R6121">
        <v>0</v>
      </c>
      <c r="S6121">
        <v>0</v>
      </c>
      <c r="T6121">
        <v>15</v>
      </c>
      <c r="U6121">
        <v>0</v>
      </c>
      <c r="V6121">
        <v>0</v>
      </c>
      <c r="W6121">
        <v>0</v>
      </c>
      <c r="X6121">
        <v>107.26110305555426</v>
      </c>
      <c r="Y6121">
        <v>0</v>
      </c>
      <c r="Z6121">
        <v>0</v>
      </c>
      <c r="AA6121">
        <v>0</v>
      </c>
      <c r="AB6121">
        <v>14.002103684480764</v>
      </c>
      <c r="AC6121">
        <v>0</v>
      </c>
      <c r="AD6121">
        <v>0</v>
      </c>
      <c r="AE6121">
        <v>121.26320674003502</v>
      </c>
    </row>
    <row r="6122" spans="1:31" x14ac:dyDescent="0.3">
      <c r="A6122">
        <v>2704507</v>
      </c>
      <c r="B6122">
        <v>1</v>
      </c>
      <c r="C6122" t="s">
        <v>81</v>
      </c>
      <c r="D6122" t="s">
        <v>116</v>
      </c>
      <c r="E6122" t="s">
        <v>145</v>
      </c>
      <c r="F6122" t="s">
        <v>17067</v>
      </c>
      <c r="G6122" t="s">
        <v>176</v>
      </c>
      <c r="H6122" t="s">
        <v>135</v>
      </c>
      <c r="I6122" t="s">
        <v>136</v>
      </c>
      <c r="J6122" t="s">
        <v>137</v>
      </c>
      <c r="K6122" t="s">
        <v>138</v>
      </c>
      <c r="L6122" t="s">
        <v>17068</v>
      </c>
      <c r="M6122" t="s">
        <v>17069</v>
      </c>
      <c r="N6122">
        <v>4.7755555550000004</v>
      </c>
      <c r="O6122">
        <v>0</v>
      </c>
      <c r="P6122">
        <v>172</v>
      </c>
      <c r="Q6122">
        <v>0</v>
      </c>
      <c r="R6122">
        <v>10</v>
      </c>
      <c r="S6122">
        <v>0</v>
      </c>
      <c r="T6122">
        <v>8</v>
      </c>
      <c r="U6122">
        <v>0</v>
      </c>
      <c r="V6122">
        <v>0</v>
      </c>
      <c r="W6122">
        <v>0</v>
      </c>
      <c r="X6122">
        <v>114.25499850905638</v>
      </c>
      <c r="Y6122">
        <v>0</v>
      </c>
      <c r="Z6122">
        <v>37.165493105711796</v>
      </c>
      <c r="AA6122">
        <v>0</v>
      </c>
      <c r="AB6122">
        <v>12.199357503571388</v>
      </c>
      <c r="AC6122">
        <v>0</v>
      </c>
      <c r="AD6122">
        <v>0</v>
      </c>
      <c r="AE6122">
        <v>163.61984911833954</v>
      </c>
    </row>
    <row r="6123" spans="1:31" x14ac:dyDescent="0.3">
      <c r="A6123">
        <v>2704520</v>
      </c>
      <c r="B6123">
        <v>1</v>
      </c>
      <c r="C6123" t="s">
        <v>80</v>
      </c>
      <c r="D6123" t="s">
        <v>90</v>
      </c>
      <c r="E6123" t="s">
        <v>213</v>
      </c>
      <c r="F6123" t="s">
        <v>17070</v>
      </c>
      <c r="G6123" t="s">
        <v>688</v>
      </c>
      <c r="H6123" t="s">
        <v>187</v>
      </c>
      <c r="I6123" t="s">
        <v>136</v>
      </c>
      <c r="J6123" t="s">
        <v>137</v>
      </c>
      <c r="K6123" t="s">
        <v>138</v>
      </c>
      <c r="L6123" t="s">
        <v>17071</v>
      </c>
      <c r="M6123" t="s">
        <v>17072</v>
      </c>
      <c r="N6123">
        <v>0.60750000000000004</v>
      </c>
      <c r="O6123">
        <v>0</v>
      </c>
      <c r="P6123">
        <v>5</v>
      </c>
      <c r="Q6123">
        <v>0</v>
      </c>
      <c r="R6123">
        <v>0</v>
      </c>
      <c r="S6123">
        <v>0</v>
      </c>
      <c r="T6123">
        <v>0</v>
      </c>
      <c r="U6123">
        <v>0</v>
      </c>
      <c r="V6123">
        <v>0</v>
      </c>
      <c r="W6123">
        <v>0</v>
      </c>
      <c r="X6123">
        <v>0.46552661897546599</v>
      </c>
      <c r="Y6123">
        <v>0</v>
      </c>
      <c r="Z6123">
        <v>0</v>
      </c>
      <c r="AA6123">
        <v>0</v>
      </c>
      <c r="AB6123">
        <v>0</v>
      </c>
      <c r="AC6123">
        <v>0</v>
      </c>
      <c r="AD6123">
        <v>0</v>
      </c>
      <c r="AE6123">
        <v>0.46552661897546599</v>
      </c>
    </row>
    <row r="6124" spans="1:31" x14ac:dyDescent="0.3">
      <c r="A6124">
        <v>2704520</v>
      </c>
      <c r="B6124">
        <v>2</v>
      </c>
      <c r="C6124" t="s">
        <v>80</v>
      </c>
      <c r="D6124" t="s">
        <v>90</v>
      </c>
      <c r="E6124" t="s">
        <v>184</v>
      </c>
      <c r="F6124" t="s">
        <v>17073</v>
      </c>
      <c r="G6124" t="s">
        <v>688</v>
      </c>
      <c r="H6124" t="s">
        <v>187</v>
      </c>
      <c r="I6124" t="s">
        <v>136</v>
      </c>
      <c r="J6124" t="s">
        <v>137</v>
      </c>
      <c r="K6124" t="s">
        <v>138</v>
      </c>
      <c r="L6124" t="s">
        <v>17072</v>
      </c>
      <c r="M6124" t="s">
        <v>17074</v>
      </c>
      <c r="N6124">
        <v>3.6611111109999999</v>
      </c>
      <c r="O6124">
        <v>0</v>
      </c>
      <c r="P6124">
        <v>164</v>
      </c>
      <c r="Q6124">
        <v>0</v>
      </c>
      <c r="R6124">
        <v>0</v>
      </c>
      <c r="S6124">
        <v>0</v>
      </c>
      <c r="T6124">
        <v>3</v>
      </c>
      <c r="U6124">
        <v>0</v>
      </c>
      <c r="V6124">
        <v>0</v>
      </c>
      <c r="W6124">
        <v>0</v>
      </c>
      <c r="X6124">
        <v>100.30534272651346</v>
      </c>
      <c r="Y6124">
        <v>0</v>
      </c>
      <c r="Z6124">
        <v>0</v>
      </c>
      <c r="AA6124">
        <v>0</v>
      </c>
      <c r="AB6124">
        <v>6.4982178142839349</v>
      </c>
      <c r="AC6124">
        <v>0</v>
      </c>
      <c r="AD6124">
        <v>0</v>
      </c>
      <c r="AE6124">
        <v>106.80356054079739</v>
      </c>
    </row>
    <row r="6125" spans="1:31" x14ac:dyDescent="0.3">
      <c r="A6125">
        <v>2704597</v>
      </c>
      <c r="B6125">
        <v>1</v>
      </c>
      <c r="C6125" t="s">
        <v>80</v>
      </c>
      <c r="D6125" t="s">
        <v>84</v>
      </c>
      <c r="E6125" t="s">
        <v>244</v>
      </c>
      <c r="F6125" t="s">
        <v>17075</v>
      </c>
      <c r="G6125" t="s">
        <v>273</v>
      </c>
      <c r="H6125" t="s">
        <v>187</v>
      </c>
      <c r="I6125" t="s">
        <v>136</v>
      </c>
      <c r="J6125" t="s">
        <v>137</v>
      </c>
      <c r="K6125" t="s">
        <v>138</v>
      </c>
      <c r="L6125" t="s">
        <v>17076</v>
      </c>
      <c r="M6125" t="s">
        <v>17077</v>
      </c>
      <c r="N6125">
        <v>2.0508333329999999</v>
      </c>
      <c r="O6125">
        <v>0</v>
      </c>
      <c r="P6125">
        <v>1635</v>
      </c>
      <c r="Q6125">
        <v>0</v>
      </c>
      <c r="R6125">
        <v>0</v>
      </c>
      <c r="S6125">
        <v>0</v>
      </c>
      <c r="T6125">
        <v>45</v>
      </c>
      <c r="U6125">
        <v>0</v>
      </c>
      <c r="V6125">
        <v>0</v>
      </c>
      <c r="W6125">
        <v>0</v>
      </c>
      <c r="X6125">
        <v>486.94976254997817</v>
      </c>
      <c r="Y6125">
        <v>0</v>
      </c>
      <c r="Z6125">
        <v>0</v>
      </c>
      <c r="AA6125">
        <v>0</v>
      </c>
      <c r="AB6125">
        <v>89.568793429436894</v>
      </c>
      <c r="AC6125">
        <v>0</v>
      </c>
      <c r="AD6125">
        <v>0</v>
      </c>
      <c r="AE6125">
        <v>576.51855597941505</v>
      </c>
    </row>
    <row r="6126" spans="1:31" x14ac:dyDescent="0.3">
      <c r="A6126">
        <v>2704628</v>
      </c>
      <c r="B6126">
        <v>1</v>
      </c>
      <c r="C6126" t="s">
        <v>80</v>
      </c>
      <c r="D6126" t="s">
        <v>95</v>
      </c>
      <c r="E6126" t="s">
        <v>145</v>
      </c>
      <c r="F6126" t="s">
        <v>17078</v>
      </c>
      <c r="G6126" t="s">
        <v>176</v>
      </c>
      <c r="H6126" t="s">
        <v>135</v>
      </c>
      <c r="I6126" t="s">
        <v>136</v>
      </c>
      <c r="J6126" t="s">
        <v>137</v>
      </c>
      <c r="K6126" t="s">
        <v>138</v>
      </c>
      <c r="L6126" t="s">
        <v>17079</v>
      </c>
      <c r="M6126" t="s">
        <v>17080</v>
      </c>
      <c r="N6126">
        <v>1.8191666660000001</v>
      </c>
      <c r="O6126">
        <v>0</v>
      </c>
      <c r="P6126">
        <v>26</v>
      </c>
      <c r="Q6126">
        <v>0</v>
      </c>
      <c r="R6126">
        <v>0</v>
      </c>
      <c r="S6126">
        <v>0</v>
      </c>
      <c r="T6126">
        <v>2</v>
      </c>
      <c r="U6126">
        <v>0</v>
      </c>
      <c r="V6126">
        <v>0</v>
      </c>
      <c r="W6126">
        <v>0</v>
      </c>
      <c r="X6126">
        <v>6.7242403873170744</v>
      </c>
      <c r="Y6126">
        <v>0</v>
      </c>
      <c r="Z6126">
        <v>0</v>
      </c>
      <c r="AA6126">
        <v>0</v>
      </c>
      <c r="AB6126">
        <v>8.8274155657401909</v>
      </c>
      <c r="AC6126">
        <v>0</v>
      </c>
      <c r="AD6126">
        <v>0</v>
      </c>
      <c r="AE6126">
        <v>15.551655953057265</v>
      </c>
    </row>
    <row r="6127" spans="1:31" x14ac:dyDescent="0.3">
      <c r="A6127">
        <v>2704652</v>
      </c>
      <c r="B6127">
        <v>1</v>
      </c>
      <c r="C6127" t="s">
        <v>81</v>
      </c>
      <c r="D6127" t="s">
        <v>118</v>
      </c>
      <c r="E6127" t="s">
        <v>132</v>
      </c>
      <c r="F6127" t="s">
        <v>17081</v>
      </c>
      <c r="G6127" t="s">
        <v>134</v>
      </c>
      <c r="H6127" t="s">
        <v>135</v>
      </c>
      <c r="I6127" t="s">
        <v>136</v>
      </c>
      <c r="J6127" t="s">
        <v>137</v>
      </c>
      <c r="K6127" t="s">
        <v>138</v>
      </c>
      <c r="L6127" t="s">
        <v>17082</v>
      </c>
      <c r="M6127" t="s">
        <v>17083</v>
      </c>
      <c r="N6127">
        <v>1.051666666</v>
      </c>
      <c r="O6127">
        <v>22</v>
      </c>
      <c r="P6127">
        <v>665</v>
      </c>
      <c r="Q6127">
        <v>230</v>
      </c>
      <c r="R6127">
        <v>139</v>
      </c>
      <c r="S6127">
        <v>24</v>
      </c>
      <c r="T6127">
        <v>58</v>
      </c>
      <c r="U6127">
        <v>1</v>
      </c>
      <c r="V6127">
        <v>0</v>
      </c>
      <c r="W6127">
        <v>2.8078151377399263</v>
      </c>
      <c r="X6127">
        <v>105.60200285864649</v>
      </c>
      <c r="Y6127">
        <v>718.52858219700704</v>
      </c>
      <c r="Z6127">
        <v>154.92084460504469</v>
      </c>
      <c r="AA6127">
        <v>100.51457367370244</v>
      </c>
      <c r="AB6127">
        <v>31.195640324707337</v>
      </c>
      <c r="AC6127">
        <v>267.03650672443695</v>
      </c>
      <c r="AD6127">
        <v>0</v>
      </c>
      <c r="AE6127">
        <v>1380.6059655212848</v>
      </c>
    </row>
    <row r="6128" spans="1:31" x14ac:dyDescent="0.3">
      <c r="A6128">
        <v>2704665</v>
      </c>
      <c r="B6128">
        <v>1</v>
      </c>
      <c r="C6128" t="s">
        <v>80</v>
      </c>
      <c r="D6128" t="s">
        <v>83</v>
      </c>
      <c r="E6128" t="s">
        <v>213</v>
      </c>
      <c r="F6128" t="s">
        <v>17084</v>
      </c>
      <c r="G6128" t="s">
        <v>688</v>
      </c>
      <c r="H6128" t="s">
        <v>187</v>
      </c>
      <c r="I6128" t="s">
        <v>136</v>
      </c>
      <c r="J6128" t="s">
        <v>137</v>
      </c>
      <c r="K6128" t="s">
        <v>138</v>
      </c>
      <c r="L6128" t="s">
        <v>17085</v>
      </c>
      <c r="M6128" t="s">
        <v>17086</v>
      </c>
      <c r="N6128">
        <v>0.57416666599999999</v>
      </c>
      <c r="O6128">
        <v>0</v>
      </c>
      <c r="P6128">
        <v>2</v>
      </c>
      <c r="Q6128">
        <v>0</v>
      </c>
      <c r="R6128">
        <v>0</v>
      </c>
      <c r="S6128">
        <v>0</v>
      </c>
      <c r="T6128">
        <v>0</v>
      </c>
      <c r="U6128">
        <v>0</v>
      </c>
      <c r="V6128">
        <v>0</v>
      </c>
      <c r="W6128">
        <v>0</v>
      </c>
      <c r="X6128">
        <v>0.22467074197570389</v>
      </c>
      <c r="Y6128">
        <v>0</v>
      </c>
      <c r="Z6128">
        <v>0</v>
      </c>
      <c r="AA6128">
        <v>0</v>
      </c>
      <c r="AB6128">
        <v>0</v>
      </c>
      <c r="AC6128">
        <v>0</v>
      </c>
      <c r="AD6128">
        <v>0</v>
      </c>
      <c r="AE6128">
        <v>0.22467074197570389</v>
      </c>
    </row>
    <row r="6129" spans="1:31" x14ac:dyDescent="0.3">
      <c r="A6129">
        <v>2704667</v>
      </c>
      <c r="B6129">
        <v>1</v>
      </c>
      <c r="C6129" t="s">
        <v>80</v>
      </c>
      <c r="D6129" t="s">
        <v>93</v>
      </c>
      <c r="E6129" t="s">
        <v>184</v>
      </c>
      <c r="F6129" t="s">
        <v>17087</v>
      </c>
      <c r="G6129" t="s">
        <v>186</v>
      </c>
      <c r="H6129" t="s">
        <v>187</v>
      </c>
      <c r="I6129" t="s">
        <v>136</v>
      </c>
      <c r="J6129" t="s">
        <v>137</v>
      </c>
      <c r="K6129" t="s">
        <v>138</v>
      </c>
      <c r="L6129" t="s">
        <v>17088</v>
      </c>
      <c r="M6129" t="s">
        <v>17089</v>
      </c>
      <c r="N6129">
        <v>0.70361111099999996</v>
      </c>
      <c r="O6129">
        <v>0</v>
      </c>
      <c r="P6129">
        <v>4</v>
      </c>
      <c r="Q6129">
        <v>0</v>
      </c>
      <c r="R6129">
        <v>2</v>
      </c>
      <c r="S6129">
        <v>0</v>
      </c>
      <c r="T6129">
        <v>0</v>
      </c>
      <c r="U6129">
        <v>0</v>
      </c>
      <c r="V6129">
        <v>0</v>
      </c>
      <c r="W6129">
        <v>0</v>
      </c>
      <c r="X6129">
        <v>0.61772165292182601</v>
      </c>
      <c r="Y6129">
        <v>0</v>
      </c>
      <c r="Z6129">
        <v>0.91597502223771876</v>
      </c>
      <c r="AA6129">
        <v>0</v>
      </c>
      <c r="AB6129">
        <v>0</v>
      </c>
      <c r="AC6129">
        <v>0</v>
      </c>
      <c r="AD6129">
        <v>0</v>
      </c>
      <c r="AE6129">
        <v>1.5336966751595447</v>
      </c>
    </row>
    <row r="6130" spans="1:31" x14ac:dyDescent="0.3">
      <c r="A6130">
        <v>2704668</v>
      </c>
      <c r="B6130">
        <v>1</v>
      </c>
      <c r="C6130" t="s">
        <v>81</v>
      </c>
      <c r="D6130" t="s">
        <v>128</v>
      </c>
      <c r="E6130" t="s">
        <v>132</v>
      </c>
      <c r="F6130" t="s">
        <v>17090</v>
      </c>
      <c r="G6130" t="s">
        <v>147</v>
      </c>
      <c r="H6130" t="s">
        <v>135</v>
      </c>
      <c r="I6130" t="s">
        <v>136</v>
      </c>
      <c r="J6130" t="s">
        <v>3</v>
      </c>
      <c r="K6130" t="s">
        <v>138</v>
      </c>
      <c r="L6130" t="s">
        <v>17091</v>
      </c>
      <c r="M6130" t="s">
        <v>17092</v>
      </c>
      <c r="N6130">
        <v>1.1302777770000001</v>
      </c>
      <c r="O6130">
        <v>0</v>
      </c>
      <c r="P6130">
        <v>0</v>
      </c>
      <c r="Q6130">
        <v>0</v>
      </c>
      <c r="R6130">
        <v>0</v>
      </c>
      <c r="S6130">
        <v>0</v>
      </c>
      <c r="T6130">
        <v>0</v>
      </c>
      <c r="U6130">
        <v>1</v>
      </c>
      <c r="V6130">
        <v>0</v>
      </c>
      <c r="W6130">
        <v>0</v>
      </c>
      <c r="X6130">
        <v>0</v>
      </c>
      <c r="Y6130">
        <v>0</v>
      </c>
      <c r="Z6130">
        <v>0</v>
      </c>
      <c r="AA6130">
        <v>0</v>
      </c>
      <c r="AB6130">
        <v>0</v>
      </c>
      <c r="AC6130">
        <v>183.80265045735837</v>
      </c>
      <c r="AD6130">
        <v>0</v>
      </c>
      <c r="AE6130">
        <v>183.80265045735837</v>
      </c>
    </row>
    <row r="6131" spans="1:31" x14ac:dyDescent="0.3">
      <c r="A6131">
        <v>2704680</v>
      </c>
      <c r="B6131">
        <v>1</v>
      </c>
      <c r="C6131" t="s">
        <v>81</v>
      </c>
      <c r="D6131" t="s">
        <v>117</v>
      </c>
      <c r="E6131" t="s">
        <v>213</v>
      </c>
      <c r="F6131" t="s">
        <v>17093</v>
      </c>
      <c r="G6131" t="s">
        <v>688</v>
      </c>
      <c r="H6131" t="s">
        <v>187</v>
      </c>
      <c r="I6131" t="s">
        <v>136</v>
      </c>
      <c r="J6131" t="s">
        <v>137</v>
      </c>
      <c r="K6131" t="s">
        <v>138</v>
      </c>
      <c r="L6131" t="s">
        <v>17094</v>
      </c>
      <c r="M6131" t="s">
        <v>17095</v>
      </c>
      <c r="N6131">
        <v>0.51833333299999995</v>
      </c>
      <c r="O6131">
        <v>0</v>
      </c>
      <c r="P6131">
        <v>2</v>
      </c>
      <c r="Q6131">
        <v>0</v>
      </c>
      <c r="R6131">
        <v>0</v>
      </c>
      <c r="S6131">
        <v>0</v>
      </c>
      <c r="T6131">
        <v>0</v>
      </c>
      <c r="U6131">
        <v>0</v>
      </c>
      <c r="V6131">
        <v>0</v>
      </c>
      <c r="W6131">
        <v>0</v>
      </c>
      <c r="X6131">
        <v>0.10440205041450733</v>
      </c>
      <c r="Y6131">
        <v>0</v>
      </c>
      <c r="Z6131">
        <v>0</v>
      </c>
      <c r="AA6131">
        <v>0</v>
      </c>
      <c r="AB6131">
        <v>0</v>
      </c>
      <c r="AC6131">
        <v>0</v>
      </c>
      <c r="AD6131">
        <v>0</v>
      </c>
      <c r="AE6131">
        <v>0.10440205041450733</v>
      </c>
    </row>
    <row r="6132" spans="1:31" x14ac:dyDescent="0.3">
      <c r="A6132">
        <v>2704688</v>
      </c>
      <c r="B6132">
        <v>1</v>
      </c>
      <c r="C6132" t="s">
        <v>80</v>
      </c>
      <c r="D6132" t="s">
        <v>100</v>
      </c>
      <c r="E6132" t="s">
        <v>160</v>
      </c>
      <c r="F6132" t="s">
        <v>3527</v>
      </c>
      <c r="G6132" t="s">
        <v>134</v>
      </c>
      <c r="H6132" t="s">
        <v>135</v>
      </c>
      <c r="I6132" t="s">
        <v>136</v>
      </c>
      <c r="J6132" t="s">
        <v>137</v>
      </c>
      <c r="K6132" t="s">
        <v>138</v>
      </c>
      <c r="L6132" t="s">
        <v>17096</v>
      </c>
      <c r="M6132" t="s">
        <v>17097</v>
      </c>
      <c r="N6132">
        <v>0.76</v>
      </c>
      <c r="O6132">
        <v>11</v>
      </c>
      <c r="P6132">
        <v>38</v>
      </c>
      <c r="Q6132">
        <v>67</v>
      </c>
      <c r="R6132">
        <v>85</v>
      </c>
      <c r="S6132">
        <v>14</v>
      </c>
      <c r="T6132">
        <v>41</v>
      </c>
      <c r="U6132">
        <v>0</v>
      </c>
      <c r="V6132">
        <v>1</v>
      </c>
      <c r="W6132">
        <v>3.0999579545207832</v>
      </c>
      <c r="X6132">
        <v>4.7576769024693508</v>
      </c>
      <c r="Y6132">
        <v>40.02505443902713</v>
      </c>
      <c r="Z6132">
        <v>54.309705193212999</v>
      </c>
      <c r="AA6132">
        <v>70.445267517063769</v>
      </c>
      <c r="AB6132">
        <v>38.883489334298957</v>
      </c>
      <c r="AC6132">
        <v>0</v>
      </c>
      <c r="AD6132">
        <v>7.5571553835238863</v>
      </c>
      <c r="AE6132">
        <v>219.07830672411686</v>
      </c>
    </row>
    <row r="6133" spans="1:31" x14ac:dyDescent="0.3">
      <c r="A6133">
        <v>2704665</v>
      </c>
      <c r="B6133">
        <v>2</v>
      </c>
      <c r="C6133" t="s">
        <v>80</v>
      </c>
      <c r="D6133" t="s">
        <v>83</v>
      </c>
      <c r="E6133" t="s">
        <v>244</v>
      </c>
      <c r="F6133" t="s">
        <v>17098</v>
      </c>
      <c r="G6133" t="s">
        <v>688</v>
      </c>
      <c r="H6133" t="s">
        <v>187</v>
      </c>
      <c r="I6133" t="s">
        <v>136</v>
      </c>
      <c r="J6133" t="s">
        <v>137</v>
      </c>
      <c r="K6133" t="s">
        <v>138</v>
      </c>
      <c r="L6133" t="s">
        <v>17086</v>
      </c>
      <c r="M6133" t="s">
        <v>17099</v>
      </c>
      <c r="N6133">
        <v>0.31138888799999997</v>
      </c>
      <c r="O6133">
        <v>0</v>
      </c>
      <c r="P6133">
        <v>547</v>
      </c>
      <c r="Q6133">
        <v>0</v>
      </c>
      <c r="R6133">
        <v>0</v>
      </c>
      <c r="S6133">
        <v>0</v>
      </c>
      <c r="T6133">
        <v>18</v>
      </c>
      <c r="U6133">
        <v>0</v>
      </c>
      <c r="V6133">
        <v>0</v>
      </c>
      <c r="W6133">
        <v>0</v>
      </c>
      <c r="X6133">
        <v>36.458362041646751</v>
      </c>
      <c r="Y6133">
        <v>0</v>
      </c>
      <c r="Z6133">
        <v>0</v>
      </c>
      <c r="AA6133">
        <v>0</v>
      </c>
      <c r="AB6133">
        <v>6.5830218411496322</v>
      </c>
      <c r="AC6133">
        <v>0</v>
      </c>
      <c r="AD6133">
        <v>0</v>
      </c>
      <c r="AE6133">
        <v>43.041383882796381</v>
      </c>
    </row>
    <row r="6134" spans="1:31" x14ac:dyDescent="0.3">
      <c r="A6134">
        <v>2704702</v>
      </c>
      <c r="B6134">
        <v>1</v>
      </c>
      <c r="C6134" t="s">
        <v>80</v>
      </c>
      <c r="D6134" t="s">
        <v>106</v>
      </c>
      <c r="E6134" t="s">
        <v>244</v>
      </c>
      <c r="F6134" t="s">
        <v>17100</v>
      </c>
      <c r="G6134" t="s">
        <v>409</v>
      </c>
      <c r="H6134" t="s">
        <v>187</v>
      </c>
      <c r="I6134" t="s">
        <v>136</v>
      </c>
      <c r="J6134" t="s">
        <v>137</v>
      </c>
      <c r="K6134" t="s">
        <v>138</v>
      </c>
      <c r="L6134" t="s">
        <v>17101</v>
      </c>
      <c r="M6134" t="s">
        <v>17102</v>
      </c>
      <c r="N6134">
        <v>0.23222222200000001</v>
      </c>
      <c r="O6134">
        <v>0</v>
      </c>
      <c r="P6134">
        <v>77</v>
      </c>
      <c r="Q6134">
        <v>0</v>
      </c>
      <c r="R6134">
        <v>6</v>
      </c>
      <c r="S6134">
        <v>0</v>
      </c>
      <c r="T6134">
        <v>5</v>
      </c>
      <c r="U6134">
        <v>0</v>
      </c>
      <c r="V6134">
        <v>0</v>
      </c>
      <c r="W6134">
        <v>0</v>
      </c>
      <c r="X6134">
        <v>3.1844359744605213</v>
      </c>
      <c r="Y6134">
        <v>0</v>
      </c>
      <c r="Z6134">
        <v>3.2179707677602192</v>
      </c>
      <c r="AA6134">
        <v>0</v>
      </c>
      <c r="AB6134">
        <v>0.27219165563323561</v>
      </c>
      <c r="AC6134">
        <v>0</v>
      </c>
      <c r="AD6134">
        <v>0</v>
      </c>
      <c r="AE6134">
        <v>6.6745983978539769</v>
      </c>
    </row>
    <row r="6135" spans="1:31" x14ac:dyDescent="0.3">
      <c r="A6135">
        <v>2704703</v>
      </c>
      <c r="B6135">
        <v>1</v>
      </c>
      <c r="C6135" t="s">
        <v>81</v>
      </c>
      <c r="D6135" t="s">
        <v>115</v>
      </c>
      <c r="E6135" t="s">
        <v>244</v>
      </c>
      <c r="F6135" t="s">
        <v>17103</v>
      </c>
      <c r="G6135" t="s">
        <v>1143</v>
      </c>
      <c r="H6135" t="s">
        <v>187</v>
      </c>
      <c r="I6135" t="s">
        <v>136</v>
      </c>
      <c r="J6135" t="s">
        <v>137</v>
      </c>
      <c r="K6135" t="s">
        <v>138</v>
      </c>
      <c r="L6135" t="s">
        <v>17104</v>
      </c>
      <c r="M6135" t="s">
        <v>17105</v>
      </c>
      <c r="N6135">
        <v>0.632222222</v>
      </c>
      <c r="O6135">
        <v>0</v>
      </c>
      <c r="P6135">
        <v>39</v>
      </c>
      <c r="Q6135">
        <v>0</v>
      </c>
      <c r="R6135">
        <v>14</v>
      </c>
      <c r="S6135">
        <v>0</v>
      </c>
      <c r="T6135">
        <v>3</v>
      </c>
      <c r="U6135">
        <v>0</v>
      </c>
      <c r="V6135">
        <v>0</v>
      </c>
      <c r="W6135">
        <v>0</v>
      </c>
      <c r="X6135">
        <v>4.8331562339306373</v>
      </c>
      <c r="Y6135">
        <v>0</v>
      </c>
      <c r="Z6135">
        <v>4.7016787806822151</v>
      </c>
      <c r="AA6135">
        <v>0</v>
      </c>
      <c r="AB6135">
        <v>2.2445426014798713</v>
      </c>
      <c r="AC6135">
        <v>0</v>
      </c>
      <c r="AD6135">
        <v>0</v>
      </c>
      <c r="AE6135">
        <v>11.779377616092724</v>
      </c>
    </row>
    <row r="6136" spans="1:31" x14ac:dyDescent="0.3">
      <c r="A6136">
        <v>2691046</v>
      </c>
      <c r="B6136">
        <v>1</v>
      </c>
      <c r="C6136" t="s">
        <v>80</v>
      </c>
      <c r="D6136" t="s">
        <v>83</v>
      </c>
      <c r="E6136" t="s">
        <v>132</v>
      </c>
      <c r="F6136" t="s">
        <v>14883</v>
      </c>
      <c r="G6136" t="s">
        <v>147</v>
      </c>
      <c r="H6136" t="s">
        <v>135</v>
      </c>
      <c r="I6136" t="s">
        <v>136</v>
      </c>
      <c r="J6136" t="s">
        <v>3</v>
      </c>
      <c r="K6136" t="s">
        <v>138</v>
      </c>
      <c r="L6136" t="s">
        <v>17106</v>
      </c>
      <c r="M6136" t="s">
        <v>17107</v>
      </c>
      <c r="N6136">
        <v>0.5575</v>
      </c>
      <c r="O6136">
        <v>0</v>
      </c>
      <c r="P6136">
        <v>1</v>
      </c>
      <c r="Q6136">
        <v>0</v>
      </c>
      <c r="R6136">
        <v>0</v>
      </c>
      <c r="S6136">
        <v>8</v>
      </c>
      <c r="T6136">
        <v>22</v>
      </c>
      <c r="U6136">
        <v>3</v>
      </c>
      <c r="V6136">
        <v>4</v>
      </c>
      <c r="W6136">
        <v>0</v>
      </c>
      <c r="X6136">
        <v>0.19938836342201871</v>
      </c>
      <c r="Y6136">
        <v>0</v>
      </c>
      <c r="Z6136">
        <v>0</v>
      </c>
      <c r="AA6136">
        <v>16.322222192079579</v>
      </c>
      <c r="AB6136">
        <v>66.181225117797098</v>
      </c>
      <c r="AC6136">
        <v>42.072846812447104</v>
      </c>
      <c r="AD6136">
        <v>63.843821729642258</v>
      </c>
      <c r="AE6136">
        <v>188.61950421538805</v>
      </c>
    </row>
    <row r="6137" spans="1:31" x14ac:dyDescent="0.3">
      <c r="A6137">
        <v>2691255</v>
      </c>
      <c r="B6137">
        <v>1</v>
      </c>
      <c r="C6137" t="s">
        <v>81</v>
      </c>
      <c r="D6137" t="s">
        <v>118</v>
      </c>
      <c r="E6137" t="s">
        <v>132</v>
      </c>
      <c r="F6137" t="s">
        <v>17108</v>
      </c>
      <c r="G6137" t="s">
        <v>134</v>
      </c>
      <c r="H6137" t="s">
        <v>135</v>
      </c>
      <c r="I6137" t="s">
        <v>136</v>
      </c>
      <c r="J6137" t="s">
        <v>137</v>
      </c>
      <c r="K6137" t="s">
        <v>138</v>
      </c>
      <c r="L6137" t="s">
        <v>17109</v>
      </c>
      <c r="M6137" t="s">
        <v>17110</v>
      </c>
      <c r="N6137">
        <v>0.49305555499999998</v>
      </c>
      <c r="O6137">
        <v>15</v>
      </c>
      <c r="P6137">
        <v>3303</v>
      </c>
      <c r="Q6137">
        <v>105</v>
      </c>
      <c r="R6137">
        <v>176</v>
      </c>
      <c r="S6137">
        <v>9</v>
      </c>
      <c r="T6137">
        <v>245</v>
      </c>
      <c r="U6137">
        <v>0</v>
      </c>
      <c r="V6137">
        <v>0</v>
      </c>
      <c r="W6137">
        <v>1.8588549030656443</v>
      </c>
      <c r="X6137">
        <v>289.28808189427167</v>
      </c>
      <c r="Y6137">
        <v>59.582314189674364</v>
      </c>
      <c r="Z6137">
        <v>59.23556074280809</v>
      </c>
      <c r="AA6137">
        <v>21.377585452413708</v>
      </c>
      <c r="AB6137">
        <v>54.274094634963731</v>
      </c>
      <c r="AC6137">
        <v>0</v>
      </c>
      <c r="AD6137">
        <v>0</v>
      </c>
      <c r="AE6137">
        <v>485.61649181719724</v>
      </c>
    </row>
    <row r="6138" spans="1:31" x14ac:dyDescent="0.3">
      <c r="A6138">
        <v>2691472</v>
      </c>
      <c r="B6138">
        <v>1</v>
      </c>
      <c r="C6138" t="s">
        <v>80</v>
      </c>
      <c r="D6138" t="s">
        <v>100</v>
      </c>
      <c r="E6138" t="s">
        <v>145</v>
      </c>
      <c r="F6138" t="s">
        <v>7300</v>
      </c>
      <c r="G6138" t="s">
        <v>176</v>
      </c>
      <c r="H6138" t="s">
        <v>135</v>
      </c>
      <c r="I6138" t="s">
        <v>136</v>
      </c>
      <c r="J6138" t="s">
        <v>137</v>
      </c>
      <c r="K6138" t="s">
        <v>138</v>
      </c>
      <c r="L6138" t="s">
        <v>17111</v>
      </c>
      <c r="M6138" t="s">
        <v>17112</v>
      </c>
      <c r="N6138">
        <v>2.2524999999999999</v>
      </c>
      <c r="O6138">
        <v>0</v>
      </c>
      <c r="P6138">
        <v>0</v>
      </c>
      <c r="Q6138">
        <v>5</v>
      </c>
      <c r="R6138">
        <v>0</v>
      </c>
      <c r="S6138">
        <v>1</v>
      </c>
      <c r="T6138">
        <v>0</v>
      </c>
      <c r="U6138">
        <v>0</v>
      </c>
      <c r="V6138">
        <v>0</v>
      </c>
      <c r="W6138">
        <v>0</v>
      </c>
      <c r="X6138">
        <v>0</v>
      </c>
      <c r="Y6138">
        <v>0.62173365053007257</v>
      </c>
      <c r="Z6138">
        <v>0</v>
      </c>
      <c r="AA6138">
        <v>0.73102346474040003</v>
      </c>
      <c r="AB6138">
        <v>0</v>
      </c>
      <c r="AC6138">
        <v>0</v>
      </c>
      <c r="AD6138">
        <v>0</v>
      </c>
      <c r="AE6138">
        <v>1.3527571152704727</v>
      </c>
    </row>
    <row r="6139" spans="1:31" x14ac:dyDescent="0.3">
      <c r="A6139">
        <v>2691868</v>
      </c>
      <c r="B6139">
        <v>1</v>
      </c>
      <c r="C6139" t="s">
        <v>81</v>
      </c>
      <c r="D6139" t="s">
        <v>127</v>
      </c>
      <c r="E6139" t="s">
        <v>132</v>
      </c>
      <c r="F6139" t="s">
        <v>11434</v>
      </c>
      <c r="G6139" t="s">
        <v>134</v>
      </c>
      <c r="H6139" t="s">
        <v>135</v>
      </c>
      <c r="I6139" t="s">
        <v>136</v>
      </c>
      <c r="J6139" t="s">
        <v>137</v>
      </c>
      <c r="K6139" t="s">
        <v>138</v>
      </c>
      <c r="L6139" t="s">
        <v>17113</v>
      </c>
      <c r="M6139" t="s">
        <v>17114</v>
      </c>
      <c r="N6139">
        <v>3.1872222219999999</v>
      </c>
      <c r="O6139">
        <v>9</v>
      </c>
      <c r="P6139">
        <v>3</v>
      </c>
      <c r="Q6139">
        <v>287</v>
      </c>
      <c r="R6139">
        <v>46</v>
      </c>
      <c r="S6139">
        <v>17</v>
      </c>
      <c r="T6139">
        <v>2</v>
      </c>
      <c r="U6139">
        <v>0</v>
      </c>
      <c r="V6139">
        <v>0</v>
      </c>
      <c r="W6139">
        <v>11.198952362359091</v>
      </c>
      <c r="X6139">
        <v>1.3790460642783982</v>
      </c>
      <c r="Y6139">
        <v>665.62281832478334</v>
      </c>
      <c r="Z6139">
        <v>37.066773705573141</v>
      </c>
      <c r="AA6139">
        <v>75.423388242591074</v>
      </c>
      <c r="AB6139">
        <v>33.356611601395507</v>
      </c>
      <c r="AC6139">
        <v>0</v>
      </c>
      <c r="AD6139">
        <v>0</v>
      </c>
      <c r="AE6139">
        <v>824.04759030098046</v>
      </c>
    </row>
    <row r="6140" spans="1:31" x14ac:dyDescent="0.3">
      <c r="A6140">
        <v>2704327</v>
      </c>
      <c r="B6140">
        <v>1</v>
      </c>
      <c r="C6140" t="s">
        <v>80</v>
      </c>
      <c r="D6140" t="s">
        <v>99</v>
      </c>
      <c r="E6140" t="s">
        <v>244</v>
      </c>
      <c r="F6140" t="s">
        <v>3909</v>
      </c>
      <c r="G6140" t="s">
        <v>346</v>
      </c>
      <c r="H6140" t="s">
        <v>187</v>
      </c>
      <c r="I6140" t="s">
        <v>136</v>
      </c>
      <c r="J6140" t="s">
        <v>137</v>
      </c>
      <c r="K6140" t="s">
        <v>166</v>
      </c>
      <c r="L6140" t="s">
        <v>17115</v>
      </c>
      <c r="M6140" t="s">
        <v>17116</v>
      </c>
      <c r="N6140">
        <v>7.631388888</v>
      </c>
      <c r="O6140">
        <v>0</v>
      </c>
      <c r="P6140">
        <v>117</v>
      </c>
      <c r="Q6140">
        <v>0</v>
      </c>
      <c r="R6140">
        <v>2</v>
      </c>
      <c r="S6140">
        <v>0</v>
      </c>
      <c r="T6140">
        <v>9</v>
      </c>
      <c r="U6140">
        <v>0</v>
      </c>
      <c r="V6140">
        <v>1</v>
      </c>
      <c r="W6140">
        <v>0</v>
      </c>
      <c r="X6140">
        <v>105.87973261097561</v>
      </c>
      <c r="Y6140">
        <v>0</v>
      </c>
      <c r="Z6140">
        <v>8.703779145684977E-2</v>
      </c>
      <c r="AA6140">
        <v>0</v>
      </c>
      <c r="AB6140">
        <v>41.861186409803537</v>
      </c>
      <c r="AC6140">
        <v>0</v>
      </c>
      <c r="AD6140">
        <v>1246.0327614137086</v>
      </c>
      <c r="AE6140">
        <v>1393.8607182259445</v>
      </c>
    </row>
    <row r="6141" spans="1:31" x14ac:dyDescent="0.3">
      <c r="A6141">
        <v>2704401</v>
      </c>
      <c r="B6141">
        <v>1</v>
      </c>
      <c r="C6141" t="s">
        <v>81</v>
      </c>
      <c r="D6141" t="s">
        <v>128</v>
      </c>
      <c r="E6141" t="s">
        <v>132</v>
      </c>
      <c r="F6141" t="s">
        <v>17117</v>
      </c>
      <c r="G6141" t="s">
        <v>165</v>
      </c>
      <c r="H6141" t="s">
        <v>135</v>
      </c>
      <c r="I6141" t="s">
        <v>136</v>
      </c>
      <c r="J6141" t="s">
        <v>137</v>
      </c>
      <c r="K6141" t="s">
        <v>166</v>
      </c>
      <c r="L6141" t="s">
        <v>17118</v>
      </c>
      <c r="M6141" t="s">
        <v>17119</v>
      </c>
      <c r="N6141">
        <v>6.4122222219999996</v>
      </c>
      <c r="O6141">
        <v>6</v>
      </c>
      <c r="P6141">
        <v>642</v>
      </c>
      <c r="Q6141">
        <v>99</v>
      </c>
      <c r="R6141">
        <v>30</v>
      </c>
      <c r="S6141">
        <v>6</v>
      </c>
      <c r="T6141">
        <v>69</v>
      </c>
      <c r="U6141">
        <v>0</v>
      </c>
      <c r="V6141">
        <v>0</v>
      </c>
      <c r="W6141">
        <v>10.633430509191308</v>
      </c>
      <c r="X6141">
        <v>646.79945771269342</v>
      </c>
      <c r="Y6141">
        <v>288.40355958545314</v>
      </c>
      <c r="Z6141">
        <v>84.97932989684422</v>
      </c>
      <c r="AA6141">
        <v>208.16361567747981</v>
      </c>
      <c r="AB6141">
        <v>276.01028296340218</v>
      </c>
      <c r="AC6141">
        <v>0</v>
      </c>
      <c r="AD6141">
        <v>0</v>
      </c>
      <c r="AE6141">
        <v>1514.9896763450643</v>
      </c>
    </row>
    <row r="6142" spans="1:31" x14ac:dyDescent="0.3">
      <c r="A6142">
        <v>2704402</v>
      </c>
      <c r="B6142">
        <v>1</v>
      </c>
      <c r="C6142" t="s">
        <v>81</v>
      </c>
      <c r="D6142" t="s">
        <v>118</v>
      </c>
      <c r="E6142" t="s">
        <v>132</v>
      </c>
      <c r="F6142" t="s">
        <v>7963</v>
      </c>
      <c r="G6142" t="s">
        <v>165</v>
      </c>
      <c r="H6142" t="s">
        <v>135</v>
      </c>
      <c r="I6142" t="s">
        <v>136</v>
      </c>
      <c r="J6142" t="s">
        <v>137</v>
      </c>
      <c r="K6142" t="s">
        <v>166</v>
      </c>
      <c r="L6142" t="s">
        <v>16860</v>
      </c>
      <c r="M6142" t="s">
        <v>17120</v>
      </c>
      <c r="N6142">
        <v>6.2094444439999998</v>
      </c>
      <c r="O6142">
        <v>1</v>
      </c>
      <c r="P6142">
        <v>318</v>
      </c>
      <c r="Q6142">
        <v>79</v>
      </c>
      <c r="R6142">
        <v>52</v>
      </c>
      <c r="S6142">
        <v>5</v>
      </c>
      <c r="T6142">
        <v>46</v>
      </c>
      <c r="U6142">
        <v>1</v>
      </c>
      <c r="V6142">
        <v>1</v>
      </c>
      <c r="W6142">
        <v>1.2296087172063572</v>
      </c>
      <c r="X6142">
        <v>502.16612185542152</v>
      </c>
      <c r="Y6142">
        <v>2854.5151919001592</v>
      </c>
      <c r="Z6142">
        <v>197.86392629819699</v>
      </c>
      <c r="AA6142">
        <v>16.514446079142424</v>
      </c>
      <c r="AB6142">
        <v>139.12294556392015</v>
      </c>
      <c r="AC6142">
        <v>41.92145868983097</v>
      </c>
      <c r="AD6142">
        <v>4.5848134139381429</v>
      </c>
      <c r="AE6142">
        <v>3757.918512517816</v>
      </c>
    </row>
    <row r="6143" spans="1:31" x14ac:dyDescent="0.3">
      <c r="A6143">
        <v>2704539</v>
      </c>
      <c r="B6143">
        <v>1</v>
      </c>
      <c r="C6143" t="s">
        <v>80</v>
      </c>
      <c r="D6143" t="s">
        <v>97</v>
      </c>
      <c r="E6143" t="s">
        <v>160</v>
      </c>
      <c r="F6143" t="s">
        <v>17121</v>
      </c>
      <c r="G6143" t="s">
        <v>134</v>
      </c>
      <c r="H6143" t="s">
        <v>135</v>
      </c>
      <c r="I6143" t="s">
        <v>136</v>
      </c>
      <c r="J6143" t="s">
        <v>137</v>
      </c>
      <c r="K6143" t="s">
        <v>138</v>
      </c>
      <c r="L6143" t="s">
        <v>17122</v>
      </c>
      <c r="M6143" t="s">
        <v>17123</v>
      </c>
      <c r="N6143">
        <v>5.2516666660000002</v>
      </c>
      <c r="O6143">
        <v>0</v>
      </c>
      <c r="P6143">
        <v>0</v>
      </c>
      <c r="Q6143">
        <v>7</v>
      </c>
      <c r="R6143">
        <v>0</v>
      </c>
      <c r="S6143">
        <v>8</v>
      </c>
      <c r="T6143">
        <v>0</v>
      </c>
      <c r="U6143">
        <v>1</v>
      </c>
      <c r="V6143">
        <v>0</v>
      </c>
      <c r="W6143">
        <v>0</v>
      </c>
      <c r="X6143">
        <v>0</v>
      </c>
      <c r="Y6143">
        <v>12.363548107392862</v>
      </c>
      <c r="Z6143">
        <v>0</v>
      </c>
      <c r="AA6143">
        <v>192.01271651924628</v>
      </c>
      <c r="AB6143">
        <v>0</v>
      </c>
      <c r="AC6143">
        <v>641.47411399798102</v>
      </c>
      <c r="AD6143">
        <v>0</v>
      </c>
      <c r="AE6143">
        <v>845.85037862462013</v>
      </c>
    </row>
    <row r="6144" spans="1:31" x14ac:dyDescent="0.3">
      <c r="A6144">
        <v>2704569</v>
      </c>
      <c r="B6144">
        <v>1</v>
      </c>
      <c r="C6144" t="s">
        <v>80</v>
      </c>
      <c r="D6144" t="s">
        <v>88</v>
      </c>
      <c r="E6144" t="s">
        <v>428</v>
      </c>
      <c r="F6144" t="s">
        <v>17124</v>
      </c>
      <c r="G6144" t="s">
        <v>903</v>
      </c>
      <c r="H6144" t="s">
        <v>187</v>
      </c>
      <c r="I6144" t="s">
        <v>136</v>
      </c>
      <c r="J6144" t="s">
        <v>137</v>
      </c>
      <c r="K6144" t="s">
        <v>138</v>
      </c>
      <c r="L6144" t="s">
        <v>17125</v>
      </c>
      <c r="M6144" t="s">
        <v>17126</v>
      </c>
      <c r="N6144">
        <v>4.9111111110000003</v>
      </c>
      <c r="O6144">
        <v>0</v>
      </c>
      <c r="P6144">
        <v>10</v>
      </c>
      <c r="Q6144">
        <v>0</v>
      </c>
      <c r="R6144">
        <v>0</v>
      </c>
      <c r="S6144">
        <v>0</v>
      </c>
      <c r="T6144">
        <v>1</v>
      </c>
      <c r="U6144">
        <v>0</v>
      </c>
      <c r="V6144">
        <v>0</v>
      </c>
      <c r="W6144">
        <v>0</v>
      </c>
      <c r="X6144">
        <v>8.9387450080000068</v>
      </c>
      <c r="Y6144">
        <v>0</v>
      </c>
      <c r="Z6144">
        <v>0</v>
      </c>
      <c r="AA6144">
        <v>0</v>
      </c>
      <c r="AB6144">
        <v>0</v>
      </c>
      <c r="AC6144">
        <v>0</v>
      </c>
      <c r="AD6144">
        <v>0</v>
      </c>
      <c r="AE6144">
        <v>8.9387450080000068</v>
      </c>
    </row>
    <row r="6145" spans="1:31" x14ac:dyDescent="0.3">
      <c r="A6145">
        <v>2704585</v>
      </c>
      <c r="B6145">
        <v>1</v>
      </c>
      <c r="C6145" t="s">
        <v>80</v>
      </c>
      <c r="D6145" t="s">
        <v>86</v>
      </c>
      <c r="E6145" t="s">
        <v>213</v>
      </c>
      <c r="F6145" t="s">
        <v>17127</v>
      </c>
      <c r="G6145" t="s">
        <v>215</v>
      </c>
      <c r="H6145" t="s">
        <v>187</v>
      </c>
      <c r="I6145" t="s">
        <v>136</v>
      </c>
      <c r="J6145" t="s">
        <v>137</v>
      </c>
      <c r="K6145" t="s">
        <v>138</v>
      </c>
      <c r="L6145" t="s">
        <v>17128</v>
      </c>
      <c r="M6145" t="s">
        <v>17129</v>
      </c>
      <c r="N6145">
        <v>4.4161111110000002</v>
      </c>
      <c r="O6145">
        <v>0</v>
      </c>
      <c r="P6145">
        <v>0</v>
      </c>
      <c r="Q6145">
        <v>0</v>
      </c>
      <c r="R6145">
        <v>0</v>
      </c>
      <c r="S6145">
        <v>0</v>
      </c>
      <c r="T6145">
        <v>1</v>
      </c>
      <c r="U6145">
        <v>0</v>
      </c>
      <c r="V6145">
        <v>0</v>
      </c>
      <c r="W6145">
        <v>0</v>
      </c>
      <c r="X6145">
        <v>0</v>
      </c>
      <c r="Y6145">
        <v>0</v>
      </c>
      <c r="Z6145">
        <v>0</v>
      </c>
      <c r="AA6145">
        <v>0</v>
      </c>
      <c r="AB6145">
        <v>7.4015461582399995</v>
      </c>
      <c r="AC6145">
        <v>0</v>
      </c>
      <c r="AD6145">
        <v>0</v>
      </c>
      <c r="AE6145">
        <v>7.4015461582399995</v>
      </c>
    </row>
    <row r="6146" spans="1:31" x14ac:dyDescent="0.3">
      <c r="A6146">
        <v>2704631</v>
      </c>
      <c r="B6146">
        <v>1</v>
      </c>
      <c r="C6146" t="s">
        <v>80</v>
      </c>
      <c r="D6146" t="s">
        <v>97</v>
      </c>
      <c r="E6146" t="s">
        <v>132</v>
      </c>
      <c r="F6146" t="s">
        <v>17130</v>
      </c>
      <c r="G6146" t="s">
        <v>134</v>
      </c>
      <c r="H6146" t="s">
        <v>135</v>
      </c>
      <c r="I6146" t="s">
        <v>136</v>
      </c>
      <c r="J6146" t="s">
        <v>137</v>
      </c>
      <c r="K6146" t="s">
        <v>138</v>
      </c>
      <c r="L6146" t="s">
        <v>17131</v>
      </c>
      <c r="M6146" t="s">
        <v>17132</v>
      </c>
      <c r="N6146">
        <v>6.9722222E-2</v>
      </c>
      <c r="O6146">
        <v>13</v>
      </c>
      <c r="P6146">
        <v>731</v>
      </c>
      <c r="Q6146">
        <v>11</v>
      </c>
      <c r="R6146">
        <v>101</v>
      </c>
      <c r="S6146">
        <v>15</v>
      </c>
      <c r="T6146">
        <v>148</v>
      </c>
      <c r="U6146">
        <v>2</v>
      </c>
      <c r="V6146">
        <v>1</v>
      </c>
      <c r="W6146">
        <v>1.6551227854848736</v>
      </c>
      <c r="X6146">
        <v>10.796878074309342</v>
      </c>
      <c r="Y6146">
        <v>0.84815702382913838</v>
      </c>
      <c r="Z6146">
        <v>2.0276829239530505</v>
      </c>
      <c r="AA6146">
        <v>7.4793767117800192</v>
      </c>
      <c r="AB6146">
        <v>9.733605708530078</v>
      </c>
      <c r="AC6146">
        <v>37.011713097161085</v>
      </c>
      <c r="AD6146">
        <v>0.27277416032083751</v>
      </c>
      <c r="AE6146">
        <v>69.825310485368419</v>
      </c>
    </row>
    <row r="6147" spans="1:31" x14ac:dyDescent="0.3">
      <c r="A6147">
        <v>2704681</v>
      </c>
      <c r="B6147">
        <v>1</v>
      </c>
      <c r="C6147" t="s">
        <v>80</v>
      </c>
      <c r="D6147" t="s">
        <v>82</v>
      </c>
      <c r="E6147" t="s">
        <v>213</v>
      </c>
      <c r="F6147" t="s">
        <v>17133</v>
      </c>
      <c r="G6147" t="s">
        <v>215</v>
      </c>
      <c r="H6147" t="s">
        <v>187</v>
      </c>
      <c r="I6147" t="s">
        <v>136</v>
      </c>
      <c r="J6147" t="s">
        <v>137</v>
      </c>
      <c r="K6147" t="s">
        <v>138</v>
      </c>
      <c r="L6147" t="s">
        <v>17134</v>
      </c>
      <c r="M6147" t="s">
        <v>17135</v>
      </c>
      <c r="N6147">
        <v>1.4502777769999999</v>
      </c>
      <c r="O6147">
        <v>0</v>
      </c>
      <c r="P6147">
        <v>1</v>
      </c>
      <c r="Q6147">
        <v>0</v>
      </c>
      <c r="R6147">
        <v>0</v>
      </c>
      <c r="S6147">
        <v>0</v>
      </c>
      <c r="T6147">
        <v>13</v>
      </c>
      <c r="U6147">
        <v>0</v>
      </c>
      <c r="V6147">
        <v>0</v>
      </c>
      <c r="W6147">
        <v>0</v>
      </c>
      <c r="X6147">
        <v>0</v>
      </c>
      <c r="Y6147">
        <v>0</v>
      </c>
      <c r="Z6147">
        <v>0</v>
      </c>
      <c r="AA6147">
        <v>0</v>
      </c>
      <c r="AB6147">
        <v>4.9247394208429096</v>
      </c>
      <c r="AC6147">
        <v>0</v>
      </c>
      <c r="AD6147">
        <v>0</v>
      </c>
      <c r="AE6147">
        <v>4.9247394208429096</v>
      </c>
    </row>
    <row r="6148" spans="1:31" x14ac:dyDescent="0.3">
      <c r="A6148">
        <v>2704746</v>
      </c>
      <c r="B6148">
        <v>1</v>
      </c>
      <c r="C6148" t="s">
        <v>80</v>
      </c>
      <c r="D6148" t="s">
        <v>94</v>
      </c>
      <c r="E6148" t="s">
        <v>160</v>
      </c>
      <c r="F6148" t="s">
        <v>9514</v>
      </c>
      <c r="G6148" t="s">
        <v>134</v>
      </c>
      <c r="H6148" t="s">
        <v>135</v>
      </c>
      <c r="I6148" t="s">
        <v>136</v>
      </c>
      <c r="J6148" t="s">
        <v>137</v>
      </c>
      <c r="K6148" t="s">
        <v>138</v>
      </c>
      <c r="L6148" t="s">
        <v>17136</v>
      </c>
      <c r="M6148" t="s">
        <v>17137</v>
      </c>
      <c r="N6148">
        <v>0.38055555499999999</v>
      </c>
      <c r="O6148">
        <v>0</v>
      </c>
      <c r="P6148">
        <v>350</v>
      </c>
      <c r="Q6148">
        <v>3</v>
      </c>
      <c r="R6148">
        <v>1</v>
      </c>
      <c r="S6148">
        <v>3</v>
      </c>
      <c r="T6148">
        <v>24</v>
      </c>
      <c r="U6148">
        <v>0</v>
      </c>
      <c r="V6148">
        <v>0</v>
      </c>
      <c r="W6148">
        <v>0</v>
      </c>
      <c r="X6148">
        <v>10.704006404460383</v>
      </c>
      <c r="Y6148">
        <v>11.248116824545615</v>
      </c>
      <c r="Z6148">
        <v>0.36495663142709867</v>
      </c>
      <c r="AA6148">
        <v>1.7200559300420779</v>
      </c>
      <c r="AB6148">
        <v>1.325443504766102</v>
      </c>
      <c r="AC6148">
        <v>0</v>
      </c>
      <c r="AD6148">
        <v>0</v>
      </c>
      <c r="AE6148">
        <v>25.362579295241279</v>
      </c>
    </row>
    <row r="6149" spans="1:31" x14ac:dyDescent="0.3">
      <c r="A6149">
        <v>2692751</v>
      </c>
      <c r="B6149">
        <v>1</v>
      </c>
      <c r="C6149" t="s">
        <v>81</v>
      </c>
      <c r="D6149" t="s">
        <v>121</v>
      </c>
      <c r="E6149" t="s">
        <v>132</v>
      </c>
      <c r="F6149" t="s">
        <v>13981</v>
      </c>
      <c r="G6149" t="s">
        <v>134</v>
      </c>
      <c r="H6149" t="s">
        <v>135</v>
      </c>
      <c r="I6149" t="s">
        <v>136</v>
      </c>
      <c r="J6149" t="s">
        <v>137</v>
      </c>
      <c r="K6149" t="s">
        <v>138</v>
      </c>
      <c r="L6149" t="s">
        <v>17138</v>
      </c>
      <c r="M6149" t="s">
        <v>17139</v>
      </c>
      <c r="N6149">
        <v>0.512222222</v>
      </c>
      <c r="O6149">
        <v>3</v>
      </c>
      <c r="P6149">
        <v>544</v>
      </c>
      <c r="Q6149">
        <v>0</v>
      </c>
      <c r="R6149">
        <v>15</v>
      </c>
      <c r="S6149">
        <v>2</v>
      </c>
      <c r="T6149">
        <v>21</v>
      </c>
      <c r="U6149">
        <v>0</v>
      </c>
      <c r="V6149">
        <v>0</v>
      </c>
      <c r="W6149">
        <v>0.25525887389000002</v>
      </c>
      <c r="X6149">
        <v>33.577927047005645</v>
      </c>
      <c r="Y6149">
        <v>0</v>
      </c>
      <c r="Z6149">
        <v>4.0331932972766307</v>
      </c>
      <c r="AA6149">
        <v>1.7988309792184529</v>
      </c>
      <c r="AB6149">
        <v>3.4156908934582169</v>
      </c>
      <c r="AC6149">
        <v>0</v>
      </c>
      <c r="AD6149">
        <v>0</v>
      </c>
      <c r="AE6149">
        <v>43.080901090848947</v>
      </c>
    </row>
    <row r="6150" spans="1:31" x14ac:dyDescent="0.3">
      <c r="A6150">
        <v>2694450</v>
      </c>
      <c r="B6150">
        <v>1</v>
      </c>
      <c r="C6150" t="s">
        <v>81</v>
      </c>
      <c r="D6150" t="s">
        <v>121</v>
      </c>
      <c r="E6150" t="s">
        <v>132</v>
      </c>
      <c r="F6150" t="s">
        <v>13981</v>
      </c>
      <c r="G6150" t="s">
        <v>134</v>
      </c>
      <c r="H6150" t="s">
        <v>135</v>
      </c>
      <c r="I6150" t="s">
        <v>136</v>
      </c>
      <c r="J6150" t="s">
        <v>137</v>
      </c>
      <c r="K6150" t="s">
        <v>138</v>
      </c>
      <c r="L6150" t="s">
        <v>17140</v>
      </c>
      <c r="M6150" t="s">
        <v>17141</v>
      </c>
      <c r="N6150">
        <v>0.29833333299999998</v>
      </c>
      <c r="O6150">
        <v>3</v>
      </c>
      <c r="P6150">
        <v>544</v>
      </c>
      <c r="Q6150">
        <v>0</v>
      </c>
      <c r="R6150">
        <v>15</v>
      </c>
      <c r="S6150">
        <v>2</v>
      </c>
      <c r="T6150">
        <v>21</v>
      </c>
      <c r="U6150">
        <v>0</v>
      </c>
      <c r="V6150">
        <v>0</v>
      </c>
      <c r="W6150">
        <v>0.15517467218999997</v>
      </c>
      <c r="X6150">
        <v>20.635311351242244</v>
      </c>
      <c r="Y6150">
        <v>0</v>
      </c>
      <c r="Z6150">
        <v>2.3632519211304572</v>
      </c>
      <c r="AA6150">
        <v>1.290298090855633</v>
      </c>
      <c r="AB6150">
        <v>2.3697897899993881</v>
      </c>
      <c r="AC6150">
        <v>0</v>
      </c>
      <c r="AD6150">
        <v>0</v>
      </c>
      <c r="AE6150">
        <v>26.81382582541772</v>
      </c>
    </row>
    <row r="6151" spans="1:31" x14ac:dyDescent="0.3">
      <c r="A6151">
        <v>2695130</v>
      </c>
      <c r="B6151">
        <v>1</v>
      </c>
      <c r="C6151" t="s">
        <v>81</v>
      </c>
      <c r="D6151" t="s">
        <v>121</v>
      </c>
      <c r="E6151" t="s">
        <v>132</v>
      </c>
      <c r="F6151" t="s">
        <v>13981</v>
      </c>
      <c r="G6151" t="s">
        <v>134</v>
      </c>
      <c r="H6151" t="s">
        <v>135</v>
      </c>
      <c r="I6151" t="s">
        <v>136</v>
      </c>
      <c r="J6151" t="s">
        <v>137</v>
      </c>
      <c r="K6151" t="s">
        <v>138</v>
      </c>
      <c r="L6151" t="s">
        <v>17142</v>
      </c>
      <c r="M6151" t="s">
        <v>17143</v>
      </c>
      <c r="N6151">
        <v>0.333055555</v>
      </c>
      <c r="O6151">
        <v>3</v>
      </c>
      <c r="P6151">
        <v>544</v>
      </c>
      <c r="Q6151">
        <v>0</v>
      </c>
      <c r="R6151">
        <v>15</v>
      </c>
      <c r="S6151">
        <v>2</v>
      </c>
      <c r="T6151">
        <v>21</v>
      </c>
      <c r="U6151">
        <v>0</v>
      </c>
      <c r="V6151">
        <v>0</v>
      </c>
      <c r="W6151">
        <v>0.177306534855</v>
      </c>
      <c r="X6151">
        <v>23.41926401795331</v>
      </c>
      <c r="Y6151">
        <v>0</v>
      </c>
      <c r="Z6151">
        <v>2.3039817758688388</v>
      </c>
      <c r="AA6151">
        <v>1.4590424565447693</v>
      </c>
      <c r="AB6151">
        <v>2.711161191682407</v>
      </c>
      <c r="AC6151">
        <v>0</v>
      </c>
      <c r="AD6151">
        <v>0</v>
      </c>
      <c r="AE6151">
        <v>30.070755976904323</v>
      </c>
    </row>
    <row r="6152" spans="1:31" x14ac:dyDescent="0.3">
      <c r="A6152">
        <v>2697756</v>
      </c>
      <c r="B6152">
        <v>1</v>
      </c>
      <c r="C6152" t="s">
        <v>81</v>
      </c>
      <c r="D6152" t="s">
        <v>121</v>
      </c>
      <c r="E6152" t="s">
        <v>132</v>
      </c>
      <c r="F6152" t="s">
        <v>13981</v>
      </c>
      <c r="G6152" t="s">
        <v>134</v>
      </c>
      <c r="H6152" t="s">
        <v>135</v>
      </c>
      <c r="I6152" t="s">
        <v>136</v>
      </c>
      <c r="J6152" t="s">
        <v>137</v>
      </c>
      <c r="K6152" t="s">
        <v>138</v>
      </c>
      <c r="L6152" t="s">
        <v>17144</v>
      </c>
      <c r="M6152" t="s">
        <v>17145</v>
      </c>
      <c r="N6152">
        <v>0.189722222</v>
      </c>
      <c r="O6152">
        <v>3</v>
      </c>
      <c r="P6152">
        <v>544</v>
      </c>
      <c r="Q6152">
        <v>0</v>
      </c>
      <c r="R6152">
        <v>15</v>
      </c>
      <c r="S6152">
        <v>2</v>
      </c>
      <c r="T6152">
        <v>21</v>
      </c>
      <c r="U6152">
        <v>0</v>
      </c>
      <c r="V6152">
        <v>0</v>
      </c>
      <c r="W6152">
        <v>0.12064686667000001</v>
      </c>
      <c r="X6152">
        <v>13.623260367452081</v>
      </c>
      <c r="Y6152">
        <v>0</v>
      </c>
      <c r="Z6152">
        <v>1.6014079516844677</v>
      </c>
      <c r="AA6152">
        <v>0.75999674138746065</v>
      </c>
      <c r="AB6152">
        <v>1.5699109698238845</v>
      </c>
      <c r="AC6152">
        <v>0</v>
      </c>
      <c r="AD6152">
        <v>0</v>
      </c>
      <c r="AE6152">
        <v>17.675222897017893</v>
      </c>
    </row>
    <row r="6153" spans="1:31" x14ac:dyDescent="0.3">
      <c r="A6153">
        <v>2704476</v>
      </c>
      <c r="B6153">
        <v>1</v>
      </c>
      <c r="C6153" t="s">
        <v>80</v>
      </c>
      <c r="D6153" t="s">
        <v>93</v>
      </c>
      <c r="E6153" t="s">
        <v>244</v>
      </c>
      <c r="F6153" t="s">
        <v>1701</v>
      </c>
      <c r="G6153" t="s">
        <v>346</v>
      </c>
      <c r="H6153" t="s">
        <v>187</v>
      </c>
      <c r="I6153" t="s">
        <v>136</v>
      </c>
      <c r="J6153" t="s">
        <v>137</v>
      </c>
      <c r="K6153" t="s">
        <v>166</v>
      </c>
      <c r="L6153" t="s">
        <v>17146</v>
      </c>
      <c r="M6153" t="s">
        <v>17147</v>
      </c>
      <c r="N6153">
        <v>7.437777777</v>
      </c>
      <c r="O6153">
        <v>0</v>
      </c>
      <c r="P6153">
        <v>37</v>
      </c>
      <c r="Q6153">
        <v>0</v>
      </c>
      <c r="R6153">
        <v>57</v>
      </c>
      <c r="S6153">
        <v>0</v>
      </c>
      <c r="T6153">
        <v>14</v>
      </c>
      <c r="U6153">
        <v>0</v>
      </c>
      <c r="V6153">
        <v>0</v>
      </c>
      <c r="W6153">
        <v>0</v>
      </c>
      <c r="X6153">
        <v>61.58117152866587</v>
      </c>
      <c r="Y6153">
        <v>0</v>
      </c>
      <c r="Z6153">
        <v>352.46032623739575</v>
      </c>
      <c r="AA6153">
        <v>0</v>
      </c>
      <c r="AB6153">
        <v>73.901038955276775</v>
      </c>
      <c r="AC6153">
        <v>0</v>
      </c>
      <c r="AD6153">
        <v>0</v>
      </c>
      <c r="AE6153">
        <v>487.9425367213384</v>
      </c>
    </row>
    <row r="6154" spans="1:31" x14ac:dyDescent="0.3">
      <c r="A6154">
        <v>2698621</v>
      </c>
      <c r="B6154">
        <v>1</v>
      </c>
      <c r="C6154" t="s">
        <v>81</v>
      </c>
      <c r="D6154" t="s">
        <v>119</v>
      </c>
      <c r="E6154" t="s">
        <v>132</v>
      </c>
      <c r="F6154" t="s">
        <v>15206</v>
      </c>
      <c r="G6154" t="s">
        <v>134</v>
      </c>
      <c r="H6154" t="s">
        <v>135</v>
      </c>
      <c r="I6154" t="s">
        <v>169</v>
      </c>
      <c r="J6154" t="s">
        <v>137</v>
      </c>
      <c r="K6154" t="s">
        <v>138</v>
      </c>
      <c r="L6154" t="s">
        <v>17148</v>
      </c>
      <c r="M6154" t="s">
        <v>17149</v>
      </c>
      <c r="N6154">
        <v>2.3888888E-2</v>
      </c>
      <c r="O6154">
        <v>2</v>
      </c>
      <c r="P6154">
        <v>490</v>
      </c>
      <c r="Q6154">
        <v>55</v>
      </c>
      <c r="R6154">
        <v>70</v>
      </c>
      <c r="S6154">
        <v>1</v>
      </c>
      <c r="T6154">
        <v>35</v>
      </c>
      <c r="U6154">
        <v>0</v>
      </c>
      <c r="V6154">
        <v>0</v>
      </c>
      <c r="W6154">
        <v>3.2496130566666667E-3</v>
      </c>
      <c r="X6154">
        <v>1.3877582965778423</v>
      </c>
      <c r="Y6154">
        <v>1.2007263386436957</v>
      </c>
      <c r="Z6154">
        <v>1.331449720794718</v>
      </c>
      <c r="AA6154">
        <v>5.818024938048001E-3</v>
      </c>
      <c r="AB6154">
        <v>0.29939238917347027</v>
      </c>
      <c r="AC6154">
        <v>0</v>
      </c>
      <c r="AD6154">
        <v>0</v>
      </c>
      <c r="AE6154">
        <v>4.2283943831844413</v>
      </c>
    </row>
    <row r="6155" spans="1:31" x14ac:dyDescent="0.3">
      <c r="A6155">
        <v>2704338</v>
      </c>
      <c r="B6155">
        <v>1</v>
      </c>
      <c r="C6155" t="s">
        <v>80</v>
      </c>
      <c r="D6155" t="s">
        <v>94</v>
      </c>
      <c r="E6155" t="s">
        <v>244</v>
      </c>
      <c r="F6155" t="s">
        <v>17150</v>
      </c>
      <c r="G6155" t="s">
        <v>165</v>
      </c>
      <c r="H6155" t="s">
        <v>187</v>
      </c>
      <c r="I6155" t="s">
        <v>136</v>
      </c>
      <c r="J6155" t="s">
        <v>137</v>
      </c>
      <c r="K6155" t="s">
        <v>166</v>
      </c>
      <c r="L6155" t="s">
        <v>17151</v>
      </c>
      <c r="M6155" t="s">
        <v>17152</v>
      </c>
      <c r="N6155">
        <v>7.7577777770000003</v>
      </c>
      <c r="O6155">
        <v>0</v>
      </c>
      <c r="P6155">
        <v>85</v>
      </c>
      <c r="Q6155">
        <v>0</v>
      </c>
      <c r="R6155">
        <v>0</v>
      </c>
      <c r="S6155">
        <v>0</v>
      </c>
      <c r="T6155">
        <v>5</v>
      </c>
      <c r="U6155">
        <v>0</v>
      </c>
      <c r="V6155">
        <v>0</v>
      </c>
      <c r="W6155">
        <v>0</v>
      </c>
      <c r="X6155">
        <v>73.736460254480519</v>
      </c>
      <c r="Y6155">
        <v>0</v>
      </c>
      <c r="Z6155">
        <v>0</v>
      </c>
      <c r="AA6155">
        <v>0</v>
      </c>
      <c r="AB6155">
        <v>35.042750581079297</v>
      </c>
      <c r="AC6155">
        <v>0</v>
      </c>
      <c r="AD6155">
        <v>0</v>
      </c>
      <c r="AE6155">
        <v>108.77921083555981</v>
      </c>
    </row>
    <row r="6156" spans="1:31" x14ac:dyDescent="0.3">
      <c r="A6156">
        <v>2704364</v>
      </c>
      <c r="B6156">
        <v>1</v>
      </c>
      <c r="C6156" t="s">
        <v>80</v>
      </c>
      <c r="D6156" t="s">
        <v>86</v>
      </c>
      <c r="E6156" t="s">
        <v>145</v>
      </c>
      <c r="F6156" t="s">
        <v>17153</v>
      </c>
      <c r="G6156" t="s">
        <v>346</v>
      </c>
      <c r="H6156" t="s">
        <v>135</v>
      </c>
      <c r="I6156" t="s">
        <v>136</v>
      </c>
      <c r="J6156" t="s">
        <v>137</v>
      </c>
      <c r="K6156" t="s">
        <v>166</v>
      </c>
      <c r="L6156" t="s">
        <v>17154</v>
      </c>
      <c r="M6156" t="s">
        <v>17155</v>
      </c>
      <c r="N6156">
        <v>7.7144444439999997</v>
      </c>
      <c r="O6156">
        <v>0</v>
      </c>
      <c r="P6156">
        <v>315</v>
      </c>
      <c r="Q6156">
        <v>0</v>
      </c>
      <c r="R6156">
        <v>1</v>
      </c>
      <c r="S6156">
        <v>0</v>
      </c>
      <c r="T6156">
        <v>14</v>
      </c>
      <c r="U6156">
        <v>0</v>
      </c>
      <c r="V6156">
        <v>0</v>
      </c>
      <c r="W6156">
        <v>0</v>
      </c>
      <c r="X6156">
        <v>731.95043667070718</v>
      </c>
      <c r="Y6156">
        <v>0</v>
      </c>
      <c r="Z6156">
        <v>0.67283216655617606</v>
      </c>
      <c r="AA6156">
        <v>0</v>
      </c>
      <c r="AB6156">
        <v>73.712111605108717</v>
      </c>
      <c r="AC6156">
        <v>0</v>
      </c>
      <c r="AD6156">
        <v>0</v>
      </c>
      <c r="AE6156">
        <v>806.33538044237207</v>
      </c>
    </row>
    <row r="6157" spans="1:31" x14ac:dyDescent="0.3">
      <c r="A6157">
        <v>2704615</v>
      </c>
      <c r="B6157">
        <v>1</v>
      </c>
      <c r="C6157" t="s">
        <v>80</v>
      </c>
      <c r="D6157" t="s">
        <v>111</v>
      </c>
      <c r="E6157" t="s">
        <v>213</v>
      </c>
      <c r="F6157" t="s">
        <v>17156</v>
      </c>
      <c r="G6157" t="s">
        <v>831</v>
      </c>
      <c r="H6157" t="s">
        <v>187</v>
      </c>
      <c r="I6157" t="s">
        <v>136</v>
      </c>
      <c r="J6157" t="s">
        <v>137</v>
      </c>
      <c r="K6157" t="s">
        <v>138</v>
      </c>
      <c r="L6157" t="s">
        <v>17157</v>
      </c>
      <c r="M6157" t="s">
        <v>17158</v>
      </c>
      <c r="N6157">
        <v>6.068333333</v>
      </c>
      <c r="O6157">
        <v>0</v>
      </c>
      <c r="P6157">
        <v>7</v>
      </c>
      <c r="Q6157">
        <v>0</v>
      </c>
      <c r="R6157">
        <v>0</v>
      </c>
      <c r="S6157">
        <v>0</v>
      </c>
      <c r="T6157">
        <v>2</v>
      </c>
      <c r="U6157">
        <v>0</v>
      </c>
      <c r="V6157">
        <v>0</v>
      </c>
      <c r="W6157">
        <v>0</v>
      </c>
      <c r="X6157">
        <v>6.7314800048764889</v>
      </c>
      <c r="Y6157">
        <v>0</v>
      </c>
      <c r="Z6157">
        <v>0</v>
      </c>
      <c r="AA6157">
        <v>0</v>
      </c>
      <c r="AB6157">
        <v>8.7587159309403191</v>
      </c>
      <c r="AC6157">
        <v>0</v>
      </c>
      <c r="AD6157">
        <v>0</v>
      </c>
      <c r="AE6157">
        <v>15.490195935816807</v>
      </c>
    </row>
    <row r="6158" spans="1:31" x14ac:dyDescent="0.3">
      <c r="A6158">
        <v>2704640</v>
      </c>
      <c r="B6158">
        <v>1</v>
      </c>
      <c r="C6158" t="s">
        <v>81</v>
      </c>
      <c r="D6158" t="s">
        <v>118</v>
      </c>
      <c r="E6158" t="s">
        <v>184</v>
      </c>
      <c r="F6158" t="s">
        <v>17159</v>
      </c>
      <c r="G6158" t="s">
        <v>186</v>
      </c>
      <c r="H6158" t="s">
        <v>187</v>
      </c>
      <c r="I6158" t="s">
        <v>136</v>
      </c>
      <c r="J6158" t="s">
        <v>137</v>
      </c>
      <c r="K6158" t="s">
        <v>138</v>
      </c>
      <c r="L6158" t="s">
        <v>17160</v>
      </c>
      <c r="M6158" t="s">
        <v>17161</v>
      </c>
      <c r="N6158">
        <v>4.806944444</v>
      </c>
      <c r="O6158">
        <v>0</v>
      </c>
      <c r="P6158">
        <v>25</v>
      </c>
      <c r="Q6158">
        <v>0</v>
      </c>
      <c r="R6158">
        <v>5</v>
      </c>
      <c r="S6158">
        <v>0</v>
      </c>
      <c r="T6158">
        <v>0</v>
      </c>
      <c r="U6158">
        <v>0</v>
      </c>
      <c r="V6158">
        <v>0</v>
      </c>
      <c r="W6158">
        <v>0</v>
      </c>
      <c r="X6158">
        <v>31.084759633666359</v>
      </c>
      <c r="Y6158">
        <v>0</v>
      </c>
      <c r="Z6158">
        <v>6.4137502361011549</v>
      </c>
      <c r="AA6158">
        <v>0</v>
      </c>
      <c r="AB6158">
        <v>0</v>
      </c>
      <c r="AC6158">
        <v>0</v>
      </c>
      <c r="AD6158">
        <v>0</v>
      </c>
      <c r="AE6158">
        <v>37.498509869767517</v>
      </c>
    </row>
    <row r="6159" spans="1:31" x14ac:dyDescent="0.3">
      <c r="A6159">
        <v>2704675</v>
      </c>
      <c r="B6159">
        <v>1</v>
      </c>
      <c r="C6159" t="s">
        <v>80</v>
      </c>
      <c r="D6159" t="s">
        <v>94</v>
      </c>
      <c r="E6159" t="s">
        <v>184</v>
      </c>
      <c r="F6159" t="s">
        <v>17162</v>
      </c>
      <c r="G6159" t="s">
        <v>409</v>
      </c>
      <c r="H6159" t="s">
        <v>187</v>
      </c>
      <c r="I6159" t="s">
        <v>136</v>
      </c>
      <c r="J6159" t="s">
        <v>137</v>
      </c>
      <c r="K6159" t="s">
        <v>138</v>
      </c>
      <c r="L6159" t="s">
        <v>17163</v>
      </c>
      <c r="M6159" t="s">
        <v>17164</v>
      </c>
      <c r="N6159">
        <v>1.432222222</v>
      </c>
      <c r="O6159">
        <v>0</v>
      </c>
      <c r="P6159">
        <v>119</v>
      </c>
      <c r="Q6159">
        <v>0</v>
      </c>
      <c r="R6159">
        <v>0</v>
      </c>
      <c r="S6159">
        <v>0</v>
      </c>
      <c r="T6159">
        <v>6</v>
      </c>
      <c r="U6159">
        <v>0</v>
      </c>
      <c r="V6159">
        <v>0</v>
      </c>
      <c r="W6159">
        <v>0</v>
      </c>
      <c r="X6159">
        <v>22.799698337650522</v>
      </c>
      <c r="Y6159">
        <v>0</v>
      </c>
      <c r="Z6159">
        <v>0</v>
      </c>
      <c r="AA6159">
        <v>0</v>
      </c>
      <c r="AB6159">
        <v>6.2051366046764382</v>
      </c>
      <c r="AC6159">
        <v>0</v>
      </c>
      <c r="AD6159">
        <v>0</v>
      </c>
      <c r="AE6159">
        <v>29.004834942326958</v>
      </c>
    </row>
    <row r="6160" spans="1:31" x14ac:dyDescent="0.3">
      <c r="A6160">
        <v>2704737</v>
      </c>
      <c r="B6160">
        <v>1</v>
      </c>
      <c r="C6160" t="s">
        <v>80</v>
      </c>
      <c r="D6160" t="s">
        <v>98</v>
      </c>
      <c r="E6160" t="s">
        <v>213</v>
      </c>
      <c r="F6160" t="s">
        <v>17165</v>
      </c>
      <c r="G6160" t="s">
        <v>688</v>
      </c>
      <c r="H6160" t="s">
        <v>187</v>
      </c>
      <c r="I6160" t="s">
        <v>136</v>
      </c>
      <c r="J6160" t="s">
        <v>137</v>
      </c>
      <c r="K6160" t="s">
        <v>138</v>
      </c>
      <c r="L6160" t="s">
        <v>17166</v>
      </c>
      <c r="M6160" t="s">
        <v>17167</v>
      </c>
      <c r="N6160">
        <v>3.1124999999999998</v>
      </c>
      <c r="O6160">
        <v>0</v>
      </c>
      <c r="P6160">
        <v>1</v>
      </c>
      <c r="Q6160">
        <v>0</v>
      </c>
      <c r="R6160">
        <v>1</v>
      </c>
      <c r="S6160">
        <v>0</v>
      </c>
      <c r="T6160">
        <v>0</v>
      </c>
      <c r="U6160">
        <v>0</v>
      </c>
      <c r="V6160">
        <v>0</v>
      </c>
      <c r="W6160">
        <v>0</v>
      </c>
      <c r="X6160">
        <v>0</v>
      </c>
      <c r="Y6160">
        <v>0</v>
      </c>
      <c r="Z6160">
        <v>1.874109583097864</v>
      </c>
      <c r="AA6160">
        <v>0</v>
      </c>
      <c r="AB6160">
        <v>0</v>
      </c>
      <c r="AC6160">
        <v>0</v>
      </c>
      <c r="AD6160">
        <v>0</v>
      </c>
      <c r="AE6160">
        <v>1.874109583097864</v>
      </c>
    </row>
    <row r="6161" spans="1:31" x14ac:dyDescent="0.3">
      <c r="A6161">
        <v>2704747</v>
      </c>
      <c r="B6161">
        <v>1</v>
      </c>
      <c r="C6161" t="s">
        <v>81</v>
      </c>
      <c r="D6161" t="s">
        <v>112</v>
      </c>
      <c r="E6161" t="s">
        <v>244</v>
      </c>
      <c r="F6161" t="s">
        <v>17168</v>
      </c>
      <c r="G6161" t="s">
        <v>818</v>
      </c>
      <c r="H6161" t="s">
        <v>187</v>
      </c>
      <c r="I6161" t="s">
        <v>136</v>
      </c>
      <c r="J6161" t="s">
        <v>137</v>
      </c>
      <c r="K6161" t="s">
        <v>138</v>
      </c>
      <c r="L6161" t="s">
        <v>17169</v>
      </c>
      <c r="M6161" t="s">
        <v>17170</v>
      </c>
      <c r="N6161">
        <v>2.489166666</v>
      </c>
      <c r="O6161">
        <v>0</v>
      </c>
      <c r="P6161">
        <v>830</v>
      </c>
      <c r="Q6161">
        <v>0</v>
      </c>
      <c r="R6161">
        <v>18</v>
      </c>
      <c r="S6161">
        <v>0</v>
      </c>
      <c r="T6161">
        <v>33</v>
      </c>
      <c r="U6161">
        <v>0</v>
      </c>
      <c r="V6161">
        <v>0</v>
      </c>
      <c r="W6161">
        <v>0</v>
      </c>
      <c r="X6161">
        <v>420.85218311347393</v>
      </c>
      <c r="Y6161">
        <v>0</v>
      </c>
      <c r="Z6161">
        <v>0.29113603731442128</v>
      </c>
      <c r="AA6161">
        <v>0</v>
      </c>
      <c r="AB6161">
        <v>134.92302064571095</v>
      </c>
      <c r="AC6161">
        <v>0</v>
      </c>
      <c r="AD6161">
        <v>0</v>
      </c>
      <c r="AE6161">
        <v>556.06633979649928</v>
      </c>
    </row>
    <row r="6162" spans="1:31" x14ac:dyDescent="0.3">
      <c r="A6162">
        <v>2704758</v>
      </c>
      <c r="B6162">
        <v>1</v>
      </c>
      <c r="C6162" t="s">
        <v>80</v>
      </c>
      <c r="D6162" t="s">
        <v>98</v>
      </c>
      <c r="E6162" t="s">
        <v>184</v>
      </c>
      <c r="F6162" t="s">
        <v>17171</v>
      </c>
      <c r="G6162" t="s">
        <v>186</v>
      </c>
      <c r="H6162" t="s">
        <v>187</v>
      </c>
      <c r="I6162" t="s">
        <v>136</v>
      </c>
      <c r="J6162" t="s">
        <v>137</v>
      </c>
      <c r="K6162" t="s">
        <v>138</v>
      </c>
      <c r="L6162" t="s">
        <v>17172</v>
      </c>
      <c r="M6162" t="s">
        <v>17173</v>
      </c>
      <c r="N6162">
        <v>1.717777777</v>
      </c>
      <c r="O6162">
        <v>0</v>
      </c>
      <c r="P6162">
        <v>32</v>
      </c>
      <c r="Q6162">
        <v>0</v>
      </c>
      <c r="R6162">
        <v>7</v>
      </c>
      <c r="S6162">
        <v>0</v>
      </c>
      <c r="T6162">
        <v>7</v>
      </c>
      <c r="U6162">
        <v>0</v>
      </c>
      <c r="V6162">
        <v>0</v>
      </c>
      <c r="W6162">
        <v>0</v>
      </c>
      <c r="X6162">
        <v>24.559419037046091</v>
      </c>
      <c r="Y6162">
        <v>0</v>
      </c>
      <c r="Z6162">
        <v>42.743172658296359</v>
      </c>
      <c r="AA6162">
        <v>0</v>
      </c>
      <c r="AB6162">
        <v>19.06607712448767</v>
      </c>
      <c r="AC6162">
        <v>0</v>
      </c>
      <c r="AD6162">
        <v>0</v>
      </c>
      <c r="AE6162">
        <v>86.368668819830106</v>
      </c>
    </row>
    <row r="6163" spans="1:31" x14ac:dyDescent="0.3">
      <c r="A6163">
        <v>2704763</v>
      </c>
      <c r="B6163">
        <v>1</v>
      </c>
      <c r="C6163" t="s">
        <v>80</v>
      </c>
      <c r="D6163" t="s">
        <v>110</v>
      </c>
      <c r="E6163" t="s">
        <v>184</v>
      </c>
      <c r="F6163" t="s">
        <v>17174</v>
      </c>
      <c r="G6163" t="s">
        <v>186</v>
      </c>
      <c r="H6163" t="s">
        <v>187</v>
      </c>
      <c r="I6163" t="s">
        <v>136</v>
      </c>
      <c r="J6163" t="s">
        <v>137</v>
      </c>
      <c r="K6163" t="s">
        <v>138</v>
      </c>
      <c r="L6163" t="s">
        <v>17175</v>
      </c>
      <c r="M6163" t="s">
        <v>17176</v>
      </c>
      <c r="N6163">
        <v>2.1427777770000001</v>
      </c>
      <c r="O6163">
        <v>0</v>
      </c>
      <c r="P6163">
        <v>82</v>
      </c>
      <c r="Q6163">
        <v>0</v>
      </c>
      <c r="R6163">
        <v>0</v>
      </c>
      <c r="S6163">
        <v>0</v>
      </c>
      <c r="T6163">
        <v>7</v>
      </c>
      <c r="U6163">
        <v>0</v>
      </c>
      <c r="V6163">
        <v>0</v>
      </c>
      <c r="W6163">
        <v>0</v>
      </c>
      <c r="X6163">
        <v>44.429564875256069</v>
      </c>
      <c r="Y6163">
        <v>0</v>
      </c>
      <c r="Z6163">
        <v>0</v>
      </c>
      <c r="AA6163">
        <v>0</v>
      </c>
      <c r="AB6163">
        <v>4.8165741269180744</v>
      </c>
      <c r="AC6163">
        <v>0</v>
      </c>
      <c r="AD6163">
        <v>0</v>
      </c>
      <c r="AE6163">
        <v>49.246139002174147</v>
      </c>
    </row>
    <row r="6164" spans="1:31" x14ac:dyDescent="0.3">
      <c r="A6164">
        <v>2704799</v>
      </c>
      <c r="B6164">
        <v>1</v>
      </c>
      <c r="C6164" t="s">
        <v>80</v>
      </c>
      <c r="D6164" t="s">
        <v>95</v>
      </c>
      <c r="E6164" t="s">
        <v>184</v>
      </c>
      <c r="F6164" t="s">
        <v>17177</v>
      </c>
      <c r="G6164" t="s">
        <v>409</v>
      </c>
      <c r="H6164" t="s">
        <v>187</v>
      </c>
      <c r="I6164" t="s">
        <v>136</v>
      </c>
      <c r="J6164" t="s">
        <v>137</v>
      </c>
      <c r="K6164" t="s">
        <v>138</v>
      </c>
      <c r="L6164" t="s">
        <v>17178</v>
      </c>
      <c r="M6164" t="s">
        <v>17179</v>
      </c>
      <c r="N6164">
        <v>0.73611111100000004</v>
      </c>
      <c r="O6164">
        <v>0</v>
      </c>
      <c r="P6164">
        <v>41</v>
      </c>
      <c r="Q6164">
        <v>0</v>
      </c>
      <c r="R6164">
        <v>1</v>
      </c>
      <c r="S6164">
        <v>0</v>
      </c>
      <c r="T6164">
        <v>5</v>
      </c>
      <c r="U6164">
        <v>0</v>
      </c>
      <c r="V6164">
        <v>0</v>
      </c>
      <c r="W6164">
        <v>0</v>
      </c>
      <c r="X6164">
        <v>3.9170389900420504</v>
      </c>
      <c r="Y6164">
        <v>0</v>
      </c>
      <c r="Z6164">
        <v>0</v>
      </c>
      <c r="AA6164">
        <v>0</v>
      </c>
      <c r="AB6164">
        <v>1.1127442159599998</v>
      </c>
      <c r="AC6164">
        <v>0</v>
      </c>
      <c r="AD6164">
        <v>0</v>
      </c>
      <c r="AE6164">
        <v>5.0297832060020502</v>
      </c>
    </row>
    <row r="6165" spans="1:31" x14ac:dyDescent="0.3">
      <c r="A6165">
        <v>2704818</v>
      </c>
      <c r="B6165">
        <v>1</v>
      </c>
      <c r="C6165" t="s">
        <v>80</v>
      </c>
      <c r="D6165" t="s">
        <v>97</v>
      </c>
      <c r="E6165" t="s">
        <v>213</v>
      </c>
      <c r="F6165" t="s">
        <v>17180</v>
      </c>
      <c r="G6165" t="s">
        <v>688</v>
      </c>
      <c r="H6165" t="s">
        <v>187</v>
      </c>
      <c r="I6165" t="s">
        <v>136</v>
      </c>
      <c r="J6165" t="s">
        <v>137</v>
      </c>
      <c r="K6165" t="s">
        <v>138</v>
      </c>
      <c r="L6165" t="s">
        <v>17181</v>
      </c>
      <c r="M6165" t="s">
        <v>17182</v>
      </c>
      <c r="N6165">
        <v>1.0605555550000001</v>
      </c>
      <c r="O6165">
        <v>0</v>
      </c>
      <c r="P6165">
        <v>1</v>
      </c>
      <c r="Q6165">
        <v>0</v>
      </c>
      <c r="R6165">
        <v>0</v>
      </c>
      <c r="S6165">
        <v>0</v>
      </c>
      <c r="T6165">
        <v>0</v>
      </c>
      <c r="U6165">
        <v>0</v>
      </c>
      <c r="V6165">
        <v>0</v>
      </c>
      <c r="W6165">
        <v>0</v>
      </c>
      <c r="X6165">
        <v>0.14165453929331462</v>
      </c>
      <c r="Y6165">
        <v>0</v>
      </c>
      <c r="Z6165">
        <v>0</v>
      </c>
      <c r="AA6165">
        <v>0</v>
      </c>
      <c r="AB6165">
        <v>0</v>
      </c>
      <c r="AC6165">
        <v>0</v>
      </c>
      <c r="AD6165">
        <v>0</v>
      </c>
      <c r="AE6165">
        <v>0.14165453929331462</v>
      </c>
    </row>
    <row r="6166" spans="1:31" x14ac:dyDescent="0.3">
      <c r="A6166">
        <v>2703230</v>
      </c>
      <c r="B6166">
        <v>1</v>
      </c>
      <c r="C6166" t="s">
        <v>80</v>
      </c>
      <c r="D6166" t="s">
        <v>96</v>
      </c>
      <c r="E6166" t="s">
        <v>132</v>
      </c>
      <c r="F6166" t="s">
        <v>17183</v>
      </c>
      <c r="G6166" t="s">
        <v>2196</v>
      </c>
      <c r="H6166" t="s">
        <v>135</v>
      </c>
      <c r="I6166" t="s">
        <v>136</v>
      </c>
      <c r="J6166" t="s">
        <v>137</v>
      </c>
      <c r="K6166" t="s">
        <v>138</v>
      </c>
      <c r="L6166" t="s">
        <v>17184</v>
      </c>
      <c r="M6166" t="s">
        <v>17185</v>
      </c>
      <c r="N6166">
        <v>1.835</v>
      </c>
      <c r="O6166">
        <v>0</v>
      </c>
      <c r="P6166">
        <v>289</v>
      </c>
      <c r="Q6166">
        <v>11</v>
      </c>
      <c r="R6166">
        <v>31</v>
      </c>
      <c r="S6166">
        <v>14</v>
      </c>
      <c r="T6166">
        <v>64</v>
      </c>
      <c r="U6166">
        <v>3</v>
      </c>
      <c r="V6166">
        <v>0</v>
      </c>
      <c r="W6166">
        <v>0</v>
      </c>
      <c r="X6166">
        <v>144.00671031022185</v>
      </c>
      <c r="Y6166">
        <v>119.67113355731477</v>
      </c>
      <c r="Z6166">
        <v>33.045062478684464</v>
      </c>
      <c r="AA6166">
        <v>112.86218638446333</v>
      </c>
      <c r="AB6166">
        <v>86.169686506010535</v>
      </c>
      <c r="AC6166">
        <v>341.8952985472564</v>
      </c>
      <c r="AD6166">
        <v>0</v>
      </c>
      <c r="AE6166">
        <v>837.65007778395136</v>
      </c>
    </row>
    <row r="6167" spans="1:31" x14ac:dyDescent="0.3">
      <c r="A6167">
        <v>2704366</v>
      </c>
      <c r="B6167">
        <v>1</v>
      </c>
      <c r="C6167" t="s">
        <v>81</v>
      </c>
      <c r="D6167" t="s">
        <v>112</v>
      </c>
      <c r="E6167" t="s">
        <v>145</v>
      </c>
      <c r="F6167" t="s">
        <v>9991</v>
      </c>
      <c r="G6167" t="s">
        <v>346</v>
      </c>
      <c r="H6167" t="s">
        <v>135</v>
      </c>
      <c r="I6167" t="s">
        <v>136</v>
      </c>
      <c r="J6167" t="s">
        <v>137</v>
      </c>
      <c r="K6167" t="s">
        <v>166</v>
      </c>
      <c r="L6167" t="s">
        <v>17186</v>
      </c>
      <c r="M6167" t="s">
        <v>17187</v>
      </c>
      <c r="N6167">
        <v>8.0263888879999996</v>
      </c>
      <c r="O6167">
        <v>3</v>
      </c>
      <c r="P6167">
        <v>714</v>
      </c>
      <c r="Q6167">
        <v>2</v>
      </c>
      <c r="R6167">
        <v>20</v>
      </c>
      <c r="S6167">
        <v>5</v>
      </c>
      <c r="T6167">
        <v>51</v>
      </c>
      <c r="U6167">
        <v>0</v>
      </c>
      <c r="V6167">
        <v>0</v>
      </c>
      <c r="W6167">
        <v>4.4458120141775002</v>
      </c>
      <c r="X6167">
        <v>397.93004709646033</v>
      </c>
      <c r="Y6167">
        <v>111.8321137194992</v>
      </c>
      <c r="Z6167">
        <v>32.671800832667316</v>
      </c>
      <c r="AA6167">
        <v>136.47336134823453</v>
      </c>
      <c r="AB6167">
        <v>120.58465848908227</v>
      </c>
      <c r="AC6167">
        <v>0</v>
      </c>
      <c r="AD6167">
        <v>0</v>
      </c>
      <c r="AE6167">
        <v>803.93779350012119</v>
      </c>
    </row>
    <row r="6168" spans="1:31" x14ac:dyDescent="0.3">
      <c r="A6168">
        <v>2704433</v>
      </c>
      <c r="B6168">
        <v>1</v>
      </c>
      <c r="C6168" t="s">
        <v>80</v>
      </c>
      <c r="D6168" t="s">
        <v>97</v>
      </c>
      <c r="E6168" t="s">
        <v>160</v>
      </c>
      <c r="F6168" t="s">
        <v>9143</v>
      </c>
      <c r="G6168" t="s">
        <v>346</v>
      </c>
      <c r="H6168" t="s">
        <v>135</v>
      </c>
      <c r="I6168" t="s">
        <v>136</v>
      </c>
      <c r="J6168" t="s">
        <v>137</v>
      </c>
      <c r="K6168" t="s">
        <v>166</v>
      </c>
      <c r="L6168" t="s">
        <v>17188</v>
      </c>
      <c r="M6168" t="s">
        <v>17189</v>
      </c>
      <c r="N6168">
        <v>7.1449999999999996</v>
      </c>
      <c r="O6168">
        <v>21</v>
      </c>
      <c r="P6168">
        <v>131</v>
      </c>
      <c r="Q6168">
        <v>4</v>
      </c>
      <c r="R6168">
        <v>37</v>
      </c>
      <c r="S6168">
        <v>4</v>
      </c>
      <c r="T6168">
        <v>21</v>
      </c>
      <c r="U6168">
        <v>0</v>
      </c>
      <c r="V6168">
        <v>0</v>
      </c>
      <c r="W6168">
        <v>449.25137714405048</v>
      </c>
      <c r="X6168">
        <v>1070.2276000086374</v>
      </c>
      <c r="Y6168">
        <v>22.423821558100926</v>
      </c>
      <c r="Z6168">
        <v>147.01468079655885</v>
      </c>
      <c r="AA6168">
        <v>126.25139937124094</v>
      </c>
      <c r="AB6168">
        <v>123.60371253148936</v>
      </c>
      <c r="AC6168">
        <v>0</v>
      </c>
      <c r="AD6168">
        <v>0</v>
      </c>
      <c r="AE6168">
        <v>1938.7725914100781</v>
      </c>
    </row>
    <row r="6169" spans="1:31" x14ac:dyDescent="0.3">
      <c r="A6169">
        <v>2704463</v>
      </c>
      <c r="B6169">
        <v>1</v>
      </c>
      <c r="C6169" t="s">
        <v>81</v>
      </c>
      <c r="D6169" t="s">
        <v>115</v>
      </c>
      <c r="E6169" t="s">
        <v>145</v>
      </c>
      <c r="F6169" t="s">
        <v>17190</v>
      </c>
      <c r="G6169" t="s">
        <v>346</v>
      </c>
      <c r="H6169" t="s">
        <v>135</v>
      </c>
      <c r="I6169" t="s">
        <v>136</v>
      </c>
      <c r="J6169" t="s">
        <v>137</v>
      </c>
      <c r="K6169" t="s">
        <v>166</v>
      </c>
      <c r="L6169" t="s">
        <v>17191</v>
      </c>
      <c r="M6169" t="s">
        <v>17192</v>
      </c>
      <c r="N6169">
        <v>6.4938888879999999</v>
      </c>
      <c r="O6169">
        <v>0</v>
      </c>
      <c r="P6169">
        <v>44</v>
      </c>
      <c r="Q6169">
        <v>0</v>
      </c>
      <c r="R6169">
        <v>11</v>
      </c>
      <c r="S6169">
        <v>0</v>
      </c>
      <c r="T6169">
        <v>5</v>
      </c>
      <c r="U6169">
        <v>0</v>
      </c>
      <c r="V6169">
        <v>0</v>
      </c>
      <c r="W6169">
        <v>0</v>
      </c>
      <c r="X6169">
        <v>34.587963214160091</v>
      </c>
      <c r="Y6169">
        <v>0</v>
      </c>
      <c r="Z6169">
        <v>55.443004244935032</v>
      </c>
      <c r="AA6169">
        <v>0</v>
      </c>
      <c r="AB6169">
        <v>14.046587790441066</v>
      </c>
      <c r="AC6169">
        <v>0</v>
      </c>
      <c r="AD6169">
        <v>0</v>
      </c>
      <c r="AE6169">
        <v>104.07755524953619</v>
      </c>
    </row>
    <row r="6170" spans="1:31" x14ac:dyDescent="0.3">
      <c r="A6170">
        <v>2704526</v>
      </c>
      <c r="B6170">
        <v>1</v>
      </c>
      <c r="C6170" t="s">
        <v>81</v>
      </c>
      <c r="D6170" t="s">
        <v>127</v>
      </c>
      <c r="E6170" t="s">
        <v>145</v>
      </c>
      <c r="F6170" t="s">
        <v>17193</v>
      </c>
      <c r="G6170" t="s">
        <v>2196</v>
      </c>
      <c r="H6170" t="s">
        <v>135</v>
      </c>
      <c r="I6170" t="s">
        <v>136</v>
      </c>
      <c r="J6170" t="s">
        <v>137</v>
      </c>
      <c r="K6170" t="s">
        <v>138</v>
      </c>
      <c r="L6170" t="s">
        <v>17194</v>
      </c>
      <c r="M6170" t="s">
        <v>17195</v>
      </c>
      <c r="N6170">
        <v>6.7005555550000002</v>
      </c>
      <c r="O6170">
        <v>0</v>
      </c>
      <c r="P6170">
        <v>1</v>
      </c>
      <c r="Q6170">
        <v>0</v>
      </c>
      <c r="R6170">
        <v>4</v>
      </c>
      <c r="S6170">
        <v>0</v>
      </c>
      <c r="T6170">
        <v>0</v>
      </c>
      <c r="U6170">
        <v>0</v>
      </c>
      <c r="V6170">
        <v>0</v>
      </c>
      <c r="W6170">
        <v>0</v>
      </c>
      <c r="X6170">
        <v>0</v>
      </c>
      <c r="Y6170">
        <v>0</v>
      </c>
      <c r="Z6170">
        <v>0.5033280912431749</v>
      </c>
      <c r="AA6170">
        <v>0</v>
      </c>
      <c r="AB6170">
        <v>0</v>
      </c>
      <c r="AC6170">
        <v>0</v>
      </c>
      <c r="AD6170">
        <v>0</v>
      </c>
      <c r="AE6170">
        <v>0.5033280912431749</v>
      </c>
    </row>
    <row r="6171" spans="1:31" x14ac:dyDescent="0.3">
      <c r="A6171">
        <v>2704729</v>
      </c>
      <c r="B6171">
        <v>1</v>
      </c>
      <c r="C6171" t="s">
        <v>81</v>
      </c>
      <c r="D6171" t="s">
        <v>127</v>
      </c>
      <c r="E6171" t="s">
        <v>132</v>
      </c>
      <c r="F6171" t="s">
        <v>17196</v>
      </c>
      <c r="G6171" t="s">
        <v>346</v>
      </c>
      <c r="H6171" t="s">
        <v>135</v>
      </c>
      <c r="I6171" t="s">
        <v>136</v>
      </c>
      <c r="J6171" t="s">
        <v>137</v>
      </c>
      <c r="K6171" t="s">
        <v>166</v>
      </c>
      <c r="L6171" t="s">
        <v>17197</v>
      </c>
      <c r="M6171" t="s">
        <v>17198</v>
      </c>
      <c r="N6171">
        <v>2.8477777770000001</v>
      </c>
      <c r="O6171">
        <v>1</v>
      </c>
      <c r="P6171">
        <v>0</v>
      </c>
      <c r="Q6171">
        <v>137</v>
      </c>
      <c r="R6171">
        <v>15</v>
      </c>
      <c r="S6171">
        <v>5</v>
      </c>
      <c r="T6171">
        <v>0</v>
      </c>
      <c r="U6171">
        <v>0</v>
      </c>
      <c r="V6171">
        <v>0</v>
      </c>
      <c r="W6171">
        <v>2.8033338411031039</v>
      </c>
      <c r="X6171">
        <v>0</v>
      </c>
      <c r="Y6171">
        <v>229.31792175553213</v>
      </c>
      <c r="Z6171">
        <v>7.2224227202944107</v>
      </c>
      <c r="AA6171">
        <v>11.86343795514335</v>
      </c>
      <c r="AB6171">
        <v>0</v>
      </c>
      <c r="AC6171">
        <v>0</v>
      </c>
      <c r="AD6171">
        <v>0</v>
      </c>
      <c r="AE6171">
        <v>251.20711627207299</v>
      </c>
    </row>
    <row r="6172" spans="1:31" x14ac:dyDescent="0.3">
      <c r="A6172">
        <v>2704733</v>
      </c>
      <c r="B6172">
        <v>1</v>
      </c>
      <c r="C6172" t="s">
        <v>80</v>
      </c>
      <c r="D6172" t="s">
        <v>100</v>
      </c>
      <c r="E6172" t="s">
        <v>213</v>
      </c>
      <c r="F6172" t="s">
        <v>17199</v>
      </c>
      <c r="G6172" t="s">
        <v>215</v>
      </c>
      <c r="H6172" t="s">
        <v>187</v>
      </c>
      <c r="I6172" t="s">
        <v>136</v>
      </c>
      <c r="J6172" t="s">
        <v>137</v>
      </c>
      <c r="K6172" t="s">
        <v>138</v>
      </c>
      <c r="L6172" t="s">
        <v>17200</v>
      </c>
      <c r="M6172" t="s">
        <v>17201</v>
      </c>
      <c r="N6172">
        <v>3.3622222220000002</v>
      </c>
      <c r="O6172">
        <v>0</v>
      </c>
      <c r="P6172">
        <v>0</v>
      </c>
      <c r="Q6172">
        <v>0</v>
      </c>
      <c r="R6172">
        <v>0</v>
      </c>
      <c r="S6172">
        <v>0</v>
      </c>
      <c r="T6172">
        <v>1</v>
      </c>
      <c r="U6172">
        <v>0</v>
      </c>
      <c r="V6172">
        <v>0</v>
      </c>
      <c r="W6172">
        <v>0</v>
      </c>
      <c r="X6172">
        <v>0</v>
      </c>
      <c r="Y6172">
        <v>0</v>
      </c>
      <c r="Z6172">
        <v>0</v>
      </c>
      <c r="AA6172">
        <v>0</v>
      </c>
      <c r="AB6172">
        <v>5.3789242696697118E-2</v>
      </c>
      <c r="AC6172">
        <v>0</v>
      </c>
      <c r="AD6172">
        <v>0</v>
      </c>
      <c r="AE6172">
        <v>5.3789242696697118E-2</v>
      </c>
    </row>
    <row r="6173" spans="1:31" x14ac:dyDescent="0.3">
      <c r="A6173">
        <v>2704734</v>
      </c>
      <c r="B6173">
        <v>1</v>
      </c>
      <c r="C6173" t="s">
        <v>81</v>
      </c>
      <c r="D6173" t="s">
        <v>112</v>
      </c>
      <c r="E6173" t="s">
        <v>160</v>
      </c>
      <c r="F6173" t="s">
        <v>17202</v>
      </c>
      <c r="G6173" t="s">
        <v>134</v>
      </c>
      <c r="H6173" t="s">
        <v>135</v>
      </c>
      <c r="I6173" t="s">
        <v>136</v>
      </c>
      <c r="J6173" t="s">
        <v>137</v>
      </c>
      <c r="K6173" t="s">
        <v>138</v>
      </c>
      <c r="L6173" t="s">
        <v>17203</v>
      </c>
      <c r="M6173" t="s">
        <v>17204</v>
      </c>
      <c r="N6173">
        <v>3.1486111110000001</v>
      </c>
      <c r="O6173">
        <v>0</v>
      </c>
      <c r="P6173">
        <v>0</v>
      </c>
      <c r="Q6173">
        <v>25</v>
      </c>
      <c r="R6173">
        <v>18</v>
      </c>
      <c r="S6173">
        <v>4</v>
      </c>
      <c r="T6173">
        <v>1</v>
      </c>
      <c r="U6173">
        <v>0</v>
      </c>
      <c r="V6173">
        <v>0</v>
      </c>
      <c r="W6173">
        <v>0</v>
      </c>
      <c r="X6173">
        <v>0</v>
      </c>
      <c r="Y6173">
        <v>105.9452083832854</v>
      </c>
      <c r="Z6173">
        <v>9.6576852573130054</v>
      </c>
      <c r="AA6173">
        <v>12.841023437004759</v>
      </c>
      <c r="AB6173">
        <v>10.588992299963785</v>
      </c>
      <c r="AC6173">
        <v>0</v>
      </c>
      <c r="AD6173">
        <v>0</v>
      </c>
      <c r="AE6173">
        <v>139.03290937756697</v>
      </c>
    </row>
    <row r="6174" spans="1:31" x14ac:dyDescent="0.3">
      <c r="A6174">
        <v>2704738</v>
      </c>
      <c r="B6174">
        <v>1</v>
      </c>
      <c r="C6174" t="s">
        <v>81</v>
      </c>
      <c r="D6174" t="s">
        <v>113</v>
      </c>
      <c r="E6174" t="s">
        <v>145</v>
      </c>
      <c r="F6174" t="s">
        <v>17205</v>
      </c>
      <c r="G6174" t="s">
        <v>147</v>
      </c>
      <c r="H6174" t="s">
        <v>135</v>
      </c>
      <c r="I6174" t="s">
        <v>136</v>
      </c>
      <c r="J6174" t="s">
        <v>3</v>
      </c>
      <c r="K6174" t="s">
        <v>138</v>
      </c>
      <c r="L6174" t="s">
        <v>17206</v>
      </c>
      <c r="M6174" t="s">
        <v>17207</v>
      </c>
      <c r="N6174">
        <v>1.0972222220000001</v>
      </c>
      <c r="O6174">
        <v>0</v>
      </c>
      <c r="P6174">
        <v>3066</v>
      </c>
      <c r="Q6174">
        <v>0</v>
      </c>
      <c r="R6174">
        <v>0</v>
      </c>
      <c r="S6174">
        <v>1</v>
      </c>
      <c r="T6174">
        <v>953</v>
      </c>
      <c r="U6174">
        <v>0</v>
      </c>
      <c r="V6174">
        <v>2</v>
      </c>
      <c r="W6174">
        <v>0</v>
      </c>
      <c r="X6174">
        <v>528.89040820611899</v>
      </c>
      <c r="Y6174">
        <v>0</v>
      </c>
      <c r="Z6174">
        <v>0</v>
      </c>
      <c r="AA6174">
        <v>15.946665157294397</v>
      </c>
      <c r="AB6174">
        <v>750.41232738002077</v>
      </c>
      <c r="AC6174">
        <v>0</v>
      </c>
      <c r="AD6174">
        <v>11.356054811641524</v>
      </c>
      <c r="AE6174">
        <v>1306.6054555550759</v>
      </c>
    </row>
    <row r="6175" spans="1:31" x14ac:dyDescent="0.3">
      <c r="A6175">
        <v>2704754</v>
      </c>
      <c r="B6175">
        <v>1</v>
      </c>
      <c r="C6175" t="s">
        <v>80</v>
      </c>
      <c r="D6175" t="s">
        <v>83</v>
      </c>
      <c r="E6175" t="s">
        <v>213</v>
      </c>
      <c r="F6175" t="s">
        <v>17208</v>
      </c>
      <c r="G6175" t="s">
        <v>831</v>
      </c>
      <c r="H6175" t="s">
        <v>187</v>
      </c>
      <c r="I6175" t="s">
        <v>136</v>
      </c>
      <c r="J6175" t="s">
        <v>137</v>
      </c>
      <c r="K6175" t="s">
        <v>138</v>
      </c>
      <c r="L6175" t="s">
        <v>17209</v>
      </c>
      <c r="M6175" t="s">
        <v>17210</v>
      </c>
      <c r="N6175">
        <v>2.8708333330000002</v>
      </c>
      <c r="O6175">
        <v>0</v>
      </c>
      <c r="P6175">
        <v>0</v>
      </c>
      <c r="Q6175">
        <v>0</v>
      </c>
      <c r="R6175">
        <v>0</v>
      </c>
      <c r="S6175">
        <v>0</v>
      </c>
      <c r="T6175">
        <v>1</v>
      </c>
      <c r="U6175">
        <v>0</v>
      </c>
      <c r="V6175">
        <v>1</v>
      </c>
      <c r="W6175">
        <v>0</v>
      </c>
      <c r="X6175">
        <v>0</v>
      </c>
      <c r="Y6175">
        <v>0</v>
      </c>
      <c r="Z6175">
        <v>0</v>
      </c>
      <c r="AA6175">
        <v>0</v>
      </c>
      <c r="AB6175">
        <v>4.3707068087799996</v>
      </c>
      <c r="AC6175">
        <v>0</v>
      </c>
      <c r="AD6175">
        <v>38.345876138240286</v>
      </c>
      <c r="AE6175">
        <v>42.716582947020285</v>
      </c>
    </row>
    <row r="6176" spans="1:31" x14ac:dyDescent="0.3">
      <c r="A6176">
        <v>2704759</v>
      </c>
      <c r="B6176">
        <v>1</v>
      </c>
      <c r="C6176" t="s">
        <v>81</v>
      </c>
      <c r="D6176" t="s">
        <v>123</v>
      </c>
      <c r="E6176" t="s">
        <v>145</v>
      </c>
      <c r="F6176" t="s">
        <v>6160</v>
      </c>
      <c r="G6176" t="s">
        <v>134</v>
      </c>
      <c r="H6176" t="s">
        <v>135</v>
      </c>
      <c r="I6176" t="s">
        <v>136</v>
      </c>
      <c r="J6176" t="s">
        <v>137</v>
      </c>
      <c r="K6176" t="s">
        <v>138</v>
      </c>
      <c r="L6176" t="s">
        <v>17211</v>
      </c>
      <c r="M6176" t="s">
        <v>17212</v>
      </c>
      <c r="N6176">
        <v>1.2113888880000001</v>
      </c>
      <c r="O6176">
        <v>8</v>
      </c>
      <c r="P6176">
        <v>7</v>
      </c>
      <c r="Q6176">
        <v>107</v>
      </c>
      <c r="R6176">
        <v>161</v>
      </c>
      <c r="S6176">
        <v>11</v>
      </c>
      <c r="T6176">
        <v>13</v>
      </c>
      <c r="U6176">
        <v>0</v>
      </c>
      <c r="V6176">
        <v>0</v>
      </c>
      <c r="W6176">
        <v>6.6155704060710807</v>
      </c>
      <c r="X6176">
        <v>6.7431655316860377</v>
      </c>
      <c r="Y6176">
        <v>59.614170702494285</v>
      </c>
      <c r="Z6176">
        <v>109.69531078576405</v>
      </c>
      <c r="AA6176">
        <v>2.0770788445687591</v>
      </c>
      <c r="AB6176">
        <v>64.763609164498376</v>
      </c>
      <c r="AC6176">
        <v>0</v>
      </c>
      <c r="AD6176">
        <v>0</v>
      </c>
      <c r="AE6176">
        <v>249.5089054350826</v>
      </c>
    </row>
    <row r="6177" spans="1:31" x14ac:dyDescent="0.3">
      <c r="A6177">
        <v>2704774</v>
      </c>
      <c r="B6177">
        <v>1</v>
      </c>
      <c r="C6177" t="s">
        <v>81</v>
      </c>
      <c r="D6177" t="s">
        <v>117</v>
      </c>
      <c r="E6177" t="s">
        <v>145</v>
      </c>
      <c r="F6177" t="s">
        <v>17213</v>
      </c>
      <c r="G6177" t="s">
        <v>134</v>
      </c>
      <c r="H6177" t="s">
        <v>135</v>
      </c>
      <c r="I6177" t="s">
        <v>136</v>
      </c>
      <c r="J6177" t="s">
        <v>137</v>
      </c>
      <c r="K6177" t="s">
        <v>138</v>
      </c>
      <c r="L6177" t="s">
        <v>17214</v>
      </c>
      <c r="M6177" t="s">
        <v>17215</v>
      </c>
      <c r="N6177">
        <v>1.561111111</v>
      </c>
      <c r="O6177">
        <v>0</v>
      </c>
      <c r="P6177">
        <v>2</v>
      </c>
      <c r="Q6177">
        <v>0</v>
      </c>
      <c r="R6177">
        <v>1</v>
      </c>
      <c r="S6177">
        <v>0</v>
      </c>
      <c r="T6177">
        <v>78</v>
      </c>
      <c r="U6177">
        <v>0</v>
      </c>
      <c r="V6177">
        <v>2</v>
      </c>
      <c r="W6177">
        <v>0</v>
      </c>
      <c r="X6177">
        <v>0.96297153244135392</v>
      </c>
      <c r="Y6177">
        <v>0</v>
      </c>
      <c r="Z6177">
        <v>1.8276347803566666</v>
      </c>
      <c r="AA6177">
        <v>0</v>
      </c>
      <c r="AB6177">
        <v>61.923943461907101</v>
      </c>
      <c r="AC6177">
        <v>0</v>
      </c>
      <c r="AD6177">
        <v>19.457528174833321</v>
      </c>
      <c r="AE6177">
        <v>84.172077949538448</v>
      </c>
    </row>
    <row r="6178" spans="1:31" x14ac:dyDescent="0.3">
      <c r="A6178">
        <v>2704789</v>
      </c>
      <c r="B6178">
        <v>1</v>
      </c>
      <c r="C6178" t="s">
        <v>80</v>
      </c>
      <c r="D6178" t="s">
        <v>105</v>
      </c>
      <c r="E6178" t="s">
        <v>184</v>
      </c>
      <c r="F6178" t="s">
        <v>10810</v>
      </c>
      <c r="G6178" t="s">
        <v>186</v>
      </c>
      <c r="H6178" t="s">
        <v>187</v>
      </c>
      <c r="I6178" t="s">
        <v>136</v>
      </c>
      <c r="J6178" t="s">
        <v>137</v>
      </c>
      <c r="K6178" t="s">
        <v>138</v>
      </c>
      <c r="L6178" t="s">
        <v>17216</v>
      </c>
      <c r="M6178" t="s">
        <v>17217</v>
      </c>
      <c r="N6178">
        <v>1.9580555550000001</v>
      </c>
      <c r="O6178">
        <v>0</v>
      </c>
      <c r="P6178">
        <v>9</v>
      </c>
      <c r="Q6178">
        <v>0</v>
      </c>
      <c r="R6178">
        <v>6</v>
      </c>
      <c r="S6178">
        <v>0</v>
      </c>
      <c r="T6178">
        <v>7</v>
      </c>
      <c r="U6178">
        <v>0</v>
      </c>
      <c r="V6178">
        <v>0</v>
      </c>
      <c r="W6178">
        <v>0</v>
      </c>
      <c r="X6178">
        <v>3.8595012890846738</v>
      </c>
      <c r="Y6178">
        <v>0</v>
      </c>
      <c r="Z6178">
        <v>3.3895729104573049</v>
      </c>
      <c r="AA6178">
        <v>0</v>
      </c>
      <c r="AB6178">
        <v>17.805002874141568</v>
      </c>
      <c r="AC6178">
        <v>0</v>
      </c>
      <c r="AD6178">
        <v>0</v>
      </c>
      <c r="AE6178">
        <v>25.054077073683548</v>
      </c>
    </row>
    <row r="6179" spans="1:31" x14ac:dyDescent="0.3">
      <c r="A6179">
        <v>2704802</v>
      </c>
      <c r="B6179">
        <v>1</v>
      </c>
      <c r="C6179" t="s">
        <v>81</v>
      </c>
      <c r="D6179" t="s">
        <v>115</v>
      </c>
      <c r="E6179" t="s">
        <v>184</v>
      </c>
      <c r="F6179" t="s">
        <v>17218</v>
      </c>
      <c r="G6179" t="s">
        <v>186</v>
      </c>
      <c r="H6179" t="s">
        <v>187</v>
      </c>
      <c r="I6179" t="s">
        <v>136</v>
      </c>
      <c r="J6179" t="s">
        <v>137</v>
      </c>
      <c r="K6179" t="s">
        <v>138</v>
      </c>
      <c r="L6179" t="s">
        <v>17219</v>
      </c>
      <c r="M6179" t="s">
        <v>17220</v>
      </c>
      <c r="N6179">
        <v>2.1216666659999999</v>
      </c>
      <c r="O6179">
        <v>0</v>
      </c>
      <c r="P6179">
        <v>2</v>
      </c>
      <c r="Q6179">
        <v>0</v>
      </c>
      <c r="R6179">
        <v>0</v>
      </c>
      <c r="S6179">
        <v>0</v>
      </c>
      <c r="T6179">
        <v>0</v>
      </c>
      <c r="U6179">
        <v>0</v>
      </c>
      <c r="V6179">
        <v>0</v>
      </c>
      <c r="W6179">
        <v>0</v>
      </c>
      <c r="X6179">
        <v>0.72478254272769926</v>
      </c>
      <c r="Y6179">
        <v>0</v>
      </c>
      <c r="Z6179">
        <v>0</v>
      </c>
      <c r="AA6179">
        <v>0</v>
      </c>
      <c r="AB6179">
        <v>0</v>
      </c>
      <c r="AC6179">
        <v>0</v>
      </c>
      <c r="AD6179">
        <v>0</v>
      </c>
      <c r="AE6179">
        <v>0.72478254272769926</v>
      </c>
    </row>
    <row r="6180" spans="1:31" x14ac:dyDescent="0.3">
      <c r="A6180">
        <v>2704807</v>
      </c>
      <c r="B6180">
        <v>1</v>
      </c>
      <c r="C6180" t="s">
        <v>80</v>
      </c>
      <c r="D6180" t="s">
        <v>102</v>
      </c>
      <c r="E6180" t="s">
        <v>244</v>
      </c>
      <c r="F6180" t="s">
        <v>12145</v>
      </c>
      <c r="G6180" t="s">
        <v>409</v>
      </c>
      <c r="H6180" t="s">
        <v>187</v>
      </c>
      <c r="I6180" t="s">
        <v>136</v>
      </c>
      <c r="J6180" t="s">
        <v>137</v>
      </c>
      <c r="K6180" t="s">
        <v>138</v>
      </c>
      <c r="L6180" t="s">
        <v>17221</v>
      </c>
      <c r="M6180" t="s">
        <v>17222</v>
      </c>
      <c r="N6180">
        <v>1.230277777</v>
      </c>
      <c r="O6180">
        <v>0</v>
      </c>
      <c r="P6180">
        <v>352</v>
      </c>
      <c r="Q6180">
        <v>0</v>
      </c>
      <c r="R6180">
        <v>1</v>
      </c>
      <c r="S6180">
        <v>0</v>
      </c>
      <c r="T6180">
        <v>5</v>
      </c>
      <c r="U6180">
        <v>0</v>
      </c>
      <c r="V6180">
        <v>0</v>
      </c>
      <c r="W6180">
        <v>0</v>
      </c>
      <c r="X6180">
        <v>69.044508731493536</v>
      </c>
      <c r="Y6180">
        <v>0</v>
      </c>
      <c r="Z6180">
        <v>0</v>
      </c>
      <c r="AA6180">
        <v>0</v>
      </c>
      <c r="AB6180">
        <v>1.3846523287680119</v>
      </c>
      <c r="AC6180">
        <v>0</v>
      </c>
      <c r="AD6180">
        <v>0</v>
      </c>
      <c r="AE6180">
        <v>70.429161060261549</v>
      </c>
    </row>
    <row r="6181" spans="1:31" x14ac:dyDescent="0.3">
      <c r="A6181">
        <v>2704812</v>
      </c>
      <c r="B6181">
        <v>1</v>
      </c>
      <c r="C6181" t="s">
        <v>80</v>
      </c>
      <c r="D6181" t="s">
        <v>92</v>
      </c>
      <c r="E6181" t="s">
        <v>160</v>
      </c>
      <c r="F6181" t="s">
        <v>17223</v>
      </c>
      <c r="G6181" t="s">
        <v>134</v>
      </c>
      <c r="H6181" t="s">
        <v>135</v>
      </c>
      <c r="I6181" t="s">
        <v>169</v>
      </c>
      <c r="J6181" t="s">
        <v>137</v>
      </c>
      <c r="K6181" t="s">
        <v>138</v>
      </c>
      <c r="L6181" t="s">
        <v>17224</v>
      </c>
      <c r="M6181" t="s">
        <v>17225</v>
      </c>
      <c r="N6181">
        <v>4.9166665999999998E-2</v>
      </c>
      <c r="O6181">
        <v>0</v>
      </c>
      <c r="P6181">
        <v>1110</v>
      </c>
      <c r="Q6181">
        <v>9</v>
      </c>
      <c r="R6181">
        <v>360</v>
      </c>
      <c r="S6181">
        <v>14</v>
      </c>
      <c r="T6181">
        <v>111</v>
      </c>
      <c r="U6181">
        <v>0</v>
      </c>
      <c r="V6181">
        <v>1</v>
      </c>
      <c r="W6181">
        <v>0</v>
      </c>
      <c r="X6181">
        <v>9.3962275571523666</v>
      </c>
      <c r="Y6181">
        <v>2.8152030630358604</v>
      </c>
      <c r="Z6181">
        <v>4.1137080026409585</v>
      </c>
      <c r="AA6181">
        <v>5.2705175895608338</v>
      </c>
      <c r="AB6181">
        <v>5.5313771996220975</v>
      </c>
      <c r="AC6181">
        <v>0</v>
      </c>
      <c r="AD6181">
        <v>2.43369152277245E-2</v>
      </c>
      <c r="AE6181">
        <v>27.151370327239842</v>
      </c>
    </row>
    <row r="6182" spans="1:31" x14ac:dyDescent="0.3">
      <c r="A6182">
        <v>2704826</v>
      </c>
      <c r="B6182">
        <v>1</v>
      </c>
      <c r="C6182" t="s">
        <v>81</v>
      </c>
      <c r="D6182" t="s">
        <v>119</v>
      </c>
      <c r="E6182" t="s">
        <v>244</v>
      </c>
      <c r="F6182" t="s">
        <v>17226</v>
      </c>
      <c r="G6182" t="s">
        <v>409</v>
      </c>
      <c r="H6182" t="s">
        <v>187</v>
      </c>
      <c r="I6182" t="s">
        <v>136</v>
      </c>
      <c r="J6182" t="s">
        <v>137</v>
      </c>
      <c r="K6182" t="s">
        <v>138</v>
      </c>
      <c r="L6182" t="s">
        <v>17227</v>
      </c>
      <c r="M6182" t="s">
        <v>17228</v>
      </c>
      <c r="N6182">
        <v>0.81444444400000005</v>
      </c>
      <c r="O6182">
        <v>0</v>
      </c>
      <c r="P6182">
        <v>298</v>
      </c>
      <c r="Q6182">
        <v>0</v>
      </c>
      <c r="R6182">
        <v>5</v>
      </c>
      <c r="S6182">
        <v>0</v>
      </c>
      <c r="T6182">
        <v>7</v>
      </c>
      <c r="U6182">
        <v>0</v>
      </c>
      <c r="V6182">
        <v>0</v>
      </c>
      <c r="W6182">
        <v>0</v>
      </c>
      <c r="X6182">
        <v>46.630942657381219</v>
      </c>
      <c r="Y6182">
        <v>0</v>
      </c>
      <c r="Z6182">
        <v>0.42082700186863509</v>
      </c>
      <c r="AA6182">
        <v>0</v>
      </c>
      <c r="AB6182">
        <v>4.5713499166317169</v>
      </c>
      <c r="AC6182">
        <v>0</v>
      </c>
      <c r="AD6182">
        <v>0</v>
      </c>
      <c r="AE6182">
        <v>51.623119575881574</v>
      </c>
    </row>
    <row r="6183" spans="1:31" x14ac:dyDescent="0.3">
      <c r="A6183">
        <v>2704733</v>
      </c>
      <c r="B6183">
        <v>2</v>
      </c>
      <c r="C6183" t="s">
        <v>80</v>
      </c>
      <c r="D6183" t="s">
        <v>100</v>
      </c>
      <c r="E6183" t="s">
        <v>428</v>
      </c>
      <c r="F6183" t="s">
        <v>17229</v>
      </c>
      <c r="G6183" t="s">
        <v>215</v>
      </c>
      <c r="H6183" t="s">
        <v>187</v>
      </c>
      <c r="I6183" t="s">
        <v>136</v>
      </c>
      <c r="J6183" t="s">
        <v>137</v>
      </c>
      <c r="K6183" t="s">
        <v>138</v>
      </c>
      <c r="L6183" t="s">
        <v>17201</v>
      </c>
      <c r="M6183" t="s">
        <v>17230</v>
      </c>
      <c r="N6183">
        <v>0.35111111099999998</v>
      </c>
      <c r="O6183">
        <v>0</v>
      </c>
      <c r="P6183">
        <v>0</v>
      </c>
      <c r="Q6183">
        <v>0</v>
      </c>
      <c r="R6183">
        <v>0</v>
      </c>
      <c r="S6183">
        <v>0</v>
      </c>
      <c r="T6183">
        <v>3</v>
      </c>
      <c r="U6183">
        <v>0</v>
      </c>
      <c r="V6183">
        <v>3</v>
      </c>
      <c r="W6183">
        <v>0</v>
      </c>
      <c r="X6183">
        <v>0</v>
      </c>
      <c r="Y6183">
        <v>0</v>
      </c>
      <c r="Z6183">
        <v>0</v>
      </c>
      <c r="AA6183">
        <v>0</v>
      </c>
      <c r="AB6183">
        <v>1.4568881008854437</v>
      </c>
      <c r="AC6183">
        <v>0</v>
      </c>
      <c r="AD6183">
        <v>44.22856627888455</v>
      </c>
      <c r="AE6183">
        <v>45.685454379769993</v>
      </c>
    </row>
    <row r="6184" spans="1:31" x14ac:dyDescent="0.3">
      <c r="A6184">
        <v>2704886</v>
      </c>
      <c r="B6184">
        <v>1</v>
      </c>
      <c r="C6184" t="s">
        <v>81</v>
      </c>
      <c r="D6184" t="s">
        <v>116</v>
      </c>
      <c r="E6184" t="s">
        <v>213</v>
      </c>
      <c r="F6184" t="s">
        <v>17231</v>
      </c>
      <c r="G6184" t="s">
        <v>688</v>
      </c>
      <c r="H6184" t="s">
        <v>187</v>
      </c>
      <c r="I6184" t="s">
        <v>136</v>
      </c>
      <c r="J6184" t="s">
        <v>137</v>
      </c>
      <c r="K6184" t="s">
        <v>138</v>
      </c>
      <c r="L6184" t="s">
        <v>17232</v>
      </c>
      <c r="M6184" t="s">
        <v>17233</v>
      </c>
      <c r="N6184">
        <v>0.93916666599999998</v>
      </c>
      <c r="O6184">
        <v>0</v>
      </c>
      <c r="P6184">
        <v>1</v>
      </c>
      <c r="Q6184">
        <v>0</v>
      </c>
      <c r="R6184">
        <v>0</v>
      </c>
      <c r="S6184">
        <v>0</v>
      </c>
      <c r="T6184">
        <v>0</v>
      </c>
      <c r="U6184">
        <v>0</v>
      </c>
      <c r="V6184">
        <v>0</v>
      </c>
      <c r="W6184">
        <v>0</v>
      </c>
      <c r="X6184">
        <v>7.7237062050115546E-2</v>
      </c>
      <c r="Y6184">
        <v>0</v>
      </c>
      <c r="Z6184">
        <v>0</v>
      </c>
      <c r="AA6184">
        <v>0</v>
      </c>
      <c r="AB6184">
        <v>0</v>
      </c>
      <c r="AC6184">
        <v>0</v>
      </c>
      <c r="AD6184">
        <v>0</v>
      </c>
      <c r="AE6184">
        <v>7.7237062050115546E-2</v>
      </c>
    </row>
    <row r="6185" spans="1:31" x14ac:dyDescent="0.3">
      <c r="A6185">
        <v>2704905</v>
      </c>
      <c r="B6185">
        <v>1</v>
      </c>
      <c r="C6185" t="s">
        <v>81</v>
      </c>
      <c r="D6185" t="s">
        <v>112</v>
      </c>
      <c r="E6185" t="s">
        <v>184</v>
      </c>
      <c r="F6185" t="s">
        <v>17234</v>
      </c>
      <c r="G6185" t="s">
        <v>409</v>
      </c>
      <c r="H6185" t="s">
        <v>187</v>
      </c>
      <c r="I6185" t="s">
        <v>136</v>
      </c>
      <c r="J6185" t="s">
        <v>137</v>
      </c>
      <c r="K6185" t="s">
        <v>138</v>
      </c>
      <c r="L6185" t="s">
        <v>17235</v>
      </c>
      <c r="M6185" t="s">
        <v>17236</v>
      </c>
      <c r="N6185">
        <v>0.36777777699999997</v>
      </c>
      <c r="O6185">
        <v>0</v>
      </c>
      <c r="P6185">
        <v>8</v>
      </c>
      <c r="Q6185">
        <v>0</v>
      </c>
      <c r="R6185">
        <v>8</v>
      </c>
      <c r="S6185">
        <v>0</v>
      </c>
      <c r="T6185">
        <v>78</v>
      </c>
      <c r="U6185">
        <v>0</v>
      </c>
      <c r="V6185">
        <v>0</v>
      </c>
      <c r="W6185">
        <v>0</v>
      </c>
      <c r="X6185">
        <v>0.37877175426526022</v>
      </c>
      <c r="Y6185">
        <v>0</v>
      </c>
      <c r="Z6185">
        <v>0.64989320138048545</v>
      </c>
      <c r="AA6185">
        <v>0</v>
      </c>
      <c r="AB6185">
        <v>22.504807986692768</v>
      </c>
      <c r="AC6185">
        <v>0</v>
      </c>
      <c r="AD6185">
        <v>0</v>
      </c>
      <c r="AE6185">
        <v>23.533472942338513</v>
      </c>
    </row>
    <row r="6186" spans="1:31" x14ac:dyDescent="0.3">
      <c r="A6186">
        <v>2704341</v>
      </c>
      <c r="B6186">
        <v>1</v>
      </c>
      <c r="C6186" t="s">
        <v>81</v>
      </c>
      <c r="D6186" t="s">
        <v>116</v>
      </c>
      <c r="E6186" t="s">
        <v>145</v>
      </c>
      <c r="F6186" t="s">
        <v>1409</v>
      </c>
      <c r="G6186" t="s">
        <v>346</v>
      </c>
      <c r="H6186" t="s">
        <v>135</v>
      </c>
      <c r="I6186" t="s">
        <v>136</v>
      </c>
      <c r="J6186" t="s">
        <v>137</v>
      </c>
      <c r="K6186" t="s">
        <v>166</v>
      </c>
      <c r="L6186" t="s">
        <v>17237</v>
      </c>
      <c r="M6186" t="s">
        <v>17238</v>
      </c>
      <c r="N6186">
        <v>7.8977777769999999</v>
      </c>
      <c r="O6186">
        <v>0</v>
      </c>
      <c r="P6186">
        <v>245</v>
      </c>
      <c r="Q6186">
        <v>0</v>
      </c>
      <c r="R6186">
        <v>8</v>
      </c>
      <c r="S6186">
        <v>1</v>
      </c>
      <c r="T6186">
        <v>14</v>
      </c>
      <c r="U6186">
        <v>0</v>
      </c>
      <c r="V6186">
        <v>0</v>
      </c>
      <c r="W6186">
        <v>0</v>
      </c>
      <c r="X6186">
        <v>210.48798971831278</v>
      </c>
      <c r="Y6186">
        <v>0</v>
      </c>
      <c r="Z6186">
        <v>1.6256380219713131</v>
      </c>
      <c r="AA6186">
        <v>44.084693143691169</v>
      </c>
      <c r="AB6186">
        <v>11.506878267074686</v>
      </c>
      <c r="AC6186">
        <v>0</v>
      </c>
      <c r="AD6186">
        <v>0</v>
      </c>
      <c r="AE6186">
        <v>267.70519915104995</v>
      </c>
    </row>
    <row r="6187" spans="1:31" x14ac:dyDescent="0.3">
      <c r="A6187">
        <v>2704462</v>
      </c>
      <c r="B6187">
        <v>1</v>
      </c>
      <c r="C6187" t="s">
        <v>81</v>
      </c>
      <c r="D6187" t="s">
        <v>118</v>
      </c>
      <c r="E6187" t="s">
        <v>145</v>
      </c>
      <c r="F6187" t="s">
        <v>1357</v>
      </c>
      <c r="G6187" t="s">
        <v>346</v>
      </c>
      <c r="H6187" t="s">
        <v>135</v>
      </c>
      <c r="I6187" t="s">
        <v>136</v>
      </c>
      <c r="J6187" t="s">
        <v>137</v>
      </c>
      <c r="K6187" t="s">
        <v>166</v>
      </c>
      <c r="L6187" t="s">
        <v>17239</v>
      </c>
      <c r="M6187" t="s">
        <v>17240</v>
      </c>
      <c r="N6187">
        <v>6.8497222219999996</v>
      </c>
      <c r="O6187">
        <v>0</v>
      </c>
      <c r="P6187">
        <v>376</v>
      </c>
      <c r="Q6187">
        <v>0</v>
      </c>
      <c r="R6187">
        <v>7</v>
      </c>
      <c r="S6187">
        <v>0</v>
      </c>
      <c r="T6187">
        <v>40</v>
      </c>
      <c r="U6187">
        <v>0</v>
      </c>
      <c r="V6187">
        <v>0</v>
      </c>
      <c r="W6187">
        <v>0</v>
      </c>
      <c r="X6187">
        <v>400.22171290032975</v>
      </c>
      <c r="Y6187">
        <v>0</v>
      </c>
      <c r="Z6187">
        <v>16.783163683294422</v>
      </c>
      <c r="AA6187">
        <v>0</v>
      </c>
      <c r="AB6187">
        <v>129.93603636347595</v>
      </c>
      <c r="AC6187">
        <v>0</v>
      </c>
      <c r="AD6187">
        <v>0</v>
      </c>
      <c r="AE6187">
        <v>546.94091294710017</v>
      </c>
    </row>
    <row r="6188" spans="1:31" x14ac:dyDescent="0.3">
      <c r="A6188">
        <v>2704736</v>
      </c>
      <c r="B6188">
        <v>1</v>
      </c>
      <c r="C6188" t="s">
        <v>81</v>
      </c>
      <c r="D6188" t="s">
        <v>119</v>
      </c>
      <c r="E6188" t="s">
        <v>145</v>
      </c>
      <c r="F6188" t="s">
        <v>17241</v>
      </c>
      <c r="G6188" t="s">
        <v>176</v>
      </c>
      <c r="H6188" t="s">
        <v>135</v>
      </c>
      <c r="I6188" t="s">
        <v>136</v>
      </c>
      <c r="J6188" t="s">
        <v>137</v>
      </c>
      <c r="K6188" t="s">
        <v>138</v>
      </c>
      <c r="L6188" t="s">
        <v>17242</v>
      </c>
      <c r="M6188" t="s">
        <v>17243</v>
      </c>
      <c r="N6188">
        <v>1.544444444</v>
      </c>
      <c r="O6188">
        <v>0</v>
      </c>
      <c r="P6188">
        <v>28</v>
      </c>
      <c r="Q6188">
        <v>0</v>
      </c>
      <c r="R6188">
        <v>13</v>
      </c>
      <c r="S6188">
        <v>0</v>
      </c>
      <c r="T6188">
        <v>0</v>
      </c>
      <c r="U6188">
        <v>0</v>
      </c>
      <c r="V6188">
        <v>0</v>
      </c>
      <c r="W6188">
        <v>0</v>
      </c>
      <c r="X6188">
        <v>4.4335951283201247</v>
      </c>
      <c r="Y6188">
        <v>0</v>
      </c>
      <c r="Z6188">
        <v>69.395269199449331</v>
      </c>
      <c r="AA6188">
        <v>0</v>
      </c>
      <c r="AB6188">
        <v>0</v>
      </c>
      <c r="AC6188">
        <v>0</v>
      </c>
      <c r="AD6188">
        <v>0</v>
      </c>
      <c r="AE6188">
        <v>73.828864327769452</v>
      </c>
    </row>
    <row r="6189" spans="1:31" x14ac:dyDescent="0.3">
      <c r="A6189">
        <v>2704764</v>
      </c>
      <c r="B6189">
        <v>1</v>
      </c>
      <c r="C6189" t="s">
        <v>80</v>
      </c>
      <c r="D6189" t="s">
        <v>87</v>
      </c>
      <c r="E6189" t="s">
        <v>244</v>
      </c>
      <c r="F6189" t="s">
        <v>17244</v>
      </c>
      <c r="G6189" t="s">
        <v>409</v>
      </c>
      <c r="H6189" t="s">
        <v>187</v>
      </c>
      <c r="I6189" t="s">
        <v>136</v>
      </c>
      <c r="J6189" t="s">
        <v>137</v>
      </c>
      <c r="K6189" t="s">
        <v>138</v>
      </c>
      <c r="L6189" t="s">
        <v>17245</v>
      </c>
      <c r="M6189" t="s">
        <v>17246</v>
      </c>
      <c r="N6189">
        <v>3.6855555550000001</v>
      </c>
      <c r="O6189">
        <v>0</v>
      </c>
      <c r="P6189">
        <v>29</v>
      </c>
      <c r="Q6189">
        <v>0</v>
      </c>
      <c r="R6189">
        <v>0</v>
      </c>
      <c r="S6189">
        <v>0</v>
      </c>
      <c r="T6189">
        <v>19</v>
      </c>
      <c r="U6189">
        <v>0</v>
      </c>
      <c r="V6189">
        <v>2</v>
      </c>
      <c r="W6189">
        <v>0</v>
      </c>
      <c r="X6189">
        <v>25.345356329495171</v>
      </c>
      <c r="Y6189">
        <v>0</v>
      </c>
      <c r="Z6189">
        <v>0</v>
      </c>
      <c r="AA6189">
        <v>0</v>
      </c>
      <c r="AB6189">
        <v>232.69943662013327</v>
      </c>
      <c r="AC6189">
        <v>0</v>
      </c>
      <c r="AD6189">
        <v>168.65702543287676</v>
      </c>
      <c r="AE6189">
        <v>426.70181838250522</v>
      </c>
    </row>
    <row r="6190" spans="1:31" x14ac:dyDescent="0.3">
      <c r="A6190">
        <v>2704834</v>
      </c>
      <c r="B6190">
        <v>1</v>
      </c>
      <c r="C6190" t="s">
        <v>80</v>
      </c>
      <c r="D6190" t="s">
        <v>98</v>
      </c>
      <c r="E6190" t="s">
        <v>160</v>
      </c>
      <c r="F6190" t="s">
        <v>16196</v>
      </c>
      <c r="G6190" t="s">
        <v>134</v>
      </c>
      <c r="H6190" t="s">
        <v>135</v>
      </c>
      <c r="I6190" t="s">
        <v>136</v>
      </c>
      <c r="J6190" t="s">
        <v>137</v>
      </c>
      <c r="K6190" t="s">
        <v>138</v>
      </c>
      <c r="L6190" t="s">
        <v>17247</v>
      </c>
      <c r="M6190" t="s">
        <v>17248</v>
      </c>
      <c r="N6190">
        <v>9.2499999999999999E-2</v>
      </c>
      <c r="O6190">
        <v>0</v>
      </c>
      <c r="P6190">
        <v>217</v>
      </c>
      <c r="Q6190">
        <v>37</v>
      </c>
      <c r="R6190">
        <v>39</v>
      </c>
      <c r="S6190">
        <v>5</v>
      </c>
      <c r="T6190">
        <v>50</v>
      </c>
      <c r="U6190">
        <v>1</v>
      </c>
      <c r="V6190">
        <v>0</v>
      </c>
      <c r="W6190">
        <v>0</v>
      </c>
      <c r="X6190">
        <v>5.2739338010135342</v>
      </c>
      <c r="Y6190">
        <v>11.655939951628982</v>
      </c>
      <c r="Z6190">
        <v>9.7814364251432036</v>
      </c>
      <c r="AA6190">
        <v>0.7846158533274179</v>
      </c>
      <c r="AB6190">
        <v>6.4466422881894081</v>
      </c>
      <c r="AC6190">
        <v>0.18899114441764647</v>
      </c>
      <c r="AD6190">
        <v>0</v>
      </c>
      <c r="AE6190">
        <v>34.131559463720194</v>
      </c>
    </row>
    <row r="6191" spans="1:31" x14ac:dyDescent="0.3">
      <c r="A6191">
        <v>2704860</v>
      </c>
      <c r="B6191">
        <v>1</v>
      </c>
      <c r="C6191" t="s">
        <v>80</v>
      </c>
      <c r="D6191" t="s">
        <v>97</v>
      </c>
      <c r="E6191" t="s">
        <v>213</v>
      </c>
      <c r="F6191" t="s">
        <v>17249</v>
      </c>
      <c r="G6191" t="s">
        <v>215</v>
      </c>
      <c r="H6191" t="s">
        <v>187</v>
      </c>
      <c r="I6191" t="s">
        <v>136</v>
      </c>
      <c r="J6191" t="s">
        <v>137</v>
      </c>
      <c r="K6191" t="s">
        <v>138</v>
      </c>
      <c r="L6191" t="s">
        <v>17250</v>
      </c>
      <c r="M6191" t="s">
        <v>17251</v>
      </c>
      <c r="N6191">
        <v>1.369722222</v>
      </c>
      <c r="O6191">
        <v>0</v>
      </c>
      <c r="P6191">
        <v>1</v>
      </c>
      <c r="Q6191">
        <v>0</v>
      </c>
      <c r="R6191">
        <v>0</v>
      </c>
      <c r="S6191">
        <v>0</v>
      </c>
      <c r="T6191">
        <v>0</v>
      </c>
      <c r="U6191">
        <v>0</v>
      </c>
      <c r="V6191">
        <v>0</v>
      </c>
      <c r="W6191">
        <v>0</v>
      </c>
      <c r="X6191">
        <v>0.46769887409042998</v>
      </c>
      <c r="Y6191">
        <v>0</v>
      </c>
      <c r="Z6191">
        <v>0</v>
      </c>
      <c r="AA6191">
        <v>0</v>
      </c>
      <c r="AB6191">
        <v>0</v>
      </c>
      <c r="AC6191">
        <v>0</v>
      </c>
      <c r="AD6191">
        <v>0</v>
      </c>
      <c r="AE6191">
        <v>0.46769887409042998</v>
      </c>
    </row>
    <row r="6192" spans="1:31" x14ac:dyDescent="0.3">
      <c r="A6192">
        <v>2704863</v>
      </c>
      <c r="B6192">
        <v>1</v>
      </c>
      <c r="C6192" t="s">
        <v>80</v>
      </c>
      <c r="D6192" t="s">
        <v>90</v>
      </c>
      <c r="E6192" t="s">
        <v>184</v>
      </c>
      <c r="F6192" t="s">
        <v>17252</v>
      </c>
      <c r="G6192" t="s">
        <v>186</v>
      </c>
      <c r="H6192" t="s">
        <v>187</v>
      </c>
      <c r="I6192" t="s">
        <v>136</v>
      </c>
      <c r="J6192" t="s">
        <v>137</v>
      </c>
      <c r="K6192" t="s">
        <v>138</v>
      </c>
      <c r="L6192" t="s">
        <v>17253</v>
      </c>
      <c r="M6192" t="s">
        <v>17254</v>
      </c>
      <c r="N6192">
        <v>1.5608333329999999</v>
      </c>
      <c r="O6192">
        <v>0</v>
      </c>
      <c r="P6192">
        <v>157</v>
      </c>
      <c r="Q6192">
        <v>0</v>
      </c>
      <c r="R6192">
        <v>0</v>
      </c>
      <c r="S6192">
        <v>0</v>
      </c>
      <c r="T6192">
        <v>13</v>
      </c>
      <c r="U6192">
        <v>0</v>
      </c>
      <c r="V6192">
        <v>0</v>
      </c>
      <c r="W6192">
        <v>0</v>
      </c>
      <c r="X6192">
        <v>62.270871571113673</v>
      </c>
      <c r="Y6192">
        <v>0</v>
      </c>
      <c r="Z6192">
        <v>0</v>
      </c>
      <c r="AA6192">
        <v>0</v>
      </c>
      <c r="AB6192">
        <v>4.914123255096797</v>
      </c>
      <c r="AC6192">
        <v>0</v>
      </c>
      <c r="AD6192">
        <v>0</v>
      </c>
      <c r="AE6192">
        <v>67.18499482621047</v>
      </c>
    </row>
    <row r="6193" spans="1:31" x14ac:dyDescent="0.3">
      <c r="A6193">
        <v>2704872</v>
      </c>
      <c r="B6193">
        <v>1</v>
      </c>
      <c r="C6193" t="s">
        <v>81</v>
      </c>
      <c r="D6193" t="s">
        <v>117</v>
      </c>
      <c r="E6193" t="s">
        <v>184</v>
      </c>
      <c r="F6193" t="s">
        <v>17255</v>
      </c>
      <c r="G6193" t="s">
        <v>186</v>
      </c>
      <c r="H6193" t="s">
        <v>187</v>
      </c>
      <c r="I6193" t="s">
        <v>136</v>
      </c>
      <c r="J6193" t="s">
        <v>137</v>
      </c>
      <c r="K6193" t="s">
        <v>138</v>
      </c>
      <c r="L6193" t="s">
        <v>17256</v>
      </c>
      <c r="M6193" t="s">
        <v>17257</v>
      </c>
      <c r="N6193">
        <v>1.672222222</v>
      </c>
      <c r="O6193">
        <v>0</v>
      </c>
      <c r="P6193">
        <v>7</v>
      </c>
      <c r="Q6193">
        <v>0</v>
      </c>
      <c r="R6193">
        <v>15</v>
      </c>
      <c r="S6193">
        <v>0</v>
      </c>
      <c r="T6193">
        <v>4</v>
      </c>
      <c r="U6193">
        <v>0</v>
      </c>
      <c r="V6193">
        <v>0</v>
      </c>
      <c r="W6193">
        <v>0</v>
      </c>
      <c r="X6193">
        <v>3.2541300715822552</v>
      </c>
      <c r="Y6193">
        <v>0</v>
      </c>
      <c r="Z6193">
        <v>33.425896082159177</v>
      </c>
      <c r="AA6193">
        <v>0</v>
      </c>
      <c r="AB6193">
        <v>40.253973927751069</v>
      </c>
      <c r="AC6193">
        <v>0</v>
      </c>
      <c r="AD6193">
        <v>0</v>
      </c>
      <c r="AE6193">
        <v>76.934000081492499</v>
      </c>
    </row>
    <row r="6194" spans="1:31" x14ac:dyDescent="0.3">
      <c r="A6194">
        <v>2704902</v>
      </c>
      <c r="B6194">
        <v>1</v>
      </c>
      <c r="C6194" t="s">
        <v>81</v>
      </c>
      <c r="D6194" t="s">
        <v>119</v>
      </c>
      <c r="E6194" t="s">
        <v>184</v>
      </c>
      <c r="F6194" t="s">
        <v>17258</v>
      </c>
      <c r="G6194" t="s">
        <v>273</v>
      </c>
      <c r="H6194" t="s">
        <v>187</v>
      </c>
      <c r="I6194" t="s">
        <v>136</v>
      </c>
      <c r="J6194" t="s">
        <v>137</v>
      </c>
      <c r="K6194" t="s">
        <v>138</v>
      </c>
      <c r="L6194" t="s">
        <v>17259</v>
      </c>
      <c r="M6194" t="s">
        <v>17260</v>
      </c>
      <c r="N6194">
        <v>1.7761111110000001</v>
      </c>
      <c r="O6194">
        <v>0</v>
      </c>
      <c r="P6194">
        <v>17</v>
      </c>
      <c r="Q6194">
        <v>0</v>
      </c>
      <c r="R6194">
        <v>0</v>
      </c>
      <c r="S6194">
        <v>0</v>
      </c>
      <c r="T6194">
        <v>0</v>
      </c>
      <c r="U6194">
        <v>0</v>
      </c>
      <c r="V6194">
        <v>0</v>
      </c>
      <c r="W6194">
        <v>0</v>
      </c>
      <c r="X6194">
        <v>5.0629627337874767</v>
      </c>
      <c r="Y6194">
        <v>0</v>
      </c>
      <c r="Z6194">
        <v>0</v>
      </c>
      <c r="AA6194">
        <v>0</v>
      </c>
      <c r="AB6194">
        <v>0</v>
      </c>
      <c r="AC6194">
        <v>0</v>
      </c>
      <c r="AD6194">
        <v>0</v>
      </c>
      <c r="AE6194">
        <v>5.0629627337874767</v>
      </c>
    </row>
    <row r="6195" spans="1:31" x14ac:dyDescent="0.3">
      <c r="A6195">
        <v>2694126</v>
      </c>
      <c r="B6195">
        <v>1</v>
      </c>
      <c r="C6195" t="s">
        <v>80</v>
      </c>
      <c r="D6195" t="s">
        <v>103</v>
      </c>
      <c r="E6195" t="s">
        <v>145</v>
      </c>
      <c r="F6195" t="s">
        <v>17261</v>
      </c>
      <c r="G6195" t="s">
        <v>232</v>
      </c>
      <c r="H6195" t="s">
        <v>135</v>
      </c>
      <c r="I6195" t="s">
        <v>136</v>
      </c>
      <c r="J6195" t="s">
        <v>137</v>
      </c>
      <c r="K6195" t="s">
        <v>138</v>
      </c>
      <c r="L6195" t="s">
        <v>17262</v>
      </c>
      <c r="M6195" t="s">
        <v>17263</v>
      </c>
      <c r="N6195">
        <v>1.990277777</v>
      </c>
      <c r="O6195">
        <v>0</v>
      </c>
      <c r="P6195">
        <v>0</v>
      </c>
      <c r="Q6195">
        <v>0</v>
      </c>
      <c r="R6195">
        <v>6</v>
      </c>
      <c r="S6195">
        <v>0</v>
      </c>
      <c r="T6195">
        <v>4</v>
      </c>
      <c r="U6195">
        <v>0</v>
      </c>
      <c r="V6195">
        <v>0</v>
      </c>
      <c r="W6195">
        <v>0</v>
      </c>
      <c r="X6195">
        <v>0</v>
      </c>
      <c r="Y6195">
        <v>0</v>
      </c>
      <c r="Z6195">
        <v>61.165219917415214</v>
      </c>
      <c r="AA6195">
        <v>0</v>
      </c>
      <c r="AB6195">
        <v>30.928156829929517</v>
      </c>
      <c r="AC6195">
        <v>0</v>
      </c>
      <c r="AD6195">
        <v>0</v>
      </c>
      <c r="AE6195">
        <v>92.093376747344735</v>
      </c>
    </row>
    <row r="6196" spans="1:31" x14ac:dyDescent="0.3">
      <c r="A6196">
        <v>2694141</v>
      </c>
      <c r="B6196">
        <v>1</v>
      </c>
      <c r="C6196" t="s">
        <v>80</v>
      </c>
      <c r="D6196" t="s">
        <v>106</v>
      </c>
      <c r="E6196" t="s">
        <v>160</v>
      </c>
      <c r="F6196" t="s">
        <v>17264</v>
      </c>
      <c r="G6196" t="s">
        <v>165</v>
      </c>
      <c r="H6196" t="s">
        <v>135</v>
      </c>
      <c r="I6196" t="s">
        <v>136</v>
      </c>
      <c r="J6196" t="s">
        <v>137</v>
      </c>
      <c r="K6196" t="s">
        <v>166</v>
      </c>
      <c r="L6196" t="s">
        <v>17265</v>
      </c>
      <c r="M6196" t="s">
        <v>17266</v>
      </c>
      <c r="N6196">
        <v>1.2175</v>
      </c>
      <c r="O6196">
        <v>0</v>
      </c>
      <c r="P6196">
        <v>132</v>
      </c>
      <c r="Q6196">
        <v>32</v>
      </c>
      <c r="R6196">
        <v>266</v>
      </c>
      <c r="S6196">
        <v>10</v>
      </c>
      <c r="T6196">
        <v>64</v>
      </c>
      <c r="U6196">
        <v>1</v>
      </c>
      <c r="V6196">
        <v>0</v>
      </c>
      <c r="W6196">
        <v>0</v>
      </c>
      <c r="X6196">
        <v>24.559781267776287</v>
      </c>
      <c r="Y6196">
        <v>163.62696553402552</v>
      </c>
      <c r="Z6196">
        <v>730.72142662116585</v>
      </c>
      <c r="AA6196">
        <v>93.788048924947134</v>
      </c>
      <c r="AB6196">
        <v>167.00813248712313</v>
      </c>
      <c r="AC6196">
        <v>153.99452038760737</v>
      </c>
      <c r="AD6196">
        <v>0</v>
      </c>
      <c r="AE6196">
        <v>1333.6988752226453</v>
      </c>
    </row>
    <row r="6197" spans="1:31" x14ac:dyDescent="0.3">
      <c r="A6197">
        <v>2704853</v>
      </c>
      <c r="B6197">
        <v>1</v>
      </c>
      <c r="C6197" t="s">
        <v>80</v>
      </c>
      <c r="D6197" t="s">
        <v>97</v>
      </c>
      <c r="E6197" t="s">
        <v>244</v>
      </c>
      <c r="F6197" t="s">
        <v>17267</v>
      </c>
      <c r="G6197" t="s">
        <v>968</v>
      </c>
      <c r="H6197" t="s">
        <v>187</v>
      </c>
      <c r="I6197" t="s">
        <v>136</v>
      </c>
      <c r="J6197" t="s">
        <v>137</v>
      </c>
      <c r="K6197" t="s">
        <v>138</v>
      </c>
      <c r="L6197" t="s">
        <v>17268</v>
      </c>
      <c r="M6197" t="s">
        <v>17269</v>
      </c>
      <c r="N6197">
        <v>2.6291666660000002</v>
      </c>
      <c r="O6197">
        <v>0</v>
      </c>
      <c r="P6197">
        <v>57</v>
      </c>
      <c r="Q6197">
        <v>0</v>
      </c>
      <c r="R6197">
        <v>38</v>
      </c>
      <c r="S6197">
        <v>0</v>
      </c>
      <c r="T6197">
        <v>9</v>
      </c>
      <c r="U6197">
        <v>0</v>
      </c>
      <c r="V6197">
        <v>0</v>
      </c>
      <c r="W6197">
        <v>0</v>
      </c>
      <c r="X6197">
        <v>56.523568669610967</v>
      </c>
      <c r="Y6197">
        <v>0</v>
      </c>
      <c r="Z6197">
        <v>51.832991142781395</v>
      </c>
      <c r="AA6197">
        <v>0</v>
      </c>
      <c r="AB6197">
        <v>22.031192252649408</v>
      </c>
      <c r="AC6197">
        <v>0</v>
      </c>
      <c r="AD6197">
        <v>0</v>
      </c>
      <c r="AE6197">
        <v>130.38775206504178</v>
      </c>
    </row>
    <row r="6198" spans="1:31" x14ac:dyDescent="0.3">
      <c r="A6198">
        <v>2704859</v>
      </c>
      <c r="B6198">
        <v>1</v>
      </c>
      <c r="C6198" t="s">
        <v>80</v>
      </c>
      <c r="D6198" t="s">
        <v>110</v>
      </c>
      <c r="E6198" t="s">
        <v>213</v>
      </c>
      <c r="F6198" t="s">
        <v>17270</v>
      </c>
      <c r="G6198" t="s">
        <v>831</v>
      </c>
      <c r="H6198" t="s">
        <v>187</v>
      </c>
      <c r="I6198" t="s">
        <v>136</v>
      </c>
      <c r="J6198" t="s">
        <v>137</v>
      </c>
      <c r="K6198" t="s">
        <v>138</v>
      </c>
      <c r="L6198" t="s">
        <v>17271</v>
      </c>
      <c r="M6198" t="s">
        <v>17272</v>
      </c>
      <c r="N6198">
        <v>3.1713888880000001</v>
      </c>
      <c r="O6198">
        <v>0</v>
      </c>
      <c r="P6198">
        <v>1</v>
      </c>
      <c r="Q6198">
        <v>0</v>
      </c>
      <c r="R6198">
        <v>0</v>
      </c>
      <c r="S6198">
        <v>0</v>
      </c>
      <c r="T6198">
        <v>0</v>
      </c>
      <c r="U6198">
        <v>0</v>
      </c>
      <c r="V6198">
        <v>0</v>
      </c>
      <c r="W6198">
        <v>0</v>
      </c>
      <c r="X6198">
        <v>0.79658180036984472</v>
      </c>
      <c r="Y6198">
        <v>0</v>
      </c>
      <c r="Z6198">
        <v>0</v>
      </c>
      <c r="AA6198">
        <v>0</v>
      </c>
      <c r="AB6198">
        <v>0</v>
      </c>
      <c r="AC6198">
        <v>0</v>
      </c>
      <c r="AD6198">
        <v>0</v>
      </c>
      <c r="AE6198">
        <v>0.79658180036984472</v>
      </c>
    </row>
    <row r="6199" spans="1:31" x14ac:dyDescent="0.3">
      <c r="A6199">
        <v>2704868</v>
      </c>
      <c r="B6199">
        <v>1</v>
      </c>
      <c r="C6199" t="s">
        <v>81</v>
      </c>
      <c r="D6199" t="s">
        <v>121</v>
      </c>
      <c r="E6199" t="s">
        <v>184</v>
      </c>
      <c r="F6199" t="s">
        <v>17273</v>
      </c>
      <c r="G6199" t="s">
        <v>273</v>
      </c>
      <c r="H6199" t="s">
        <v>187</v>
      </c>
      <c r="I6199" t="s">
        <v>136</v>
      </c>
      <c r="J6199" t="s">
        <v>137</v>
      </c>
      <c r="K6199" t="s">
        <v>138</v>
      </c>
      <c r="L6199" t="s">
        <v>17274</v>
      </c>
      <c r="M6199" t="s">
        <v>17275</v>
      </c>
      <c r="N6199">
        <v>2.2613888879999999</v>
      </c>
      <c r="O6199">
        <v>0</v>
      </c>
      <c r="P6199">
        <v>27</v>
      </c>
      <c r="Q6199">
        <v>0</v>
      </c>
      <c r="R6199">
        <v>0</v>
      </c>
      <c r="S6199">
        <v>0</v>
      </c>
      <c r="T6199">
        <v>0</v>
      </c>
      <c r="U6199">
        <v>0</v>
      </c>
      <c r="V6199">
        <v>0</v>
      </c>
      <c r="W6199">
        <v>0</v>
      </c>
      <c r="X6199">
        <v>5.7502406767266585</v>
      </c>
      <c r="Y6199">
        <v>0</v>
      </c>
      <c r="Z6199">
        <v>0</v>
      </c>
      <c r="AA6199">
        <v>0</v>
      </c>
      <c r="AB6199">
        <v>0</v>
      </c>
      <c r="AC6199">
        <v>0</v>
      </c>
      <c r="AD6199">
        <v>0</v>
      </c>
      <c r="AE6199">
        <v>5.7502406767266585</v>
      </c>
    </row>
    <row r="6200" spans="1:31" x14ac:dyDescent="0.3">
      <c r="A6200">
        <v>2704913</v>
      </c>
      <c r="B6200">
        <v>1</v>
      </c>
      <c r="C6200" t="s">
        <v>81</v>
      </c>
      <c r="D6200" t="s">
        <v>121</v>
      </c>
      <c r="E6200" t="s">
        <v>244</v>
      </c>
      <c r="F6200" t="s">
        <v>3763</v>
      </c>
      <c r="G6200" t="s">
        <v>968</v>
      </c>
      <c r="H6200" t="s">
        <v>187</v>
      </c>
      <c r="I6200" t="s">
        <v>136</v>
      </c>
      <c r="J6200" t="s">
        <v>137</v>
      </c>
      <c r="K6200" t="s">
        <v>138</v>
      </c>
      <c r="L6200" t="s">
        <v>17276</v>
      </c>
      <c r="M6200" t="s">
        <v>17277</v>
      </c>
      <c r="N6200">
        <v>1.726388888</v>
      </c>
      <c r="O6200">
        <v>0</v>
      </c>
      <c r="P6200">
        <v>180</v>
      </c>
      <c r="Q6200">
        <v>0</v>
      </c>
      <c r="R6200">
        <v>1</v>
      </c>
      <c r="S6200">
        <v>0</v>
      </c>
      <c r="T6200">
        <v>6</v>
      </c>
      <c r="U6200">
        <v>0</v>
      </c>
      <c r="V6200">
        <v>0</v>
      </c>
      <c r="W6200">
        <v>0</v>
      </c>
      <c r="X6200">
        <v>38.820056934028294</v>
      </c>
      <c r="Y6200">
        <v>0</v>
      </c>
      <c r="Z6200">
        <v>4.5897088780025228E-2</v>
      </c>
      <c r="AA6200">
        <v>0</v>
      </c>
      <c r="AB6200">
        <v>3.0247218228921118</v>
      </c>
      <c r="AC6200">
        <v>0</v>
      </c>
      <c r="AD6200">
        <v>0</v>
      </c>
      <c r="AE6200">
        <v>41.890675845700429</v>
      </c>
    </row>
    <row r="6201" spans="1:31" x14ac:dyDescent="0.3">
      <c r="A6201">
        <v>2704924</v>
      </c>
      <c r="B6201">
        <v>1</v>
      </c>
      <c r="C6201" t="s">
        <v>81</v>
      </c>
      <c r="D6201" t="s">
        <v>112</v>
      </c>
      <c r="E6201" t="s">
        <v>213</v>
      </c>
      <c r="F6201" t="s">
        <v>17278</v>
      </c>
      <c r="G6201" t="s">
        <v>215</v>
      </c>
      <c r="H6201" t="s">
        <v>187</v>
      </c>
      <c r="I6201" t="s">
        <v>136</v>
      </c>
      <c r="J6201" t="s">
        <v>137</v>
      </c>
      <c r="K6201" t="s">
        <v>138</v>
      </c>
      <c r="L6201" t="s">
        <v>17279</v>
      </c>
      <c r="M6201" t="s">
        <v>17280</v>
      </c>
      <c r="N6201">
        <v>1.488611111</v>
      </c>
      <c r="O6201">
        <v>0</v>
      </c>
      <c r="P6201">
        <v>0</v>
      </c>
      <c r="Q6201">
        <v>0</v>
      </c>
      <c r="R6201">
        <v>0</v>
      </c>
      <c r="S6201">
        <v>0</v>
      </c>
      <c r="T6201">
        <v>1</v>
      </c>
      <c r="U6201">
        <v>0</v>
      </c>
      <c r="V6201">
        <v>0</v>
      </c>
      <c r="W6201">
        <v>0</v>
      </c>
      <c r="X6201">
        <v>0</v>
      </c>
      <c r="Y6201">
        <v>0</v>
      </c>
      <c r="Z6201">
        <v>0</v>
      </c>
      <c r="AA6201">
        <v>0</v>
      </c>
      <c r="AB6201">
        <v>0.59711400087811006</v>
      </c>
      <c r="AC6201">
        <v>0</v>
      </c>
      <c r="AD6201">
        <v>0</v>
      </c>
      <c r="AE6201">
        <v>0.59711400087811006</v>
      </c>
    </row>
    <row r="6202" spans="1:31" x14ac:dyDescent="0.3">
      <c r="A6202">
        <v>2704927</v>
      </c>
      <c r="B6202">
        <v>1</v>
      </c>
      <c r="C6202" t="s">
        <v>80</v>
      </c>
      <c r="D6202" t="s">
        <v>90</v>
      </c>
      <c r="E6202" t="s">
        <v>213</v>
      </c>
      <c r="F6202" t="s">
        <v>17281</v>
      </c>
      <c r="G6202" t="s">
        <v>831</v>
      </c>
      <c r="H6202" t="s">
        <v>187</v>
      </c>
      <c r="I6202" t="s">
        <v>136</v>
      </c>
      <c r="J6202" t="s">
        <v>137</v>
      </c>
      <c r="K6202" t="s">
        <v>138</v>
      </c>
      <c r="L6202" t="s">
        <v>17282</v>
      </c>
      <c r="M6202" t="s">
        <v>17283</v>
      </c>
      <c r="N6202">
        <v>1.893333333</v>
      </c>
      <c r="O6202">
        <v>0</v>
      </c>
      <c r="P6202">
        <v>0</v>
      </c>
      <c r="Q6202">
        <v>0</v>
      </c>
      <c r="R6202">
        <v>0</v>
      </c>
      <c r="S6202">
        <v>0</v>
      </c>
      <c r="T6202">
        <v>1</v>
      </c>
      <c r="U6202">
        <v>0</v>
      </c>
      <c r="V6202">
        <v>0</v>
      </c>
      <c r="W6202">
        <v>0</v>
      </c>
      <c r="X6202">
        <v>0</v>
      </c>
      <c r="Y6202">
        <v>0</v>
      </c>
      <c r="Z6202">
        <v>0</v>
      </c>
      <c r="AA6202">
        <v>0</v>
      </c>
      <c r="AB6202">
        <v>1.7723707284536463</v>
      </c>
      <c r="AC6202">
        <v>0</v>
      </c>
      <c r="AD6202">
        <v>0</v>
      </c>
      <c r="AE6202">
        <v>1.7723707284536463</v>
      </c>
    </row>
    <row r="6203" spans="1:31" x14ac:dyDescent="0.3">
      <c r="A6203">
        <v>2704959</v>
      </c>
      <c r="B6203">
        <v>1</v>
      </c>
      <c r="C6203" t="s">
        <v>81</v>
      </c>
      <c r="D6203" t="s">
        <v>118</v>
      </c>
      <c r="E6203" t="s">
        <v>184</v>
      </c>
      <c r="F6203" t="s">
        <v>17284</v>
      </c>
      <c r="G6203" t="s">
        <v>409</v>
      </c>
      <c r="H6203" t="s">
        <v>187</v>
      </c>
      <c r="I6203" t="s">
        <v>136</v>
      </c>
      <c r="J6203" t="s">
        <v>137</v>
      </c>
      <c r="K6203" t="s">
        <v>138</v>
      </c>
      <c r="L6203" t="s">
        <v>17285</v>
      </c>
      <c r="M6203" t="s">
        <v>17286</v>
      </c>
      <c r="N6203">
        <v>0.72444444399999997</v>
      </c>
      <c r="O6203">
        <v>0</v>
      </c>
      <c r="P6203">
        <v>16</v>
      </c>
      <c r="Q6203">
        <v>0</v>
      </c>
      <c r="R6203">
        <v>0</v>
      </c>
      <c r="S6203">
        <v>0</v>
      </c>
      <c r="T6203">
        <v>0</v>
      </c>
      <c r="U6203">
        <v>0</v>
      </c>
      <c r="V6203">
        <v>0</v>
      </c>
      <c r="W6203">
        <v>0</v>
      </c>
      <c r="X6203">
        <v>1.4833319197738364</v>
      </c>
      <c r="Y6203">
        <v>0</v>
      </c>
      <c r="Z6203">
        <v>0</v>
      </c>
      <c r="AA6203">
        <v>0</v>
      </c>
      <c r="AB6203">
        <v>0</v>
      </c>
      <c r="AC6203">
        <v>0</v>
      </c>
      <c r="AD6203">
        <v>0</v>
      </c>
      <c r="AE6203">
        <v>1.4833319197738364</v>
      </c>
    </row>
    <row r="6204" spans="1:31" x14ac:dyDescent="0.3">
      <c r="A6204">
        <v>2704756</v>
      </c>
      <c r="B6204">
        <v>1</v>
      </c>
      <c r="C6204" t="s">
        <v>80</v>
      </c>
      <c r="D6204" t="s">
        <v>83</v>
      </c>
      <c r="E6204" t="s">
        <v>428</v>
      </c>
      <c r="F6204" t="s">
        <v>17287</v>
      </c>
      <c r="G6204" t="s">
        <v>147</v>
      </c>
      <c r="H6204" t="s">
        <v>187</v>
      </c>
      <c r="I6204" t="s">
        <v>136</v>
      </c>
      <c r="J6204" t="s">
        <v>3</v>
      </c>
      <c r="K6204" t="s">
        <v>138</v>
      </c>
      <c r="L6204" t="s">
        <v>17288</v>
      </c>
      <c r="M6204" t="s">
        <v>17289</v>
      </c>
      <c r="N6204">
        <v>5.7827777769999997</v>
      </c>
      <c r="O6204">
        <v>0</v>
      </c>
      <c r="P6204">
        <v>0</v>
      </c>
      <c r="Q6204">
        <v>0</v>
      </c>
      <c r="R6204">
        <v>0</v>
      </c>
      <c r="S6204">
        <v>0</v>
      </c>
      <c r="T6204">
        <v>34</v>
      </c>
      <c r="U6204">
        <v>0</v>
      </c>
      <c r="V6204">
        <v>1</v>
      </c>
      <c r="W6204">
        <v>0</v>
      </c>
      <c r="X6204">
        <v>0</v>
      </c>
      <c r="Y6204">
        <v>0</v>
      </c>
      <c r="Z6204">
        <v>0</v>
      </c>
      <c r="AA6204">
        <v>0</v>
      </c>
      <c r="AB6204">
        <v>493.004617983532</v>
      </c>
      <c r="AC6204">
        <v>0</v>
      </c>
      <c r="AD6204">
        <v>92.050863254576228</v>
      </c>
      <c r="AE6204">
        <v>585.0554812381082</v>
      </c>
    </row>
    <row r="6205" spans="1:31" x14ac:dyDescent="0.3">
      <c r="A6205">
        <v>2704787</v>
      </c>
      <c r="B6205">
        <v>1</v>
      </c>
      <c r="C6205" t="s">
        <v>81</v>
      </c>
      <c r="D6205" t="s">
        <v>127</v>
      </c>
      <c r="E6205" t="s">
        <v>213</v>
      </c>
      <c r="F6205" t="s">
        <v>17290</v>
      </c>
      <c r="G6205" t="s">
        <v>215</v>
      </c>
      <c r="H6205" t="s">
        <v>187</v>
      </c>
      <c r="I6205" t="s">
        <v>136</v>
      </c>
      <c r="J6205" t="s">
        <v>137</v>
      </c>
      <c r="K6205" t="s">
        <v>138</v>
      </c>
      <c r="L6205" t="s">
        <v>17291</v>
      </c>
      <c r="M6205" t="s">
        <v>17292</v>
      </c>
      <c r="N6205">
        <v>5.48</v>
      </c>
      <c r="O6205">
        <v>0</v>
      </c>
      <c r="P6205">
        <v>11</v>
      </c>
      <c r="Q6205">
        <v>0</v>
      </c>
      <c r="R6205">
        <v>0</v>
      </c>
      <c r="S6205">
        <v>0</v>
      </c>
      <c r="T6205">
        <v>0</v>
      </c>
      <c r="U6205">
        <v>0</v>
      </c>
      <c r="V6205">
        <v>0</v>
      </c>
      <c r="W6205">
        <v>0</v>
      </c>
      <c r="X6205">
        <v>13.333606152027846</v>
      </c>
      <c r="Y6205">
        <v>0</v>
      </c>
      <c r="Z6205">
        <v>0</v>
      </c>
      <c r="AA6205">
        <v>0</v>
      </c>
      <c r="AB6205">
        <v>0</v>
      </c>
      <c r="AC6205">
        <v>0</v>
      </c>
      <c r="AD6205">
        <v>0</v>
      </c>
      <c r="AE6205">
        <v>13.333606152027846</v>
      </c>
    </row>
    <row r="6206" spans="1:31" x14ac:dyDescent="0.3">
      <c r="A6206">
        <v>2704819</v>
      </c>
      <c r="B6206">
        <v>1</v>
      </c>
      <c r="C6206" t="s">
        <v>80</v>
      </c>
      <c r="D6206" t="s">
        <v>85</v>
      </c>
      <c r="E6206" t="s">
        <v>213</v>
      </c>
      <c r="F6206" t="s">
        <v>17293</v>
      </c>
      <c r="G6206" t="s">
        <v>688</v>
      </c>
      <c r="H6206" t="s">
        <v>187</v>
      </c>
      <c r="I6206" t="s">
        <v>136</v>
      </c>
      <c r="J6206" t="s">
        <v>137</v>
      </c>
      <c r="K6206" t="s">
        <v>138</v>
      </c>
      <c r="L6206" t="s">
        <v>17294</v>
      </c>
      <c r="M6206" t="s">
        <v>17295</v>
      </c>
      <c r="N6206">
        <v>4.5497222219999998</v>
      </c>
      <c r="O6206">
        <v>0</v>
      </c>
      <c r="P6206">
        <v>5</v>
      </c>
      <c r="Q6206">
        <v>0</v>
      </c>
      <c r="R6206">
        <v>0</v>
      </c>
      <c r="S6206">
        <v>0</v>
      </c>
      <c r="T6206">
        <v>2</v>
      </c>
      <c r="U6206">
        <v>0</v>
      </c>
      <c r="V6206">
        <v>0</v>
      </c>
      <c r="W6206">
        <v>0</v>
      </c>
      <c r="X6206">
        <v>5.5282459979937952</v>
      </c>
      <c r="Y6206">
        <v>0</v>
      </c>
      <c r="Z6206">
        <v>0</v>
      </c>
      <c r="AA6206">
        <v>0</v>
      </c>
      <c r="AB6206">
        <v>2.0191375705166945</v>
      </c>
      <c r="AC6206">
        <v>0</v>
      </c>
      <c r="AD6206">
        <v>0</v>
      </c>
      <c r="AE6206">
        <v>7.5473835685104902</v>
      </c>
    </row>
    <row r="6207" spans="1:31" x14ac:dyDescent="0.3">
      <c r="A6207">
        <v>2704932</v>
      </c>
      <c r="B6207">
        <v>1</v>
      </c>
      <c r="C6207" t="s">
        <v>80</v>
      </c>
      <c r="D6207" t="s">
        <v>93</v>
      </c>
      <c r="E6207" t="s">
        <v>213</v>
      </c>
      <c r="F6207" t="s">
        <v>17296</v>
      </c>
      <c r="G6207" t="s">
        <v>215</v>
      </c>
      <c r="H6207" t="s">
        <v>187</v>
      </c>
      <c r="I6207" t="s">
        <v>136</v>
      </c>
      <c r="J6207" t="s">
        <v>137</v>
      </c>
      <c r="K6207" t="s">
        <v>138</v>
      </c>
      <c r="L6207" t="s">
        <v>17297</v>
      </c>
      <c r="M6207" t="s">
        <v>17298</v>
      </c>
      <c r="N6207">
        <v>2.7819444440000001</v>
      </c>
      <c r="O6207">
        <v>0</v>
      </c>
      <c r="P6207">
        <v>7</v>
      </c>
      <c r="Q6207">
        <v>0</v>
      </c>
      <c r="R6207">
        <v>0</v>
      </c>
      <c r="S6207">
        <v>0</v>
      </c>
      <c r="T6207">
        <v>1</v>
      </c>
      <c r="U6207">
        <v>0</v>
      </c>
      <c r="V6207">
        <v>0</v>
      </c>
      <c r="W6207">
        <v>0</v>
      </c>
      <c r="X6207">
        <v>2.9891965429216563</v>
      </c>
      <c r="Y6207">
        <v>0</v>
      </c>
      <c r="Z6207">
        <v>0</v>
      </c>
      <c r="AA6207">
        <v>0</v>
      </c>
      <c r="AB6207">
        <v>0.16665195373300834</v>
      </c>
      <c r="AC6207">
        <v>0</v>
      </c>
      <c r="AD6207">
        <v>0</v>
      </c>
      <c r="AE6207">
        <v>3.1558484966546647</v>
      </c>
    </row>
    <row r="6208" spans="1:31" x14ac:dyDescent="0.3">
      <c r="A6208">
        <v>2704963</v>
      </c>
      <c r="B6208">
        <v>1</v>
      </c>
      <c r="C6208" t="s">
        <v>81</v>
      </c>
      <c r="D6208" t="s">
        <v>113</v>
      </c>
      <c r="E6208" t="s">
        <v>213</v>
      </c>
      <c r="F6208" t="s">
        <v>17299</v>
      </c>
      <c r="G6208" t="s">
        <v>831</v>
      </c>
      <c r="H6208" t="s">
        <v>187</v>
      </c>
      <c r="I6208" t="s">
        <v>136</v>
      </c>
      <c r="J6208" t="s">
        <v>137</v>
      </c>
      <c r="K6208" t="s">
        <v>138</v>
      </c>
      <c r="L6208" t="s">
        <v>17300</v>
      </c>
      <c r="M6208" t="s">
        <v>17301</v>
      </c>
      <c r="N6208">
        <v>1.9227777770000001</v>
      </c>
      <c r="O6208">
        <v>0</v>
      </c>
      <c r="P6208">
        <v>0</v>
      </c>
      <c r="Q6208">
        <v>0</v>
      </c>
      <c r="R6208">
        <v>0</v>
      </c>
      <c r="S6208">
        <v>0</v>
      </c>
      <c r="T6208">
        <v>1</v>
      </c>
      <c r="U6208">
        <v>0</v>
      </c>
      <c r="V6208">
        <v>0</v>
      </c>
      <c r="W6208">
        <v>0</v>
      </c>
      <c r="X6208">
        <v>0</v>
      </c>
      <c r="Y6208">
        <v>0</v>
      </c>
      <c r="Z6208">
        <v>0</v>
      </c>
      <c r="AA6208">
        <v>0</v>
      </c>
      <c r="AB6208">
        <v>0</v>
      </c>
      <c r="AC6208">
        <v>0</v>
      </c>
      <c r="AD6208">
        <v>0</v>
      </c>
      <c r="AE6208">
        <v>0</v>
      </c>
    </row>
    <row r="6209" spans="1:31" x14ac:dyDescent="0.3">
      <c r="A6209">
        <v>2704964</v>
      </c>
      <c r="B6209">
        <v>1</v>
      </c>
      <c r="C6209" t="s">
        <v>81</v>
      </c>
      <c r="D6209" t="s">
        <v>122</v>
      </c>
      <c r="E6209" t="s">
        <v>184</v>
      </c>
      <c r="F6209" t="s">
        <v>17302</v>
      </c>
      <c r="G6209" t="s">
        <v>1999</v>
      </c>
      <c r="H6209" t="s">
        <v>187</v>
      </c>
      <c r="I6209" t="s">
        <v>136</v>
      </c>
      <c r="J6209" t="s">
        <v>137</v>
      </c>
      <c r="K6209" t="s">
        <v>138</v>
      </c>
      <c r="L6209" t="s">
        <v>17303</v>
      </c>
      <c r="M6209" t="s">
        <v>17304</v>
      </c>
      <c r="N6209">
        <v>1.7975000000000001</v>
      </c>
      <c r="O6209">
        <v>0</v>
      </c>
      <c r="P6209">
        <v>108</v>
      </c>
      <c r="Q6209">
        <v>0</v>
      </c>
      <c r="R6209">
        <v>0</v>
      </c>
      <c r="S6209">
        <v>0</v>
      </c>
      <c r="T6209">
        <v>46</v>
      </c>
      <c r="U6209">
        <v>0</v>
      </c>
      <c r="V6209">
        <v>0</v>
      </c>
      <c r="W6209">
        <v>0</v>
      </c>
      <c r="X6209">
        <v>52.290320918994198</v>
      </c>
      <c r="Y6209">
        <v>0</v>
      </c>
      <c r="Z6209">
        <v>0</v>
      </c>
      <c r="AA6209">
        <v>0</v>
      </c>
      <c r="AB6209">
        <v>40.743168782444329</v>
      </c>
      <c r="AC6209">
        <v>0</v>
      </c>
      <c r="AD6209">
        <v>0</v>
      </c>
      <c r="AE6209">
        <v>93.033489701438526</v>
      </c>
    </row>
    <row r="6210" spans="1:31" x14ac:dyDescent="0.3">
      <c r="A6210">
        <v>2704973</v>
      </c>
      <c r="B6210">
        <v>1</v>
      </c>
      <c r="C6210" t="s">
        <v>81</v>
      </c>
      <c r="D6210" t="s">
        <v>121</v>
      </c>
      <c r="E6210" t="s">
        <v>184</v>
      </c>
      <c r="F6210" t="s">
        <v>17305</v>
      </c>
      <c r="G6210" t="s">
        <v>186</v>
      </c>
      <c r="H6210" t="s">
        <v>187</v>
      </c>
      <c r="I6210" t="s">
        <v>136</v>
      </c>
      <c r="J6210" t="s">
        <v>137</v>
      </c>
      <c r="K6210" t="s">
        <v>138</v>
      </c>
      <c r="L6210" t="s">
        <v>17306</v>
      </c>
      <c r="M6210" t="s">
        <v>17307</v>
      </c>
      <c r="N6210">
        <v>0.394166666</v>
      </c>
      <c r="O6210">
        <v>0</v>
      </c>
      <c r="P6210">
        <v>0</v>
      </c>
      <c r="Q6210">
        <v>0</v>
      </c>
      <c r="R6210">
        <v>15</v>
      </c>
      <c r="S6210">
        <v>0</v>
      </c>
      <c r="T6210">
        <v>0</v>
      </c>
      <c r="U6210">
        <v>0</v>
      </c>
      <c r="V6210">
        <v>0</v>
      </c>
      <c r="W6210">
        <v>0</v>
      </c>
      <c r="X6210">
        <v>0</v>
      </c>
      <c r="Y6210">
        <v>0</v>
      </c>
      <c r="Z6210">
        <v>0.29198155938429871</v>
      </c>
      <c r="AA6210">
        <v>0</v>
      </c>
      <c r="AB6210">
        <v>0</v>
      </c>
      <c r="AC6210">
        <v>0</v>
      </c>
      <c r="AD6210">
        <v>0</v>
      </c>
      <c r="AE6210">
        <v>0.29198155938429871</v>
      </c>
    </row>
    <row r="6211" spans="1:31" x14ac:dyDescent="0.3">
      <c r="A6211">
        <v>2693919</v>
      </c>
      <c r="B6211">
        <v>1</v>
      </c>
      <c r="C6211" t="s">
        <v>80</v>
      </c>
      <c r="D6211" t="s">
        <v>89</v>
      </c>
      <c r="E6211" t="s">
        <v>244</v>
      </c>
      <c r="F6211" t="s">
        <v>17308</v>
      </c>
      <c r="G6211" t="s">
        <v>409</v>
      </c>
      <c r="H6211" t="s">
        <v>187</v>
      </c>
      <c r="I6211" t="s">
        <v>136</v>
      </c>
      <c r="J6211" t="s">
        <v>137</v>
      </c>
      <c r="K6211" t="s">
        <v>138</v>
      </c>
      <c r="L6211" t="s">
        <v>17309</v>
      </c>
      <c r="M6211" t="s">
        <v>17310</v>
      </c>
      <c r="N6211">
        <v>1.196388888</v>
      </c>
      <c r="O6211">
        <v>0</v>
      </c>
      <c r="P6211">
        <v>58</v>
      </c>
      <c r="Q6211">
        <v>0</v>
      </c>
      <c r="R6211">
        <v>9</v>
      </c>
      <c r="S6211">
        <v>0</v>
      </c>
      <c r="T6211">
        <v>5</v>
      </c>
      <c r="U6211">
        <v>0</v>
      </c>
      <c r="V6211">
        <v>0</v>
      </c>
      <c r="W6211">
        <v>0</v>
      </c>
      <c r="X6211">
        <v>13.681028604759391</v>
      </c>
      <c r="Y6211">
        <v>0</v>
      </c>
      <c r="Z6211">
        <v>2.0447989001410103</v>
      </c>
      <c r="AA6211">
        <v>0</v>
      </c>
      <c r="AB6211">
        <v>2.3605898805723071</v>
      </c>
      <c r="AC6211">
        <v>0</v>
      </c>
      <c r="AD6211">
        <v>0</v>
      </c>
      <c r="AE6211">
        <v>18.086417385472707</v>
      </c>
    </row>
    <row r="6212" spans="1:31" x14ac:dyDescent="0.3">
      <c r="A6212">
        <v>2694394</v>
      </c>
      <c r="B6212">
        <v>1</v>
      </c>
      <c r="C6212" t="s">
        <v>80</v>
      </c>
      <c r="D6212" t="s">
        <v>82</v>
      </c>
      <c r="E6212" t="s">
        <v>184</v>
      </c>
      <c r="F6212" t="s">
        <v>17311</v>
      </c>
      <c r="G6212" t="s">
        <v>147</v>
      </c>
      <c r="H6212" t="s">
        <v>187</v>
      </c>
      <c r="I6212" t="s">
        <v>136</v>
      </c>
      <c r="J6212" t="s">
        <v>3</v>
      </c>
      <c r="K6212" t="s">
        <v>138</v>
      </c>
      <c r="L6212" t="s">
        <v>17312</v>
      </c>
      <c r="M6212" t="s">
        <v>17313</v>
      </c>
      <c r="N6212">
        <v>4.125555555</v>
      </c>
      <c r="O6212">
        <v>0</v>
      </c>
      <c r="P6212">
        <v>3</v>
      </c>
      <c r="Q6212">
        <v>0</v>
      </c>
      <c r="R6212">
        <v>0</v>
      </c>
      <c r="S6212">
        <v>0</v>
      </c>
      <c r="T6212">
        <v>21</v>
      </c>
      <c r="U6212">
        <v>0</v>
      </c>
      <c r="V6212">
        <v>0</v>
      </c>
      <c r="W6212">
        <v>0</v>
      </c>
      <c r="X6212">
        <v>1.3528765489355803</v>
      </c>
      <c r="Y6212">
        <v>0</v>
      </c>
      <c r="Z6212">
        <v>0</v>
      </c>
      <c r="AA6212">
        <v>0</v>
      </c>
      <c r="AB6212">
        <v>37.161627806608415</v>
      </c>
      <c r="AC6212">
        <v>0</v>
      </c>
      <c r="AD6212">
        <v>0</v>
      </c>
      <c r="AE6212">
        <v>38.514504355543998</v>
      </c>
    </row>
    <row r="6213" spans="1:31" x14ac:dyDescent="0.3">
      <c r="A6213">
        <v>2694403</v>
      </c>
      <c r="B6213">
        <v>1</v>
      </c>
      <c r="C6213" t="s">
        <v>80</v>
      </c>
      <c r="D6213" t="s">
        <v>82</v>
      </c>
      <c r="E6213" t="s">
        <v>184</v>
      </c>
      <c r="F6213" t="s">
        <v>17314</v>
      </c>
      <c r="G6213" t="s">
        <v>147</v>
      </c>
      <c r="H6213" t="s">
        <v>187</v>
      </c>
      <c r="I6213" t="s">
        <v>136</v>
      </c>
      <c r="J6213" t="s">
        <v>3</v>
      </c>
      <c r="K6213" t="s">
        <v>138</v>
      </c>
      <c r="L6213" t="s">
        <v>17315</v>
      </c>
      <c r="M6213" t="s">
        <v>17316</v>
      </c>
      <c r="N6213">
        <v>3.0066666660000001</v>
      </c>
      <c r="O6213">
        <v>0</v>
      </c>
      <c r="P6213">
        <v>45</v>
      </c>
      <c r="Q6213">
        <v>0</v>
      </c>
      <c r="R6213">
        <v>0</v>
      </c>
      <c r="S6213">
        <v>0</v>
      </c>
      <c r="T6213">
        <v>130</v>
      </c>
      <c r="U6213">
        <v>0</v>
      </c>
      <c r="V6213">
        <v>0</v>
      </c>
      <c r="W6213">
        <v>0</v>
      </c>
      <c r="X6213">
        <v>30.000795134880669</v>
      </c>
      <c r="Y6213">
        <v>0</v>
      </c>
      <c r="Z6213">
        <v>0</v>
      </c>
      <c r="AA6213">
        <v>0</v>
      </c>
      <c r="AB6213">
        <v>115.27532755522222</v>
      </c>
      <c r="AC6213">
        <v>0</v>
      </c>
      <c r="AD6213">
        <v>0</v>
      </c>
      <c r="AE6213">
        <v>145.27612269010288</v>
      </c>
    </row>
    <row r="6214" spans="1:31" x14ac:dyDescent="0.3">
      <c r="A6214">
        <v>2695755</v>
      </c>
      <c r="B6214">
        <v>1</v>
      </c>
      <c r="C6214" t="s">
        <v>80</v>
      </c>
      <c r="D6214" t="s">
        <v>89</v>
      </c>
      <c r="E6214" t="s">
        <v>213</v>
      </c>
      <c r="F6214" t="s">
        <v>17317</v>
      </c>
      <c r="G6214" t="s">
        <v>147</v>
      </c>
      <c r="H6214" t="s">
        <v>187</v>
      </c>
      <c r="I6214" t="s">
        <v>136</v>
      </c>
      <c r="J6214" t="s">
        <v>3</v>
      </c>
      <c r="K6214" t="s">
        <v>138</v>
      </c>
      <c r="L6214" t="s">
        <v>17318</v>
      </c>
      <c r="M6214" t="s">
        <v>17319</v>
      </c>
      <c r="N6214">
        <v>2.6730555549999999</v>
      </c>
      <c r="O6214">
        <v>0</v>
      </c>
      <c r="P6214">
        <v>7</v>
      </c>
      <c r="Q6214">
        <v>0</v>
      </c>
      <c r="R6214">
        <v>0</v>
      </c>
      <c r="S6214">
        <v>0</v>
      </c>
      <c r="T6214">
        <v>3</v>
      </c>
      <c r="U6214">
        <v>0</v>
      </c>
      <c r="V6214">
        <v>0</v>
      </c>
      <c r="W6214">
        <v>0</v>
      </c>
      <c r="X6214">
        <v>3.6242908510608349</v>
      </c>
      <c r="Y6214">
        <v>0</v>
      </c>
      <c r="Z6214">
        <v>0</v>
      </c>
      <c r="AA6214">
        <v>0</v>
      </c>
      <c r="AB6214">
        <v>12.375220411319999</v>
      </c>
      <c r="AC6214">
        <v>0</v>
      </c>
      <c r="AD6214">
        <v>0</v>
      </c>
      <c r="AE6214">
        <v>15.999511262380834</v>
      </c>
    </row>
    <row r="6215" spans="1:31" x14ac:dyDescent="0.3">
      <c r="A6215">
        <v>2703313</v>
      </c>
      <c r="B6215">
        <v>1</v>
      </c>
      <c r="C6215" t="s">
        <v>81</v>
      </c>
      <c r="D6215" t="s">
        <v>122</v>
      </c>
      <c r="E6215" t="s">
        <v>244</v>
      </c>
      <c r="F6215" t="s">
        <v>17320</v>
      </c>
      <c r="G6215" t="s">
        <v>968</v>
      </c>
      <c r="H6215" t="s">
        <v>187</v>
      </c>
      <c r="I6215" t="s">
        <v>136</v>
      </c>
      <c r="J6215" t="s">
        <v>137</v>
      </c>
      <c r="K6215" t="s">
        <v>138</v>
      </c>
      <c r="L6215" t="s">
        <v>17321</v>
      </c>
      <c r="M6215" t="s">
        <v>17322</v>
      </c>
      <c r="N6215">
        <v>2.6830555550000001</v>
      </c>
      <c r="O6215">
        <v>0</v>
      </c>
      <c r="P6215">
        <v>538</v>
      </c>
      <c r="Q6215">
        <v>0</v>
      </c>
      <c r="R6215">
        <v>0</v>
      </c>
      <c r="S6215">
        <v>0</v>
      </c>
      <c r="T6215">
        <v>19</v>
      </c>
      <c r="U6215">
        <v>0</v>
      </c>
      <c r="V6215">
        <v>0</v>
      </c>
      <c r="W6215">
        <v>0</v>
      </c>
      <c r="X6215">
        <v>307.24046891867295</v>
      </c>
      <c r="Y6215">
        <v>0</v>
      </c>
      <c r="Z6215">
        <v>0</v>
      </c>
      <c r="AA6215">
        <v>0</v>
      </c>
      <c r="AB6215">
        <v>26.929782944655127</v>
      </c>
      <c r="AC6215">
        <v>0</v>
      </c>
      <c r="AD6215">
        <v>0</v>
      </c>
      <c r="AE6215">
        <v>334.17025186332808</v>
      </c>
    </row>
    <row r="6216" spans="1:31" x14ac:dyDescent="0.3">
      <c r="A6216">
        <v>2703976</v>
      </c>
      <c r="B6216">
        <v>1</v>
      </c>
      <c r="C6216" t="s">
        <v>81</v>
      </c>
      <c r="D6216" t="s">
        <v>118</v>
      </c>
      <c r="E6216" t="s">
        <v>428</v>
      </c>
      <c r="F6216" t="s">
        <v>17323</v>
      </c>
      <c r="G6216" t="s">
        <v>147</v>
      </c>
      <c r="H6216" t="s">
        <v>187</v>
      </c>
      <c r="I6216" t="s">
        <v>136</v>
      </c>
      <c r="J6216" t="s">
        <v>3</v>
      </c>
      <c r="K6216" t="s">
        <v>138</v>
      </c>
      <c r="L6216" t="s">
        <v>17324</v>
      </c>
      <c r="M6216" t="s">
        <v>17325</v>
      </c>
      <c r="N6216">
        <v>1.0930555550000001</v>
      </c>
      <c r="O6216">
        <v>0</v>
      </c>
      <c r="P6216">
        <v>21</v>
      </c>
      <c r="Q6216">
        <v>0</v>
      </c>
      <c r="R6216">
        <v>0</v>
      </c>
      <c r="S6216">
        <v>0</v>
      </c>
      <c r="T6216">
        <v>7</v>
      </c>
      <c r="U6216">
        <v>0</v>
      </c>
      <c r="V6216">
        <v>0</v>
      </c>
      <c r="W6216">
        <v>0</v>
      </c>
      <c r="X6216">
        <v>3.2328109530244773</v>
      </c>
      <c r="Y6216">
        <v>0</v>
      </c>
      <c r="Z6216">
        <v>0</v>
      </c>
      <c r="AA6216">
        <v>0</v>
      </c>
      <c r="AB6216">
        <v>8.1431038328556618</v>
      </c>
      <c r="AC6216">
        <v>0</v>
      </c>
      <c r="AD6216">
        <v>0</v>
      </c>
      <c r="AE6216">
        <v>11.375914785880139</v>
      </c>
    </row>
    <row r="6217" spans="1:31" x14ac:dyDescent="0.3">
      <c r="A6217">
        <v>2704888</v>
      </c>
      <c r="B6217">
        <v>1</v>
      </c>
      <c r="C6217" t="s">
        <v>81</v>
      </c>
      <c r="D6217" t="s">
        <v>121</v>
      </c>
      <c r="E6217" t="s">
        <v>184</v>
      </c>
      <c r="F6217" t="s">
        <v>17326</v>
      </c>
      <c r="G6217" t="s">
        <v>186</v>
      </c>
      <c r="H6217" t="s">
        <v>187</v>
      </c>
      <c r="I6217" t="s">
        <v>136</v>
      </c>
      <c r="J6217" t="s">
        <v>137</v>
      </c>
      <c r="K6217" t="s">
        <v>138</v>
      </c>
      <c r="L6217" t="s">
        <v>17327</v>
      </c>
      <c r="M6217" t="s">
        <v>17328</v>
      </c>
      <c r="N6217">
        <v>4.0127777770000002</v>
      </c>
      <c r="O6217">
        <v>0</v>
      </c>
      <c r="P6217">
        <v>16</v>
      </c>
      <c r="Q6217">
        <v>0</v>
      </c>
      <c r="R6217">
        <v>0</v>
      </c>
      <c r="S6217">
        <v>0</v>
      </c>
      <c r="T6217">
        <v>0</v>
      </c>
      <c r="U6217">
        <v>0</v>
      </c>
      <c r="V6217">
        <v>0</v>
      </c>
      <c r="W6217">
        <v>0</v>
      </c>
      <c r="X6217">
        <v>6.4592864662831007</v>
      </c>
      <c r="Y6217">
        <v>0</v>
      </c>
      <c r="Z6217">
        <v>0</v>
      </c>
      <c r="AA6217">
        <v>0</v>
      </c>
      <c r="AB6217">
        <v>0</v>
      </c>
      <c r="AC6217">
        <v>0</v>
      </c>
      <c r="AD6217">
        <v>0</v>
      </c>
      <c r="AE6217">
        <v>6.4592864662831007</v>
      </c>
    </row>
    <row r="6218" spans="1:31" x14ac:dyDescent="0.3">
      <c r="A6218">
        <v>2704974</v>
      </c>
      <c r="B6218">
        <v>1</v>
      </c>
      <c r="C6218" t="s">
        <v>80</v>
      </c>
      <c r="D6218" t="s">
        <v>105</v>
      </c>
      <c r="E6218" t="s">
        <v>244</v>
      </c>
      <c r="F6218" t="s">
        <v>17329</v>
      </c>
      <c r="G6218" t="s">
        <v>968</v>
      </c>
      <c r="H6218" t="s">
        <v>187</v>
      </c>
      <c r="I6218" t="s">
        <v>136</v>
      </c>
      <c r="J6218" t="s">
        <v>137</v>
      </c>
      <c r="K6218" t="s">
        <v>138</v>
      </c>
      <c r="L6218" t="s">
        <v>17330</v>
      </c>
      <c r="M6218" t="s">
        <v>17331</v>
      </c>
      <c r="N6218">
        <v>0.60388888799999996</v>
      </c>
      <c r="O6218">
        <v>0</v>
      </c>
      <c r="P6218">
        <v>291</v>
      </c>
      <c r="Q6218">
        <v>0</v>
      </c>
      <c r="R6218">
        <v>0</v>
      </c>
      <c r="S6218">
        <v>0</v>
      </c>
      <c r="T6218">
        <v>17</v>
      </c>
      <c r="U6218">
        <v>0</v>
      </c>
      <c r="V6218">
        <v>0</v>
      </c>
      <c r="W6218">
        <v>0</v>
      </c>
      <c r="X6218">
        <v>38.248333442578414</v>
      </c>
      <c r="Y6218">
        <v>0</v>
      </c>
      <c r="Z6218">
        <v>0</v>
      </c>
      <c r="AA6218">
        <v>0</v>
      </c>
      <c r="AB6218">
        <v>5.5294233450358705</v>
      </c>
      <c r="AC6218">
        <v>0</v>
      </c>
      <c r="AD6218">
        <v>0</v>
      </c>
      <c r="AE6218">
        <v>43.777756787614287</v>
      </c>
    </row>
    <row r="6219" spans="1:31" x14ac:dyDescent="0.3">
      <c r="A6219">
        <v>2704978</v>
      </c>
      <c r="B6219">
        <v>1</v>
      </c>
      <c r="C6219" t="s">
        <v>80</v>
      </c>
      <c r="D6219" t="s">
        <v>97</v>
      </c>
      <c r="E6219" t="s">
        <v>184</v>
      </c>
      <c r="F6219" t="s">
        <v>17332</v>
      </c>
      <c r="G6219" t="s">
        <v>409</v>
      </c>
      <c r="H6219" t="s">
        <v>187</v>
      </c>
      <c r="I6219" t="s">
        <v>136</v>
      </c>
      <c r="J6219" t="s">
        <v>137</v>
      </c>
      <c r="K6219" t="s">
        <v>138</v>
      </c>
      <c r="L6219" t="s">
        <v>17333</v>
      </c>
      <c r="M6219" t="s">
        <v>17334</v>
      </c>
      <c r="N6219">
        <v>0.3</v>
      </c>
      <c r="O6219">
        <v>0</v>
      </c>
      <c r="P6219">
        <v>10</v>
      </c>
      <c r="Q6219">
        <v>0</v>
      </c>
      <c r="R6219">
        <v>6</v>
      </c>
      <c r="S6219">
        <v>0</v>
      </c>
      <c r="T6219">
        <v>6</v>
      </c>
      <c r="U6219">
        <v>0</v>
      </c>
      <c r="V6219">
        <v>0</v>
      </c>
      <c r="W6219">
        <v>0</v>
      </c>
      <c r="X6219">
        <v>0.54290278423728</v>
      </c>
      <c r="Y6219">
        <v>0</v>
      </c>
      <c r="Z6219">
        <v>0.20775915152160002</v>
      </c>
      <c r="AA6219">
        <v>0</v>
      </c>
      <c r="AB6219">
        <v>2.1993521813203198</v>
      </c>
      <c r="AC6219">
        <v>0</v>
      </c>
      <c r="AD6219">
        <v>0</v>
      </c>
      <c r="AE6219">
        <v>2.9500141170792</v>
      </c>
    </row>
    <row r="6220" spans="1:31" x14ac:dyDescent="0.3">
      <c r="A6220">
        <v>2699720</v>
      </c>
      <c r="B6220">
        <v>1</v>
      </c>
      <c r="C6220" t="s">
        <v>80</v>
      </c>
      <c r="D6220" t="s">
        <v>88</v>
      </c>
      <c r="E6220" t="s">
        <v>428</v>
      </c>
      <c r="F6220" t="s">
        <v>17335</v>
      </c>
      <c r="G6220" t="s">
        <v>147</v>
      </c>
      <c r="H6220" t="s">
        <v>187</v>
      </c>
      <c r="I6220" t="s">
        <v>136</v>
      </c>
      <c r="J6220" t="s">
        <v>3</v>
      </c>
      <c r="K6220" t="s">
        <v>138</v>
      </c>
      <c r="L6220" t="s">
        <v>17336</v>
      </c>
      <c r="M6220" t="s">
        <v>17337</v>
      </c>
      <c r="N6220">
        <v>2.0888888880000001</v>
      </c>
      <c r="O6220">
        <v>0</v>
      </c>
      <c r="P6220">
        <v>0</v>
      </c>
      <c r="Q6220">
        <v>0</v>
      </c>
      <c r="R6220">
        <v>0</v>
      </c>
      <c r="S6220">
        <v>0</v>
      </c>
      <c r="T6220">
        <v>1</v>
      </c>
      <c r="U6220">
        <v>0</v>
      </c>
      <c r="V6220">
        <v>0</v>
      </c>
      <c r="W6220">
        <v>0</v>
      </c>
      <c r="X6220">
        <v>0</v>
      </c>
      <c r="Y6220">
        <v>0</v>
      </c>
      <c r="Z6220">
        <v>0</v>
      </c>
      <c r="AA6220">
        <v>0</v>
      </c>
      <c r="AB6220">
        <v>2.590940767402695</v>
      </c>
      <c r="AC6220">
        <v>0</v>
      </c>
      <c r="AD6220">
        <v>0</v>
      </c>
      <c r="AE6220">
        <v>2.590940767402695</v>
      </c>
    </row>
    <row r="6221" spans="1:31" x14ac:dyDescent="0.3">
      <c r="A6221">
        <v>2704779</v>
      </c>
      <c r="B6221">
        <v>1</v>
      </c>
      <c r="C6221" t="s">
        <v>81</v>
      </c>
      <c r="D6221" t="s">
        <v>128</v>
      </c>
      <c r="E6221" t="s">
        <v>428</v>
      </c>
      <c r="F6221" t="s">
        <v>17338</v>
      </c>
      <c r="G6221" t="s">
        <v>273</v>
      </c>
      <c r="H6221" t="s">
        <v>187</v>
      </c>
      <c r="I6221" t="s">
        <v>136</v>
      </c>
      <c r="J6221" t="s">
        <v>137</v>
      </c>
      <c r="K6221" t="s">
        <v>138</v>
      </c>
      <c r="L6221" t="s">
        <v>17339</v>
      </c>
      <c r="M6221" t="s">
        <v>17340</v>
      </c>
      <c r="N6221">
        <v>7.0252777770000003</v>
      </c>
      <c r="O6221">
        <v>0</v>
      </c>
      <c r="P6221">
        <v>104</v>
      </c>
      <c r="Q6221">
        <v>0</v>
      </c>
      <c r="R6221">
        <v>0</v>
      </c>
      <c r="S6221">
        <v>0</v>
      </c>
      <c r="T6221">
        <v>2</v>
      </c>
      <c r="U6221">
        <v>0</v>
      </c>
      <c r="V6221">
        <v>0</v>
      </c>
      <c r="W6221">
        <v>0</v>
      </c>
      <c r="X6221">
        <v>205.05231444515545</v>
      </c>
      <c r="Y6221">
        <v>0</v>
      </c>
      <c r="Z6221">
        <v>0</v>
      </c>
      <c r="AA6221">
        <v>0</v>
      </c>
      <c r="AB6221">
        <v>26.296744384038483</v>
      </c>
      <c r="AC6221">
        <v>0</v>
      </c>
      <c r="AD6221">
        <v>0</v>
      </c>
      <c r="AE6221">
        <v>231.34905882919392</v>
      </c>
    </row>
    <row r="6222" spans="1:31" x14ac:dyDescent="0.3">
      <c r="A6222">
        <v>2704976</v>
      </c>
      <c r="B6222">
        <v>1</v>
      </c>
      <c r="C6222" t="s">
        <v>80</v>
      </c>
      <c r="D6222" t="s">
        <v>84</v>
      </c>
      <c r="E6222" t="s">
        <v>213</v>
      </c>
      <c r="F6222" t="s">
        <v>17341</v>
      </c>
      <c r="G6222" t="s">
        <v>831</v>
      </c>
      <c r="H6222" t="s">
        <v>187</v>
      </c>
      <c r="I6222" t="s">
        <v>136</v>
      </c>
      <c r="J6222" t="s">
        <v>137</v>
      </c>
      <c r="K6222" t="s">
        <v>138</v>
      </c>
      <c r="L6222" t="s">
        <v>17342</v>
      </c>
      <c r="M6222" t="s">
        <v>17343</v>
      </c>
      <c r="N6222">
        <v>2.236388888</v>
      </c>
      <c r="O6222">
        <v>0</v>
      </c>
      <c r="P6222">
        <v>6</v>
      </c>
      <c r="Q6222">
        <v>0</v>
      </c>
      <c r="R6222">
        <v>0</v>
      </c>
      <c r="S6222">
        <v>0</v>
      </c>
      <c r="T6222">
        <v>0</v>
      </c>
      <c r="U6222">
        <v>0</v>
      </c>
      <c r="V6222">
        <v>0</v>
      </c>
      <c r="W6222">
        <v>0</v>
      </c>
      <c r="X6222">
        <v>2.2112783801759788</v>
      </c>
      <c r="Y6222">
        <v>0</v>
      </c>
      <c r="Z6222">
        <v>0</v>
      </c>
      <c r="AA6222">
        <v>0</v>
      </c>
      <c r="AB6222">
        <v>0</v>
      </c>
      <c r="AC6222">
        <v>0</v>
      </c>
      <c r="AD6222">
        <v>0</v>
      </c>
      <c r="AE6222">
        <v>2.2112783801759788</v>
      </c>
    </row>
    <row r="6223" spans="1:31" x14ac:dyDescent="0.3">
      <c r="A6223">
        <v>2692864</v>
      </c>
      <c r="B6223">
        <v>1</v>
      </c>
      <c r="C6223" t="s">
        <v>80</v>
      </c>
      <c r="D6223" t="s">
        <v>83</v>
      </c>
      <c r="E6223" t="s">
        <v>428</v>
      </c>
      <c r="F6223" t="s">
        <v>17344</v>
      </c>
      <c r="G6223" t="s">
        <v>903</v>
      </c>
      <c r="H6223" t="s">
        <v>187</v>
      </c>
      <c r="I6223" t="s">
        <v>136</v>
      </c>
      <c r="J6223" t="s">
        <v>137</v>
      </c>
      <c r="K6223" t="s">
        <v>138</v>
      </c>
      <c r="L6223" t="s">
        <v>17345</v>
      </c>
      <c r="M6223" t="s">
        <v>17346</v>
      </c>
      <c r="N6223">
        <v>7.9588888879999997</v>
      </c>
      <c r="O6223">
        <v>0</v>
      </c>
      <c r="P6223">
        <v>0</v>
      </c>
      <c r="Q6223">
        <v>0</v>
      </c>
      <c r="R6223">
        <v>0</v>
      </c>
      <c r="S6223">
        <v>0</v>
      </c>
      <c r="T6223">
        <v>2</v>
      </c>
      <c r="U6223">
        <v>0</v>
      </c>
      <c r="V6223">
        <v>0</v>
      </c>
      <c r="W6223">
        <v>0</v>
      </c>
      <c r="X6223">
        <v>0</v>
      </c>
      <c r="Y6223">
        <v>0</v>
      </c>
      <c r="Z6223">
        <v>0</v>
      </c>
      <c r="AA6223">
        <v>0</v>
      </c>
      <c r="AB6223">
        <v>12.555213132536714</v>
      </c>
      <c r="AC6223">
        <v>0</v>
      </c>
      <c r="AD6223">
        <v>0</v>
      </c>
      <c r="AE6223">
        <v>12.555213132536714</v>
      </c>
    </row>
    <row r="6224" spans="1:31" x14ac:dyDescent="0.3">
      <c r="A6224">
        <v>2693322</v>
      </c>
      <c r="B6224">
        <v>1</v>
      </c>
      <c r="C6224" t="s">
        <v>81</v>
      </c>
      <c r="D6224" t="s">
        <v>112</v>
      </c>
      <c r="E6224" t="s">
        <v>244</v>
      </c>
      <c r="F6224" t="s">
        <v>5387</v>
      </c>
      <c r="G6224" t="s">
        <v>346</v>
      </c>
      <c r="H6224" t="s">
        <v>187</v>
      </c>
      <c r="I6224" t="s">
        <v>136</v>
      </c>
      <c r="J6224" t="s">
        <v>137</v>
      </c>
      <c r="K6224" t="s">
        <v>166</v>
      </c>
      <c r="L6224" t="s">
        <v>17347</v>
      </c>
      <c r="M6224" t="s">
        <v>17348</v>
      </c>
      <c r="N6224">
        <v>7.6375000000000002</v>
      </c>
      <c r="O6224">
        <v>0</v>
      </c>
      <c r="P6224">
        <v>23</v>
      </c>
      <c r="Q6224">
        <v>0</v>
      </c>
      <c r="R6224">
        <v>40</v>
      </c>
      <c r="S6224">
        <v>0</v>
      </c>
      <c r="T6224">
        <v>2</v>
      </c>
      <c r="U6224">
        <v>0</v>
      </c>
      <c r="V6224">
        <v>0</v>
      </c>
      <c r="W6224">
        <v>0</v>
      </c>
      <c r="X6224">
        <v>29.547870290143059</v>
      </c>
      <c r="Y6224">
        <v>0</v>
      </c>
      <c r="Z6224">
        <v>63.547410238781339</v>
      </c>
      <c r="AA6224">
        <v>0</v>
      </c>
      <c r="AB6224">
        <v>113.58866081717373</v>
      </c>
      <c r="AC6224">
        <v>0</v>
      </c>
      <c r="AD6224">
        <v>0</v>
      </c>
      <c r="AE6224">
        <v>206.68394134609815</v>
      </c>
    </row>
    <row r="6225" spans="1:31" x14ac:dyDescent="0.3">
      <c r="A6225">
        <v>2702583</v>
      </c>
      <c r="B6225">
        <v>1</v>
      </c>
      <c r="C6225" t="s">
        <v>81</v>
      </c>
      <c r="D6225" t="s">
        <v>118</v>
      </c>
      <c r="E6225" t="s">
        <v>213</v>
      </c>
      <c r="F6225" t="s">
        <v>17349</v>
      </c>
      <c r="G6225" t="s">
        <v>147</v>
      </c>
      <c r="H6225" t="s">
        <v>187</v>
      </c>
      <c r="I6225" t="s">
        <v>136</v>
      </c>
      <c r="J6225" t="s">
        <v>3</v>
      </c>
      <c r="K6225" t="s">
        <v>138</v>
      </c>
      <c r="L6225" t="s">
        <v>17350</v>
      </c>
      <c r="M6225" t="s">
        <v>17351</v>
      </c>
      <c r="N6225">
        <v>1.665</v>
      </c>
      <c r="O6225">
        <v>0</v>
      </c>
      <c r="P6225">
        <v>11</v>
      </c>
      <c r="Q6225">
        <v>0</v>
      </c>
      <c r="R6225">
        <v>0</v>
      </c>
      <c r="S6225">
        <v>0</v>
      </c>
      <c r="T6225">
        <v>0</v>
      </c>
      <c r="U6225">
        <v>0</v>
      </c>
      <c r="V6225">
        <v>0</v>
      </c>
      <c r="W6225">
        <v>0</v>
      </c>
      <c r="X6225">
        <v>2.6068370245691193</v>
      </c>
      <c r="Y6225">
        <v>0</v>
      </c>
      <c r="Z6225">
        <v>0</v>
      </c>
      <c r="AA6225">
        <v>0</v>
      </c>
      <c r="AB6225">
        <v>0</v>
      </c>
      <c r="AC6225">
        <v>0</v>
      </c>
      <c r="AD6225">
        <v>0</v>
      </c>
      <c r="AE6225">
        <v>2.6068370245691193</v>
      </c>
    </row>
    <row r="6226" spans="1:31" x14ac:dyDescent="0.3">
      <c r="A6226">
        <v>2704372</v>
      </c>
      <c r="B6226">
        <v>1</v>
      </c>
      <c r="C6226" t="s">
        <v>80</v>
      </c>
      <c r="D6226" t="s">
        <v>105</v>
      </c>
      <c r="E6226" t="s">
        <v>213</v>
      </c>
      <c r="F6226" t="s">
        <v>17352</v>
      </c>
      <c r="G6226" t="s">
        <v>831</v>
      </c>
      <c r="H6226" t="s">
        <v>187</v>
      </c>
      <c r="I6226" t="s">
        <v>136</v>
      </c>
      <c r="J6226" t="s">
        <v>137</v>
      </c>
      <c r="K6226" t="s">
        <v>138</v>
      </c>
      <c r="L6226" t="s">
        <v>17353</v>
      </c>
      <c r="M6226" t="s">
        <v>17354</v>
      </c>
      <c r="N6226">
        <v>5.1802777769999997</v>
      </c>
      <c r="O6226">
        <v>0</v>
      </c>
      <c r="P6226">
        <v>0</v>
      </c>
      <c r="Q6226">
        <v>0</v>
      </c>
      <c r="R6226">
        <v>0</v>
      </c>
      <c r="S6226">
        <v>0</v>
      </c>
      <c r="T6226">
        <v>1</v>
      </c>
      <c r="U6226">
        <v>0</v>
      </c>
      <c r="V6226">
        <v>0</v>
      </c>
      <c r="W6226">
        <v>0</v>
      </c>
      <c r="X6226">
        <v>0</v>
      </c>
      <c r="Y6226">
        <v>0</v>
      </c>
      <c r="Z6226">
        <v>0</v>
      </c>
      <c r="AA6226">
        <v>0</v>
      </c>
      <c r="AB6226">
        <v>8.6446479659799991</v>
      </c>
      <c r="AC6226">
        <v>0</v>
      </c>
      <c r="AD6226">
        <v>0</v>
      </c>
      <c r="AE6226">
        <v>8.6446479659799991</v>
      </c>
    </row>
    <row r="6227" spans="1:31" x14ac:dyDescent="0.3">
      <c r="A6227">
        <v>2704501</v>
      </c>
      <c r="B6227">
        <v>1</v>
      </c>
      <c r="C6227" t="s">
        <v>80</v>
      </c>
      <c r="D6227" t="s">
        <v>100</v>
      </c>
      <c r="E6227" t="s">
        <v>244</v>
      </c>
      <c r="F6227" t="s">
        <v>17355</v>
      </c>
      <c r="G6227" t="s">
        <v>346</v>
      </c>
      <c r="H6227" t="s">
        <v>187</v>
      </c>
      <c r="I6227" t="s">
        <v>136</v>
      </c>
      <c r="J6227" t="s">
        <v>137</v>
      </c>
      <c r="K6227" t="s">
        <v>166</v>
      </c>
      <c r="L6227" t="s">
        <v>17356</v>
      </c>
      <c r="M6227" t="s">
        <v>17357</v>
      </c>
      <c r="N6227">
        <v>7.0508333329999999</v>
      </c>
      <c r="O6227">
        <v>0</v>
      </c>
      <c r="P6227">
        <v>47</v>
      </c>
      <c r="Q6227">
        <v>0</v>
      </c>
      <c r="R6227">
        <v>13</v>
      </c>
      <c r="S6227">
        <v>0</v>
      </c>
      <c r="T6227">
        <v>12</v>
      </c>
      <c r="U6227">
        <v>0</v>
      </c>
      <c r="V6227">
        <v>0</v>
      </c>
      <c r="W6227">
        <v>0</v>
      </c>
      <c r="X6227">
        <v>169.04837232180697</v>
      </c>
      <c r="Y6227">
        <v>0</v>
      </c>
      <c r="Z6227">
        <v>137.56872954760652</v>
      </c>
      <c r="AA6227">
        <v>0</v>
      </c>
      <c r="AB6227">
        <v>56.949920362094865</v>
      </c>
      <c r="AC6227">
        <v>0</v>
      </c>
      <c r="AD6227">
        <v>0</v>
      </c>
      <c r="AE6227">
        <v>363.56702223150836</v>
      </c>
    </row>
    <row r="6228" spans="1:31" x14ac:dyDescent="0.3">
      <c r="A6228">
        <v>2704512</v>
      </c>
      <c r="B6228">
        <v>1</v>
      </c>
      <c r="C6228" t="s">
        <v>80</v>
      </c>
      <c r="D6228" t="s">
        <v>94</v>
      </c>
      <c r="E6228" t="s">
        <v>145</v>
      </c>
      <c r="F6228" t="s">
        <v>17358</v>
      </c>
      <c r="G6228" t="s">
        <v>165</v>
      </c>
      <c r="H6228" t="s">
        <v>135</v>
      </c>
      <c r="I6228" t="s">
        <v>136</v>
      </c>
      <c r="J6228" t="s">
        <v>137</v>
      </c>
      <c r="K6228" t="s">
        <v>166</v>
      </c>
      <c r="L6228" t="s">
        <v>17359</v>
      </c>
      <c r="M6228" t="s">
        <v>17360</v>
      </c>
      <c r="N6228">
        <v>1.374166666</v>
      </c>
      <c r="O6228">
        <v>0</v>
      </c>
      <c r="P6228">
        <v>0</v>
      </c>
      <c r="Q6228">
        <v>5</v>
      </c>
      <c r="R6228">
        <v>0</v>
      </c>
      <c r="S6228">
        <v>0</v>
      </c>
      <c r="T6228">
        <v>0</v>
      </c>
      <c r="U6228">
        <v>0</v>
      </c>
      <c r="V6228">
        <v>0</v>
      </c>
      <c r="W6228">
        <v>0</v>
      </c>
      <c r="X6228">
        <v>0</v>
      </c>
      <c r="Y6228">
        <v>10.149385598287562</v>
      </c>
      <c r="Z6228">
        <v>0</v>
      </c>
      <c r="AA6228">
        <v>0</v>
      </c>
      <c r="AB6228">
        <v>0</v>
      </c>
      <c r="AC6228">
        <v>0</v>
      </c>
      <c r="AD6228">
        <v>0</v>
      </c>
      <c r="AE6228">
        <v>10.149385598287562</v>
      </c>
    </row>
    <row r="6229" spans="1:31" x14ac:dyDescent="0.3">
      <c r="A6229">
        <v>2704982</v>
      </c>
      <c r="B6229">
        <v>1</v>
      </c>
      <c r="C6229" t="s">
        <v>80</v>
      </c>
      <c r="D6229" t="s">
        <v>85</v>
      </c>
      <c r="E6229" t="s">
        <v>428</v>
      </c>
      <c r="F6229" t="s">
        <v>1186</v>
      </c>
      <c r="G6229" t="s">
        <v>1177</v>
      </c>
      <c r="H6229" t="s">
        <v>187</v>
      </c>
      <c r="I6229" t="s">
        <v>136</v>
      </c>
      <c r="J6229" t="s">
        <v>137</v>
      </c>
      <c r="K6229" t="s">
        <v>138</v>
      </c>
      <c r="L6229" t="s">
        <v>17361</v>
      </c>
      <c r="M6229" t="s">
        <v>17362</v>
      </c>
      <c r="N6229">
        <v>1.6063888879999999</v>
      </c>
      <c r="O6229">
        <v>0</v>
      </c>
      <c r="P6229">
        <v>81</v>
      </c>
      <c r="Q6229">
        <v>0</v>
      </c>
      <c r="R6229">
        <v>0</v>
      </c>
      <c r="S6229">
        <v>0</v>
      </c>
      <c r="T6229">
        <v>9</v>
      </c>
      <c r="U6229">
        <v>0</v>
      </c>
      <c r="V6229">
        <v>0</v>
      </c>
      <c r="W6229">
        <v>0</v>
      </c>
      <c r="X6229">
        <v>25.053472775221497</v>
      </c>
      <c r="Y6229">
        <v>0</v>
      </c>
      <c r="Z6229">
        <v>0</v>
      </c>
      <c r="AA6229">
        <v>0</v>
      </c>
      <c r="AB6229">
        <v>9.2613600608940967</v>
      </c>
      <c r="AC6229">
        <v>0</v>
      </c>
      <c r="AD6229">
        <v>0</v>
      </c>
      <c r="AE6229">
        <v>34.314832836115592</v>
      </c>
    </row>
    <row r="6230" spans="1:31" x14ac:dyDescent="0.3">
      <c r="A6230">
        <v>2693951</v>
      </c>
      <c r="B6230">
        <v>1</v>
      </c>
      <c r="C6230" t="s">
        <v>80</v>
      </c>
      <c r="D6230" t="s">
        <v>86</v>
      </c>
      <c r="E6230" t="s">
        <v>213</v>
      </c>
      <c r="F6230" t="s">
        <v>17363</v>
      </c>
      <c r="G6230" t="s">
        <v>688</v>
      </c>
      <c r="H6230" t="s">
        <v>187</v>
      </c>
      <c r="I6230" t="s">
        <v>136</v>
      </c>
      <c r="J6230" t="s">
        <v>137</v>
      </c>
      <c r="K6230" t="s">
        <v>138</v>
      </c>
      <c r="L6230" t="s">
        <v>17364</v>
      </c>
      <c r="M6230" t="s">
        <v>17365</v>
      </c>
      <c r="N6230">
        <v>1.8280555549999999</v>
      </c>
      <c r="O6230">
        <v>0</v>
      </c>
      <c r="P6230">
        <v>0</v>
      </c>
      <c r="Q6230">
        <v>0</v>
      </c>
      <c r="R6230">
        <v>1</v>
      </c>
      <c r="S6230">
        <v>0</v>
      </c>
      <c r="T6230">
        <v>0</v>
      </c>
      <c r="U6230">
        <v>0</v>
      </c>
      <c r="V6230">
        <v>0</v>
      </c>
      <c r="W6230">
        <v>0</v>
      </c>
      <c r="X6230">
        <v>0</v>
      </c>
      <c r="Y6230">
        <v>0</v>
      </c>
      <c r="Z6230">
        <v>0.73893253063815889</v>
      </c>
      <c r="AA6230">
        <v>0</v>
      </c>
      <c r="AB6230">
        <v>0</v>
      </c>
      <c r="AC6230">
        <v>0</v>
      </c>
      <c r="AD6230">
        <v>0</v>
      </c>
      <c r="AE6230">
        <v>0.73893253063815889</v>
      </c>
    </row>
    <row r="6231" spans="1:31" x14ac:dyDescent="0.3">
      <c r="A6231">
        <v>2704968</v>
      </c>
      <c r="B6231">
        <v>1</v>
      </c>
      <c r="C6231" t="s">
        <v>80</v>
      </c>
      <c r="D6231" t="s">
        <v>87</v>
      </c>
      <c r="E6231" t="s">
        <v>213</v>
      </c>
      <c r="F6231" t="s">
        <v>16549</v>
      </c>
      <c r="G6231" t="s">
        <v>831</v>
      </c>
      <c r="H6231" t="s">
        <v>187</v>
      </c>
      <c r="I6231" t="s">
        <v>136</v>
      </c>
      <c r="J6231" t="s">
        <v>137</v>
      </c>
      <c r="K6231" t="s">
        <v>138</v>
      </c>
      <c r="L6231" t="s">
        <v>17366</v>
      </c>
      <c r="M6231" t="s">
        <v>17367</v>
      </c>
      <c r="N6231">
        <v>5.8397222219999998</v>
      </c>
      <c r="O6231">
        <v>0</v>
      </c>
      <c r="P6231">
        <v>7</v>
      </c>
      <c r="Q6231">
        <v>0</v>
      </c>
      <c r="R6231">
        <v>0</v>
      </c>
      <c r="S6231">
        <v>0</v>
      </c>
      <c r="T6231">
        <v>0</v>
      </c>
      <c r="U6231">
        <v>0</v>
      </c>
      <c r="V6231">
        <v>0</v>
      </c>
      <c r="W6231">
        <v>0</v>
      </c>
      <c r="X6231">
        <v>8.4936960733782207</v>
      </c>
      <c r="Y6231">
        <v>0</v>
      </c>
      <c r="Z6231">
        <v>0</v>
      </c>
      <c r="AA6231">
        <v>0</v>
      </c>
      <c r="AB6231">
        <v>0</v>
      </c>
      <c r="AC6231">
        <v>0</v>
      </c>
      <c r="AD6231">
        <v>0</v>
      </c>
      <c r="AE6231">
        <v>8.4936960733782207</v>
      </c>
    </row>
    <row r="6232" spans="1:31" x14ac:dyDescent="0.3">
      <c r="A6232">
        <v>2688680</v>
      </c>
      <c r="B6232">
        <v>1</v>
      </c>
      <c r="C6232" t="s">
        <v>80</v>
      </c>
      <c r="D6232" t="s">
        <v>100</v>
      </c>
      <c r="E6232" t="s">
        <v>160</v>
      </c>
      <c r="F6232" t="s">
        <v>7309</v>
      </c>
      <c r="G6232" t="s">
        <v>134</v>
      </c>
      <c r="H6232" t="s">
        <v>135</v>
      </c>
      <c r="I6232" t="s">
        <v>136</v>
      </c>
      <c r="J6232" t="s">
        <v>137</v>
      </c>
      <c r="K6232" t="s">
        <v>138</v>
      </c>
      <c r="L6232" t="s">
        <v>17368</v>
      </c>
      <c r="M6232" t="s">
        <v>17369</v>
      </c>
      <c r="N6232">
        <v>0.40361111100000002</v>
      </c>
      <c r="O6232">
        <v>0</v>
      </c>
      <c r="P6232">
        <v>767</v>
      </c>
      <c r="Q6232">
        <v>2</v>
      </c>
      <c r="R6232">
        <v>35</v>
      </c>
      <c r="S6232">
        <v>12</v>
      </c>
      <c r="T6232">
        <v>128</v>
      </c>
      <c r="U6232">
        <v>3</v>
      </c>
      <c r="V6232">
        <v>3</v>
      </c>
      <c r="W6232">
        <v>0</v>
      </c>
      <c r="X6232">
        <v>61.858947091471016</v>
      </c>
      <c r="Y6232">
        <v>0.53313848193275537</v>
      </c>
      <c r="Z6232">
        <v>10.003347259034124</v>
      </c>
      <c r="AA6232">
        <v>19.165424898142557</v>
      </c>
      <c r="AB6232">
        <v>25.810280603443669</v>
      </c>
      <c r="AC6232">
        <v>29.047138721183241</v>
      </c>
      <c r="AD6232">
        <v>30.684370386842403</v>
      </c>
      <c r="AE6232">
        <v>177.10264744204977</v>
      </c>
    </row>
    <row r="6233" spans="1:31" x14ac:dyDescent="0.3">
      <c r="A6233">
        <v>2692036</v>
      </c>
      <c r="B6233">
        <v>1</v>
      </c>
      <c r="C6233" t="s">
        <v>80</v>
      </c>
      <c r="D6233" t="s">
        <v>107</v>
      </c>
      <c r="E6233" t="s">
        <v>145</v>
      </c>
      <c r="F6233" t="s">
        <v>17370</v>
      </c>
      <c r="G6233" t="s">
        <v>176</v>
      </c>
      <c r="H6233" t="s">
        <v>135</v>
      </c>
      <c r="I6233" t="s">
        <v>136</v>
      </c>
      <c r="J6233" t="s">
        <v>137</v>
      </c>
      <c r="K6233" t="s">
        <v>138</v>
      </c>
      <c r="L6233" t="s">
        <v>17371</v>
      </c>
      <c r="M6233" t="s">
        <v>17372</v>
      </c>
      <c r="N6233">
        <v>1.4063888879999999</v>
      </c>
      <c r="O6233">
        <v>0</v>
      </c>
      <c r="P6233">
        <v>0</v>
      </c>
      <c r="Q6233">
        <v>0</v>
      </c>
      <c r="R6233">
        <v>0</v>
      </c>
      <c r="S6233">
        <v>1</v>
      </c>
      <c r="T6233">
        <v>0</v>
      </c>
      <c r="U6233">
        <v>0</v>
      </c>
      <c r="V6233">
        <v>0</v>
      </c>
      <c r="W6233">
        <v>0</v>
      </c>
      <c r="X6233">
        <v>0</v>
      </c>
      <c r="Y6233">
        <v>0</v>
      </c>
      <c r="Z6233">
        <v>0</v>
      </c>
      <c r="AA6233">
        <v>1.48373414046</v>
      </c>
      <c r="AB6233">
        <v>0</v>
      </c>
      <c r="AC6233">
        <v>0</v>
      </c>
      <c r="AD6233">
        <v>0</v>
      </c>
      <c r="AE6233">
        <v>1.48373414046</v>
      </c>
    </row>
    <row r="6234" spans="1:31" x14ac:dyDescent="0.3">
      <c r="A6234">
        <v>2693369</v>
      </c>
      <c r="B6234">
        <v>1</v>
      </c>
      <c r="C6234" t="s">
        <v>80</v>
      </c>
      <c r="D6234" t="s">
        <v>105</v>
      </c>
      <c r="E6234" t="s">
        <v>160</v>
      </c>
      <c r="F6234" t="s">
        <v>1912</v>
      </c>
      <c r="G6234" t="s">
        <v>165</v>
      </c>
      <c r="H6234" t="s">
        <v>135</v>
      </c>
      <c r="I6234" t="s">
        <v>136</v>
      </c>
      <c r="J6234" t="s">
        <v>137</v>
      </c>
      <c r="K6234" t="s">
        <v>166</v>
      </c>
      <c r="L6234" t="s">
        <v>17373</v>
      </c>
      <c r="M6234" t="s">
        <v>17374</v>
      </c>
      <c r="N6234">
        <v>4.2261111109999998</v>
      </c>
      <c r="O6234">
        <v>1</v>
      </c>
      <c r="P6234">
        <v>5423</v>
      </c>
      <c r="Q6234">
        <v>0</v>
      </c>
      <c r="R6234">
        <v>20</v>
      </c>
      <c r="S6234">
        <v>4</v>
      </c>
      <c r="T6234">
        <v>1367</v>
      </c>
      <c r="U6234">
        <v>1</v>
      </c>
      <c r="V6234">
        <v>2</v>
      </c>
      <c r="W6234">
        <v>5.489024888627613</v>
      </c>
      <c r="X6234">
        <v>3943.5545569188316</v>
      </c>
      <c r="Y6234">
        <v>0</v>
      </c>
      <c r="Z6234">
        <v>35.468902598668123</v>
      </c>
      <c r="AA6234">
        <v>501.27497295665819</v>
      </c>
      <c r="AB6234">
        <v>4676.1742595863752</v>
      </c>
      <c r="AC6234">
        <v>723.10735078038147</v>
      </c>
      <c r="AD6234">
        <v>26.411974392933402</v>
      </c>
      <c r="AE6234">
        <v>9911.4810421224756</v>
      </c>
    </row>
    <row r="6235" spans="1:31" x14ac:dyDescent="0.3">
      <c r="A6235">
        <v>2695203</v>
      </c>
      <c r="B6235">
        <v>1</v>
      </c>
      <c r="C6235" t="s">
        <v>80</v>
      </c>
      <c r="D6235" t="s">
        <v>100</v>
      </c>
      <c r="E6235" t="s">
        <v>132</v>
      </c>
      <c r="F6235" t="s">
        <v>6163</v>
      </c>
      <c r="G6235" t="s">
        <v>134</v>
      </c>
      <c r="H6235" t="s">
        <v>135</v>
      </c>
      <c r="I6235" t="s">
        <v>136</v>
      </c>
      <c r="J6235" t="s">
        <v>137</v>
      </c>
      <c r="K6235" t="s">
        <v>138</v>
      </c>
      <c r="L6235" t="s">
        <v>17375</v>
      </c>
      <c r="M6235" t="s">
        <v>17376</v>
      </c>
      <c r="N6235">
        <v>5.8250000000000002</v>
      </c>
      <c r="O6235">
        <v>0</v>
      </c>
      <c r="P6235">
        <v>2</v>
      </c>
      <c r="Q6235">
        <v>16</v>
      </c>
      <c r="R6235">
        <v>72</v>
      </c>
      <c r="S6235">
        <v>1</v>
      </c>
      <c r="T6235">
        <v>6</v>
      </c>
      <c r="U6235">
        <v>0</v>
      </c>
      <c r="V6235">
        <v>0</v>
      </c>
      <c r="W6235">
        <v>0</v>
      </c>
      <c r="X6235">
        <v>2.1790063333599994</v>
      </c>
      <c r="Y6235">
        <v>263.07742512721825</v>
      </c>
      <c r="Z6235">
        <v>115.54109466726325</v>
      </c>
      <c r="AA6235">
        <v>0.8352063081258001</v>
      </c>
      <c r="AB6235">
        <v>0.14461558481952599</v>
      </c>
      <c r="AC6235">
        <v>0</v>
      </c>
      <c r="AD6235">
        <v>0</v>
      </c>
      <c r="AE6235">
        <v>381.7773480207868</v>
      </c>
    </row>
    <row r="6236" spans="1:31" x14ac:dyDescent="0.3">
      <c r="A6236">
        <v>2695205</v>
      </c>
      <c r="B6236">
        <v>1</v>
      </c>
      <c r="C6236" t="s">
        <v>80</v>
      </c>
      <c r="D6236" t="s">
        <v>100</v>
      </c>
      <c r="E6236" t="s">
        <v>145</v>
      </c>
      <c r="F6236" t="s">
        <v>17377</v>
      </c>
      <c r="G6236" t="s">
        <v>176</v>
      </c>
      <c r="H6236" t="s">
        <v>135</v>
      </c>
      <c r="I6236" t="s">
        <v>136</v>
      </c>
      <c r="J6236" t="s">
        <v>137</v>
      </c>
      <c r="K6236" t="s">
        <v>138</v>
      </c>
      <c r="L6236" t="s">
        <v>17378</v>
      </c>
      <c r="M6236" t="s">
        <v>17379</v>
      </c>
      <c r="N6236">
        <v>1.1672222219999999</v>
      </c>
      <c r="O6236">
        <v>0</v>
      </c>
      <c r="P6236">
        <v>42</v>
      </c>
      <c r="Q6236">
        <v>0</v>
      </c>
      <c r="R6236">
        <v>50</v>
      </c>
      <c r="S6236">
        <v>0</v>
      </c>
      <c r="T6236">
        <v>11</v>
      </c>
      <c r="U6236">
        <v>0</v>
      </c>
      <c r="V6236">
        <v>0</v>
      </c>
      <c r="W6236">
        <v>0</v>
      </c>
      <c r="X6236">
        <v>8.1746964935799848</v>
      </c>
      <c r="Y6236">
        <v>0</v>
      </c>
      <c r="Z6236">
        <v>17.179008445687501</v>
      </c>
      <c r="AA6236">
        <v>0</v>
      </c>
      <c r="AB6236">
        <v>15.31034020882591</v>
      </c>
      <c r="AC6236">
        <v>0</v>
      </c>
      <c r="AD6236">
        <v>0</v>
      </c>
      <c r="AE6236">
        <v>40.664045148093393</v>
      </c>
    </row>
    <row r="6237" spans="1:31" x14ac:dyDescent="0.3">
      <c r="A6237">
        <v>2695205</v>
      </c>
      <c r="B6237">
        <v>2</v>
      </c>
      <c r="C6237" t="s">
        <v>80</v>
      </c>
      <c r="D6237" t="s">
        <v>100</v>
      </c>
      <c r="E6237" t="s">
        <v>160</v>
      </c>
      <c r="F6237" t="s">
        <v>17380</v>
      </c>
      <c r="G6237" t="s">
        <v>176</v>
      </c>
      <c r="H6237" t="s">
        <v>135</v>
      </c>
      <c r="I6237" t="s">
        <v>136</v>
      </c>
      <c r="J6237" t="s">
        <v>137</v>
      </c>
      <c r="K6237" t="s">
        <v>138</v>
      </c>
      <c r="L6237" t="s">
        <v>17379</v>
      </c>
      <c r="M6237" t="s">
        <v>17381</v>
      </c>
      <c r="N6237">
        <v>0.37416666599999998</v>
      </c>
      <c r="O6237">
        <v>8</v>
      </c>
      <c r="P6237">
        <v>1092</v>
      </c>
      <c r="Q6237">
        <v>25</v>
      </c>
      <c r="R6237">
        <v>385</v>
      </c>
      <c r="S6237">
        <v>12</v>
      </c>
      <c r="T6237">
        <v>220</v>
      </c>
      <c r="U6237">
        <v>3</v>
      </c>
      <c r="V6237">
        <v>0</v>
      </c>
      <c r="W6237">
        <v>1.2303449733961496</v>
      </c>
      <c r="X6237">
        <v>75.036363298898578</v>
      </c>
      <c r="Y6237">
        <v>3.3900970323342761</v>
      </c>
      <c r="Z6237">
        <v>38.758880724632036</v>
      </c>
      <c r="AA6237">
        <v>30.878108468512842</v>
      </c>
      <c r="AB6237">
        <v>53.747630853389524</v>
      </c>
      <c r="AC6237">
        <v>131.12226731464548</v>
      </c>
      <c r="AD6237">
        <v>0</v>
      </c>
      <c r="AE6237">
        <v>334.16369266580887</v>
      </c>
    </row>
    <row r="6238" spans="1:31" x14ac:dyDescent="0.3">
      <c r="A6238">
        <v>2697688</v>
      </c>
      <c r="B6238">
        <v>1</v>
      </c>
      <c r="C6238" t="s">
        <v>80</v>
      </c>
      <c r="D6238" t="s">
        <v>107</v>
      </c>
      <c r="E6238" t="s">
        <v>145</v>
      </c>
      <c r="F6238" t="s">
        <v>17382</v>
      </c>
      <c r="G6238" t="s">
        <v>165</v>
      </c>
      <c r="H6238" t="s">
        <v>135</v>
      </c>
      <c r="I6238" t="s">
        <v>136</v>
      </c>
      <c r="J6238" t="s">
        <v>137</v>
      </c>
      <c r="K6238" t="s">
        <v>166</v>
      </c>
      <c r="L6238" t="s">
        <v>17383</v>
      </c>
      <c r="M6238" t="s">
        <v>17384</v>
      </c>
      <c r="N6238">
        <v>2.4283333329999999</v>
      </c>
      <c r="O6238">
        <v>0</v>
      </c>
      <c r="P6238">
        <v>0</v>
      </c>
      <c r="Q6238">
        <v>0</v>
      </c>
      <c r="R6238">
        <v>0</v>
      </c>
      <c r="S6238">
        <v>1</v>
      </c>
      <c r="T6238">
        <v>0</v>
      </c>
      <c r="U6238">
        <v>0</v>
      </c>
      <c r="V6238">
        <v>0</v>
      </c>
      <c r="W6238">
        <v>0</v>
      </c>
      <c r="X6238">
        <v>0</v>
      </c>
      <c r="Y6238">
        <v>0</v>
      </c>
      <c r="Z6238">
        <v>0</v>
      </c>
      <c r="AA6238">
        <v>3.1913872135599997</v>
      </c>
      <c r="AB6238">
        <v>0</v>
      </c>
      <c r="AC6238">
        <v>0</v>
      </c>
      <c r="AD6238">
        <v>0</v>
      </c>
      <c r="AE6238">
        <v>3.1913872135599997</v>
      </c>
    </row>
    <row r="6239" spans="1:31" x14ac:dyDescent="0.3">
      <c r="A6239">
        <v>2699551</v>
      </c>
      <c r="B6239">
        <v>1</v>
      </c>
      <c r="C6239" t="s">
        <v>80</v>
      </c>
      <c r="D6239" t="s">
        <v>105</v>
      </c>
      <c r="E6239" t="s">
        <v>145</v>
      </c>
      <c r="F6239" t="s">
        <v>5626</v>
      </c>
      <c r="G6239" t="s">
        <v>176</v>
      </c>
      <c r="H6239" t="s">
        <v>135</v>
      </c>
      <c r="I6239" t="s">
        <v>136</v>
      </c>
      <c r="J6239" t="s">
        <v>137</v>
      </c>
      <c r="K6239" t="s">
        <v>138</v>
      </c>
      <c r="L6239" t="s">
        <v>17385</v>
      </c>
      <c r="M6239" t="s">
        <v>17386</v>
      </c>
      <c r="N6239">
        <v>7.9702777769999997</v>
      </c>
      <c r="O6239">
        <v>1</v>
      </c>
      <c r="P6239">
        <v>8</v>
      </c>
      <c r="Q6239">
        <v>1</v>
      </c>
      <c r="R6239">
        <v>2</v>
      </c>
      <c r="S6239">
        <v>4</v>
      </c>
      <c r="T6239">
        <v>9</v>
      </c>
      <c r="U6239">
        <v>1</v>
      </c>
      <c r="V6239">
        <v>0</v>
      </c>
      <c r="W6239">
        <v>66.333316820792461</v>
      </c>
      <c r="X6239">
        <v>43.944873541121815</v>
      </c>
      <c r="Y6239">
        <v>10.270597587884012</v>
      </c>
      <c r="Z6239">
        <v>162.08262295482905</v>
      </c>
      <c r="AA6239">
        <v>122.7554131942217</v>
      </c>
      <c r="AB6239">
        <v>86.513490196101884</v>
      </c>
      <c r="AC6239">
        <v>135.7150831520778</v>
      </c>
      <c r="AD6239">
        <v>0</v>
      </c>
      <c r="AE6239">
        <v>627.61539744702873</v>
      </c>
    </row>
    <row r="6240" spans="1:31" x14ac:dyDescent="0.3">
      <c r="A6240">
        <v>2699874</v>
      </c>
      <c r="B6240">
        <v>1</v>
      </c>
      <c r="C6240" t="s">
        <v>80</v>
      </c>
      <c r="D6240" t="s">
        <v>105</v>
      </c>
      <c r="E6240" t="s">
        <v>132</v>
      </c>
      <c r="F6240" t="s">
        <v>1835</v>
      </c>
      <c r="G6240" t="s">
        <v>409</v>
      </c>
      <c r="H6240" t="s">
        <v>135</v>
      </c>
      <c r="I6240" t="s">
        <v>136</v>
      </c>
      <c r="J6240" t="s">
        <v>137</v>
      </c>
      <c r="K6240" t="s">
        <v>138</v>
      </c>
      <c r="L6240" t="s">
        <v>17387</v>
      </c>
      <c r="M6240" t="s">
        <v>17388</v>
      </c>
      <c r="N6240">
        <v>0.85833333300000003</v>
      </c>
      <c r="O6240">
        <v>4</v>
      </c>
      <c r="P6240">
        <v>313</v>
      </c>
      <c r="Q6240">
        <v>6</v>
      </c>
      <c r="R6240">
        <v>4</v>
      </c>
      <c r="S6240">
        <v>44</v>
      </c>
      <c r="T6240">
        <v>179</v>
      </c>
      <c r="U6240">
        <v>23</v>
      </c>
      <c r="V6240">
        <v>33</v>
      </c>
      <c r="W6240">
        <v>15.053474167668064</v>
      </c>
      <c r="X6240">
        <v>83.853150784490921</v>
      </c>
      <c r="Y6240">
        <v>7.9547864198219909</v>
      </c>
      <c r="Z6240">
        <v>18.545865716248763</v>
      </c>
      <c r="AA6240">
        <v>302.27837572767942</v>
      </c>
      <c r="AB6240">
        <v>386.10036338122387</v>
      </c>
      <c r="AC6240">
        <v>1425.0692457022167</v>
      </c>
      <c r="AD6240">
        <v>584.50574469485684</v>
      </c>
      <c r="AE6240">
        <v>2823.3610065942066</v>
      </c>
    </row>
    <row r="6241" spans="1:31" x14ac:dyDescent="0.3">
      <c r="A6241">
        <v>2702011</v>
      </c>
      <c r="B6241">
        <v>1</v>
      </c>
      <c r="C6241" t="s">
        <v>80</v>
      </c>
      <c r="D6241" t="s">
        <v>100</v>
      </c>
      <c r="E6241" t="s">
        <v>160</v>
      </c>
      <c r="F6241" t="s">
        <v>8202</v>
      </c>
      <c r="G6241" t="s">
        <v>346</v>
      </c>
      <c r="H6241" t="s">
        <v>135</v>
      </c>
      <c r="I6241" t="s">
        <v>136</v>
      </c>
      <c r="J6241" t="s">
        <v>137</v>
      </c>
      <c r="K6241" t="s">
        <v>166</v>
      </c>
      <c r="L6241" t="s">
        <v>17389</v>
      </c>
      <c r="M6241" t="s">
        <v>17390</v>
      </c>
      <c r="N6241">
        <v>7.3161111109999997</v>
      </c>
      <c r="O6241">
        <v>6</v>
      </c>
      <c r="P6241">
        <v>445</v>
      </c>
      <c r="Q6241">
        <v>4</v>
      </c>
      <c r="R6241">
        <v>64</v>
      </c>
      <c r="S6241">
        <v>18</v>
      </c>
      <c r="T6241">
        <v>115</v>
      </c>
      <c r="U6241">
        <v>4</v>
      </c>
      <c r="V6241">
        <v>1</v>
      </c>
      <c r="W6241">
        <v>21.491188410645648</v>
      </c>
      <c r="X6241">
        <v>1181.0390256704306</v>
      </c>
      <c r="Y6241">
        <v>25.02578582435623</v>
      </c>
      <c r="Z6241">
        <v>514.70691627428346</v>
      </c>
      <c r="AA6241">
        <v>580.26012222825887</v>
      </c>
      <c r="AB6241">
        <v>724.08967510000593</v>
      </c>
      <c r="AC6241">
        <v>2537.6431002604581</v>
      </c>
      <c r="AD6241">
        <v>1.8987498906657556</v>
      </c>
      <c r="AE6241">
        <v>5586.1545636591045</v>
      </c>
    </row>
    <row r="6242" spans="1:31" x14ac:dyDescent="0.3">
      <c r="A6242">
        <v>2704721</v>
      </c>
      <c r="B6242">
        <v>1</v>
      </c>
      <c r="C6242" t="s">
        <v>80</v>
      </c>
      <c r="D6242" t="s">
        <v>95</v>
      </c>
      <c r="E6242" t="s">
        <v>141</v>
      </c>
      <c r="F6242" t="s">
        <v>17391</v>
      </c>
      <c r="G6242" t="s">
        <v>134</v>
      </c>
      <c r="H6242" t="s">
        <v>135</v>
      </c>
      <c r="I6242" t="s">
        <v>136</v>
      </c>
      <c r="J6242" t="s">
        <v>137</v>
      </c>
      <c r="K6242" t="s">
        <v>138</v>
      </c>
      <c r="L6242" t="s">
        <v>17392</v>
      </c>
      <c r="M6242" t="s">
        <v>17393</v>
      </c>
      <c r="N6242">
        <v>0.16083333299999999</v>
      </c>
      <c r="O6242">
        <v>4</v>
      </c>
      <c r="P6242">
        <v>2253</v>
      </c>
      <c r="Q6242">
        <v>7</v>
      </c>
      <c r="R6242">
        <v>85</v>
      </c>
      <c r="S6242">
        <v>40</v>
      </c>
      <c r="T6242">
        <v>234</v>
      </c>
      <c r="U6242">
        <v>8</v>
      </c>
      <c r="V6242">
        <v>3</v>
      </c>
      <c r="W6242">
        <v>0.1951270216182</v>
      </c>
      <c r="X6242">
        <v>60.645456545655236</v>
      </c>
      <c r="Y6242">
        <v>13.518170956060136</v>
      </c>
      <c r="Z6242">
        <v>4.6897353472460752</v>
      </c>
      <c r="AA6242">
        <v>76.815550179335816</v>
      </c>
      <c r="AB6242">
        <v>50.312111596911478</v>
      </c>
      <c r="AC6242">
        <v>15.225859101687384</v>
      </c>
      <c r="AD6242">
        <v>28.468533716231256</v>
      </c>
      <c r="AE6242">
        <v>249.87054446474556</v>
      </c>
    </row>
    <row r="6243" spans="1:31" x14ac:dyDescent="0.3">
      <c r="A6243">
        <v>2698722</v>
      </c>
      <c r="B6243">
        <v>1</v>
      </c>
      <c r="C6243" t="s">
        <v>80</v>
      </c>
      <c r="D6243" t="s">
        <v>100</v>
      </c>
      <c r="E6243" t="s">
        <v>145</v>
      </c>
      <c r="F6243" t="s">
        <v>17394</v>
      </c>
      <c r="G6243" t="s">
        <v>346</v>
      </c>
      <c r="H6243" t="s">
        <v>135</v>
      </c>
      <c r="I6243" t="s">
        <v>136</v>
      </c>
      <c r="J6243" t="s">
        <v>137</v>
      </c>
      <c r="K6243" t="s">
        <v>166</v>
      </c>
      <c r="L6243" t="s">
        <v>17395</v>
      </c>
      <c r="M6243" t="s">
        <v>17396</v>
      </c>
      <c r="N6243">
        <v>8.0894444439999997</v>
      </c>
      <c r="O6243">
        <v>0</v>
      </c>
      <c r="P6243">
        <v>48</v>
      </c>
      <c r="Q6243">
        <v>0</v>
      </c>
      <c r="R6243">
        <v>21</v>
      </c>
      <c r="S6243">
        <v>0</v>
      </c>
      <c r="T6243">
        <v>20</v>
      </c>
      <c r="U6243">
        <v>0</v>
      </c>
      <c r="V6243">
        <v>0</v>
      </c>
      <c r="W6243">
        <v>0</v>
      </c>
      <c r="X6243">
        <v>110.29294437102212</v>
      </c>
      <c r="Y6243">
        <v>0</v>
      </c>
      <c r="Z6243">
        <v>145.8294361151805</v>
      </c>
      <c r="AA6243">
        <v>0</v>
      </c>
      <c r="AB6243">
        <v>186.30153192186478</v>
      </c>
      <c r="AC6243">
        <v>0</v>
      </c>
      <c r="AD6243">
        <v>0</v>
      </c>
      <c r="AE6243">
        <v>442.42391240806739</v>
      </c>
    </row>
    <row r="6244" spans="1:31" x14ac:dyDescent="0.3">
      <c r="A6244">
        <v>2704391</v>
      </c>
      <c r="B6244">
        <v>1</v>
      </c>
      <c r="C6244" t="s">
        <v>80</v>
      </c>
      <c r="D6244" t="s">
        <v>101</v>
      </c>
      <c r="E6244" t="s">
        <v>160</v>
      </c>
      <c r="F6244" t="s">
        <v>17397</v>
      </c>
      <c r="G6244" t="s">
        <v>165</v>
      </c>
      <c r="H6244" t="s">
        <v>135</v>
      </c>
      <c r="I6244" t="s">
        <v>136</v>
      </c>
      <c r="J6244" t="s">
        <v>137</v>
      </c>
      <c r="K6244" t="s">
        <v>166</v>
      </c>
      <c r="L6244" t="s">
        <v>17398</v>
      </c>
      <c r="M6244" t="s">
        <v>17399</v>
      </c>
      <c r="N6244">
        <v>6.5191666660000003</v>
      </c>
      <c r="O6244">
        <v>0</v>
      </c>
      <c r="P6244">
        <v>277</v>
      </c>
      <c r="Q6244">
        <v>0</v>
      </c>
      <c r="R6244">
        <v>0</v>
      </c>
      <c r="S6244">
        <v>2</v>
      </c>
      <c r="T6244">
        <v>112</v>
      </c>
      <c r="U6244">
        <v>0</v>
      </c>
      <c r="V6244">
        <v>0</v>
      </c>
      <c r="W6244">
        <v>0</v>
      </c>
      <c r="X6244">
        <v>151.94872013782839</v>
      </c>
      <c r="Y6244">
        <v>0</v>
      </c>
      <c r="Z6244">
        <v>0</v>
      </c>
      <c r="AA6244">
        <v>36.557202438741143</v>
      </c>
      <c r="AB6244">
        <v>343.04525454579488</v>
      </c>
      <c r="AC6244">
        <v>0</v>
      </c>
      <c r="AD6244">
        <v>0</v>
      </c>
      <c r="AE6244">
        <v>531.55117712236438</v>
      </c>
    </row>
    <row r="6245" spans="1:31" x14ac:dyDescent="0.3">
      <c r="A6245">
        <v>2704432</v>
      </c>
      <c r="B6245">
        <v>1</v>
      </c>
      <c r="C6245" t="s">
        <v>80</v>
      </c>
      <c r="D6245" t="s">
        <v>92</v>
      </c>
      <c r="E6245" t="s">
        <v>132</v>
      </c>
      <c r="F6245" t="s">
        <v>7885</v>
      </c>
      <c r="G6245" t="s">
        <v>165</v>
      </c>
      <c r="H6245" t="s">
        <v>135</v>
      </c>
      <c r="I6245" t="s">
        <v>136</v>
      </c>
      <c r="J6245" t="s">
        <v>137</v>
      </c>
      <c r="K6245" t="s">
        <v>166</v>
      </c>
      <c r="L6245" t="s">
        <v>17400</v>
      </c>
      <c r="M6245" t="s">
        <v>17401</v>
      </c>
      <c r="N6245">
        <v>8.1561111109999995</v>
      </c>
      <c r="O6245">
        <v>5</v>
      </c>
      <c r="P6245">
        <v>1792</v>
      </c>
      <c r="Q6245">
        <v>1</v>
      </c>
      <c r="R6245">
        <v>0</v>
      </c>
      <c r="S6245">
        <v>4</v>
      </c>
      <c r="T6245">
        <v>17</v>
      </c>
      <c r="U6245">
        <v>0</v>
      </c>
      <c r="V6245">
        <v>0</v>
      </c>
      <c r="W6245">
        <v>68.716720078754747</v>
      </c>
      <c r="X6245">
        <v>1911.557466214746</v>
      </c>
      <c r="Y6245">
        <v>15.133033447197123</v>
      </c>
      <c r="Z6245">
        <v>0</v>
      </c>
      <c r="AA6245">
        <v>203.23246508000284</v>
      </c>
      <c r="AB6245">
        <v>158.26697132557982</v>
      </c>
      <c r="AC6245">
        <v>0</v>
      </c>
      <c r="AD6245">
        <v>0</v>
      </c>
      <c r="AE6245">
        <v>2356.9066561462805</v>
      </c>
    </row>
    <row r="6246" spans="1:31" x14ac:dyDescent="0.3">
      <c r="A6246">
        <v>2704506</v>
      </c>
      <c r="B6246">
        <v>1</v>
      </c>
      <c r="C6246" t="s">
        <v>80</v>
      </c>
      <c r="D6246" t="s">
        <v>97</v>
      </c>
      <c r="E6246" t="s">
        <v>145</v>
      </c>
      <c r="F6246" t="s">
        <v>14427</v>
      </c>
      <c r="G6246" t="s">
        <v>346</v>
      </c>
      <c r="H6246" t="s">
        <v>135</v>
      </c>
      <c r="I6246" t="s">
        <v>136</v>
      </c>
      <c r="J6246" t="s">
        <v>137</v>
      </c>
      <c r="K6246" t="s">
        <v>166</v>
      </c>
      <c r="L6246" t="s">
        <v>17402</v>
      </c>
      <c r="M6246" t="s">
        <v>17192</v>
      </c>
      <c r="N6246">
        <v>6.0944444439999996</v>
      </c>
      <c r="O6246">
        <v>45</v>
      </c>
      <c r="P6246">
        <v>269</v>
      </c>
      <c r="Q6246">
        <v>0</v>
      </c>
      <c r="R6246">
        <v>50</v>
      </c>
      <c r="S6246">
        <v>7</v>
      </c>
      <c r="T6246">
        <v>49</v>
      </c>
      <c r="U6246">
        <v>0</v>
      </c>
      <c r="V6246">
        <v>0</v>
      </c>
      <c r="W6246">
        <v>1484.2871129421774</v>
      </c>
      <c r="X6246">
        <v>2212.8828494648374</v>
      </c>
      <c r="Y6246">
        <v>0</v>
      </c>
      <c r="Z6246">
        <v>212.41876414244243</v>
      </c>
      <c r="AA6246">
        <v>611.08207128983099</v>
      </c>
      <c r="AB6246">
        <v>381.12954152633483</v>
      </c>
      <c r="AC6246">
        <v>0</v>
      </c>
      <c r="AD6246">
        <v>0</v>
      </c>
      <c r="AE6246">
        <v>4901.8003393656227</v>
      </c>
    </row>
    <row r="6247" spans="1:31" x14ac:dyDescent="0.3">
      <c r="A6247">
        <v>2704517</v>
      </c>
      <c r="B6247">
        <v>1</v>
      </c>
      <c r="C6247" t="s">
        <v>80</v>
      </c>
      <c r="D6247" t="s">
        <v>101</v>
      </c>
      <c r="E6247" t="s">
        <v>160</v>
      </c>
      <c r="F6247" t="s">
        <v>17403</v>
      </c>
      <c r="G6247" t="s">
        <v>165</v>
      </c>
      <c r="H6247" t="s">
        <v>135</v>
      </c>
      <c r="I6247" t="s">
        <v>136</v>
      </c>
      <c r="J6247" t="s">
        <v>137</v>
      </c>
      <c r="K6247" t="s">
        <v>166</v>
      </c>
      <c r="L6247" t="s">
        <v>17404</v>
      </c>
      <c r="M6247" t="s">
        <v>17405</v>
      </c>
      <c r="N6247">
        <v>6.0327777769999997</v>
      </c>
      <c r="O6247">
        <v>5</v>
      </c>
      <c r="P6247">
        <v>0</v>
      </c>
      <c r="Q6247">
        <v>2</v>
      </c>
      <c r="R6247">
        <v>0</v>
      </c>
      <c r="S6247">
        <v>21</v>
      </c>
      <c r="T6247">
        <v>0</v>
      </c>
      <c r="U6247">
        <v>0</v>
      </c>
      <c r="V6247">
        <v>0</v>
      </c>
      <c r="W6247">
        <v>282.95070178094392</v>
      </c>
      <c r="X6247">
        <v>0</v>
      </c>
      <c r="Y6247">
        <v>22.710982804642423</v>
      </c>
      <c r="Z6247">
        <v>0</v>
      </c>
      <c r="AA6247">
        <v>1733.2424163825635</v>
      </c>
      <c r="AB6247">
        <v>0</v>
      </c>
      <c r="AC6247">
        <v>0</v>
      </c>
      <c r="AD6247">
        <v>0</v>
      </c>
      <c r="AE6247">
        <v>2038.9041009681498</v>
      </c>
    </row>
    <row r="6248" spans="1:31" x14ac:dyDescent="0.3">
      <c r="A6248">
        <v>2704604</v>
      </c>
      <c r="B6248">
        <v>1</v>
      </c>
      <c r="C6248" t="s">
        <v>81</v>
      </c>
      <c r="D6248" t="s">
        <v>128</v>
      </c>
      <c r="E6248" t="s">
        <v>160</v>
      </c>
      <c r="F6248" t="s">
        <v>17406</v>
      </c>
      <c r="G6248" t="s">
        <v>134</v>
      </c>
      <c r="H6248" t="s">
        <v>135</v>
      </c>
      <c r="I6248" t="s">
        <v>136</v>
      </c>
      <c r="J6248" t="s">
        <v>137</v>
      </c>
      <c r="K6248" t="s">
        <v>138</v>
      </c>
      <c r="L6248" t="s">
        <v>17407</v>
      </c>
      <c r="M6248" t="s">
        <v>17408</v>
      </c>
      <c r="N6248">
        <v>0.44888888799999999</v>
      </c>
      <c r="O6248">
        <v>0</v>
      </c>
      <c r="P6248">
        <v>0</v>
      </c>
      <c r="Q6248">
        <v>0</v>
      </c>
      <c r="R6248">
        <v>0</v>
      </c>
      <c r="S6248">
        <v>12</v>
      </c>
      <c r="T6248">
        <v>1</v>
      </c>
      <c r="U6248">
        <v>20</v>
      </c>
      <c r="V6248">
        <v>0</v>
      </c>
      <c r="W6248">
        <v>0</v>
      </c>
      <c r="X6248">
        <v>0</v>
      </c>
      <c r="Y6248">
        <v>0</v>
      </c>
      <c r="Z6248">
        <v>0</v>
      </c>
      <c r="AA6248">
        <v>34.405430625869037</v>
      </c>
      <c r="AB6248">
        <v>18.447768594601847</v>
      </c>
      <c r="AC6248">
        <v>1256.9048194542709</v>
      </c>
      <c r="AD6248">
        <v>0</v>
      </c>
      <c r="AE6248">
        <v>1309.7580186747418</v>
      </c>
    </row>
    <row r="6249" spans="1:31" x14ac:dyDescent="0.3">
      <c r="A6249">
        <v>2704626</v>
      </c>
      <c r="B6249">
        <v>1</v>
      </c>
      <c r="C6249" t="s">
        <v>80</v>
      </c>
      <c r="D6249" t="s">
        <v>94</v>
      </c>
      <c r="E6249" t="s">
        <v>145</v>
      </c>
      <c r="F6249" t="s">
        <v>17409</v>
      </c>
      <c r="G6249" t="s">
        <v>346</v>
      </c>
      <c r="H6249" t="s">
        <v>135</v>
      </c>
      <c r="I6249" t="s">
        <v>136</v>
      </c>
      <c r="J6249" t="s">
        <v>137</v>
      </c>
      <c r="K6249" t="s">
        <v>166</v>
      </c>
      <c r="L6249" t="s">
        <v>17410</v>
      </c>
      <c r="M6249" t="s">
        <v>17411</v>
      </c>
      <c r="N6249">
        <v>7.7583333330000004</v>
      </c>
      <c r="O6249">
        <v>0</v>
      </c>
      <c r="P6249">
        <v>1284</v>
      </c>
      <c r="Q6249">
        <v>0</v>
      </c>
      <c r="R6249">
        <v>0</v>
      </c>
      <c r="S6249">
        <v>0</v>
      </c>
      <c r="T6249">
        <v>100</v>
      </c>
      <c r="U6249">
        <v>0</v>
      </c>
      <c r="V6249">
        <v>0</v>
      </c>
      <c r="W6249">
        <v>0</v>
      </c>
      <c r="X6249">
        <v>1693.6933082934847</v>
      </c>
      <c r="Y6249">
        <v>0</v>
      </c>
      <c r="Z6249">
        <v>0</v>
      </c>
      <c r="AA6249">
        <v>0</v>
      </c>
      <c r="AB6249">
        <v>648.73743296928569</v>
      </c>
      <c r="AC6249">
        <v>0</v>
      </c>
      <c r="AD6249">
        <v>0</v>
      </c>
      <c r="AE6249">
        <v>2342.4307412627704</v>
      </c>
    </row>
    <row r="6250" spans="1:31" x14ac:dyDescent="0.3">
      <c r="A6250">
        <v>2704669</v>
      </c>
      <c r="B6250">
        <v>1</v>
      </c>
      <c r="C6250" t="s">
        <v>80</v>
      </c>
      <c r="D6250" t="s">
        <v>101</v>
      </c>
      <c r="E6250" t="s">
        <v>145</v>
      </c>
      <c r="F6250" t="s">
        <v>17412</v>
      </c>
      <c r="G6250" t="s">
        <v>176</v>
      </c>
      <c r="H6250" t="s">
        <v>135</v>
      </c>
      <c r="I6250" t="s">
        <v>136</v>
      </c>
      <c r="J6250" t="s">
        <v>137</v>
      </c>
      <c r="K6250" t="s">
        <v>138</v>
      </c>
      <c r="L6250" t="s">
        <v>17413</v>
      </c>
      <c r="M6250" t="s">
        <v>17414</v>
      </c>
      <c r="N6250">
        <v>0.54722222200000004</v>
      </c>
      <c r="O6250">
        <v>0</v>
      </c>
      <c r="P6250">
        <v>234</v>
      </c>
      <c r="Q6250">
        <v>0</v>
      </c>
      <c r="R6250">
        <v>1</v>
      </c>
      <c r="S6250">
        <v>0</v>
      </c>
      <c r="T6250">
        <v>66</v>
      </c>
      <c r="U6250">
        <v>0</v>
      </c>
      <c r="V6250">
        <v>0</v>
      </c>
      <c r="W6250">
        <v>0</v>
      </c>
      <c r="X6250">
        <v>47.529266933855105</v>
      </c>
      <c r="Y6250">
        <v>0</v>
      </c>
      <c r="Z6250">
        <v>8.7220211985540017E-2</v>
      </c>
      <c r="AA6250">
        <v>0</v>
      </c>
      <c r="AB6250">
        <v>35.061937549518255</v>
      </c>
      <c r="AC6250">
        <v>0</v>
      </c>
      <c r="AD6250">
        <v>0</v>
      </c>
      <c r="AE6250">
        <v>82.678424695358899</v>
      </c>
    </row>
    <row r="6251" spans="1:31" x14ac:dyDescent="0.3">
      <c r="A6251">
        <v>2704684</v>
      </c>
      <c r="B6251">
        <v>1</v>
      </c>
      <c r="C6251" t="s">
        <v>81</v>
      </c>
      <c r="D6251" t="s">
        <v>128</v>
      </c>
      <c r="E6251" t="s">
        <v>132</v>
      </c>
      <c r="F6251" t="s">
        <v>5470</v>
      </c>
      <c r="G6251" t="s">
        <v>147</v>
      </c>
      <c r="H6251" t="s">
        <v>135</v>
      </c>
      <c r="I6251" t="s">
        <v>136</v>
      </c>
      <c r="J6251" t="s">
        <v>3</v>
      </c>
      <c r="K6251" t="s">
        <v>138</v>
      </c>
      <c r="L6251" t="s">
        <v>17415</v>
      </c>
      <c r="M6251" t="s">
        <v>17416</v>
      </c>
      <c r="N6251">
        <v>0.31444444399999999</v>
      </c>
      <c r="O6251">
        <v>0</v>
      </c>
      <c r="P6251">
        <v>0</v>
      </c>
      <c r="Q6251">
        <v>0</v>
      </c>
      <c r="R6251">
        <v>0</v>
      </c>
      <c r="S6251">
        <v>13</v>
      </c>
      <c r="T6251">
        <v>0</v>
      </c>
      <c r="U6251">
        <v>25</v>
      </c>
      <c r="V6251">
        <v>0</v>
      </c>
      <c r="W6251">
        <v>0</v>
      </c>
      <c r="X6251">
        <v>0</v>
      </c>
      <c r="Y6251">
        <v>0</v>
      </c>
      <c r="Z6251">
        <v>0</v>
      </c>
      <c r="AA6251">
        <v>216.80974140923476</v>
      </c>
      <c r="AB6251">
        <v>0</v>
      </c>
      <c r="AC6251">
        <v>1365.6747193421675</v>
      </c>
      <c r="AD6251">
        <v>0</v>
      </c>
      <c r="AE6251">
        <v>1582.4844607514021</v>
      </c>
    </row>
    <row r="6252" spans="1:31" x14ac:dyDescent="0.3">
      <c r="A6252">
        <v>2704722</v>
      </c>
      <c r="B6252">
        <v>1</v>
      </c>
      <c r="C6252" t="s">
        <v>80</v>
      </c>
      <c r="D6252" t="s">
        <v>95</v>
      </c>
      <c r="E6252" t="s">
        <v>141</v>
      </c>
      <c r="F6252" t="s">
        <v>17417</v>
      </c>
      <c r="G6252" t="s">
        <v>134</v>
      </c>
      <c r="H6252" t="s">
        <v>135</v>
      </c>
      <c r="I6252" t="s">
        <v>136</v>
      </c>
      <c r="J6252" t="s">
        <v>137</v>
      </c>
      <c r="K6252" t="s">
        <v>138</v>
      </c>
      <c r="L6252" t="s">
        <v>17418</v>
      </c>
      <c r="M6252" t="s">
        <v>17419</v>
      </c>
      <c r="N6252">
        <v>0.26416666599999999</v>
      </c>
      <c r="O6252">
        <v>3</v>
      </c>
      <c r="P6252">
        <v>1299</v>
      </c>
      <c r="Q6252">
        <v>3</v>
      </c>
      <c r="R6252">
        <v>22</v>
      </c>
      <c r="S6252">
        <v>25</v>
      </c>
      <c r="T6252">
        <v>182</v>
      </c>
      <c r="U6252">
        <v>2</v>
      </c>
      <c r="V6252">
        <v>0</v>
      </c>
      <c r="W6252">
        <v>0.42119946521920004</v>
      </c>
      <c r="X6252">
        <v>74.645539121635935</v>
      </c>
      <c r="Y6252">
        <v>1.5353148917352131</v>
      </c>
      <c r="Z6252">
        <v>4.4408710417894062</v>
      </c>
      <c r="AA6252">
        <v>26.628669106237282</v>
      </c>
      <c r="AB6252">
        <v>63.94724478841551</v>
      </c>
      <c r="AC6252">
        <v>27.336796119593519</v>
      </c>
      <c r="AD6252">
        <v>0</v>
      </c>
      <c r="AE6252">
        <v>198.95563453462606</v>
      </c>
    </row>
    <row r="6253" spans="1:31" x14ac:dyDescent="0.3">
      <c r="A6253">
        <v>2704742</v>
      </c>
      <c r="B6253">
        <v>1</v>
      </c>
      <c r="C6253" t="s">
        <v>80</v>
      </c>
      <c r="D6253" t="s">
        <v>102</v>
      </c>
      <c r="E6253" t="s">
        <v>145</v>
      </c>
      <c r="F6253" t="s">
        <v>6545</v>
      </c>
      <c r="G6253" t="s">
        <v>176</v>
      </c>
      <c r="H6253" t="s">
        <v>135</v>
      </c>
      <c r="I6253" t="s">
        <v>136</v>
      </c>
      <c r="J6253" t="s">
        <v>137</v>
      </c>
      <c r="K6253" t="s">
        <v>138</v>
      </c>
      <c r="L6253" t="s">
        <v>17420</v>
      </c>
      <c r="M6253" t="s">
        <v>17421</v>
      </c>
      <c r="N6253">
        <v>2.2136111110000001</v>
      </c>
      <c r="O6253">
        <v>1</v>
      </c>
      <c r="P6253">
        <v>826</v>
      </c>
      <c r="Q6253">
        <v>1</v>
      </c>
      <c r="R6253">
        <v>13</v>
      </c>
      <c r="S6253">
        <v>2</v>
      </c>
      <c r="T6253">
        <v>64</v>
      </c>
      <c r="U6253">
        <v>0</v>
      </c>
      <c r="V6253">
        <v>0</v>
      </c>
      <c r="W6253">
        <v>0.68024926883187398</v>
      </c>
      <c r="X6253">
        <v>199.48878767001003</v>
      </c>
      <c r="Y6253">
        <v>0.60947831595847179</v>
      </c>
      <c r="Z6253">
        <v>29.952423478908873</v>
      </c>
      <c r="AA6253">
        <v>34.421781374663297</v>
      </c>
      <c r="AB6253">
        <v>73.911610821152294</v>
      </c>
      <c r="AC6253">
        <v>0</v>
      </c>
      <c r="AD6253">
        <v>0</v>
      </c>
      <c r="AE6253">
        <v>339.06433092952489</v>
      </c>
    </row>
    <row r="6254" spans="1:31" x14ac:dyDescent="0.3">
      <c r="A6254">
        <v>2704781</v>
      </c>
      <c r="B6254">
        <v>1</v>
      </c>
      <c r="C6254" t="s">
        <v>81</v>
      </c>
      <c r="D6254" t="s">
        <v>112</v>
      </c>
      <c r="E6254" t="s">
        <v>160</v>
      </c>
      <c r="F6254" t="s">
        <v>5602</v>
      </c>
      <c r="G6254" t="s">
        <v>409</v>
      </c>
      <c r="H6254" t="s">
        <v>135</v>
      </c>
      <c r="I6254" t="s">
        <v>136</v>
      </c>
      <c r="J6254" t="s">
        <v>137</v>
      </c>
      <c r="K6254" t="s">
        <v>138</v>
      </c>
      <c r="L6254" t="s">
        <v>17422</v>
      </c>
      <c r="M6254" t="s">
        <v>17423</v>
      </c>
      <c r="N6254">
        <v>0.100277777</v>
      </c>
      <c r="O6254">
        <v>0</v>
      </c>
      <c r="P6254">
        <v>576</v>
      </c>
      <c r="Q6254">
        <v>3</v>
      </c>
      <c r="R6254">
        <v>18</v>
      </c>
      <c r="S6254">
        <v>2</v>
      </c>
      <c r="T6254">
        <v>18</v>
      </c>
      <c r="U6254">
        <v>0</v>
      </c>
      <c r="V6254">
        <v>0</v>
      </c>
      <c r="W6254">
        <v>0</v>
      </c>
      <c r="X6254">
        <v>4.108954350737049</v>
      </c>
      <c r="Y6254">
        <v>1.4947932765995888</v>
      </c>
      <c r="Z6254">
        <v>0.7344453197310119</v>
      </c>
      <c r="AA6254">
        <v>1.1077615230547659</v>
      </c>
      <c r="AB6254">
        <v>0.64953830609736218</v>
      </c>
      <c r="AC6254">
        <v>0</v>
      </c>
      <c r="AD6254">
        <v>0</v>
      </c>
      <c r="AE6254">
        <v>8.0954927762197784</v>
      </c>
    </row>
    <row r="6255" spans="1:31" x14ac:dyDescent="0.3">
      <c r="A6255">
        <v>2704783</v>
      </c>
      <c r="B6255">
        <v>1</v>
      </c>
      <c r="C6255" t="s">
        <v>81</v>
      </c>
      <c r="D6255" t="s">
        <v>113</v>
      </c>
      <c r="E6255" t="s">
        <v>145</v>
      </c>
      <c r="F6255" t="s">
        <v>17424</v>
      </c>
      <c r="G6255" t="s">
        <v>134</v>
      </c>
      <c r="H6255" t="s">
        <v>135</v>
      </c>
      <c r="I6255" t="s">
        <v>136</v>
      </c>
      <c r="J6255" t="s">
        <v>137</v>
      </c>
      <c r="K6255" t="s">
        <v>138</v>
      </c>
      <c r="L6255" t="s">
        <v>17425</v>
      </c>
      <c r="M6255" t="s">
        <v>17426</v>
      </c>
      <c r="N6255">
        <v>0.87777777700000004</v>
      </c>
      <c r="O6255">
        <v>0</v>
      </c>
      <c r="P6255">
        <v>364</v>
      </c>
      <c r="Q6255">
        <v>0</v>
      </c>
      <c r="R6255">
        <v>0</v>
      </c>
      <c r="S6255">
        <v>1</v>
      </c>
      <c r="T6255">
        <v>108</v>
      </c>
      <c r="U6255">
        <v>0</v>
      </c>
      <c r="V6255">
        <v>0</v>
      </c>
      <c r="W6255">
        <v>0</v>
      </c>
      <c r="X6255">
        <v>61.242876071109222</v>
      </c>
      <c r="Y6255">
        <v>0</v>
      </c>
      <c r="Z6255">
        <v>0</v>
      </c>
      <c r="AA6255">
        <v>11.86581315012414</v>
      </c>
      <c r="AB6255">
        <v>112.48459345826001</v>
      </c>
      <c r="AC6255">
        <v>0</v>
      </c>
      <c r="AD6255">
        <v>0</v>
      </c>
      <c r="AE6255">
        <v>185.59328267949337</v>
      </c>
    </row>
    <row r="6256" spans="1:31" x14ac:dyDescent="0.3">
      <c r="A6256">
        <v>2704828</v>
      </c>
      <c r="B6256">
        <v>1</v>
      </c>
      <c r="C6256" t="s">
        <v>80</v>
      </c>
      <c r="D6256" t="s">
        <v>101</v>
      </c>
      <c r="E6256" t="s">
        <v>145</v>
      </c>
      <c r="F6256" t="s">
        <v>17427</v>
      </c>
      <c r="G6256" t="s">
        <v>176</v>
      </c>
      <c r="H6256" t="s">
        <v>135</v>
      </c>
      <c r="I6256" t="s">
        <v>136</v>
      </c>
      <c r="J6256" t="s">
        <v>137</v>
      </c>
      <c r="K6256" t="s">
        <v>138</v>
      </c>
      <c r="L6256" t="s">
        <v>17428</v>
      </c>
      <c r="M6256" t="s">
        <v>17429</v>
      </c>
      <c r="N6256">
        <v>1.314444444</v>
      </c>
      <c r="O6256">
        <v>7</v>
      </c>
      <c r="P6256">
        <v>255</v>
      </c>
      <c r="Q6256">
        <v>4</v>
      </c>
      <c r="R6256">
        <v>63</v>
      </c>
      <c r="S6256">
        <v>25</v>
      </c>
      <c r="T6256">
        <v>60</v>
      </c>
      <c r="U6256">
        <v>2</v>
      </c>
      <c r="V6256">
        <v>1</v>
      </c>
      <c r="W6256">
        <v>1.6954616314897284</v>
      </c>
      <c r="X6256">
        <v>106.20137360656513</v>
      </c>
      <c r="Y6256">
        <v>7.094073333144471</v>
      </c>
      <c r="Z6256">
        <v>24.889275703258537</v>
      </c>
      <c r="AA6256">
        <v>126.42893820143046</v>
      </c>
      <c r="AB6256">
        <v>128.58360955165949</v>
      </c>
      <c r="AC6256">
        <v>23.396894684508311</v>
      </c>
      <c r="AD6256">
        <v>0</v>
      </c>
      <c r="AE6256">
        <v>418.28962671205613</v>
      </c>
    </row>
    <row r="6257" spans="1:31" x14ac:dyDescent="0.3">
      <c r="A6257">
        <v>2704869</v>
      </c>
      <c r="B6257">
        <v>1</v>
      </c>
      <c r="C6257" t="s">
        <v>81</v>
      </c>
      <c r="D6257" t="s">
        <v>121</v>
      </c>
      <c r="E6257" t="s">
        <v>132</v>
      </c>
      <c r="F6257" t="s">
        <v>17430</v>
      </c>
      <c r="G6257" t="s">
        <v>134</v>
      </c>
      <c r="H6257" t="s">
        <v>135</v>
      </c>
      <c r="I6257" t="s">
        <v>136</v>
      </c>
      <c r="J6257" t="s">
        <v>137</v>
      </c>
      <c r="K6257" t="s">
        <v>138</v>
      </c>
      <c r="L6257" t="s">
        <v>17256</v>
      </c>
      <c r="M6257" t="s">
        <v>17431</v>
      </c>
      <c r="N6257">
        <v>2.8311111109999998</v>
      </c>
      <c r="O6257">
        <v>0</v>
      </c>
      <c r="P6257">
        <v>374</v>
      </c>
      <c r="Q6257">
        <v>0</v>
      </c>
      <c r="R6257">
        <v>14</v>
      </c>
      <c r="S6257">
        <v>0</v>
      </c>
      <c r="T6257">
        <v>18</v>
      </c>
      <c r="U6257">
        <v>0</v>
      </c>
      <c r="V6257">
        <v>0</v>
      </c>
      <c r="W6257">
        <v>0</v>
      </c>
      <c r="X6257">
        <v>147.54272904516196</v>
      </c>
      <c r="Y6257">
        <v>0</v>
      </c>
      <c r="Z6257">
        <v>32.618092063960901</v>
      </c>
      <c r="AA6257">
        <v>0</v>
      </c>
      <c r="AB6257">
        <v>52.619101961970514</v>
      </c>
      <c r="AC6257">
        <v>0</v>
      </c>
      <c r="AD6257">
        <v>0</v>
      </c>
      <c r="AE6257">
        <v>232.77992307109338</v>
      </c>
    </row>
    <row r="6258" spans="1:31" x14ac:dyDescent="0.3">
      <c r="A6258">
        <v>2704910</v>
      </c>
      <c r="B6258">
        <v>1</v>
      </c>
      <c r="C6258" t="s">
        <v>80</v>
      </c>
      <c r="D6258" t="s">
        <v>94</v>
      </c>
      <c r="E6258" t="s">
        <v>145</v>
      </c>
      <c r="F6258" t="s">
        <v>17432</v>
      </c>
      <c r="G6258" t="s">
        <v>134</v>
      </c>
      <c r="H6258" t="s">
        <v>135</v>
      </c>
      <c r="I6258" t="s">
        <v>169</v>
      </c>
      <c r="J6258" t="s">
        <v>137</v>
      </c>
      <c r="K6258" t="s">
        <v>138</v>
      </c>
      <c r="L6258" t="s">
        <v>17433</v>
      </c>
      <c r="M6258" t="s">
        <v>17434</v>
      </c>
      <c r="N6258">
        <v>2.1111110999999998E-2</v>
      </c>
      <c r="O6258">
        <v>0</v>
      </c>
      <c r="P6258">
        <v>2863</v>
      </c>
      <c r="Q6258">
        <v>0</v>
      </c>
      <c r="R6258">
        <v>15</v>
      </c>
      <c r="S6258">
        <v>1</v>
      </c>
      <c r="T6258">
        <v>990</v>
      </c>
      <c r="U6258">
        <v>0</v>
      </c>
      <c r="V6258">
        <v>0</v>
      </c>
      <c r="W6258">
        <v>0</v>
      </c>
      <c r="X6258">
        <v>10.494453453179759</v>
      </c>
      <c r="Y6258">
        <v>0</v>
      </c>
      <c r="Z6258">
        <v>0.10464078212369778</v>
      </c>
      <c r="AA6258">
        <v>2.9050776560000005E-2</v>
      </c>
      <c r="AB6258">
        <v>10.475053271805411</v>
      </c>
      <c r="AC6258">
        <v>0</v>
      </c>
      <c r="AD6258">
        <v>0</v>
      </c>
      <c r="AE6258">
        <v>21.103198283668867</v>
      </c>
    </row>
    <row r="6259" spans="1:31" x14ac:dyDescent="0.3">
      <c r="A6259">
        <v>2704966</v>
      </c>
      <c r="B6259">
        <v>1</v>
      </c>
      <c r="C6259" t="s">
        <v>81</v>
      </c>
      <c r="D6259" t="s">
        <v>120</v>
      </c>
      <c r="E6259" t="s">
        <v>145</v>
      </c>
      <c r="F6259" t="s">
        <v>17435</v>
      </c>
      <c r="G6259" t="s">
        <v>176</v>
      </c>
      <c r="H6259" t="s">
        <v>135</v>
      </c>
      <c r="I6259" t="s">
        <v>136</v>
      </c>
      <c r="J6259" t="s">
        <v>137</v>
      </c>
      <c r="K6259" t="s">
        <v>138</v>
      </c>
      <c r="L6259" t="s">
        <v>17436</v>
      </c>
      <c r="M6259" t="s">
        <v>17437</v>
      </c>
      <c r="N6259">
        <v>0.816111111</v>
      </c>
      <c r="O6259">
        <v>0</v>
      </c>
      <c r="P6259">
        <v>0</v>
      </c>
      <c r="Q6259">
        <v>0</v>
      </c>
      <c r="R6259">
        <v>8</v>
      </c>
      <c r="S6259">
        <v>0</v>
      </c>
      <c r="T6259">
        <v>0</v>
      </c>
      <c r="U6259">
        <v>0</v>
      </c>
      <c r="V6259">
        <v>0</v>
      </c>
      <c r="W6259">
        <v>0</v>
      </c>
      <c r="X6259">
        <v>0</v>
      </c>
      <c r="Y6259">
        <v>0</v>
      </c>
      <c r="Z6259">
        <v>0.32582924132838925</v>
      </c>
      <c r="AA6259">
        <v>0</v>
      </c>
      <c r="AB6259">
        <v>0</v>
      </c>
      <c r="AC6259">
        <v>0</v>
      </c>
      <c r="AD6259">
        <v>0</v>
      </c>
      <c r="AE6259">
        <v>0.32582924132838925</v>
      </c>
    </row>
    <row r="6260" spans="1:31" x14ac:dyDescent="0.3">
      <c r="A6260">
        <v>2704966</v>
      </c>
      <c r="B6260">
        <v>2</v>
      </c>
      <c r="C6260" t="s">
        <v>81</v>
      </c>
      <c r="D6260" t="s">
        <v>120</v>
      </c>
      <c r="E6260" t="s">
        <v>132</v>
      </c>
      <c r="F6260" t="s">
        <v>199</v>
      </c>
      <c r="G6260" t="s">
        <v>176</v>
      </c>
      <c r="H6260" t="s">
        <v>135</v>
      </c>
      <c r="I6260" t="s">
        <v>136</v>
      </c>
      <c r="J6260" t="s">
        <v>137</v>
      </c>
      <c r="K6260" t="s">
        <v>138</v>
      </c>
      <c r="L6260" t="s">
        <v>17437</v>
      </c>
      <c r="M6260" t="s">
        <v>17438</v>
      </c>
      <c r="N6260">
        <v>0.82027777700000004</v>
      </c>
      <c r="O6260">
        <v>1</v>
      </c>
      <c r="P6260">
        <v>964</v>
      </c>
      <c r="Q6260">
        <v>40</v>
      </c>
      <c r="R6260">
        <v>66</v>
      </c>
      <c r="S6260">
        <v>5</v>
      </c>
      <c r="T6260">
        <v>72</v>
      </c>
      <c r="U6260">
        <v>1</v>
      </c>
      <c r="V6260">
        <v>1</v>
      </c>
      <c r="W6260">
        <v>20.736881323269436</v>
      </c>
      <c r="X6260">
        <v>146.56319374242759</v>
      </c>
      <c r="Y6260">
        <v>20.790153811114823</v>
      </c>
      <c r="Z6260">
        <v>22.348649279329134</v>
      </c>
      <c r="AA6260">
        <v>6.6194358105280919</v>
      </c>
      <c r="AB6260">
        <v>27.061528195322452</v>
      </c>
      <c r="AC6260">
        <v>9.3212026139128383</v>
      </c>
      <c r="AD6260">
        <v>36.594993870455852</v>
      </c>
      <c r="AE6260">
        <v>290.03603864636023</v>
      </c>
    </row>
    <row r="6261" spans="1:31" x14ac:dyDescent="0.3">
      <c r="A6261">
        <v>2704980</v>
      </c>
      <c r="B6261">
        <v>1</v>
      </c>
      <c r="C6261" t="s">
        <v>81</v>
      </c>
      <c r="D6261" t="s">
        <v>112</v>
      </c>
      <c r="E6261" t="s">
        <v>160</v>
      </c>
      <c r="F6261" t="s">
        <v>17439</v>
      </c>
      <c r="G6261" t="s">
        <v>134</v>
      </c>
      <c r="H6261" t="s">
        <v>135</v>
      </c>
      <c r="I6261" t="s">
        <v>136</v>
      </c>
      <c r="J6261" t="s">
        <v>137</v>
      </c>
      <c r="K6261" t="s">
        <v>138</v>
      </c>
      <c r="L6261" t="s">
        <v>17440</v>
      </c>
      <c r="M6261" t="s">
        <v>17441</v>
      </c>
      <c r="N6261">
        <v>0.109444444</v>
      </c>
      <c r="O6261">
        <v>1</v>
      </c>
      <c r="P6261">
        <v>449</v>
      </c>
      <c r="Q6261">
        <v>20</v>
      </c>
      <c r="R6261">
        <v>201</v>
      </c>
      <c r="S6261">
        <v>17</v>
      </c>
      <c r="T6261">
        <v>79</v>
      </c>
      <c r="U6261">
        <v>3</v>
      </c>
      <c r="V6261">
        <v>0</v>
      </c>
      <c r="W6261">
        <v>2.2107374803333333E-2</v>
      </c>
      <c r="X6261">
        <v>8.5553625932852935</v>
      </c>
      <c r="Y6261">
        <v>39.797699000759458</v>
      </c>
      <c r="Z6261">
        <v>11.189716849568557</v>
      </c>
      <c r="AA6261">
        <v>15.564316714019492</v>
      </c>
      <c r="AB6261">
        <v>5.1655942122684051</v>
      </c>
      <c r="AC6261">
        <v>5.5687606729704919</v>
      </c>
      <c r="AD6261">
        <v>0</v>
      </c>
      <c r="AE6261">
        <v>85.86355741767504</v>
      </c>
    </row>
    <row r="6262" spans="1:31" x14ac:dyDescent="0.3">
      <c r="A6262">
        <v>2704981</v>
      </c>
      <c r="B6262">
        <v>1</v>
      </c>
      <c r="C6262" t="s">
        <v>80</v>
      </c>
      <c r="D6262" t="s">
        <v>105</v>
      </c>
      <c r="E6262" t="s">
        <v>184</v>
      </c>
      <c r="F6262" t="s">
        <v>17442</v>
      </c>
      <c r="G6262" t="s">
        <v>409</v>
      </c>
      <c r="H6262" t="s">
        <v>187</v>
      </c>
      <c r="I6262" t="s">
        <v>136</v>
      </c>
      <c r="J6262" t="s">
        <v>137</v>
      </c>
      <c r="K6262" t="s">
        <v>138</v>
      </c>
      <c r="L6262" t="s">
        <v>17443</v>
      </c>
      <c r="M6262" t="s">
        <v>17444</v>
      </c>
      <c r="N6262">
        <v>0.773888888</v>
      </c>
      <c r="O6262">
        <v>0</v>
      </c>
      <c r="P6262">
        <v>105</v>
      </c>
      <c r="Q6262">
        <v>0</v>
      </c>
      <c r="R6262">
        <v>13</v>
      </c>
      <c r="S6262">
        <v>0</v>
      </c>
      <c r="T6262">
        <v>18</v>
      </c>
      <c r="U6262">
        <v>0</v>
      </c>
      <c r="V6262">
        <v>0</v>
      </c>
      <c r="W6262">
        <v>0</v>
      </c>
      <c r="X6262">
        <v>19.357451638869136</v>
      </c>
      <c r="Y6262">
        <v>0</v>
      </c>
      <c r="Z6262">
        <v>2.3998015653913005</v>
      </c>
      <c r="AA6262">
        <v>0</v>
      </c>
      <c r="AB6262">
        <v>6.6893522887456722</v>
      </c>
      <c r="AC6262">
        <v>0</v>
      </c>
      <c r="AD6262">
        <v>0</v>
      </c>
      <c r="AE6262">
        <v>28.446605493006111</v>
      </c>
    </row>
    <row r="6263" spans="1:31" x14ac:dyDescent="0.3">
      <c r="A6263">
        <v>2702385</v>
      </c>
      <c r="B6263">
        <v>1</v>
      </c>
      <c r="C6263" t="s">
        <v>80</v>
      </c>
      <c r="D6263" t="s">
        <v>93</v>
      </c>
      <c r="E6263" t="s">
        <v>160</v>
      </c>
      <c r="F6263" t="s">
        <v>6601</v>
      </c>
      <c r="G6263" t="s">
        <v>346</v>
      </c>
      <c r="H6263" t="s">
        <v>135</v>
      </c>
      <c r="I6263" t="s">
        <v>136</v>
      </c>
      <c r="J6263" t="s">
        <v>137</v>
      </c>
      <c r="K6263" t="s">
        <v>166</v>
      </c>
      <c r="L6263" t="s">
        <v>17445</v>
      </c>
      <c r="M6263" t="s">
        <v>17446</v>
      </c>
      <c r="N6263">
        <v>8.0613888879999998</v>
      </c>
      <c r="O6263">
        <v>3</v>
      </c>
      <c r="P6263">
        <v>5</v>
      </c>
      <c r="Q6263">
        <v>39</v>
      </c>
      <c r="R6263">
        <v>2</v>
      </c>
      <c r="S6263">
        <v>10</v>
      </c>
      <c r="T6263">
        <v>12</v>
      </c>
      <c r="U6263">
        <v>1</v>
      </c>
      <c r="V6263">
        <v>0</v>
      </c>
      <c r="W6263">
        <v>30.267030447099017</v>
      </c>
      <c r="X6263">
        <v>17.647048987292724</v>
      </c>
      <c r="Y6263">
        <v>2485.6754091174275</v>
      </c>
      <c r="Z6263">
        <v>17.418391864252502</v>
      </c>
      <c r="AA6263">
        <v>313.0323388299899</v>
      </c>
      <c r="AB6263">
        <v>149.61586473618186</v>
      </c>
      <c r="AC6263">
        <v>150.50513671381185</v>
      </c>
      <c r="AD6263">
        <v>0</v>
      </c>
      <c r="AE6263">
        <v>3164.1612206960549</v>
      </c>
    </row>
    <row r="6264" spans="1:31" x14ac:dyDescent="0.3">
      <c r="A6264">
        <v>2702596</v>
      </c>
      <c r="B6264">
        <v>1</v>
      </c>
      <c r="C6264" t="s">
        <v>80</v>
      </c>
      <c r="D6264" t="s">
        <v>101</v>
      </c>
      <c r="E6264" t="s">
        <v>145</v>
      </c>
      <c r="F6264" t="s">
        <v>17447</v>
      </c>
      <c r="G6264" t="s">
        <v>176</v>
      </c>
      <c r="H6264" t="s">
        <v>135</v>
      </c>
      <c r="I6264" t="s">
        <v>136</v>
      </c>
      <c r="J6264" t="s">
        <v>137</v>
      </c>
      <c r="K6264" t="s">
        <v>138</v>
      </c>
      <c r="L6264" t="s">
        <v>17448</v>
      </c>
      <c r="M6264" t="s">
        <v>17449</v>
      </c>
      <c r="N6264">
        <v>3.3424999999999998</v>
      </c>
      <c r="O6264">
        <v>14</v>
      </c>
      <c r="P6264">
        <v>39</v>
      </c>
      <c r="Q6264">
        <v>17</v>
      </c>
      <c r="R6264">
        <v>0</v>
      </c>
      <c r="S6264">
        <v>10</v>
      </c>
      <c r="T6264">
        <v>1</v>
      </c>
      <c r="U6264">
        <v>0</v>
      </c>
      <c r="V6264">
        <v>0</v>
      </c>
      <c r="W6264">
        <v>63.804541057097403</v>
      </c>
      <c r="X6264">
        <v>24.67255242048001</v>
      </c>
      <c r="Y6264">
        <v>25.719810146743253</v>
      </c>
      <c r="Z6264">
        <v>0</v>
      </c>
      <c r="AA6264">
        <v>38.108817560565399</v>
      </c>
      <c r="AB6264">
        <v>4.8287754528000004</v>
      </c>
      <c r="AC6264">
        <v>0</v>
      </c>
      <c r="AD6264">
        <v>0</v>
      </c>
      <c r="AE6264">
        <v>157.13449663768606</v>
      </c>
    </row>
    <row r="6265" spans="1:31" x14ac:dyDescent="0.3">
      <c r="A6265">
        <v>2702717</v>
      </c>
      <c r="B6265">
        <v>1</v>
      </c>
      <c r="C6265" t="s">
        <v>81</v>
      </c>
      <c r="D6265" t="s">
        <v>126</v>
      </c>
      <c r="E6265" t="s">
        <v>145</v>
      </c>
      <c r="F6265" t="s">
        <v>17450</v>
      </c>
      <c r="G6265" t="s">
        <v>134</v>
      </c>
      <c r="H6265" t="s">
        <v>135</v>
      </c>
      <c r="I6265" t="s">
        <v>136</v>
      </c>
      <c r="J6265" t="s">
        <v>137</v>
      </c>
      <c r="K6265" t="s">
        <v>138</v>
      </c>
      <c r="L6265" t="s">
        <v>17451</v>
      </c>
      <c r="M6265" t="s">
        <v>17452</v>
      </c>
      <c r="N6265">
        <v>0.52111111099999996</v>
      </c>
      <c r="O6265">
        <v>0</v>
      </c>
      <c r="P6265">
        <v>599</v>
      </c>
      <c r="Q6265">
        <v>3</v>
      </c>
      <c r="R6265">
        <v>104</v>
      </c>
      <c r="S6265">
        <v>0</v>
      </c>
      <c r="T6265">
        <v>40</v>
      </c>
      <c r="U6265">
        <v>0</v>
      </c>
      <c r="V6265">
        <v>0</v>
      </c>
      <c r="W6265">
        <v>0</v>
      </c>
      <c r="X6265">
        <v>39.53602967529072</v>
      </c>
      <c r="Y6265">
        <v>7.4009716074488408</v>
      </c>
      <c r="Z6265">
        <v>27.713850180138866</v>
      </c>
      <c r="AA6265">
        <v>0</v>
      </c>
      <c r="AB6265">
        <v>19.819776472694425</v>
      </c>
      <c r="AC6265">
        <v>0</v>
      </c>
      <c r="AD6265">
        <v>0</v>
      </c>
      <c r="AE6265">
        <v>94.47062793557285</v>
      </c>
    </row>
    <row r="6266" spans="1:31" x14ac:dyDescent="0.3">
      <c r="A6266">
        <v>2702725</v>
      </c>
      <c r="B6266">
        <v>1</v>
      </c>
      <c r="C6266" t="s">
        <v>81</v>
      </c>
      <c r="D6266" t="s">
        <v>118</v>
      </c>
      <c r="E6266" t="s">
        <v>145</v>
      </c>
      <c r="F6266" t="s">
        <v>17453</v>
      </c>
      <c r="G6266" t="s">
        <v>176</v>
      </c>
      <c r="H6266" t="s">
        <v>135</v>
      </c>
      <c r="I6266" t="s">
        <v>136</v>
      </c>
      <c r="J6266" t="s">
        <v>137</v>
      </c>
      <c r="K6266" t="s">
        <v>138</v>
      </c>
      <c r="L6266" t="s">
        <v>17454</v>
      </c>
      <c r="M6266" t="s">
        <v>17455</v>
      </c>
      <c r="N6266">
        <v>1.510277777</v>
      </c>
      <c r="O6266">
        <v>0</v>
      </c>
      <c r="P6266">
        <v>0</v>
      </c>
      <c r="Q6266">
        <v>12</v>
      </c>
      <c r="R6266">
        <v>0</v>
      </c>
      <c r="S6266">
        <v>1</v>
      </c>
      <c r="T6266">
        <v>0</v>
      </c>
      <c r="U6266">
        <v>0</v>
      </c>
      <c r="V6266">
        <v>0</v>
      </c>
      <c r="W6266">
        <v>0</v>
      </c>
      <c r="X6266">
        <v>0</v>
      </c>
      <c r="Y6266">
        <v>44.556235829626424</v>
      </c>
      <c r="Z6266">
        <v>0</v>
      </c>
      <c r="AA6266">
        <v>1.0624774869549052</v>
      </c>
      <c r="AB6266">
        <v>0</v>
      </c>
      <c r="AC6266">
        <v>0</v>
      </c>
      <c r="AD6266">
        <v>0</v>
      </c>
      <c r="AE6266">
        <v>45.618713316581328</v>
      </c>
    </row>
    <row r="6267" spans="1:31" x14ac:dyDescent="0.3">
      <c r="A6267">
        <v>2702768</v>
      </c>
      <c r="B6267">
        <v>1</v>
      </c>
      <c r="C6267" t="s">
        <v>80</v>
      </c>
      <c r="D6267" t="s">
        <v>101</v>
      </c>
      <c r="E6267" t="s">
        <v>145</v>
      </c>
      <c r="F6267" t="s">
        <v>703</v>
      </c>
      <c r="G6267" t="s">
        <v>176</v>
      </c>
      <c r="H6267" t="s">
        <v>135</v>
      </c>
      <c r="I6267" t="s">
        <v>136</v>
      </c>
      <c r="J6267" t="s">
        <v>137</v>
      </c>
      <c r="K6267" t="s">
        <v>138</v>
      </c>
      <c r="L6267" t="s">
        <v>17456</v>
      </c>
      <c r="M6267" t="s">
        <v>17457</v>
      </c>
      <c r="N6267">
        <v>1.152222222</v>
      </c>
      <c r="O6267">
        <v>3</v>
      </c>
      <c r="P6267">
        <v>17</v>
      </c>
      <c r="Q6267">
        <v>4</v>
      </c>
      <c r="R6267">
        <v>4</v>
      </c>
      <c r="S6267">
        <v>12</v>
      </c>
      <c r="T6267">
        <v>7</v>
      </c>
      <c r="U6267">
        <v>2</v>
      </c>
      <c r="V6267">
        <v>0</v>
      </c>
      <c r="W6267">
        <v>1.095644084501229</v>
      </c>
      <c r="X6267">
        <v>5.3606932749558407</v>
      </c>
      <c r="Y6267">
        <v>6.1567970230438194</v>
      </c>
      <c r="Z6267">
        <v>3.479719434876273</v>
      </c>
      <c r="AA6267">
        <v>63.689226739426445</v>
      </c>
      <c r="AB6267">
        <v>31.926871276830084</v>
      </c>
      <c r="AC6267">
        <v>12.836390029440969</v>
      </c>
      <c r="AD6267">
        <v>0</v>
      </c>
      <c r="AE6267">
        <v>124.54534186307465</v>
      </c>
    </row>
    <row r="6268" spans="1:31" x14ac:dyDescent="0.3">
      <c r="A6268">
        <v>2702941</v>
      </c>
      <c r="B6268">
        <v>1</v>
      </c>
      <c r="C6268" t="s">
        <v>81</v>
      </c>
      <c r="D6268" t="s">
        <v>113</v>
      </c>
      <c r="E6268" t="s">
        <v>145</v>
      </c>
      <c r="F6268" t="s">
        <v>17458</v>
      </c>
      <c r="G6268" t="s">
        <v>176</v>
      </c>
      <c r="H6268" t="s">
        <v>135</v>
      </c>
      <c r="I6268" t="s">
        <v>136</v>
      </c>
      <c r="J6268" t="s">
        <v>137</v>
      </c>
      <c r="K6268" t="s">
        <v>138</v>
      </c>
      <c r="L6268" t="s">
        <v>17459</v>
      </c>
      <c r="M6268" t="s">
        <v>17460</v>
      </c>
      <c r="N6268">
        <v>1.3955555550000001</v>
      </c>
      <c r="O6268">
        <v>0</v>
      </c>
      <c r="P6268">
        <v>360</v>
      </c>
      <c r="Q6268">
        <v>0</v>
      </c>
      <c r="R6268">
        <v>6</v>
      </c>
      <c r="S6268">
        <v>2</v>
      </c>
      <c r="T6268">
        <v>24</v>
      </c>
      <c r="U6268">
        <v>0</v>
      </c>
      <c r="V6268">
        <v>0</v>
      </c>
      <c r="W6268">
        <v>0</v>
      </c>
      <c r="X6268">
        <v>76.308485872424157</v>
      </c>
      <c r="Y6268">
        <v>0</v>
      </c>
      <c r="Z6268">
        <v>3.9893410029224148</v>
      </c>
      <c r="AA6268">
        <v>283.25016862929948</v>
      </c>
      <c r="AB6268">
        <v>16.131441628655924</v>
      </c>
      <c r="AC6268">
        <v>0</v>
      </c>
      <c r="AD6268">
        <v>0</v>
      </c>
      <c r="AE6268">
        <v>379.67943713330197</v>
      </c>
    </row>
    <row r="6269" spans="1:31" x14ac:dyDescent="0.3">
      <c r="A6269">
        <v>2704825</v>
      </c>
      <c r="B6269">
        <v>1</v>
      </c>
      <c r="C6269" t="s">
        <v>80</v>
      </c>
      <c r="D6269" t="s">
        <v>94</v>
      </c>
      <c r="E6269" t="s">
        <v>213</v>
      </c>
      <c r="F6269" t="s">
        <v>17461</v>
      </c>
      <c r="G6269" t="s">
        <v>147</v>
      </c>
      <c r="H6269" t="s">
        <v>187</v>
      </c>
      <c r="I6269" t="s">
        <v>136</v>
      </c>
      <c r="J6269" t="s">
        <v>3</v>
      </c>
      <c r="K6269" t="s">
        <v>138</v>
      </c>
      <c r="L6269" t="s">
        <v>17462</v>
      </c>
      <c r="M6269" t="s">
        <v>17463</v>
      </c>
      <c r="N6269">
        <v>5.7694444440000003</v>
      </c>
      <c r="O6269">
        <v>0</v>
      </c>
      <c r="P6269">
        <v>0</v>
      </c>
      <c r="Q6269">
        <v>0</v>
      </c>
      <c r="R6269">
        <v>0</v>
      </c>
      <c r="S6269">
        <v>0</v>
      </c>
      <c r="T6269">
        <v>1</v>
      </c>
      <c r="U6269">
        <v>0</v>
      </c>
      <c r="V6269">
        <v>0</v>
      </c>
      <c r="W6269">
        <v>0</v>
      </c>
      <c r="X6269">
        <v>0</v>
      </c>
      <c r="Y6269">
        <v>0</v>
      </c>
      <c r="Z6269">
        <v>0</v>
      </c>
      <c r="AA6269">
        <v>0</v>
      </c>
      <c r="AB6269">
        <v>12.085185739170765</v>
      </c>
      <c r="AC6269">
        <v>0</v>
      </c>
      <c r="AD6269">
        <v>0</v>
      </c>
      <c r="AE6269">
        <v>12.085185739170765</v>
      </c>
    </row>
    <row r="6270" spans="1:31" x14ac:dyDescent="0.3">
      <c r="A6270">
        <v>2704884</v>
      </c>
      <c r="B6270">
        <v>1</v>
      </c>
      <c r="C6270" t="s">
        <v>81</v>
      </c>
      <c r="D6270" t="s">
        <v>128</v>
      </c>
      <c r="E6270" t="s">
        <v>160</v>
      </c>
      <c r="F6270" t="s">
        <v>17464</v>
      </c>
      <c r="G6270" t="s">
        <v>134</v>
      </c>
      <c r="H6270" t="s">
        <v>135</v>
      </c>
      <c r="I6270" t="s">
        <v>136</v>
      </c>
      <c r="J6270" t="s">
        <v>137</v>
      </c>
      <c r="K6270" t="s">
        <v>138</v>
      </c>
      <c r="L6270" t="s">
        <v>17465</v>
      </c>
      <c r="M6270" t="s">
        <v>17466</v>
      </c>
      <c r="N6270">
        <v>0.66527777700000001</v>
      </c>
      <c r="O6270">
        <v>0</v>
      </c>
      <c r="P6270">
        <v>0</v>
      </c>
      <c r="Q6270">
        <v>0</v>
      </c>
      <c r="R6270">
        <v>0</v>
      </c>
      <c r="S6270">
        <v>10</v>
      </c>
      <c r="T6270">
        <v>0</v>
      </c>
      <c r="U6270">
        <v>11</v>
      </c>
      <c r="V6270">
        <v>0</v>
      </c>
      <c r="W6270">
        <v>0</v>
      </c>
      <c r="X6270">
        <v>0</v>
      </c>
      <c r="Y6270">
        <v>0</v>
      </c>
      <c r="Z6270">
        <v>0</v>
      </c>
      <c r="AA6270">
        <v>35.444920101831094</v>
      </c>
      <c r="AB6270">
        <v>0</v>
      </c>
      <c r="AC6270">
        <v>786.48291204496945</v>
      </c>
      <c r="AD6270">
        <v>0</v>
      </c>
      <c r="AE6270">
        <v>821.9278321468006</v>
      </c>
    </row>
    <row r="6271" spans="1:31" x14ac:dyDescent="0.3">
      <c r="A6271">
        <v>2696838</v>
      </c>
      <c r="B6271">
        <v>1</v>
      </c>
      <c r="C6271" t="s">
        <v>80</v>
      </c>
      <c r="D6271" t="s">
        <v>104</v>
      </c>
      <c r="E6271" t="s">
        <v>184</v>
      </c>
      <c r="F6271" t="s">
        <v>17467</v>
      </c>
      <c r="G6271" t="s">
        <v>147</v>
      </c>
      <c r="H6271" t="s">
        <v>187</v>
      </c>
      <c r="I6271" t="s">
        <v>136</v>
      </c>
      <c r="J6271" t="s">
        <v>3</v>
      </c>
      <c r="K6271" t="s">
        <v>138</v>
      </c>
      <c r="L6271" t="s">
        <v>17468</v>
      </c>
      <c r="M6271" t="s">
        <v>17469</v>
      </c>
      <c r="N6271">
        <v>13.481111111000001</v>
      </c>
      <c r="O6271">
        <v>0</v>
      </c>
      <c r="P6271">
        <v>12</v>
      </c>
      <c r="Q6271">
        <v>0</v>
      </c>
      <c r="R6271">
        <v>6</v>
      </c>
      <c r="S6271">
        <v>0</v>
      </c>
      <c r="T6271">
        <v>2</v>
      </c>
      <c r="U6271">
        <v>0</v>
      </c>
      <c r="V6271">
        <v>0</v>
      </c>
      <c r="W6271">
        <v>0</v>
      </c>
      <c r="X6271">
        <v>21.546258443938644</v>
      </c>
      <c r="Y6271">
        <v>0</v>
      </c>
      <c r="Z6271">
        <v>47.684672361838608</v>
      </c>
      <c r="AA6271">
        <v>0</v>
      </c>
      <c r="AB6271">
        <v>15.837724319945577</v>
      </c>
      <c r="AC6271">
        <v>0</v>
      </c>
      <c r="AD6271">
        <v>0</v>
      </c>
      <c r="AE6271">
        <v>85.068655125722827</v>
      </c>
    </row>
    <row r="6272" spans="1:31" x14ac:dyDescent="0.3">
      <c r="A6272">
        <v>2696838</v>
      </c>
      <c r="B6272">
        <v>2</v>
      </c>
      <c r="C6272" t="s">
        <v>80</v>
      </c>
      <c r="D6272" t="s">
        <v>104</v>
      </c>
      <c r="E6272" t="s">
        <v>244</v>
      </c>
      <c r="F6272" t="s">
        <v>17470</v>
      </c>
      <c r="G6272" t="s">
        <v>147</v>
      </c>
      <c r="H6272" t="s">
        <v>187</v>
      </c>
      <c r="I6272" t="s">
        <v>136</v>
      </c>
      <c r="J6272" t="s">
        <v>3</v>
      </c>
      <c r="K6272" t="s">
        <v>138</v>
      </c>
      <c r="L6272" t="s">
        <v>17469</v>
      </c>
      <c r="M6272" t="s">
        <v>17471</v>
      </c>
      <c r="N6272">
        <v>4.1541666660000001</v>
      </c>
      <c r="O6272">
        <v>0</v>
      </c>
      <c r="P6272">
        <v>31</v>
      </c>
      <c r="Q6272">
        <v>0</v>
      </c>
      <c r="R6272">
        <v>13</v>
      </c>
      <c r="S6272">
        <v>0</v>
      </c>
      <c r="T6272">
        <v>5</v>
      </c>
      <c r="U6272">
        <v>0</v>
      </c>
      <c r="V6272">
        <v>0</v>
      </c>
      <c r="W6272">
        <v>0</v>
      </c>
      <c r="X6272">
        <v>23.198387761712066</v>
      </c>
      <c r="Y6272">
        <v>0</v>
      </c>
      <c r="Z6272">
        <v>23.220941948055842</v>
      </c>
      <c r="AA6272">
        <v>0</v>
      </c>
      <c r="AB6272">
        <v>21.645228227054062</v>
      </c>
      <c r="AC6272">
        <v>0</v>
      </c>
      <c r="AD6272">
        <v>0</v>
      </c>
      <c r="AE6272">
        <v>68.06455793682197</v>
      </c>
    </row>
    <row r="6273" spans="1:31" x14ac:dyDescent="0.3">
      <c r="A6273">
        <v>2703087</v>
      </c>
      <c r="B6273">
        <v>1</v>
      </c>
      <c r="C6273" t="s">
        <v>81</v>
      </c>
      <c r="D6273" t="s">
        <v>123</v>
      </c>
      <c r="E6273" t="s">
        <v>145</v>
      </c>
      <c r="F6273" t="s">
        <v>17472</v>
      </c>
      <c r="G6273" t="s">
        <v>346</v>
      </c>
      <c r="H6273" t="s">
        <v>135</v>
      </c>
      <c r="I6273" t="s">
        <v>136</v>
      </c>
      <c r="J6273" t="s">
        <v>137</v>
      </c>
      <c r="K6273" t="s">
        <v>166</v>
      </c>
      <c r="L6273" t="s">
        <v>17473</v>
      </c>
      <c r="M6273" t="s">
        <v>17474</v>
      </c>
      <c r="N6273">
        <v>3.051388888</v>
      </c>
      <c r="O6273">
        <v>0</v>
      </c>
      <c r="P6273">
        <v>255</v>
      </c>
      <c r="Q6273">
        <v>0</v>
      </c>
      <c r="R6273">
        <v>1</v>
      </c>
      <c r="S6273">
        <v>0</v>
      </c>
      <c r="T6273">
        <v>356</v>
      </c>
      <c r="U6273">
        <v>0</v>
      </c>
      <c r="V6273">
        <v>17</v>
      </c>
      <c r="W6273">
        <v>0</v>
      </c>
      <c r="X6273">
        <v>162.39415687501258</v>
      </c>
      <c r="Y6273">
        <v>0</v>
      </c>
      <c r="Z6273">
        <v>2.2380709073521707</v>
      </c>
      <c r="AA6273">
        <v>0</v>
      </c>
      <c r="AB6273">
        <v>940.80799170565956</v>
      </c>
      <c r="AC6273">
        <v>0</v>
      </c>
      <c r="AD6273">
        <v>282.62428579502091</v>
      </c>
      <c r="AE6273">
        <v>1388.064505283045</v>
      </c>
    </row>
    <row r="6274" spans="1:31" x14ac:dyDescent="0.3">
      <c r="A6274">
        <v>2704540</v>
      </c>
      <c r="B6274">
        <v>1</v>
      </c>
      <c r="C6274" t="s">
        <v>81</v>
      </c>
      <c r="D6274" t="s">
        <v>128</v>
      </c>
      <c r="E6274" t="s">
        <v>213</v>
      </c>
      <c r="F6274" t="s">
        <v>17475</v>
      </c>
      <c r="G6274" t="s">
        <v>147</v>
      </c>
      <c r="H6274" t="s">
        <v>187</v>
      </c>
      <c r="I6274" t="s">
        <v>136</v>
      </c>
      <c r="J6274" t="s">
        <v>3</v>
      </c>
      <c r="K6274" t="s">
        <v>138</v>
      </c>
      <c r="L6274" t="s">
        <v>17476</v>
      </c>
      <c r="M6274" t="s">
        <v>17477</v>
      </c>
      <c r="N6274">
        <v>4.4172222220000004</v>
      </c>
      <c r="O6274">
        <v>0</v>
      </c>
      <c r="P6274">
        <v>0</v>
      </c>
      <c r="Q6274">
        <v>0</v>
      </c>
      <c r="R6274">
        <v>0</v>
      </c>
      <c r="S6274">
        <v>0</v>
      </c>
      <c r="T6274">
        <v>1</v>
      </c>
      <c r="U6274">
        <v>0</v>
      </c>
      <c r="V6274">
        <v>0</v>
      </c>
      <c r="W6274">
        <v>0</v>
      </c>
      <c r="X6274">
        <v>0</v>
      </c>
      <c r="Y6274">
        <v>0</v>
      </c>
      <c r="Z6274">
        <v>0</v>
      </c>
      <c r="AA6274">
        <v>0</v>
      </c>
      <c r="AB6274">
        <v>0</v>
      </c>
      <c r="AC6274">
        <v>0</v>
      </c>
      <c r="AD6274">
        <v>0</v>
      </c>
      <c r="AE6274">
        <v>0</v>
      </c>
    </row>
    <row r="6275" spans="1:31" x14ac:dyDescent="0.3">
      <c r="A6275">
        <v>2702249</v>
      </c>
      <c r="B6275">
        <v>1</v>
      </c>
      <c r="C6275" t="s">
        <v>80</v>
      </c>
      <c r="D6275" t="s">
        <v>99</v>
      </c>
      <c r="E6275" t="s">
        <v>145</v>
      </c>
      <c r="F6275" t="s">
        <v>17478</v>
      </c>
      <c r="G6275" t="s">
        <v>1460</v>
      </c>
      <c r="H6275" t="s">
        <v>135</v>
      </c>
      <c r="I6275" t="s">
        <v>136</v>
      </c>
      <c r="J6275" t="s">
        <v>137</v>
      </c>
      <c r="K6275" t="s">
        <v>138</v>
      </c>
      <c r="L6275" t="s">
        <v>17479</v>
      </c>
      <c r="M6275" t="s">
        <v>17480</v>
      </c>
      <c r="N6275">
        <v>5.0213888879999997</v>
      </c>
      <c r="O6275">
        <v>0</v>
      </c>
      <c r="P6275">
        <v>83</v>
      </c>
      <c r="Q6275">
        <v>0</v>
      </c>
      <c r="R6275">
        <v>0</v>
      </c>
      <c r="S6275">
        <v>0</v>
      </c>
      <c r="T6275">
        <v>6</v>
      </c>
      <c r="U6275">
        <v>0</v>
      </c>
      <c r="V6275">
        <v>0</v>
      </c>
      <c r="W6275">
        <v>0</v>
      </c>
      <c r="X6275">
        <v>50.316276623854989</v>
      </c>
      <c r="Y6275">
        <v>0</v>
      </c>
      <c r="Z6275">
        <v>0</v>
      </c>
      <c r="AA6275">
        <v>0</v>
      </c>
      <c r="AB6275">
        <v>11.734848087864041</v>
      </c>
      <c r="AC6275">
        <v>0</v>
      </c>
      <c r="AD6275">
        <v>0</v>
      </c>
      <c r="AE6275">
        <v>62.051124711719027</v>
      </c>
    </row>
    <row r="6276" spans="1:31" x14ac:dyDescent="0.3">
      <c r="A6276">
        <v>2703216</v>
      </c>
      <c r="B6276">
        <v>1</v>
      </c>
      <c r="C6276" t="s">
        <v>80</v>
      </c>
      <c r="D6276" t="s">
        <v>96</v>
      </c>
      <c r="E6276" t="s">
        <v>141</v>
      </c>
      <c r="F6276" t="s">
        <v>13667</v>
      </c>
      <c r="G6276" t="s">
        <v>134</v>
      </c>
      <c r="H6276" t="s">
        <v>135</v>
      </c>
      <c r="I6276" t="s">
        <v>136</v>
      </c>
      <c r="J6276" t="s">
        <v>137</v>
      </c>
      <c r="K6276" t="s">
        <v>138</v>
      </c>
      <c r="L6276" t="s">
        <v>17481</v>
      </c>
      <c r="M6276" t="s">
        <v>17482</v>
      </c>
      <c r="N6276">
        <v>0.69</v>
      </c>
      <c r="O6276">
        <v>0</v>
      </c>
      <c r="P6276">
        <v>289</v>
      </c>
      <c r="Q6276">
        <v>11</v>
      </c>
      <c r="R6276">
        <v>31</v>
      </c>
      <c r="S6276">
        <v>14</v>
      </c>
      <c r="T6276">
        <v>64</v>
      </c>
      <c r="U6276">
        <v>4</v>
      </c>
      <c r="V6276">
        <v>0</v>
      </c>
      <c r="W6276">
        <v>0</v>
      </c>
      <c r="X6276">
        <v>53.103404298968115</v>
      </c>
      <c r="Y6276">
        <v>45.731970425735867</v>
      </c>
      <c r="Z6276">
        <v>12.077587466490339</v>
      </c>
      <c r="AA6276">
        <v>42.00897231039928</v>
      </c>
      <c r="AB6276">
        <v>32.444529916316327</v>
      </c>
      <c r="AC6276">
        <v>135.64449052870867</v>
      </c>
      <c r="AD6276">
        <v>0</v>
      </c>
      <c r="AE6276">
        <v>321.0109549466186</v>
      </c>
    </row>
    <row r="6277" spans="1:31" x14ac:dyDescent="0.3">
      <c r="A6277">
        <v>2703302</v>
      </c>
      <c r="B6277">
        <v>1</v>
      </c>
      <c r="C6277" t="s">
        <v>80</v>
      </c>
      <c r="D6277" t="s">
        <v>96</v>
      </c>
      <c r="E6277" t="s">
        <v>141</v>
      </c>
      <c r="F6277" t="s">
        <v>13667</v>
      </c>
      <c r="G6277" t="s">
        <v>134</v>
      </c>
      <c r="H6277" t="s">
        <v>135</v>
      </c>
      <c r="I6277" t="s">
        <v>136</v>
      </c>
      <c r="J6277" t="s">
        <v>137</v>
      </c>
      <c r="K6277" t="s">
        <v>138</v>
      </c>
      <c r="L6277" t="s">
        <v>17483</v>
      </c>
      <c r="M6277" t="s">
        <v>17484</v>
      </c>
      <c r="N6277">
        <v>0.148888888</v>
      </c>
      <c r="O6277">
        <v>0</v>
      </c>
      <c r="P6277">
        <v>289</v>
      </c>
      <c r="Q6277">
        <v>11</v>
      </c>
      <c r="R6277">
        <v>31</v>
      </c>
      <c r="S6277">
        <v>14</v>
      </c>
      <c r="T6277">
        <v>64</v>
      </c>
      <c r="U6277">
        <v>4</v>
      </c>
      <c r="V6277">
        <v>0</v>
      </c>
      <c r="W6277">
        <v>0</v>
      </c>
      <c r="X6277">
        <v>12.126063349030348</v>
      </c>
      <c r="Y6277">
        <v>9.5029656764162755</v>
      </c>
      <c r="Z6277">
        <v>2.8491174823826859</v>
      </c>
      <c r="AA6277">
        <v>9.2596930634522341</v>
      </c>
      <c r="AB6277">
        <v>6.9671087795532989</v>
      </c>
      <c r="AC6277">
        <v>25.187848263669501</v>
      </c>
      <c r="AD6277">
        <v>0</v>
      </c>
      <c r="AE6277">
        <v>65.892796614504334</v>
      </c>
    </row>
    <row r="6278" spans="1:31" x14ac:dyDescent="0.3">
      <c r="A6278">
        <v>2704744</v>
      </c>
      <c r="B6278">
        <v>1</v>
      </c>
      <c r="C6278" t="s">
        <v>80</v>
      </c>
      <c r="D6278" t="s">
        <v>103</v>
      </c>
      <c r="E6278" t="s">
        <v>184</v>
      </c>
      <c r="F6278" t="s">
        <v>17485</v>
      </c>
      <c r="G6278" t="s">
        <v>147</v>
      </c>
      <c r="H6278" t="s">
        <v>187</v>
      </c>
      <c r="I6278" t="s">
        <v>136</v>
      </c>
      <c r="J6278" t="s">
        <v>3</v>
      </c>
      <c r="K6278" t="s">
        <v>138</v>
      </c>
      <c r="L6278" t="s">
        <v>17486</v>
      </c>
      <c r="M6278" t="s">
        <v>17487</v>
      </c>
      <c r="N6278">
        <v>8.3574999999999999</v>
      </c>
      <c r="O6278">
        <v>0</v>
      </c>
      <c r="P6278">
        <v>6</v>
      </c>
      <c r="Q6278">
        <v>0</v>
      </c>
      <c r="R6278">
        <v>0</v>
      </c>
      <c r="S6278">
        <v>0</v>
      </c>
      <c r="T6278">
        <v>10</v>
      </c>
      <c r="U6278">
        <v>0</v>
      </c>
      <c r="V6278">
        <v>0</v>
      </c>
      <c r="W6278">
        <v>0</v>
      </c>
      <c r="X6278">
        <v>24.058423310883377</v>
      </c>
      <c r="Y6278">
        <v>0</v>
      </c>
      <c r="Z6278">
        <v>0</v>
      </c>
      <c r="AA6278">
        <v>0</v>
      </c>
      <c r="AB6278">
        <v>109.76334516610322</v>
      </c>
      <c r="AC6278">
        <v>0</v>
      </c>
      <c r="AD6278">
        <v>0</v>
      </c>
      <c r="AE6278">
        <v>133.82176847698659</v>
      </c>
    </row>
    <row r="6279" spans="1:31" x14ac:dyDescent="0.3">
      <c r="A6279">
        <v>2702365</v>
      </c>
      <c r="B6279">
        <v>1</v>
      </c>
      <c r="C6279" t="s">
        <v>80</v>
      </c>
      <c r="D6279" t="s">
        <v>104</v>
      </c>
      <c r="E6279" t="s">
        <v>132</v>
      </c>
      <c r="F6279" t="s">
        <v>17488</v>
      </c>
      <c r="G6279" t="s">
        <v>165</v>
      </c>
      <c r="H6279" t="s">
        <v>135</v>
      </c>
      <c r="I6279" t="s">
        <v>136</v>
      </c>
      <c r="J6279" t="s">
        <v>137</v>
      </c>
      <c r="K6279" t="s">
        <v>166</v>
      </c>
      <c r="L6279" t="s">
        <v>17489</v>
      </c>
      <c r="M6279" t="s">
        <v>17490</v>
      </c>
      <c r="N6279">
        <v>5.8391666659999997</v>
      </c>
      <c r="O6279">
        <v>7</v>
      </c>
      <c r="P6279">
        <v>18</v>
      </c>
      <c r="Q6279">
        <v>52</v>
      </c>
      <c r="R6279">
        <v>19</v>
      </c>
      <c r="S6279">
        <v>9</v>
      </c>
      <c r="T6279">
        <v>1</v>
      </c>
      <c r="U6279">
        <v>2</v>
      </c>
      <c r="V6279">
        <v>0</v>
      </c>
      <c r="W6279">
        <v>14.50383562499208</v>
      </c>
      <c r="X6279">
        <v>25.778200278674184</v>
      </c>
      <c r="Y6279">
        <v>644.52011501532638</v>
      </c>
      <c r="Z6279">
        <v>78.508297273611532</v>
      </c>
      <c r="AA6279">
        <v>517.85133722889236</v>
      </c>
      <c r="AB6279">
        <v>10.150269981380101</v>
      </c>
      <c r="AC6279">
        <v>445.62724522998627</v>
      </c>
      <c r="AD6279">
        <v>0</v>
      </c>
      <c r="AE6279">
        <v>1736.9393006328628</v>
      </c>
    </row>
    <row r="6280" spans="1:31" x14ac:dyDescent="0.3">
      <c r="A6280">
        <v>2702410</v>
      </c>
      <c r="B6280">
        <v>1</v>
      </c>
      <c r="C6280" t="s">
        <v>80</v>
      </c>
      <c r="D6280" t="s">
        <v>96</v>
      </c>
      <c r="E6280" t="s">
        <v>145</v>
      </c>
      <c r="F6280" t="s">
        <v>17491</v>
      </c>
      <c r="G6280" t="s">
        <v>165</v>
      </c>
      <c r="H6280" t="s">
        <v>135</v>
      </c>
      <c r="I6280" t="s">
        <v>136</v>
      </c>
      <c r="J6280" t="s">
        <v>137</v>
      </c>
      <c r="K6280" t="s">
        <v>166</v>
      </c>
      <c r="L6280" t="s">
        <v>17492</v>
      </c>
      <c r="M6280" t="s">
        <v>17493</v>
      </c>
      <c r="N6280">
        <v>5.9524999999999997</v>
      </c>
      <c r="O6280">
        <v>0</v>
      </c>
      <c r="P6280">
        <v>671</v>
      </c>
      <c r="Q6280">
        <v>0</v>
      </c>
      <c r="R6280">
        <v>5</v>
      </c>
      <c r="S6280">
        <v>0</v>
      </c>
      <c r="T6280">
        <v>36</v>
      </c>
      <c r="U6280">
        <v>0</v>
      </c>
      <c r="V6280">
        <v>0</v>
      </c>
      <c r="W6280">
        <v>0</v>
      </c>
      <c r="X6280">
        <v>516.18046980614974</v>
      </c>
      <c r="Y6280">
        <v>0</v>
      </c>
      <c r="Z6280">
        <v>1.869538654092914</v>
      </c>
      <c r="AA6280">
        <v>0</v>
      </c>
      <c r="AB6280">
        <v>220.9124060688091</v>
      </c>
      <c r="AC6280">
        <v>0</v>
      </c>
      <c r="AD6280">
        <v>0</v>
      </c>
      <c r="AE6280">
        <v>738.96241452905178</v>
      </c>
    </row>
    <row r="6281" spans="1:31" x14ac:dyDescent="0.3">
      <c r="A6281">
        <v>2702538</v>
      </c>
      <c r="B6281">
        <v>1</v>
      </c>
      <c r="C6281" t="s">
        <v>80</v>
      </c>
      <c r="D6281" t="s">
        <v>103</v>
      </c>
      <c r="E6281" t="s">
        <v>160</v>
      </c>
      <c r="F6281" t="s">
        <v>17494</v>
      </c>
      <c r="G6281" t="s">
        <v>134</v>
      </c>
      <c r="H6281" t="s">
        <v>135</v>
      </c>
      <c r="I6281" t="s">
        <v>136</v>
      </c>
      <c r="J6281" t="s">
        <v>137</v>
      </c>
      <c r="K6281" t="s">
        <v>138</v>
      </c>
      <c r="L6281" t="s">
        <v>17495</v>
      </c>
      <c r="M6281" t="s">
        <v>17496</v>
      </c>
      <c r="N6281">
        <v>0.69305555500000005</v>
      </c>
      <c r="O6281">
        <v>0</v>
      </c>
      <c r="P6281">
        <v>13</v>
      </c>
      <c r="Q6281">
        <v>15</v>
      </c>
      <c r="R6281">
        <v>83</v>
      </c>
      <c r="S6281">
        <v>7</v>
      </c>
      <c r="T6281">
        <v>15</v>
      </c>
      <c r="U6281">
        <v>1</v>
      </c>
      <c r="V6281">
        <v>0</v>
      </c>
      <c r="W6281">
        <v>0</v>
      </c>
      <c r="X6281">
        <v>3.0994931638695933</v>
      </c>
      <c r="Y6281">
        <v>7.7475676541462697</v>
      </c>
      <c r="Z6281">
        <v>155.14800915350594</v>
      </c>
      <c r="AA6281">
        <v>33.746307558672882</v>
      </c>
      <c r="AB6281">
        <v>13.891988298504643</v>
      </c>
      <c r="AC6281">
        <v>87.740439815123352</v>
      </c>
      <c r="AD6281">
        <v>0</v>
      </c>
      <c r="AE6281">
        <v>301.37380564382266</v>
      </c>
    </row>
    <row r="6282" spans="1:31" x14ac:dyDescent="0.3">
      <c r="A6282">
        <v>2702604</v>
      </c>
      <c r="B6282">
        <v>1</v>
      </c>
      <c r="C6282" t="s">
        <v>80</v>
      </c>
      <c r="D6282" t="s">
        <v>102</v>
      </c>
      <c r="E6282" t="s">
        <v>160</v>
      </c>
      <c r="F6282" t="s">
        <v>17497</v>
      </c>
      <c r="G6282" t="s">
        <v>134</v>
      </c>
      <c r="H6282" t="s">
        <v>135</v>
      </c>
      <c r="I6282" t="s">
        <v>136</v>
      </c>
      <c r="J6282" t="s">
        <v>137</v>
      </c>
      <c r="K6282" t="s">
        <v>138</v>
      </c>
      <c r="L6282" t="s">
        <v>17498</v>
      </c>
      <c r="M6282" t="s">
        <v>17499</v>
      </c>
      <c r="N6282">
        <v>0.66722222200000003</v>
      </c>
      <c r="O6282">
        <v>1</v>
      </c>
      <c r="P6282">
        <v>1783</v>
      </c>
      <c r="Q6282">
        <v>10</v>
      </c>
      <c r="R6282">
        <v>546</v>
      </c>
      <c r="S6282">
        <v>19</v>
      </c>
      <c r="T6282">
        <v>353</v>
      </c>
      <c r="U6282">
        <v>9</v>
      </c>
      <c r="V6282">
        <v>1</v>
      </c>
      <c r="W6282">
        <v>0.56994036011778537</v>
      </c>
      <c r="X6282">
        <v>162.08178082205657</v>
      </c>
      <c r="Y6282">
        <v>9.4058719019353614</v>
      </c>
      <c r="Z6282">
        <v>182.27681203781856</v>
      </c>
      <c r="AA6282">
        <v>92.768100565461111</v>
      </c>
      <c r="AB6282">
        <v>188.31275214174499</v>
      </c>
      <c r="AC6282">
        <v>749.01428889355952</v>
      </c>
      <c r="AD6282">
        <v>43.047306909920394</v>
      </c>
      <c r="AE6282">
        <v>1427.4768536326142</v>
      </c>
    </row>
    <row r="6283" spans="1:31" x14ac:dyDescent="0.3">
      <c r="A6283">
        <v>2702605</v>
      </c>
      <c r="B6283">
        <v>1</v>
      </c>
      <c r="C6283" t="s">
        <v>80</v>
      </c>
      <c r="D6283" t="s">
        <v>102</v>
      </c>
      <c r="E6283" t="s">
        <v>160</v>
      </c>
      <c r="F6283" t="s">
        <v>17500</v>
      </c>
      <c r="G6283" t="s">
        <v>134</v>
      </c>
      <c r="H6283" t="s">
        <v>135</v>
      </c>
      <c r="I6283" t="s">
        <v>136</v>
      </c>
      <c r="J6283" t="s">
        <v>137</v>
      </c>
      <c r="K6283" t="s">
        <v>138</v>
      </c>
      <c r="L6283" t="s">
        <v>17501</v>
      </c>
      <c r="M6283" t="s">
        <v>17502</v>
      </c>
      <c r="N6283">
        <v>0.64722222200000001</v>
      </c>
      <c r="O6283">
        <v>0</v>
      </c>
      <c r="P6283">
        <v>7597</v>
      </c>
      <c r="Q6283">
        <v>38</v>
      </c>
      <c r="R6283">
        <v>625</v>
      </c>
      <c r="S6283">
        <v>13</v>
      </c>
      <c r="T6283">
        <v>1376</v>
      </c>
      <c r="U6283">
        <v>2</v>
      </c>
      <c r="V6283">
        <v>2</v>
      </c>
      <c r="W6283">
        <v>0</v>
      </c>
      <c r="X6283">
        <v>801.0533601895595</v>
      </c>
      <c r="Y6283">
        <v>8.7610769823909802</v>
      </c>
      <c r="Z6283">
        <v>133.95545670788914</v>
      </c>
      <c r="AA6283">
        <v>193.37085768066268</v>
      </c>
      <c r="AB6283">
        <v>573.8240277567478</v>
      </c>
      <c r="AC6283">
        <v>124.78711227503814</v>
      </c>
      <c r="AD6283">
        <v>64.806819786078236</v>
      </c>
      <c r="AE6283">
        <v>1900.5587113783668</v>
      </c>
    </row>
    <row r="6284" spans="1:31" x14ac:dyDescent="0.3">
      <c r="A6284">
        <v>2702653</v>
      </c>
      <c r="B6284">
        <v>1</v>
      </c>
      <c r="C6284" t="s">
        <v>80</v>
      </c>
      <c r="D6284" t="s">
        <v>102</v>
      </c>
      <c r="E6284" t="s">
        <v>160</v>
      </c>
      <c r="F6284" t="s">
        <v>17497</v>
      </c>
      <c r="G6284" t="s">
        <v>134</v>
      </c>
      <c r="H6284" t="s">
        <v>135</v>
      </c>
      <c r="I6284" t="s">
        <v>136</v>
      </c>
      <c r="J6284" t="s">
        <v>137</v>
      </c>
      <c r="K6284" t="s">
        <v>138</v>
      </c>
      <c r="L6284" t="s">
        <v>17503</v>
      </c>
      <c r="M6284" t="s">
        <v>17504</v>
      </c>
      <c r="N6284">
        <v>0.74194444400000004</v>
      </c>
      <c r="O6284">
        <v>1</v>
      </c>
      <c r="P6284">
        <v>1783</v>
      </c>
      <c r="Q6284">
        <v>10</v>
      </c>
      <c r="R6284">
        <v>546</v>
      </c>
      <c r="S6284">
        <v>19</v>
      </c>
      <c r="T6284">
        <v>353</v>
      </c>
      <c r="U6284">
        <v>9</v>
      </c>
      <c r="V6284">
        <v>1</v>
      </c>
      <c r="W6284">
        <v>0.63074459249638803</v>
      </c>
      <c r="X6284">
        <v>176.16417280363552</v>
      </c>
      <c r="Y6284">
        <v>10.267751041188124</v>
      </c>
      <c r="Z6284">
        <v>196.18169517291599</v>
      </c>
      <c r="AA6284">
        <v>101.07331309719548</v>
      </c>
      <c r="AB6284">
        <v>206.2756208667092</v>
      </c>
      <c r="AC6284">
        <v>748.75967528982312</v>
      </c>
      <c r="AD6284">
        <v>41.11537743207171</v>
      </c>
      <c r="AE6284">
        <v>1480.4683502960354</v>
      </c>
    </row>
    <row r="6285" spans="1:31" x14ac:dyDescent="0.3">
      <c r="A6285">
        <v>2701414</v>
      </c>
      <c r="B6285">
        <v>1</v>
      </c>
      <c r="C6285" t="s">
        <v>80</v>
      </c>
      <c r="D6285" t="s">
        <v>94</v>
      </c>
      <c r="E6285" t="s">
        <v>141</v>
      </c>
      <c r="F6285" t="s">
        <v>17505</v>
      </c>
      <c r="G6285" t="s">
        <v>14932</v>
      </c>
      <c r="H6285" t="s">
        <v>263</v>
      </c>
      <c r="I6285" t="s">
        <v>136</v>
      </c>
      <c r="J6285" t="s">
        <v>137</v>
      </c>
      <c r="K6285" t="s">
        <v>166</v>
      </c>
      <c r="L6285" t="s">
        <v>17506</v>
      </c>
      <c r="M6285" t="s">
        <v>17507</v>
      </c>
      <c r="N6285">
        <v>0.40944444400000002</v>
      </c>
      <c r="O6285">
        <v>18</v>
      </c>
      <c r="P6285">
        <v>27141</v>
      </c>
      <c r="Q6285">
        <v>244</v>
      </c>
      <c r="R6285">
        <v>1226</v>
      </c>
      <c r="S6285">
        <v>137</v>
      </c>
      <c r="T6285">
        <v>4486</v>
      </c>
      <c r="U6285">
        <v>17</v>
      </c>
      <c r="V6285">
        <v>6</v>
      </c>
      <c r="W6285">
        <v>3.9964882160274007</v>
      </c>
      <c r="X6285">
        <v>1581.4418629479101</v>
      </c>
      <c r="Y6285">
        <v>198.41802422072877</v>
      </c>
      <c r="Z6285">
        <v>110.35706779984</v>
      </c>
      <c r="AA6285">
        <v>419.64843820098218</v>
      </c>
      <c r="AB6285">
        <v>858.87548250226064</v>
      </c>
      <c r="AC6285">
        <v>282.19319592844806</v>
      </c>
      <c r="AD6285">
        <v>10.375999237788783</v>
      </c>
      <c r="AE6285">
        <v>3465.3065590539859</v>
      </c>
    </row>
    <row r="6286" spans="1:31" x14ac:dyDescent="0.3">
      <c r="A6286">
        <v>2701477</v>
      </c>
      <c r="B6286">
        <v>1</v>
      </c>
      <c r="C6286" t="s">
        <v>80</v>
      </c>
      <c r="D6286" t="s">
        <v>99</v>
      </c>
      <c r="E6286" t="s">
        <v>145</v>
      </c>
      <c r="F6286" t="s">
        <v>17508</v>
      </c>
      <c r="G6286" t="s">
        <v>346</v>
      </c>
      <c r="H6286" t="s">
        <v>135</v>
      </c>
      <c r="I6286" t="s">
        <v>136</v>
      </c>
      <c r="J6286" t="s">
        <v>137</v>
      </c>
      <c r="K6286" t="s">
        <v>166</v>
      </c>
      <c r="L6286" t="s">
        <v>17509</v>
      </c>
      <c r="M6286" t="s">
        <v>17510</v>
      </c>
      <c r="N6286">
        <v>7.8494444440000004</v>
      </c>
      <c r="O6286">
        <v>0</v>
      </c>
      <c r="P6286">
        <v>94</v>
      </c>
      <c r="Q6286">
        <v>0</v>
      </c>
      <c r="R6286">
        <v>1</v>
      </c>
      <c r="S6286">
        <v>0</v>
      </c>
      <c r="T6286">
        <v>7</v>
      </c>
      <c r="U6286">
        <v>0</v>
      </c>
      <c r="V6286">
        <v>0</v>
      </c>
      <c r="W6286">
        <v>0</v>
      </c>
      <c r="X6286">
        <v>82.793455635673084</v>
      </c>
      <c r="Y6286">
        <v>0</v>
      </c>
      <c r="Z6286">
        <v>0</v>
      </c>
      <c r="AA6286">
        <v>0</v>
      </c>
      <c r="AB6286">
        <v>2.7357373113726404</v>
      </c>
      <c r="AC6286">
        <v>0</v>
      </c>
      <c r="AD6286">
        <v>0</v>
      </c>
      <c r="AE6286">
        <v>85.529192947045729</v>
      </c>
    </row>
    <row r="6287" spans="1:31" x14ac:dyDescent="0.3">
      <c r="A6287">
        <v>2701588</v>
      </c>
      <c r="B6287">
        <v>1</v>
      </c>
      <c r="C6287" t="s">
        <v>80</v>
      </c>
      <c r="D6287" t="s">
        <v>99</v>
      </c>
      <c r="E6287" t="s">
        <v>132</v>
      </c>
      <c r="F6287" t="s">
        <v>4057</v>
      </c>
      <c r="G6287" t="s">
        <v>134</v>
      </c>
      <c r="H6287" t="s">
        <v>135</v>
      </c>
      <c r="I6287" t="s">
        <v>136</v>
      </c>
      <c r="J6287" t="s">
        <v>137</v>
      </c>
      <c r="K6287" t="s">
        <v>138</v>
      </c>
      <c r="L6287" t="s">
        <v>17511</v>
      </c>
      <c r="M6287" t="s">
        <v>12155</v>
      </c>
      <c r="N6287">
        <v>4.9113888880000003</v>
      </c>
      <c r="O6287">
        <v>0</v>
      </c>
      <c r="P6287">
        <v>0</v>
      </c>
      <c r="Q6287">
        <v>0</v>
      </c>
      <c r="R6287">
        <v>0</v>
      </c>
      <c r="S6287">
        <v>5</v>
      </c>
      <c r="T6287">
        <v>0</v>
      </c>
      <c r="U6287">
        <v>0</v>
      </c>
      <c r="V6287">
        <v>0</v>
      </c>
      <c r="W6287">
        <v>0</v>
      </c>
      <c r="X6287">
        <v>0</v>
      </c>
      <c r="Y6287">
        <v>0</v>
      </c>
      <c r="Z6287">
        <v>0</v>
      </c>
      <c r="AA6287">
        <v>1622.4039835731983</v>
      </c>
      <c r="AB6287">
        <v>0</v>
      </c>
      <c r="AC6287">
        <v>0</v>
      </c>
      <c r="AD6287">
        <v>0</v>
      </c>
      <c r="AE6287">
        <v>1622.4039835731983</v>
      </c>
    </row>
    <row r="6288" spans="1:31" x14ac:dyDescent="0.3">
      <c r="A6288">
        <v>2702372</v>
      </c>
      <c r="B6288">
        <v>1</v>
      </c>
      <c r="C6288" t="s">
        <v>80</v>
      </c>
      <c r="D6288" t="s">
        <v>94</v>
      </c>
      <c r="E6288" t="s">
        <v>244</v>
      </c>
      <c r="F6288" t="s">
        <v>17512</v>
      </c>
      <c r="G6288" t="s">
        <v>165</v>
      </c>
      <c r="H6288" t="s">
        <v>187</v>
      </c>
      <c r="I6288" t="s">
        <v>136</v>
      </c>
      <c r="J6288" t="s">
        <v>137</v>
      </c>
      <c r="K6288" t="s">
        <v>166</v>
      </c>
      <c r="L6288" t="s">
        <v>17513</v>
      </c>
      <c r="M6288" t="s">
        <v>17514</v>
      </c>
      <c r="N6288">
        <v>4.0436111109999997</v>
      </c>
      <c r="O6288">
        <v>0</v>
      </c>
      <c r="P6288">
        <v>49</v>
      </c>
      <c r="Q6288">
        <v>0</v>
      </c>
      <c r="R6288">
        <v>8</v>
      </c>
      <c r="S6288">
        <v>0</v>
      </c>
      <c r="T6288">
        <v>11</v>
      </c>
      <c r="U6288">
        <v>0</v>
      </c>
      <c r="V6288">
        <v>0</v>
      </c>
      <c r="W6288">
        <v>0</v>
      </c>
      <c r="X6288">
        <v>29.901554623145419</v>
      </c>
      <c r="Y6288">
        <v>0</v>
      </c>
      <c r="Z6288">
        <v>0</v>
      </c>
      <c r="AA6288">
        <v>0</v>
      </c>
      <c r="AB6288">
        <v>17.590924360966294</v>
      </c>
      <c r="AC6288">
        <v>0</v>
      </c>
      <c r="AD6288">
        <v>0</v>
      </c>
      <c r="AE6288">
        <v>47.492478984111713</v>
      </c>
    </row>
    <row r="6289" spans="1:31" x14ac:dyDescent="0.3">
      <c r="A6289">
        <v>2702413</v>
      </c>
      <c r="B6289">
        <v>1</v>
      </c>
      <c r="C6289" t="s">
        <v>80</v>
      </c>
      <c r="D6289" t="s">
        <v>83</v>
      </c>
      <c r="E6289" t="s">
        <v>213</v>
      </c>
      <c r="F6289" t="s">
        <v>17515</v>
      </c>
      <c r="G6289" t="s">
        <v>688</v>
      </c>
      <c r="H6289" t="s">
        <v>187</v>
      </c>
      <c r="I6289" t="s">
        <v>136</v>
      </c>
      <c r="J6289" t="s">
        <v>137</v>
      </c>
      <c r="K6289" t="s">
        <v>138</v>
      </c>
      <c r="L6289" t="s">
        <v>17516</v>
      </c>
      <c r="M6289" t="s">
        <v>17517</v>
      </c>
      <c r="N6289">
        <v>2.9597222219999999</v>
      </c>
      <c r="O6289">
        <v>0</v>
      </c>
      <c r="P6289">
        <v>4</v>
      </c>
      <c r="Q6289">
        <v>0</v>
      </c>
      <c r="R6289">
        <v>0</v>
      </c>
      <c r="S6289">
        <v>0</v>
      </c>
      <c r="T6289">
        <v>1</v>
      </c>
      <c r="U6289">
        <v>0</v>
      </c>
      <c r="V6289">
        <v>0</v>
      </c>
      <c r="W6289">
        <v>0</v>
      </c>
      <c r="X6289">
        <v>1.083330196914031</v>
      </c>
      <c r="Y6289">
        <v>0</v>
      </c>
      <c r="Z6289">
        <v>0</v>
      </c>
      <c r="AA6289">
        <v>0</v>
      </c>
      <c r="AB6289">
        <v>0</v>
      </c>
      <c r="AC6289">
        <v>0</v>
      </c>
      <c r="AD6289">
        <v>0</v>
      </c>
      <c r="AE6289">
        <v>1.083330196914031</v>
      </c>
    </row>
    <row r="6290" spans="1:31" x14ac:dyDescent="0.3">
      <c r="A6290">
        <v>2702415</v>
      </c>
      <c r="B6290">
        <v>1</v>
      </c>
      <c r="C6290" t="s">
        <v>80</v>
      </c>
      <c r="D6290" t="s">
        <v>103</v>
      </c>
      <c r="E6290" t="s">
        <v>145</v>
      </c>
      <c r="F6290" t="s">
        <v>17518</v>
      </c>
      <c r="G6290" t="s">
        <v>134</v>
      </c>
      <c r="H6290" t="s">
        <v>135</v>
      </c>
      <c r="I6290" t="s">
        <v>136</v>
      </c>
      <c r="J6290" t="s">
        <v>137</v>
      </c>
      <c r="K6290" t="s">
        <v>138</v>
      </c>
      <c r="L6290" t="s">
        <v>17519</v>
      </c>
      <c r="M6290" t="s">
        <v>17520</v>
      </c>
      <c r="N6290">
        <v>2.3797222219999998</v>
      </c>
      <c r="O6290">
        <v>0</v>
      </c>
      <c r="P6290">
        <v>392</v>
      </c>
      <c r="Q6290">
        <v>0</v>
      </c>
      <c r="R6290">
        <v>0</v>
      </c>
      <c r="S6290">
        <v>1</v>
      </c>
      <c r="T6290">
        <v>46</v>
      </c>
      <c r="U6290">
        <v>0</v>
      </c>
      <c r="V6290">
        <v>0</v>
      </c>
      <c r="W6290">
        <v>0</v>
      </c>
      <c r="X6290">
        <v>157.3856237758155</v>
      </c>
      <c r="Y6290">
        <v>0</v>
      </c>
      <c r="Z6290">
        <v>0</v>
      </c>
      <c r="AA6290">
        <v>28.940542661400034</v>
      </c>
      <c r="AB6290">
        <v>91.290259337198734</v>
      </c>
      <c r="AC6290">
        <v>0</v>
      </c>
      <c r="AD6290">
        <v>0</v>
      </c>
      <c r="AE6290">
        <v>277.61642577441427</v>
      </c>
    </row>
    <row r="6291" spans="1:31" x14ac:dyDescent="0.3">
      <c r="A6291">
        <v>2702416</v>
      </c>
      <c r="B6291">
        <v>1</v>
      </c>
      <c r="C6291" t="s">
        <v>80</v>
      </c>
      <c r="D6291" t="s">
        <v>96</v>
      </c>
      <c r="E6291" t="s">
        <v>132</v>
      </c>
      <c r="F6291" t="s">
        <v>17521</v>
      </c>
      <c r="G6291" t="s">
        <v>165</v>
      </c>
      <c r="H6291" t="s">
        <v>135</v>
      </c>
      <c r="I6291" t="s">
        <v>136</v>
      </c>
      <c r="J6291" t="s">
        <v>137</v>
      </c>
      <c r="K6291" t="s">
        <v>166</v>
      </c>
      <c r="L6291" t="s">
        <v>17522</v>
      </c>
      <c r="M6291" t="s">
        <v>17523</v>
      </c>
      <c r="N6291">
        <v>3.062777777</v>
      </c>
      <c r="O6291">
        <v>0</v>
      </c>
      <c r="P6291">
        <v>489</v>
      </c>
      <c r="Q6291">
        <v>5</v>
      </c>
      <c r="R6291">
        <v>0</v>
      </c>
      <c r="S6291">
        <v>1</v>
      </c>
      <c r="T6291">
        <v>12</v>
      </c>
      <c r="U6291">
        <v>0</v>
      </c>
      <c r="V6291">
        <v>0</v>
      </c>
      <c r="W6291">
        <v>0</v>
      </c>
      <c r="X6291">
        <v>132.1576058657084</v>
      </c>
      <c r="Y6291">
        <v>2190.0812474364611</v>
      </c>
      <c r="Z6291">
        <v>0</v>
      </c>
      <c r="AA6291">
        <v>0.35988080149093071</v>
      </c>
      <c r="AB6291">
        <v>30.511999415698178</v>
      </c>
      <c r="AC6291">
        <v>0</v>
      </c>
      <c r="AD6291">
        <v>0</v>
      </c>
      <c r="AE6291">
        <v>2353.1107335193583</v>
      </c>
    </row>
    <row r="6292" spans="1:31" x14ac:dyDescent="0.3">
      <c r="A6292">
        <v>2702435</v>
      </c>
      <c r="B6292">
        <v>1</v>
      </c>
      <c r="C6292" t="s">
        <v>81</v>
      </c>
      <c r="D6292" t="s">
        <v>115</v>
      </c>
      <c r="E6292" t="s">
        <v>184</v>
      </c>
      <c r="F6292" t="s">
        <v>17524</v>
      </c>
      <c r="G6292" t="s">
        <v>165</v>
      </c>
      <c r="H6292" t="s">
        <v>187</v>
      </c>
      <c r="I6292" t="s">
        <v>136</v>
      </c>
      <c r="J6292" t="s">
        <v>137</v>
      </c>
      <c r="K6292" t="s">
        <v>166</v>
      </c>
      <c r="L6292" t="s">
        <v>17525</v>
      </c>
      <c r="M6292" t="s">
        <v>17526</v>
      </c>
      <c r="N6292">
        <v>3.0980555550000002</v>
      </c>
      <c r="O6292">
        <v>0</v>
      </c>
      <c r="P6292">
        <v>7</v>
      </c>
      <c r="Q6292">
        <v>0</v>
      </c>
      <c r="R6292">
        <v>1</v>
      </c>
      <c r="S6292">
        <v>0</v>
      </c>
      <c r="T6292">
        <v>1</v>
      </c>
      <c r="U6292">
        <v>0</v>
      </c>
      <c r="V6292">
        <v>0</v>
      </c>
      <c r="W6292">
        <v>0</v>
      </c>
      <c r="X6292">
        <v>5.6920555400514399</v>
      </c>
      <c r="Y6292">
        <v>0</v>
      </c>
      <c r="Z6292">
        <v>0.64699355535145531</v>
      </c>
      <c r="AA6292">
        <v>0</v>
      </c>
      <c r="AB6292">
        <v>0</v>
      </c>
      <c r="AC6292">
        <v>0</v>
      </c>
      <c r="AD6292">
        <v>0</v>
      </c>
      <c r="AE6292">
        <v>6.3390490954028955</v>
      </c>
    </row>
    <row r="6293" spans="1:31" x14ac:dyDescent="0.3">
      <c r="A6293">
        <v>2702454</v>
      </c>
      <c r="B6293">
        <v>1</v>
      </c>
      <c r="C6293" t="s">
        <v>80</v>
      </c>
      <c r="D6293" t="s">
        <v>104</v>
      </c>
      <c r="E6293" t="s">
        <v>160</v>
      </c>
      <c r="F6293" t="s">
        <v>2041</v>
      </c>
      <c r="G6293" t="s">
        <v>134</v>
      </c>
      <c r="H6293" t="s">
        <v>135</v>
      </c>
      <c r="I6293" t="s">
        <v>136</v>
      </c>
      <c r="J6293" t="s">
        <v>137</v>
      </c>
      <c r="K6293" t="s">
        <v>138</v>
      </c>
      <c r="L6293" t="s">
        <v>17527</v>
      </c>
      <c r="M6293" t="s">
        <v>17528</v>
      </c>
      <c r="N6293">
        <v>2.9105555550000002</v>
      </c>
      <c r="O6293">
        <v>10</v>
      </c>
      <c r="P6293">
        <v>0</v>
      </c>
      <c r="Q6293">
        <v>74</v>
      </c>
      <c r="R6293">
        <v>0</v>
      </c>
      <c r="S6293">
        <v>25</v>
      </c>
      <c r="T6293">
        <v>2</v>
      </c>
      <c r="U6293">
        <v>0</v>
      </c>
      <c r="V6293">
        <v>0</v>
      </c>
      <c r="W6293">
        <v>30.166508783097143</v>
      </c>
      <c r="X6293">
        <v>0</v>
      </c>
      <c r="Y6293">
        <v>927.75007002596294</v>
      </c>
      <c r="Z6293">
        <v>0</v>
      </c>
      <c r="AA6293">
        <v>435.6243679420233</v>
      </c>
      <c r="AB6293">
        <v>35.52994866776536</v>
      </c>
      <c r="AC6293">
        <v>0</v>
      </c>
      <c r="AD6293">
        <v>0</v>
      </c>
      <c r="AE6293">
        <v>1429.0708954188487</v>
      </c>
    </row>
    <row r="6294" spans="1:31" x14ac:dyDescent="0.3">
      <c r="A6294">
        <v>2702476</v>
      </c>
      <c r="B6294">
        <v>1</v>
      </c>
      <c r="C6294" t="s">
        <v>80</v>
      </c>
      <c r="D6294" t="s">
        <v>103</v>
      </c>
      <c r="E6294" t="s">
        <v>141</v>
      </c>
      <c r="F6294" t="s">
        <v>17529</v>
      </c>
      <c r="G6294" t="s">
        <v>134</v>
      </c>
      <c r="H6294" t="s">
        <v>135</v>
      </c>
      <c r="I6294" t="s">
        <v>136</v>
      </c>
      <c r="J6294" t="s">
        <v>137</v>
      </c>
      <c r="K6294" t="s">
        <v>138</v>
      </c>
      <c r="L6294" t="s">
        <v>17530</v>
      </c>
      <c r="M6294" t="s">
        <v>17531</v>
      </c>
      <c r="N6294">
        <v>0.65972222199999997</v>
      </c>
      <c r="O6294">
        <v>5</v>
      </c>
      <c r="P6294">
        <v>6716</v>
      </c>
      <c r="Q6294">
        <v>10</v>
      </c>
      <c r="R6294">
        <v>9</v>
      </c>
      <c r="S6294">
        <v>13</v>
      </c>
      <c r="T6294">
        <v>648</v>
      </c>
      <c r="U6294">
        <v>5</v>
      </c>
      <c r="V6294">
        <v>1</v>
      </c>
      <c r="W6294">
        <v>1.0892083150251912</v>
      </c>
      <c r="X6294">
        <v>881.92332705031811</v>
      </c>
      <c r="Y6294">
        <v>162.29223202476004</v>
      </c>
      <c r="Z6294">
        <v>2.5779781996361844</v>
      </c>
      <c r="AA6294">
        <v>106.25783766266943</v>
      </c>
      <c r="AB6294">
        <v>549.85418899422189</v>
      </c>
      <c r="AC6294">
        <v>391.3249786569836</v>
      </c>
      <c r="AD6294">
        <v>0.21646880717820488</v>
      </c>
      <c r="AE6294">
        <v>2095.5362197107925</v>
      </c>
    </row>
    <row r="6295" spans="1:31" x14ac:dyDescent="0.3">
      <c r="A6295">
        <v>2702479</v>
      </c>
      <c r="B6295">
        <v>1</v>
      </c>
      <c r="C6295" t="s">
        <v>80</v>
      </c>
      <c r="D6295" t="s">
        <v>104</v>
      </c>
      <c r="E6295" t="s">
        <v>184</v>
      </c>
      <c r="F6295" t="s">
        <v>17532</v>
      </c>
      <c r="G6295" t="s">
        <v>147</v>
      </c>
      <c r="H6295" t="s">
        <v>187</v>
      </c>
      <c r="I6295" t="s">
        <v>136</v>
      </c>
      <c r="J6295" t="s">
        <v>3</v>
      </c>
      <c r="K6295" t="s">
        <v>138</v>
      </c>
      <c r="L6295" t="s">
        <v>17533</v>
      </c>
      <c r="M6295" t="s">
        <v>17534</v>
      </c>
      <c r="N6295">
        <v>1.122777777</v>
      </c>
      <c r="O6295">
        <v>0</v>
      </c>
      <c r="P6295">
        <v>13</v>
      </c>
      <c r="Q6295">
        <v>0</v>
      </c>
      <c r="R6295">
        <v>14</v>
      </c>
      <c r="S6295">
        <v>0</v>
      </c>
      <c r="T6295">
        <v>5</v>
      </c>
      <c r="U6295">
        <v>0</v>
      </c>
      <c r="V6295">
        <v>0</v>
      </c>
      <c r="W6295">
        <v>0</v>
      </c>
      <c r="X6295">
        <v>4.7661161854524012</v>
      </c>
      <c r="Y6295">
        <v>0</v>
      </c>
      <c r="Z6295">
        <v>8.252908011793803</v>
      </c>
      <c r="AA6295">
        <v>0</v>
      </c>
      <c r="AB6295">
        <v>10.704791998227336</v>
      </c>
      <c r="AC6295">
        <v>0</v>
      </c>
      <c r="AD6295">
        <v>0</v>
      </c>
      <c r="AE6295">
        <v>23.723816195473539</v>
      </c>
    </row>
    <row r="6296" spans="1:31" x14ac:dyDescent="0.3">
      <c r="A6296">
        <v>2702481</v>
      </c>
      <c r="B6296">
        <v>1</v>
      </c>
      <c r="C6296" t="s">
        <v>80</v>
      </c>
      <c r="D6296" t="s">
        <v>96</v>
      </c>
      <c r="E6296" t="s">
        <v>184</v>
      </c>
      <c r="F6296" t="s">
        <v>17535</v>
      </c>
      <c r="G6296" t="s">
        <v>147</v>
      </c>
      <c r="H6296" t="s">
        <v>187</v>
      </c>
      <c r="I6296" t="s">
        <v>136</v>
      </c>
      <c r="J6296" t="s">
        <v>3</v>
      </c>
      <c r="K6296" t="s">
        <v>138</v>
      </c>
      <c r="L6296" t="s">
        <v>17536</v>
      </c>
      <c r="M6296" t="s">
        <v>17537</v>
      </c>
      <c r="N6296">
        <v>1.3886111109999999</v>
      </c>
      <c r="O6296">
        <v>0</v>
      </c>
      <c r="P6296">
        <v>2</v>
      </c>
      <c r="Q6296">
        <v>0</v>
      </c>
      <c r="R6296">
        <v>2</v>
      </c>
      <c r="S6296">
        <v>0</v>
      </c>
      <c r="T6296">
        <v>2</v>
      </c>
      <c r="U6296">
        <v>0</v>
      </c>
      <c r="V6296">
        <v>0</v>
      </c>
      <c r="W6296">
        <v>0</v>
      </c>
      <c r="X6296">
        <v>2.4344731265512252</v>
      </c>
      <c r="Y6296">
        <v>0</v>
      </c>
      <c r="Z6296">
        <v>0</v>
      </c>
      <c r="AA6296">
        <v>0</v>
      </c>
      <c r="AB6296">
        <v>0</v>
      </c>
      <c r="AC6296">
        <v>0</v>
      </c>
      <c r="AD6296">
        <v>0</v>
      </c>
      <c r="AE6296">
        <v>2.4344731265512252</v>
      </c>
    </row>
    <row r="6297" spans="1:31" x14ac:dyDescent="0.3">
      <c r="A6297">
        <v>2702499</v>
      </c>
      <c r="B6297">
        <v>1</v>
      </c>
      <c r="C6297" t="s">
        <v>81</v>
      </c>
      <c r="D6297" t="s">
        <v>117</v>
      </c>
      <c r="E6297" t="s">
        <v>184</v>
      </c>
      <c r="F6297" t="s">
        <v>17538</v>
      </c>
      <c r="G6297" t="s">
        <v>147</v>
      </c>
      <c r="H6297" t="s">
        <v>187</v>
      </c>
      <c r="I6297" t="s">
        <v>136</v>
      </c>
      <c r="J6297" t="s">
        <v>3</v>
      </c>
      <c r="K6297" t="s">
        <v>138</v>
      </c>
      <c r="L6297" t="s">
        <v>17539</v>
      </c>
      <c r="M6297" t="s">
        <v>17540</v>
      </c>
      <c r="N6297">
        <v>1.7594444440000001</v>
      </c>
      <c r="O6297">
        <v>0</v>
      </c>
      <c r="P6297">
        <v>41</v>
      </c>
      <c r="Q6297">
        <v>0</v>
      </c>
      <c r="R6297">
        <v>0</v>
      </c>
      <c r="S6297">
        <v>0</v>
      </c>
      <c r="T6297">
        <v>1</v>
      </c>
      <c r="U6297">
        <v>0</v>
      </c>
      <c r="V6297">
        <v>0</v>
      </c>
      <c r="W6297">
        <v>0</v>
      </c>
      <c r="X6297">
        <v>6.5632685972423541</v>
      </c>
      <c r="Y6297">
        <v>0</v>
      </c>
      <c r="Z6297">
        <v>0</v>
      </c>
      <c r="AA6297">
        <v>0</v>
      </c>
      <c r="AB6297">
        <v>3.1668776519451339E-2</v>
      </c>
      <c r="AC6297">
        <v>0</v>
      </c>
      <c r="AD6297">
        <v>0</v>
      </c>
      <c r="AE6297">
        <v>6.5949373737618053</v>
      </c>
    </row>
    <row r="6298" spans="1:31" x14ac:dyDescent="0.3">
      <c r="A6298">
        <v>2702555</v>
      </c>
      <c r="B6298">
        <v>1</v>
      </c>
      <c r="C6298" t="s">
        <v>80</v>
      </c>
      <c r="D6298" t="s">
        <v>85</v>
      </c>
      <c r="E6298" t="s">
        <v>244</v>
      </c>
      <c r="F6298" t="s">
        <v>17541</v>
      </c>
      <c r="G6298" t="s">
        <v>165</v>
      </c>
      <c r="H6298" t="s">
        <v>187</v>
      </c>
      <c r="I6298" t="s">
        <v>136</v>
      </c>
      <c r="J6298" t="s">
        <v>137</v>
      </c>
      <c r="K6298" t="s">
        <v>166</v>
      </c>
      <c r="L6298" t="s">
        <v>17542</v>
      </c>
      <c r="M6298" t="s">
        <v>17543</v>
      </c>
      <c r="N6298">
        <v>0.53027777700000001</v>
      </c>
      <c r="O6298">
        <v>0</v>
      </c>
      <c r="P6298">
        <v>374</v>
      </c>
      <c r="Q6298">
        <v>0</v>
      </c>
      <c r="R6298">
        <v>0</v>
      </c>
      <c r="S6298">
        <v>0</v>
      </c>
      <c r="T6298">
        <v>2</v>
      </c>
      <c r="U6298">
        <v>0</v>
      </c>
      <c r="V6298">
        <v>0</v>
      </c>
      <c r="W6298">
        <v>0</v>
      </c>
      <c r="X6298">
        <v>45.368204705079883</v>
      </c>
      <c r="Y6298">
        <v>0</v>
      </c>
      <c r="Z6298">
        <v>0</v>
      </c>
      <c r="AA6298">
        <v>0</v>
      </c>
      <c r="AB6298">
        <v>0</v>
      </c>
      <c r="AC6298">
        <v>0</v>
      </c>
      <c r="AD6298">
        <v>0</v>
      </c>
      <c r="AE6298">
        <v>45.368204705079883</v>
      </c>
    </row>
    <row r="6299" spans="1:31" x14ac:dyDescent="0.3">
      <c r="A6299">
        <v>2702319</v>
      </c>
      <c r="B6299">
        <v>1</v>
      </c>
      <c r="C6299" t="s">
        <v>81</v>
      </c>
      <c r="D6299" t="s">
        <v>118</v>
      </c>
      <c r="E6299" t="s">
        <v>145</v>
      </c>
      <c r="F6299" t="s">
        <v>17544</v>
      </c>
      <c r="G6299" t="s">
        <v>1460</v>
      </c>
      <c r="H6299" t="s">
        <v>135</v>
      </c>
      <c r="I6299" t="s">
        <v>136</v>
      </c>
      <c r="J6299" t="s">
        <v>137</v>
      </c>
      <c r="K6299" t="s">
        <v>138</v>
      </c>
      <c r="L6299" t="s">
        <v>17545</v>
      </c>
      <c r="M6299" t="s">
        <v>17546</v>
      </c>
      <c r="N6299">
        <v>5.1836111110000003</v>
      </c>
      <c r="O6299">
        <v>0</v>
      </c>
      <c r="P6299">
        <v>0</v>
      </c>
      <c r="Q6299">
        <v>3</v>
      </c>
      <c r="R6299">
        <v>0</v>
      </c>
      <c r="S6299">
        <v>0</v>
      </c>
      <c r="T6299">
        <v>0</v>
      </c>
      <c r="U6299">
        <v>0</v>
      </c>
      <c r="V6299">
        <v>0</v>
      </c>
      <c r="W6299">
        <v>0</v>
      </c>
      <c r="X6299">
        <v>0</v>
      </c>
      <c r="Y6299">
        <v>58.566018706291523</v>
      </c>
      <c r="Z6299">
        <v>0</v>
      </c>
      <c r="AA6299">
        <v>0</v>
      </c>
      <c r="AB6299">
        <v>0</v>
      </c>
      <c r="AC6299">
        <v>0</v>
      </c>
      <c r="AD6299">
        <v>0</v>
      </c>
      <c r="AE6299">
        <v>58.566018706291523</v>
      </c>
    </row>
    <row r="6300" spans="1:31" x14ac:dyDescent="0.3">
      <c r="A6300">
        <v>2702327</v>
      </c>
      <c r="B6300">
        <v>1</v>
      </c>
      <c r="C6300" t="s">
        <v>80</v>
      </c>
      <c r="D6300" t="s">
        <v>82</v>
      </c>
      <c r="E6300" t="s">
        <v>141</v>
      </c>
      <c r="F6300" t="s">
        <v>17547</v>
      </c>
      <c r="G6300" t="s">
        <v>165</v>
      </c>
      <c r="H6300" t="s">
        <v>135</v>
      </c>
      <c r="I6300" t="s">
        <v>136</v>
      </c>
      <c r="J6300" t="s">
        <v>137</v>
      </c>
      <c r="K6300" t="s">
        <v>166</v>
      </c>
      <c r="L6300" t="s">
        <v>17548</v>
      </c>
      <c r="M6300" t="s">
        <v>17549</v>
      </c>
      <c r="N6300">
        <v>4.5869444440000002</v>
      </c>
      <c r="O6300">
        <v>0</v>
      </c>
      <c r="P6300">
        <v>433</v>
      </c>
      <c r="Q6300">
        <v>0</v>
      </c>
      <c r="R6300">
        <v>0</v>
      </c>
      <c r="S6300">
        <v>1</v>
      </c>
      <c r="T6300">
        <v>313</v>
      </c>
      <c r="U6300">
        <v>0</v>
      </c>
      <c r="V6300">
        <v>0</v>
      </c>
      <c r="W6300">
        <v>0</v>
      </c>
      <c r="X6300">
        <v>426.2743202537502</v>
      </c>
      <c r="Y6300">
        <v>0</v>
      </c>
      <c r="Z6300">
        <v>0</v>
      </c>
      <c r="AA6300">
        <v>5.9843446985400002</v>
      </c>
      <c r="AB6300">
        <v>1107.4643948594601</v>
      </c>
      <c r="AC6300">
        <v>0</v>
      </c>
      <c r="AD6300">
        <v>0</v>
      </c>
      <c r="AE6300">
        <v>1539.7230598117503</v>
      </c>
    </row>
    <row r="6301" spans="1:31" x14ac:dyDescent="0.3">
      <c r="A6301">
        <v>2702336</v>
      </c>
      <c r="B6301">
        <v>1</v>
      </c>
      <c r="C6301" t="s">
        <v>81</v>
      </c>
      <c r="D6301" t="s">
        <v>113</v>
      </c>
      <c r="E6301" t="s">
        <v>184</v>
      </c>
      <c r="F6301" t="s">
        <v>17550</v>
      </c>
      <c r="G6301" t="s">
        <v>165</v>
      </c>
      <c r="H6301" t="s">
        <v>187</v>
      </c>
      <c r="I6301" t="s">
        <v>136</v>
      </c>
      <c r="J6301" t="s">
        <v>137</v>
      </c>
      <c r="K6301" t="s">
        <v>166</v>
      </c>
      <c r="L6301" t="s">
        <v>17551</v>
      </c>
      <c r="M6301" t="s">
        <v>17552</v>
      </c>
      <c r="N6301">
        <v>5.2236111110000003</v>
      </c>
      <c r="O6301">
        <v>0</v>
      </c>
      <c r="P6301">
        <v>96</v>
      </c>
      <c r="Q6301">
        <v>0</v>
      </c>
      <c r="R6301">
        <v>1</v>
      </c>
      <c r="S6301">
        <v>0</v>
      </c>
      <c r="T6301">
        <v>12</v>
      </c>
      <c r="U6301">
        <v>0</v>
      </c>
      <c r="V6301">
        <v>0</v>
      </c>
      <c r="W6301">
        <v>0</v>
      </c>
      <c r="X6301">
        <v>90.451224472524459</v>
      </c>
      <c r="Y6301">
        <v>0</v>
      </c>
      <c r="Z6301">
        <v>1.7148848638546437</v>
      </c>
      <c r="AA6301">
        <v>0</v>
      </c>
      <c r="AB6301">
        <v>56.466133096891042</v>
      </c>
      <c r="AC6301">
        <v>0</v>
      </c>
      <c r="AD6301">
        <v>0</v>
      </c>
      <c r="AE6301">
        <v>148.63224243327016</v>
      </c>
    </row>
    <row r="6302" spans="1:31" x14ac:dyDescent="0.3">
      <c r="A6302">
        <v>2702352</v>
      </c>
      <c r="B6302">
        <v>1</v>
      </c>
      <c r="C6302" t="s">
        <v>80</v>
      </c>
      <c r="D6302" t="s">
        <v>109</v>
      </c>
      <c r="E6302" t="s">
        <v>145</v>
      </c>
      <c r="F6302" t="s">
        <v>17553</v>
      </c>
      <c r="G6302" t="s">
        <v>165</v>
      </c>
      <c r="H6302" t="s">
        <v>135</v>
      </c>
      <c r="I6302" t="s">
        <v>136</v>
      </c>
      <c r="J6302" t="s">
        <v>137</v>
      </c>
      <c r="K6302" t="s">
        <v>166</v>
      </c>
      <c r="L6302" t="s">
        <v>17554</v>
      </c>
      <c r="M6302" t="s">
        <v>17555</v>
      </c>
      <c r="N6302">
        <v>4.3722222220000004</v>
      </c>
      <c r="O6302">
        <v>0</v>
      </c>
      <c r="P6302">
        <v>22</v>
      </c>
      <c r="Q6302">
        <v>0</v>
      </c>
      <c r="R6302">
        <v>0</v>
      </c>
      <c r="S6302">
        <v>0</v>
      </c>
      <c r="T6302">
        <v>3</v>
      </c>
      <c r="U6302">
        <v>0</v>
      </c>
      <c r="V6302">
        <v>0</v>
      </c>
      <c r="W6302">
        <v>0</v>
      </c>
      <c r="X6302">
        <v>9.6206760594357164</v>
      </c>
      <c r="Y6302">
        <v>0</v>
      </c>
      <c r="Z6302">
        <v>0</v>
      </c>
      <c r="AA6302">
        <v>0</v>
      </c>
      <c r="AB6302">
        <v>0</v>
      </c>
      <c r="AC6302">
        <v>0</v>
      </c>
      <c r="AD6302">
        <v>0</v>
      </c>
      <c r="AE6302">
        <v>9.6206760594357164</v>
      </c>
    </row>
    <row r="6303" spans="1:31" x14ac:dyDescent="0.3">
      <c r="A6303">
        <v>2702371</v>
      </c>
      <c r="B6303">
        <v>1</v>
      </c>
      <c r="C6303" t="s">
        <v>80</v>
      </c>
      <c r="D6303" t="s">
        <v>109</v>
      </c>
      <c r="E6303" t="s">
        <v>145</v>
      </c>
      <c r="F6303" t="s">
        <v>17556</v>
      </c>
      <c r="G6303" t="s">
        <v>165</v>
      </c>
      <c r="H6303" t="s">
        <v>135</v>
      </c>
      <c r="I6303" t="s">
        <v>136</v>
      </c>
      <c r="J6303" t="s">
        <v>137</v>
      </c>
      <c r="K6303" t="s">
        <v>166</v>
      </c>
      <c r="L6303" t="s">
        <v>17557</v>
      </c>
      <c r="M6303" t="s">
        <v>17558</v>
      </c>
      <c r="N6303">
        <v>4.4894444440000001</v>
      </c>
      <c r="O6303">
        <v>0</v>
      </c>
      <c r="P6303">
        <v>11</v>
      </c>
      <c r="Q6303">
        <v>0</v>
      </c>
      <c r="R6303">
        <v>0</v>
      </c>
      <c r="S6303">
        <v>0</v>
      </c>
      <c r="T6303">
        <v>0</v>
      </c>
      <c r="U6303">
        <v>0</v>
      </c>
      <c r="V6303">
        <v>0</v>
      </c>
      <c r="W6303">
        <v>0</v>
      </c>
      <c r="X6303">
        <v>0.85885376609499997</v>
      </c>
      <c r="Y6303">
        <v>0</v>
      </c>
      <c r="Z6303">
        <v>0</v>
      </c>
      <c r="AA6303">
        <v>0</v>
      </c>
      <c r="AB6303">
        <v>0</v>
      </c>
      <c r="AC6303">
        <v>0</v>
      </c>
      <c r="AD6303">
        <v>0</v>
      </c>
      <c r="AE6303">
        <v>0.85885376609499997</v>
      </c>
    </row>
    <row r="6304" spans="1:31" x14ac:dyDescent="0.3">
      <c r="A6304">
        <v>2702396</v>
      </c>
      <c r="B6304">
        <v>1</v>
      </c>
      <c r="C6304" t="s">
        <v>80</v>
      </c>
      <c r="D6304" t="s">
        <v>110</v>
      </c>
      <c r="E6304" t="s">
        <v>244</v>
      </c>
      <c r="F6304" t="s">
        <v>17559</v>
      </c>
      <c r="G6304" t="s">
        <v>346</v>
      </c>
      <c r="H6304" t="s">
        <v>187</v>
      </c>
      <c r="I6304" t="s">
        <v>136</v>
      </c>
      <c r="J6304" t="s">
        <v>137</v>
      </c>
      <c r="K6304" t="s">
        <v>166</v>
      </c>
      <c r="L6304" t="s">
        <v>17560</v>
      </c>
      <c r="M6304" t="s">
        <v>17561</v>
      </c>
      <c r="N6304">
        <v>5.0352777770000001</v>
      </c>
      <c r="O6304">
        <v>0</v>
      </c>
      <c r="P6304">
        <v>310</v>
      </c>
      <c r="Q6304">
        <v>0</v>
      </c>
      <c r="R6304">
        <v>0</v>
      </c>
      <c r="S6304">
        <v>0</v>
      </c>
      <c r="T6304">
        <v>33</v>
      </c>
      <c r="U6304">
        <v>0</v>
      </c>
      <c r="V6304">
        <v>0</v>
      </c>
      <c r="W6304">
        <v>0</v>
      </c>
      <c r="X6304">
        <v>297.98065506268813</v>
      </c>
      <c r="Y6304">
        <v>0</v>
      </c>
      <c r="Z6304">
        <v>0</v>
      </c>
      <c r="AA6304">
        <v>0</v>
      </c>
      <c r="AB6304">
        <v>174.96127760123633</v>
      </c>
      <c r="AC6304">
        <v>0</v>
      </c>
      <c r="AD6304">
        <v>0</v>
      </c>
      <c r="AE6304">
        <v>472.94193266392449</v>
      </c>
    </row>
    <row r="6305" spans="1:31" x14ac:dyDescent="0.3">
      <c r="A6305">
        <v>2702407</v>
      </c>
      <c r="B6305">
        <v>1</v>
      </c>
      <c r="C6305" t="s">
        <v>80</v>
      </c>
      <c r="D6305" t="s">
        <v>104</v>
      </c>
      <c r="E6305" t="s">
        <v>184</v>
      </c>
      <c r="F6305" t="s">
        <v>17562</v>
      </c>
      <c r="G6305" t="s">
        <v>186</v>
      </c>
      <c r="H6305" t="s">
        <v>187</v>
      </c>
      <c r="I6305" t="s">
        <v>136</v>
      </c>
      <c r="J6305" t="s">
        <v>137</v>
      </c>
      <c r="K6305" t="s">
        <v>138</v>
      </c>
      <c r="L6305" t="s">
        <v>17563</v>
      </c>
      <c r="M6305" t="s">
        <v>17564</v>
      </c>
      <c r="N6305">
        <v>3.1605555550000002</v>
      </c>
      <c r="O6305">
        <v>0</v>
      </c>
      <c r="P6305">
        <v>105</v>
      </c>
      <c r="Q6305">
        <v>0</v>
      </c>
      <c r="R6305">
        <v>0</v>
      </c>
      <c r="S6305">
        <v>0</v>
      </c>
      <c r="T6305">
        <v>9</v>
      </c>
      <c r="U6305">
        <v>0</v>
      </c>
      <c r="V6305">
        <v>0</v>
      </c>
      <c r="W6305">
        <v>0</v>
      </c>
      <c r="X6305">
        <v>61.427013867779287</v>
      </c>
      <c r="Y6305">
        <v>0</v>
      </c>
      <c r="Z6305">
        <v>0</v>
      </c>
      <c r="AA6305">
        <v>0</v>
      </c>
      <c r="AB6305">
        <v>13.253235210144259</v>
      </c>
      <c r="AC6305">
        <v>0</v>
      </c>
      <c r="AD6305">
        <v>0</v>
      </c>
      <c r="AE6305">
        <v>74.680249077923548</v>
      </c>
    </row>
    <row r="6306" spans="1:31" x14ac:dyDescent="0.3">
      <c r="A6306">
        <v>2702441</v>
      </c>
      <c r="B6306">
        <v>1</v>
      </c>
      <c r="C6306" t="s">
        <v>80</v>
      </c>
      <c r="D6306" t="s">
        <v>91</v>
      </c>
      <c r="E6306" t="s">
        <v>132</v>
      </c>
      <c r="F6306" t="s">
        <v>12352</v>
      </c>
      <c r="G6306" t="s">
        <v>134</v>
      </c>
      <c r="H6306" t="s">
        <v>135</v>
      </c>
      <c r="I6306" t="s">
        <v>136</v>
      </c>
      <c r="J6306" t="s">
        <v>137</v>
      </c>
      <c r="K6306" t="s">
        <v>138</v>
      </c>
      <c r="L6306" t="s">
        <v>17565</v>
      </c>
      <c r="M6306" t="s">
        <v>17566</v>
      </c>
      <c r="N6306">
        <v>4.0388888879999998</v>
      </c>
      <c r="O6306">
        <v>3</v>
      </c>
      <c r="P6306">
        <v>13</v>
      </c>
      <c r="Q6306">
        <v>15</v>
      </c>
      <c r="R6306">
        <v>18</v>
      </c>
      <c r="S6306">
        <v>3</v>
      </c>
      <c r="T6306">
        <v>63</v>
      </c>
      <c r="U6306">
        <v>1</v>
      </c>
      <c r="V6306">
        <v>0</v>
      </c>
      <c r="W6306">
        <v>70.275928737720548</v>
      </c>
      <c r="X6306">
        <v>6.9625951871409297</v>
      </c>
      <c r="Y6306">
        <v>74.307013833919953</v>
      </c>
      <c r="Z6306">
        <v>79.522413025020612</v>
      </c>
      <c r="AA6306">
        <v>20.424140485983912</v>
      </c>
      <c r="AB6306">
        <v>441.1871518194211</v>
      </c>
      <c r="AC6306">
        <v>89.799158716133618</v>
      </c>
      <c r="AD6306">
        <v>0</v>
      </c>
      <c r="AE6306">
        <v>782.47840180534081</v>
      </c>
    </row>
    <row r="6307" spans="1:31" x14ac:dyDescent="0.3">
      <c r="A6307">
        <v>2702446</v>
      </c>
      <c r="B6307">
        <v>1</v>
      </c>
      <c r="C6307" t="s">
        <v>80</v>
      </c>
      <c r="D6307" t="s">
        <v>105</v>
      </c>
      <c r="E6307" t="s">
        <v>184</v>
      </c>
      <c r="F6307" t="s">
        <v>16467</v>
      </c>
      <c r="G6307" t="s">
        <v>409</v>
      </c>
      <c r="H6307" t="s">
        <v>187</v>
      </c>
      <c r="I6307" t="s">
        <v>136</v>
      </c>
      <c r="J6307" t="s">
        <v>137</v>
      </c>
      <c r="K6307" t="s">
        <v>138</v>
      </c>
      <c r="L6307" t="s">
        <v>17567</v>
      </c>
      <c r="M6307" t="s">
        <v>17568</v>
      </c>
      <c r="N6307">
        <v>4.1238888879999998</v>
      </c>
      <c r="O6307">
        <v>0</v>
      </c>
      <c r="P6307">
        <v>74</v>
      </c>
      <c r="Q6307">
        <v>0</v>
      </c>
      <c r="R6307">
        <v>0</v>
      </c>
      <c r="S6307">
        <v>0</v>
      </c>
      <c r="T6307">
        <v>59</v>
      </c>
      <c r="U6307">
        <v>0</v>
      </c>
      <c r="V6307">
        <v>0</v>
      </c>
      <c r="W6307">
        <v>0</v>
      </c>
      <c r="X6307">
        <v>51.602614935908932</v>
      </c>
      <c r="Y6307">
        <v>0</v>
      </c>
      <c r="Z6307">
        <v>0</v>
      </c>
      <c r="AA6307">
        <v>0</v>
      </c>
      <c r="AB6307">
        <v>116.81533522636322</v>
      </c>
      <c r="AC6307">
        <v>0</v>
      </c>
      <c r="AD6307">
        <v>0</v>
      </c>
      <c r="AE6307">
        <v>168.41795016227215</v>
      </c>
    </row>
    <row r="6308" spans="1:31" x14ac:dyDescent="0.3">
      <c r="A6308">
        <v>2702457</v>
      </c>
      <c r="B6308">
        <v>1</v>
      </c>
      <c r="C6308" t="s">
        <v>80</v>
      </c>
      <c r="D6308" t="s">
        <v>99</v>
      </c>
      <c r="E6308" t="s">
        <v>244</v>
      </c>
      <c r="F6308" t="s">
        <v>17569</v>
      </c>
      <c r="G6308" t="s">
        <v>346</v>
      </c>
      <c r="H6308" t="s">
        <v>187</v>
      </c>
      <c r="I6308" t="s">
        <v>136</v>
      </c>
      <c r="J6308" t="s">
        <v>137</v>
      </c>
      <c r="K6308" t="s">
        <v>166</v>
      </c>
      <c r="L6308" t="s">
        <v>17570</v>
      </c>
      <c r="M6308" t="s">
        <v>17571</v>
      </c>
      <c r="N6308">
        <v>4.0608333329999997</v>
      </c>
      <c r="O6308">
        <v>0</v>
      </c>
      <c r="P6308">
        <v>15</v>
      </c>
      <c r="Q6308">
        <v>0</v>
      </c>
      <c r="R6308">
        <v>1</v>
      </c>
      <c r="S6308">
        <v>0</v>
      </c>
      <c r="T6308">
        <v>5</v>
      </c>
      <c r="U6308">
        <v>0</v>
      </c>
      <c r="V6308">
        <v>0</v>
      </c>
      <c r="W6308">
        <v>0</v>
      </c>
      <c r="X6308">
        <v>3.1840690784193084</v>
      </c>
      <c r="Y6308">
        <v>0</v>
      </c>
      <c r="Z6308">
        <v>2.9518345822984657</v>
      </c>
      <c r="AA6308">
        <v>0</v>
      </c>
      <c r="AB6308">
        <v>12.393333037784434</v>
      </c>
      <c r="AC6308">
        <v>0</v>
      </c>
      <c r="AD6308">
        <v>0</v>
      </c>
      <c r="AE6308">
        <v>18.52923669850221</v>
      </c>
    </row>
    <row r="6309" spans="1:31" x14ac:dyDescent="0.3">
      <c r="A6309">
        <v>2702506</v>
      </c>
      <c r="B6309">
        <v>1</v>
      </c>
      <c r="C6309" t="s">
        <v>80</v>
      </c>
      <c r="D6309" t="s">
        <v>95</v>
      </c>
      <c r="E6309" t="s">
        <v>213</v>
      </c>
      <c r="F6309" t="s">
        <v>17572</v>
      </c>
      <c r="G6309" t="s">
        <v>688</v>
      </c>
      <c r="H6309" t="s">
        <v>187</v>
      </c>
      <c r="I6309" t="s">
        <v>136</v>
      </c>
      <c r="J6309" t="s">
        <v>137</v>
      </c>
      <c r="K6309" t="s">
        <v>138</v>
      </c>
      <c r="L6309" t="s">
        <v>17573</v>
      </c>
      <c r="M6309" t="s">
        <v>17574</v>
      </c>
      <c r="N6309">
        <v>2.9677777769999998</v>
      </c>
      <c r="O6309">
        <v>0</v>
      </c>
      <c r="P6309">
        <v>1</v>
      </c>
      <c r="Q6309">
        <v>0</v>
      </c>
      <c r="R6309">
        <v>0</v>
      </c>
      <c r="S6309">
        <v>0</v>
      </c>
      <c r="T6309">
        <v>0</v>
      </c>
      <c r="U6309">
        <v>0</v>
      </c>
      <c r="V6309">
        <v>0</v>
      </c>
      <c r="W6309">
        <v>0</v>
      </c>
      <c r="X6309">
        <v>0.86645192489313794</v>
      </c>
      <c r="Y6309">
        <v>0</v>
      </c>
      <c r="Z6309">
        <v>0</v>
      </c>
      <c r="AA6309">
        <v>0</v>
      </c>
      <c r="AB6309">
        <v>0</v>
      </c>
      <c r="AC6309">
        <v>0</v>
      </c>
      <c r="AD6309">
        <v>0</v>
      </c>
      <c r="AE6309">
        <v>0.86645192489313794</v>
      </c>
    </row>
    <row r="6310" spans="1:31" x14ac:dyDescent="0.3">
      <c r="A6310">
        <v>2702520</v>
      </c>
      <c r="B6310">
        <v>1</v>
      </c>
      <c r="C6310" t="s">
        <v>80</v>
      </c>
      <c r="D6310" t="s">
        <v>98</v>
      </c>
      <c r="E6310" t="s">
        <v>244</v>
      </c>
      <c r="F6310" t="s">
        <v>17575</v>
      </c>
      <c r="G6310" t="s">
        <v>165</v>
      </c>
      <c r="H6310" t="s">
        <v>187</v>
      </c>
      <c r="I6310" t="s">
        <v>136</v>
      </c>
      <c r="J6310" t="s">
        <v>137</v>
      </c>
      <c r="K6310" t="s">
        <v>166</v>
      </c>
      <c r="L6310" t="s">
        <v>12511</v>
      </c>
      <c r="M6310" t="s">
        <v>17576</v>
      </c>
      <c r="N6310">
        <v>5.1333333330000004</v>
      </c>
      <c r="O6310">
        <v>0</v>
      </c>
      <c r="P6310">
        <v>167</v>
      </c>
      <c r="Q6310">
        <v>0</v>
      </c>
      <c r="R6310">
        <v>30</v>
      </c>
      <c r="S6310">
        <v>0</v>
      </c>
      <c r="T6310">
        <v>32</v>
      </c>
      <c r="U6310">
        <v>0</v>
      </c>
      <c r="V6310">
        <v>0</v>
      </c>
      <c r="W6310">
        <v>0</v>
      </c>
      <c r="X6310">
        <v>89.336883034284284</v>
      </c>
      <c r="Y6310">
        <v>0</v>
      </c>
      <c r="Z6310">
        <v>40.13744805751778</v>
      </c>
      <c r="AA6310">
        <v>0</v>
      </c>
      <c r="AB6310">
        <v>36.458173282719351</v>
      </c>
      <c r="AC6310">
        <v>0</v>
      </c>
      <c r="AD6310">
        <v>0</v>
      </c>
      <c r="AE6310">
        <v>165.93250437452141</v>
      </c>
    </row>
    <row r="6311" spans="1:31" x14ac:dyDescent="0.3">
      <c r="A6311">
        <v>2702546</v>
      </c>
      <c r="B6311">
        <v>1</v>
      </c>
      <c r="C6311" t="s">
        <v>80</v>
      </c>
      <c r="D6311" t="s">
        <v>106</v>
      </c>
      <c r="E6311" t="s">
        <v>184</v>
      </c>
      <c r="F6311" t="s">
        <v>17577</v>
      </c>
      <c r="G6311" t="s">
        <v>186</v>
      </c>
      <c r="H6311" t="s">
        <v>187</v>
      </c>
      <c r="I6311" t="s">
        <v>136</v>
      </c>
      <c r="J6311" t="s">
        <v>137</v>
      </c>
      <c r="K6311" t="s">
        <v>138</v>
      </c>
      <c r="L6311" t="s">
        <v>17578</v>
      </c>
      <c r="M6311" t="s">
        <v>17579</v>
      </c>
      <c r="N6311">
        <v>1.8619444439999999</v>
      </c>
      <c r="O6311">
        <v>0</v>
      </c>
      <c r="P6311">
        <v>1</v>
      </c>
      <c r="Q6311">
        <v>0</v>
      </c>
      <c r="R6311">
        <v>7</v>
      </c>
      <c r="S6311">
        <v>0</v>
      </c>
      <c r="T6311">
        <v>1</v>
      </c>
      <c r="U6311">
        <v>0</v>
      </c>
      <c r="V6311">
        <v>0</v>
      </c>
      <c r="W6311">
        <v>0</v>
      </c>
      <c r="X6311">
        <v>6.6310751604291829</v>
      </c>
      <c r="Y6311">
        <v>0</v>
      </c>
      <c r="Z6311">
        <v>73.453052242194886</v>
      </c>
      <c r="AA6311">
        <v>0</v>
      </c>
      <c r="AB6311">
        <v>1.249828506815829</v>
      </c>
      <c r="AC6311">
        <v>0</v>
      </c>
      <c r="AD6311">
        <v>0</v>
      </c>
      <c r="AE6311">
        <v>81.333955909439894</v>
      </c>
    </row>
    <row r="6312" spans="1:31" x14ac:dyDescent="0.3">
      <c r="A6312">
        <v>2702407</v>
      </c>
      <c r="B6312">
        <v>2</v>
      </c>
      <c r="C6312" t="s">
        <v>80</v>
      </c>
      <c r="D6312" t="s">
        <v>104</v>
      </c>
      <c r="E6312" t="s">
        <v>244</v>
      </c>
      <c r="F6312" t="s">
        <v>17580</v>
      </c>
      <c r="G6312" t="s">
        <v>186</v>
      </c>
      <c r="H6312" t="s">
        <v>187</v>
      </c>
      <c r="I6312" t="s">
        <v>136</v>
      </c>
      <c r="J6312" t="s">
        <v>137</v>
      </c>
      <c r="K6312" t="s">
        <v>138</v>
      </c>
      <c r="L6312" t="s">
        <v>17564</v>
      </c>
      <c r="M6312" t="s">
        <v>17581</v>
      </c>
      <c r="N6312">
        <v>0.90527777700000001</v>
      </c>
      <c r="O6312">
        <v>0</v>
      </c>
      <c r="P6312">
        <v>183</v>
      </c>
      <c r="Q6312">
        <v>0</v>
      </c>
      <c r="R6312">
        <v>2</v>
      </c>
      <c r="S6312">
        <v>0</v>
      </c>
      <c r="T6312">
        <v>20</v>
      </c>
      <c r="U6312">
        <v>0</v>
      </c>
      <c r="V6312">
        <v>0</v>
      </c>
      <c r="W6312">
        <v>0</v>
      </c>
      <c r="X6312">
        <v>30.117287534627309</v>
      </c>
      <c r="Y6312">
        <v>0</v>
      </c>
      <c r="Z6312">
        <v>1.8932163190452156</v>
      </c>
      <c r="AA6312">
        <v>0</v>
      </c>
      <c r="AB6312">
        <v>15.738918581385514</v>
      </c>
      <c r="AC6312">
        <v>0</v>
      </c>
      <c r="AD6312">
        <v>0</v>
      </c>
      <c r="AE6312">
        <v>47.749422435058037</v>
      </c>
    </row>
    <row r="6313" spans="1:31" x14ac:dyDescent="0.3">
      <c r="A6313">
        <v>2702557</v>
      </c>
      <c r="B6313">
        <v>1</v>
      </c>
      <c r="C6313" t="s">
        <v>80</v>
      </c>
      <c r="D6313" t="s">
        <v>82</v>
      </c>
      <c r="E6313" t="s">
        <v>213</v>
      </c>
      <c r="F6313" t="s">
        <v>17582</v>
      </c>
      <c r="G6313" t="s">
        <v>831</v>
      </c>
      <c r="H6313" t="s">
        <v>187</v>
      </c>
      <c r="I6313" t="s">
        <v>136</v>
      </c>
      <c r="J6313" t="s">
        <v>137</v>
      </c>
      <c r="K6313" t="s">
        <v>138</v>
      </c>
      <c r="L6313" t="s">
        <v>17583</v>
      </c>
      <c r="M6313" t="s">
        <v>17584</v>
      </c>
      <c r="N6313">
        <v>1.7638888880000001</v>
      </c>
      <c r="O6313">
        <v>0</v>
      </c>
      <c r="P6313">
        <v>2</v>
      </c>
      <c r="Q6313">
        <v>0</v>
      </c>
      <c r="R6313">
        <v>0</v>
      </c>
      <c r="S6313">
        <v>0</v>
      </c>
      <c r="T6313">
        <v>0</v>
      </c>
      <c r="U6313">
        <v>0</v>
      </c>
      <c r="V6313">
        <v>0</v>
      </c>
      <c r="W6313">
        <v>0</v>
      </c>
      <c r="X6313">
        <v>1.5734569622050634</v>
      </c>
      <c r="Y6313">
        <v>0</v>
      </c>
      <c r="Z6313">
        <v>0</v>
      </c>
      <c r="AA6313">
        <v>0</v>
      </c>
      <c r="AB6313">
        <v>0</v>
      </c>
      <c r="AC6313">
        <v>0</v>
      </c>
      <c r="AD6313">
        <v>0</v>
      </c>
      <c r="AE6313">
        <v>1.5734569622050634</v>
      </c>
    </row>
    <row r="6314" spans="1:31" x14ac:dyDescent="0.3">
      <c r="A6314">
        <v>2702319</v>
      </c>
      <c r="B6314">
        <v>2</v>
      </c>
      <c r="C6314" t="s">
        <v>81</v>
      </c>
      <c r="D6314" t="s">
        <v>118</v>
      </c>
      <c r="E6314" t="s">
        <v>132</v>
      </c>
      <c r="F6314" t="s">
        <v>17585</v>
      </c>
      <c r="G6314" t="s">
        <v>1460</v>
      </c>
      <c r="H6314" t="s">
        <v>135</v>
      </c>
      <c r="I6314" t="s">
        <v>136</v>
      </c>
      <c r="J6314" t="s">
        <v>137</v>
      </c>
      <c r="K6314" t="s">
        <v>138</v>
      </c>
      <c r="L6314" t="s">
        <v>17546</v>
      </c>
      <c r="M6314" t="s">
        <v>17586</v>
      </c>
      <c r="N6314">
        <v>0.578333333</v>
      </c>
      <c r="O6314">
        <v>23</v>
      </c>
      <c r="P6314">
        <v>669</v>
      </c>
      <c r="Q6314">
        <v>265</v>
      </c>
      <c r="R6314">
        <v>353</v>
      </c>
      <c r="S6314">
        <v>27</v>
      </c>
      <c r="T6314">
        <v>71</v>
      </c>
      <c r="U6314">
        <v>1</v>
      </c>
      <c r="V6314">
        <v>0</v>
      </c>
      <c r="W6314">
        <v>1.7851479447846446</v>
      </c>
      <c r="X6314">
        <v>64.861196717418423</v>
      </c>
      <c r="Y6314">
        <v>499.24696526554249</v>
      </c>
      <c r="Z6314">
        <v>256.56170167691772</v>
      </c>
      <c r="AA6314">
        <v>58.028868719183798</v>
      </c>
      <c r="AB6314">
        <v>29.834588999815651</v>
      </c>
      <c r="AC6314">
        <v>97.724354140856491</v>
      </c>
      <c r="AD6314">
        <v>0</v>
      </c>
      <c r="AE6314">
        <v>1008.0428234645192</v>
      </c>
    </row>
    <row r="6315" spans="1:31" x14ac:dyDescent="0.3">
      <c r="A6315">
        <v>2702364</v>
      </c>
      <c r="B6315">
        <v>1</v>
      </c>
      <c r="C6315" t="s">
        <v>80</v>
      </c>
      <c r="D6315" t="s">
        <v>89</v>
      </c>
      <c r="E6315" t="s">
        <v>145</v>
      </c>
      <c r="F6315" t="s">
        <v>17587</v>
      </c>
      <c r="G6315" t="s">
        <v>165</v>
      </c>
      <c r="H6315" t="s">
        <v>135</v>
      </c>
      <c r="I6315" t="s">
        <v>136</v>
      </c>
      <c r="J6315" t="s">
        <v>137</v>
      </c>
      <c r="K6315" t="s">
        <v>166</v>
      </c>
      <c r="L6315" t="s">
        <v>17588</v>
      </c>
      <c r="M6315" t="s">
        <v>17589</v>
      </c>
      <c r="N6315">
        <v>5.9850000000000003</v>
      </c>
      <c r="O6315">
        <v>1</v>
      </c>
      <c r="P6315">
        <v>778</v>
      </c>
      <c r="Q6315">
        <v>0</v>
      </c>
      <c r="R6315">
        <v>0</v>
      </c>
      <c r="S6315">
        <v>0</v>
      </c>
      <c r="T6315">
        <v>69</v>
      </c>
      <c r="U6315">
        <v>0</v>
      </c>
      <c r="V6315">
        <v>0</v>
      </c>
      <c r="W6315">
        <v>111.17562511093689</v>
      </c>
      <c r="X6315">
        <v>1333.4667420729231</v>
      </c>
      <c r="Y6315">
        <v>0</v>
      </c>
      <c r="Z6315">
        <v>0</v>
      </c>
      <c r="AA6315">
        <v>0</v>
      </c>
      <c r="AB6315">
        <v>725.2154146832346</v>
      </c>
      <c r="AC6315">
        <v>0</v>
      </c>
      <c r="AD6315">
        <v>0</v>
      </c>
      <c r="AE6315">
        <v>2169.8577818670947</v>
      </c>
    </row>
    <row r="6316" spans="1:31" x14ac:dyDescent="0.3">
      <c r="A6316">
        <v>2702592</v>
      </c>
      <c r="B6316">
        <v>1</v>
      </c>
      <c r="C6316" t="s">
        <v>80</v>
      </c>
      <c r="D6316" t="s">
        <v>96</v>
      </c>
      <c r="E6316" t="s">
        <v>184</v>
      </c>
      <c r="F6316" t="s">
        <v>17590</v>
      </c>
      <c r="G6316" t="s">
        <v>409</v>
      </c>
      <c r="H6316" t="s">
        <v>187</v>
      </c>
      <c r="I6316" t="s">
        <v>136</v>
      </c>
      <c r="J6316" t="s">
        <v>137</v>
      </c>
      <c r="K6316" t="s">
        <v>138</v>
      </c>
      <c r="L6316" t="s">
        <v>17591</v>
      </c>
      <c r="M6316" t="s">
        <v>17592</v>
      </c>
      <c r="N6316">
        <v>0.87111111100000005</v>
      </c>
      <c r="O6316">
        <v>0</v>
      </c>
      <c r="P6316">
        <v>2</v>
      </c>
      <c r="Q6316">
        <v>0</v>
      </c>
      <c r="R6316">
        <v>2</v>
      </c>
      <c r="S6316">
        <v>0</v>
      </c>
      <c r="T6316">
        <v>2</v>
      </c>
      <c r="U6316">
        <v>0</v>
      </c>
      <c r="V6316">
        <v>0</v>
      </c>
      <c r="W6316">
        <v>0</v>
      </c>
      <c r="X6316">
        <v>1.5223887485559191</v>
      </c>
      <c r="Y6316">
        <v>0</v>
      </c>
      <c r="Z6316">
        <v>0</v>
      </c>
      <c r="AA6316">
        <v>0</v>
      </c>
      <c r="AB6316">
        <v>0</v>
      </c>
      <c r="AC6316">
        <v>0</v>
      </c>
      <c r="AD6316">
        <v>0</v>
      </c>
      <c r="AE6316">
        <v>1.5223887485559191</v>
      </c>
    </row>
    <row r="6317" spans="1:31" x14ac:dyDescent="0.3">
      <c r="A6317">
        <v>2702601</v>
      </c>
      <c r="B6317">
        <v>1</v>
      </c>
      <c r="C6317" t="s">
        <v>80</v>
      </c>
      <c r="D6317" t="s">
        <v>82</v>
      </c>
      <c r="E6317" t="s">
        <v>213</v>
      </c>
      <c r="F6317" t="s">
        <v>17593</v>
      </c>
      <c r="G6317" t="s">
        <v>215</v>
      </c>
      <c r="H6317" t="s">
        <v>187</v>
      </c>
      <c r="I6317" t="s">
        <v>136</v>
      </c>
      <c r="J6317" t="s">
        <v>137</v>
      </c>
      <c r="K6317" t="s">
        <v>138</v>
      </c>
      <c r="L6317" t="s">
        <v>17594</v>
      </c>
      <c r="M6317" t="s">
        <v>17595</v>
      </c>
      <c r="N6317">
        <v>1.7538888880000001</v>
      </c>
      <c r="O6317">
        <v>0</v>
      </c>
      <c r="P6317">
        <v>5</v>
      </c>
      <c r="Q6317">
        <v>0</v>
      </c>
      <c r="R6317">
        <v>0</v>
      </c>
      <c r="S6317">
        <v>0</v>
      </c>
      <c r="T6317">
        <v>0</v>
      </c>
      <c r="U6317">
        <v>0</v>
      </c>
      <c r="V6317">
        <v>0</v>
      </c>
      <c r="W6317">
        <v>0</v>
      </c>
      <c r="X6317">
        <v>2.0480825362488839</v>
      </c>
      <c r="Y6317">
        <v>0</v>
      </c>
      <c r="Z6317">
        <v>0</v>
      </c>
      <c r="AA6317">
        <v>0</v>
      </c>
      <c r="AB6317">
        <v>0</v>
      </c>
      <c r="AC6317">
        <v>0</v>
      </c>
      <c r="AD6317">
        <v>0</v>
      </c>
      <c r="AE6317">
        <v>2.0480825362488839</v>
      </c>
    </row>
    <row r="6318" spans="1:31" x14ac:dyDescent="0.3">
      <c r="A6318">
        <v>2700608</v>
      </c>
      <c r="B6318">
        <v>1</v>
      </c>
      <c r="C6318" t="s">
        <v>80</v>
      </c>
      <c r="D6318" t="s">
        <v>93</v>
      </c>
      <c r="E6318" t="s">
        <v>160</v>
      </c>
      <c r="F6318" t="s">
        <v>12410</v>
      </c>
      <c r="G6318" t="s">
        <v>134</v>
      </c>
      <c r="H6318" t="s">
        <v>135</v>
      </c>
      <c r="I6318" t="s">
        <v>136</v>
      </c>
      <c r="J6318" t="s">
        <v>137</v>
      </c>
      <c r="K6318" t="s">
        <v>138</v>
      </c>
      <c r="L6318" t="s">
        <v>17596</v>
      </c>
      <c r="M6318" t="s">
        <v>17597</v>
      </c>
      <c r="N6318">
        <v>0.108055555</v>
      </c>
      <c r="O6318">
        <v>0</v>
      </c>
      <c r="P6318">
        <v>586</v>
      </c>
      <c r="Q6318">
        <v>2</v>
      </c>
      <c r="R6318">
        <v>130</v>
      </c>
      <c r="S6318">
        <v>7</v>
      </c>
      <c r="T6318">
        <v>112</v>
      </c>
      <c r="U6318">
        <v>0</v>
      </c>
      <c r="V6318">
        <v>0</v>
      </c>
      <c r="W6318">
        <v>0</v>
      </c>
      <c r="X6318">
        <v>9.8760862008878902</v>
      </c>
      <c r="Y6318">
        <v>3.6148832881491657</v>
      </c>
      <c r="Z6318">
        <v>12.670806794317381</v>
      </c>
      <c r="AA6318">
        <v>2.4498626949101672</v>
      </c>
      <c r="AB6318">
        <v>8.5331924512348234</v>
      </c>
      <c r="AC6318">
        <v>0</v>
      </c>
      <c r="AD6318">
        <v>0</v>
      </c>
      <c r="AE6318">
        <v>37.144831429499426</v>
      </c>
    </row>
    <row r="6319" spans="1:31" x14ac:dyDescent="0.3">
      <c r="A6319">
        <v>2702338</v>
      </c>
      <c r="B6319">
        <v>1</v>
      </c>
      <c r="C6319" t="s">
        <v>80</v>
      </c>
      <c r="D6319" t="s">
        <v>91</v>
      </c>
      <c r="E6319" t="s">
        <v>184</v>
      </c>
      <c r="F6319" t="s">
        <v>17598</v>
      </c>
      <c r="G6319" t="s">
        <v>165</v>
      </c>
      <c r="H6319" t="s">
        <v>187</v>
      </c>
      <c r="I6319" t="s">
        <v>136</v>
      </c>
      <c r="J6319" t="s">
        <v>137</v>
      </c>
      <c r="K6319" t="s">
        <v>166</v>
      </c>
      <c r="L6319" t="s">
        <v>17599</v>
      </c>
      <c r="M6319" t="s">
        <v>17600</v>
      </c>
      <c r="N6319">
        <v>7.4474999999999998</v>
      </c>
      <c r="O6319">
        <v>0</v>
      </c>
      <c r="P6319">
        <v>34</v>
      </c>
      <c r="Q6319">
        <v>0</v>
      </c>
      <c r="R6319">
        <v>0</v>
      </c>
      <c r="S6319">
        <v>0</v>
      </c>
      <c r="T6319">
        <v>2</v>
      </c>
      <c r="U6319">
        <v>0</v>
      </c>
      <c r="V6319">
        <v>0</v>
      </c>
      <c r="W6319">
        <v>0</v>
      </c>
      <c r="X6319">
        <v>43.751735446803934</v>
      </c>
      <c r="Y6319">
        <v>0</v>
      </c>
      <c r="Z6319">
        <v>0</v>
      </c>
      <c r="AA6319">
        <v>0</v>
      </c>
      <c r="AB6319">
        <v>0.86888288768750399</v>
      </c>
      <c r="AC6319">
        <v>0</v>
      </c>
      <c r="AD6319">
        <v>0</v>
      </c>
      <c r="AE6319">
        <v>44.620618334491439</v>
      </c>
    </row>
    <row r="6320" spans="1:31" x14ac:dyDescent="0.3">
      <c r="A6320">
        <v>2702343</v>
      </c>
      <c r="B6320">
        <v>1</v>
      </c>
      <c r="C6320" t="s">
        <v>80</v>
      </c>
      <c r="D6320" t="s">
        <v>83</v>
      </c>
      <c r="E6320" t="s">
        <v>184</v>
      </c>
      <c r="F6320" t="s">
        <v>17601</v>
      </c>
      <c r="G6320" t="s">
        <v>346</v>
      </c>
      <c r="H6320" t="s">
        <v>187</v>
      </c>
      <c r="I6320" t="s">
        <v>136</v>
      </c>
      <c r="J6320" t="s">
        <v>137</v>
      </c>
      <c r="K6320" t="s">
        <v>166</v>
      </c>
      <c r="L6320" t="s">
        <v>17602</v>
      </c>
      <c r="M6320" t="s">
        <v>17603</v>
      </c>
      <c r="N6320">
        <v>7.0663888879999996</v>
      </c>
      <c r="O6320">
        <v>0</v>
      </c>
      <c r="P6320">
        <v>160</v>
      </c>
      <c r="Q6320">
        <v>0</v>
      </c>
      <c r="R6320">
        <v>0</v>
      </c>
      <c r="S6320">
        <v>0</v>
      </c>
      <c r="T6320">
        <v>21</v>
      </c>
      <c r="U6320">
        <v>0</v>
      </c>
      <c r="V6320">
        <v>0</v>
      </c>
      <c r="W6320">
        <v>0</v>
      </c>
      <c r="X6320">
        <v>215.13948043669288</v>
      </c>
      <c r="Y6320">
        <v>0</v>
      </c>
      <c r="Z6320">
        <v>0</v>
      </c>
      <c r="AA6320">
        <v>0</v>
      </c>
      <c r="AB6320">
        <v>174.48262909361858</v>
      </c>
      <c r="AC6320">
        <v>0</v>
      </c>
      <c r="AD6320">
        <v>0</v>
      </c>
      <c r="AE6320">
        <v>389.62210953031149</v>
      </c>
    </row>
    <row r="6321" spans="1:31" x14ac:dyDescent="0.3">
      <c r="A6321">
        <v>2702354</v>
      </c>
      <c r="B6321">
        <v>1</v>
      </c>
      <c r="C6321" t="s">
        <v>80</v>
      </c>
      <c r="D6321" t="s">
        <v>104</v>
      </c>
      <c r="E6321" t="s">
        <v>213</v>
      </c>
      <c r="F6321" t="s">
        <v>17604</v>
      </c>
      <c r="G6321" t="s">
        <v>831</v>
      </c>
      <c r="H6321" t="s">
        <v>187</v>
      </c>
      <c r="I6321" t="s">
        <v>136</v>
      </c>
      <c r="J6321" t="s">
        <v>137</v>
      </c>
      <c r="K6321" t="s">
        <v>138</v>
      </c>
      <c r="L6321" t="s">
        <v>17605</v>
      </c>
      <c r="M6321" t="s">
        <v>17606</v>
      </c>
      <c r="N6321">
        <v>7.4783333330000001</v>
      </c>
      <c r="O6321">
        <v>0</v>
      </c>
      <c r="P6321">
        <v>6</v>
      </c>
      <c r="Q6321">
        <v>0</v>
      </c>
      <c r="R6321">
        <v>0</v>
      </c>
      <c r="S6321">
        <v>0</v>
      </c>
      <c r="T6321">
        <v>0</v>
      </c>
      <c r="U6321">
        <v>0</v>
      </c>
      <c r="V6321">
        <v>0</v>
      </c>
      <c r="W6321">
        <v>0</v>
      </c>
      <c r="X6321">
        <v>8.0192174255043813</v>
      </c>
      <c r="Y6321">
        <v>0</v>
      </c>
      <c r="Z6321">
        <v>0</v>
      </c>
      <c r="AA6321">
        <v>0</v>
      </c>
      <c r="AB6321">
        <v>0</v>
      </c>
      <c r="AC6321">
        <v>0</v>
      </c>
      <c r="AD6321">
        <v>0</v>
      </c>
      <c r="AE6321">
        <v>8.0192174255043813</v>
      </c>
    </row>
    <row r="6322" spans="1:31" x14ac:dyDescent="0.3">
      <c r="A6322">
        <v>2702529</v>
      </c>
      <c r="B6322">
        <v>1</v>
      </c>
      <c r="C6322" t="s">
        <v>80</v>
      </c>
      <c r="D6322" t="s">
        <v>96</v>
      </c>
      <c r="E6322" t="s">
        <v>213</v>
      </c>
      <c r="F6322" t="s">
        <v>6817</v>
      </c>
      <c r="G6322" t="s">
        <v>147</v>
      </c>
      <c r="H6322" t="s">
        <v>187</v>
      </c>
      <c r="I6322" t="s">
        <v>136</v>
      </c>
      <c r="J6322" t="s">
        <v>3</v>
      </c>
      <c r="K6322" t="s">
        <v>138</v>
      </c>
      <c r="L6322" t="s">
        <v>17607</v>
      </c>
      <c r="M6322" t="s">
        <v>17608</v>
      </c>
      <c r="N6322">
        <v>4.0391666659999999</v>
      </c>
      <c r="O6322">
        <v>0</v>
      </c>
      <c r="P6322">
        <v>0</v>
      </c>
      <c r="Q6322">
        <v>0</v>
      </c>
      <c r="R6322">
        <v>0</v>
      </c>
      <c r="S6322">
        <v>0</v>
      </c>
      <c r="T6322">
        <v>2</v>
      </c>
      <c r="U6322">
        <v>0</v>
      </c>
      <c r="V6322">
        <v>0</v>
      </c>
      <c r="W6322">
        <v>0</v>
      </c>
      <c r="X6322">
        <v>0</v>
      </c>
      <c r="Y6322">
        <v>0</v>
      </c>
      <c r="Z6322">
        <v>0</v>
      </c>
      <c r="AA6322">
        <v>0</v>
      </c>
      <c r="AB6322">
        <v>15.515443879097194</v>
      </c>
      <c r="AC6322">
        <v>0</v>
      </c>
      <c r="AD6322">
        <v>0</v>
      </c>
      <c r="AE6322">
        <v>15.515443879097194</v>
      </c>
    </row>
    <row r="6323" spans="1:31" x14ac:dyDescent="0.3">
      <c r="A6323">
        <v>2702610</v>
      </c>
      <c r="B6323">
        <v>1</v>
      </c>
      <c r="C6323" t="s">
        <v>81</v>
      </c>
      <c r="D6323" t="s">
        <v>117</v>
      </c>
      <c r="E6323" t="s">
        <v>213</v>
      </c>
      <c r="F6323" t="s">
        <v>17609</v>
      </c>
      <c r="G6323" t="s">
        <v>215</v>
      </c>
      <c r="H6323" t="s">
        <v>187</v>
      </c>
      <c r="I6323" t="s">
        <v>136</v>
      </c>
      <c r="J6323" t="s">
        <v>137</v>
      </c>
      <c r="K6323" t="s">
        <v>138</v>
      </c>
      <c r="L6323" t="s">
        <v>17610</v>
      </c>
      <c r="M6323" t="s">
        <v>17611</v>
      </c>
      <c r="N6323">
        <v>0.69638888799999998</v>
      </c>
      <c r="O6323">
        <v>0</v>
      </c>
      <c r="P6323">
        <v>0</v>
      </c>
      <c r="Q6323">
        <v>0</v>
      </c>
      <c r="R6323">
        <v>0</v>
      </c>
      <c r="S6323">
        <v>0</v>
      </c>
      <c r="T6323">
        <v>2</v>
      </c>
      <c r="U6323">
        <v>0</v>
      </c>
      <c r="V6323">
        <v>0</v>
      </c>
      <c r="W6323">
        <v>0</v>
      </c>
      <c r="X6323">
        <v>0</v>
      </c>
      <c r="Y6323">
        <v>0</v>
      </c>
      <c r="Z6323">
        <v>0</v>
      </c>
      <c r="AA6323">
        <v>0</v>
      </c>
      <c r="AB6323">
        <v>1.8865951037370521</v>
      </c>
      <c r="AC6323">
        <v>0</v>
      </c>
      <c r="AD6323">
        <v>0</v>
      </c>
      <c r="AE6323">
        <v>1.8865951037370521</v>
      </c>
    </row>
    <row r="6324" spans="1:31" x14ac:dyDescent="0.3">
      <c r="A6324">
        <v>2702612</v>
      </c>
      <c r="B6324">
        <v>1</v>
      </c>
      <c r="C6324" t="s">
        <v>80</v>
      </c>
      <c r="D6324" t="s">
        <v>99</v>
      </c>
      <c r="E6324" t="s">
        <v>184</v>
      </c>
      <c r="F6324" t="s">
        <v>12260</v>
      </c>
      <c r="G6324" t="s">
        <v>186</v>
      </c>
      <c r="H6324" t="s">
        <v>187</v>
      </c>
      <c r="I6324" t="s">
        <v>136</v>
      </c>
      <c r="J6324" t="s">
        <v>137</v>
      </c>
      <c r="K6324" t="s">
        <v>138</v>
      </c>
      <c r="L6324" t="s">
        <v>17612</v>
      </c>
      <c r="M6324" t="s">
        <v>17613</v>
      </c>
      <c r="N6324">
        <v>2.094166666</v>
      </c>
      <c r="O6324">
        <v>0</v>
      </c>
      <c r="P6324">
        <v>44</v>
      </c>
      <c r="Q6324">
        <v>0</v>
      </c>
      <c r="R6324">
        <v>0</v>
      </c>
      <c r="S6324">
        <v>0</v>
      </c>
      <c r="T6324">
        <v>3</v>
      </c>
      <c r="U6324">
        <v>0</v>
      </c>
      <c r="V6324">
        <v>0</v>
      </c>
      <c r="W6324">
        <v>0</v>
      </c>
      <c r="X6324">
        <v>12.282109775144555</v>
      </c>
      <c r="Y6324">
        <v>0</v>
      </c>
      <c r="Z6324">
        <v>0</v>
      </c>
      <c r="AA6324">
        <v>0</v>
      </c>
      <c r="AB6324">
        <v>4.0607004048906692</v>
      </c>
      <c r="AC6324">
        <v>0</v>
      </c>
      <c r="AD6324">
        <v>0</v>
      </c>
      <c r="AE6324">
        <v>16.342810180035222</v>
      </c>
    </row>
    <row r="6325" spans="1:31" x14ac:dyDescent="0.3">
      <c r="A6325">
        <v>2702616</v>
      </c>
      <c r="B6325">
        <v>1</v>
      </c>
      <c r="C6325" t="s">
        <v>81</v>
      </c>
      <c r="D6325" t="s">
        <v>112</v>
      </c>
      <c r="E6325" t="s">
        <v>184</v>
      </c>
      <c r="F6325" t="s">
        <v>17614</v>
      </c>
      <c r="G6325" t="s">
        <v>186</v>
      </c>
      <c r="H6325" t="s">
        <v>187</v>
      </c>
      <c r="I6325" t="s">
        <v>136</v>
      </c>
      <c r="J6325" t="s">
        <v>137</v>
      </c>
      <c r="K6325" t="s">
        <v>138</v>
      </c>
      <c r="L6325" t="s">
        <v>17615</v>
      </c>
      <c r="M6325" t="s">
        <v>17616</v>
      </c>
      <c r="N6325">
        <v>0.59722222199999997</v>
      </c>
      <c r="O6325">
        <v>0</v>
      </c>
      <c r="P6325">
        <v>0</v>
      </c>
      <c r="Q6325">
        <v>0</v>
      </c>
      <c r="R6325">
        <v>3</v>
      </c>
      <c r="S6325">
        <v>0</v>
      </c>
      <c r="T6325">
        <v>0</v>
      </c>
      <c r="U6325">
        <v>0</v>
      </c>
      <c r="V6325">
        <v>0</v>
      </c>
      <c r="W6325">
        <v>0</v>
      </c>
      <c r="X6325">
        <v>0</v>
      </c>
      <c r="Y6325">
        <v>0</v>
      </c>
      <c r="Z6325">
        <v>1.3016651640924761</v>
      </c>
      <c r="AA6325">
        <v>0</v>
      </c>
      <c r="AB6325">
        <v>0</v>
      </c>
      <c r="AC6325">
        <v>0</v>
      </c>
      <c r="AD6325">
        <v>0</v>
      </c>
      <c r="AE6325">
        <v>1.3016651640924761</v>
      </c>
    </row>
    <row r="6326" spans="1:31" x14ac:dyDescent="0.3">
      <c r="A6326">
        <v>2702656</v>
      </c>
      <c r="B6326">
        <v>1</v>
      </c>
      <c r="C6326" t="s">
        <v>80</v>
      </c>
      <c r="D6326" t="s">
        <v>96</v>
      </c>
      <c r="E6326" t="s">
        <v>184</v>
      </c>
      <c r="F6326" t="s">
        <v>17535</v>
      </c>
      <c r="G6326" t="s">
        <v>409</v>
      </c>
      <c r="H6326" t="s">
        <v>187</v>
      </c>
      <c r="I6326" t="s">
        <v>136</v>
      </c>
      <c r="J6326" t="s">
        <v>137</v>
      </c>
      <c r="K6326" t="s">
        <v>138</v>
      </c>
      <c r="L6326" t="s">
        <v>17617</v>
      </c>
      <c r="M6326" t="s">
        <v>17618</v>
      </c>
      <c r="N6326">
        <v>0.44166666599999999</v>
      </c>
      <c r="O6326">
        <v>0</v>
      </c>
      <c r="P6326">
        <v>2</v>
      </c>
      <c r="Q6326">
        <v>0</v>
      </c>
      <c r="R6326">
        <v>2</v>
      </c>
      <c r="S6326">
        <v>0</v>
      </c>
      <c r="T6326">
        <v>2</v>
      </c>
      <c r="U6326">
        <v>0</v>
      </c>
      <c r="V6326">
        <v>0</v>
      </c>
      <c r="W6326">
        <v>0</v>
      </c>
      <c r="X6326">
        <v>0.75751672538646331</v>
      </c>
      <c r="Y6326">
        <v>0</v>
      </c>
      <c r="Z6326">
        <v>0</v>
      </c>
      <c r="AA6326">
        <v>0</v>
      </c>
      <c r="AB6326">
        <v>0</v>
      </c>
      <c r="AC6326">
        <v>0</v>
      </c>
      <c r="AD6326">
        <v>0</v>
      </c>
      <c r="AE6326">
        <v>0.75751672538646331</v>
      </c>
    </row>
    <row r="6327" spans="1:31" x14ac:dyDescent="0.3">
      <c r="A6327">
        <v>2701920</v>
      </c>
      <c r="B6327">
        <v>1</v>
      </c>
      <c r="C6327" t="s">
        <v>80</v>
      </c>
      <c r="D6327" t="s">
        <v>105</v>
      </c>
      <c r="E6327" t="s">
        <v>213</v>
      </c>
      <c r="F6327" t="s">
        <v>17619</v>
      </c>
      <c r="G6327" t="s">
        <v>831</v>
      </c>
      <c r="H6327" t="s">
        <v>187</v>
      </c>
      <c r="I6327" t="s">
        <v>136</v>
      </c>
      <c r="J6327" t="s">
        <v>137</v>
      </c>
      <c r="K6327" t="s">
        <v>138</v>
      </c>
      <c r="L6327" t="s">
        <v>17620</v>
      </c>
      <c r="M6327" t="s">
        <v>17621</v>
      </c>
      <c r="N6327">
        <v>4.3208333330000004</v>
      </c>
      <c r="O6327">
        <v>0</v>
      </c>
      <c r="P6327">
        <v>10</v>
      </c>
      <c r="Q6327">
        <v>0</v>
      </c>
      <c r="R6327">
        <v>0</v>
      </c>
      <c r="S6327">
        <v>0</v>
      </c>
      <c r="T6327">
        <v>2</v>
      </c>
      <c r="U6327">
        <v>0</v>
      </c>
      <c r="V6327">
        <v>0</v>
      </c>
      <c r="W6327">
        <v>0</v>
      </c>
      <c r="X6327">
        <v>6.9638409794940808</v>
      </c>
      <c r="Y6327">
        <v>0</v>
      </c>
      <c r="Z6327">
        <v>0</v>
      </c>
      <c r="AA6327">
        <v>0</v>
      </c>
      <c r="AB6327">
        <v>8.0161396497982214</v>
      </c>
      <c r="AC6327">
        <v>0</v>
      </c>
      <c r="AD6327">
        <v>0</v>
      </c>
      <c r="AE6327">
        <v>14.979980629292303</v>
      </c>
    </row>
    <row r="6328" spans="1:31" x14ac:dyDescent="0.3">
      <c r="A6328">
        <v>2702357</v>
      </c>
      <c r="B6328">
        <v>1</v>
      </c>
      <c r="C6328" t="s">
        <v>80</v>
      </c>
      <c r="D6328" t="s">
        <v>84</v>
      </c>
      <c r="E6328" t="s">
        <v>145</v>
      </c>
      <c r="F6328" t="s">
        <v>17622</v>
      </c>
      <c r="G6328" t="s">
        <v>2651</v>
      </c>
      <c r="H6328" t="s">
        <v>135</v>
      </c>
      <c r="I6328" t="s">
        <v>136</v>
      </c>
      <c r="J6328" t="s">
        <v>137</v>
      </c>
      <c r="K6328" t="s">
        <v>166</v>
      </c>
      <c r="L6328" t="s">
        <v>17623</v>
      </c>
      <c r="M6328" t="s">
        <v>17624</v>
      </c>
      <c r="N6328">
        <v>8.2452777770000001</v>
      </c>
      <c r="O6328">
        <v>0</v>
      </c>
      <c r="P6328">
        <v>0</v>
      </c>
      <c r="Q6328">
        <v>0</v>
      </c>
      <c r="R6328">
        <v>0</v>
      </c>
      <c r="S6328">
        <v>0</v>
      </c>
      <c r="T6328">
        <v>1</v>
      </c>
      <c r="U6328">
        <v>0</v>
      </c>
      <c r="V6328">
        <v>0</v>
      </c>
      <c r="W6328">
        <v>0</v>
      </c>
      <c r="X6328">
        <v>0</v>
      </c>
      <c r="Y6328">
        <v>0</v>
      </c>
      <c r="Z6328">
        <v>0</v>
      </c>
      <c r="AA6328">
        <v>0</v>
      </c>
      <c r="AB6328">
        <v>12.026184180400001</v>
      </c>
      <c r="AC6328">
        <v>0</v>
      </c>
      <c r="AD6328">
        <v>0</v>
      </c>
      <c r="AE6328">
        <v>12.026184180400001</v>
      </c>
    </row>
    <row r="6329" spans="1:31" x14ac:dyDescent="0.3">
      <c r="A6329">
        <v>2702442</v>
      </c>
      <c r="B6329">
        <v>1</v>
      </c>
      <c r="C6329" t="s">
        <v>80</v>
      </c>
      <c r="D6329" t="s">
        <v>105</v>
      </c>
      <c r="E6329" t="s">
        <v>213</v>
      </c>
      <c r="F6329" t="s">
        <v>17625</v>
      </c>
      <c r="G6329" t="s">
        <v>831</v>
      </c>
      <c r="H6329" t="s">
        <v>187</v>
      </c>
      <c r="I6329" t="s">
        <v>136</v>
      </c>
      <c r="J6329" t="s">
        <v>137</v>
      </c>
      <c r="K6329" t="s">
        <v>138</v>
      </c>
      <c r="L6329" t="s">
        <v>17626</v>
      </c>
      <c r="M6329" t="s">
        <v>17627</v>
      </c>
      <c r="N6329">
        <v>6.0386111109999998</v>
      </c>
      <c r="O6329">
        <v>0</v>
      </c>
      <c r="P6329">
        <v>9</v>
      </c>
      <c r="Q6329">
        <v>0</v>
      </c>
      <c r="R6329">
        <v>0</v>
      </c>
      <c r="S6329">
        <v>0</v>
      </c>
      <c r="T6329">
        <v>0</v>
      </c>
      <c r="U6329">
        <v>0</v>
      </c>
      <c r="V6329">
        <v>0</v>
      </c>
      <c r="W6329">
        <v>0</v>
      </c>
      <c r="X6329">
        <v>13.696929328930761</v>
      </c>
      <c r="Y6329">
        <v>0</v>
      </c>
      <c r="Z6329">
        <v>0</v>
      </c>
      <c r="AA6329">
        <v>0</v>
      </c>
      <c r="AB6329">
        <v>0</v>
      </c>
      <c r="AC6329">
        <v>0</v>
      </c>
      <c r="AD6329">
        <v>0</v>
      </c>
      <c r="AE6329">
        <v>13.696929328930761</v>
      </c>
    </row>
    <row r="6330" spans="1:31" x14ac:dyDescent="0.3">
      <c r="A6330">
        <v>2702536</v>
      </c>
      <c r="B6330">
        <v>1</v>
      </c>
      <c r="C6330" t="s">
        <v>80</v>
      </c>
      <c r="D6330" t="s">
        <v>107</v>
      </c>
      <c r="E6330" t="s">
        <v>184</v>
      </c>
      <c r="F6330" t="s">
        <v>17628</v>
      </c>
      <c r="G6330" t="s">
        <v>1143</v>
      </c>
      <c r="H6330" t="s">
        <v>187</v>
      </c>
      <c r="I6330" t="s">
        <v>136</v>
      </c>
      <c r="J6330" t="s">
        <v>137</v>
      </c>
      <c r="K6330" t="s">
        <v>138</v>
      </c>
      <c r="L6330" t="s">
        <v>17629</v>
      </c>
      <c r="M6330" t="s">
        <v>17630</v>
      </c>
      <c r="N6330">
        <v>2.6238888880000002</v>
      </c>
      <c r="O6330">
        <v>0</v>
      </c>
      <c r="P6330">
        <v>81</v>
      </c>
      <c r="Q6330">
        <v>0</v>
      </c>
      <c r="R6330">
        <v>0</v>
      </c>
      <c r="S6330">
        <v>0</v>
      </c>
      <c r="T6330">
        <v>2</v>
      </c>
      <c r="U6330">
        <v>0</v>
      </c>
      <c r="V6330">
        <v>0</v>
      </c>
      <c r="W6330">
        <v>0</v>
      </c>
      <c r="X6330">
        <v>16.884422181577296</v>
      </c>
      <c r="Y6330">
        <v>0</v>
      </c>
      <c r="Z6330">
        <v>0</v>
      </c>
      <c r="AA6330">
        <v>0</v>
      </c>
      <c r="AB6330">
        <v>5.6774184648308355</v>
      </c>
      <c r="AC6330">
        <v>0</v>
      </c>
      <c r="AD6330">
        <v>0</v>
      </c>
      <c r="AE6330">
        <v>22.561840646408132</v>
      </c>
    </row>
    <row r="6331" spans="1:31" x14ac:dyDescent="0.3">
      <c r="A6331">
        <v>2702544</v>
      </c>
      <c r="B6331">
        <v>1</v>
      </c>
      <c r="C6331" t="s">
        <v>80</v>
      </c>
      <c r="D6331" t="s">
        <v>94</v>
      </c>
      <c r="E6331" t="s">
        <v>213</v>
      </c>
      <c r="F6331" t="s">
        <v>17631</v>
      </c>
      <c r="G6331" t="s">
        <v>688</v>
      </c>
      <c r="H6331" t="s">
        <v>187</v>
      </c>
      <c r="I6331" t="s">
        <v>136</v>
      </c>
      <c r="J6331" t="s">
        <v>137</v>
      </c>
      <c r="K6331" t="s">
        <v>138</v>
      </c>
      <c r="L6331" t="s">
        <v>17632</v>
      </c>
      <c r="M6331" t="s">
        <v>17633</v>
      </c>
      <c r="N6331">
        <v>4.4130555549999997</v>
      </c>
      <c r="O6331">
        <v>0</v>
      </c>
      <c r="P6331">
        <v>0</v>
      </c>
      <c r="Q6331">
        <v>0</v>
      </c>
      <c r="R6331">
        <v>0</v>
      </c>
      <c r="S6331">
        <v>0</v>
      </c>
      <c r="T6331">
        <v>1</v>
      </c>
      <c r="U6331">
        <v>0</v>
      </c>
      <c r="V6331">
        <v>0</v>
      </c>
      <c r="W6331">
        <v>0</v>
      </c>
      <c r="X6331">
        <v>0</v>
      </c>
      <c r="Y6331">
        <v>0</v>
      </c>
      <c r="Z6331">
        <v>0</v>
      </c>
      <c r="AA6331">
        <v>0</v>
      </c>
      <c r="AB6331">
        <v>1.123271148586851</v>
      </c>
      <c r="AC6331">
        <v>0</v>
      </c>
      <c r="AD6331">
        <v>0</v>
      </c>
      <c r="AE6331">
        <v>1.123271148586851</v>
      </c>
    </row>
    <row r="6332" spans="1:31" x14ac:dyDescent="0.3">
      <c r="A6332">
        <v>2702548</v>
      </c>
      <c r="B6332">
        <v>1</v>
      </c>
      <c r="C6332" t="s">
        <v>80</v>
      </c>
      <c r="D6332" t="s">
        <v>82</v>
      </c>
      <c r="E6332" t="s">
        <v>160</v>
      </c>
      <c r="F6332" t="s">
        <v>17634</v>
      </c>
      <c r="G6332" t="s">
        <v>165</v>
      </c>
      <c r="H6332" t="s">
        <v>135</v>
      </c>
      <c r="I6332" t="s">
        <v>136</v>
      </c>
      <c r="J6332" t="s">
        <v>137</v>
      </c>
      <c r="K6332" t="s">
        <v>166</v>
      </c>
      <c r="L6332" t="s">
        <v>17635</v>
      </c>
      <c r="M6332" t="s">
        <v>17636</v>
      </c>
      <c r="N6332">
        <v>4.0597222220000004</v>
      </c>
      <c r="O6332">
        <v>0</v>
      </c>
      <c r="P6332">
        <v>465</v>
      </c>
      <c r="Q6332">
        <v>0</v>
      </c>
      <c r="R6332">
        <v>0</v>
      </c>
      <c r="S6332">
        <v>1</v>
      </c>
      <c r="T6332">
        <v>1517</v>
      </c>
      <c r="U6332">
        <v>0</v>
      </c>
      <c r="V6332">
        <v>16</v>
      </c>
      <c r="W6332">
        <v>0</v>
      </c>
      <c r="X6332">
        <v>314.94979249068956</v>
      </c>
      <c r="Y6332">
        <v>0</v>
      </c>
      <c r="Z6332">
        <v>0</v>
      </c>
      <c r="AA6332">
        <v>1676.6127547664728</v>
      </c>
      <c r="AB6332">
        <v>4733.0361390288981</v>
      </c>
      <c r="AC6332">
        <v>0</v>
      </c>
      <c r="AD6332">
        <v>367.76338638593603</v>
      </c>
      <c r="AE6332">
        <v>7092.3620726719973</v>
      </c>
    </row>
    <row r="6333" spans="1:31" x14ac:dyDescent="0.3">
      <c r="A6333">
        <v>2702569</v>
      </c>
      <c r="B6333">
        <v>1</v>
      </c>
      <c r="C6333" t="s">
        <v>80</v>
      </c>
      <c r="D6333" t="s">
        <v>103</v>
      </c>
      <c r="E6333" t="s">
        <v>244</v>
      </c>
      <c r="F6333" t="s">
        <v>17637</v>
      </c>
      <c r="G6333" t="s">
        <v>165</v>
      </c>
      <c r="H6333" t="s">
        <v>187</v>
      </c>
      <c r="I6333" t="s">
        <v>136</v>
      </c>
      <c r="J6333" t="s">
        <v>137</v>
      </c>
      <c r="K6333" t="s">
        <v>166</v>
      </c>
      <c r="L6333" t="s">
        <v>17638</v>
      </c>
      <c r="M6333" t="s">
        <v>17639</v>
      </c>
      <c r="N6333">
        <v>3.9249999999999998</v>
      </c>
      <c r="O6333">
        <v>0</v>
      </c>
      <c r="P6333">
        <v>618</v>
      </c>
      <c r="Q6333">
        <v>0</v>
      </c>
      <c r="R6333">
        <v>5</v>
      </c>
      <c r="S6333">
        <v>0</v>
      </c>
      <c r="T6333">
        <v>73</v>
      </c>
      <c r="U6333">
        <v>0</v>
      </c>
      <c r="V6333">
        <v>0</v>
      </c>
      <c r="W6333">
        <v>0</v>
      </c>
      <c r="X6333">
        <v>440.54585817219595</v>
      </c>
      <c r="Y6333">
        <v>0</v>
      </c>
      <c r="Z6333">
        <v>12.565969655313605</v>
      </c>
      <c r="AA6333">
        <v>0</v>
      </c>
      <c r="AB6333">
        <v>351.29438926245325</v>
      </c>
      <c r="AC6333">
        <v>0</v>
      </c>
      <c r="AD6333">
        <v>0</v>
      </c>
      <c r="AE6333">
        <v>804.40621708996287</v>
      </c>
    </row>
    <row r="6334" spans="1:31" x14ac:dyDescent="0.3">
      <c r="A6334">
        <v>2702572</v>
      </c>
      <c r="B6334">
        <v>1</v>
      </c>
      <c r="C6334" t="s">
        <v>80</v>
      </c>
      <c r="D6334" t="s">
        <v>94</v>
      </c>
      <c r="E6334" t="s">
        <v>244</v>
      </c>
      <c r="F6334" t="s">
        <v>17640</v>
      </c>
      <c r="G6334" t="s">
        <v>165</v>
      </c>
      <c r="H6334" t="s">
        <v>187</v>
      </c>
      <c r="I6334" t="s">
        <v>136</v>
      </c>
      <c r="J6334" t="s">
        <v>137</v>
      </c>
      <c r="K6334" t="s">
        <v>166</v>
      </c>
      <c r="L6334" t="s">
        <v>17641</v>
      </c>
      <c r="M6334" t="s">
        <v>17642</v>
      </c>
      <c r="N6334">
        <v>3.5933333329999999</v>
      </c>
      <c r="O6334">
        <v>0</v>
      </c>
      <c r="P6334">
        <v>41</v>
      </c>
      <c r="Q6334">
        <v>0</v>
      </c>
      <c r="R6334">
        <v>6</v>
      </c>
      <c r="S6334">
        <v>0</v>
      </c>
      <c r="T6334">
        <v>16</v>
      </c>
      <c r="U6334">
        <v>0</v>
      </c>
      <c r="V6334">
        <v>0</v>
      </c>
      <c r="W6334">
        <v>0</v>
      </c>
      <c r="X6334">
        <v>20.547354449519812</v>
      </c>
      <c r="Y6334">
        <v>0</v>
      </c>
      <c r="Z6334">
        <v>0</v>
      </c>
      <c r="AA6334">
        <v>0</v>
      </c>
      <c r="AB6334">
        <v>20.58801687452431</v>
      </c>
      <c r="AC6334">
        <v>0</v>
      </c>
      <c r="AD6334">
        <v>0</v>
      </c>
      <c r="AE6334">
        <v>41.135371324044122</v>
      </c>
    </row>
    <row r="6335" spans="1:31" x14ac:dyDescent="0.3">
      <c r="A6335">
        <v>2702582</v>
      </c>
      <c r="B6335">
        <v>1</v>
      </c>
      <c r="C6335" t="s">
        <v>80</v>
      </c>
      <c r="D6335" t="s">
        <v>83</v>
      </c>
      <c r="E6335" t="s">
        <v>145</v>
      </c>
      <c r="F6335" t="s">
        <v>17643</v>
      </c>
      <c r="G6335" t="s">
        <v>165</v>
      </c>
      <c r="H6335" t="s">
        <v>135</v>
      </c>
      <c r="I6335" t="s">
        <v>136</v>
      </c>
      <c r="J6335" t="s">
        <v>137</v>
      </c>
      <c r="K6335" t="s">
        <v>166</v>
      </c>
      <c r="L6335" t="s">
        <v>17644</v>
      </c>
      <c r="M6335" t="s">
        <v>17645</v>
      </c>
      <c r="N6335">
        <v>2.1458333330000001</v>
      </c>
      <c r="O6335">
        <v>1</v>
      </c>
      <c r="P6335">
        <v>867</v>
      </c>
      <c r="Q6335">
        <v>0</v>
      </c>
      <c r="R6335">
        <v>7</v>
      </c>
      <c r="S6335">
        <v>9</v>
      </c>
      <c r="T6335">
        <v>54</v>
      </c>
      <c r="U6335">
        <v>2</v>
      </c>
      <c r="V6335">
        <v>2</v>
      </c>
      <c r="W6335">
        <v>12.392587757215434</v>
      </c>
      <c r="X6335">
        <v>454.81620144311484</v>
      </c>
      <c r="Y6335">
        <v>0</v>
      </c>
      <c r="Z6335">
        <v>25.360492108187117</v>
      </c>
      <c r="AA6335">
        <v>150.00629271443216</v>
      </c>
      <c r="AB6335">
        <v>156.34162798928526</v>
      </c>
      <c r="AC6335">
        <v>69.789138986489149</v>
      </c>
      <c r="AD6335">
        <v>28.88588555614724</v>
      </c>
      <c r="AE6335">
        <v>897.5922265548711</v>
      </c>
    </row>
    <row r="6336" spans="1:31" x14ac:dyDescent="0.3">
      <c r="A6336">
        <v>2702589</v>
      </c>
      <c r="B6336">
        <v>1</v>
      </c>
      <c r="C6336" t="s">
        <v>80</v>
      </c>
      <c r="D6336" t="s">
        <v>107</v>
      </c>
      <c r="E6336" t="s">
        <v>244</v>
      </c>
      <c r="F6336" t="s">
        <v>17646</v>
      </c>
      <c r="G6336" t="s">
        <v>968</v>
      </c>
      <c r="H6336" t="s">
        <v>187</v>
      </c>
      <c r="I6336" t="s">
        <v>136</v>
      </c>
      <c r="J6336" t="s">
        <v>137</v>
      </c>
      <c r="K6336" t="s">
        <v>138</v>
      </c>
      <c r="L6336" t="s">
        <v>17647</v>
      </c>
      <c r="M6336" t="s">
        <v>17648</v>
      </c>
      <c r="N6336">
        <v>1.765833333</v>
      </c>
      <c r="O6336">
        <v>0</v>
      </c>
      <c r="P6336">
        <v>143</v>
      </c>
      <c r="Q6336">
        <v>0</v>
      </c>
      <c r="R6336">
        <v>0</v>
      </c>
      <c r="S6336">
        <v>0</v>
      </c>
      <c r="T6336">
        <v>1</v>
      </c>
      <c r="U6336">
        <v>0</v>
      </c>
      <c r="V6336">
        <v>0</v>
      </c>
      <c r="W6336">
        <v>0</v>
      </c>
      <c r="X6336">
        <v>27.444679195803225</v>
      </c>
      <c r="Y6336">
        <v>0</v>
      </c>
      <c r="Z6336">
        <v>0</v>
      </c>
      <c r="AA6336">
        <v>0</v>
      </c>
      <c r="AB6336">
        <v>0</v>
      </c>
      <c r="AC6336">
        <v>0</v>
      </c>
      <c r="AD6336">
        <v>0</v>
      </c>
      <c r="AE6336">
        <v>27.444679195803225</v>
      </c>
    </row>
    <row r="6337" spans="1:31" x14ac:dyDescent="0.3">
      <c r="A6337">
        <v>2702609</v>
      </c>
      <c r="B6337">
        <v>1</v>
      </c>
      <c r="C6337" t="s">
        <v>80</v>
      </c>
      <c r="D6337" t="s">
        <v>105</v>
      </c>
      <c r="E6337" t="s">
        <v>213</v>
      </c>
      <c r="F6337" t="s">
        <v>17649</v>
      </c>
      <c r="G6337" t="s">
        <v>215</v>
      </c>
      <c r="H6337" t="s">
        <v>187</v>
      </c>
      <c r="I6337" t="s">
        <v>136</v>
      </c>
      <c r="J6337" t="s">
        <v>137</v>
      </c>
      <c r="K6337" t="s">
        <v>138</v>
      </c>
      <c r="L6337" t="s">
        <v>17650</v>
      </c>
      <c r="M6337" t="s">
        <v>17651</v>
      </c>
      <c r="N6337">
        <v>1.901944444</v>
      </c>
      <c r="O6337">
        <v>0</v>
      </c>
      <c r="P6337">
        <v>1</v>
      </c>
      <c r="Q6337">
        <v>0</v>
      </c>
      <c r="R6337">
        <v>0</v>
      </c>
      <c r="S6337">
        <v>0</v>
      </c>
      <c r="T6337">
        <v>0</v>
      </c>
      <c r="U6337">
        <v>0</v>
      </c>
      <c r="V6337">
        <v>0</v>
      </c>
      <c r="W6337">
        <v>0</v>
      </c>
      <c r="X6337">
        <v>0.36016628550249996</v>
      </c>
      <c r="Y6337">
        <v>0</v>
      </c>
      <c r="Z6337">
        <v>0</v>
      </c>
      <c r="AA6337">
        <v>0</v>
      </c>
      <c r="AB6337">
        <v>0</v>
      </c>
      <c r="AC6337">
        <v>0</v>
      </c>
      <c r="AD6337">
        <v>0</v>
      </c>
      <c r="AE6337">
        <v>0.36016628550249996</v>
      </c>
    </row>
    <row r="6338" spans="1:31" x14ac:dyDescent="0.3">
      <c r="A6338">
        <v>2702615</v>
      </c>
      <c r="B6338">
        <v>1</v>
      </c>
      <c r="C6338" t="s">
        <v>80</v>
      </c>
      <c r="D6338" t="s">
        <v>97</v>
      </c>
      <c r="E6338" t="s">
        <v>213</v>
      </c>
      <c r="F6338" t="s">
        <v>17652</v>
      </c>
      <c r="G6338" t="s">
        <v>831</v>
      </c>
      <c r="H6338" t="s">
        <v>187</v>
      </c>
      <c r="I6338" t="s">
        <v>136</v>
      </c>
      <c r="J6338" t="s">
        <v>137</v>
      </c>
      <c r="K6338" t="s">
        <v>138</v>
      </c>
      <c r="L6338" t="s">
        <v>17653</v>
      </c>
      <c r="M6338" t="s">
        <v>17654</v>
      </c>
      <c r="N6338">
        <v>2.6441666659999998</v>
      </c>
      <c r="O6338">
        <v>0</v>
      </c>
      <c r="P6338">
        <v>1</v>
      </c>
      <c r="Q6338">
        <v>0</v>
      </c>
      <c r="R6338">
        <v>0</v>
      </c>
      <c r="S6338">
        <v>0</v>
      </c>
      <c r="T6338">
        <v>0</v>
      </c>
      <c r="U6338">
        <v>0</v>
      </c>
      <c r="V6338">
        <v>0</v>
      </c>
      <c r="W6338">
        <v>0</v>
      </c>
      <c r="X6338">
        <v>0.26269624638542083</v>
      </c>
      <c r="Y6338">
        <v>0</v>
      </c>
      <c r="Z6338">
        <v>0</v>
      </c>
      <c r="AA6338">
        <v>0</v>
      </c>
      <c r="AB6338">
        <v>0</v>
      </c>
      <c r="AC6338">
        <v>0</v>
      </c>
      <c r="AD6338">
        <v>0</v>
      </c>
      <c r="AE6338">
        <v>0.26269624638542083</v>
      </c>
    </row>
    <row r="6339" spans="1:31" x14ac:dyDescent="0.3">
      <c r="A6339">
        <v>2702652</v>
      </c>
      <c r="B6339">
        <v>1</v>
      </c>
      <c r="C6339" t="s">
        <v>80</v>
      </c>
      <c r="D6339" t="s">
        <v>88</v>
      </c>
      <c r="E6339" t="s">
        <v>213</v>
      </c>
      <c r="F6339" t="s">
        <v>17655</v>
      </c>
      <c r="G6339" t="s">
        <v>831</v>
      </c>
      <c r="H6339" t="s">
        <v>187</v>
      </c>
      <c r="I6339" t="s">
        <v>136</v>
      </c>
      <c r="J6339" t="s">
        <v>137</v>
      </c>
      <c r="K6339" t="s">
        <v>138</v>
      </c>
      <c r="L6339" t="s">
        <v>17656</v>
      </c>
      <c r="M6339" t="s">
        <v>17657</v>
      </c>
      <c r="N6339">
        <v>0.79666666600000002</v>
      </c>
      <c r="O6339">
        <v>0</v>
      </c>
      <c r="P6339">
        <v>0</v>
      </c>
      <c r="Q6339">
        <v>0</v>
      </c>
      <c r="R6339">
        <v>0</v>
      </c>
      <c r="S6339">
        <v>0</v>
      </c>
      <c r="T6339">
        <v>1</v>
      </c>
      <c r="U6339">
        <v>0</v>
      </c>
      <c r="V6339">
        <v>0</v>
      </c>
      <c r="W6339">
        <v>0</v>
      </c>
      <c r="X6339">
        <v>0</v>
      </c>
      <c r="Y6339">
        <v>0</v>
      </c>
      <c r="Z6339">
        <v>0</v>
      </c>
      <c r="AA6339">
        <v>0</v>
      </c>
      <c r="AB6339">
        <v>1.2080113514442239</v>
      </c>
      <c r="AC6339">
        <v>0</v>
      </c>
      <c r="AD6339">
        <v>0</v>
      </c>
      <c r="AE6339">
        <v>1.2080113514442239</v>
      </c>
    </row>
    <row r="6340" spans="1:31" x14ac:dyDescent="0.3">
      <c r="A6340">
        <v>2702652</v>
      </c>
      <c r="B6340">
        <v>2</v>
      </c>
      <c r="C6340" t="s">
        <v>80</v>
      </c>
      <c r="D6340" t="s">
        <v>88</v>
      </c>
      <c r="E6340" t="s">
        <v>184</v>
      </c>
      <c r="F6340" t="s">
        <v>17658</v>
      </c>
      <c r="G6340" t="s">
        <v>831</v>
      </c>
      <c r="H6340" t="s">
        <v>187</v>
      </c>
      <c r="I6340" t="s">
        <v>136</v>
      </c>
      <c r="J6340" t="s">
        <v>137</v>
      </c>
      <c r="K6340" t="s">
        <v>138</v>
      </c>
      <c r="L6340" t="s">
        <v>17657</v>
      </c>
      <c r="M6340" t="s">
        <v>17659</v>
      </c>
      <c r="N6340">
        <v>1.3080555549999999</v>
      </c>
      <c r="O6340">
        <v>0</v>
      </c>
      <c r="P6340">
        <v>39</v>
      </c>
      <c r="Q6340">
        <v>0</v>
      </c>
      <c r="R6340">
        <v>0</v>
      </c>
      <c r="S6340">
        <v>0</v>
      </c>
      <c r="T6340">
        <v>4</v>
      </c>
      <c r="U6340">
        <v>0</v>
      </c>
      <c r="V6340">
        <v>0</v>
      </c>
      <c r="W6340">
        <v>0</v>
      </c>
      <c r="X6340">
        <v>11.864060648875014</v>
      </c>
      <c r="Y6340">
        <v>0</v>
      </c>
      <c r="Z6340">
        <v>0</v>
      </c>
      <c r="AA6340">
        <v>0</v>
      </c>
      <c r="AB6340">
        <v>4.2169668449518749</v>
      </c>
      <c r="AC6340">
        <v>0</v>
      </c>
      <c r="AD6340">
        <v>0</v>
      </c>
      <c r="AE6340">
        <v>16.081027493826888</v>
      </c>
    </row>
    <row r="6341" spans="1:31" x14ac:dyDescent="0.3">
      <c r="A6341">
        <v>2702326</v>
      </c>
      <c r="B6341">
        <v>1</v>
      </c>
      <c r="C6341" t="s">
        <v>80</v>
      </c>
      <c r="D6341" t="s">
        <v>94</v>
      </c>
      <c r="E6341" t="s">
        <v>184</v>
      </c>
      <c r="F6341" t="s">
        <v>17660</v>
      </c>
      <c r="G6341" t="s">
        <v>165</v>
      </c>
      <c r="H6341" t="s">
        <v>187</v>
      </c>
      <c r="I6341" t="s">
        <v>136</v>
      </c>
      <c r="J6341" t="s">
        <v>137</v>
      </c>
      <c r="K6341" t="s">
        <v>166</v>
      </c>
      <c r="L6341" t="s">
        <v>17661</v>
      </c>
      <c r="M6341" t="s">
        <v>17662</v>
      </c>
      <c r="N6341">
        <v>8.8830555550000003</v>
      </c>
      <c r="O6341">
        <v>0</v>
      </c>
      <c r="P6341">
        <v>25</v>
      </c>
      <c r="Q6341">
        <v>0</v>
      </c>
      <c r="R6341">
        <v>8</v>
      </c>
      <c r="S6341">
        <v>0</v>
      </c>
      <c r="T6341">
        <v>4</v>
      </c>
      <c r="U6341">
        <v>0</v>
      </c>
      <c r="V6341">
        <v>0</v>
      </c>
      <c r="W6341">
        <v>0</v>
      </c>
      <c r="X6341">
        <v>22.104580597646649</v>
      </c>
      <c r="Y6341">
        <v>0</v>
      </c>
      <c r="Z6341">
        <v>22.207968164936666</v>
      </c>
      <c r="AA6341">
        <v>0</v>
      </c>
      <c r="AB6341">
        <v>37.541469071473955</v>
      </c>
      <c r="AC6341">
        <v>0</v>
      </c>
      <c r="AD6341">
        <v>0</v>
      </c>
      <c r="AE6341">
        <v>81.854017834057274</v>
      </c>
    </row>
    <row r="6342" spans="1:31" x14ac:dyDescent="0.3">
      <c r="A6342">
        <v>2702349</v>
      </c>
      <c r="B6342">
        <v>1</v>
      </c>
      <c r="C6342" t="s">
        <v>80</v>
      </c>
      <c r="D6342" t="s">
        <v>94</v>
      </c>
      <c r="E6342" t="s">
        <v>184</v>
      </c>
      <c r="F6342" t="s">
        <v>17663</v>
      </c>
      <c r="G6342" t="s">
        <v>165</v>
      </c>
      <c r="H6342" t="s">
        <v>187</v>
      </c>
      <c r="I6342" t="s">
        <v>136</v>
      </c>
      <c r="J6342" t="s">
        <v>137</v>
      </c>
      <c r="K6342" t="s">
        <v>166</v>
      </c>
      <c r="L6342" t="s">
        <v>17664</v>
      </c>
      <c r="M6342" t="s">
        <v>17665</v>
      </c>
      <c r="N6342">
        <v>8.7991666659999996</v>
      </c>
      <c r="O6342">
        <v>0</v>
      </c>
      <c r="P6342">
        <v>30</v>
      </c>
      <c r="Q6342">
        <v>0</v>
      </c>
      <c r="R6342">
        <v>0</v>
      </c>
      <c r="S6342">
        <v>0</v>
      </c>
      <c r="T6342">
        <v>1</v>
      </c>
      <c r="U6342">
        <v>0</v>
      </c>
      <c r="V6342">
        <v>0</v>
      </c>
      <c r="W6342">
        <v>0</v>
      </c>
      <c r="X6342">
        <v>28.250412345213622</v>
      </c>
      <c r="Y6342">
        <v>0</v>
      </c>
      <c r="Z6342">
        <v>0</v>
      </c>
      <c r="AA6342">
        <v>0</v>
      </c>
      <c r="AB6342">
        <v>5.7144143407777001E-2</v>
      </c>
      <c r="AC6342">
        <v>0</v>
      </c>
      <c r="AD6342">
        <v>0</v>
      </c>
      <c r="AE6342">
        <v>28.307556488621398</v>
      </c>
    </row>
    <row r="6343" spans="1:31" x14ac:dyDescent="0.3">
      <c r="A6343">
        <v>2702532</v>
      </c>
      <c r="B6343">
        <v>1</v>
      </c>
      <c r="C6343" t="s">
        <v>80</v>
      </c>
      <c r="D6343" t="s">
        <v>105</v>
      </c>
      <c r="E6343" t="s">
        <v>184</v>
      </c>
      <c r="F6343" t="s">
        <v>11985</v>
      </c>
      <c r="G6343" t="s">
        <v>186</v>
      </c>
      <c r="H6343" t="s">
        <v>187</v>
      </c>
      <c r="I6343" t="s">
        <v>136</v>
      </c>
      <c r="J6343" t="s">
        <v>137</v>
      </c>
      <c r="K6343" t="s">
        <v>138</v>
      </c>
      <c r="L6343" t="s">
        <v>17666</v>
      </c>
      <c r="M6343" t="s">
        <v>17667</v>
      </c>
      <c r="N6343">
        <v>6.3158333329999996</v>
      </c>
      <c r="O6343">
        <v>0</v>
      </c>
      <c r="P6343">
        <v>0</v>
      </c>
      <c r="Q6343">
        <v>0</v>
      </c>
      <c r="R6343">
        <v>19</v>
      </c>
      <c r="S6343">
        <v>0</v>
      </c>
      <c r="T6343">
        <v>1</v>
      </c>
      <c r="U6343">
        <v>0</v>
      </c>
      <c r="V6343">
        <v>0</v>
      </c>
      <c r="W6343">
        <v>0</v>
      </c>
      <c r="X6343">
        <v>0</v>
      </c>
      <c r="Y6343">
        <v>0</v>
      </c>
      <c r="Z6343">
        <v>51.545713037057588</v>
      </c>
      <c r="AA6343">
        <v>0</v>
      </c>
      <c r="AB6343">
        <v>0.80574817255047382</v>
      </c>
      <c r="AC6343">
        <v>0</v>
      </c>
      <c r="AD6343">
        <v>0</v>
      </c>
      <c r="AE6343">
        <v>52.351461209608061</v>
      </c>
    </row>
    <row r="6344" spans="1:31" x14ac:dyDescent="0.3">
      <c r="A6344">
        <v>2702543</v>
      </c>
      <c r="B6344">
        <v>1</v>
      </c>
      <c r="C6344" t="s">
        <v>80</v>
      </c>
      <c r="D6344" t="s">
        <v>96</v>
      </c>
      <c r="E6344" t="s">
        <v>213</v>
      </c>
      <c r="F6344" t="s">
        <v>13021</v>
      </c>
      <c r="G6344" t="s">
        <v>831</v>
      </c>
      <c r="H6344" t="s">
        <v>187</v>
      </c>
      <c r="I6344" t="s">
        <v>136</v>
      </c>
      <c r="J6344" t="s">
        <v>137</v>
      </c>
      <c r="K6344" t="s">
        <v>138</v>
      </c>
      <c r="L6344" t="s">
        <v>17668</v>
      </c>
      <c r="M6344" t="s">
        <v>17669</v>
      </c>
      <c r="N6344">
        <v>5.8247222220000001</v>
      </c>
      <c r="O6344">
        <v>0</v>
      </c>
      <c r="P6344">
        <v>1</v>
      </c>
      <c r="Q6344">
        <v>0</v>
      </c>
      <c r="R6344">
        <v>0</v>
      </c>
      <c r="S6344">
        <v>0</v>
      </c>
      <c r="T6344">
        <v>0</v>
      </c>
      <c r="U6344">
        <v>0</v>
      </c>
      <c r="V6344">
        <v>0</v>
      </c>
      <c r="W6344">
        <v>0</v>
      </c>
      <c r="X6344">
        <v>0</v>
      </c>
      <c r="Y6344">
        <v>0</v>
      </c>
      <c r="Z6344">
        <v>0</v>
      </c>
      <c r="AA6344">
        <v>0</v>
      </c>
      <c r="AB6344">
        <v>0</v>
      </c>
      <c r="AC6344">
        <v>0</v>
      </c>
      <c r="AD6344">
        <v>0</v>
      </c>
      <c r="AE6344">
        <v>0</v>
      </c>
    </row>
    <row r="6345" spans="1:31" x14ac:dyDescent="0.3">
      <c r="A6345">
        <v>2702645</v>
      </c>
      <c r="B6345">
        <v>1</v>
      </c>
      <c r="C6345" t="s">
        <v>80</v>
      </c>
      <c r="D6345" t="s">
        <v>105</v>
      </c>
      <c r="E6345" t="s">
        <v>213</v>
      </c>
      <c r="F6345" t="s">
        <v>17670</v>
      </c>
      <c r="G6345" t="s">
        <v>147</v>
      </c>
      <c r="H6345" t="s">
        <v>187</v>
      </c>
      <c r="I6345" t="s">
        <v>136</v>
      </c>
      <c r="J6345" t="s">
        <v>3</v>
      </c>
      <c r="K6345" t="s">
        <v>138</v>
      </c>
      <c r="L6345" t="s">
        <v>17671</v>
      </c>
      <c r="M6345" t="s">
        <v>17672</v>
      </c>
      <c r="N6345">
        <v>3.0858333330000001</v>
      </c>
      <c r="O6345">
        <v>0</v>
      </c>
      <c r="P6345">
        <v>0</v>
      </c>
      <c r="Q6345">
        <v>0</v>
      </c>
      <c r="R6345">
        <v>0</v>
      </c>
      <c r="S6345">
        <v>0</v>
      </c>
      <c r="T6345">
        <v>1</v>
      </c>
      <c r="U6345">
        <v>0</v>
      </c>
      <c r="V6345">
        <v>0</v>
      </c>
      <c r="W6345">
        <v>0</v>
      </c>
      <c r="X6345">
        <v>0</v>
      </c>
      <c r="Y6345">
        <v>0</v>
      </c>
      <c r="Z6345">
        <v>0</v>
      </c>
      <c r="AA6345">
        <v>0</v>
      </c>
      <c r="AB6345">
        <v>4.4165706600599997</v>
      </c>
      <c r="AC6345">
        <v>0</v>
      </c>
      <c r="AD6345">
        <v>0</v>
      </c>
      <c r="AE6345">
        <v>4.4165706600599997</v>
      </c>
    </row>
    <row r="6346" spans="1:31" x14ac:dyDescent="0.3">
      <c r="A6346">
        <v>2702650</v>
      </c>
      <c r="B6346">
        <v>1</v>
      </c>
      <c r="C6346" t="s">
        <v>80</v>
      </c>
      <c r="D6346" t="s">
        <v>83</v>
      </c>
      <c r="E6346" t="s">
        <v>213</v>
      </c>
      <c r="F6346" t="s">
        <v>17673</v>
      </c>
      <c r="G6346" t="s">
        <v>688</v>
      </c>
      <c r="H6346" t="s">
        <v>187</v>
      </c>
      <c r="I6346" t="s">
        <v>136</v>
      </c>
      <c r="J6346" t="s">
        <v>137</v>
      </c>
      <c r="K6346" t="s">
        <v>138</v>
      </c>
      <c r="L6346" t="s">
        <v>17674</v>
      </c>
      <c r="M6346" t="s">
        <v>17675</v>
      </c>
      <c r="N6346">
        <v>2.787222222</v>
      </c>
      <c r="O6346">
        <v>0</v>
      </c>
      <c r="P6346">
        <v>3</v>
      </c>
      <c r="Q6346">
        <v>0</v>
      </c>
      <c r="R6346">
        <v>0</v>
      </c>
      <c r="S6346">
        <v>0</v>
      </c>
      <c r="T6346">
        <v>0</v>
      </c>
      <c r="U6346">
        <v>0</v>
      </c>
      <c r="V6346">
        <v>0</v>
      </c>
      <c r="W6346">
        <v>0</v>
      </c>
      <c r="X6346">
        <v>1.8495023363303165</v>
      </c>
      <c r="Y6346">
        <v>0</v>
      </c>
      <c r="Z6346">
        <v>0</v>
      </c>
      <c r="AA6346">
        <v>0</v>
      </c>
      <c r="AB6346">
        <v>0</v>
      </c>
      <c r="AC6346">
        <v>0</v>
      </c>
      <c r="AD6346">
        <v>0</v>
      </c>
      <c r="AE6346">
        <v>1.8495023363303165</v>
      </c>
    </row>
    <row r="6347" spans="1:31" x14ac:dyDescent="0.3">
      <c r="A6347">
        <v>2702660</v>
      </c>
      <c r="B6347">
        <v>1</v>
      </c>
      <c r="C6347" t="s">
        <v>80</v>
      </c>
      <c r="D6347" t="s">
        <v>89</v>
      </c>
      <c r="E6347" t="s">
        <v>213</v>
      </c>
      <c r="F6347" t="s">
        <v>17676</v>
      </c>
      <c r="G6347" t="s">
        <v>215</v>
      </c>
      <c r="H6347" t="s">
        <v>187</v>
      </c>
      <c r="I6347" t="s">
        <v>136</v>
      </c>
      <c r="J6347" t="s">
        <v>137</v>
      </c>
      <c r="K6347" t="s">
        <v>138</v>
      </c>
      <c r="L6347" t="s">
        <v>17677</v>
      </c>
      <c r="M6347" t="s">
        <v>17678</v>
      </c>
      <c r="N6347">
        <v>2.778611111</v>
      </c>
      <c r="O6347">
        <v>0</v>
      </c>
      <c r="P6347">
        <v>1</v>
      </c>
      <c r="Q6347">
        <v>0</v>
      </c>
      <c r="R6347">
        <v>0</v>
      </c>
      <c r="S6347">
        <v>0</v>
      </c>
      <c r="T6347">
        <v>0</v>
      </c>
      <c r="U6347">
        <v>0</v>
      </c>
      <c r="V6347">
        <v>0</v>
      </c>
      <c r="W6347">
        <v>0</v>
      </c>
      <c r="X6347">
        <v>0.52944897886916664</v>
      </c>
      <c r="Y6347">
        <v>0</v>
      </c>
      <c r="Z6347">
        <v>0</v>
      </c>
      <c r="AA6347">
        <v>0</v>
      </c>
      <c r="AB6347">
        <v>0</v>
      </c>
      <c r="AC6347">
        <v>0</v>
      </c>
      <c r="AD6347">
        <v>0</v>
      </c>
      <c r="AE6347">
        <v>0.52944897886916664</v>
      </c>
    </row>
    <row r="6348" spans="1:31" x14ac:dyDescent="0.3">
      <c r="A6348">
        <v>2702675</v>
      </c>
      <c r="B6348">
        <v>1</v>
      </c>
      <c r="C6348" t="s">
        <v>80</v>
      </c>
      <c r="D6348" t="s">
        <v>89</v>
      </c>
      <c r="E6348" t="s">
        <v>213</v>
      </c>
      <c r="F6348" t="s">
        <v>17679</v>
      </c>
      <c r="G6348" t="s">
        <v>688</v>
      </c>
      <c r="H6348" t="s">
        <v>187</v>
      </c>
      <c r="I6348" t="s">
        <v>136</v>
      </c>
      <c r="J6348" t="s">
        <v>137</v>
      </c>
      <c r="K6348" t="s">
        <v>138</v>
      </c>
      <c r="L6348" t="s">
        <v>17680</v>
      </c>
      <c r="M6348" t="s">
        <v>17681</v>
      </c>
      <c r="N6348">
        <v>1.500555555</v>
      </c>
      <c r="O6348">
        <v>0</v>
      </c>
      <c r="P6348">
        <v>4</v>
      </c>
      <c r="Q6348">
        <v>0</v>
      </c>
      <c r="R6348">
        <v>0</v>
      </c>
      <c r="S6348">
        <v>0</v>
      </c>
      <c r="T6348">
        <v>0</v>
      </c>
      <c r="U6348">
        <v>0</v>
      </c>
      <c r="V6348">
        <v>0</v>
      </c>
      <c r="W6348">
        <v>0</v>
      </c>
      <c r="X6348">
        <v>1.3981540234062435</v>
      </c>
      <c r="Y6348">
        <v>0</v>
      </c>
      <c r="Z6348">
        <v>0</v>
      </c>
      <c r="AA6348">
        <v>0</v>
      </c>
      <c r="AB6348">
        <v>0</v>
      </c>
      <c r="AC6348">
        <v>0</v>
      </c>
      <c r="AD6348">
        <v>0</v>
      </c>
      <c r="AE6348">
        <v>1.3981540234062435</v>
      </c>
    </row>
    <row r="6349" spans="1:31" x14ac:dyDescent="0.3">
      <c r="A6349">
        <v>2702727</v>
      </c>
      <c r="B6349">
        <v>1</v>
      </c>
      <c r="C6349" t="s">
        <v>80</v>
      </c>
      <c r="D6349" t="s">
        <v>110</v>
      </c>
      <c r="E6349" t="s">
        <v>213</v>
      </c>
      <c r="F6349" t="s">
        <v>17682</v>
      </c>
      <c r="G6349" t="s">
        <v>688</v>
      </c>
      <c r="H6349" t="s">
        <v>187</v>
      </c>
      <c r="I6349" t="s">
        <v>136</v>
      </c>
      <c r="J6349" t="s">
        <v>137</v>
      </c>
      <c r="K6349" t="s">
        <v>138</v>
      </c>
      <c r="L6349" t="s">
        <v>17683</v>
      </c>
      <c r="M6349" t="s">
        <v>17684</v>
      </c>
      <c r="N6349">
        <v>1.135555555</v>
      </c>
      <c r="O6349">
        <v>0</v>
      </c>
      <c r="P6349">
        <v>1</v>
      </c>
      <c r="Q6349">
        <v>0</v>
      </c>
      <c r="R6349">
        <v>0</v>
      </c>
      <c r="S6349">
        <v>0</v>
      </c>
      <c r="T6349">
        <v>0</v>
      </c>
      <c r="U6349">
        <v>0</v>
      </c>
      <c r="V6349">
        <v>0</v>
      </c>
      <c r="W6349">
        <v>0</v>
      </c>
      <c r="X6349">
        <v>0.30109421003928005</v>
      </c>
      <c r="Y6349">
        <v>0</v>
      </c>
      <c r="Z6349">
        <v>0</v>
      </c>
      <c r="AA6349">
        <v>0</v>
      </c>
      <c r="AB6349">
        <v>0</v>
      </c>
      <c r="AC6349">
        <v>0</v>
      </c>
      <c r="AD6349">
        <v>0</v>
      </c>
      <c r="AE6349">
        <v>0.30109421003928005</v>
      </c>
    </row>
    <row r="6350" spans="1:31" x14ac:dyDescent="0.3">
      <c r="A6350">
        <v>2702730</v>
      </c>
      <c r="B6350">
        <v>1</v>
      </c>
      <c r="C6350" t="s">
        <v>80</v>
      </c>
      <c r="D6350" t="s">
        <v>88</v>
      </c>
      <c r="E6350" t="s">
        <v>428</v>
      </c>
      <c r="F6350" t="s">
        <v>17685</v>
      </c>
      <c r="G6350" t="s">
        <v>1177</v>
      </c>
      <c r="H6350" t="s">
        <v>187</v>
      </c>
      <c r="I6350" t="s">
        <v>136</v>
      </c>
      <c r="J6350" t="s">
        <v>137</v>
      </c>
      <c r="K6350" t="s">
        <v>138</v>
      </c>
      <c r="L6350" t="s">
        <v>17686</v>
      </c>
      <c r="M6350" t="s">
        <v>17687</v>
      </c>
      <c r="N6350">
        <v>1.048333333</v>
      </c>
      <c r="O6350">
        <v>0</v>
      </c>
      <c r="P6350">
        <v>105</v>
      </c>
      <c r="Q6350">
        <v>0</v>
      </c>
      <c r="R6350">
        <v>0</v>
      </c>
      <c r="S6350">
        <v>0</v>
      </c>
      <c r="T6350">
        <v>10</v>
      </c>
      <c r="U6350">
        <v>0</v>
      </c>
      <c r="V6350">
        <v>0</v>
      </c>
      <c r="W6350">
        <v>0</v>
      </c>
      <c r="X6350">
        <v>20.691288521686296</v>
      </c>
      <c r="Y6350">
        <v>0</v>
      </c>
      <c r="Z6350">
        <v>0</v>
      </c>
      <c r="AA6350">
        <v>0</v>
      </c>
      <c r="AB6350">
        <v>10.274946126063588</v>
      </c>
      <c r="AC6350">
        <v>0</v>
      </c>
      <c r="AD6350">
        <v>0</v>
      </c>
      <c r="AE6350">
        <v>30.966234647749886</v>
      </c>
    </row>
    <row r="6351" spans="1:31" x14ac:dyDescent="0.3">
      <c r="A6351">
        <v>2702736</v>
      </c>
      <c r="B6351">
        <v>1</v>
      </c>
      <c r="C6351" t="s">
        <v>80</v>
      </c>
      <c r="D6351" t="s">
        <v>94</v>
      </c>
      <c r="E6351" t="s">
        <v>244</v>
      </c>
      <c r="F6351" t="s">
        <v>13287</v>
      </c>
      <c r="G6351" t="s">
        <v>968</v>
      </c>
      <c r="H6351" t="s">
        <v>187</v>
      </c>
      <c r="I6351" t="s">
        <v>136</v>
      </c>
      <c r="J6351" t="s">
        <v>137</v>
      </c>
      <c r="K6351" t="s">
        <v>138</v>
      </c>
      <c r="L6351" t="s">
        <v>17688</v>
      </c>
      <c r="M6351" t="s">
        <v>17689</v>
      </c>
      <c r="N6351">
        <v>0.821111111</v>
      </c>
      <c r="O6351">
        <v>0</v>
      </c>
      <c r="P6351">
        <v>66</v>
      </c>
      <c r="Q6351">
        <v>0</v>
      </c>
      <c r="R6351">
        <v>5</v>
      </c>
      <c r="S6351">
        <v>0</v>
      </c>
      <c r="T6351">
        <v>10</v>
      </c>
      <c r="U6351">
        <v>0</v>
      </c>
      <c r="V6351">
        <v>0</v>
      </c>
      <c r="W6351">
        <v>0</v>
      </c>
      <c r="X6351">
        <v>5.9869223394852726</v>
      </c>
      <c r="Y6351">
        <v>0</v>
      </c>
      <c r="Z6351">
        <v>3.534860465377573</v>
      </c>
      <c r="AA6351">
        <v>0</v>
      </c>
      <c r="AB6351">
        <v>1.7560875241467713</v>
      </c>
      <c r="AC6351">
        <v>0</v>
      </c>
      <c r="AD6351">
        <v>0</v>
      </c>
      <c r="AE6351">
        <v>11.277870329009616</v>
      </c>
    </row>
    <row r="6352" spans="1:31" x14ac:dyDescent="0.3">
      <c r="A6352">
        <v>2702754</v>
      </c>
      <c r="B6352">
        <v>1</v>
      </c>
      <c r="C6352" t="s">
        <v>80</v>
      </c>
      <c r="D6352" t="s">
        <v>103</v>
      </c>
      <c r="E6352" t="s">
        <v>428</v>
      </c>
      <c r="F6352" t="s">
        <v>17690</v>
      </c>
      <c r="G6352" t="s">
        <v>186</v>
      </c>
      <c r="H6352" t="s">
        <v>187</v>
      </c>
      <c r="I6352" t="s">
        <v>136</v>
      </c>
      <c r="J6352" t="s">
        <v>137</v>
      </c>
      <c r="K6352" t="s">
        <v>138</v>
      </c>
      <c r="L6352" t="s">
        <v>17691</v>
      </c>
      <c r="M6352" t="s">
        <v>17692</v>
      </c>
      <c r="N6352">
        <v>0.89472222199999996</v>
      </c>
      <c r="O6352">
        <v>0</v>
      </c>
      <c r="P6352">
        <v>14</v>
      </c>
      <c r="Q6352">
        <v>0</v>
      </c>
      <c r="R6352">
        <v>0</v>
      </c>
      <c r="S6352">
        <v>0</v>
      </c>
      <c r="T6352">
        <v>0</v>
      </c>
      <c r="U6352">
        <v>0</v>
      </c>
      <c r="V6352">
        <v>0</v>
      </c>
      <c r="W6352">
        <v>0</v>
      </c>
      <c r="X6352">
        <v>3.5155570846398962</v>
      </c>
      <c r="Y6352">
        <v>0</v>
      </c>
      <c r="Z6352">
        <v>0</v>
      </c>
      <c r="AA6352">
        <v>0</v>
      </c>
      <c r="AB6352">
        <v>0</v>
      </c>
      <c r="AC6352">
        <v>0</v>
      </c>
      <c r="AD6352">
        <v>0</v>
      </c>
      <c r="AE6352">
        <v>3.5155570846398962</v>
      </c>
    </row>
    <row r="6353" spans="1:31" x14ac:dyDescent="0.3">
      <c r="A6353">
        <v>2702332</v>
      </c>
      <c r="B6353">
        <v>1</v>
      </c>
      <c r="C6353" t="s">
        <v>80</v>
      </c>
      <c r="D6353" t="s">
        <v>86</v>
      </c>
      <c r="E6353" t="s">
        <v>184</v>
      </c>
      <c r="F6353" t="s">
        <v>9087</v>
      </c>
      <c r="G6353" t="s">
        <v>346</v>
      </c>
      <c r="H6353" t="s">
        <v>187</v>
      </c>
      <c r="I6353" t="s">
        <v>136</v>
      </c>
      <c r="J6353" t="s">
        <v>137</v>
      </c>
      <c r="K6353" t="s">
        <v>166</v>
      </c>
      <c r="L6353" t="s">
        <v>17693</v>
      </c>
      <c r="M6353" t="s">
        <v>17694</v>
      </c>
      <c r="N6353">
        <v>9.7091666659999998</v>
      </c>
      <c r="O6353">
        <v>0</v>
      </c>
      <c r="P6353">
        <v>24</v>
      </c>
      <c r="Q6353">
        <v>0</v>
      </c>
      <c r="R6353">
        <v>21</v>
      </c>
      <c r="S6353">
        <v>0</v>
      </c>
      <c r="T6353">
        <v>3</v>
      </c>
      <c r="U6353">
        <v>0</v>
      </c>
      <c r="V6353">
        <v>0</v>
      </c>
      <c r="W6353">
        <v>0</v>
      </c>
      <c r="X6353">
        <v>150.21172813821019</v>
      </c>
      <c r="Y6353">
        <v>0</v>
      </c>
      <c r="Z6353">
        <v>43.632027079015046</v>
      </c>
      <c r="AA6353">
        <v>0</v>
      </c>
      <c r="AB6353">
        <v>18.555414009661767</v>
      </c>
      <c r="AC6353">
        <v>0</v>
      </c>
      <c r="AD6353">
        <v>0</v>
      </c>
      <c r="AE6353">
        <v>212.39916922688701</v>
      </c>
    </row>
    <row r="6354" spans="1:31" x14ac:dyDescent="0.3">
      <c r="A6354">
        <v>2702359</v>
      </c>
      <c r="B6354">
        <v>1</v>
      </c>
      <c r="C6354" t="s">
        <v>80</v>
      </c>
      <c r="D6354" t="s">
        <v>108</v>
      </c>
      <c r="E6354" t="s">
        <v>244</v>
      </c>
      <c r="F6354" t="s">
        <v>5421</v>
      </c>
      <c r="G6354" t="s">
        <v>346</v>
      </c>
      <c r="H6354" t="s">
        <v>187</v>
      </c>
      <c r="I6354" t="s">
        <v>136</v>
      </c>
      <c r="J6354" t="s">
        <v>137</v>
      </c>
      <c r="K6354" t="s">
        <v>166</v>
      </c>
      <c r="L6354" t="s">
        <v>17695</v>
      </c>
      <c r="M6354" t="s">
        <v>17696</v>
      </c>
      <c r="N6354">
        <v>7.7627777770000002</v>
      </c>
      <c r="O6354">
        <v>0</v>
      </c>
      <c r="P6354">
        <v>16</v>
      </c>
      <c r="Q6354">
        <v>0</v>
      </c>
      <c r="R6354">
        <v>9</v>
      </c>
      <c r="S6354">
        <v>0</v>
      </c>
      <c r="T6354">
        <v>7</v>
      </c>
      <c r="U6354">
        <v>0</v>
      </c>
      <c r="V6354">
        <v>0</v>
      </c>
      <c r="W6354">
        <v>0</v>
      </c>
      <c r="X6354">
        <v>22.875054289808926</v>
      </c>
      <c r="Y6354">
        <v>0</v>
      </c>
      <c r="Z6354">
        <v>78.913024495210308</v>
      </c>
      <c r="AA6354">
        <v>0</v>
      </c>
      <c r="AB6354">
        <v>44.685594436001466</v>
      </c>
      <c r="AC6354">
        <v>0</v>
      </c>
      <c r="AD6354">
        <v>0</v>
      </c>
      <c r="AE6354">
        <v>146.4736732210207</v>
      </c>
    </row>
    <row r="6355" spans="1:31" x14ac:dyDescent="0.3">
      <c r="A6355">
        <v>2702581</v>
      </c>
      <c r="B6355">
        <v>1</v>
      </c>
      <c r="C6355" t="s">
        <v>80</v>
      </c>
      <c r="D6355" t="s">
        <v>100</v>
      </c>
      <c r="E6355" t="s">
        <v>428</v>
      </c>
      <c r="F6355" t="s">
        <v>17697</v>
      </c>
      <c r="G6355" t="s">
        <v>186</v>
      </c>
      <c r="H6355" t="s">
        <v>187</v>
      </c>
      <c r="I6355" t="s">
        <v>136</v>
      </c>
      <c r="J6355" t="s">
        <v>137</v>
      </c>
      <c r="K6355" t="s">
        <v>138</v>
      </c>
      <c r="L6355" t="s">
        <v>17698</v>
      </c>
      <c r="M6355" t="s">
        <v>17699</v>
      </c>
      <c r="N6355">
        <v>1.876666666</v>
      </c>
      <c r="O6355">
        <v>0</v>
      </c>
      <c r="P6355">
        <v>0</v>
      </c>
      <c r="Q6355">
        <v>0</v>
      </c>
      <c r="R6355">
        <v>0</v>
      </c>
      <c r="S6355">
        <v>0</v>
      </c>
      <c r="T6355">
        <v>12</v>
      </c>
      <c r="U6355">
        <v>0</v>
      </c>
      <c r="V6355">
        <v>1</v>
      </c>
      <c r="W6355">
        <v>0</v>
      </c>
      <c r="X6355">
        <v>0</v>
      </c>
      <c r="Y6355">
        <v>0</v>
      </c>
      <c r="Z6355">
        <v>0</v>
      </c>
      <c r="AA6355">
        <v>0</v>
      </c>
      <c r="AB6355">
        <v>21.49318103882608</v>
      </c>
      <c r="AC6355">
        <v>0</v>
      </c>
      <c r="AD6355">
        <v>0</v>
      </c>
      <c r="AE6355">
        <v>21.49318103882608</v>
      </c>
    </row>
    <row r="6356" spans="1:31" x14ac:dyDescent="0.3">
      <c r="A6356">
        <v>2702620</v>
      </c>
      <c r="B6356">
        <v>1</v>
      </c>
      <c r="C6356" t="s">
        <v>80</v>
      </c>
      <c r="D6356" t="s">
        <v>93</v>
      </c>
      <c r="E6356" t="s">
        <v>184</v>
      </c>
      <c r="F6356" t="s">
        <v>17700</v>
      </c>
      <c r="G6356" t="s">
        <v>186</v>
      </c>
      <c r="H6356" t="s">
        <v>187</v>
      </c>
      <c r="I6356" t="s">
        <v>136</v>
      </c>
      <c r="J6356" t="s">
        <v>137</v>
      </c>
      <c r="K6356" t="s">
        <v>138</v>
      </c>
      <c r="L6356" t="s">
        <v>17701</v>
      </c>
      <c r="M6356" t="s">
        <v>17702</v>
      </c>
      <c r="N6356">
        <v>1.2222222220000001</v>
      </c>
      <c r="O6356">
        <v>0</v>
      </c>
      <c r="P6356">
        <v>0</v>
      </c>
      <c r="Q6356">
        <v>0</v>
      </c>
      <c r="R6356">
        <v>5</v>
      </c>
      <c r="S6356">
        <v>0</v>
      </c>
      <c r="T6356">
        <v>3</v>
      </c>
      <c r="U6356">
        <v>0</v>
      </c>
      <c r="V6356">
        <v>0</v>
      </c>
      <c r="W6356">
        <v>0</v>
      </c>
      <c r="X6356">
        <v>0</v>
      </c>
      <c r="Y6356">
        <v>0</v>
      </c>
      <c r="Z6356">
        <v>15.834704894350681</v>
      </c>
      <c r="AA6356">
        <v>0</v>
      </c>
      <c r="AB6356">
        <v>5.0327931043694383</v>
      </c>
      <c r="AC6356">
        <v>0</v>
      </c>
      <c r="AD6356">
        <v>0</v>
      </c>
      <c r="AE6356">
        <v>20.867497998720118</v>
      </c>
    </row>
    <row r="6357" spans="1:31" x14ac:dyDescent="0.3">
      <c r="A6357">
        <v>2702639</v>
      </c>
      <c r="B6357">
        <v>1</v>
      </c>
      <c r="C6357" t="s">
        <v>80</v>
      </c>
      <c r="D6357" t="s">
        <v>98</v>
      </c>
      <c r="E6357" t="s">
        <v>213</v>
      </c>
      <c r="F6357" t="s">
        <v>17703</v>
      </c>
      <c r="G6357" t="s">
        <v>688</v>
      </c>
      <c r="H6357" t="s">
        <v>187</v>
      </c>
      <c r="I6357" t="s">
        <v>136</v>
      </c>
      <c r="J6357" t="s">
        <v>137</v>
      </c>
      <c r="K6357" t="s">
        <v>138</v>
      </c>
      <c r="L6357" t="s">
        <v>17704</v>
      </c>
      <c r="M6357" t="s">
        <v>17705</v>
      </c>
      <c r="N6357">
        <v>2.7283333330000001</v>
      </c>
      <c r="O6357">
        <v>0</v>
      </c>
      <c r="P6357">
        <v>0</v>
      </c>
      <c r="Q6357">
        <v>0</v>
      </c>
      <c r="R6357">
        <v>2</v>
      </c>
      <c r="S6357">
        <v>0</v>
      </c>
      <c r="T6357">
        <v>1</v>
      </c>
      <c r="U6357">
        <v>0</v>
      </c>
      <c r="V6357">
        <v>0</v>
      </c>
      <c r="W6357">
        <v>0</v>
      </c>
      <c r="X6357">
        <v>0</v>
      </c>
      <c r="Y6357">
        <v>0</v>
      </c>
      <c r="Z6357">
        <v>2.01716777509878</v>
      </c>
      <c r="AA6357">
        <v>0</v>
      </c>
      <c r="AB6357">
        <v>0.5137498742001344</v>
      </c>
      <c r="AC6357">
        <v>0</v>
      </c>
      <c r="AD6357">
        <v>0</v>
      </c>
      <c r="AE6357">
        <v>2.5309176492989143</v>
      </c>
    </row>
    <row r="6358" spans="1:31" x14ac:dyDescent="0.3">
      <c r="A6358">
        <v>2702641</v>
      </c>
      <c r="B6358">
        <v>1</v>
      </c>
      <c r="C6358" t="s">
        <v>80</v>
      </c>
      <c r="D6358" t="s">
        <v>106</v>
      </c>
      <c r="E6358" t="s">
        <v>184</v>
      </c>
      <c r="F6358" t="s">
        <v>17706</v>
      </c>
      <c r="G6358" t="s">
        <v>186</v>
      </c>
      <c r="H6358" t="s">
        <v>187</v>
      </c>
      <c r="I6358" t="s">
        <v>136</v>
      </c>
      <c r="J6358" t="s">
        <v>137</v>
      </c>
      <c r="K6358" t="s">
        <v>138</v>
      </c>
      <c r="L6358" t="s">
        <v>17707</v>
      </c>
      <c r="M6358" t="s">
        <v>17708</v>
      </c>
      <c r="N6358">
        <v>2.3205555549999999</v>
      </c>
      <c r="O6358">
        <v>0</v>
      </c>
      <c r="P6358">
        <v>1</v>
      </c>
      <c r="Q6358">
        <v>0</v>
      </c>
      <c r="R6358">
        <v>0</v>
      </c>
      <c r="S6358">
        <v>0</v>
      </c>
      <c r="T6358">
        <v>0</v>
      </c>
      <c r="U6358">
        <v>0</v>
      </c>
      <c r="V6358">
        <v>0</v>
      </c>
      <c r="W6358">
        <v>0</v>
      </c>
      <c r="X6358">
        <v>0.3617367021475198</v>
      </c>
      <c r="Y6358">
        <v>0</v>
      </c>
      <c r="Z6358">
        <v>0</v>
      </c>
      <c r="AA6358">
        <v>0</v>
      </c>
      <c r="AB6358">
        <v>0</v>
      </c>
      <c r="AC6358">
        <v>0</v>
      </c>
      <c r="AD6358">
        <v>0</v>
      </c>
      <c r="AE6358">
        <v>0.3617367021475198</v>
      </c>
    </row>
    <row r="6359" spans="1:31" x14ac:dyDescent="0.3">
      <c r="A6359">
        <v>2702651</v>
      </c>
      <c r="B6359">
        <v>1</v>
      </c>
      <c r="C6359" t="s">
        <v>80</v>
      </c>
      <c r="D6359" t="s">
        <v>104</v>
      </c>
      <c r="E6359" t="s">
        <v>184</v>
      </c>
      <c r="F6359" t="s">
        <v>17709</v>
      </c>
      <c r="G6359" t="s">
        <v>186</v>
      </c>
      <c r="H6359" t="s">
        <v>187</v>
      </c>
      <c r="I6359" t="s">
        <v>136</v>
      </c>
      <c r="J6359" t="s">
        <v>137</v>
      </c>
      <c r="K6359" t="s">
        <v>138</v>
      </c>
      <c r="L6359" t="s">
        <v>17710</v>
      </c>
      <c r="M6359" t="s">
        <v>17711</v>
      </c>
      <c r="N6359">
        <v>5.7102777769999999</v>
      </c>
      <c r="O6359">
        <v>0</v>
      </c>
      <c r="P6359">
        <v>5</v>
      </c>
      <c r="Q6359">
        <v>0</v>
      </c>
      <c r="R6359">
        <v>1</v>
      </c>
      <c r="S6359">
        <v>0</v>
      </c>
      <c r="T6359">
        <v>0</v>
      </c>
      <c r="U6359">
        <v>0</v>
      </c>
      <c r="V6359">
        <v>0</v>
      </c>
      <c r="W6359">
        <v>0</v>
      </c>
      <c r="X6359">
        <v>12.083183673060484</v>
      </c>
      <c r="Y6359">
        <v>0</v>
      </c>
      <c r="Z6359">
        <v>0.95143772522751324</v>
      </c>
      <c r="AA6359">
        <v>0</v>
      </c>
      <c r="AB6359">
        <v>0</v>
      </c>
      <c r="AC6359">
        <v>0</v>
      </c>
      <c r="AD6359">
        <v>0</v>
      </c>
      <c r="AE6359">
        <v>13.034621398287998</v>
      </c>
    </row>
    <row r="6360" spans="1:31" x14ac:dyDescent="0.3">
      <c r="A6360">
        <v>2702654</v>
      </c>
      <c r="B6360">
        <v>1</v>
      </c>
      <c r="C6360" t="s">
        <v>81</v>
      </c>
      <c r="D6360" t="s">
        <v>119</v>
      </c>
      <c r="E6360" t="s">
        <v>213</v>
      </c>
      <c r="F6360" t="s">
        <v>17712</v>
      </c>
      <c r="G6360" t="s">
        <v>688</v>
      </c>
      <c r="H6360" t="s">
        <v>187</v>
      </c>
      <c r="I6360" t="s">
        <v>136</v>
      </c>
      <c r="J6360" t="s">
        <v>137</v>
      </c>
      <c r="K6360" t="s">
        <v>138</v>
      </c>
      <c r="L6360" t="s">
        <v>17713</v>
      </c>
      <c r="M6360" t="s">
        <v>17714</v>
      </c>
      <c r="N6360">
        <v>2.4305555550000002</v>
      </c>
      <c r="O6360">
        <v>0</v>
      </c>
      <c r="P6360">
        <v>0</v>
      </c>
      <c r="Q6360">
        <v>0</v>
      </c>
      <c r="R6360">
        <v>0</v>
      </c>
      <c r="S6360">
        <v>0</v>
      </c>
      <c r="T6360">
        <v>1</v>
      </c>
      <c r="U6360">
        <v>0</v>
      </c>
      <c r="V6360">
        <v>0</v>
      </c>
      <c r="W6360">
        <v>0</v>
      </c>
      <c r="X6360">
        <v>0</v>
      </c>
      <c r="Y6360">
        <v>0</v>
      </c>
      <c r="Z6360">
        <v>0</v>
      </c>
      <c r="AA6360">
        <v>0</v>
      </c>
      <c r="AB6360">
        <v>0.21493742756616002</v>
      </c>
      <c r="AC6360">
        <v>0</v>
      </c>
      <c r="AD6360">
        <v>0</v>
      </c>
      <c r="AE6360">
        <v>0.21493742756616002</v>
      </c>
    </row>
    <row r="6361" spans="1:31" x14ac:dyDescent="0.3">
      <c r="A6361">
        <v>2702712</v>
      </c>
      <c r="B6361">
        <v>1</v>
      </c>
      <c r="C6361" t="s">
        <v>80</v>
      </c>
      <c r="D6361" t="s">
        <v>100</v>
      </c>
      <c r="E6361" t="s">
        <v>213</v>
      </c>
      <c r="F6361" t="s">
        <v>17715</v>
      </c>
      <c r="G6361" t="s">
        <v>688</v>
      </c>
      <c r="H6361" t="s">
        <v>187</v>
      </c>
      <c r="I6361" t="s">
        <v>136</v>
      </c>
      <c r="J6361" t="s">
        <v>137</v>
      </c>
      <c r="K6361" t="s">
        <v>138</v>
      </c>
      <c r="L6361" t="s">
        <v>17716</v>
      </c>
      <c r="M6361" t="s">
        <v>17717</v>
      </c>
      <c r="N6361">
        <v>1.2311111109999999</v>
      </c>
      <c r="O6361">
        <v>0</v>
      </c>
      <c r="P6361">
        <v>2</v>
      </c>
      <c r="Q6361">
        <v>0</v>
      </c>
      <c r="R6361">
        <v>0</v>
      </c>
      <c r="S6361">
        <v>0</v>
      </c>
      <c r="T6361">
        <v>0</v>
      </c>
      <c r="U6361">
        <v>0</v>
      </c>
      <c r="V6361">
        <v>0</v>
      </c>
      <c r="W6361">
        <v>0</v>
      </c>
      <c r="X6361">
        <v>0.48993899885336972</v>
      </c>
      <c r="Y6361">
        <v>0</v>
      </c>
      <c r="Z6361">
        <v>0</v>
      </c>
      <c r="AA6361">
        <v>0</v>
      </c>
      <c r="AB6361">
        <v>0</v>
      </c>
      <c r="AC6361">
        <v>0</v>
      </c>
      <c r="AD6361">
        <v>0</v>
      </c>
      <c r="AE6361">
        <v>0.48993899885336972</v>
      </c>
    </row>
    <row r="6362" spans="1:31" x14ac:dyDescent="0.3">
      <c r="A6362">
        <v>2702724</v>
      </c>
      <c r="B6362">
        <v>1</v>
      </c>
      <c r="C6362" t="s">
        <v>81</v>
      </c>
      <c r="D6362" t="s">
        <v>115</v>
      </c>
      <c r="E6362" t="s">
        <v>184</v>
      </c>
      <c r="F6362" t="s">
        <v>17718</v>
      </c>
      <c r="G6362" t="s">
        <v>186</v>
      </c>
      <c r="H6362" t="s">
        <v>187</v>
      </c>
      <c r="I6362" t="s">
        <v>136</v>
      </c>
      <c r="J6362" t="s">
        <v>137</v>
      </c>
      <c r="K6362" t="s">
        <v>138</v>
      </c>
      <c r="L6362" t="s">
        <v>17719</v>
      </c>
      <c r="M6362" t="s">
        <v>17720</v>
      </c>
      <c r="N6362">
        <v>1.8605555549999999</v>
      </c>
      <c r="O6362">
        <v>0</v>
      </c>
      <c r="P6362">
        <v>10</v>
      </c>
      <c r="Q6362">
        <v>0</v>
      </c>
      <c r="R6362">
        <v>1</v>
      </c>
      <c r="S6362">
        <v>0</v>
      </c>
      <c r="T6362">
        <v>0</v>
      </c>
      <c r="U6362">
        <v>0</v>
      </c>
      <c r="V6362">
        <v>0</v>
      </c>
      <c r="W6362">
        <v>0</v>
      </c>
      <c r="X6362">
        <v>0.36850092573166665</v>
      </c>
      <c r="Y6362">
        <v>0</v>
      </c>
      <c r="Z6362">
        <v>0</v>
      </c>
      <c r="AA6362">
        <v>0</v>
      </c>
      <c r="AB6362">
        <v>0</v>
      </c>
      <c r="AC6362">
        <v>0</v>
      </c>
      <c r="AD6362">
        <v>0</v>
      </c>
      <c r="AE6362">
        <v>0.36850092573166665</v>
      </c>
    </row>
    <row r="6363" spans="1:31" x14ac:dyDescent="0.3">
      <c r="A6363">
        <v>2702761</v>
      </c>
      <c r="B6363">
        <v>1</v>
      </c>
      <c r="C6363" t="s">
        <v>80</v>
      </c>
      <c r="D6363" t="s">
        <v>88</v>
      </c>
      <c r="E6363" t="s">
        <v>244</v>
      </c>
      <c r="F6363" t="s">
        <v>17721</v>
      </c>
      <c r="G6363" t="s">
        <v>968</v>
      </c>
      <c r="H6363" t="s">
        <v>187</v>
      </c>
      <c r="I6363" t="s">
        <v>136</v>
      </c>
      <c r="J6363" t="s">
        <v>137</v>
      </c>
      <c r="K6363" t="s">
        <v>138</v>
      </c>
      <c r="L6363" t="s">
        <v>17722</v>
      </c>
      <c r="M6363" t="s">
        <v>17723</v>
      </c>
      <c r="N6363">
        <v>0.69722222199999995</v>
      </c>
      <c r="O6363">
        <v>0</v>
      </c>
      <c r="P6363">
        <v>8</v>
      </c>
      <c r="Q6363">
        <v>0</v>
      </c>
      <c r="R6363">
        <v>0</v>
      </c>
      <c r="S6363">
        <v>0</v>
      </c>
      <c r="T6363">
        <v>0</v>
      </c>
      <c r="U6363">
        <v>0</v>
      </c>
      <c r="V6363">
        <v>0</v>
      </c>
      <c r="W6363">
        <v>0</v>
      </c>
      <c r="X6363">
        <v>1.9277312561877804</v>
      </c>
      <c r="Y6363">
        <v>0</v>
      </c>
      <c r="Z6363">
        <v>0</v>
      </c>
      <c r="AA6363">
        <v>0</v>
      </c>
      <c r="AB6363">
        <v>0</v>
      </c>
      <c r="AC6363">
        <v>0</v>
      </c>
      <c r="AD6363">
        <v>0</v>
      </c>
      <c r="AE6363">
        <v>1.9277312561877804</v>
      </c>
    </row>
    <row r="6364" spans="1:31" x14ac:dyDescent="0.3">
      <c r="A6364">
        <v>2702651</v>
      </c>
      <c r="B6364">
        <v>2</v>
      </c>
      <c r="C6364" t="s">
        <v>80</v>
      </c>
      <c r="D6364" t="s">
        <v>104</v>
      </c>
      <c r="E6364" t="s">
        <v>244</v>
      </c>
      <c r="F6364" t="s">
        <v>11936</v>
      </c>
      <c r="G6364" t="s">
        <v>186</v>
      </c>
      <c r="H6364" t="s">
        <v>187</v>
      </c>
      <c r="I6364" t="s">
        <v>136</v>
      </c>
      <c r="J6364" t="s">
        <v>137</v>
      </c>
      <c r="K6364" t="s">
        <v>138</v>
      </c>
      <c r="L6364" t="s">
        <v>17711</v>
      </c>
      <c r="M6364" t="s">
        <v>17724</v>
      </c>
      <c r="N6364">
        <v>0.52500000000000002</v>
      </c>
      <c r="O6364">
        <v>0</v>
      </c>
      <c r="P6364">
        <v>13</v>
      </c>
      <c r="Q6364">
        <v>0</v>
      </c>
      <c r="R6364">
        <v>2</v>
      </c>
      <c r="S6364">
        <v>0</v>
      </c>
      <c r="T6364">
        <v>0</v>
      </c>
      <c r="U6364">
        <v>0</v>
      </c>
      <c r="V6364">
        <v>0</v>
      </c>
      <c r="W6364">
        <v>0</v>
      </c>
      <c r="X6364">
        <v>2.4428374970310669</v>
      </c>
      <c r="Y6364">
        <v>0</v>
      </c>
      <c r="Z6364">
        <v>0.48220435434117603</v>
      </c>
      <c r="AA6364">
        <v>0</v>
      </c>
      <c r="AB6364">
        <v>0</v>
      </c>
      <c r="AC6364">
        <v>0</v>
      </c>
      <c r="AD6364">
        <v>0</v>
      </c>
      <c r="AE6364">
        <v>2.9250418513722432</v>
      </c>
    </row>
    <row r="6365" spans="1:31" x14ac:dyDescent="0.3">
      <c r="A6365">
        <v>2702788</v>
      </c>
      <c r="B6365">
        <v>1</v>
      </c>
      <c r="C6365" t="s">
        <v>80</v>
      </c>
      <c r="D6365" t="s">
        <v>105</v>
      </c>
      <c r="E6365" t="s">
        <v>428</v>
      </c>
      <c r="F6365" t="s">
        <v>17725</v>
      </c>
      <c r="G6365" t="s">
        <v>409</v>
      </c>
      <c r="H6365" t="s">
        <v>187</v>
      </c>
      <c r="I6365" t="s">
        <v>136</v>
      </c>
      <c r="J6365" t="s">
        <v>137</v>
      </c>
      <c r="K6365" t="s">
        <v>138</v>
      </c>
      <c r="L6365" t="s">
        <v>17726</v>
      </c>
      <c r="M6365" t="s">
        <v>17727</v>
      </c>
      <c r="N6365">
        <v>0.73111111100000004</v>
      </c>
      <c r="O6365">
        <v>0</v>
      </c>
      <c r="P6365">
        <v>92</v>
      </c>
      <c r="Q6365">
        <v>0</v>
      </c>
      <c r="R6365">
        <v>0</v>
      </c>
      <c r="S6365">
        <v>0</v>
      </c>
      <c r="T6365">
        <v>9</v>
      </c>
      <c r="U6365">
        <v>0</v>
      </c>
      <c r="V6365">
        <v>0</v>
      </c>
      <c r="W6365">
        <v>0</v>
      </c>
      <c r="X6365">
        <v>14.643497120702737</v>
      </c>
      <c r="Y6365">
        <v>0</v>
      </c>
      <c r="Z6365">
        <v>0</v>
      </c>
      <c r="AA6365">
        <v>0</v>
      </c>
      <c r="AB6365">
        <v>10.183681867400709</v>
      </c>
      <c r="AC6365">
        <v>0</v>
      </c>
      <c r="AD6365">
        <v>0</v>
      </c>
      <c r="AE6365">
        <v>24.827178988103448</v>
      </c>
    </row>
    <row r="6366" spans="1:31" x14ac:dyDescent="0.3">
      <c r="A6366">
        <v>2702789</v>
      </c>
      <c r="B6366">
        <v>1</v>
      </c>
      <c r="C6366" t="s">
        <v>80</v>
      </c>
      <c r="D6366" t="s">
        <v>85</v>
      </c>
      <c r="E6366" t="s">
        <v>244</v>
      </c>
      <c r="F6366" t="s">
        <v>17728</v>
      </c>
      <c r="G6366" t="s">
        <v>409</v>
      </c>
      <c r="H6366" t="s">
        <v>187</v>
      </c>
      <c r="I6366" t="s">
        <v>169</v>
      </c>
      <c r="J6366" t="s">
        <v>137</v>
      </c>
      <c r="K6366" t="s">
        <v>138</v>
      </c>
      <c r="L6366" t="s">
        <v>17729</v>
      </c>
      <c r="M6366" t="s">
        <v>17730</v>
      </c>
      <c r="N6366">
        <v>4.6111111000000003E-2</v>
      </c>
      <c r="O6366">
        <v>0</v>
      </c>
      <c r="P6366">
        <v>272</v>
      </c>
      <c r="Q6366">
        <v>0</v>
      </c>
      <c r="R6366">
        <v>0</v>
      </c>
      <c r="S6366">
        <v>0</v>
      </c>
      <c r="T6366">
        <v>5</v>
      </c>
      <c r="U6366">
        <v>0</v>
      </c>
      <c r="V6366">
        <v>0</v>
      </c>
      <c r="W6366">
        <v>0</v>
      </c>
      <c r="X6366">
        <v>3.8124896375054043</v>
      </c>
      <c r="Y6366">
        <v>0</v>
      </c>
      <c r="Z6366">
        <v>0</v>
      </c>
      <c r="AA6366">
        <v>0</v>
      </c>
      <c r="AB6366">
        <v>1.040740147343878</v>
      </c>
      <c r="AC6366">
        <v>0</v>
      </c>
      <c r="AD6366">
        <v>0</v>
      </c>
      <c r="AE6366">
        <v>4.8532297848492822</v>
      </c>
    </row>
    <row r="6367" spans="1:31" x14ac:dyDescent="0.3">
      <c r="A6367">
        <v>2702545</v>
      </c>
      <c r="B6367">
        <v>1</v>
      </c>
      <c r="C6367" t="s">
        <v>81</v>
      </c>
      <c r="D6367" t="s">
        <v>113</v>
      </c>
      <c r="E6367" t="s">
        <v>184</v>
      </c>
      <c r="F6367" t="s">
        <v>17731</v>
      </c>
      <c r="G6367" t="s">
        <v>273</v>
      </c>
      <c r="H6367" t="s">
        <v>187</v>
      </c>
      <c r="I6367" t="s">
        <v>136</v>
      </c>
      <c r="J6367" t="s">
        <v>137</v>
      </c>
      <c r="K6367" t="s">
        <v>138</v>
      </c>
      <c r="L6367" t="s">
        <v>17732</v>
      </c>
      <c r="M6367" t="s">
        <v>17733</v>
      </c>
      <c r="N6367">
        <v>2.9211111110000001</v>
      </c>
      <c r="O6367">
        <v>0</v>
      </c>
      <c r="P6367">
        <v>0</v>
      </c>
      <c r="Q6367">
        <v>0</v>
      </c>
      <c r="R6367">
        <v>0</v>
      </c>
      <c r="S6367">
        <v>0</v>
      </c>
      <c r="T6367">
        <v>1</v>
      </c>
      <c r="U6367">
        <v>0</v>
      </c>
      <c r="V6367">
        <v>0</v>
      </c>
      <c r="W6367">
        <v>0</v>
      </c>
      <c r="X6367">
        <v>0</v>
      </c>
      <c r="Y6367">
        <v>0</v>
      </c>
      <c r="Z6367">
        <v>0</v>
      </c>
      <c r="AA6367">
        <v>0</v>
      </c>
      <c r="AB6367">
        <v>6.7404336940156213</v>
      </c>
      <c r="AC6367">
        <v>0</v>
      </c>
      <c r="AD6367">
        <v>0</v>
      </c>
      <c r="AE6367">
        <v>6.7404336940156213</v>
      </c>
    </row>
    <row r="6368" spans="1:31" x14ac:dyDescent="0.3">
      <c r="A6368">
        <v>2702593</v>
      </c>
      <c r="B6368">
        <v>1</v>
      </c>
      <c r="C6368" t="s">
        <v>80</v>
      </c>
      <c r="D6368" t="s">
        <v>88</v>
      </c>
      <c r="E6368" t="s">
        <v>428</v>
      </c>
      <c r="F6368" t="s">
        <v>17734</v>
      </c>
      <c r="G6368" t="s">
        <v>903</v>
      </c>
      <c r="H6368" t="s">
        <v>187</v>
      </c>
      <c r="I6368" t="s">
        <v>136</v>
      </c>
      <c r="J6368" t="s">
        <v>137</v>
      </c>
      <c r="K6368" t="s">
        <v>138</v>
      </c>
      <c r="L6368" t="s">
        <v>17735</v>
      </c>
      <c r="M6368" t="s">
        <v>17736</v>
      </c>
      <c r="N6368">
        <v>2.8397222219999998</v>
      </c>
      <c r="O6368">
        <v>0</v>
      </c>
      <c r="P6368">
        <v>18</v>
      </c>
      <c r="Q6368">
        <v>0</v>
      </c>
      <c r="R6368">
        <v>0</v>
      </c>
      <c r="S6368">
        <v>0</v>
      </c>
      <c r="T6368">
        <v>3</v>
      </c>
      <c r="U6368">
        <v>0</v>
      </c>
      <c r="V6368">
        <v>0</v>
      </c>
      <c r="W6368">
        <v>0</v>
      </c>
      <c r="X6368">
        <v>9.5147458401024654</v>
      </c>
      <c r="Y6368">
        <v>0</v>
      </c>
      <c r="Z6368">
        <v>0</v>
      </c>
      <c r="AA6368">
        <v>0</v>
      </c>
      <c r="AB6368">
        <v>7.395885176491479E-2</v>
      </c>
      <c r="AC6368">
        <v>0</v>
      </c>
      <c r="AD6368">
        <v>0</v>
      </c>
      <c r="AE6368">
        <v>9.5887046918673811</v>
      </c>
    </row>
    <row r="6369" spans="1:31" x14ac:dyDescent="0.3">
      <c r="A6369">
        <v>2702657</v>
      </c>
      <c r="B6369">
        <v>1</v>
      </c>
      <c r="C6369" t="s">
        <v>81</v>
      </c>
      <c r="D6369" t="s">
        <v>117</v>
      </c>
      <c r="E6369" t="s">
        <v>184</v>
      </c>
      <c r="F6369" t="s">
        <v>17737</v>
      </c>
      <c r="G6369" t="s">
        <v>186</v>
      </c>
      <c r="H6369" t="s">
        <v>187</v>
      </c>
      <c r="I6369" t="s">
        <v>136</v>
      </c>
      <c r="J6369" t="s">
        <v>137</v>
      </c>
      <c r="K6369" t="s">
        <v>138</v>
      </c>
      <c r="L6369" t="s">
        <v>17738</v>
      </c>
      <c r="M6369" t="s">
        <v>17739</v>
      </c>
      <c r="N6369">
        <v>2.3963888880000002</v>
      </c>
      <c r="O6369">
        <v>0</v>
      </c>
      <c r="P6369">
        <v>125</v>
      </c>
      <c r="Q6369">
        <v>0</v>
      </c>
      <c r="R6369">
        <v>1</v>
      </c>
      <c r="S6369">
        <v>0</v>
      </c>
      <c r="T6369">
        <v>3</v>
      </c>
      <c r="U6369">
        <v>0</v>
      </c>
      <c r="V6369">
        <v>0</v>
      </c>
      <c r="W6369">
        <v>0</v>
      </c>
      <c r="X6369">
        <v>60.354262841276061</v>
      </c>
      <c r="Y6369">
        <v>0</v>
      </c>
      <c r="Z6369">
        <v>9.6184308799838636</v>
      </c>
      <c r="AA6369">
        <v>0</v>
      </c>
      <c r="AB6369">
        <v>4.9416118895170715</v>
      </c>
      <c r="AC6369">
        <v>0</v>
      </c>
      <c r="AD6369">
        <v>0</v>
      </c>
      <c r="AE6369">
        <v>74.914305610777006</v>
      </c>
    </row>
    <row r="6370" spans="1:31" x14ac:dyDescent="0.3">
      <c r="A6370">
        <v>2702677</v>
      </c>
      <c r="B6370">
        <v>1</v>
      </c>
      <c r="C6370" t="s">
        <v>81</v>
      </c>
      <c r="D6370" t="s">
        <v>117</v>
      </c>
      <c r="E6370" t="s">
        <v>213</v>
      </c>
      <c r="F6370" t="s">
        <v>17609</v>
      </c>
      <c r="G6370" t="s">
        <v>215</v>
      </c>
      <c r="H6370" t="s">
        <v>187</v>
      </c>
      <c r="I6370" t="s">
        <v>136</v>
      </c>
      <c r="J6370" t="s">
        <v>137</v>
      </c>
      <c r="K6370" t="s">
        <v>138</v>
      </c>
      <c r="L6370" t="s">
        <v>17740</v>
      </c>
      <c r="M6370" t="s">
        <v>17741</v>
      </c>
      <c r="N6370">
        <v>1.279722222</v>
      </c>
      <c r="O6370">
        <v>0</v>
      </c>
      <c r="P6370">
        <v>0</v>
      </c>
      <c r="Q6370">
        <v>0</v>
      </c>
      <c r="R6370">
        <v>0</v>
      </c>
      <c r="S6370">
        <v>0</v>
      </c>
      <c r="T6370">
        <v>2</v>
      </c>
      <c r="U6370">
        <v>0</v>
      </c>
      <c r="V6370">
        <v>0</v>
      </c>
      <c r="W6370">
        <v>0</v>
      </c>
      <c r="X6370">
        <v>0</v>
      </c>
      <c r="Y6370">
        <v>0</v>
      </c>
      <c r="Z6370">
        <v>0</v>
      </c>
      <c r="AA6370">
        <v>0</v>
      </c>
      <c r="AB6370">
        <v>3.3607330907893842</v>
      </c>
      <c r="AC6370">
        <v>0</v>
      </c>
      <c r="AD6370">
        <v>0</v>
      </c>
      <c r="AE6370">
        <v>3.3607330907893842</v>
      </c>
    </row>
    <row r="6371" spans="1:31" x14ac:dyDescent="0.3">
      <c r="A6371">
        <v>2702708</v>
      </c>
      <c r="B6371">
        <v>1</v>
      </c>
      <c r="C6371" t="s">
        <v>80</v>
      </c>
      <c r="D6371" t="s">
        <v>95</v>
      </c>
      <c r="E6371" t="s">
        <v>184</v>
      </c>
      <c r="F6371" t="s">
        <v>17742</v>
      </c>
      <c r="G6371" t="s">
        <v>409</v>
      </c>
      <c r="H6371" t="s">
        <v>187</v>
      </c>
      <c r="I6371" t="s">
        <v>136</v>
      </c>
      <c r="J6371" t="s">
        <v>137</v>
      </c>
      <c r="K6371" t="s">
        <v>138</v>
      </c>
      <c r="L6371" t="s">
        <v>17743</v>
      </c>
      <c r="M6371" t="s">
        <v>17744</v>
      </c>
      <c r="N6371">
        <v>1.037222222</v>
      </c>
      <c r="O6371">
        <v>0</v>
      </c>
      <c r="P6371">
        <v>32</v>
      </c>
      <c r="Q6371">
        <v>0</v>
      </c>
      <c r="R6371">
        <v>0</v>
      </c>
      <c r="S6371">
        <v>0</v>
      </c>
      <c r="T6371">
        <v>3</v>
      </c>
      <c r="U6371">
        <v>0</v>
      </c>
      <c r="V6371">
        <v>0</v>
      </c>
      <c r="W6371">
        <v>0</v>
      </c>
      <c r="X6371">
        <v>5.5688977075283725</v>
      </c>
      <c r="Y6371">
        <v>0</v>
      </c>
      <c r="Z6371">
        <v>0</v>
      </c>
      <c r="AA6371">
        <v>0</v>
      </c>
      <c r="AB6371">
        <v>0.22453367732255725</v>
      </c>
      <c r="AC6371">
        <v>0</v>
      </c>
      <c r="AD6371">
        <v>0</v>
      </c>
      <c r="AE6371">
        <v>5.7934313848509298</v>
      </c>
    </row>
    <row r="6372" spans="1:31" x14ac:dyDescent="0.3">
      <c r="A6372">
        <v>2702720</v>
      </c>
      <c r="B6372">
        <v>1</v>
      </c>
      <c r="C6372" t="s">
        <v>80</v>
      </c>
      <c r="D6372" t="s">
        <v>99</v>
      </c>
      <c r="E6372" t="s">
        <v>184</v>
      </c>
      <c r="F6372" t="s">
        <v>17745</v>
      </c>
      <c r="G6372" t="s">
        <v>186</v>
      </c>
      <c r="H6372" t="s">
        <v>187</v>
      </c>
      <c r="I6372" t="s">
        <v>136</v>
      </c>
      <c r="J6372" t="s">
        <v>137</v>
      </c>
      <c r="K6372" t="s">
        <v>138</v>
      </c>
      <c r="L6372" t="s">
        <v>17746</v>
      </c>
      <c r="M6372" t="s">
        <v>17747</v>
      </c>
      <c r="N6372">
        <v>3.3547222219999999</v>
      </c>
      <c r="O6372">
        <v>0</v>
      </c>
      <c r="P6372">
        <v>37</v>
      </c>
      <c r="Q6372">
        <v>0</v>
      </c>
      <c r="R6372">
        <v>3</v>
      </c>
      <c r="S6372">
        <v>0</v>
      </c>
      <c r="T6372">
        <v>12</v>
      </c>
      <c r="U6372">
        <v>0</v>
      </c>
      <c r="V6372">
        <v>0</v>
      </c>
      <c r="W6372">
        <v>0</v>
      </c>
      <c r="X6372">
        <v>20.293262817795419</v>
      </c>
      <c r="Y6372">
        <v>0</v>
      </c>
      <c r="Z6372">
        <v>0.42677433904707213</v>
      </c>
      <c r="AA6372">
        <v>0</v>
      </c>
      <c r="AB6372">
        <v>20.054776949012997</v>
      </c>
      <c r="AC6372">
        <v>0</v>
      </c>
      <c r="AD6372">
        <v>0</v>
      </c>
      <c r="AE6372">
        <v>40.774814105855484</v>
      </c>
    </row>
    <row r="6373" spans="1:31" x14ac:dyDescent="0.3">
      <c r="A6373">
        <v>2702772</v>
      </c>
      <c r="B6373">
        <v>1</v>
      </c>
      <c r="C6373" t="s">
        <v>80</v>
      </c>
      <c r="D6373" t="s">
        <v>100</v>
      </c>
      <c r="E6373" t="s">
        <v>160</v>
      </c>
      <c r="F6373" t="s">
        <v>607</v>
      </c>
      <c r="G6373" t="s">
        <v>134</v>
      </c>
      <c r="H6373" t="s">
        <v>135</v>
      </c>
      <c r="I6373" t="s">
        <v>136</v>
      </c>
      <c r="J6373" t="s">
        <v>137</v>
      </c>
      <c r="K6373" t="s">
        <v>138</v>
      </c>
      <c r="L6373" t="s">
        <v>17748</v>
      </c>
      <c r="M6373" t="s">
        <v>17749</v>
      </c>
      <c r="N6373">
        <v>0.31666666599999999</v>
      </c>
      <c r="O6373">
        <v>0</v>
      </c>
      <c r="P6373">
        <v>1060</v>
      </c>
      <c r="Q6373">
        <v>0</v>
      </c>
      <c r="R6373">
        <v>28</v>
      </c>
      <c r="S6373">
        <v>2</v>
      </c>
      <c r="T6373">
        <v>159</v>
      </c>
      <c r="U6373">
        <v>0</v>
      </c>
      <c r="V6373">
        <v>0</v>
      </c>
      <c r="W6373">
        <v>0</v>
      </c>
      <c r="X6373">
        <v>80.361896094694629</v>
      </c>
      <c r="Y6373">
        <v>0</v>
      </c>
      <c r="Z6373">
        <v>3.2376692162152048</v>
      </c>
      <c r="AA6373">
        <v>8.0636838820115848</v>
      </c>
      <c r="AB6373">
        <v>36.852736192579968</v>
      </c>
      <c r="AC6373">
        <v>0</v>
      </c>
      <c r="AD6373">
        <v>0</v>
      </c>
      <c r="AE6373">
        <v>128.51598538550138</v>
      </c>
    </row>
    <row r="6374" spans="1:31" x14ac:dyDescent="0.3">
      <c r="A6374">
        <v>2702810</v>
      </c>
      <c r="B6374">
        <v>1</v>
      </c>
      <c r="C6374" t="s">
        <v>80</v>
      </c>
      <c r="D6374" t="s">
        <v>82</v>
      </c>
      <c r="E6374" t="s">
        <v>428</v>
      </c>
      <c r="F6374" t="s">
        <v>17750</v>
      </c>
      <c r="G6374" t="s">
        <v>1177</v>
      </c>
      <c r="H6374" t="s">
        <v>187</v>
      </c>
      <c r="I6374" t="s">
        <v>136</v>
      </c>
      <c r="J6374" t="s">
        <v>137</v>
      </c>
      <c r="K6374" t="s">
        <v>138</v>
      </c>
      <c r="L6374" t="s">
        <v>17751</v>
      </c>
      <c r="M6374" t="s">
        <v>17752</v>
      </c>
      <c r="N6374">
        <v>0.71527777699999995</v>
      </c>
      <c r="O6374">
        <v>0</v>
      </c>
      <c r="P6374">
        <v>35</v>
      </c>
      <c r="Q6374">
        <v>0</v>
      </c>
      <c r="R6374">
        <v>0</v>
      </c>
      <c r="S6374">
        <v>0</v>
      </c>
      <c r="T6374">
        <v>19</v>
      </c>
      <c r="U6374">
        <v>0</v>
      </c>
      <c r="V6374">
        <v>0</v>
      </c>
      <c r="W6374">
        <v>0</v>
      </c>
      <c r="X6374">
        <v>11.032219259435701</v>
      </c>
      <c r="Y6374">
        <v>0</v>
      </c>
      <c r="Z6374">
        <v>0</v>
      </c>
      <c r="AA6374">
        <v>0</v>
      </c>
      <c r="AB6374">
        <v>6.843788162977039</v>
      </c>
      <c r="AC6374">
        <v>0</v>
      </c>
      <c r="AD6374">
        <v>0</v>
      </c>
      <c r="AE6374">
        <v>17.876007422412741</v>
      </c>
    </row>
    <row r="6375" spans="1:31" x14ac:dyDescent="0.3">
      <c r="A6375">
        <v>2702817</v>
      </c>
      <c r="B6375">
        <v>1</v>
      </c>
      <c r="C6375" t="s">
        <v>80</v>
      </c>
      <c r="D6375" t="s">
        <v>107</v>
      </c>
      <c r="E6375" t="s">
        <v>184</v>
      </c>
      <c r="F6375" t="s">
        <v>17753</v>
      </c>
      <c r="G6375" t="s">
        <v>409</v>
      </c>
      <c r="H6375" t="s">
        <v>187</v>
      </c>
      <c r="I6375" t="s">
        <v>136</v>
      </c>
      <c r="J6375" t="s">
        <v>137</v>
      </c>
      <c r="K6375" t="s">
        <v>138</v>
      </c>
      <c r="L6375" t="s">
        <v>17754</v>
      </c>
      <c r="M6375" t="s">
        <v>17755</v>
      </c>
      <c r="N6375">
        <v>0.72388888799999995</v>
      </c>
      <c r="O6375">
        <v>0</v>
      </c>
      <c r="P6375">
        <v>46</v>
      </c>
      <c r="Q6375">
        <v>0</v>
      </c>
      <c r="R6375">
        <v>9</v>
      </c>
      <c r="S6375">
        <v>0</v>
      </c>
      <c r="T6375">
        <v>6</v>
      </c>
      <c r="U6375">
        <v>0</v>
      </c>
      <c r="V6375">
        <v>0</v>
      </c>
      <c r="W6375">
        <v>0</v>
      </c>
      <c r="X6375">
        <v>9.1434530215597949</v>
      </c>
      <c r="Y6375">
        <v>0</v>
      </c>
      <c r="Z6375">
        <v>1.8592127884488765</v>
      </c>
      <c r="AA6375">
        <v>0</v>
      </c>
      <c r="AB6375">
        <v>20.473325469498519</v>
      </c>
      <c r="AC6375">
        <v>0</v>
      </c>
      <c r="AD6375">
        <v>0</v>
      </c>
      <c r="AE6375">
        <v>31.475991279507191</v>
      </c>
    </row>
    <row r="6376" spans="1:31" x14ac:dyDescent="0.3">
      <c r="A6376">
        <v>2702339</v>
      </c>
      <c r="B6376">
        <v>1</v>
      </c>
      <c r="C6376" t="s">
        <v>80</v>
      </c>
      <c r="D6376" t="s">
        <v>98</v>
      </c>
      <c r="E6376" t="s">
        <v>244</v>
      </c>
      <c r="F6376" t="s">
        <v>17756</v>
      </c>
      <c r="G6376" t="s">
        <v>346</v>
      </c>
      <c r="H6376" t="s">
        <v>187</v>
      </c>
      <c r="I6376" t="s">
        <v>136</v>
      </c>
      <c r="J6376" t="s">
        <v>137</v>
      </c>
      <c r="K6376" t="s">
        <v>166</v>
      </c>
      <c r="L6376" t="s">
        <v>17757</v>
      </c>
      <c r="M6376" t="s">
        <v>17758</v>
      </c>
      <c r="N6376">
        <v>6.5097222219999997</v>
      </c>
      <c r="O6376">
        <v>0</v>
      </c>
      <c r="P6376">
        <v>28</v>
      </c>
      <c r="Q6376">
        <v>0</v>
      </c>
      <c r="R6376">
        <v>47</v>
      </c>
      <c r="S6376">
        <v>0</v>
      </c>
      <c r="T6376">
        <v>18</v>
      </c>
      <c r="U6376">
        <v>0</v>
      </c>
      <c r="V6376">
        <v>0</v>
      </c>
      <c r="W6376">
        <v>0</v>
      </c>
      <c r="X6376">
        <v>27.915235577865559</v>
      </c>
      <c r="Y6376">
        <v>0</v>
      </c>
      <c r="Z6376">
        <v>364.93713206986854</v>
      </c>
      <c r="AA6376">
        <v>0</v>
      </c>
      <c r="AB6376">
        <v>96.7911309281114</v>
      </c>
      <c r="AC6376">
        <v>0</v>
      </c>
      <c r="AD6376">
        <v>0</v>
      </c>
      <c r="AE6376">
        <v>489.64349857584551</v>
      </c>
    </row>
    <row r="6377" spans="1:31" x14ac:dyDescent="0.3">
      <c r="A6377">
        <v>2702606</v>
      </c>
      <c r="B6377">
        <v>1</v>
      </c>
      <c r="C6377" t="s">
        <v>80</v>
      </c>
      <c r="D6377" t="s">
        <v>111</v>
      </c>
      <c r="E6377" t="s">
        <v>213</v>
      </c>
      <c r="F6377" t="s">
        <v>17759</v>
      </c>
      <c r="G6377" t="s">
        <v>831</v>
      </c>
      <c r="H6377" t="s">
        <v>187</v>
      </c>
      <c r="I6377" t="s">
        <v>136</v>
      </c>
      <c r="J6377" t="s">
        <v>137</v>
      </c>
      <c r="K6377" t="s">
        <v>138</v>
      </c>
      <c r="L6377" t="s">
        <v>17760</v>
      </c>
      <c r="M6377" t="s">
        <v>17761</v>
      </c>
      <c r="N6377">
        <v>7.3194444440000002</v>
      </c>
      <c r="O6377">
        <v>0</v>
      </c>
      <c r="P6377">
        <v>4</v>
      </c>
      <c r="Q6377">
        <v>0</v>
      </c>
      <c r="R6377">
        <v>0</v>
      </c>
      <c r="S6377">
        <v>0</v>
      </c>
      <c r="T6377">
        <v>0</v>
      </c>
      <c r="U6377">
        <v>0</v>
      </c>
      <c r="V6377">
        <v>0</v>
      </c>
      <c r="W6377">
        <v>0</v>
      </c>
      <c r="X6377">
        <v>5.2614031059666182</v>
      </c>
      <c r="Y6377">
        <v>0</v>
      </c>
      <c r="Z6377">
        <v>0</v>
      </c>
      <c r="AA6377">
        <v>0</v>
      </c>
      <c r="AB6377">
        <v>0</v>
      </c>
      <c r="AC6377">
        <v>0</v>
      </c>
      <c r="AD6377">
        <v>0</v>
      </c>
      <c r="AE6377">
        <v>5.2614031059666182</v>
      </c>
    </row>
    <row r="6378" spans="1:31" x14ac:dyDescent="0.3">
      <c r="A6378">
        <v>2702823</v>
      </c>
      <c r="B6378">
        <v>1</v>
      </c>
      <c r="C6378" t="s">
        <v>80</v>
      </c>
      <c r="D6378" t="s">
        <v>97</v>
      </c>
      <c r="E6378" t="s">
        <v>213</v>
      </c>
      <c r="F6378" t="s">
        <v>17762</v>
      </c>
      <c r="G6378" t="s">
        <v>688</v>
      </c>
      <c r="H6378" t="s">
        <v>187</v>
      </c>
      <c r="I6378" t="s">
        <v>136</v>
      </c>
      <c r="J6378" t="s">
        <v>137</v>
      </c>
      <c r="K6378" t="s">
        <v>138</v>
      </c>
      <c r="L6378" t="s">
        <v>17763</v>
      </c>
      <c r="M6378" t="s">
        <v>17764</v>
      </c>
      <c r="N6378">
        <v>1.196388888</v>
      </c>
      <c r="O6378">
        <v>0</v>
      </c>
      <c r="P6378">
        <v>2</v>
      </c>
      <c r="Q6378">
        <v>0</v>
      </c>
      <c r="R6378">
        <v>0</v>
      </c>
      <c r="S6378">
        <v>0</v>
      </c>
      <c r="T6378">
        <v>0</v>
      </c>
      <c r="U6378">
        <v>0</v>
      </c>
      <c r="V6378">
        <v>0</v>
      </c>
      <c r="W6378">
        <v>0</v>
      </c>
      <c r="X6378">
        <v>0.51019815064925345</v>
      </c>
      <c r="Y6378">
        <v>0</v>
      </c>
      <c r="Z6378">
        <v>0</v>
      </c>
      <c r="AA6378">
        <v>0</v>
      </c>
      <c r="AB6378">
        <v>0</v>
      </c>
      <c r="AC6378">
        <v>0</v>
      </c>
      <c r="AD6378">
        <v>0</v>
      </c>
      <c r="AE6378">
        <v>0.51019815064925345</v>
      </c>
    </row>
    <row r="6379" spans="1:31" x14ac:dyDescent="0.3">
      <c r="A6379">
        <v>2702827</v>
      </c>
      <c r="B6379">
        <v>1</v>
      </c>
      <c r="C6379" t="s">
        <v>80</v>
      </c>
      <c r="D6379" t="s">
        <v>104</v>
      </c>
      <c r="E6379" t="s">
        <v>184</v>
      </c>
      <c r="F6379" t="s">
        <v>12157</v>
      </c>
      <c r="G6379" t="s">
        <v>186</v>
      </c>
      <c r="H6379" t="s">
        <v>187</v>
      </c>
      <c r="I6379" t="s">
        <v>136</v>
      </c>
      <c r="J6379" t="s">
        <v>137</v>
      </c>
      <c r="K6379" t="s">
        <v>138</v>
      </c>
      <c r="L6379" t="s">
        <v>17765</v>
      </c>
      <c r="M6379" t="s">
        <v>17766</v>
      </c>
      <c r="N6379">
        <v>1.6186111110000001</v>
      </c>
      <c r="O6379">
        <v>0</v>
      </c>
      <c r="P6379">
        <v>47</v>
      </c>
      <c r="Q6379">
        <v>0</v>
      </c>
      <c r="R6379">
        <v>2</v>
      </c>
      <c r="S6379">
        <v>0</v>
      </c>
      <c r="T6379">
        <v>10</v>
      </c>
      <c r="U6379">
        <v>0</v>
      </c>
      <c r="V6379">
        <v>0</v>
      </c>
      <c r="W6379">
        <v>0</v>
      </c>
      <c r="X6379">
        <v>26.391917914055128</v>
      </c>
      <c r="Y6379">
        <v>0</v>
      </c>
      <c r="Z6379">
        <v>0.38796594592492228</v>
      </c>
      <c r="AA6379">
        <v>0</v>
      </c>
      <c r="AB6379">
        <v>9.7146817550963949</v>
      </c>
      <c r="AC6379">
        <v>0</v>
      </c>
      <c r="AD6379">
        <v>0</v>
      </c>
      <c r="AE6379">
        <v>36.494565615076446</v>
      </c>
    </row>
    <row r="6380" spans="1:31" x14ac:dyDescent="0.3">
      <c r="A6380">
        <v>2702664</v>
      </c>
      <c r="B6380">
        <v>1</v>
      </c>
      <c r="C6380" t="s">
        <v>81</v>
      </c>
      <c r="D6380" t="s">
        <v>128</v>
      </c>
      <c r="E6380" t="s">
        <v>213</v>
      </c>
      <c r="F6380" t="s">
        <v>17767</v>
      </c>
      <c r="G6380" t="s">
        <v>831</v>
      </c>
      <c r="H6380" t="s">
        <v>187</v>
      </c>
      <c r="I6380" t="s">
        <v>136</v>
      </c>
      <c r="J6380" t="s">
        <v>137</v>
      </c>
      <c r="K6380" t="s">
        <v>138</v>
      </c>
      <c r="L6380" t="s">
        <v>17768</v>
      </c>
      <c r="M6380" t="s">
        <v>17769</v>
      </c>
      <c r="N6380">
        <v>1.7080555550000001</v>
      </c>
      <c r="O6380">
        <v>0</v>
      </c>
      <c r="P6380">
        <v>0</v>
      </c>
      <c r="Q6380">
        <v>0</v>
      </c>
      <c r="R6380">
        <v>0</v>
      </c>
      <c r="S6380">
        <v>0</v>
      </c>
      <c r="T6380">
        <v>1</v>
      </c>
      <c r="U6380">
        <v>0</v>
      </c>
      <c r="V6380">
        <v>0</v>
      </c>
      <c r="W6380">
        <v>0</v>
      </c>
      <c r="X6380">
        <v>0</v>
      </c>
      <c r="Y6380">
        <v>0</v>
      </c>
      <c r="Z6380">
        <v>0</v>
      </c>
      <c r="AA6380">
        <v>0</v>
      </c>
      <c r="AB6380">
        <v>0.30641789084364035</v>
      </c>
      <c r="AC6380">
        <v>0</v>
      </c>
      <c r="AD6380">
        <v>0</v>
      </c>
      <c r="AE6380">
        <v>0.30641789084364035</v>
      </c>
    </row>
    <row r="6381" spans="1:31" x14ac:dyDescent="0.3">
      <c r="A6381">
        <v>2702753</v>
      </c>
      <c r="B6381">
        <v>1</v>
      </c>
      <c r="C6381" t="s">
        <v>81</v>
      </c>
      <c r="D6381" t="s">
        <v>123</v>
      </c>
      <c r="E6381" t="s">
        <v>244</v>
      </c>
      <c r="F6381" t="s">
        <v>17770</v>
      </c>
      <c r="G6381" t="s">
        <v>968</v>
      </c>
      <c r="H6381" t="s">
        <v>187</v>
      </c>
      <c r="I6381" t="s">
        <v>136</v>
      </c>
      <c r="J6381" t="s">
        <v>137</v>
      </c>
      <c r="K6381" t="s">
        <v>138</v>
      </c>
      <c r="L6381" t="s">
        <v>17771</v>
      </c>
      <c r="M6381" t="s">
        <v>17772</v>
      </c>
      <c r="N6381">
        <v>0.35638888800000001</v>
      </c>
      <c r="O6381">
        <v>0</v>
      </c>
      <c r="P6381">
        <v>247</v>
      </c>
      <c r="Q6381">
        <v>0</v>
      </c>
      <c r="R6381">
        <v>1</v>
      </c>
      <c r="S6381">
        <v>0</v>
      </c>
      <c r="T6381">
        <v>13</v>
      </c>
      <c r="U6381">
        <v>0</v>
      </c>
      <c r="V6381">
        <v>0</v>
      </c>
      <c r="W6381">
        <v>0</v>
      </c>
      <c r="X6381">
        <v>19.770925602696501</v>
      </c>
      <c r="Y6381">
        <v>0</v>
      </c>
      <c r="Z6381">
        <v>0.2961485719501129</v>
      </c>
      <c r="AA6381">
        <v>0</v>
      </c>
      <c r="AB6381">
        <v>2.7383478833885175</v>
      </c>
      <c r="AC6381">
        <v>0</v>
      </c>
      <c r="AD6381">
        <v>0</v>
      </c>
      <c r="AE6381">
        <v>22.805422058035131</v>
      </c>
    </row>
    <row r="6382" spans="1:31" x14ac:dyDescent="0.3">
      <c r="A6382">
        <v>2702764</v>
      </c>
      <c r="B6382">
        <v>1</v>
      </c>
      <c r="C6382" t="s">
        <v>81</v>
      </c>
      <c r="D6382" t="s">
        <v>123</v>
      </c>
      <c r="E6382" t="s">
        <v>184</v>
      </c>
      <c r="F6382" t="s">
        <v>17773</v>
      </c>
      <c r="G6382" t="s">
        <v>186</v>
      </c>
      <c r="H6382" t="s">
        <v>187</v>
      </c>
      <c r="I6382" t="s">
        <v>136</v>
      </c>
      <c r="J6382" t="s">
        <v>137</v>
      </c>
      <c r="K6382" t="s">
        <v>138</v>
      </c>
      <c r="L6382" t="s">
        <v>17774</v>
      </c>
      <c r="M6382" t="s">
        <v>17775</v>
      </c>
      <c r="N6382">
        <v>1.6588888879999999</v>
      </c>
      <c r="O6382">
        <v>0</v>
      </c>
      <c r="P6382">
        <v>19</v>
      </c>
      <c r="Q6382">
        <v>0</v>
      </c>
      <c r="R6382">
        <v>7</v>
      </c>
      <c r="S6382">
        <v>0</v>
      </c>
      <c r="T6382">
        <v>3</v>
      </c>
      <c r="U6382">
        <v>0</v>
      </c>
      <c r="V6382">
        <v>0</v>
      </c>
      <c r="W6382">
        <v>0</v>
      </c>
      <c r="X6382">
        <v>4.7665810001592206</v>
      </c>
      <c r="Y6382">
        <v>0</v>
      </c>
      <c r="Z6382">
        <v>8.9770186525242881</v>
      </c>
      <c r="AA6382">
        <v>0</v>
      </c>
      <c r="AB6382">
        <v>7.1400705644169786</v>
      </c>
      <c r="AC6382">
        <v>0</v>
      </c>
      <c r="AD6382">
        <v>0</v>
      </c>
      <c r="AE6382">
        <v>20.883670217100487</v>
      </c>
    </row>
    <row r="6383" spans="1:31" x14ac:dyDescent="0.3">
      <c r="A6383">
        <v>2702846</v>
      </c>
      <c r="B6383">
        <v>1</v>
      </c>
      <c r="C6383" t="s">
        <v>81</v>
      </c>
      <c r="D6383" t="s">
        <v>122</v>
      </c>
      <c r="E6383" t="s">
        <v>244</v>
      </c>
      <c r="F6383" t="s">
        <v>17776</v>
      </c>
      <c r="G6383" t="s">
        <v>968</v>
      </c>
      <c r="H6383" t="s">
        <v>187</v>
      </c>
      <c r="I6383" t="s">
        <v>136</v>
      </c>
      <c r="J6383" t="s">
        <v>137</v>
      </c>
      <c r="K6383" t="s">
        <v>138</v>
      </c>
      <c r="L6383" t="s">
        <v>17777</v>
      </c>
      <c r="M6383" t="s">
        <v>17778</v>
      </c>
      <c r="N6383">
        <v>1.8138888879999999</v>
      </c>
      <c r="O6383">
        <v>0</v>
      </c>
      <c r="P6383">
        <v>38</v>
      </c>
      <c r="Q6383">
        <v>0</v>
      </c>
      <c r="R6383">
        <v>0</v>
      </c>
      <c r="S6383">
        <v>0</v>
      </c>
      <c r="T6383">
        <v>2</v>
      </c>
      <c r="U6383">
        <v>0</v>
      </c>
      <c r="V6383">
        <v>0</v>
      </c>
      <c r="W6383">
        <v>0</v>
      </c>
      <c r="X6383">
        <v>0.70129076155760706</v>
      </c>
      <c r="Y6383">
        <v>0</v>
      </c>
      <c r="Z6383">
        <v>0</v>
      </c>
      <c r="AA6383">
        <v>0</v>
      </c>
      <c r="AB6383">
        <v>0.10594956781961444</v>
      </c>
      <c r="AC6383">
        <v>0</v>
      </c>
      <c r="AD6383">
        <v>0</v>
      </c>
      <c r="AE6383">
        <v>0.80724032937722145</v>
      </c>
    </row>
    <row r="6384" spans="1:31" x14ac:dyDescent="0.3">
      <c r="A6384">
        <v>2701649</v>
      </c>
      <c r="B6384">
        <v>1</v>
      </c>
      <c r="C6384" t="s">
        <v>81</v>
      </c>
      <c r="D6384" t="s">
        <v>127</v>
      </c>
      <c r="E6384" t="s">
        <v>213</v>
      </c>
      <c r="F6384" t="s">
        <v>17779</v>
      </c>
      <c r="G6384" t="s">
        <v>831</v>
      </c>
      <c r="H6384" t="s">
        <v>187</v>
      </c>
      <c r="I6384" t="s">
        <v>136</v>
      </c>
      <c r="J6384" t="s">
        <v>137</v>
      </c>
      <c r="K6384" t="s">
        <v>138</v>
      </c>
      <c r="L6384" t="s">
        <v>17780</v>
      </c>
      <c r="M6384" t="s">
        <v>17781</v>
      </c>
      <c r="N6384">
        <v>5.9977777769999996</v>
      </c>
      <c r="O6384">
        <v>0</v>
      </c>
      <c r="P6384">
        <v>8</v>
      </c>
      <c r="Q6384">
        <v>0</v>
      </c>
      <c r="R6384">
        <v>0</v>
      </c>
      <c r="S6384">
        <v>0</v>
      </c>
      <c r="T6384">
        <v>2</v>
      </c>
      <c r="U6384">
        <v>0</v>
      </c>
      <c r="V6384">
        <v>0</v>
      </c>
      <c r="W6384">
        <v>0</v>
      </c>
      <c r="X6384">
        <v>8.8443417460354041</v>
      </c>
      <c r="Y6384">
        <v>0</v>
      </c>
      <c r="Z6384">
        <v>0</v>
      </c>
      <c r="AA6384">
        <v>0</v>
      </c>
      <c r="AB6384">
        <v>23.93543167135369</v>
      </c>
      <c r="AC6384">
        <v>0</v>
      </c>
      <c r="AD6384">
        <v>0</v>
      </c>
      <c r="AE6384">
        <v>32.779773417389094</v>
      </c>
    </row>
    <row r="6385" spans="1:31" x14ac:dyDescent="0.3">
      <c r="A6385">
        <v>2702780</v>
      </c>
      <c r="B6385">
        <v>1</v>
      </c>
      <c r="C6385" t="s">
        <v>80</v>
      </c>
      <c r="D6385" t="s">
        <v>100</v>
      </c>
      <c r="E6385" t="s">
        <v>184</v>
      </c>
      <c r="F6385" t="s">
        <v>17782</v>
      </c>
      <c r="G6385" t="s">
        <v>186</v>
      </c>
      <c r="H6385" t="s">
        <v>187</v>
      </c>
      <c r="I6385" t="s">
        <v>136</v>
      </c>
      <c r="J6385" t="s">
        <v>137</v>
      </c>
      <c r="K6385" t="s">
        <v>138</v>
      </c>
      <c r="L6385" t="s">
        <v>17783</v>
      </c>
      <c r="M6385" t="s">
        <v>17784</v>
      </c>
      <c r="N6385">
        <v>4.5255555550000004</v>
      </c>
      <c r="O6385">
        <v>0</v>
      </c>
      <c r="P6385">
        <v>77</v>
      </c>
      <c r="Q6385">
        <v>0</v>
      </c>
      <c r="R6385">
        <v>5</v>
      </c>
      <c r="S6385">
        <v>0</v>
      </c>
      <c r="T6385">
        <v>22</v>
      </c>
      <c r="U6385">
        <v>0</v>
      </c>
      <c r="V6385">
        <v>0</v>
      </c>
      <c r="W6385">
        <v>0</v>
      </c>
      <c r="X6385">
        <v>58.94569409046337</v>
      </c>
      <c r="Y6385">
        <v>0</v>
      </c>
      <c r="Z6385">
        <v>16.647909627615903</v>
      </c>
      <c r="AA6385">
        <v>0</v>
      </c>
      <c r="AB6385">
        <v>58.246676355793987</v>
      </c>
      <c r="AC6385">
        <v>0</v>
      </c>
      <c r="AD6385">
        <v>0</v>
      </c>
      <c r="AE6385">
        <v>133.84028007387326</v>
      </c>
    </row>
    <row r="6386" spans="1:31" x14ac:dyDescent="0.3">
      <c r="A6386">
        <v>2698858</v>
      </c>
      <c r="B6386">
        <v>1</v>
      </c>
      <c r="C6386" t="s">
        <v>80</v>
      </c>
      <c r="D6386" t="s">
        <v>83</v>
      </c>
      <c r="E6386" t="s">
        <v>145</v>
      </c>
      <c r="F6386" t="s">
        <v>17785</v>
      </c>
      <c r="G6386" t="s">
        <v>165</v>
      </c>
      <c r="H6386" t="s">
        <v>135</v>
      </c>
      <c r="I6386" t="s">
        <v>136</v>
      </c>
      <c r="J6386" t="s">
        <v>137</v>
      </c>
      <c r="K6386" t="s">
        <v>166</v>
      </c>
      <c r="L6386" t="s">
        <v>17786</v>
      </c>
      <c r="M6386" t="s">
        <v>17787</v>
      </c>
      <c r="N6386">
        <v>1.4102777769999999</v>
      </c>
      <c r="O6386">
        <v>0</v>
      </c>
      <c r="P6386">
        <v>167</v>
      </c>
      <c r="Q6386">
        <v>0</v>
      </c>
      <c r="R6386">
        <v>0</v>
      </c>
      <c r="S6386">
        <v>1</v>
      </c>
      <c r="T6386">
        <v>18</v>
      </c>
      <c r="U6386">
        <v>0</v>
      </c>
      <c r="V6386">
        <v>0</v>
      </c>
      <c r="W6386">
        <v>0</v>
      </c>
      <c r="X6386">
        <v>99.564872447417102</v>
      </c>
      <c r="Y6386">
        <v>0</v>
      </c>
      <c r="Z6386">
        <v>0</v>
      </c>
      <c r="AA6386">
        <v>634.08626845133722</v>
      </c>
      <c r="AB6386">
        <v>21.535082539016905</v>
      </c>
      <c r="AC6386">
        <v>0</v>
      </c>
      <c r="AD6386">
        <v>0</v>
      </c>
      <c r="AE6386">
        <v>755.18622343777122</v>
      </c>
    </row>
    <row r="6387" spans="1:31" x14ac:dyDescent="0.3">
      <c r="A6387">
        <v>2701124</v>
      </c>
      <c r="B6387">
        <v>1</v>
      </c>
      <c r="C6387" t="s">
        <v>80</v>
      </c>
      <c r="D6387" t="s">
        <v>83</v>
      </c>
      <c r="E6387" t="s">
        <v>145</v>
      </c>
      <c r="F6387" t="s">
        <v>17788</v>
      </c>
      <c r="G6387" t="s">
        <v>134</v>
      </c>
      <c r="H6387" t="s">
        <v>135</v>
      </c>
      <c r="I6387" t="s">
        <v>136</v>
      </c>
      <c r="J6387" t="s">
        <v>137</v>
      </c>
      <c r="K6387" t="s">
        <v>138</v>
      </c>
      <c r="L6387" t="s">
        <v>17789</v>
      </c>
      <c r="M6387" t="s">
        <v>17790</v>
      </c>
      <c r="N6387">
        <v>1.0294444439999999</v>
      </c>
      <c r="O6387">
        <v>0</v>
      </c>
      <c r="P6387">
        <v>0</v>
      </c>
      <c r="Q6387">
        <v>0</v>
      </c>
      <c r="R6387">
        <v>0</v>
      </c>
      <c r="S6387">
        <v>0</v>
      </c>
      <c r="T6387">
        <v>0</v>
      </c>
      <c r="U6387">
        <v>4</v>
      </c>
      <c r="V6387">
        <v>0</v>
      </c>
      <c r="W6387">
        <v>0</v>
      </c>
      <c r="X6387">
        <v>0</v>
      </c>
      <c r="Y6387">
        <v>0</v>
      </c>
      <c r="Z6387">
        <v>0</v>
      </c>
      <c r="AA6387">
        <v>0</v>
      </c>
      <c r="AB6387">
        <v>0</v>
      </c>
      <c r="AC6387">
        <v>656.35531174892571</v>
      </c>
      <c r="AD6387">
        <v>0</v>
      </c>
      <c r="AE6387">
        <v>656.35531174892571</v>
      </c>
    </row>
    <row r="6388" spans="1:31" x14ac:dyDescent="0.3">
      <c r="A6388">
        <v>2701481</v>
      </c>
      <c r="B6388">
        <v>1</v>
      </c>
      <c r="C6388" t="s">
        <v>80</v>
      </c>
      <c r="D6388" t="s">
        <v>84</v>
      </c>
      <c r="E6388" t="s">
        <v>132</v>
      </c>
      <c r="F6388" t="s">
        <v>17791</v>
      </c>
      <c r="G6388" t="s">
        <v>2651</v>
      </c>
      <c r="H6388" t="s">
        <v>135</v>
      </c>
      <c r="I6388" t="s">
        <v>136</v>
      </c>
      <c r="J6388" t="s">
        <v>137</v>
      </c>
      <c r="K6388" t="s">
        <v>166</v>
      </c>
      <c r="L6388" t="s">
        <v>17792</v>
      </c>
      <c r="M6388" t="s">
        <v>17793</v>
      </c>
      <c r="N6388">
        <v>9.6383333330000003</v>
      </c>
      <c r="O6388">
        <v>0</v>
      </c>
      <c r="P6388">
        <v>101</v>
      </c>
      <c r="Q6388">
        <v>0</v>
      </c>
      <c r="R6388">
        <v>4</v>
      </c>
      <c r="S6388">
        <v>1</v>
      </c>
      <c r="T6388">
        <v>15</v>
      </c>
      <c r="U6388">
        <v>0</v>
      </c>
      <c r="V6388">
        <v>0</v>
      </c>
      <c r="W6388">
        <v>0</v>
      </c>
      <c r="X6388">
        <v>157.72478333302095</v>
      </c>
      <c r="Y6388">
        <v>0</v>
      </c>
      <c r="Z6388">
        <v>24.076490382745618</v>
      </c>
      <c r="AA6388">
        <v>6.0911901100127999</v>
      </c>
      <c r="AB6388">
        <v>159.92201961504517</v>
      </c>
      <c r="AC6388">
        <v>0</v>
      </c>
      <c r="AD6388">
        <v>0</v>
      </c>
      <c r="AE6388">
        <v>347.81448344082457</v>
      </c>
    </row>
    <row r="6389" spans="1:31" x14ac:dyDescent="0.3">
      <c r="A6389">
        <v>2702147</v>
      </c>
      <c r="B6389">
        <v>1</v>
      </c>
      <c r="C6389" t="s">
        <v>80</v>
      </c>
      <c r="D6389" t="s">
        <v>88</v>
      </c>
      <c r="E6389" t="s">
        <v>145</v>
      </c>
      <c r="F6389" t="s">
        <v>17794</v>
      </c>
      <c r="G6389" t="s">
        <v>134</v>
      </c>
      <c r="H6389" t="s">
        <v>135</v>
      </c>
      <c r="I6389" t="s">
        <v>136</v>
      </c>
      <c r="J6389" t="s">
        <v>137</v>
      </c>
      <c r="K6389" t="s">
        <v>138</v>
      </c>
      <c r="L6389" t="s">
        <v>17795</v>
      </c>
      <c r="M6389" t="s">
        <v>17796</v>
      </c>
      <c r="N6389">
        <v>2.028611111</v>
      </c>
      <c r="O6389">
        <v>0</v>
      </c>
      <c r="P6389">
        <v>520</v>
      </c>
      <c r="Q6389">
        <v>0</v>
      </c>
      <c r="R6389">
        <v>0</v>
      </c>
      <c r="S6389">
        <v>0</v>
      </c>
      <c r="T6389">
        <v>16</v>
      </c>
      <c r="U6389">
        <v>0</v>
      </c>
      <c r="V6389">
        <v>0</v>
      </c>
      <c r="W6389">
        <v>0</v>
      </c>
      <c r="X6389">
        <v>264.3536477174153</v>
      </c>
      <c r="Y6389">
        <v>0</v>
      </c>
      <c r="Z6389">
        <v>0</v>
      </c>
      <c r="AA6389">
        <v>0</v>
      </c>
      <c r="AB6389">
        <v>31.204087938274363</v>
      </c>
      <c r="AC6389">
        <v>0</v>
      </c>
      <c r="AD6389">
        <v>0</v>
      </c>
      <c r="AE6389">
        <v>295.55773565568967</v>
      </c>
    </row>
    <row r="6390" spans="1:31" x14ac:dyDescent="0.3">
      <c r="A6390">
        <v>2702722</v>
      </c>
      <c r="B6390">
        <v>1</v>
      </c>
      <c r="C6390" t="s">
        <v>80</v>
      </c>
      <c r="D6390" t="s">
        <v>89</v>
      </c>
      <c r="E6390" t="s">
        <v>213</v>
      </c>
      <c r="F6390" t="s">
        <v>17797</v>
      </c>
      <c r="G6390" t="s">
        <v>831</v>
      </c>
      <c r="H6390" t="s">
        <v>187</v>
      </c>
      <c r="I6390" t="s">
        <v>136</v>
      </c>
      <c r="J6390" t="s">
        <v>137</v>
      </c>
      <c r="K6390" t="s">
        <v>138</v>
      </c>
      <c r="L6390" t="s">
        <v>17798</v>
      </c>
      <c r="M6390" t="s">
        <v>17799</v>
      </c>
      <c r="N6390">
        <v>9.1397222219999996</v>
      </c>
      <c r="O6390">
        <v>0</v>
      </c>
      <c r="P6390">
        <v>2</v>
      </c>
      <c r="Q6390">
        <v>0</v>
      </c>
      <c r="R6390">
        <v>0</v>
      </c>
      <c r="S6390">
        <v>0</v>
      </c>
      <c r="T6390">
        <v>0</v>
      </c>
      <c r="U6390">
        <v>0</v>
      </c>
      <c r="V6390">
        <v>0</v>
      </c>
      <c r="W6390">
        <v>0</v>
      </c>
      <c r="X6390">
        <v>3.577107190390941</v>
      </c>
      <c r="Y6390">
        <v>0</v>
      </c>
      <c r="Z6390">
        <v>0</v>
      </c>
      <c r="AA6390">
        <v>0</v>
      </c>
      <c r="AB6390">
        <v>0</v>
      </c>
      <c r="AC6390">
        <v>0</v>
      </c>
      <c r="AD6390">
        <v>0</v>
      </c>
      <c r="AE6390">
        <v>3.577107190390941</v>
      </c>
    </row>
    <row r="6391" spans="1:31" x14ac:dyDescent="0.3">
      <c r="A6391">
        <v>2698190</v>
      </c>
      <c r="B6391">
        <v>1</v>
      </c>
      <c r="C6391" t="s">
        <v>80</v>
      </c>
      <c r="D6391" t="s">
        <v>110</v>
      </c>
      <c r="E6391" t="s">
        <v>145</v>
      </c>
      <c r="F6391" t="s">
        <v>643</v>
      </c>
      <c r="G6391" t="s">
        <v>442</v>
      </c>
      <c r="H6391" t="s">
        <v>135</v>
      </c>
      <c r="I6391" t="s">
        <v>136</v>
      </c>
      <c r="J6391" t="s">
        <v>137</v>
      </c>
      <c r="K6391" t="s">
        <v>166</v>
      </c>
      <c r="L6391" t="s">
        <v>17800</v>
      </c>
      <c r="M6391" t="s">
        <v>17801</v>
      </c>
      <c r="N6391">
        <v>8.3333332999999996E-2</v>
      </c>
      <c r="O6391">
        <v>0</v>
      </c>
      <c r="P6391">
        <v>2690</v>
      </c>
      <c r="Q6391">
        <v>0</v>
      </c>
      <c r="R6391">
        <v>0</v>
      </c>
      <c r="S6391">
        <v>0</v>
      </c>
      <c r="T6391">
        <v>108</v>
      </c>
      <c r="U6391">
        <v>0</v>
      </c>
      <c r="V6391">
        <v>0</v>
      </c>
      <c r="W6391">
        <v>0</v>
      </c>
      <c r="X6391">
        <v>41.209544054101954</v>
      </c>
      <c r="Y6391">
        <v>0</v>
      </c>
      <c r="Z6391">
        <v>0</v>
      </c>
      <c r="AA6391">
        <v>0</v>
      </c>
      <c r="AB6391">
        <v>4.8968441242420084</v>
      </c>
      <c r="AC6391">
        <v>0</v>
      </c>
      <c r="AD6391">
        <v>0</v>
      </c>
      <c r="AE6391">
        <v>46.106388178343963</v>
      </c>
    </row>
    <row r="6392" spans="1:31" x14ac:dyDescent="0.3">
      <c r="A6392">
        <v>2694053</v>
      </c>
      <c r="B6392">
        <v>1</v>
      </c>
      <c r="C6392" t="s">
        <v>80</v>
      </c>
      <c r="D6392" t="s">
        <v>111</v>
      </c>
      <c r="E6392" t="s">
        <v>132</v>
      </c>
      <c r="F6392" t="s">
        <v>17802</v>
      </c>
      <c r="G6392" t="s">
        <v>134</v>
      </c>
      <c r="H6392" t="s">
        <v>135</v>
      </c>
      <c r="I6392" t="s">
        <v>136</v>
      </c>
      <c r="J6392" t="s">
        <v>137</v>
      </c>
      <c r="K6392" t="s">
        <v>138</v>
      </c>
      <c r="L6392" t="s">
        <v>305</v>
      </c>
      <c r="M6392" t="s">
        <v>17803</v>
      </c>
      <c r="N6392">
        <v>0.47527777700000001</v>
      </c>
      <c r="O6392">
        <v>0</v>
      </c>
      <c r="P6392">
        <v>1664</v>
      </c>
      <c r="Q6392">
        <v>0</v>
      </c>
      <c r="R6392">
        <v>0</v>
      </c>
      <c r="S6392">
        <v>7</v>
      </c>
      <c r="T6392">
        <v>160</v>
      </c>
      <c r="U6392">
        <v>0</v>
      </c>
      <c r="V6392">
        <v>0</v>
      </c>
      <c r="W6392">
        <v>0</v>
      </c>
      <c r="X6392">
        <v>139.11504344031863</v>
      </c>
      <c r="Y6392">
        <v>0</v>
      </c>
      <c r="Z6392">
        <v>0</v>
      </c>
      <c r="AA6392">
        <v>3237.3216098278722</v>
      </c>
      <c r="AB6392">
        <v>74.653840405130964</v>
      </c>
      <c r="AC6392">
        <v>0</v>
      </c>
      <c r="AD6392">
        <v>0</v>
      </c>
      <c r="AE6392">
        <v>3451.0904936733218</v>
      </c>
    </row>
    <row r="6393" spans="1:31" x14ac:dyDescent="0.3">
      <c r="A6393">
        <v>2694418</v>
      </c>
      <c r="B6393">
        <v>1</v>
      </c>
      <c r="C6393" t="s">
        <v>80</v>
      </c>
      <c r="D6393" t="s">
        <v>87</v>
      </c>
      <c r="E6393" t="s">
        <v>160</v>
      </c>
      <c r="F6393" t="s">
        <v>17804</v>
      </c>
      <c r="G6393" t="s">
        <v>165</v>
      </c>
      <c r="H6393" t="s">
        <v>135</v>
      </c>
      <c r="I6393" t="s">
        <v>136</v>
      </c>
      <c r="J6393" t="s">
        <v>137</v>
      </c>
      <c r="K6393" t="s">
        <v>166</v>
      </c>
      <c r="L6393" t="s">
        <v>17805</v>
      </c>
      <c r="M6393" t="s">
        <v>17806</v>
      </c>
      <c r="N6393">
        <v>0.20277777699999999</v>
      </c>
      <c r="O6393">
        <v>0</v>
      </c>
      <c r="P6393">
        <v>1089</v>
      </c>
      <c r="Q6393">
        <v>0</v>
      </c>
      <c r="R6393">
        <v>0</v>
      </c>
      <c r="S6393">
        <v>3</v>
      </c>
      <c r="T6393">
        <v>56</v>
      </c>
      <c r="U6393">
        <v>0</v>
      </c>
      <c r="V6393">
        <v>0</v>
      </c>
      <c r="W6393">
        <v>0</v>
      </c>
      <c r="X6393">
        <v>46.195279766823582</v>
      </c>
      <c r="Y6393">
        <v>0</v>
      </c>
      <c r="Z6393">
        <v>0</v>
      </c>
      <c r="AA6393">
        <v>79.340843285488404</v>
      </c>
      <c r="AB6393">
        <v>15.125925754357942</v>
      </c>
      <c r="AC6393">
        <v>0</v>
      </c>
      <c r="AD6393">
        <v>0</v>
      </c>
      <c r="AE6393">
        <v>140.66204880666993</v>
      </c>
    </row>
    <row r="6394" spans="1:31" x14ac:dyDescent="0.3">
      <c r="A6394">
        <v>2695093</v>
      </c>
      <c r="B6394">
        <v>1</v>
      </c>
      <c r="C6394" t="s">
        <v>80</v>
      </c>
      <c r="D6394" t="s">
        <v>88</v>
      </c>
      <c r="E6394" t="s">
        <v>145</v>
      </c>
      <c r="F6394" t="s">
        <v>17807</v>
      </c>
      <c r="G6394" t="s">
        <v>1164</v>
      </c>
      <c r="H6394" t="s">
        <v>135</v>
      </c>
      <c r="I6394" t="s">
        <v>136</v>
      </c>
      <c r="J6394" t="s">
        <v>137</v>
      </c>
      <c r="K6394" t="s">
        <v>138</v>
      </c>
      <c r="L6394" t="s">
        <v>17808</v>
      </c>
      <c r="M6394" t="s">
        <v>17809</v>
      </c>
      <c r="N6394">
        <v>2.644722222</v>
      </c>
      <c r="O6394">
        <v>0</v>
      </c>
      <c r="P6394">
        <v>74</v>
      </c>
      <c r="Q6394">
        <v>0</v>
      </c>
      <c r="R6394">
        <v>0</v>
      </c>
      <c r="S6394">
        <v>0</v>
      </c>
      <c r="T6394">
        <v>17</v>
      </c>
      <c r="U6394">
        <v>0</v>
      </c>
      <c r="V6394">
        <v>0</v>
      </c>
      <c r="W6394">
        <v>0</v>
      </c>
      <c r="X6394">
        <v>41.199993979191625</v>
      </c>
      <c r="Y6394">
        <v>0</v>
      </c>
      <c r="Z6394">
        <v>0</v>
      </c>
      <c r="AA6394">
        <v>0</v>
      </c>
      <c r="AB6394">
        <v>37.879097136376792</v>
      </c>
      <c r="AC6394">
        <v>0</v>
      </c>
      <c r="AD6394">
        <v>0</v>
      </c>
      <c r="AE6394">
        <v>79.079091115568417</v>
      </c>
    </row>
    <row r="6395" spans="1:31" x14ac:dyDescent="0.3">
      <c r="A6395">
        <v>2695114</v>
      </c>
      <c r="B6395">
        <v>2</v>
      </c>
      <c r="C6395" t="s">
        <v>80</v>
      </c>
      <c r="D6395" t="s">
        <v>83</v>
      </c>
      <c r="E6395" t="s">
        <v>145</v>
      </c>
      <c r="F6395" t="s">
        <v>17810</v>
      </c>
      <c r="G6395" t="s">
        <v>134</v>
      </c>
      <c r="H6395" t="s">
        <v>135</v>
      </c>
      <c r="I6395" t="s">
        <v>136</v>
      </c>
      <c r="J6395" t="s">
        <v>137</v>
      </c>
      <c r="K6395" t="s">
        <v>138</v>
      </c>
      <c r="L6395" t="s">
        <v>17811</v>
      </c>
      <c r="M6395" t="s">
        <v>17812</v>
      </c>
      <c r="N6395">
        <v>2.2944444439999998</v>
      </c>
      <c r="O6395">
        <v>0</v>
      </c>
      <c r="P6395">
        <v>0</v>
      </c>
      <c r="Q6395">
        <v>0</v>
      </c>
      <c r="R6395">
        <v>0</v>
      </c>
      <c r="S6395">
        <v>1</v>
      </c>
      <c r="T6395">
        <v>26</v>
      </c>
      <c r="U6395">
        <v>3</v>
      </c>
      <c r="V6395">
        <v>1</v>
      </c>
      <c r="W6395">
        <v>0</v>
      </c>
      <c r="X6395">
        <v>0</v>
      </c>
      <c r="Y6395">
        <v>0</v>
      </c>
      <c r="Z6395">
        <v>0</v>
      </c>
      <c r="AA6395">
        <v>28.833373215728386</v>
      </c>
      <c r="AB6395">
        <v>112.56749865497548</v>
      </c>
      <c r="AC6395">
        <v>195.11875133456499</v>
      </c>
      <c r="AD6395">
        <v>110.71086440033136</v>
      </c>
      <c r="AE6395">
        <v>447.23048760560027</v>
      </c>
    </row>
    <row r="6396" spans="1:31" x14ac:dyDescent="0.3">
      <c r="A6396">
        <v>2695093</v>
      </c>
      <c r="B6396">
        <v>2</v>
      </c>
      <c r="C6396" t="s">
        <v>80</v>
      </c>
      <c r="D6396" t="s">
        <v>88</v>
      </c>
      <c r="E6396" t="s">
        <v>141</v>
      </c>
      <c r="F6396" t="s">
        <v>17813</v>
      </c>
      <c r="G6396" t="s">
        <v>1164</v>
      </c>
      <c r="H6396" t="s">
        <v>135</v>
      </c>
      <c r="I6396" t="s">
        <v>136</v>
      </c>
      <c r="J6396" t="s">
        <v>137</v>
      </c>
      <c r="K6396" t="s">
        <v>138</v>
      </c>
      <c r="L6396" t="s">
        <v>17809</v>
      </c>
      <c r="M6396" t="s">
        <v>17814</v>
      </c>
      <c r="N6396">
        <v>0.71</v>
      </c>
      <c r="O6396">
        <v>0</v>
      </c>
      <c r="P6396">
        <v>2421</v>
      </c>
      <c r="Q6396">
        <v>0</v>
      </c>
      <c r="R6396">
        <v>0</v>
      </c>
      <c r="S6396">
        <v>0</v>
      </c>
      <c r="T6396">
        <v>248</v>
      </c>
      <c r="U6396">
        <v>0</v>
      </c>
      <c r="V6396">
        <v>0</v>
      </c>
      <c r="W6396">
        <v>0</v>
      </c>
      <c r="X6396">
        <v>342.70742315884115</v>
      </c>
      <c r="Y6396">
        <v>0</v>
      </c>
      <c r="Z6396">
        <v>0</v>
      </c>
      <c r="AA6396">
        <v>0</v>
      </c>
      <c r="AB6396">
        <v>202.40391784197226</v>
      </c>
      <c r="AC6396">
        <v>0</v>
      </c>
      <c r="AD6396">
        <v>0</v>
      </c>
      <c r="AE6396">
        <v>545.11134100081335</v>
      </c>
    </row>
    <row r="6397" spans="1:31" x14ac:dyDescent="0.3">
      <c r="A6397">
        <v>2695093</v>
      </c>
      <c r="B6397">
        <v>3</v>
      </c>
      <c r="C6397" t="s">
        <v>80</v>
      </c>
      <c r="D6397" t="s">
        <v>88</v>
      </c>
      <c r="E6397" t="s">
        <v>145</v>
      </c>
      <c r="F6397" t="s">
        <v>17807</v>
      </c>
      <c r="G6397" t="s">
        <v>1164</v>
      </c>
      <c r="H6397" t="s">
        <v>135</v>
      </c>
      <c r="I6397" t="s">
        <v>136</v>
      </c>
      <c r="J6397" t="s">
        <v>137</v>
      </c>
      <c r="K6397" t="s">
        <v>138</v>
      </c>
      <c r="L6397" t="s">
        <v>17814</v>
      </c>
      <c r="M6397" t="s">
        <v>17815</v>
      </c>
      <c r="N6397">
        <v>3.6472222219999999</v>
      </c>
      <c r="O6397">
        <v>0</v>
      </c>
      <c r="P6397">
        <v>74</v>
      </c>
      <c r="Q6397">
        <v>0</v>
      </c>
      <c r="R6397">
        <v>0</v>
      </c>
      <c r="S6397">
        <v>0</v>
      </c>
      <c r="T6397">
        <v>17</v>
      </c>
      <c r="U6397">
        <v>0</v>
      </c>
      <c r="V6397">
        <v>0</v>
      </c>
      <c r="W6397">
        <v>0</v>
      </c>
      <c r="X6397">
        <v>55.520930116545024</v>
      </c>
      <c r="Y6397">
        <v>0</v>
      </c>
      <c r="Z6397">
        <v>0</v>
      </c>
      <c r="AA6397">
        <v>0</v>
      </c>
      <c r="AB6397">
        <v>54.886152688814626</v>
      </c>
      <c r="AC6397">
        <v>0</v>
      </c>
      <c r="AD6397">
        <v>0</v>
      </c>
      <c r="AE6397">
        <v>110.40708280535965</v>
      </c>
    </row>
    <row r="6398" spans="1:31" x14ac:dyDescent="0.3">
      <c r="A6398">
        <v>2695698</v>
      </c>
      <c r="B6398">
        <v>1</v>
      </c>
      <c r="C6398" t="s">
        <v>80</v>
      </c>
      <c r="D6398" t="s">
        <v>83</v>
      </c>
      <c r="E6398" t="s">
        <v>145</v>
      </c>
      <c r="F6398" t="s">
        <v>17816</v>
      </c>
      <c r="G6398" t="s">
        <v>134</v>
      </c>
      <c r="H6398" t="s">
        <v>135</v>
      </c>
      <c r="I6398" t="s">
        <v>136</v>
      </c>
      <c r="J6398" t="s">
        <v>137</v>
      </c>
      <c r="K6398" t="s">
        <v>138</v>
      </c>
      <c r="L6398" t="s">
        <v>17817</v>
      </c>
      <c r="M6398" t="s">
        <v>17818</v>
      </c>
      <c r="N6398">
        <v>0.50749999999999995</v>
      </c>
      <c r="O6398">
        <v>0</v>
      </c>
      <c r="P6398">
        <v>1</v>
      </c>
      <c r="Q6398">
        <v>1</v>
      </c>
      <c r="R6398">
        <v>0</v>
      </c>
      <c r="S6398">
        <v>4</v>
      </c>
      <c r="T6398">
        <v>87</v>
      </c>
      <c r="U6398">
        <v>1</v>
      </c>
      <c r="V6398">
        <v>18</v>
      </c>
      <c r="W6398">
        <v>0</v>
      </c>
      <c r="X6398">
        <v>9.9796161153880569E-3</v>
      </c>
      <c r="Y6398">
        <v>95.043899406592217</v>
      </c>
      <c r="Z6398">
        <v>0</v>
      </c>
      <c r="AA6398">
        <v>29.914185621585862</v>
      </c>
      <c r="AB6398">
        <v>132.35347905525225</v>
      </c>
      <c r="AC6398">
        <v>12.081965956207599</v>
      </c>
      <c r="AD6398">
        <v>364.89084072828081</v>
      </c>
      <c r="AE6398">
        <v>634.29435038403415</v>
      </c>
    </row>
    <row r="6399" spans="1:31" x14ac:dyDescent="0.3">
      <c r="A6399">
        <v>2695698</v>
      </c>
      <c r="B6399">
        <v>2</v>
      </c>
      <c r="C6399" t="s">
        <v>80</v>
      </c>
      <c r="D6399" t="s">
        <v>83</v>
      </c>
      <c r="E6399" t="s">
        <v>145</v>
      </c>
      <c r="F6399" t="s">
        <v>17819</v>
      </c>
      <c r="G6399" t="s">
        <v>134</v>
      </c>
      <c r="H6399" t="s">
        <v>135</v>
      </c>
      <c r="I6399" t="s">
        <v>136</v>
      </c>
      <c r="J6399" t="s">
        <v>137</v>
      </c>
      <c r="K6399" t="s">
        <v>138</v>
      </c>
      <c r="L6399" t="s">
        <v>17818</v>
      </c>
      <c r="M6399" t="s">
        <v>17820</v>
      </c>
      <c r="N6399">
        <v>0.32972222200000001</v>
      </c>
      <c r="O6399">
        <v>0</v>
      </c>
      <c r="P6399">
        <v>0</v>
      </c>
      <c r="Q6399">
        <v>1</v>
      </c>
      <c r="R6399">
        <v>0</v>
      </c>
      <c r="S6399">
        <v>3</v>
      </c>
      <c r="T6399">
        <v>0</v>
      </c>
      <c r="U6399">
        <v>1</v>
      </c>
      <c r="V6399">
        <v>0</v>
      </c>
      <c r="W6399">
        <v>0</v>
      </c>
      <c r="X6399">
        <v>0</v>
      </c>
      <c r="Y6399">
        <v>61.97952539663121</v>
      </c>
      <c r="Z6399">
        <v>0</v>
      </c>
      <c r="AA6399">
        <v>6.2745656392781513</v>
      </c>
      <c r="AB6399">
        <v>0</v>
      </c>
      <c r="AC6399">
        <v>7.6319304211863717</v>
      </c>
      <c r="AD6399">
        <v>0</v>
      </c>
      <c r="AE6399">
        <v>75.886021457095737</v>
      </c>
    </row>
    <row r="6400" spans="1:31" x14ac:dyDescent="0.3">
      <c r="A6400">
        <v>2702636</v>
      </c>
      <c r="B6400">
        <v>1</v>
      </c>
      <c r="C6400" t="s">
        <v>80</v>
      </c>
      <c r="D6400" t="s">
        <v>82</v>
      </c>
      <c r="E6400" t="s">
        <v>141</v>
      </c>
      <c r="F6400" t="s">
        <v>17821</v>
      </c>
      <c r="G6400" t="s">
        <v>134</v>
      </c>
      <c r="H6400" t="s">
        <v>135</v>
      </c>
      <c r="I6400" t="s">
        <v>136</v>
      </c>
      <c r="J6400" t="s">
        <v>137</v>
      </c>
      <c r="K6400" t="s">
        <v>138</v>
      </c>
      <c r="L6400" t="s">
        <v>17822</v>
      </c>
      <c r="M6400" t="s">
        <v>17823</v>
      </c>
      <c r="N6400">
        <v>1.76</v>
      </c>
      <c r="O6400">
        <v>0</v>
      </c>
      <c r="P6400">
        <v>8346</v>
      </c>
      <c r="Q6400">
        <v>0</v>
      </c>
      <c r="R6400">
        <v>0</v>
      </c>
      <c r="S6400">
        <v>4</v>
      </c>
      <c r="T6400">
        <v>726</v>
      </c>
      <c r="U6400">
        <v>0</v>
      </c>
      <c r="V6400">
        <v>1</v>
      </c>
      <c r="W6400">
        <v>0</v>
      </c>
      <c r="X6400">
        <v>2734.9669442767345</v>
      </c>
      <c r="Y6400">
        <v>0</v>
      </c>
      <c r="Z6400">
        <v>0</v>
      </c>
      <c r="AA6400">
        <v>1218.8682610771186</v>
      </c>
      <c r="AB6400">
        <v>1101.3528101963723</v>
      </c>
      <c r="AC6400">
        <v>0</v>
      </c>
      <c r="AD6400">
        <v>1.0172997966841602</v>
      </c>
      <c r="AE6400">
        <v>5056.2053153469087</v>
      </c>
    </row>
    <row r="6401" spans="1:31" x14ac:dyDescent="0.3">
      <c r="A6401">
        <v>2702636</v>
      </c>
      <c r="B6401">
        <v>2</v>
      </c>
      <c r="C6401" t="s">
        <v>80</v>
      </c>
      <c r="D6401" t="s">
        <v>82</v>
      </c>
      <c r="E6401" t="s">
        <v>145</v>
      </c>
      <c r="F6401" t="s">
        <v>17824</v>
      </c>
      <c r="G6401" t="s">
        <v>134</v>
      </c>
      <c r="H6401" t="s">
        <v>135</v>
      </c>
      <c r="I6401" t="s">
        <v>136</v>
      </c>
      <c r="J6401" t="s">
        <v>137</v>
      </c>
      <c r="K6401" t="s">
        <v>138</v>
      </c>
      <c r="L6401" t="s">
        <v>17823</v>
      </c>
      <c r="M6401" t="s">
        <v>17825</v>
      </c>
      <c r="N6401">
        <v>7.9166665999999997E-2</v>
      </c>
      <c r="O6401">
        <v>0</v>
      </c>
      <c r="P6401">
        <v>4808</v>
      </c>
      <c r="Q6401">
        <v>0</v>
      </c>
      <c r="R6401">
        <v>0</v>
      </c>
      <c r="S6401">
        <v>3</v>
      </c>
      <c r="T6401">
        <v>409</v>
      </c>
      <c r="U6401">
        <v>0</v>
      </c>
      <c r="V6401">
        <v>1</v>
      </c>
      <c r="W6401">
        <v>0</v>
      </c>
      <c r="X6401">
        <v>71.248169856163798</v>
      </c>
      <c r="Y6401">
        <v>0</v>
      </c>
      <c r="Z6401">
        <v>0</v>
      </c>
      <c r="AA6401">
        <v>55.326633818571445</v>
      </c>
      <c r="AB6401">
        <v>31.924447840094235</v>
      </c>
      <c r="AC6401">
        <v>0</v>
      </c>
      <c r="AD6401">
        <v>4.668000045719875E-2</v>
      </c>
      <c r="AE6401">
        <v>158.5459315152867</v>
      </c>
    </row>
    <row r="6402" spans="1:31" x14ac:dyDescent="0.3">
      <c r="A6402">
        <v>2702636</v>
      </c>
      <c r="B6402">
        <v>3</v>
      </c>
      <c r="C6402" t="s">
        <v>80</v>
      </c>
      <c r="D6402" t="s">
        <v>82</v>
      </c>
      <c r="E6402" t="s">
        <v>145</v>
      </c>
      <c r="F6402" t="s">
        <v>17826</v>
      </c>
      <c r="G6402" t="s">
        <v>134</v>
      </c>
      <c r="H6402" t="s">
        <v>135</v>
      </c>
      <c r="I6402" t="s">
        <v>136</v>
      </c>
      <c r="J6402" t="s">
        <v>137</v>
      </c>
      <c r="K6402" t="s">
        <v>138</v>
      </c>
      <c r="L6402" t="s">
        <v>17825</v>
      </c>
      <c r="M6402" t="s">
        <v>17827</v>
      </c>
      <c r="N6402">
        <v>0.632222222</v>
      </c>
      <c r="O6402">
        <v>0</v>
      </c>
      <c r="P6402">
        <v>1840</v>
      </c>
      <c r="Q6402">
        <v>0</v>
      </c>
      <c r="R6402">
        <v>0</v>
      </c>
      <c r="S6402">
        <v>1</v>
      </c>
      <c r="T6402">
        <v>123</v>
      </c>
      <c r="U6402">
        <v>0</v>
      </c>
      <c r="V6402">
        <v>0</v>
      </c>
      <c r="W6402">
        <v>0</v>
      </c>
      <c r="X6402">
        <v>221.14527563145285</v>
      </c>
      <c r="Y6402">
        <v>0</v>
      </c>
      <c r="Z6402">
        <v>0</v>
      </c>
      <c r="AA6402">
        <v>0.8160109188400001</v>
      </c>
      <c r="AB6402">
        <v>77.833755295800543</v>
      </c>
      <c r="AC6402">
        <v>0</v>
      </c>
      <c r="AD6402">
        <v>0</v>
      </c>
      <c r="AE6402">
        <v>299.7950418460934</v>
      </c>
    </row>
    <row r="6403" spans="1:31" x14ac:dyDescent="0.3">
      <c r="A6403">
        <v>2702636</v>
      </c>
      <c r="B6403">
        <v>4</v>
      </c>
      <c r="C6403" t="s">
        <v>80</v>
      </c>
      <c r="D6403" t="s">
        <v>82</v>
      </c>
      <c r="E6403" t="s">
        <v>145</v>
      </c>
      <c r="F6403" t="s">
        <v>17828</v>
      </c>
      <c r="G6403" t="s">
        <v>134</v>
      </c>
      <c r="H6403" t="s">
        <v>135</v>
      </c>
      <c r="I6403" t="s">
        <v>136</v>
      </c>
      <c r="J6403" t="s">
        <v>137</v>
      </c>
      <c r="K6403" t="s">
        <v>138</v>
      </c>
      <c r="L6403" t="s">
        <v>17827</v>
      </c>
      <c r="M6403" t="s">
        <v>17829</v>
      </c>
      <c r="N6403">
        <v>0.2175</v>
      </c>
      <c r="O6403">
        <v>0</v>
      </c>
      <c r="P6403">
        <v>1492</v>
      </c>
      <c r="Q6403">
        <v>0</v>
      </c>
      <c r="R6403">
        <v>0</v>
      </c>
      <c r="S6403">
        <v>1</v>
      </c>
      <c r="T6403">
        <v>117</v>
      </c>
      <c r="U6403">
        <v>0</v>
      </c>
      <c r="V6403">
        <v>0</v>
      </c>
      <c r="W6403">
        <v>0</v>
      </c>
      <c r="X6403">
        <v>62.919606987232548</v>
      </c>
      <c r="Y6403">
        <v>0</v>
      </c>
      <c r="Z6403">
        <v>0</v>
      </c>
      <c r="AA6403">
        <v>0.27844878438000004</v>
      </c>
      <c r="AB6403">
        <v>26.242468963809539</v>
      </c>
      <c r="AC6403">
        <v>0</v>
      </c>
      <c r="AD6403">
        <v>0</v>
      </c>
      <c r="AE6403">
        <v>89.440524735422088</v>
      </c>
    </row>
    <row r="6404" spans="1:31" x14ac:dyDescent="0.3">
      <c r="A6404">
        <v>2702848</v>
      </c>
      <c r="B6404">
        <v>1</v>
      </c>
      <c r="C6404" t="s">
        <v>80</v>
      </c>
      <c r="D6404" t="s">
        <v>105</v>
      </c>
      <c r="E6404" t="s">
        <v>213</v>
      </c>
      <c r="F6404" t="s">
        <v>17830</v>
      </c>
      <c r="G6404" t="s">
        <v>831</v>
      </c>
      <c r="H6404" t="s">
        <v>187</v>
      </c>
      <c r="I6404" t="s">
        <v>136</v>
      </c>
      <c r="J6404" t="s">
        <v>137</v>
      </c>
      <c r="K6404" t="s">
        <v>138</v>
      </c>
      <c r="L6404" t="s">
        <v>17831</v>
      </c>
      <c r="M6404" t="s">
        <v>17832</v>
      </c>
      <c r="N6404">
        <v>2.6527777769999998</v>
      </c>
      <c r="O6404">
        <v>0</v>
      </c>
      <c r="P6404">
        <v>1</v>
      </c>
      <c r="Q6404">
        <v>0</v>
      </c>
      <c r="R6404">
        <v>0</v>
      </c>
      <c r="S6404">
        <v>0</v>
      </c>
      <c r="T6404">
        <v>1</v>
      </c>
      <c r="U6404">
        <v>0</v>
      </c>
      <c r="V6404">
        <v>0</v>
      </c>
      <c r="W6404">
        <v>0</v>
      </c>
      <c r="X6404">
        <v>1.1112562057972533</v>
      </c>
      <c r="Y6404">
        <v>0</v>
      </c>
      <c r="Z6404">
        <v>0</v>
      </c>
      <c r="AA6404">
        <v>0</v>
      </c>
      <c r="AB6404">
        <v>0</v>
      </c>
      <c r="AC6404">
        <v>0</v>
      </c>
      <c r="AD6404">
        <v>0</v>
      </c>
      <c r="AE6404">
        <v>1.1112562057972533</v>
      </c>
    </row>
    <row r="6405" spans="1:31" x14ac:dyDescent="0.3">
      <c r="A6405">
        <v>2702911</v>
      </c>
      <c r="B6405">
        <v>1</v>
      </c>
      <c r="C6405" t="s">
        <v>81</v>
      </c>
      <c r="D6405" t="s">
        <v>123</v>
      </c>
      <c r="E6405" t="s">
        <v>160</v>
      </c>
      <c r="F6405" t="s">
        <v>17833</v>
      </c>
      <c r="G6405" t="s">
        <v>165</v>
      </c>
      <c r="H6405" t="s">
        <v>135</v>
      </c>
      <c r="I6405" t="s">
        <v>136</v>
      </c>
      <c r="J6405" t="s">
        <v>137</v>
      </c>
      <c r="K6405" t="s">
        <v>166</v>
      </c>
      <c r="L6405" t="s">
        <v>17834</v>
      </c>
      <c r="M6405" t="s">
        <v>17835</v>
      </c>
      <c r="N6405">
        <v>0.22666666599999999</v>
      </c>
      <c r="O6405">
        <v>1</v>
      </c>
      <c r="P6405">
        <v>506</v>
      </c>
      <c r="Q6405">
        <v>0</v>
      </c>
      <c r="R6405">
        <v>4</v>
      </c>
      <c r="S6405">
        <v>7</v>
      </c>
      <c r="T6405">
        <v>23</v>
      </c>
      <c r="U6405">
        <v>8</v>
      </c>
      <c r="V6405">
        <v>0</v>
      </c>
      <c r="W6405">
        <v>3.3902784479999996E-2</v>
      </c>
      <c r="X6405">
        <v>36.271522352248041</v>
      </c>
      <c r="Y6405">
        <v>0</v>
      </c>
      <c r="Z6405">
        <v>2.2877411869706243</v>
      </c>
      <c r="AA6405">
        <v>32.50482700414787</v>
      </c>
      <c r="AB6405">
        <v>5.6841377449264012</v>
      </c>
      <c r="AC6405">
        <v>117.52797166857624</v>
      </c>
      <c r="AD6405">
        <v>0</v>
      </c>
      <c r="AE6405">
        <v>194.31010274134917</v>
      </c>
    </row>
    <row r="6406" spans="1:31" x14ac:dyDescent="0.3">
      <c r="A6406">
        <v>2692396</v>
      </c>
      <c r="B6406">
        <v>1</v>
      </c>
      <c r="C6406" t="s">
        <v>80</v>
      </c>
      <c r="D6406" t="s">
        <v>84</v>
      </c>
      <c r="E6406" t="s">
        <v>145</v>
      </c>
      <c r="F6406" t="s">
        <v>17836</v>
      </c>
      <c r="G6406" t="s">
        <v>165</v>
      </c>
      <c r="H6406" t="s">
        <v>135</v>
      </c>
      <c r="I6406" t="s">
        <v>136</v>
      </c>
      <c r="J6406" t="s">
        <v>137</v>
      </c>
      <c r="K6406" t="s">
        <v>166</v>
      </c>
      <c r="L6406" t="s">
        <v>17837</v>
      </c>
      <c r="M6406" t="s">
        <v>17838</v>
      </c>
      <c r="N6406">
        <v>3.2961111110000001</v>
      </c>
      <c r="O6406">
        <v>0</v>
      </c>
      <c r="P6406">
        <v>1915</v>
      </c>
      <c r="Q6406">
        <v>0</v>
      </c>
      <c r="R6406">
        <v>0</v>
      </c>
      <c r="S6406">
        <v>0</v>
      </c>
      <c r="T6406">
        <v>185</v>
      </c>
      <c r="U6406">
        <v>0</v>
      </c>
      <c r="V6406">
        <v>0</v>
      </c>
      <c r="W6406">
        <v>0</v>
      </c>
      <c r="X6406">
        <v>1070.489691380418</v>
      </c>
      <c r="Y6406">
        <v>0</v>
      </c>
      <c r="Z6406">
        <v>0</v>
      </c>
      <c r="AA6406">
        <v>0</v>
      </c>
      <c r="AB6406">
        <v>849.91851272699625</v>
      </c>
      <c r="AC6406">
        <v>0</v>
      </c>
      <c r="AD6406">
        <v>0</v>
      </c>
      <c r="AE6406">
        <v>1920.4082041074143</v>
      </c>
    </row>
    <row r="6407" spans="1:31" x14ac:dyDescent="0.3">
      <c r="A6407">
        <v>2692453</v>
      </c>
      <c r="B6407">
        <v>1</v>
      </c>
      <c r="C6407" t="s">
        <v>80</v>
      </c>
      <c r="D6407" t="s">
        <v>83</v>
      </c>
      <c r="E6407" t="s">
        <v>145</v>
      </c>
      <c r="F6407" t="s">
        <v>17839</v>
      </c>
      <c r="G6407" t="s">
        <v>2403</v>
      </c>
      <c r="H6407" t="s">
        <v>135</v>
      </c>
      <c r="I6407" t="s">
        <v>136</v>
      </c>
      <c r="J6407" t="s">
        <v>137</v>
      </c>
      <c r="K6407" t="s">
        <v>138</v>
      </c>
      <c r="L6407" t="s">
        <v>17840</v>
      </c>
      <c r="M6407" t="s">
        <v>17841</v>
      </c>
      <c r="N6407">
        <v>0.36111111099999998</v>
      </c>
      <c r="O6407">
        <v>0</v>
      </c>
      <c r="P6407">
        <v>424</v>
      </c>
      <c r="Q6407">
        <v>0</v>
      </c>
      <c r="R6407">
        <v>0</v>
      </c>
      <c r="S6407">
        <v>0</v>
      </c>
      <c r="T6407">
        <v>97</v>
      </c>
      <c r="U6407">
        <v>0</v>
      </c>
      <c r="V6407">
        <v>0</v>
      </c>
      <c r="W6407">
        <v>0</v>
      </c>
      <c r="X6407">
        <v>29.043089040853847</v>
      </c>
      <c r="Y6407">
        <v>0</v>
      </c>
      <c r="Z6407">
        <v>0</v>
      </c>
      <c r="AA6407">
        <v>0</v>
      </c>
      <c r="AB6407">
        <v>16.620386815974136</v>
      </c>
      <c r="AC6407">
        <v>0</v>
      </c>
      <c r="AD6407">
        <v>0</v>
      </c>
      <c r="AE6407">
        <v>45.663475856827986</v>
      </c>
    </row>
    <row r="6408" spans="1:31" x14ac:dyDescent="0.3">
      <c r="A6408">
        <v>2692941</v>
      </c>
      <c r="B6408">
        <v>1</v>
      </c>
      <c r="C6408" t="s">
        <v>80</v>
      </c>
      <c r="D6408" t="s">
        <v>87</v>
      </c>
      <c r="E6408" t="s">
        <v>160</v>
      </c>
      <c r="F6408" t="s">
        <v>17842</v>
      </c>
      <c r="G6408" t="s">
        <v>134</v>
      </c>
      <c r="H6408" t="s">
        <v>135</v>
      </c>
      <c r="I6408" t="s">
        <v>136</v>
      </c>
      <c r="J6408" t="s">
        <v>137</v>
      </c>
      <c r="K6408" t="s">
        <v>138</v>
      </c>
      <c r="L6408" t="s">
        <v>17843</v>
      </c>
      <c r="M6408" t="s">
        <v>17844</v>
      </c>
      <c r="N6408">
        <v>2.3502777770000001</v>
      </c>
      <c r="O6408">
        <v>0</v>
      </c>
      <c r="P6408">
        <v>1550</v>
      </c>
      <c r="Q6408">
        <v>0</v>
      </c>
      <c r="R6408">
        <v>0</v>
      </c>
      <c r="S6408">
        <v>0</v>
      </c>
      <c r="T6408">
        <v>491</v>
      </c>
      <c r="U6408">
        <v>0</v>
      </c>
      <c r="V6408">
        <v>1</v>
      </c>
      <c r="W6408">
        <v>0</v>
      </c>
      <c r="X6408">
        <v>757.34456280317477</v>
      </c>
      <c r="Y6408">
        <v>0</v>
      </c>
      <c r="Z6408">
        <v>0</v>
      </c>
      <c r="AA6408">
        <v>0</v>
      </c>
      <c r="AB6408">
        <v>1456.9652642764834</v>
      </c>
      <c r="AC6408">
        <v>0</v>
      </c>
      <c r="AD6408">
        <v>54.564056058845857</v>
      </c>
      <c r="AE6408">
        <v>2268.873883138504</v>
      </c>
    </row>
    <row r="6409" spans="1:31" x14ac:dyDescent="0.3">
      <c r="A6409">
        <v>2702689</v>
      </c>
      <c r="B6409">
        <v>1</v>
      </c>
      <c r="C6409" t="s">
        <v>81</v>
      </c>
      <c r="D6409" t="s">
        <v>120</v>
      </c>
      <c r="E6409" t="s">
        <v>428</v>
      </c>
      <c r="F6409" t="s">
        <v>17845</v>
      </c>
      <c r="G6409" t="s">
        <v>903</v>
      </c>
      <c r="H6409" t="s">
        <v>187</v>
      </c>
      <c r="I6409" t="s">
        <v>136</v>
      </c>
      <c r="J6409" t="s">
        <v>137</v>
      </c>
      <c r="K6409" t="s">
        <v>138</v>
      </c>
      <c r="L6409" t="s">
        <v>17846</v>
      </c>
      <c r="M6409" t="s">
        <v>17847</v>
      </c>
      <c r="N6409">
        <v>6.7644444439999996</v>
      </c>
      <c r="O6409">
        <v>0</v>
      </c>
      <c r="P6409">
        <v>19</v>
      </c>
      <c r="Q6409">
        <v>0</v>
      </c>
      <c r="R6409">
        <v>0</v>
      </c>
      <c r="S6409">
        <v>0</v>
      </c>
      <c r="T6409">
        <v>3</v>
      </c>
      <c r="U6409">
        <v>0</v>
      </c>
      <c r="V6409">
        <v>0</v>
      </c>
      <c r="W6409">
        <v>0</v>
      </c>
      <c r="X6409">
        <v>25.29967052792794</v>
      </c>
      <c r="Y6409">
        <v>0</v>
      </c>
      <c r="Z6409">
        <v>0</v>
      </c>
      <c r="AA6409">
        <v>0</v>
      </c>
      <c r="AB6409">
        <v>17.821207642876324</v>
      </c>
      <c r="AC6409">
        <v>0</v>
      </c>
      <c r="AD6409">
        <v>0</v>
      </c>
      <c r="AE6409">
        <v>43.120878170804261</v>
      </c>
    </row>
    <row r="6410" spans="1:31" x14ac:dyDescent="0.3">
      <c r="A6410">
        <v>2702919</v>
      </c>
      <c r="B6410">
        <v>1</v>
      </c>
      <c r="C6410" t="s">
        <v>80</v>
      </c>
      <c r="D6410" t="s">
        <v>82</v>
      </c>
      <c r="E6410" t="s">
        <v>213</v>
      </c>
      <c r="F6410" t="s">
        <v>17848</v>
      </c>
      <c r="G6410" t="s">
        <v>688</v>
      </c>
      <c r="H6410" t="s">
        <v>187</v>
      </c>
      <c r="I6410" t="s">
        <v>136</v>
      </c>
      <c r="J6410" t="s">
        <v>137</v>
      </c>
      <c r="K6410" t="s">
        <v>138</v>
      </c>
      <c r="L6410" t="s">
        <v>17849</v>
      </c>
      <c r="M6410" t="s">
        <v>17850</v>
      </c>
      <c r="N6410">
        <v>1.7150000000000001</v>
      </c>
      <c r="O6410">
        <v>0</v>
      </c>
      <c r="P6410">
        <v>3</v>
      </c>
      <c r="Q6410">
        <v>0</v>
      </c>
      <c r="R6410">
        <v>0</v>
      </c>
      <c r="S6410">
        <v>0</v>
      </c>
      <c r="T6410">
        <v>0</v>
      </c>
      <c r="U6410">
        <v>0</v>
      </c>
      <c r="V6410">
        <v>0</v>
      </c>
      <c r="W6410">
        <v>0</v>
      </c>
      <c r="X6410">
        <v>1.1874014233276813</v>
      </c>
      <c r="Y6410">
        <v>0</v>
      </c>
      <c r="Z6410">
        <v>0</v>
      </c>
      <c r="AA6410">
        <v>0</v>
      </c>
      <c r="AB6410">
        <v>0</v>
      </c>
      <c r="AC6410">
        <v>0</v>
      </c>
      <c r="AD6410">
        <v>0</v>
      </c>
      <c r="AE6410">
        <v>1.1874014233276813</v>
      </c>
    </row>
    <row r="6411" spans="1:31" x14ac:dyDescent="0.3">
      <c r="A6411">
        <v>2702925</v>
      </c>
      <c r="B6411">
        <v>1</v>
      </c>
      <c r="C6411" t="s">
        <v>80</v>
      </c>
      <c r="D6411" t="s">
        <v>94</v>
      </c>
      <c r="E6411" t="s">
        <v>160</v>
      </c>
      <c r="F6411" t="s">
        <v>13472</v>
      </c>
      <c r="G6411" t="s">
        <v>134</v>
      </c>
      <c r="H6411" t="s">
        <v>135</v>
      </c>
      <c r="I6411" t="s">
        <v>136</v>
      </c>
      <c r="J6411" t="s">
        <v>137</v>
      </c>
      <c r="K6411" t="s">
        <v>138</v>
      </c>
      <c r="L6411" t="s">
        <v>17851</v>
      </c>
      <c r="M6411" t="s">
        <v>17852</v>
      </c>
      <c r="N6411">
        <v>0.47499999999999998</v>
      </c>
      <c r="O6411">
        <v>0</v>
      </c>
      <c r="P6411">
        <v>3467</v>
      </c>
      <c r="Q6411">
        <v>105</v>
      </c>
      <c r="R6411">
        <v>688</v>
      </c>
      <c r="S6411">
        <v>21</v>
      </c>
      <c r="T6411">
        <v>464</v>
      </c>
      <c r="U6411">
        <v>7</v>
      </c>
      <c r="V6411">
        <v>1</v>
      </c>
      <c r="W6411">
        <v>0</v>
      </c>
      <c r="X6411">
        <v>178.40788878609928</v>
      </c>
      <c r="Y6411">
        <v>31.022838291041523</v>
      </c>
      <c r="Z6411">
        <v>40.801522227936552</v>
      </c>
      <c r="AA6411">
        <v>51.848587887730964</v>
      </c>
      <c r="AB6411">
        <v>72.641843444063809</v>
      </c>
      <c r="AC6411">
        <v>131.75732456311329</v>
      </c>
      <c r="AD6411">
        <v>7.2383969285572503E-2</v>
      </c>
      <c r="AE6411">
        <v>506.55238916927095</v>
      </c>
    </row>
    <row r="6412" spans="1:31" x14ac:dyDescent="0.3">
      <c r="A6412">
        <v>2702928</v>
      </c>
      <c r="B6412">
        <v>1</v>
      </c>
      <c r="C6412" t="s">
        <v>81</v>
      </c>
      <c r="D6412" t="s">
        <v>120</v>
      </c>
      <c r="E6412" t="s">
        <v>132</v>
      </c>
      <c r="F6412" t="s">
        <v>17853</v>
      </c>
      <c r="G6412" t="s">
        <v>134</v>
      </c>
      <c r="H6412" t="s">
        <v>135</v>
      </c>
      <c r="I6412" t="s">
        <v>136</v>
      </c>
      <c r="J6412" t="s">
        <v>137</v>
      </c>
      <c r="K6412" t="s">
        <v>138</v>
      </c>
      <c r="L6412" t="s">
        <v>17854</v>
      </c>
      <c r="M6412" t="s">
        <v>17855</v>
      </c>
      <c r="N6412">
        <v>0.85722222199999998</v>
      </c>
      <c r="O6412">
        <v>4</v>
      </c>
      <c r="P6412">
        <v>494</v>
      </c>
      <c r="Q6412">
        <v>30</v>
      </c>
      <c r="R6412">
        <v>52</v>
      </c>
      <c r="S6412">
        <v>6</v>
      </c>
      <c r="T6412">
        <v>39</v>
      </c>
      <c r="U6412">
        <v>0</v>
      </c>
      <c r="V6412">
        <v>0</v>
      </c>
      <c r="W6412">
        <v>6.3494308428112642</v>
      </c>
      <c r="X6412">
        <v>63.364490405501293</v>
      </c>
      <c r="Y6412">
        <v>39.757312531018115</v>
      </c>
      <c r="Z6412">
        <v>68.676281840380682</v>
      </c>
      <c r="AA6412">
        <v>10.732026411735152</v>
      </c>
      <c r="AB6412">
        <v>15.549842467966664</v>
      </c>
      <c r="AC6412">
        <v>0</v>
      </c>
      <c r="AD6412">
        <v>0</v>
      </c>
      <c r="AE6412">
        <v>204.42938449941317</v>
      </c>
    </row>
    <row r="6413" spans="1:31" x14ac:dyDescent="0.3">
      <c r="A6413">
        <v>2702930</v>
      </c>
      <c r="B6413">
        <v>1</v>
      </c>
      <c r="C6413" t="s">
        <v>81</v>
      </c>
      <c r="D6413" t="s">
        <v>121</v>
      </c>
      <c r="E6413" t="s">
        <v>145</v>
      </c>
      <c r="F6413" t="s">
        <v>17856</v>
      </c>
      <c r="G6413" t="s">
        <v>134</v>
      </c>
      <c r="H6413" t="s">
        <v>135</v>
      </c>
      <c r="I6413" t="s">
        <v>136</v>
      </c>
      <c r="J6413" t="s">
        <v>137</v>
      </c>
      <c r="K6413" t="s">
        <v>138</v>
      </c>
      <c r="L6413" t="s">
        <v>17857</v>
      </c>
      <c r="M6413" t="s">
        <v>17858</v>
      </c>
      <c r="N6413">
        <v>0.586388888</v>
      </c>
      <c r="O6413">
        <v>1</v>
      </c>
      <c r="P6413">
        <v>467</v>
      </c>
      <c r="Q6413">
        <v>0</v>
      </c>
      <c r="R6413">
        <v>120</v>
      </c>
      <c r="S6413">
        <v>0</v>
      </c>
      <c r="T6413">
        <v>72</v>
      </c>
      <c r="U6413">
        <v>0</v>
      </c>
      <c r="V6413">
        <v>0</v>
      </c>
      <c r="W6413">
        <v>9.7994442031666684E-2</v>
      </c>
      <c r="X6413">
        <v>36.195008619266687</v>
      </c>
      <c r="Y6413">
        <v>0</v>
      </c>
      <c r="Z6413">
        <v>12.812738459889999</v>
      </c>
      <c r="AA6413">
        <v>0</v>
      </c>
      <c r="AB6413">
        <v>13.769356508825375</v>
      </c>
      <c r="AC6413">
        <v>0</v>
      </c>
      <c r="AD6413">
        <v>0</v>
      </c>
      <c r="AE6413">
        <v>62.875098030013731</v>
      </c>
    </row>
    <row r="6414" spans="1:31" x14ac:dyDescent="0.3">
      <c r="A6414">
        <v>2702937</v>
      </c>
      <c r="B6414">
        <v>1</v>
      </c>
      <c r="C6414" t="s">
        <v>81</v>
      </c>
      <c r="D6414" t="s">
        <v>115</v>
      </c>
      <c r="E6414" t="s">
        <v>132</v>
      </c>
      <c r="F6414" t="s">
        <v>4040</v>
      </c>
      <c r="G6414" t="s">
        <v>134</v>
      </c>
      <c r="H6414" t="s">
        <v>135</v>
      </c>
      <c r="I6414" t="s">
        <v>136</v>
      </c>
      <c r="J6414" t="s">
        <v>137</v>
      </c>
      <c r="K6414" t="s">
        <v>138</v>
      </c>
      <c r="L6414" t="s">
        <v>17859</v>
      </c>
      <c r="M6414" t="s">
        <v>17860</v>
      </c>
      <c r="N6414">
        <v>0.40222222200000002</v>
      </c>
      <c r="O6414">
        <v>2</v>
      </c>
      <c r="P6414">
        <v>598</v>
      </c>
      <c r="Q6414">
        <v>3</v>
      </c>
      <c r="R6414">
        <v>28</v>
      </c>
      <c r="S6414">
        <v>3</v>
      </c>
      <c r="T6414">
        <v>31</v>
      </c>
      <c r="U6414">
        <v>0</v>
      </c>
      <c r="V6414">
        <v>0</v>
      </c>
      <c r="W6414">
        <v>0.13949778599999998</v>
      </c>
      <c r="X6414">
        <v>15.495518969233972</v>
      </c>
      <c r="Y6414">
        <v>2.862520803016384</v>
      </c>
      <c r="Z6414">
        <v>6.5525827078841994</v>
      </c>
      <c r="AA6414">
        <v>5.2394027889346058</v>
      </c>
      <c r="AB6414">
        <v>3.548283727783808</v>
      </c>
      <c r="AC6414">
        <v>0</v>
      </c>
      <c r="AD6414">
        <v>0</v>
      </c>
      <c r="AE6414">
        <v>33.837806782852965</v>
      </c>
    </row>
    <row r="6415" spans="1:31" x14ac:dyDescent="0.3">
      <c r="A6415">
        <v>2692085</v>
      </c>
      <c r="B6415">
        <v>1</v>
      </c>
      <c r="C6415" t="s">
        <v>80</v>
      </c>
      <c r="D6415" t="s">
        <v>83</v>
      </c>
      <c r="E6415" t="s">
        <v>145</v>
      </c>
      <c r="F6415" t="s">
        <v>17861</v>
      </c>
      <c r="G6415" t="s">
        <v>134</v>
      </c>
      <c r="H6415" t="s">
        <v>135</v>
      </c>
      <c r="I6415" t="s">
        <v>136</v>
      </c>
      <c r="J6415" t="s">
        <v>137</v>
      </c>
      <c r="K6415" t="s">
        <v>138</v>
      </c>
      <c r="L6415" t="s">
        <v>17862</v>
      </c>
      <c r="M6415" t="s">
        <v>17863</v>
      </c>
      <c r="N6415">
        <v>0.32777777699999999</v>
      </c>
      <c r="O6415">
        <v>0</v>
      </c>
      <c r="P6415">
        <v>58</v>
      </c>
      <c r="Q6415">
        <v>0</v>
      </c>
      <c r="R6415">
        <v>0</v>
      </c>
      <c r="S6415">
        <v>0</v>
      </c>
      <c r="T6415">
        <v>0</v>
      </c>
      <c r="U6415">
        <v>0</v>
      </c>
      <c r="V6415">
        <v>0</v>
      </c>
      <c r="W6415">
        <v>0</v>
      </c>
      <c r="X6415">
        <v>5.343764079366367</v>
      </c>
      <c r="Y6415">
        <v>0</v>
      </c>
      <c r="Z6415">
        <v>0</v>
      </c>
      <c r="AA6415">
        <v>0</v>
      </c>
      <c r="AB6415">
        <v>0</v>
      </c>
      <c r="AC6415">
        <v>0</v>
      </c>
      <c r="AD6415">
        <v>0</v>
      </c>
      <c r="AE6415">
        <v>5.343764079366367</v>
      </c>
    </row>
    <row r="6416" spans="1:31" x14ac:dyDescent="0.3">
      <c r="A6416">
        <v>2692179</v>
      </c>
      <c r="B6416">
        <v>1</v>
      </c>
      <c r="C6416" t="s">
        <v>80</v>
      </c>
      <c r="D6416" t="s">
        <v>110</v>
      </c>
      <c r="E6416" t="s">
        <v>141</v>
      </c>
      <c r="F6416" t="s">
        <v>17864</v>
      </c>
      <c r="G6416" t="s">
        <v>7372</v>
      </c>
      <c r="H6416" t="s">
        <v>135</v>
      </c>
      <c r="I6416" t="s">
        <v>136</v>
      </c>
      <c r="J6416" t="s">
        <v>137</v>
      </c>
      <c r="K6416" t="s">
        <v>138</v>
      </c>
      <c r="L6416" t="s">
        <v>17865</v>
      </c>
      <c r="M6416" t="s">
        <v>17866</v>
      </c>
      <c r="N6416">
        <v>0.88666666599999999</v>
      </c>
      <c r="O6416">
        <v>0</v>
      </c>
      <c r="P6416">
        <v>1020</v>
      </c>
      <c r="Q6416">
        <v>0</v>
      </c>
      <c r="R6416">
        <v>0</v>
      </c>
      <c r="S6416">
        <v>0</v>
      </c>
      <c r="T6416">
        <v>80</v>
      </c>
      <c r="U6416">
        <v>0</v>
      </c>
      <c r="V6416">
        <v>0</v>
      </c>
      <c r="W6416">
        <v>0</v>
      </c>
      <c r="X6416">
        <v>214.62653962651152</v>
      </c>
      <c r="Y6416">
        <v>0</v>
      </c>
      <c r="Z6416">
        <v>0</v>
      </c>
      <c r="AA6416">
        <v>0</v>
      </c>
      <c r="AB6416">
        <v>93.846405422503437</v>
      </c>
      <c r="AC6416">
        <v>0</v>
      </c>
      <c r="AD6416">
        <v>0</v>
      </c>
      <c r="AE6416">
        <v>308.47294504901492</v>
      </c>
    </row>
    <row r="6417" spans="1:31" x14ac:dyDescent="0.3">
      <c r="A6417">
        <v>2692179</v>
      </c>
      <c r="B6417">
        <v>2</v>
      </c>
      <c r="C6417" t="s">
        <v>80</v>
      </c>
      <c r="D6417" t="s">
        <v>110</v>
      </c>
      <c r="E6417" t="s">
        <v>145</v>
      </c>
      <c r="F6417" t="s">
        <v>17867</v>
      </c>
      <c r="G6417" t="s">
        <v>7372</v>
      </c>
      <c r="H6417" t="s">
        <v>135</v>
      </c>
      <c r="I6417" t="s">
        <v>136</v>
      </c>
      <c r="J6417" t="s">
        <v>137</v>
      </c>
      <c r="K6417" t="s">
        <v>138</v>
      </c>
      <c r="L6417" t="s">
        <v>17866</v>
      </c>
      <c r="M6417" t="s">
        <v>7405</v>
      </c>
      <c r="N6417">
        <v>0.67777777699999997</v>
      </c>
      <c r="O6417">
        <v>0</v>
      </c>
      <c r="P6417">
        <v>221</v>
      </c>
      <c r="Q6417">
        <v>0</v>
      </c>
      <c r="R6417">
        <v>0</v>
      </c>
      <c r="S6417">
        <v>0</v>
      </c>
      <c r="T6417">
        <v>10</v>
      </c>
      <c r="U6417">
        <v>0</v>
      </c>
      <c r="V6417">
        <v>0</v>
      </c>
      <c r="W6417">
        <v>0</v>
      </c>
      <c r="X6417">
        <v>38.364702078175064</v>
      </c>
      <c r="Y6417">
        <v>0</v>
      </c>
      <c r="Z6417">
        <v>0</v>
      </c>
      <c r="AA6417">
        <v>0</v>
      </c>
      <c r="AB6417">
        <v>12.328348757125127</v>
      </c>
      <c r="AC6417">
        <v>0</v>
      </c>
      <c r="AD6417">
        <v>0</v>
      </c>
      <c r="AE6417">
        <v>50.693050835300191</v>
      </c>
    </row>
    <row r="6418" spans="1:31" x14ac:dyDescent="0.3">
      <c r="A6418">
        <v>2702920</v>
      </c>
      <c r="B6418">
        <v>1</v>
      </c>
      <c r="C6418" t="s">
        <v>81</v>
      </c>
      <c r="D6418" t="s">
        <v>123</v>
      </c>
      <c r="E6418" t="s">
        <v>145</v>
      </c>
      <c r="F6418" t="s">
        <v>17868</v>
      </c>
      <c r="G6418" t="s">
        <v>134</v>
      </c>
      <c r="H6418" t="s">
        <v>135</v>
      </c>
      <c r="I6418" t="s">
        <v>136</v>
      </c>
      <c r="J6418" t="s">
        <v>137</v>
      </c>
      <c r="K6418" t="s">
        <v>138</v>
      </c>
      <c r="L6418" t="s">
        <v>17869</v>
      </c>
      <c r="M6418" t="s">
        <v>17870</v>
      </c>
      <c r="N6418">
        <v>1.8463888879999999</v>
      </c>
      <c r="O6418">
        <v>2</v>
      </c>
      <c r="P6418">
        <v>0</v>
      </c>
      <c r="Q6418">
        <v>104</v>
      </c>
      <c r="R6418">
        <v>1</v>
      </c>
      <c r="S6418">
        <v>6</v>
      </c>
      <c r="T6418">
        <v>0</v>
      </c>
      <c r="U6418">
        <v>0</v>
      </c>
      <c r="V6418">
        <v>0</v>
      </c>
      <c r="W6418">
        <v>4.7138636450047997E-2</v>
      </c>
      <c r="X6418">
        <v>0</v>
      </c>
      <c r="Y6418">
        <v>109.26526381715395</v>
      </c>
      <c r="Z6418">
        <v>1.1959767310787268</v>
      </c>
      <c r="AA6418">
        <v>2.2739868411968827</v>
      </c>
      <c r="AB6418">
        <v>0</v>
      </c>
      <c r="AC6418">
        <v>0</v>
      </c>
      <c r="AD6418">
        <v>0</v>
      </c>
      <c r="AE6418">
        <v>112.78236602587961</v>
      </c>
    </row>
    <row r="6419" spans="1:31" x14ac:dyDescent="0.3">
      <c r="A6419">
        <v>2702932</v>
      </c>
      <c r="B6419">
        <v>1</v>
      </c>
      <c r="C6419" t="s">
        <v>81</v>
      </c>
      <c r="D6419" t="s">
        <v>127</v>
      </c>
      <c r="E6419" t="s">
        <v>132</v>
      </c>
      <c r="F6419" t="s">
        <v>133</v>
      </c>
      <c r="G6419" t="s">
        <v>134</v>
      </c>
      <c r="H6419" t="s">
        <v>135</v>
      </c>
      <c r="I6419" t="s">
        <v>136</v>
      </c>
      <c r="J6419" t="s">
        <v>137</v>
      </c>
      <c r="K6419" t="s">
        <v>138</v>
      </c>
      <c r="L6419" t="s">
        <v>17871</v>
      </c>
      <c r="M6419" t="s">
        <v>17872</v>
      </c>
      <c r="N6419">
        <v>0.75</v>
      </c>
      <c r="O6419">
        <v>0</v>
      </c>
      <c r="P6419">
        <v>229</v>
      </c>
      <c r="Q6419">
        <v>5</v>
      </c>
      <c r="R6419">
        <v>8</v>
      </c>
      <c r="S6419">
        <v>2</v>
      </c>
      <c r="T6419">
        <v>37</v>
      </c>
      <c r="U6419">
        <v>0</v>
      </c>
      <c r="V6419">
        <v>0</v>
      </c>
      <c r="W6419">
        <v>0</v>
      </c>
      <c r="X6419">
        <v>32.999133582574451</v>
      </c>
      <c r="Y6419">
        <v>10.840696805899347</v>
      </c>
      <c r="Z6419">
        <v>6.3678735596132379</v>
      </c>
      <c r="AA6419">
        <v>4.4847519314463229</v>
      </c>
      <c r="AB6419">
        <v>12.209871029002556</v>
      </c>
      <c r="AC6419">
        <v>0</v>
      </c>
      <c r="AD6419">
        <v>0</v>
      </c>
      <c r="AE6419">
        <v>66.902326908535912</v>
      </c>
    </row>
    <row r="6420" spans="1:31" x14ac:dyDescent="0.3">
      <c r="A6420">
        <v>2702938</v>
      </c>
      <c r="B6420">
        <v>1</v>
      </c>
      <c r="C6420" t="s">
        <v>80</v>
      </c>
      <c r="D6420" t="s">
        <v>94</v>
      </c>
      <c r="E6420" t="s">
        <v>160</v>
      </c>
      <c r="F6420" t="s">
        <v>9752</v>
      </c>
      <c r="G6420" t="s">
        <v>134</v>
      </c>
      <c r="H6420" t="s">
        <v>135</v>
      </c>
      <c r="I6420" t="s">
        <v>136</v>
      </c>
      <c r="J6420" t="s">
        <v>137</v>
      </c>
      <c r="K6420" t="s">
        <v>138</v>
      </c>
      <c r="L6420" t="s">
        <v>17873</v>
      </c>
      <c r="M6420" t="s">
        <v>17874</v>
      </c>
      <c r="N6420">
        <v>0.580555555</v>
      </c>
      <c r="O6420">
        <v>0</v>
      </c>
      <c r="P6420">
        <v>350</v>
      </c>
      <c r="Q6420">
        <v>3</v>
      </c>
      <c r="R6420">
        <v>1</v>
      </c>
      <c r="S6420">
        <v>3</v>
      </c>
      <c r="T6420">
        <v>24</v>
      </c>
      <c r="U6420">
        <v>0</v>
      </c>
      <c r="V6420">
        <v>0</v>
      </c>
      <c r="W6420">
        <v>0</v>
      </c>
      <c r="X6420">
        <v>15.030272472459226</v>
      </c>
      <c r="Y6420">
        <v>15.34106883642885</v>
      </c>
      <c r="Z6420">
        <v>0.50821609752187091</v>
      </c>
      <c r="AA6420">
        <v>1.7426072580547036</v>
      </c>
      <c r="AB6420">
        <v>1.3476522920050669</v>
      </c>
      <c r="AC6420">
        <v>0</v>
      </c>
      <c r="AD6420">
        <v>0</v>
      </c>
      <c r="AE6420">
        <v>33.969816956469714</v>
      </c>
    </row>
    <row r="6421" spans="1:31" x14ac:dyDescent="0.3">
      <c r="A6421">
        <v>2702939</v>
      </c>
      <c r="B6421">
        <v>1</v>
      </c>
      <c r="C6421" t="s">
        <v>81</v>
      </c>
      <c r="D6421" t="s">
        <v>127</v>
      </c>
      <c r="E6421" t="s">
        <v>145</v>
      </c>
      <c r="F6421" t="s">
        <v>17875</v>
      </c>
      <c r="G6421" t="s">
        <v>176</v>
      </c>
      <c r="H6421" t="s">
        <v>135</v>
      </c>
      <c r="I6421" t="s">
        <v>136</v>
      </c>
      <c r="J6421" t="s">
        <v>137</v>
      </c>
      <c r="K6421" t="s">
        <v>138</v>
      </c>
      <c r="L6421" t="s">
        <v>17876</v>
      </c>
      <c r="M6421" t="s">
        <v>17877</v>
      </c>
      <c r="N6421">
        <v>1.3875</v>
      </c>
      <c r="O6421">
        <v>0</v>
      </c>
      <c r="P6421">
        <v>1</v>
      </c>
      <c r="Q6421">
        <v>0</v>
      </c>
      <c r="R6421">
        <v>10</v>
      </c>
      <c r="S6421">
        <v>0</v>
      </c>
      <c r="T6421">
        <v>2</v>
      </c>
      <c r="U6421">
        <v>0</v>
      </c>
      <c r="V6421">
        <v>0</v>
      </c>
      <c r="W6421">
        <v>0</v>
      </c>
      <c r="X6421">
        <v>0.86018396961854926</v>
      </c>
      <c r="Y6421">
        <v>0</v>
      </c>
      <c r="Z6421">
        <v>4.9934316424588294</v>
      </c>
      <c r="AA6421">
        <v>0</v>
      </c>
      <c r="AB6421">
        <v>0.22340967867684533</v>
      </c>
      <c r="AC6421">
        <v>0</v>
      </c>
      <c r="AD6421">
        <v>0</v>
      </c>
      <c r="AE6421">
        <v>6.0770252907542242</v>
      </c>
    </row>
    <row r="6422" spans="1:31" x14ac:dyDescent="0.3">
      <c r="A6422">
        <v>2702940</v>
      </c>
      <c r="B6422">
        <v>1</v>
      </c>
      <c r="C6422" t="s">
        <v>81</v>
      </c>
      <c r="D6422" t="s">
        <v>123</v>
      </c>
      <c r="E6422" t="s">
        <v>132</v>
      </c>
      <c r="F6422" t="s">
        <v>17878</v>
      </c>
      <c r="G6422" t="s">
        <v>134</v>
      </c>
      <c r="H6422" t="s">
        <v>135</v>
      </c>
      <c r="I6422" t="s">
        <v>136</v>
      </c>
      <c r="J6422" t="s">
        <v>137</v>
      </c>
      <c r="K6422" t="s">
        <v>138</v>
      </c>
      <c r="L6422" t="s">
        <v>17879</v>
      </c>
      <c r="M6422" t="s">
        <v>17880</v>
      </c>
      <c r="N6422">
        <v>2.0530555549999998</v>
      </c>
      <c r="O6422">
        <v>0</v>
      </c>
      <c r="P6422">
        <v>1</v>
      </c>
      <c r="Q6422">
        <v>0</v>
      </c>
      <c r="R6422">
        <v>36</v>
      </c>
      <c r="S6422">
        <v>0</v>
      </c>
      <c r="T6422">
        <v>5</v>
      </c>
      <c r="U6422">
        <v>0</v>
      </c>
      <c r="V6422">
        <v>0</v>
      </c>
      <c r="W6422">
        <v>0</v>
      </c>
      <c r="X6422">
        <v>0</v>
      </c>
      <c r="Y6422">
        <v>0</v>
      </c>
      <c r="Z6422">
        <v>22.803858827617564</v>
      </c>
      <c r="AA6422">
        <v>0</v>
      </c>
      <c r="AB6422">
        <v>2.1862375246575176</v>
      </c>
      <c r="AC6422">
        <v>0</v>
      </c>
      <c r="AD6422">
        <v>0</v>
      </c>
      <c r="AE6422">
        <v>24.990096352275081</v>
      </c>
    </row>
    <row r="6423" spans="1:31" x14ac:dyDescent="0.3">
      <c r="A6423">
        <v>2702949</v>
      </c>
      <c r="B6423">
        <v>1</v>
      </c>
      <c r="C6423" t="s">
        <v>81</v>
      </c>
      <c r="D6423" t="s">
        <v>116</v>
      </c>
      <c r="E6423" t="s">
        <v>145</v>
      </c>
      <c r="F6423" t="s">
        <v>10402</v>
      </c>
      <c r="G6423" t="s">
        <v>134</v>
      </c>
      <c r="H6423" t="s">
        <v>135</v>
      </c>
      <c r="I6423" t="s">
        <v>136</v>
      </c>
      <c r="J6423" t="s">
        <v>137</v>
      </c>
      <c r="K6423" t="s">
        <v>138</v>
      </c>
      <c r="L6423" t="s">
        <v>17881</v>
      </c>
      <c r="M6423" t="s">
        <v>17882</v>
      </c>
      <c r="N6423">
        <v>0.206666666</v>
      </c>
      <c r="O6423">
        <v>1</v>
      </c>
      <c r="P6423">
        <v>396</v>
      </c>
      <c r="Q6423">
        <v>0</v>
      </c>
      <c r="R6423">
        <v>5</v>
      </c>
      <c r="S6423">
        <v>4</v>
      </c>
      <c r="T6423">
        <v>35</v>
      </c>
      <c r="U6423">
        <v>1</v>
      </c>
      <c r="V6423">
        <v>0</v>
      </c>
      <c r="W6423">
        <v>3.5837829000000002E-2</v>
      </c>
      <c r="X6423">
        <v>11.028540035944202</v>
      </c>
      <c r="Y6423">
        <v>0</v>
      </c>
      <c r="Z6423">
        <v>0.37139009551332003</v>
      </c>
      <c r="AA6423">
        <v>8.0185515400838945</v>
      </c>
      <c r="AB6423">
        <v>2.893367228909248</v>
      </c>
      <c r="AC6423">
        <v>0</v>
      </c>
      <c r="AD6423">
        <v>0</v>
      </c>
      <c r="AE6423">
        <v>22.347686729450665</v>
      </c>
    </row>
    <row r="6424" spans="1:31" x14ac:dyDescent="0.3">
      <c r="A6424">
        <v>2702951</v>
      </c>
      <c r="B6424">
        <v>1</v>
      </c>
      <c r="C6424" t="s">
        <v>81</v>
      </c>
      <c r="D6424" t="s">
        <v>114</v>
      </c>
      <c r="E6424" t="s">
        <v>132</v>
      </c>
      <c r="F6424" t="s">
        <v>12367</v>
      </c>
      <c r="G6424" t="s">
        <v>134</v>
      </c>
      <c r="H6424" t="s">
        <v>135</v>
      </c>
      <c r="I6424" t="s">
        <v>136</v>
      </c>
      <c r="J6424" t="s">
        <v>137</v>
      </c>
      <c r="K6424" t="s">
        <v>138</v>
      </c>
      <c r="L6424" t="s">
        <v>17883</v>
      </c>
      <c r="M6424" t="s">
        <v>17884</v>
      </c>
      <c r="N6424">
        <v>1.095555555</v>
      </c>
      <c r="O6424">
        <v>0</v>
      </c>
      <c r="P6424">
        <v>965</v>
      </c>
      <c r="Q6424">
        <v>0</v>
      </c>
      <c r="R6424">
        <v>12</v>
      </c>
      <c r="S6424">
        <v>0</v>
      </c>
      <c r="T6424">
        <v>95</v>
      </c>
      <c r="U6424">
        <v>0</v>
      </c>
      <c r="V6424">
        <v>0</v>
      </c>
      <c r="W6424">
        <v>0</v>
      </c>
      <c r="X6424">
        <v>79.166061923581623</v>
      </c>
      <c r="Y6424">
        <v>0</v>
      </c>
      <c r="Z6424">
        <v>1.5672065623261684</v>
      </c>
      <c r="AA6424">
        <v>0</v>
      </c>
      <c r="AB6424">
        <v>21.960945090321594</v>
      </c>
      <c r="AC6424">
        <v>0</v>
      </c>
      <c r="AD6424">
        <v>0</v>
      </c>
      <c r="AE6424">
        <v>102.69421357622937</v>
      </c>
    </row>
    <row r="6425" spans="1:31" x14ac:dyDescent="0.3">
      <c r="A6425">
        <v>2702952</v>
      </c>
      <c r="B6425">
        <v>1</v>
      </c>
      <c r="C6425" t="s">
        <v>80</v>
      </c>
      <c r="D6425" t="s">
        <v>103</v>
      </c>
      <c r="E6425" t="s">
        <v>145</v>
      </c>
      <c r="F6425" t="s">
        <v>17518</v>
      </c>
      <c r="G6425" t="s">
        <v>134</v>
      </c>
      <c r="H6425" t="s">
        <v>135</v>
      </c>
      <c r="I6425" t="s">
        <v>136</v>
      </c>
      <c r="J6425" t="s">
        <v>137</v>
      </c>
      <c r="K6425" t="s">
        <v>138</v>
      </c>
      <c r="L6425" t="s">
        <v>17885</v>
      </c>
      <c r="M6425" t="s">
        <v>17886</v>
      </c>
      <c r="N6425">
        <v>0.61638888800000002</v>
      </c>
      <c r="O6425">
        <v>0</v>
      </c>
      <c r="P6425">
        <v>392</v>
      </c>
      <c r="Q6425">
        <v>0</v>
      </c>
      <c r="R6425">
        <v>0</v>
      </c>
      <c r="S6425">
        <v>1</v>
      </c>
      <c r="T6425">
        <v>46</v>
      </c>
      <c r="U6425">
        <v>0</v>
      </c>
      <c r="V6425">
        <v>0</v>
      </c>
      <c r="W6425">
        <v>0</v>
      </c>
      <c r="X6425">
        <v>36.589762764310088</v>
      </c>
      <c r="Y6425">
        <v>0</v>
      </c>
      <c r="Z6425">
        <v>0</v>
      </c>
      <c r="AA6425">
        <v>5.9399223423157004</v>
      </c>
      <c r="AB6425">
        <v>18.249432593458437</v>
      </c>
      <c r="AC6425">
        <v>0</v>
      </c>
      <c r="AD6425">
        <v>0</v>
      </c>
      <c r="AE6425">
        <v>60.779117700084228</v>
      </c>
    </row>
    <row r="6426" spans="1:31" x14ac:dyDescent="0.3">
      <c r="A6426">
        <v>2702955</v>
      </c>
      <c r="B6426">
        <v>1</v>
      </c>
      <c r="C6426" t="s">
        <v>80</v>
      </c>
      <c r="D6426" t="s">
        <v>106</v>
      </c>
      <c r="E6426" t="s">
        <v>184</v>
      </c>
      <c r="F6426" t="s">
        <v>3953</v>
      </c>
      <c r="G6426" t="s">
        <v>186</v>
      </c>
      <c r="H6426" t="s">
        <v>187</v>
      </c>
      <c r="I6426" t="s">
        <v>136</v>
      </c>
      <c r="J6426" t="s">
        <v>137</v>
      </c>
      <c r="K6426" t="s">
        <v>138</v>
      </c>
      <c r="L6426" t="s">
        <v>17887</v>
      </c>
      <c r="M6426" t="s">
        <v>17888</v>
      </c>
      <c r="N6426">
        <v>0.54055555499999997</v>
      </c>
      <c r="O6426">
        <v>0</v>
      </c>
      <c r="P6426">
        <v>2</v>
      </c>
      <c r="Q6426">
        <v>0</v>
      </c>
      <c r="R6426">
        <v>3</v>
      </c>
      <c r="S6426">
        <v>0</v>
      </c>
      <c r="T6426">
        <v>3</v>
      </c>
      <c r="U6426">
        <v>0</v>
      </c>
      <c r="V6426">
        <v>0</v>
      </c>
      <c r="W6426">
        <v>0</v>
      </c>
      <c r="X6426">
        <v>0.13313676546397915</v>
      </c>
      <c r="Y6426">
        <v>0</v>
      </c>
      <c r="Z6426">
        <v>4.0621428093102558</v>
      </c>
      <c r="AA6426">
        <v>0</v>
      </c>
      <c r="AB6426">
        <v>1.4822459139447164</v>
      </c>
      <c r="AC6426">
        <v>0</v>
      </c>
      <c r="AD6426">
        <v>0</v>
      </c>
      <c r="AE6426">
        <v>5.6775254887189508</v>
      </c>
    </row>
    <row r="6427" spans="1:31" x14ac:dyDescent="0.3">
      <c r="A6427">
        <v>2702958</v>
      </c>
      <c r="B6427">
        <v>1</v>
      </c>
      <c r="C6427" t="s">
        <v>81</v>
      </c>
      <c r="D6427" t="s">
        <v>120</v>
      </c>
      <c r="E6427" t="s">
        <v>132</v>
      </c>
      <c r="F6427" t="s">
        <v>13112</v>
      </c>
      <c r="G6427" t="s">
        <v>134</v>
      </c>
      <c r="H6427" t="s">
        <v>135</v>
      </c>
      <c r="I6427" t="s">
        <v>136</v>
      </c>
      <c r="J6427" t="s">
        <v>137</v>
      </c>
      <c r="K6427" t="s">
        <v>138</v>
      </c>
      <c r="L6427" t="s">
        <v>17889</v>
      </c>
      <c r="M6427" t="s">
        <v>17890</v>
      </c>
      <c r="N6427">
        <v>5.1944443999999999E-2</v>
      </c>
      <c r="O6427">
        <v>0</v>
      </c>
      <c r="P6427">
        <v>0</v>
      </c>
      <c r="Q6427">
        <v>15</v>
      </c>
      <c r="R6427">
        <v>0</v>
      </c>
      <c r="S6427">
        <v>1</v>
      </c>
      <c r="T6427">
        <v>0</v>
      </c>
      <c r="U6427">
        <v>0</v>
      </c>
      <c r="V6427">
        <v>0</v>
      </c>
      <c r="W6427">
        <v>0</v>
      </c>
      <c r="X6427">
        <v>0</v>
      </c>
      <c r="Y6427">
        <v>2.3441381396316405</v>
      </c>
      <c r="Z6427">
        <v>0</v>
      </c>
      <c r="AA6427">
        <v>7.5605390242199999E-3</v>
      </c>
      <c r="AB6427">
        <v>0</v>
      </c>
      <c r="AC6427">
        <v>0</v>
      </c>
      <c r="AD6427">
        <v>0</v>
      </c>
      <c r="AE6427">
        <v>2.3516986786558607</v>
      </c>
    </row>
    <row r="6428" spans="1:31" x14ac:dyDescent="0.3">
      <c r="A6428">
        <v>2702970</v>
      </c>
      <c r="B6428">
        <v>1</v>
      </c>
      <c r="C6428" t="s">
        <v>81</v>
      </c>
      <c r="D6428" t="s">
        <v>118</v>
      </c>
      <c r="E6428" t="s">
        <v>145</v>
      </c>
      <c r="F6428" t="s">
        <v>17891</v>
      </c>
      <c r="G6428" t="s">
        <v>176</v>
      </c>
      <c r="H6428" t="s">
        <v>135</v>
      </c>
      <c r="I6428" t="s">
        <v>136</v>
      </c>
      <c r="J6428" t="s">
        <v>137</v>
      </c>
      <c r="K6428" t="s">
        <v>138</v>
      </c>
      <c r="L6428" t="s">
        <v>17892</v>
      </c>
      <c r="M6428" t="s">
        <v>17893</v>
      </c>
      <c r="N6428">
        <v>1.164722222</v>
      </c>
      <c r="O6428">
        <v>0</v>
      </c>
      <c r="P6428">
        <v>0</v>
      </c>
      <c r="Q6428">
        <v>0</v>
      </c>
      <c r="R6428">
        <v>6</v>
      </c>
      <c r="S6428">
        <v>0</v>
      </c>
      <c r="T6428">
        <v>0</v>
      </c>
      <c r="U6428">
        <v>0</v>
      </c>
      <c r="V6428">
        <v>0</v>
      </c>
      <c r="W6428">
        <v>0</v>
      </c>
      <c r="X6428">
        <v>0</v>
      </c>
      <c r="Y6428">
        <v>0</v>
      </c>
      <c r="Z6428">
        <v>35.507835129618741</v>
      </c>
      <c r="AA6428">
        <v>0</v>
      </c>
      <c r="AB6428">
        <v>0</v>
      </c>
      <c r="AC6428">
        <v>0</v>
      </c>
      <c r="AD6428">
        <v>0</v>
      </c>
      <c r="AE6428">
        <v>35.507835129618741</v>
      </c>
    </row>
    <row r="6429" spans="1:31" x14ac:dyDescent="0.3">
      <c r="A6429">
        <v>2702973</v>
      </c>
      <c r="B6429">
        <v>1</v>
      </c>
      <c r="C6429" t="s">
        <v>81</v>
      </c>
      <c r="D6429" t="s">
        <v>118</v>
      </c>
      <c r="E6429" t="s">
        <v>132</v>
      </c>
      <c r="F6429" t="s">
        <v>5540</v>
      </c>
      <c r="G6429" t="s">
        <v>134</v>
      </c>
      <c r="H6429" t="s">
        <v>135</v>
      </c>
      <c r="I6429" t="s">
        <v>136</v>
      </c>
      <c r="J6429" t="s">
        <v>137</v>
      </c>
      <c r="K6429" t="s">
        <v>138</v>
      </c>
      <c r="L6429" t="s">
        <v>17894</v>
      </c>
      <c r="M6429" t="s">
        <v>17895</v>
      </c>
      <c r="N6429">
        <v>0.37888888799999998</v>
      </c>
      <c r="O6429">
        <v>0</v>
      </c>
      <c r="P6429">
        <v>0</v>
      </c>
      <c r="Q6429">
        <v>18</v>
      </c>
      <c r="R6429">
        <v>8</v>
      </c>
      <c r="S6429">
        <v>14</v>
      </c>
      <c r="T6429">
        <v>0</v>
      </c>
      <c r="U6429">
        <v>10</v>
      </c>
      <c r="V6429">
        <v>0</v>
      </c>
      <c r="W6429">
        <v>0</v>
      </c>
      <c r="X6429">
        <v>0</v>
      </c>
      <c r="Y6429">
        <v>11.962928743110679</v>
      </c>
      <c r="Z6429">
        <v>4.0074755253150203</v>
      </c>
      <c r="AA6429">
        <v>47.99696130097081</v>
      </c>
      <c r="AB6429">
        <v>0</v>
      </c>
      <c r="AC6429">
        <v>220.52425344462131</v>
      </c>
      <c r="AD6429">
        <v>0</v>
      </c>
      <c r="AE6429">
        <v>284.49161901401783</v>
      </c>
    </row>
    <row r="6430" spans="1:31" x14ac:dyDescent="0.3">
      <c r="A6430">
        <v>2702976</v>
      </c>
      <c r="B6430">
        <v>1</v>
      </c>
      <c r="C6430" t="s">
        <v>81</v>
      </c>
      <c r="D6430" t="s">
        <v>126</v>
      </c>
      <c r="E6430" t="s">
        <v>132</v>
      </c>
      <c r="F6430" t="s">
        <v>17896</v>
      </c>
      <c r="G6430" t="s">
        <v>134</v>
      </c>
      <c r="H6430" t="s">
        <v>135</v>
      </c>
      <c r="I6430" t="s">
        <v>136</v>
      </c>
      <c r="J6430" t="s">
        <v>137</v>
      </c>
      <c r="K6430" t="s">
        <v>138</v>
      </c>
      <c r="L6430" t="s">
        <v>17897</v>
      </c>
      <c r="M6430" t="s">
        <v>17898</v>
      </c>
      <c r="N6430">
        <v>0.53916666599999996</v>
      </c>
      <c r="O6430">
        <v>3</v>
      </c>
      <c r="P6430">
        <v>364</v>
      </c>
      <c r="Q6430">
        <v>5</v>
      </c>
      <c r="R6430">
        <v>112</v>
      </c>
      <c r="S6430">
        <v>1</v>
      </c>
      <c r="T6430">
        <v>12</v>
      </c>
      <c r="U6430">
        <v>0</v>
      </c>
      <c r="V6430">
        <v>0</v>
      </c>
      <c r="W6430">
        <v>0.33575709635250006</v>
      </c>
      <c r="X6430">
        <v>11.551876444304252</v>
      </c>
      <c r="Y6430">
        <v>14.458620025284111</v>
      </c>
      <c r="Z6430">
        <v>4.0983394172739995</v>
      </c>
      <c r="AA6430">
        <v>4.012578336020491</v>
      </c>
      <c r="AB6430">
        <v>1.9648216151943752E-2</v>
      </c>
      <c r="AC6430">
        <v>0</v>
      </c>
      <c r="AD6430">
        <v>0</v>
      </c>
      <c r="AE6430">
        <v>34.476819535387293</v>
      </c>
    </row>
    <row r="6431" spans="1:31" x14ac:dyDescent="0.3">
      <c r="A6431">
        <v>2702980</v>
      </c>
      <c r="B6431">
        <v>1</v>
      </c>
      <c r="C6431" t="s">
        <v>81</v>
      </c>
      <c r="D6431" t="s">
        <v>116</v>
      </c>
      <c r="E6431" t="s">
        <v>244</v>
      </c>
      <c r="F6431" t="s">
        <v>17899</v>
      </c>
      <c r="G6431" t="s">
        <v>186</v>
      </c>
      <c r="H6431" t="s">
        <v>187</v>
      </c>
      <c r="I6431" t="s">
        <v>136</v>
      </c>
      <c r="J6431" t="s">
        <v>137</v>
      </c>
      <c r="K6431" t="s">
        <v>138</v>
      </c>
      <c r="L6431" t="s">
        <v>17900</v>
      </c>
      <c r="M6431" t="s">
        <v>17901</v>
      </c>
      <c r="N6431">
        <v>0.82444444400000005</v>
      </c>
      <c r="O6431">
        <v>0</v>
      </c>
      <c r="P6431">
        <v>240</v>
      </c>
      <c r="Q6431">
        <v>0</v>
      </c>
      <c r="R6431">
        <v>12</v>
      </c>
      <c r="S6431">
        <v>0</v>
      </c>
      <c r="T6431">
        <v>46</v>
      </c>
      <c r="U6431">
        <v>0</v>
      </c>
      <c r="V6431">
        <v>0</v>
      </c>
      <c r="W6431">
        <v>0</v>
      </c>
      <c r="X6431">
        <v>21.50265550839584</v>
      </c>
      <c r="Y6431">
        <v>0</v>
      </c>
      <c r="Z6431">
        <v>1.5947757137748115</v>
      </c>
      <c r="AA6431">
        <v>0</v>
      </c>
      <c r="AB6431">
        <v>12.477376489811881</v>
      </c>
      <c r="AC6431">
        <v>0</v>
      </c>
      <c r="AD6431">
        <v>0</v>
      </c>
      <c r="AE6431">
        <v>35.57480771198253</v>
      </c>
    </row>
    <row r="6432" spans="1:31" x14ac:dyDescent="0.3">
      <c r="A6432">
        <v>2702981</v>
      </c>
      <c r="B6432">
        <v>1</v>
      </c>
      <c r="C6432" t="s">
        <v>80</v>
      </c>
      <c r="D6432" t="s">
        <v>97</v>
      </c>
      <c r="E6432" t="s">
        <v>160</v>
      </c>
      <c r="F6432" t="s">
        <v>6150</v>
      </c>
      <c r="G6432" t="s">
        <v>134</v>
      </c>
      <c r="H6432" t="s">
        <v>135</v>
      </c>
      <c r="I6432" t="s">
        <v>169</v>
      </c>
      <c r="J6432" t="s">
        <v>137</v>
      </c>
      <c r="K6432" t="s">
        <v>138</v>
      </c>
      <c r="L6432" t="s">
        <v>17902</v>
      </c>
      <c r="M6432" t="s">
        <v>17903</v>
      </c>
      <c r="N6432">
        <v>4.4444444E-2</v>
      </c>
      <c r="O6432">
        <v>0</v>
      </c>
      <c r="P6432">
        <v>342</v>
      </c>
      <c r="Q6432">
        <v>0</v>
      </c>
      <c r="R6432">
        <v>18</v>
      </c>
      <c r="S6432">
        <v>3</v>
      </c>
      <c r="T6432">
        <v>37</v>
      </c>
      <c r="U6432">
        <v>0</v>
      </c>
      <c r="V6432">
        <v>0</v>
      </c>
      <c r="W6432">
        <v>0</v>
      </c>
      <c r="X6432">
        <v>3.7778774438999094</v>
      </c>
      <c r="Y6432">
        <v>0</v>
      </c>
      <c r="Z6432">
        <v>0.45204431767352904</v>
      </c>
      <c r="AA6432">
        <v>1.7699888845897958</v>
      </c>
      <c r="AB6432">
        <v>1.4955643499541247</v>
      </c>
      <c r="AC6432">
        <v>0</v>
      </c>
      <c r="AD6432">
        <v>0</v>
      </c>
      <c r="AE6432">
        <v>7.495474996117359</v>
      </c>
    </row>
    <row r="6433" spans="1:31" x14ac:dyDescent="0.3">
      <c r="A6433">
        <v>2702982</v>
      </c>
      <c r="B6433">
        <v>1</v>
      </c>
      <c r="C6433" t="s">
        <v>81</v>
      </c>
      <c r="D6433" t="s">
        <v>118</v>
      </c>
      <c r="E6433" t="s">
        <v>132</v>
      </c>
      <c r="F6433" t="s">
        <v>17904</v>
      </c>
      <c r="G6433" t="s">
        <v>134</v>
      </c>
      <c r="H6433" t="s">
        <v>135</v>
      </c>
      <c r="I6433" t="s">
        <v>169</v>
      </c>
      <c r="J6433" t="s">
        <v>137</v>
      </c>
      <c r="K6433" t="s">
        <v>138</v>
      </c>
      <c r="L6433" t="s">
        <v>17905</v>
      </c>
      <c r="M6433" t="s">
        <v>17906</v>
      </c>
      <c r="N6433">
        <v>1.0277777E-2</v>
      </c>
      <c r="O6433">
        <v>2</v>
      </c>
      <c r="P6433">
        <v>466</v>
      </c>
      <c r="Q6433">
        <v>49</v>
      </c>
      <c r="R6433">
        <v>70</v>
      </c>
      <c r="S6433">
        <v>20</v>
      </c>
      <c r="T6433">
        <v>52</v>
      </c>
      <c r="U6433">
        <v>0</v>
      </c>
      <c r="V6433">
        <v>0</v>
      </c>
      <c r="W6433">
        <v>7.2700473669030556E-3</v>
      </c>
      <c r="X6433">
        <v>1.0124140429915098</v>
      </c>
      <c r="Y6433">
        <v>1.2927361479909547</v>
      </c>
      <c r="Z6433">
        <v>0.5315324212891428</v>
      </c>
      <c r="AA6433">
        <v>1.5096172709398956</v>
      </c>
      <c r="AB6433">
        <v>0.27837186684340781</v>
      </c>
      <c r="AC6433">
        <v>0</v>
      </c>
      <c r="AD6433">
        <v>0</v>
      </c>
      <c r="AE6433">
        <v>4.6319417974218133</v>
      </c>
    </row>
    <row r="6434" spans="1:31" x14ac:dyDescent="0.3">
      <c r="A6434">
        <v>2702984</v>
      </c>
      <c r="B6434">
        <v>1</v>
      </c>
      <c r="C6434" t="s">
        <v>80</v>
      </c>
      <c r="D6434" t="s">
        <v>105</v>
      </c>
      <c r="E6434" t="s">
        <v>160</v>
      </c>
      <c r="F6434" t="s">
        <v>15799</v>
      </c>
      <c r="G6434" t="s">
        <v>134</v>
      </c>
      <c r="H6434" t="s">
        <v>135</v>
      </c>
      <c r="I6434" t="s">
        <v>136</v>
      </c>
      <c r="J6434" t="s">
        <v>137</v>
      </c>
      <c r="K6434" t="s">
        <v>138</v>
      </c>
      <c r="L6434" t="s">
        <v>17907</v>
      </c>
      <c r="M6434" t="s">
        <v>17908</v>
      </c>
      <c r="N6434">
        <v>0.35361111099999998</v>
      </c>
      <c r="O6434">
        <v>22</v>
      </c>
      <c r="P6434">
        <v>196</v>
      </c>
      <c r="Q6434">
        <v>7</v>
      </c>
      <c r="R6434">
        <v>0</v>
      </c>
      <c r="S6434">
        <v>15</v>
      </c>
      <c r="T6434">
        <v>0</v>
      </c>
      <c r="U6434">
        <v>1</v>
      </c>
      <c r="V6434">
        <v>0</v>
      </c>
      <c r="W6434">
        <v>4.235484027110811</v>
      </c>
      <c r="X6434">
        <v>14.406200429491145</v>
      </c>
      <c r="Y6434">
        <v>3.8389033307790537</v>
      </c>
      <c r="Z6434">
        <v>0</v>
      </c>
      <c r="AA6434">
        <v>28.508045752115287</v>
      </c>
      <c r="AB6434">
        <v>0</v>
      </c>
      <c r="AC6434">
        <v>18.222907438816666</v>
      </c>
      <c r="AD6434">
        <v>0</v>
      </c>
      <c r="AE6434">
        <v>69.211540978312968</v>
      </c>
    </row>
    <row r="6435" spans="1:31" x14ac:dyDescent="0.3">
      <c r="A6435">
        <v>2702995</v>
      </c>
      <c r="B6435">
        <v>1</v>
      </c>
      <c r="C6435" t="s">
        <v>80</v>
      </c>
      <c r="D6435" t="s">
        <v>102</v>
      </c>
      <c r="E6435" t="s">
        <v>145</v>
      </c>
      <c r="F6435" t="s">
        <v>17909</v>
      </c>
      <c r="G6435" t="s">
        <v>232</v>
      </c>
      <c r="H6435" t="s">
        <v>135</v>
      </c>
      <c r="I6435" t="s">
        <v>136</v>
      </c>
      <c r="J6435" t="s">
        <v>137</v>
      </c>
      <c r="K6435" t="s">
        <v>138</v>
      </c>
      <c r="L6435" t="s">
        <v>17910</v>
      </c>
      <c r="M6435" t="s">
        <v>17911</v>
      </c>
      <c r="N6435">
        <v>1.3152777769999999</v>
      </c>
      <c r="O6435">
        <v>0</v>
      </c>
      <c r="P6435">
        <v>63</v>
      </c>
      <c r="Q6435">
        <v>0</v>
      </c>
      <c r="R6435">
        <v>1</v>
      </c>
      <c r="S6435">
        <v>0</v>
      </c>
      <c r="T6435">
        <v>2</v>
      </c>
      <c r="U6435">
        <v>0</v>
      </c>
      <c r="V6435">
        <v>0</v>
      </c>
      <c r="W6435">
        <v>0</v>
      </c>
      <c r="X6435">
        <v>5.981248560644417</v>
      </c>
      <c r="Y6435">
        <v>0</v>
      </c>
      <c r="Z6435">
        <v>1.4538645306611109</v>
      </c>
      <c r="AA6435">
        <v>0</v>
      </c>
      <c r="AB6435">
        <v>1.6525437388200002</v>
      </c>
      <c r="AC6435">
        <v>0</v>
      </c>
      <c r="AD6435">
        <v>0</v>
      </c>
      <c r="AE6435">
        <v>9.0876568301255283</v>
      </c>
    </row>
    <row r="6436" spans="1:31" x14ac:dyDescent="0.3">
      <c r="A6436">
        <v>2703001</v>
      </c>
      <c r="B6436">
        <v>1</v>
      </c>
      <c r="C6436" t="s">
        <v>80</v>
      </c>
      <c r="D6436" t="s">
        <v>83</v>
      </c>
      <c r="E6436" t="s">
        <v>145</v>
      </c>
      <c r="F6436" t="s">
        <v>17912</v>
      </c>
      <c r="G6436" t="s">
        <v>409</v>
      </c>
      <c r="H6436" t="s">
        <v>135</v>
      </c>
      <c r="I6436" t="s">
        <v>136</v>
      </c>
      <c r="J6436" t="s">
        <v>137</v>
      </c>
      <c r="K6436" t="s">
        <v>138</v>
      </c>
      <c r="L6436" t="s">
        <v>17913</v>
      </c>
      <c r="M6436" t="s">
        <v>17914</v>
      </c>
      <c r="N6436">
        <v>1.0277777770000001</v>
      </c>
      <c r="O6436">
        <v>0</v>
      </c>
      <c r="P6436">
        <v>82</v>
      </c>
      <c r="Q6436">
        <v>0</v>
      </c>
      <c r="R6436">
        <v>0</v>
      </c>
      <c r="S6436">
        <v>0</v>
      </c>
      <c r="T6436">
        <v>34</v>
      </c>
      <c r="U6436">
        <v>0</v>
      </c>
      <c r="V6436">
        <v>0</v>
      </c>
      <c r="W6436">
        <v>0</v>
      </c>
      <c r="X6436">
        <v>15.459181700375888</v>
      </c>
      <c r="Y6436">
        <v>0</v>
      </c>
      <c r="Z6436">
        <v>0</v>
      </c>
      <c r="AA6436">
        <v>0</v>
      </c>
      <c r="AB6436">
        <v>43.40664038016039</v>
      </c>
      <c r="AC6436">
        <v>0</v>
      </c>
      <c r="AD6436">
        <v>0</v>
      </c>
      <c r="AE6436">
        <v>58.865822080536276</v>
      </c>
    </row>
    <row r="6437" spans="1:31" x14ac:dyDescent="0.3">
      <c r="A6437">
        <v>2703006</v>
      </c>
      <c r="B6437">
        <v>1</v>
      </c>
      <c r="C6437" t="s">
        <v>81</v>
      </c>
      <c r="D6437" t="s">
        <v>118</v>
      </c>
      <c r="E6437" t="s">
        <v>132</v>
      </c>
      <c r="F6437" t="s">
        <v>4899</v>
      </c>
      <c r="G6437" t="s">
        <v>134</v>
      </c>
      <c r="H6437" t="s">
        <v>135</v>
      </c>
      <c r="I6437" t="s">
        <v>169</v>
      </c>
      <c r="J6437" t="s">
        <v>137</v>
      </c>
      <c r="K6437" t="s">
        <v>138</v>
      </c>
      <c r="L6437" t="s">
        <v>17915</v>
      </c>
      <c r="M6437" t="s">
        <v>17908</v>
      </c>
      <c r="N6437">
        <v>8.3333330000000001E-3</v>
      </c>
      <c r="O6437">
        <v>0</v>
      </c>
      <c r="P6437">
        <v>0</v>
      </c>
      <c r="Q6437">
        <v>18</v>
      </c>
      <c r="R6437">
        <v>0</v>
      </c>
      <c r="S6437">
        <v>12</v>
      </c>
      <c r="T6437">
        <v>0</v>
      </c>
      <c r="U6437">
        <v>10</v>
      </c>
      <c r="V6437">
        <v>0</v>
      </c>
      <c r="W6437">
        <v>0</v>
      </c>
      <c r="X6437">
        <v>0</v>
      </c>
      <c r="Y6437">
        <v>0.26311426854349002</v>
      </c>
      <c r="Z6437">
        <v>0</v>
      </c>
      <c r="AA6437">
        <v>1.0275174541687666</v>
      </c>
      <c r="AB6437">
        <v>0</v>
      </c>
      <c r="AC6437">
        <v>4.8502401784007629</v>
      </c>
      <c r="AD6437">
        <v>0</v>
      </c>
      <c r="AE6437">
        <v>6.1408719011130195</v>
      </c>
    </row>
    <row r="6438" spans="1:31" x14ac:dyDescent="0.3">
      <c r="A6438">
        <v>2703008</v>
      </c>
      <c r="B6438">
        <v>1</v>
      </c>
      <c r="C6438" t="s">
        <v>80</v>
      </c>
      <c r="D6438" t="s">
        <v>102</v>
      </c>
      <c r="E6438" t="s">
        <v>160</v>
      </c>
      <c r="F6438" t="s">
        <v>7044</v>
      </c>
      <c r="G6438" t="s">
        <v>134</v>
      </c>
      <c r="H6438" t="s">
        <v>135</v>
      </c>
      <c r="I6438" t="s">
        <v>136</v>
      </c>
      <c r="J6438" t="s">
        <v>137</v>
      </c>
      <c r="K6438" t="s">
        <v>138</v>
      </c>
      <c r="L6438" t="s">
        <v>17916</v>
      </c>
      <c r="M6438" t="s">
        <v>17917</v>
      </c>
      <c r="N6438">
        <v>8.8611111000000006E-2</v>
      </c>
      <c r="O6438">
        <v>1</v>
      </c>
      <c r="P6438">
        <v>1063</v>
      </c>
      <c r="Q6438">
        <v>2</v>
      </c>
      <c r="R6438">
        <v>18</v>
      </c>
      <c r="S6438">
        <v>9</v>
      </c>
      <c r="T6438">
        <v>84</v>
      </c>
      <c r="U6438">
        <v>0</v>
      </c>
      <c r="V6438">
        <v>0</v>
      </c>
      <c r="W6438">
        <v>3.13948233415242E-2</v>
      </c>
      <c r="X6438">
        <v>10.574980683618147</v>
      </c>
      <c r="Y6438">
        <v>7.6754761229098342E-2</v>
      </c>
      <c r="Z6438">
        <v>1.3216589364351365</v>
      </c>
      <c r="AA6438">
        <v>10.979306504659462</v>
      </c>
      <c r="AB6438">
        <v>2.9506937752358979</v>
      </c>
      <c r="AC6438">
        <v>0</v>
      </c>
      <c r="AD6438">
        <v>0</v>
      </c>
      <c r="AE6438">
        <v>25.934789484519264</v>
      </c>
    </row>
    <row r="6439" spans="1:31" x14ac:dyDescent="0.3">
      <c r="A6439">
        <v>2703012</v>
      </c>
      <c r="B6439">
        <v>1</v>
      </c>
      <c r="C6439" t="s">
        <v>81</v>
      </c>
      <c r="D6439" t="s">
        <v>113</v>
      </c>
      <c r="E6439" t="s">
        <v>145</v>
      </c>
      <c r="F6439" t="s">
        <v>17918</v>
      </c>
      <c r="G6439" t="s">
        <v>176</v>
      </c>
      <c r="H6439" t="s">
        <v>135</v>
      </c>
      <c r="I6439" t="s">
        <v>136</v>
      </c>
      <c r="J6439" t="s">
        <v>137</v>
      </c>
      <c r="K6439" t="s">
        <v>138</v>
      </c>
      <c r="L6439" t="s">
        <v>17919</v>
      </c>
      <c r="M6439" t="s">
        <v>17920</v>
      </c>
      <c r="N6439">
        <v>0.73361111099999998</v>
      </c>
      <c r="O6439">
        <v>0</v>
      </c>
      <c r="P6439">
        <v>0</v>
      </c>
      <c r="Q6439">
        <v>0</v>
      </c>
      <c r="R6439">
        <v>0</v>
      </c>
      <c r="S6439">
        <v>1</v>
      </c>
      <c r="T6439">
        <v>0</v>
      </c>
      <c r="U6439">
        <v>0</v>
      </c>
      <c r="V6439">
        <v>0</v>
      </c>
      <c r="W6439">
        <v>0</v>
      </c>
      <c r="X6439">
        <v>0</v>
      </c>
      <c r="Y6439">
        <v>0</v>
      </c>
      <c r="Z6439">
        <v>0</v>
      </c>
      <c r="AA6439">
        <v>152.63391781209967</v>
      </c>
      <c r="AB6439">
        <v>0</v>
      </c>
      <c r="AC6439">
        <v>0</v>
      </c>
      <c r="AD6439">
        <v>0</v>
      </c>
      <c r="AE6439">
        <v>152.63391781209967</v>
      </c>
    </row>
    <row r="6440" spans="1:31" x14ac:dyDescent="0.3">
      <c r="A6440">
        <v>2703018</v>
      </c>
      <c r="B6440">
        <v>1</v>
      </c>
      <c r="C6440" t="s">
        <v>80</v>
      </c>
      <c r="D6440" t="s">
        <v>90</v>
      </c>
      <c r="E6440" t="s">
        <v>184</v>
      </c>
      <c r="F6440" t="s">
        <v>17921</v>
      </c>
      <c r="G6440" t="s">
        <v>409</v>
      </c>
      <c r="H6440" t="s">
        <v>187</v>
      </c>
      <c r="I6440" t="s">
        <v>136</v>
      </c>
      <c r="J6440" t="s">
        <v>137</v>
      </c>
      <c r="K6440" t="s">
        <v>138</v>
      </c>
      <c r="L6440" t="s">
        <v>17922</v>
      </c>
      <c r="M6440" t="s">
        <v>17923</v>
      </c>
      <c r="N6440">
        <v>0.59388888799999995</v>
      </c>
      <c r="O6440">
        <v>0</v>
      </c>
      <c r="P6440">
        <v>0</v>
      </c>
      <c r="Q6440">
        <v>0</v>
      </c>
      <c r="R6440">
        <v>0</v>
      </c>
      <c r="S6440">
        <v>0</v>
      </c>
      <c r="T6440">
        <v>5</v>
      </c>
      <c r="U6440">
        <v>0</v>
      </c>
      <c r="V6440">
        <v>0</v>
      </c>
      <c r="W6440">
        <v>0</v>
      </c>
      <c r="X6440">
        <v>0</v>
      </c>
      <c r="Y6440">
        <v>0</v>
      </c>
      <c r="Z6440">
        <v>0</v>
      </c>
      <c r="AA6440">
        <v>0</v>
      </c>
      <c r="AB6440">
        <v>10.274930706835701</v>
      </c>
      <c r="AC6440">
        <v>0</v>
      </c>
      <c r="AD6440">
        <v>0</v>
      </c>
      <c r="AE6440">
        <v>10.274930706835701</v>
      </c>
    </row>
    <row r="6441" spans="1:31" x14ac:dyDescent="0.3">
      <c r="A6441">
        <v>2703032</v>
      </c>
      <c r="B6441">
        <v>1</v>
      </c>
      <c r="C6441" t="s">
        <v>80</v>
      </c>
      <c r="D6441" t="s">
        <v>102</v>
      </c>
      <c r="E6441" t="s">
        <v>145</v>
      </c>
      <c r="F6441" t="s">
        <v>3586</v>
      </c>
      <c r="G6441" t="s">
        <v>409</v>
      </c>
      <c r="H6441" t="s">
        <v>135</v>
      </c>
      <c r="I6441" t="s">
        <v>169</v>
      </c>
      <c r="J6441" t="s">
        <v>137</v>
      </c>
      <c r="K6441" t="s">
        <v>138</v>
      </c>
      <c r="L6441" t="s">
        <v>17924</v>
      </c>
      <c r="M6441" t="s">
        <v>17925</v>
      </c>
      <c r="N6441">
        <v>1.4999999999999999E-2</v>
      </c>
      <c r="O6441">
        <v>0</v>
      </c>
      <c r="P6441">
        <v>117</v>
      </c>
      <c r="Q6441">
        <v>1</v>
      </c>
      <c r="R6441">
        <v>86</v>
      </c>
      <c r="S6441">
        <v>3</v>
      </c>
      <c r="T6441">
        <v>39</v>
      </c>
      <c r="U6441">
        <v>0</v>
      </c>
      <c r="V6441">
        <v>0</v>
      </c>
      <c r="W6441">
        <v>0</v>
      </c>
      <c r="X6441">
        <v>0.31745720784054893</v>
      </c>
      <c r="Y6441">
        <v>9.6778850088264021E-2</v>
      </c>
      <c r="Z6441">
        <v>0.77815664486206471</v>
      </c>
      <c r="AA6441">
        <v>7.9690606406827499E-2</v>
      </c>
      <c r="AB6441">
        <v>0.42502000527347861</v>
      </c>
      <c r="AC6441">
        <v>0</v>
      </c>
      <c r="AD6441">
        <v>0</v>
      </c>
      <c r="AE6441">
        <v>1.6971033144711836</v>
      </c>
    </row>
    <row r="6442" spans="1:31" x14ac:dyDescent="0.3">
      <c r="A6442">
        <v>2702931</v>
      </c>
      <c r="B6442">
        <v>1</v>
      </c>
      <c r="C6442" t="s">
        <v>80</v>
      </c>
      <c r="D6442" t="s">
        <v>95</v>
      </c>
      <c r="E6442" t="s">
        <v>145</v>
      </c>
      <c r="F6442" t="s">
        <v>17926</v>
      </c>
      <c r="G6442" t="s">
        <v>2196</v>
      </c>
      <c r="H6442" t="s">
        <v>135</v>
      </c>
      <c r="I6442" t="s">
        <v>136</v>
      </c>
      <c r="J6442" t="s">
        <v>137</v>
      </c>
      <c r="K6442" t="s">
        <v>138</v>
      </c>
      <c r="L6442" t="s">
        <v>17927</v>
      </c>
      <c r="M6442" t="s">
        <v>17928</v>
      </c>
      <c r="N6442">
        <v>1.9275</v>
      </c>
      <c r="O6442">
        <v>0</v>
      </c>
      <c r="P6442">
        <v>249</v>
      </c>
      <c r="Q6442">
        <v>0</v>
      </c>
      <c r="R6442">
        <v>1</v>
      </c>
      <c r="S6442">
        <v>0</v>
      </c>
      <c r="T6442">
        <v>12</v>
      </c>
      <c r="U6442">
        <v>0</v>
      </c>
      <c r="V6442">
        <v>0</v>
      </c>
      <c r="W6442">
        <v>0</v>
      </c>
      <c r="X6442">
        <v>60.105934824163647</v>
      </c>
      <c r="Y6442">
        <v>0</v>
      </c>
      <c r="Z6442">
        <v>2.0560840512766667</v>
      </c>
      <c r="AA6442">
        <v>0</v>
      </c>
      <c r="AB6442">
        <v>5.5727383361445035</v>
      </c>
      <c r="AC6442">
        <v>0</v>
      </c>
      <c r="AD6442">
        <v>0</v>
      </c>
      <c r="AE6442">
        <v>67.734757211584821</v>
      </c>
    </row>
    <row r="6443" spans="1:31" x14ac:dyDescent="0.3">
      <c r="A6443">
        <v>2702965</v>
      </c>
      <c r="B6443">
        <v>1</v>
      </c>
      <c r="C6443" t="s">
        <v>80</v>
      </c>
      <c r="D6443" t="s">
        <v>83</v>
      </c>
      <c r="E6443" t="s">
        <v>145</v>
      </c>
      <c r="F6443" t="s">
        <v>14817</v>
      </c>
      <c r="G6443" t="s">
        <v>346</v>
      </c>
      <c r="H6443" t="s">
        <v>135</v>
      </c>
      <c r="I6443" t="s">
        <v>136</v>
      </c>
      <c r="J6443" t="s">
        <v>137</v>
      </c>
      <c r="K6443" t="s">
        <v>166</v>
      </c>
      <c r="L6443" t="s">
        <v>17929</v>
      </c>
      <c r="M6443" t="s">
        <v>17930</v>
      </c>
      <c r="N6443">
        <v>2.3505555550000001</v>
      </c>
      <c r="O6443">
        <v>1</v>
      </c>
      <c r="P6443">
        <v>0</v>
      </c>
      <c r="Q6443">
        <v>0</v>
      </c>
      <c r="R6443">
        <v>0</v>
      </c>
      <c r="S6443">
        <v>20</v>
      </c>
      <c r="T6443">
        <v>24</v>
      </c>
      <c r="U6443">
        <v>6</v>
      </c>
      <c r="V6443">
        <v>1</v>
      </c>
      <c r="W6443">
        <v>1.7181120352906023</v>
      </c>
      <c r="X6443">
        <v>0</v>
      </c>
      <c r="Y6443">
        <v>0</v>
      </c>
      <c r="Z6443">
        <v>0</v>
      </c>
      <c r="AA6443">
        <v>276.81931971971068</v>
      </c>
      <c r="AB6443">
        <v>130.19644098299653</v>
      </c>
      <c r="AC6443">
        <v>680.58831840082019</v>
      </c>
      <c r="AD6443">
        <v>34.632255469469783</v>
      </c>
      <c r="AE6443">
        <v>1123.9544466082878</v>
      </c>
    </row>
    <row r="6444" spans="1:31" x14ac:dyDescent="0.3">
      <c r="A6444">
        <v>2702986</v>
      </c>
      <c r="B6444">
        <v>1</v>
      </c>
      <c r="C6444" t="s">
        <v>80</v>
      </c>
      <c r="D6444" t="s">
        <v>105</v>
      </c>
      <c r="E6444" t="s">
        <v>145</v>
      </c>
      <c r="F6444" t="s">
        <v>17931</v>
      </c>
      <c r="G6444" t="s">
        <v>134</v>
      </c>
      <c r="H6444" t="s">
        <v>135</v>
      </c>
      <c r="I6444" t="s">
        <v>136</v>
      </c>
      <c r="J6444" t="s">
        <v>137</v>
      </c>
      <c r="K6444" t="s">
        <v>138</v>
      </c>
      <c r="L6444" t="s">
        <v>17932</v>
      </c>
      <c r="M6444" t="s">
        <v>17933</v>
      </c>
      <c r="N6444">
        <v>0.83499999999999996</v>
      </c>
      <c r="O6444">
        <v>0</v>
      </c>
      <c r="P6444">
        <v>266</v>
      </c>
      <c r="Q6444">
        <v>0</v>
      </c>
      <c r="R6444">
        <v>0</v>
      </c>
      <c r="S6444">
        <v>0</v>
      </c>
      <c r="T6444">
        <v>23</v>
      </c>
      <c r="U6444">
        <v>0</v>
      </c>
      <c r="V6444">
        <v>0</v>
      </c>
      <c r="W6444">
        <v>0</v>
      </c>
      <c r="X6444">
        <v>59.017950440632951</v>
      </c>
      <c r="Y6444">
        <v>0</v>
      </c>
      <c r="Z6444">
        <v>0</v>
      </c>
      <c r="AA6444">
        <v>0</v>
      </c>
      <c r="AB6444">
        <v>81.392484288956055</v>
      </c>
      <c r="AC6444">
        <v>0</v>
      </c>
      <c r="AD6444">
        <v>0</v>
      </c>
      <c r="AE6444">
        <v>140.41043472958901</v>
      </c>
    </row>
    <row r="6445" spans="1:31" x14ac:dyDescent="0.3">
      <c r="A6445">
        <v>2702997</v>
      </c>
      <c r="B6445">
        <v>1</v>
      </c>
      <c r="C6445" t="s">
        <v>80</v>
      </c>
      <c r="D6445" t="s">
        <v>82</v>
      </c>
      <c r="E6445" t="s">
        <v>213</v>
      </c>
      <c r="F6445" t="s">
        <v>17934</v>
      </c>
      <c r="G6445" t="s">
        <v>688</v>
      </c>
      <c r="H6445" t="s">
        <v>187</v>
      </c>
      <c r="I6445" t="s">
        <v>136</v>
      </c>
      <c r="J6445" t="s">
        <v>137</v>
      </c>
      <c r="K6445" t="s">
        <v>138</v>
      </c>
      <c r="L6445" t="s">
        <v>17935</v>
      </c>
      <c r="M6445" t="s">
        <v>17936</v>
      </c>
      <c r="N6445">
        <v>1.4350000000000001</v>
      </c>
      <c r="O6445">
        <v>0</v>
      </c>
      <c r="P6445">
        <v>1</v>
      </c>
      <c r="Q6445">
        <v>0</v>
      </c>
      <c r="R6445">
        <v>0</v>
      </c>
      <c r="S6445">
        <v>0</v>
      </c>
      <c r="T6445">
        <v>0</v>
      </c>
      <c r="U6445">
        <v>0</v>
      </c>
      <c r="V6445">
        <v>0</v>
      </c>
      <c r="W6445">
        <v>0</v>
      </c>
      <c r="X6445">
        <v>0.12165350936067691</v>
      </c>
      <c r="Y6445">
        <v>0</v>
      </c>
      <c r="Z6445">
        <v>0</v>
      </c>
      <c r="AA6445">
        <v>0</v>
      </c>
      <c r="AB6445">
        <v>0</v>
      </c>
      <c r="AC6445">
        <v>0</v>
      </c>
      <c r="AD6445">
        <v>0</v>
      </c>
      <c r="AE6445">
        <v>0.12165350936067691</v>
      </c>
    </row>
    <row r="6446" spans="1:31" x14ac:dyDescent="0.3">
      <c r="A6446">
        <v>2702931</v>
      </c>
      <c r="B6446">
        <v>2</v>
      </c>
      <c r="C6446" t="s">
        <v>80</v>
      </c>
      <c r="D6446" t="s">
        <v>95</v>
      </c>
      <c r="E6446" t="s">
        <v>132</v>
      </c>
      <c r="F6446" t="s">
        <v>12520</v>
      </c>
      <c r="G6446" t="s">
        <v>2196</v>
      </c>
      <c r="H6446" t="s">
        <v>135</v>
      </c>
      <c r="I6446" t="s">
        <v>136</v>
      </c>
      <c r="J6446" t="s">
        <v>137</v>
      </c>
      <c r="K6446" t="s">
        <v>138</v>
      </c>
      <c r="L6446" t="s">
        <v>17928</v>
      </c>
      <c r="M6446" t="s">
        <v>17937</v>
      </c>
      <c r="N6446">
        <v>1.9097222220000001</v>
      </c>
      <c r="O6446">
        <v>1</v>
      </c>
      <c r="P6446">
        <v>660</v>
      </c>
      <c r="Q6446">
        <v>3</v>
      </c>
      <c r="R6446">
        <v>21</v>
      </c>
      <c r="S6446">
        <v>4</v>
      </c>
      <c r="T6446">
        <v>35</v>
      </c>
      <c r="U6446">
        <v>0</v>
      </c>
      <c r="V6446">
        <v>0</v>
      </c>
      <c r="W6446">
        <v>0.42290120133916664</v>
      </c>
      <c r="X6446">
        <v>181.22191670080718</v>
      </c>
      <c r="Y6446">
        <v>6.8277718608937725</v>
      </c>
      <c r="Z6446">
        <v>22.672605792806266</v>
      </c>
      <c r="AA6446">
        <v>181.71886808198749</v>
      </c>
      <c r="AB6446">
        <v>29.861528634806046</v>
      </c>
      <c r="AC6446">
        <v>0</v>
      </c>
      <c r="AD6446">
        <v>0</v>
      </c>
      <c r="AE6446">
        <v>422.72559227263991</v>
      </c>
    </row>
    <row r="6447" spans="1:31" x14ac:dyDescent="0.3">
      <c r="A6447">
        <v>2703005</v>
      </c>
      <c r="B6447">
        <v>1</v>
      </c>
      <c r="C6447" t="s">
        <v>80</v>
      </c>
      <c r="D6447" t="s">
        <v>99</v>
      </c>
      <c r="E6447" t="s">
        <v>132</v>
      </c>
      <c r="F6447" t="s">
        <v>4057</v>
      </c>
      <c r="G6447" t="s">
        <v>134</v>
      </c>
      <c r="H6447" t="s">
        <v>135</v>
      </c>
      <c r="I6447" t="s">
        <v>136</v>
      </c>
      <c r="J6447" t="s">
        <v>137</v>
      </c>
      <c r="K6447" t="s">
        <v>138</v>
      </c>
      <c r="L6447" t="s">
        <v>17938</v>
      </c>
      <c r="M6447" t="s">
        <v>17939</v>
      </c>
      <c r="N6447">
        <v>1.311666666</v>
      </c>
      <c r="O6447">
        <v>0</v>
      </c>
      <c r="P6447">
        <v>0</v>
      </c>
      <c r="Q6447">
        <v>0</v>
      </c>
      <c r="R6447">
        <v>0</v>
      </c>
      <c r="S6447">
        <v>5</v>
      </c>
      <c r="T6447">
        <v>0</v>
      </c>
      <c r="U6447">
        <v>0</v>
      </c>
      <c r="V6447">
        <v>0</v>
      </c>
      <c r="W6447">
        <v>0</v>
      </c>
      <c r="X6447">
        <v>0</v>
      </c>
      <c r="Y6447">
        <v>0</v>
      </c>
      <c r="Z6447">
        <v>0</v>
      </c>
      <c r="AA6447">
        <v>304.25315969807588</v>
      </c>
      <c r="AB6447">
        <v>0</v>
      </c>
      <c r="AC6447">
        <v>0</v>
      </c>
      <c r="AD6447">
        <v>0</v>
      </c>
      <c r="AE6447">
        <v>304.25315969807588</v>
      </c>
    </row>
    <row r="6448" spans="1:31" x14ac:dyDescent="0.3">
      <c r="A6448">
        <v>2703017</v>
      </c>
      <c r="B6448">
        <v>1</v>
      </c>
      <c r="C6448" t="s">
        <v>81</v>
      </c>
      <c r="D6448" t="s">
        <v>119</v>
      </c>
      <c r="E6448" t="s">
        <v>213</v>
      </c>
      <c r="F6448" t="s">
        <v>17940</v>
      </c>
      <c r="G6448" t="s">
        <v>688</v>
      </c>
      <c r="H6448" t="s">
        <v>187</v>
      </c>
      <c r="I6448" t="s">
        <v>136</v>
      </c>
      <c r="J6448" t="s">
        <v>137</v>
      </c>
      <c r="K6448" t="s">
        <v>138</v>
      </c>
      <c r="L6448" t="s">
        <v>17941</v>
      </c>
      <c r="M6448" t="s">
        <v>17942</v>
      </c>
      <c r="N6448">
        <v>1.902222222</v>
      </c>
      <c r="O6448">
        <v>0</v>
      </c>
      <c r="P6448">
        <v>1</v>
      </c>
      <c r="Q6448">
        <v>0</v>
      </c>
      <c r="R6448">
        <v>0</v>
      </c>
      <c r="S6448">
        <v>0</v>
      </c>
      <c r="T6448">
        <v>0</v>
      </c>
      <c r="U6448">
        <v>0</v>
      </c>
      <c r="V6448">
        <v>0</v>
      </c>
      <c r="W6448">
        <v>0</v>
      </c>
      <c r="X6448">
        <v>0.33612406546388246</v>
      </c>
      <c r="Y6448">
        <v>0</v>
      </c>
      <c r="Z6448">
        <v>0</v>
      </c>
      <c r="AA6448">
        <v>0</v>
      </c>
      <c r="AB6448">
        <v>0</v>
      </c>
      <c r="AC6448">
        <v>0</v>
      </c>
      <c r="AD6448">
        <v>0</v>
      </c>
      <c r="AE6448">
        <v>0.33612406546388246</v>
      </c>
    </row>
    <row r="6449" spans="1:31" x14ac:dyDescent="0.3">
      <c r="A6449">
        <v>2703021</v>
      </c>
      <c r="B6449">
        <v>1</v>
      </c>
      <c r="C6449" t="s">
        <v>81</v>
      </c>
      <c r="D6449" t="s">
        <v>121</v>
      </c>
      <c r="E6449" t="s">
        <v>132</v>
      </c>
      <c r="F6449" t="s">
        <v>17943</v>
      </c>
      <c r="G6449" t="s">
        <v>134</v>
      </c>
      <c r="H6449" t="s">
        <v>135</v>
      </c>
      <c r="I6449" t="s">
        <v>136</v>
      </c>
      <c r="J6449" t="s">
        <v>137</v>
      </c>
      <c r="K6449" t="s">
        <v>138</v>
      </c>
      <c r="L6449" t="s">
        <v>17944</v>
      </c>
      <c r="M6449" t="s">
        <v>17945</v>
      </c>
      <c r="N6449">
        <v>0.43055555499999998</v>
      </c>
      <c r="O6449">
        <v>4</v>
      </c>
      <c r="P6449">
        <v>1039</v>
      </c>
      <c r="Q6449">
        <v>1</v>
      </c>
      <c r="R6449">
        <v>53</v>
      </c>
      <c r="S6449">
        <v>1</v>
      </c>
      <c r="T6449">
        <v>73</v>
      </c>
      <c r="U6449">
        <v>0</v>
      </c>
      <c r="V6449">
        <v>0</v>
      </c>
      <c r="W6449">
        <v>0.37898901200000001</v>
      </c>
      <c r="X6449">
        <v>45.025021694284348</v>
      </c>
      <c r="Y6449">
        <v>0.17331961746406668</v>
      </c>
      <c r="Z6449">
        <v>3.8401377072689002</v>
      </c>
      <c r="AA6449">
        <v>0.20754214488428474</v>
      </c>
      <c r="AB6449">
        <v>8.5786986607316447</v>
      </c>
      <c r="AC6449">
        <v>0</v>
      </c>
      <c r="AD6449">
        <v>0</v>
      </c>
      <c r="AE6449">
        <v>58.203708836633247</v>
      </c>
    </row>
    <row r="6450" spans="1:31" x14ac:dyDescent="0.3">
      <c r="A6450">
        <v>2703038</v>
      </c>
      <c r="B6450">
        <v>1</v>
      </c>
      <c r="C6450" t="s">
        <v>80</v>
      </c>
      <c r="D6450" t="s">
        <v>107</v>
      </c>
      <c r="E6450" t="s">
        <v>184</v>
      </c>
      <c r="F6450" t="s">
        <v>17946</v>
      </c>
      <c r="G6450" t="s">
        <v>409</v>
      </c>
      <c r="H6450" t="s">
        <v>187</v>
      </c>
      <c r="I6450" t="s">
        <v>136</v>
      </c>
      <c r="J6450" t="s">
        <v>137</v>
      </c>
      <c r="K6450" t="s">
        <v>138</v>
      </c>
      <c r="L6450" t="s">
        <v>17947</v>
      </c>
      <c r="M6450" t="s">
        <v>17948</v>
      </c>
      <c r="N6450">
        <v>1.486388888</v>
      </c>
      <c r="O6450">
        <v>0</v>
      </c>
      <c r="P6450">
        <v>14</v>
      </c>
      <c r="Q6450">
        <v>0</v>
      </c>
      <c r="R6450">
        <v>0</v>
      </c>
      <c r="S6450">
        <v>0</v>
      </c>
      <c r="T6450">
        <v>0</v>
      </c>
      <c r="U6450">
        <v>0</v>
      </c>
      <c r="V6450">
        <v>0</v>
      </c>
      <c r="W6450">
        <v>0</v>
      </c>
      <c r="X6450">
        <v>2.7327423003008682</v>
      </c>
      <c r="Y6450">
        <v>0</v>
      </c>
      <c r="Z6450">
        <v>0</v>
      </c>
      <c r="AA6450">
        <v>0</v>
      </c>
      <c r="AB6450">
        <v>0</v>
      </c>
      <c r="AC6450">
        <v>0</v>
      </c>
      <c r="AD6450">
        <v>0</v>
      </c>
      <c r="AE6450">
        <v>2.7327423003008682</v>
      </c>
    </row>
    <row r="6451" spans="1:31" x14ac:dyDescent="0.3">
      <c r="A6451">
        <v>2703044</v>
      </c>
      <c r="B6451">
        <v>1</v>
      </c>
      <c r="C6451" t="s">
        <v>81</v>
      </c>
      <c r="D6451" t="s">
        <v>122</v>
      </c>
      <c r="E6451" t="s">
        <v>145</v>
      </c>
      <c r="F6451" t="s">
        <v>5719</v>
      </c>
      <c r="G6451" t="s">
        <v>134</v>
      </c>
      <c r="H6451" t="s">
        <v>135</v>
      </c>
      <c r="I6451" t="s">
        <v>136</v>
      </c>
      <c r="J6451" t="s">
        <v>137</v>
      </c>
      <c r="K6451" t="s">
        <v>138</v>
      </c>
      <c r="L6451" t="s">
        <v>17949</v>
      </c>
      <c r="M6451" t="s">
        <v>17950</v>
      </c>
      <c r="N6451">
        <v>1.1741666660000001</v>
      </c>
      <c r="O6451">
        <v>0</v>
      </c>
      <c r="P6451">
        <v>124</v>
      </c>
      <c r="Q6451">
        <v>0</v>
      </c>
      <c r="R6451">
        <v>1</v>
      </c>
      <c r="S6451">
        <v>8</v>
      </c>
      <c r="T6451">
        <v>12</v>
      </c>
      <c r="U6451">
        <v>5</v>
      </c>
      <c r="V6451">
        <v>0</v>
      </c>
      <c r="W6451">
        <v>0</v>
      </c>
      <c r="X6451">
        <v>21.923002625914883</v>
      </c>
      <c r="Y6451">
        <v>0</v>
      </c>
      <c r="Z6451">
        <v>0.32007087413128066</v>
      </c>
      <c r="AA6451">
        <v>31.102411132464049</v>
      </c>
      <c r="AB6451">
        <v>23.737555128704869</v>
      </c>
      <c r="AC6451">
        <v>64.558357529864665</v>
      </c>
      <c r="AD6451">
        <v>0</v>
      </c>
      <c r="AE6451">
        <v>141.64139729107973</v>
      </c>
    </row>
    <row r="6452" spans="1:31" x14ac:dyDescent="0.3">
      <c r="A6452">
        <v>2703048</v>
      </c>
      <c r="B6452">
        <v>1</v>
      </c>
      <c r="C6452" t="s">
        <v>81</v>
      </c>
      <c r="D6452" t="s">
        <v>128</v>
      </c>
      <c r="E6452" t="s">
        <v>160</v>
      </c>
      <c r="F6452" t="s">
        <v>17464</v>
      </c>
      <c r="G6452" t="s">
        <v>134</v>
      </c>
      <c r="H6452" t="s">
        <v>135</v>
      </c>
      <c r="I6452" t="s">
        <v>136</v>
      </c>
      <c r="J6452" t="s">
        <v>137</v>
      </c>
      <c r="K6452" t="s">
        <v>138</v>
      </c>
      <c r="L6452" t="s">
        <v>17951</v>
      </c>
      <c r="M6452" t="s">
        <v>17952</v>
      </c>
      <c r="N6452">
        <v>0.77333333299999996</v>
      </c>
      <c r="O6452">
        <v>0</v>
      </c>
      <c r="P6452">
        <v>0</v>
      </c>
      <c r="Q6452">
        <v>0</v>
      </c>
      <c r="R6452">
        <v>0</v>
      </c>
      <c r="S6452">
        <v>10</v>
      </c>
      <c r="T6452">
        <v>0</v>
      </c>
      <c r="U6452">
        <v>11</v>
      </c>
      <c r="V6452">
        <v>0</v>
      </c>
      <c r="W6452">
        <v>0</v>
      </c>
      <c r="X6452">
        <v>0</v>
      </c>
      <c r="Y6452">
        <v>0</v>
      </c>
      <c r="Z6452">
        <v>0</v>
      </c>
      <c r="AA6452">
        <v>33.337000550802131</v>
      </c>
      <c r="AB6452">
        <v>0</v>
      </c>
      <c r="AC6452">
        <v>545.35664057341933</v>
      </c>
      <c r="AD6452">
        <v>0</v>
      </c>
      <c r="AE6452">
        <v>578.69364112422147</v>
      </c>
    </row>
    <row r="6453" spans="1:31" x14ac:dyDescent="0.3">
      <c r="A6453">
        <v>2702989</v>
      </c>
      <c r="B6453">
        <v>1</v>
      </c>
      <c r="C6453" t="s">
        <v>81</v>
      </c>
      <c r="D6453" t="s">
        <v>114</v>
      </c>
      <c r="E6453" t="s">
        <v>184</v>
      </c>
      <c r="F6453" t="s">
        <v>17953</v>
      </c>
      <c r="G6453" t="s">
        <v>186</v>
      </c>
      <c r="H6453" t="s">
        <v>187</v>
      </c>
      <c r="I6453" t="s">
        <v>136</v>
      </c>
      <c r="J6453" t="s">
        <v>137</v>
      </c>
      <c r="K6453" t="s">
        <v>138</v>
      </c>
      <c r="L6453" t="s">
        <v>17954</v>
      </c>
      <c r="M6453" t="s">
        <v>17955</v>
      </c>
      <c r="N6453">
        <v>2.3791666660000002</v>
      </c>
      <c r="O6453">
        <v>0</v>
      </c>
      <c r="P6453">
        <v>45</v>
      </c>
      <c r="Q6453">
        <v>0</v>
      </c>
      <c r="R6453">
        <v>0</v>
      </c>
      <c r="S6453">
        <v>0</v>
      </c>
      <c r="T6453">
        <v>4</v>
      </c>
      <c r="U6453">
        <v>0</v>
      </c>
      <c r="V6453">
        <v>0</v>
      </c>
      <c r="W6453">
        <v>0</v>
      </c>
      <c r="X6453">
        <v>4.0008932773789967</v>
      </c>
      <c r="Y6453">
        <v>0</v>
      </c>
      <c r="Z6453">
        <v>0</v>
      </c>
      <c r="AA6453">
        <v>0</v>
      </c>
      <c r="AB6453">
        <v>9.6118599322719753E-2</v>
      </c>
      <c r="AC6453">
        <v>0</v>
      </c>
      <c r="AD6453">
        <v>0</v>
      </c>
      <c r="AE6453">
        <v>4.0970118767017167</v>
      </c>
    </row>
    <row r="6454" spans="1:31" x14ac:dyDescent="0.3">
      <c r="A6454">
        <v>2703034</v>
      </c>
      <c r="B6454">
        <v>1</v>
      </c>
      <c r="C6454" t="s">
        <v>80</v>
      </c>
      <c r="D6454" t="s">
        <v>105</v>
      </c>
      <c r="E6454" t="s">
        <v>145</v>
      </c>
      <c r="F6454" t="s">
        <v>17956</v>
      </c>
      <c r="G6454" t="s">
        <v>134</v>
      </c>
      <c r="H6454" t="s">
        <v>135</v>
      </c>
      <c r="I6454" t="s">
        <v>136</v>
      </c>
      <c r="J6454" t="s">
        <v>137</v>
      </c>
      <c r="K6454" t="s">
        <v>138</v>
      </c>
      <c r="L6454" t="s">
        <v>17957</v>
      </c>
      <c r="M6454" t="s">
        <v>17958</v>
      </c>
      <c r="N6454">
        <v>1.358055555</v>
      </c>
      <c r="O6454">
        <v>0</v>
      </c>
      <c r="P6454">
        <v>411</v>
      </c>
      <c r="Q6454">
        <v>0</v>
      </c>
      <c r="R6454">
        <v>0</v>
      </c>
      <c r="S6454">
        <v>0</v>
      </c>
      <c r="T6454">
        <v>21</v>
      </c>
      <c r="U6454">
        <v>0</v>
      </c>
      <c r="V6454">
        <v>1</v>
      </c>
      <c r="W6454">
        <v>0</v>
      </c>
      <c r="X6454">
        <v>111.24386153707859</v>
      </c>
      <c r="Y6454">
        <v>0</v>
      </c>
      <c r="Z6454">
        <v>0</v>
      </c>
      <c r="AA6454">
        <v>0</v>
      </c>
      <c r="AB6454">
        <v>27.362125062635737</v>
      </c>
      <c r="AC6454">
        <v>0</v>
      </c>
      <c r="AD6454">
        <v>2.5127200540692622</v>
      </c>
      <c r="AE6454">
        <v>141.11870665378359</v>
      </c>
    </row>
    <row r="6455" spans="1:31" x14ac:dyDescent="0.3">
      <c r="A6455">
        <v>2703050</v>
      </c>
      <c r="B6455">
        <v>1</v>
      </c>
      <c r="C6455" t="s">
        <v>81</v>
      </c>
      <c r="D6455" t="s">
        <v>118</v>
      </c>
      <c r="E6455" t="s">
        <v>145</v>
      </c>
      <c r="F6455" t="s">
        <v>3234</v>
      </c>
      <c r="G6455" t="s">
        <v>176</v>
      </c>
      <c r="H6455" t="s">
        <v>135</v>
      </c>
      <c r="I6455" t="s">
        <v>136</v>
      </c>
      <c r="J6455" t="s">
        <v>137</v>
      </c>
      <c r="K6455" t="s">
        <v>138</v>
      </c>
      <c r="L6455" t="s">
        <v>17959</v>
      </c>
      <c r="M6455" t="s">
        <v>17960</v>
      </c>
      <c r="N6455">
        <v>1.1672222219999999</v>
      </c>
      <c r="O6455">
        <v>1</v>
      </c>
      <c r="P6455">
        <v>0</v>
      </c>
      <c r="Q6455">
        <v>32</v>
      </c>
      <c r="R6455">
        <v>4</v>
      </c>
      <c r="S6455">
        <v>9</v>
      </c>
      <c r="T6455">
        <v>0</v>
      </c>
      <c r="U6455">
        <v>0</v>
      </c>
      <c r="V6455">
        <v>0</v>
      </c>
      <c r="W6455">
        <v>0.6404428310530258</v>
      </c>
      <c r="X6455">
        <v>0</v>
      </c>
      <c r="Y6455">
        <v>87.224330172941663</v>
      </c>
      <c r="Z6455">
        <v>3.8593685972655449</v>
      </c>
      <c r="AA6455">
        <v>21.480442845537638</v>
      </c>
      <c r="AB6455">
        <v>0</v>
      </c>
      <c r="AC6455">
        <v>0</v>
      </c>
      <c r="AD6455">
        <v>0</v>
      </c>
      <c r="AE6455">
        <v>113.20458444679787</v>
      </c>
    </row>
    <row r="6456" spans="1:31" x14ac:dyDescent="0.3">
      <c r="A6456">
        <v>2703053</v>
      </c>
      <c r="B6456">
        <v>1</v>
      </c>
      <c r="C6456" t="s">
        <v>80</v>
      </c>
      <c r="D6456" t="s">
        <v>96</v>
      </c>
      <c r="E6456" t="s">
        <v>141</v>
      </c>
      <c r="F6456" t="s">
        <v>7924</v>
      </c>
      <c r="G6456" t="s">
        <v>134</v>
      </c>
      <c r="H6456" t="s">
        <v>135</v>
      </c>
      <c r="I6456" t="s">
        <v>136</v>
      </c>
      <c r="J6456" t="s">
        <v>137</v>
      </c>
      <c r="K6456" t="s">
        <v>138</v>
      </c>
      <c r="L6456" t="s">
        <v>17961</v>
      </c>
      <c r="M6456" t="s">
        <v>17962</v>
      </c>
      <c r="N6456">
        <v>0.74722222199999999</v>
      </c>
      <c r="O6456">
        <v>0</v>
      </c>
      <c r="P6456">
        <v>289</v>
      </c>
      <c r="Q6456">
        <v>11</v>
      </c>
      <c r="R6456">
        <v>31</v>
      </c>
      <c r="S6456">
        <v>14</v>
      </c>
      <c r="T6456">
        <v>64</v>
      </c>
      <c r="U6456">
        <v>4</v>
      </c>
      <c r="V6456">
        <v>0</v>
      </c>
      <c r="W6456">
        <v>0</v>
      </c>
      <c r="X6456">
        <v>56.589663563473096</v>
      </c>
      <c r="Y6456">
        <v>47.127570992678805</v>
      </c>
      <c r="Z6456">
        <v>13.786637713364524</v>
      </c>
      <c r="AA6456">
        <v>44.195512388611476</v>
      </c>
      <c r="AB6456">
        <v>34.743338572448366</v>
      </c>
      <c r="AC6456">
        <v>148.81113839571617</v>
      </c>
      <c r="AD6456">
        <v>0</v>
      </c>
      <c r="AE6456">
        <v>345.25386162629246</v>
      </c>
    </row>
    <row r="6457" spans="1:31" x14ac:dyDescent="0.3">
      <c r="A6457">
        <v>2703065</v>
      </c>
      <c r="B6457">
        <v>1</v>
      </c>
      <c r="C6457" t="s">
        <v>80</v>
      </c>
      <c r="D6457" t="s">
        <v>99</v>
      </c>
      <c r="E6457" t="s">
        <v>184</v>
      </c>
      <c r="F6457" t="s">
        <v>12139</v>
      </c>
      <c r="G6457" t="s">
        <v>186</v>
      </c>
      <c r="H6457" t="s">
        <v>187</v>
      </c>
      <c r="I6457" t="s">
        <v>136</v>
      </c>
      <c r="J6457" t="s">
        <v>137</v>
      </c>
      <c r="K6457" t="s">
        <v>138</v>
      </c>
      <c r="L6457" t="s">
        <v>17963</v>
      </c>
      <c r="M6457" t="s">
        <v>17964</v>
      </c>
      <c r="N6457">
        <v>2.1425000000000001</v>
      </c>
      <c r="O6457">
        <v>0</v>
      </c>
      <c r="P6457">
        <v>78</v>
      </c>
      <c r="Q6457">
        <v>0</v>
      </c>
      <c r="R6457">
        <v>0</v>
      </c>
      <c r="S6457">
        <v>0</v>
      </c>
      <c r="T6457">
        <v>3</v>
      </c>
      <c r="U6457">
        <v>0</v>
      </c>
      <c r="V6457">
        <v>0</v>
      </c>
      <c r="W6457">
        <v>0</v>
      </c>
      <c r="X6457">
        <v>15.471942277765994</v>
      </c>
      <c r="Y6457">
        <v>0</v>
      </c>
      <c r="Z6457">
        <v>0</v>
      </c>
      <c r="AA6457">
        <v>0</v>
      </c>
      <c r="AB6457">
        <v>0.88796144803653987</v>
      </c>
      <c r="AC6457">
        <v>0</v>
      </c>
      <c r="AD6457">
        <v>0</v>
      </c>
      <c r="AE6457">
        <v>16.359903725802532</v>
      </c>
    </row>
    <row r="6458" spans="1:31" x14ac:dyDescent="0.3">
      <c r="A6458">
        <v>2703050</v>
      </c>
      <c r="B6458">
        <v>2</v>
      </c>
      <c r="C6458" t="s">
        <v>81</v>
      </c>
      <c r="D6458" t="s">
        <v>118</v>
      </c>
      <c r="E6458" t="s">
        <v>132</v>
      </c>
      <c r="F6458" t="s">
        <v>5441</v>
      </c>
      <c r="G6458" t="s">
        <v>176</v>
      </c>
      <c r="H6458" t="s">
        <v>135</v>
      </c>
      <c r="I6458" t="s">
        <v>136</v>
      </c>
      <c r="J6458" t="s">
        <v>137</v>
      </c>
      <c r="K6458" t="s">
        <v>138</v>
      </c>
      <c r="L6458" t="s">
        <v>17960</v>
      </c>
      <c r="M6458" t="s">
        <v>17965</v>
      </c>
      <c r="N6458">
        <v>0.396666666</v>
      </c>
      <c r="O6458">
        <v>2</v>
      </c>
      <c r="P6458">
        <v>466</v>
      </c>
      <c r="Q6458">
        <v>49</v>
      </c>
      <c r="R6458">
        <v>70</v>
      </c>
      <c r="S6458">
        <v>20</v>
      </c>
      <c r="T6458">
        <v>52</v>
      </c>
      <c r="U6458">
        <v>0</v>
      </c>
      <c r="V6458">
        <v>0</v>
      </c>
      <c r="W6458">
        <v>0.29762982811821004</v>
      </c>
      <c r="X6458">
        <v>41.237198330074705</v>
      </c>
      <c r="Y6458">
        <v>53.080838036880955</v>
      </c>
      <c r="Z6458">
        <v>22.778527672026406</v>
      </c>
      <c r="AA6458">
        <v>61.056987809945262</v>
      </c>
      <c r="AB6458">
        <v>11.930441008344072</v>
      </c>
      <c r="AC6458">
        <v>0</v>
      </c>
      <c r="AD6458">
        <v>0</v>
      </c>
      <c r="AE6458">
        <v>190.38162268538963</v>
      </c>
    </row>
    <row r="6459" spans="1:31" x14ac:dyDescent="0.3">
      <c r="A6459">
        <v>2702918</v>
      </c>
      <c r="B6459">
        <v>1</v>
      </c>
      <c r="C6459" t="s">
        <v>80</v>
      </c>
      <c r="D6459" t="s">
        <v>93</v>
      </c>
      <c r="E6459" t="s">
        <v>184</v>
      </c>
      <c r="F6459" t="s">
        <v>17966</v>
      </c>
      <c r="G6459" t="s">
        <v>273</v>
      </c>
      <c r="H6459" t="s">
        <v>187</v>
      </c>
      <c r="I6459" t="s">
        <v>136</v>
      </c>
      <c r="J6459" t="s">
        <v>137</v>
      </c>
      <c r="K6459" t="s">
        <v>138</v>
      </c>
      <c r="L6459" t="s">
        <v>17967</v>
      </c>
      <c r="M6459" t="s">
        <v>17968</v>
      </c>
      <c r="N6459">
        <v>0.73555555500000003</v>
      </c>
      <c r="O6459">
        <v>0</v>
      </c>
      <c r="P6459">
        <v>17</v>
      </c>
      <c r="Q6459">
        <v>0</v>
      </c>
      <c r="R6459">
        <v>4</v>
      </c>
      <c r="S6459">
        <v>0</v>
      </c>
      <c r="T6459">
        <v>4</v>
      </c>
      <c r="U6459">
        <v>0</v>
      </c>
      <c r="V6459">
        <v>0</v>
      </c>
      <c r="W6459">
        <v>0</v>
      </c>
      <c r="X6459">
        <v>2.3452824943603323</v>
      </c>
      <c r="Y6459">
        <v>0</v>
      </c>
      <c r="Z6459">
        <v>8.0568245180846727</v>
      </c>
      <c r="AA6459">
        <v>0</v>
      </c>
      <c r="AB6459">
        <v>2.5088882965026991</v>
      </c>
      <c r="AC6459">
        <v>0</v>
      </c>
      <c r="AD6459">
        <v>0</v>
      </c>
      <c r="AE6459">
        <v>12.910995308947703</v>
      </c>
    </row>
    <row r="6460" spans="1:31" x14ac:dyDescent="0.3">
      <c r="A6460">
        <v>2702918</v>
      </c>
      <c r="B6460">
        <v>2</v>
      </c>
      <c r="C6460" t="s">
        <v>80</v>
      </c>
      <c r="D6460" t="s">
        <v>93</v>
      </c>
      <c r="E6460" t="s">
        <v>244</v>
      </c>
      <c r="F6460" t="s">
        <v>17969</v>
      </c>
      <c r="G6460" t="s">
        <v>273</v>
      </c>
      <c r="H6460" t="s">
        <v>187</v>
      </c>
      <c r="I6460" t="s">
        <v>136</v>
      </c>
      <c r="J6460" t="s">
        <v>137</v>
      </c>
      <c r="K6460" t="s">
        <v>138</v>
      </c>
      <c r="L6460" t="s">
        <v>17968</v>
      </c>
      <c r="M6460" t="s">
        <v>17970</v>
      </c>
      <c r="N6460">
        <v>6.2005555550000002</v>
      </c>
      <c r="O6460">
        <v>0</v>
      </c>
      <c r="P6460">
        <v>38</v>
      </c>
      <c r="Q6460">
        <v>0</v>
      </c>
      <c r="R6460">
        <v>11</v>
      </c>
      <c r="S6460">
        <v>0</v>
      </c>
      <c r="T6460">
        <v>9</v>
      </c>
      <c r="U6460">
        <v>0</v>
      </c>
      <c r="V6460">
        <v>0</v>
      </c>
      <c r="W6460">
        <v>0</v>
      </c>
      <c r="X6460">
        <v>56.79961413877492</v>
      </c>
      <c r="Y6460">
        <v>0</v>
      </c>
      <c r="Z6460">
        <v>252.53184898080394</v>
      </c>
      <c r="AA6460">
        <v>0</v>
      </c>
      <c r="AB6460">
        <v>44.508557568160185</v>
      </c>
      <c r="AC6460">
        <v>0</v>
      </c>
      <c r="AD6460">
        <v>0</v>
      </c>
      <c r="AE6460">
        <v>353.84002068773907</v>
      </c>
    </row>
    <row r="6461" spans="1:31" x14ac:dyDescent="0.3">
      <c r="A6461">
        <v>2702968</v>
      </c>
      <c r="B6461">
        <v>1</v>
      </c>
      <c r="C6461" t="s">
        <v>80</v>
      </c>
      <c r="D6461" t="s">
        <v>100</v>
      </c>
      <c r="E6461" t="s">
        <v>213</v>
      </c>
      <c r="F6461" t="s">
        <v>17971</v>
      </c>
      <c r="G6461" t="s">
        <v>688</v>
      </c>
      <c r="H6461" t="s">
        <v>187</v>
      </c>
      <c r="I6461" t="s">
        <v>136</v>
      </c>
      <c r="J6461" t="s">
        <v>137</v>
      </c>
      <c r="K6461" t="s">
        <v>138</v>
      </c>
      <c r="L6461" t="s">
        <v>17972</v>
      </c>
      <c r="M6461" t="s">
        <v>17973</v>
      </c>
      <c r="N6461">
        <v>4.3366666660000002</v>
      </c>
      <c r="O6461">
        <v>0</v>
      </c>
      <c r="P6461">
        <v>1</v>
      </c>
      <c r="Q6461">
        <v>0</v>
      </c>
      <c r="R6461">
        <v>1</v>
      </c>
      <c r="S6461">
        <v>0</v>
      </c>
      <c r="T6461">
        <v>0</v>
      </c>
      <c r="U6461">
        <v>0</v>
      </c>
      <c r="V6461">
        <v>0</v>
      </c>
      <c r="W6461">
        <v>0</v>
      </c>
      <c r="X6461">
        <v>0.86280180461733702</v>
      </c>
      <c r="Y6461">
        <v>0</v>
      </c>
      <c r="Z6461">
        <v>4.4122409448562738</v>
      </c>
      <c r="AA6461">
        <v>0</v>
      </c>
      <c r="AB6461">
        <v>0</v>
      </c>
      <c r="AC6461">
        <v>0</v>
      </c>
      <c r="AD6461">
        <v>0</v>
      </c>
      <c r="AE6461">
        <v>5.2750427494736112</v>
      </c>
    </row>
    <row r="6462" spans="1:31" x14ac:dyDescent="0.3">
      <c r="A6462">
        <v>2702991</v>
      </c>
      <c r="B6462">
        <v>1</v>
      </c>
      <c r="C6462" t="s">
        <v>80</v>
      </c>
      <c r="D6462" t="s">
        <v>96</v>
      </c>
      <c r="E6462" t="s">
        <v>145</v>
      </c>
      <c r="F6462" t="s">
        <v>17974</v>
      </c>
      <c r="G6462" t="s">
        <v>176</v>
      </c>
      <c r="H6462" t="s">
        <v>135</v>
      </c>
      <c r="I6462" t="s">
        <v>136</v>
      </c>
      <c r="J6462" t="s">
        <v>137</v>
      </c>
      <c r="K6462" t="s">
        <v>138</v>
      </c>
      <c r="L6462" t="s">
        <v>17975</v>
      </c>
      <c r="M6462" t="s">
        <v>17976</v>
      </c>
      <c r="N6462">
        <v>3.321388888</v>
      </c>
      <c r="O6462">
        <v>1</v>
      </c>
      <c r="P6462">
        <v>268</v>
      </c>
      <c r="Q6462">
        <v>2</v>
      </c>
      <c r="R6462">
        <v>0</v>
      </c>
      <c r="S6462">
        <v>5</v>
      </c>
      <c r="T6462">
        <v>4</v>
      </c>
      <c r="U6462">
        <v>0</v>
      </c>
      <c r="V6462">
        <v>0</v>
      </c>
      <c r="W6462">
        <v>0.73526736922083336</v>
      </c>
      <c r="X6462">
        <v>134.19164179117973</v>
      </c>
      <c r="Y6462">
        <v>74.589929970054428</v>
      </c>
      <c r="Z6462">
        <v>0</v>
      </c>
      <c r="AA6462">
        <v>80.180537127648961</v>
      </c>
      <c r="AB6462">
        <v>18.042266166837706</v>
      </c>
      <c r="AC6462">
        <v>0</v>
      </c>
      <c r="AD6462">
        <v>0</v>
      </c>
      <c r="AE6462">
        <v>307.73964242494162</v>
      </c>
    </row>
    <row r="6463" spans="1:31" x14ac:dyDescent="0.3">
      <c r="A6463">
        <v>2703003</v>
      </c>
      <c r="B6463">
        <v>1</v>
      </c>
      <c r="C6463" t="s">
        <v>80</v>
      </c>
      <c r="D6463" t="s">
        <v>100</v>
      </c>
      <c r="E6463" t="s">
        <v>184</v>
      </c>
      <c r="F6463" t="s">
        <v>17977</v>
      </c>
      <c r="G6463" t="s">
        <v>186</v>
      </c>
      <c r="H6463" t="s">
        <v>187</v>
      </c>
      <c r="I6463" t="s">
        <v>136</v>
      </c>
      <c r="J6463" t="s">
        <v>137</v>
      </c>
      <c r="K6463" t="s">
        <v>138</v>
      </c>
      <c r="L6463" t="s">
        <v>17978</v>
      </c>
      <c r="M6463" t="s">
        <v>17979</v>
      </c>
      <c r="N6463">
        <v>3.111111111</v>
      </c>
      <c r="O6463">
        <v>0</v>
      </c>
      <c r="P6463">
        <v>28</v>
      </c>
      <c r="Q6463">
        <v>0</v>
      </c>
      <c r="R6463">
        <v>7</v>
      </c>
      <c r="S6463">
        <v>0</v>
      </c>
      <c r="T6463">
        <v>6</v>
      </c>
      <c r="U6463">
        <v>0</v>
      </c>
      <c r="V6463">
        <v>0</v>
      </c>
      <c r="W6463">
        <v>0</v>
      </c>
      <c r="X6463">
        <v>42.158473258686207</v>
      </c>
      <c r="Y6463">
        <v>0</v>
      </c>
      <c r="Z6463">
        <v>14.238139451555233</v>
      </c>
      <c r="AA6463">
        <v>0</v>
      </c>
      <c r="AB6463">
        <v>12.030890028875058</v>
      </c>
      <c r="AC6463">
        <v>0</v>
      </c>
      <c r="AD6463">
        <v>0</v>
      </c>
      <c r="AE6463">
        <v>68.427502739116505</v>
      </c>
    </row>
    <row r="6464" spans="1:31" x14ac:dyDescent="0.3">
      <c r="A6464">
        <v>2703009</v>
      </c>
      <c r="B6464">
        <v>1</v>
      </c>
      <c r="C6464" t="s">
        <v>80</v>
      </c>
      <c r="D6464" t="s">
        <v>95</v>
      </c>
      <c r="E6464" t="s">
        <v>132</v>
      </c>
      <c r="F6464" t="s">
        <v>17980</v>
      </c>
      <c r="G6464" t="s">
        <v>346</v>
      </c>
      <c r="H6464" t="s">
        <v>135</v>
      </c>
      <c r="I6464" t="s">
        <v>136</v>
      </c>
      <c r="J6464" t="s">
        <v>137</v>
      </c>
      <c r="K6464" t="s">
        <v>166</v>
      </c>
      <c r="L6464" t="s">
        <v>17981</v>
      </c>
      <c r="M6464" t="s">
        <v>17982</v>
      </c>
      <c r="N6464">
        <v>3.1469444439999998</v>
      </c>
      <c r="O6464">
        <v>5</v>
      </c>
      <c r="P6464">
        <v>403</v>
      </c>
      <c r="Q6464">
        <v>8</v>
      </c>
      <c r="R6464">
        <v>1</v>
      </c>
      <c r="S6464">
        <v>37</v>
      </c>
      <c r="T6464">
        <v>18</v>
      </c>
      <c r="U6464">
        <v>4</v>
      </c>
      <c r="V6464">
        <v>0</v>
      </c>
      <c r="W6464">
        <v>12.035442254929674</v>
      </c>
      <c r="X6464">
        <v>241.82241158655765</v>
      </c>
      <c r="Y6464">
        <v>359.54960786031955</v>
      </c>
      <c r="Z6464">
        <v>8.2827132454806716</v>
      </c>
      <c r="AA6464">
        <v>962.41743489664464</v>
      </c>
      <c r="AB6464">
        <v>33.56961310968326</v>
      </c>
      <c r="AC6464">
        <v>400.84134421737025</v>
      </c>
      <c r="AD6464">
        <v>0</v>
      </c>
      <c r="AE6464">
        <v>2018.5185671709858</v>
      </c>
    </row>
    <row r="6465" spans="1:31" x14ac:dyDescent="0.3">
      <c r="A6465">
        <v>2703010</v>
      </c>
      <c r="B6465">
        <v>1</v>
      </c>
      <c r="C6465" t="s">
        <v>80</v>
      </c>
      <c r="D6465" t="s">
        <v>82</v>
      </c>
      <c r="E6465" t="s">
        <v>213</v>
      </c>
      <c r="F6465" t="s">
        <v>17983</v>
      </c>
      <c r="G6465" t="s">
        <v>688</v>
      </c>
      <c r="H6465" t="s">
        <v>187</v>
      </c>
      <c r="I6465" t="s">
        <v>136</v>
      </c>
      <c r="J6465" t="s">
        <v>137</v>
      </c>
      <c r="K6465" t="s">
        <v>138</v>
      </c>
      <c r="L6465" t="s">
        <v>17984</v>
      </c>
      <c r="M6465" t="s">
        <v>17985</v>
      </c>
      <c r="N6465">
        <v>3.2911111110000002</v>
      </c>
      <c r="O6465">
        <v>0</v>
      </c>
      <c r="P6465">
        <v>1</v>
      </c>
      <c r="Q6465">
        <v>0</v>
      </c>
      <c r="R6465">
        <v>0</v>
      </c>
      <c r="S6465">
        <v>0</v>
      </c>
      <c r="T6465">
        <v>0</v>
      </c>
      <c r="U6465">
        <v>0</v>
      </c>
      <c r="V6465">
        <v>0</v>
      </c>
      <c r="W6465">
        <v>0</v>
      </c>
      <c r="X6465">
        <v>1.2635889422371294</v>
      </c>
      <c r="Y6465">
        <v>0</v>
      </c>
      <c r="Z6465">
        <v>0</v>
      </c>
      <c r="AA6465">
        <v>0</v>
      </c>
      <c r="AB6465">
        <v>0</v>
      </c>
      <c r="AC6465">
        <v>0</v>
      </c>
      <c r="AD6465">
        <v>0</v>
      </c>
      <c r="AE6465">
        <v>1.2635889422371294</v>
      </c>
    </row>
    <row r="6466" spans="1:31" x14ac:dyDescent="0.3">
      <c r="A6466">
        <v>2703035</v>
      </c>
      <c r="B6466">
        <v>1</v>
      </c>
      <c r="C6466" t="s">
        <v>80</v>
      </c>
      <c r="D6466" t="s">
        <v>82</v>
      </c>
      <c r="E6466" t="s">
        <v>213</v>
      </c>
      <c r="F6466" t="s">
        <v>17986</v>
      </c>
      <c r="G6466" t="s">
        <v>215</v>
      </c>
      <c r="H6466" t="s">
        <v>187</v>
      </c>
      <c r="I6466" t="s">
        <v>136</v>
      </c>
      <c r="J6466" t="s">
        <v>137</v>
      </c>
      <c r="K6466" t="s">
        <v>138</v>
      </c>
      <c r="L6466" t="s">
        <v>17987</v>
      </c>
      <c r="M6466" t="s">
        <v>17988</v>
      </c>
      <c r="N6466">
        <v>3.3558333330000001</v>
      </c>
      <c r="O6466">
        <v>0</v>
      </c>
      <c r="P6466">
        <v>0</v>
      </c>
      <c r="Q6466">
        <v>0</v>
      </c>
      <c r="R6466">
        <v>0</v>
      </c>
      <c r="S6466">
        <v>0</v>
      </c>
      <c r="T6466">
        <v>1</v>
      </c>
      <c r="U6466">
        <v>0</v>
      </c>
      <c r="V6466">
        <v>0</v>
      </c>
      <c r="W6466">
        <v>0</v>
      </c>
      <c r="X6466">
        <v>0</v>
      </c>
      <c r="Y6466">
        <v>0</v>
      </c>
      <c r="Z6466">
        <v>0</v>
      </c>
      <c r="AA6466">
        <v>0</v>
      </c>
      <c r="AB6466">
        <v>4.4246891933399999</v>
      </c>
      <c r="AC6466">
        <v>0</v>
      </c>
      <c r="AD6466">
        <v>0</v>
      </c>
      <c r="AE6466">
        <v>4.4246891933399999</v>
      </c>
    </row>
    <row r="6467" spans="1:31" x14ac:dyDescent="0.3">
      <c r="A6467">
        <v>2703076</v>
      </c>
      <c r="B6467">
        <v>1</v>
      </c>
      <c r="C6467" t="s">
        <v>81</v>
      </c>
      <c r="D6467" t="s">
        <v>123</v>
      </c>
      <c r="E6467" t="s">
        <v>184</v>
      </c>
      <c r="F6467" t="s">
        <v>17989</v>
      </c>
      <c r="G6467" t="s">
        <v>409</v>
      </c>
      <c r="H6467" t="s">
        <v>187</v>
      </c>
      <c r="I6467" t="s">
        <v>136</v>
      </c>
      <c r="J6467" t="s">
        <v>137</v>
      </c>
      <c r="K6467" t="s">
        <v>138</v>
      </c>
      <c r="L6467" t="s">
        <v>17990</v>
      </c>
      <c r="M6467" t="s">
        <v>17991</v>
      </c>
      <c r="N6467">
        <v>2.0766666659999999</v>
      </c>
      <c r="O6467">
        <v>0</v>
      </c>
      <c r="P6467">
        <v>137</v>
      </c>
      <c r="Q6467">
        <v>0</v>
      </c>
      <c r="R6467">
        <v>0</v>
      </c>
      <c r="S6467">
        <v>0</v>
      </c>
      <c r="T6467">
        <v>8</v>
      </c>
      <c r="U6467">
        <v>0</v>
      </c>
      <c r="V6467">
        <v>0</v>
      </c>
      <c r="W6467">
        <v>0</v>
      </c>
      <c r="X6467">
        <v>48.469873376377265</v>
      </c>
      <c r="Y6467">
        <v>0</v>
      </c>
      <c r="Z6467">
        <v>0</v>
      </c>
      <c r="AA6467">
        <v>0</v>
      </c>
      <c r="AB6467">
        <v>16.617576393849166</v>
      </c>
      <c r="AC6467">
        <v>0</v>
      </c>
      <c r="AD6467">
        <v>0</v>
      </c>
      <c r="AE6467">
        <v>65.087449770226428</v>
      </c>
    </row>
    <row r="6468" spans="1:31" x14ac:dyDescent="0.3">
      <c r="A6468">
        <v>2703080</v>
      </c>
      <c r="B6468">
        <v>1</v>
      </c>
      <c r="C6468" t="s">
        <v>81</v>
      </c>
      <c r="D6468" t="s">
        <v>118</v>
      </c>
      <c r="E6468" t="s">
        <v>145</v>
      </c>
      <c r="F6468" t="s">
        <v>14097</v>
      </c>
      <c r="G6468" t="s">
        <v>176</v>
      </c>
      <c r="H6468" t="s">
        <v>135</v>
      </c>
      <c r="I6468" t="s">
        <v>136</v>
      </c>
      <c r="J6468" t="s">
        <v>137</v>
      </c>
      <c r="K6468" t="s">
        <v>138</v>
      </c>
      <c r="L6468" t="s">
        <v>17992</v>
      </c>
      <c r="M6468" t="s">
        <v>17993</v>
      </c>
      <c r="N6468">
        <v>2.3558333330000001</v>
      </c>
      <c r="O6468">
        <v>0</v>
      </c>
      <c r="P6468">
        <v>95</v>
      </c>
      <c r="Q6468">
        <v>0</v>
      </c>
      <c r="R6468">
        <v>13</v>
      </c>
      <c r="S6468">
        <v>0</v>
      </c>
      <c r="T6468">
        <v>8</v>
      </c>
      <c r="U6468">
        <v>0</v>
      </c>
      <c r="V6468">
        <v>0</v>
      </c>
      <c r="W6468">
        <v>0</v>
      </c>
      <c r="X6468">
        <v>44.905024730395461</v>
      </c>
      <c r="Y6468">
        <v>0</v>
      </c>
      <c r="Z6468">
        <v>5.5443129093561687</v>
      </c>
      <c r="AA6468">
        <v>0</v>
      </c>
      <c r="AB6468">
        <v>4.0448330537006232</v>
      </c>
      <c r="AC6468">
        <v>0</v>
      </c>
      <c r="AD6468">
        <v>0</v>
      </c>
      <c r="AE6468">
        <v>54.494170693452254</v>
      </c>
    </row>
    <row r="6469" spans="1:31" x14ac:dyDescent="0.3">
      <c r="A6469">
        <v>2703088</v>
      </c>
      <c r="B6469">
        <v>1</v>
      </c>
      <c r="C6469" t="s">
        <v>81</v>
      </c>
      <c r="D6469" t="s">
        <v>117</v>
      </c>
      <c r="E6469" t="s">
        <v>145</v>
      </c>
      <c r="F6469" t="s">
        <v>17994</v>
      </c>
      <c r="G6469" t="s">
        <v>176</v>
      </c>
      <c r="H6469" t="s">
        <v>135</v>
      </c>
      <c r="I6469" t="s">
        <v>136</v>
      </c>
      <c r="J6469" t="s">
        <v>137</v>
      </c>
      <c r="K6469" t="s">
        <v>138</v>
      </c>
      <c r="L6469" t="s">
        <v>17995</v>
      </c>
      <c r="M6469" t="s">
        <v>17996</v>
      </c>
      <c r="N6469">
        <v>1.55</v>
      </c>
      <c r="O6469">
        <v>0</v>
      </c>
      <c r="P6469">
        <v>8</v>
      </c>
      <c r="Q6469">
        <v>0</v>
      </c>
      <c r="R6469">
        <v>0</v>
      </c>
      <c r="S6469">
        <v>0</v>
      </c>
      <c r="T6469">
        <v>0</v>
      </c>
      <c r="U6469">
        <v>0</v>
      </c>
      <c r="V6469">
        <v>0</v>
      </c>
      <c r="W6469">
        <v>0</v>
      </c>
      <c r="X6469">
        <v>1.9510236267057315</v>
      </c>
      <c r="Y6469">
        <v>0</v>
      </c>
      <c r="Z6469">
        <v>0</v>
      </c>
      <c r="AA6469">
        <v>0</v>
      </c>
      <c r="AB6469">
        <v>0</v>
      </c>
      <c r="AC6469">
        <v>0</v>
      </c>
      <c r="AD6469">
        <v>0</v>
      </c>
      <c r="AE6469">
        <v>1.9510236267057315</v>
      </c>
    </row>
    <row r="6470" spans="1:31" x14ac:dyDescent="0.3">
      <c r="A6470">
        <v>2703096</v>
      </c>
      <c r="B6470">
        <v>1</v>
      </c>
      <c r="C6470" t="s">
        <v>80</v>
      </c>
      <c r="D6470" t="s">
        <v>104</v>
      </c>
      <c r="E6470" t="s">
        <v>213</v>
      </c>
      <c r="F6470" t="s">
        <v>17997</v>
      </c>
      <c r="G6470" t="s">
        <v>688</v>
      </c>
      <c r="H6470" t="s">
        <v>187</v>
      </c>
      <c r="I6470" t="s">
        <v>136</v>
      </c>
      <c r="J6470" t="s">
        <v>137</v>
      </c>
      <c r="K6470" t="s">
        <v>138</v>
      </c>
      <c r="L6470" t="s">
        <v>17998</v>
      </c>
      <c r="M6470" t="s">
        <v>17999</v>
      </c>
      <c r="N6470">
        <v>1.4341666660000001</v>
      </c>
      <c r="O6470">
        <v>0</v>
      </c>
      <c r="P6470">
        <v>1</v>
      </c>
      <c r="Q6470">
        <v>0</v>
      </c>
      <c r="R6470">
        <v>0</v>
      </c>
      <c r="S6470">
        <v>0</v>
      </c>
      <c r="T6470">
        <v>0</v>
      </c>
      <c r="U6470">
        <v>0</v>
      </c>
      <c r="V6470">
        <v>0</v>
      </c>
      <c r="W6470">
        <v>0</v>
      </c>
      <c r="X6470">
        <v>0.11074345431093963</v>
      </c>
      <c r="Y6470">
        <v>0</v>
      </c>
      <c r="Z6470">
        <v>0</v>
      </c>
      <c r="AA6470">
        <v>0</v>
      </c>
      <c r="AB6470">
        <v>0</v>
      </c>
      <c r="AC6470">
        <v>0</v>
      </c>
      <c r="AD6470">
        <v>0</v>
      </c>
      <c r="AE6470">
        <v>0.11074345431093963</v>
      </c>
    </row>
    <row r="6471" spans="1:31" x14ac:dyDescent="0.3">
      <c r="A6471">
        <v>2703112</v>
      </c>
      <c r="B6471">
        <v>1</v>
      </c>
      <c r="C6471" t="s">
        <v>80</v>
      </c>
      <c r="D6471" t="s">
        <v>105</v>
      </c>
      <c r="E6471" t="s">
        <v>145</v>
      </c>
      <c r="F6471" t="s">
        <v>18000</v>
      </c>
      <c r="G6471" t="s">
        <v>1164</v>
      </c>
      <c r="H6471" t="s">
        <v>135</v>
      </c>
      <c r="I6471" t="s">
        <v>136</v>
      </c>
      <c r="J6471" t="s">
        <v>137</v>
      </c>
      <c r="K6471" t="s">
        <v>138</v>
      </c>
      <c r="L6471" t="s">
        <v>18001</v>
      </c>
      <c r="M6471" t="s">
        <v>18002</v>
      </c>
      <c r="N6471">
        <v>2.1491666660000002</v>
      </c>
      <c r="O6471">
        <v>0</v>
      </c>
      <c r="P6471">
        <v>145</v>
      </c>
      <c r="Q6471">
        <v>0</v>
      </c>
      <c r="R6471">
        <v>0</v>
      </c>
      <c r="S6471">
        <v>0</v>
      </c>
      <c r="T6471">
        <v>3</v>
      </c>
      <c r="U6471">
        <v>0</v>
      </c>
      <c r="V6471">
        <v>0</v>
      </c>
      <c r="W6471">
        <v>0</v>
      </c>
      <c r="X6471">
        <v>61.977616101389124</v>
      </c>
      <c r="Y6471">
        <v>0</v>
      </c>
      <c r="Z6471">
        <v>0</v>
      </c>
      <c r="AA6471">
        <v>0</v>
      </c>
      <c r="AB6471">
        <v>5.7098351554400004</v>
      </c>
      <c r="AC6471">
        <v>0</v>
      </c>
      <c r="AD6471">
        <v>0</v>
      </c>
      <c r="AE6471">
        <v>67.687451256829121</v>
      </c>
    </row>
    <row r="6472" spans="1:31" x14ac:dyDescent="0.3">
      <c r="A6472">
        <v>2703119</v>
      </c>
      <c r="B6472">
        <v>1</v>
      </c>
      <c r="C6472" t="s">
        <v>81</v>
      </c>
      <c r="D6472" t="s">
        <v>114</v>
      </c>
      <c r="E6472" t="s">
        <v>213</v>
      </c>
      <c r="F6472" t="s">
        <v>18003</v>
      </c>
      <c r="G6472" t="s">
        <v>215</v>
      </c>
      <c r="H6472" t="s">
        <v>187</v>
      </c>
      <c r="I6472" t="s">
        <v>136</v>
      </c>
      <c r="J6472" t="s">
        <v>137</v>
      </c>
      <c r="K6472" t="s">
        <v>138</v>
      </c>
      <c r="L6472" t="s">
        <v>18004</v>
      </c>
      <c r="M6472" t="s">
        <v>18005</v>
      </c>
      <c r="N6472">
        <v>1.4383333330000001</v>
      </c>
      <c r="O6472">
        <v>0</v>
      </c>
      <c r="P6472">
        <v>7</v>
      </c>
      <c r="Q6472">
        <v>0</v>
      </c>
      <c r="R6472">
        <v>0</v>
      </c>
      <c r="S6472">
        <v>0</v>
      </c>
      <c r="T6472">
        <v>0</v>
      </c>
      <c r="U6472">
        <v>0</v>
      </c>
      <c r="V6472">
        <v>0</v>
      </c>
      <c r="W6472">
        <v>0</v>
      </c>
      <c r="X6472">
        <v>1.7676003012926216</v>
      </c>
      <c r="Y6472">
        <v>0</v>
      </c>
      <c r="Z6472">
        <v>0</v>
      </c>
      <c r="AA6472">
        <v>0</v>
      </c>
      <c r="AB6472">
        <v>0</v>
      </c>
      <c r="AC6472">
        <v>0</v>
      </c>
      <c r="AD6472">
        <v>0</v>
      </c>
      <c r="AE6472">
        <v>1.7676003012926216</v>
      </c>
    </row>
    <row r="6473" spans="1:31" x14ac:dyDescent="0.3">
      <c r="A6473">
        <v>2697786</v>
      </c>
      <c r="B6473">
        <v>1</v>
      </c>
      <c r="C6473" t="s">
        <v>81</v>
      </c>
      <c r="D6473" t="s">
        <v>120</v>
      </c>
      <c r="E6473" t="s">
        <v>160</v>
      </c>
      <c r="F6473" t="s">
        <v>9736</v>
      </c>
      <c r="G6473" t="s">
        <v>134</v>
      </c>
      <c r="H6473" t="s">
        <v>135</v>
      </c>
      <c r="I6473" t="s">
        <v>136</v>
      </c>
      <c r="J6473" t="s">
        <v>137</v>
      </c>
      <c r="K6473" t="s">
        <v>138</v>
      </c>
      <c r="L6473" t="s">
        <v>18006</v>
      </c>
      <c r="M6473" t="s">
        <v>18007</v>
      </c>
      <c r="N6473">
        <v>1.5447222220000001</v>
      </c>
      <c r="O6473">
        <v>7</v>
      </c>
      <c r="P6473">
        <v>1224</v>
      </c>
      <c r="Q6473">
        <v>116</v>
      </c>
      <c r="R6473">
        <v>68</v>
      </c>
      <c r="S6473">
        <v>21</v>
      </c>
      <c r="T6473">
        <v>69</v>
      </c>
      <c r="U6473">
        <v>2</v>
      </c>
      <c r="V6473">
        <v>0</v>
      </c>
      <c r="W6473">
        <v>2.3125544391316151</v>
      </c>
      <c r="X6473">
        <v>285.95679904788784</v>
      </c>
      <c r="Y6473">
        <v>727.37616589148729</v>
      </c>
      <c r="Z6473">
        <v>390.93797438999951</v>
      </c>
      <c r="AA6473">
        <v>155.99559979402071</v>
      </c>
      <c r="AB6473">
        <v>56.750272897407214</v>
      </c>
      <c r="AC6473">
        <v>93.952042852611811</v>
      </c>
      <c r="AD6473">
        <v>0</v>
      </c>
      <c r="AE6473">
        <v>1713.2814093125462</v>
      </c>
    </row>
    <row r="6474" spans="1:31" x14ac:dyDescent="0.3">
      <c r="A6474">
        <v>2703102</v>
      </c>
      <c r="B6474">
        <v>1</v>
      </c>
      <c r="C6474" t="s">
        <v>80</v>
      </c>
      <c r="D6474" t="s">
        <v>82</v>
      </c>
      <c r="E6474" t="s">
        <v>428</v>
      </c>
      <c r="F6474" t="s">
        <v>18008</v>
      </c>
      <c r="G6474" t="s">
        <v>903</v>
      </c>
      <c r="H6474" t="s">
        <v>187</v>
      </c>
      <c r="I6474" t="s">
        <v>136</v>
      </c>
      <c r="J6474" t="s">
        <v>137</v>
      </c>
      <c r="K6474" t="s">
        <v>138</v>
      </c>
      <c r="L6474" t="s">
        <v>18009</v>
      </c>
      <c r="M6474" t="s">
        <v>18010</v>
      </c>
      <c r="N6474">
        <v>2.7</v>
      </c>
      <c r="O6474">
        <v>0</v>
      </c>
      <c r="P6474">
        <v>0</v>
      </c>
      <c r="Q6474">
        <v>0</v>
      </c>
      <c r="R6474">
        <v>0</v>
      </c>
      <c r="S6474">
        <v>0</v>
      </c>
      <c r="T6474">
        <v>56</v>
      </c>
      <c r="U6474">
        <v>0</v>
      </c>
      <c r="V6474">
        <v>0</v>
      </c>
      <c r="W6474">
        <v>0</v>
      </c>
      <c r="X6474">
        <v>0</v>
      </c>
      <c r="Y6474">
        <v>0</v>
      </c>
      <c r="Z6474">
        <v>0</v>
      </c>
      <c r="AA6474">
        <v>0</v>
      </c>
      <c r="AB6474">
        <v>75.637006668089668</v>
      </c>
      <c r="AC6474">
        <v>0</v>
      </c>
      <c r="AD6474">
        <v>0</v>
      </c>
      <c r="AE6474">
        <v>75.637006668089668</v>
      </c>
    </row>
    <row r="6475" spans="1:31" x14ac:dyDescent="0.3">
      <c r="A6475">
        <v>2703151</v>
      </c>
      <c r="B6475">
        <v>1</v>
      </c>
      <c r="C6475" t="s">
        <v>81</v>
      </c>
      <c r="D6475" t="s">
        <v>127</v>
      </c>
      <c r="E6475" t="s">
        <v>184</v>
      </c>
      <c r="F6475" t="s">
        <v>18011</v>
      </c>
      <c r="G6475" t="s">
        <v>186</v>
      </c>
      <c r="H6475" t="s">
        <v>187</v>
      </c>
      <c r="I6475" t="s">
        <v>136</v>
      </c>
      <c r="J6475" t="s">
        <v>137</v>
      </c>
      <c r="K6475" t="s">
        <v>138</v>
      </c>
      <c r="L6475" t="s">
        <v>18012</v>
      </c>
      <c r="M6475" t="s">
        <v>18013</v>
      </c>
      <c r="N6475">
        <v>1.7594444440000001</v>
      </c>
      <c r="O6475">
        <v>0</v>
      </c>
      <c r="P6475">
        <v>43</v>
      </c>
      <c r="Q6475">
        <v>0</v>
      </c>
      <c r="R6475">
        <v>0</v>
      </c>
      <c r="S6475">
        <v>0</v>
      </c>
      <c r="T6475">
        <v>1</v>
      </c>
      <c r="U6475">
        <v>0</v>
      </c>
      <c r="V6475">
        <v>0</v>
      </c>
      <c r="W6475">
        <v>0</v>
      </c>
      <c r="X6475">
        <v>17.487763516378028</v>
      </c>
      <c r="Y6475">
        <v>0</v>
      </c>
      <c r="Z6475">
        <v>0</v>
      </c>
      <c r="AA6475">
        <v>0</v>
      </c>
      <c r="AB6475">
        <v>0.93251017964011829</v>
      </c>
      <c r="AC6475">
        <v>0</v>
      </c>
      <c r="AD6475">
        <v>0</v>
      </c>
      <c r="AE6475">
        <v>18.420273696018146</v>
      </c>
    </row>
    <row r="6476" spans="1:31" x14ac:dyDescent="0.3">
      <c r="A6476">
        <v>2703182</v>
      </c>
      <c r="B6476">
        <v>1</v>
      </c>
      <c r="C6476" t="s">
        <v>80</v>
      </c>
      <c r="D6476" t="s">
        <v>90</v>
      </c>
      <c r="E6476" t="s">
        <v>213</v>
      </c>
      <c r="F6476" t="s">
        <v>18014</v>
      </c>
      <c r="G6476" t="s">
        <v>688</v>
      </c>
      <c r="H6476" t="s">
        <v>187</v>
      </c>
      <c r="I6476" t="s">
        <v>136</v>
      </c>
      <c r="J6476" t="s">
        <v>137</v>
      </c>
      <c r="K6476" t="s">
        <v>138</v>
      </c>
      <c r="L6476" t="s">
        <v>18015</v>
      </c>
      <c r="M6476" t="s">
        <v>18016</v>
      </c>
      <c r="N6476">
        <v>1.225833333</v>
      </c>
      <c r="O6476">
        <v>0</v>
      </c>
      <c r="P6476">
        <v>3</v>
      </c>
      <c r="Q6476">
        <v>0</v>
      </c>
      <c r="R6476">
        <v>0</v>
      </c>
      <c r="S6476">
        <v>0</v>
      </c>
      <c r="T6476">
        <v>0</v>
      </c>
      <c r="U6476">
        <v>0</v>
      </c>
      <c r="V6476">
        <v>0</v>
      </c>
      <c r="W6476">
        <v>0</v>
      </c>
      <c r="X6476">
        <v>1.3571356344678156</v>
      </c>
      <c r="Y6476">
        <v>0</v>
      </c>
      <c r="Z6476">
        <v>0</v>
      </c>
      <c r="AA6476">
        <v>0</v>
      </c>
      <c r="AB6476">
        <v>0</v>
      </c>
      <c r="AC6476">
        <v>0</v>
      </c>
      <c r="AD6476">
        <v>0</v>
      </c>
      <c r="AE6476">
        <v>1.3571356344678156</v>
      </c>
    </row>
    <row r="6477" spans="1:31" x14ac:dyDescent="0.3">
      <c r="A6477">
        <v>2703189</v>
      </c>
      <c r="B6477">
        <v>1</v>
      </c>
      <c r="C6477" t="s">
        <v>80</v>
      </c>
      <c r="D6477" t="s">
        <v>92</v>
      </c>
      <c r="E6477" t="s">
        <v>160</v>
      </c>
      <c r="F6477" t="s">
        <v>9526</v>
      </c>
      <c r="G6477" t="s">
        <v>134</v>
      </c>
      <c r="H6477" t="s">
        <v>135</v>
      </c>
      <c r="I6477" t="s">
        <v>169</v>
      </c>
      <c r="J6477" t="s">
        <v>137</v>
      </c>
      <c r="K6477" t="s">
        <v>138</v>
      </c>
      <c r="L6477" t="s">
        <v>18017</v>
      </c>
      <c r="M6477" t="s">
        <v>18018</v>
      </c>
      <c r="N6477">
        <v>2.7777777E-2</v>
      </c>
      <c r="O6477">
        <v>0</v>
      </c>
      <c r="P6477">
        <v>343</v>
      </c>
      <c r="Q6477">
        <v>0</v>
      </c>
      <c r="R6477">
        <v>2</v>
      </c>
      <c r="S6477">
        <v>9</v>
      </c>
      <c r="T6477">
        <v>17</v>
      </c>
      <c r="U6477">
        <v>0</v>
      </c>
      <c r="V6477">
        <v>0</v>
      </c>
      <c r="W6477">
        <v>0</v>
      </c>
      <c r="X6477">
        <v>2.0774839268627865</v>
      </c>
      <c r="Y6477">
        <v>0</v>
      </c>
      <c r="Z6477">
        <v>4.6307688830555553E-3</v>
      </c>
      <c r="AA6477">
        <v>5.5518210694370049</v>
      </c>
      <c r="AB6477">
        <v>0.44370640440325004</v>
      </c>
      <c r="AC6477">
        <v>0</v>
      </c>
      <c r="AD6477">
        <v>0</v>
      </c>
      <c r="AE6477">
        <v>8.0776421695860972</v>
      </c>
    </row>
    <row r="6478" spans="1:31" x14ac:dyDescent="0.3">
      <c r="A6478">
        <v>2691312</v>
      </c>
      <c r="B6478">
        <v>1</v>
      </c>
      <c r="C6478" t="s">
        <v>81</v>
      </c>
      <c r="D6478" t="s">
        <v>123</v>
      </c>
      <c r="E6478" t="s">
        <v>132</v>
      </c>
      <c r="F6478" t="s">
        <v>15488</v>
      </c>
      <c r="G6478" t="s">
        <v>147</v>
      </c>
      <c r="H6478" t="s">
        <v>135</v>
      </c>
      <c r="I6478" t="s">
        <v>136</v>
      </c>
      <c r="J6478" t="s">
        <v>3</v>
      </c>
      <c r="K6478" t="s">
        <v>138</v>
      </c>
      <c r="L6478" t="s">
        <v>18019</v>
      </c>
      <c r="M6478" t="s">
        <v>18020</v>
      </c>
      <c r="N6478">
        <v>4.9291666660000004</v>
      </c>
      <c r="O6478">
        <v>4</v>
      </c>
      <c r="P6478">
        <v>64</v>
      </c>
      <c r="Q6478">
        <v>131</v>
      </c>
      <c r="R6478">
        <v>331</v>
      </c>
      <c r="S6478">
        <v>16</v>
      </c>
      <c r="T6478">
        <v>76</v>
      </c>
      <c r="U6478">
        <v>0</v>
      </c>
      <c r="V6478">
        <v>0</v>
      </c>
      <c r="W6478">
        <v>1.7887584426047047</v>
      </c>
      <c r="X6478">
        <v>62.694378301229868</v>
      </c>
      <c r="Y6478">
        <v>218.54357477616099</v>
      </c>
      <c r="Z6478">
        <v>415.12575167617621</v>
      </c>
      <c r="AA6478">
        <v>22.562167007092196</v>
      </c>
      <c r="AB6478">
        <v>140.62955285301302</v>
      </c>
      <c r="AC6478">
        <v>0</v>
      </c>
      <c r="AD6478">
        <v>0</v>
      </c>
      <c r="AE6478">
        <v>861.34418305627696</v>
      </c>
    </row>
    <row r="6479" spans="1:31" x14ac:dyDescent="0.3">
      <c r="A6479">
        <v>2691974</v>
      </c>
      <c r="B6479">
        <v>1</v>
      </c>
      <c r="C6479" t="s">
        <v>80</v>
      </c>
      <c r="D6479" t="s">
        <v>100</v>
      </c>
      <c r="E6479" t="s">
        <v>145</v>
      </c>
      <c r="F6479" t="s">
        <v>18021</v>
      </c>
      <c r="G6479" t="s">
        <v>176</v>
      </c>
      <c r="H6479" t="s">
        <v>135</v>
      </c>
      <c r="I6479" t="s">
        <v>136</v>
      </c>
      <c r="J6479" t="s">
        <v>137</v>
      </c>
      <c r="K6479" t="s">
        <v>138</v>
      </c>
      <c r="L6479" t="s">
        <v>18022</v>
      </c>
      <c r="M6479" t="s">
        <v>18023</v>
      </c>
      <c r="N6479">
        <v>1.3716666660000001</v>
      </c>
      <c r="O6479">
        <v>0</v>
      </c>
      <c r="P6479">
        <v>48</v>
      </c>
      <c r="Q6479">
        <v>0</v>
      </c>
      <c r="R6479">
        <v>6</v>
      </c>
      <c r="S6479">
        <v>0</v>
      </c>
      <c r="T6479">
        <v>8</v>
      </c>
      <c r="U6479">
        <v>0</v>
      </c>
      <c r="V6479">
        <v>0</v>
      </c>
      <c r="W6479">
        <v>0</v>
      </c>
      <c r="X6479">
        <v>19.218470911944991</v>
      </c>
      <c r="Y6479">
        <v>0</v>
      </c>
      <c r="Z6479">
        <v>1.7658257058982709</v>
      </c>
      <c r="AA6479">
        <v>0</v>
      </c>
      <c r="AB6479">
        <v>9.2895441675291845</v>
      </c>
      <c r="AC6479">
        <v>0</v>
      </c>
      <c r="AD6479">
        <v>0</v>
      </c>
      <c r="AE6479">
        <v>30.27384078537245</v>
      </c>
    </row>
    <row r="6480" spans="1:31" x14ac:dyDescent="0.3">
      <c r="A6480">
        <v>2691974</v>
      </c>
      <c r="B6480">
        <v>2</v>
      </c>
      <c r="C6480" t="s">
        <v>80</v>
      </c>
      <c r="D6480" t="s">
        <v>100</v>
      </c>
      <c r="E6480" t="s">
        <v>160</v>
      </c>
      <c r="F6480" t="s">
        <v>6878</v>
      </c>
      <c r="G6480" t="s">
        <v>176</v>
      </c>
      <c r="H6480" t="s">
        <v>135</v>
      </c>
      <c r="I6480" t="s">
        <v>136</v>
      </c>
      <c r="J6480" t="s">
        <v>137</v>
      </c>
      <c r="K6480" t="s">
        <v>138</v>
      </c>
      <c r="L6480" t="s">
        <v>18023</v>
      </c>
      <c r="M6480" t="s">
        <v>18024</v>
      </c>
      <c r="N6480">
        <v>0.35027777700000001</v>
      </c>
      <c r="O6480">
        <v>1</v>
      </c>
      <c r="P6480">
        <v>1566</v>
      </c>
      <c r="Q6480">
        <v>17</v>
      </c>
      <c r="R6480">
        <v>463</v>
      </c>
      <c r="S6480">
        <v>15</v>
      </c>
      <c r="T6480">
        <v>315</v>
      </c>
      <c r="U6480">
        <v>0</v>
      </c>
      <c r="V6480">
        <v>1</v>
      </c>
      <c r="W6480">
        <v>0.28247910705349694</v>
      </c>
      <c r="X6480">
        <v>137.50485652710594</v>
      </c>
      <c r="Y6480">
        <v>48.393994255743465</v>
      </c>
      <c r="Z6480">
        <v>125.50450110309767</v>
      </c>
      <c r="AA6480">
        <v>54.909970280494129</v>
      </c>
      <c r="AB6480">
        <v>61.020775356403341</v>
      </c>
      <c r="AC6480">
        <v>0</v>
      </c>
      <c r="AD6480">
        <v>0.33413057213946945</v>
      </c>
      <c r="AE6480">
        <v>427.95070720203751</v>
      </c>
    </row>
    <row r="6481" spans="1:31" x14ac:dyDescent="0.3">
      <c r="A6481">
        <v>2693294</v>
      </c>
      <c r="B6481">
        <v>1</v>
      </c>
      <c r="C6481" t="s">
        <v>80</v>
      </c>
      <c r="D6481" t="s">
        <v>107</v>
      </c>
      <c r="E6481" t="s">
        <v>132</v>
      </c>
      <c r="F6481" t="s">
        <v>16500</v>
      </c>
      <c r="G6481" t="s">
        <v>134</v>
      </c>
      <c r="H6481" t="s">
        <v>135</v>
      </c>
      <c r="I6481" t="s">
        <v>136</v>
      </c>
      <c r="J6481" t="s">
        <v>137</v>
      </c>
      <c r="K6481" t="s">
        <v>138</v>
      </c>
      <c r="L6481" t="s">
        <v>18025</v>
      </c>
      <c r="M6481" t="s">
        <v>18026</v>
      </c>
      <c r="N6481">
        <v>1.6177777769999999</v>
      </c>
      <c r="O6481">
        <v>0</v>
      </c>
      <c r="P6481">
        <v>129</v>
      </c>
      <c r="Q6481">
        <v>8</v>
      </c>
      <c r="R6481">
        <v>14</v>
      </c>
      <c r="S6481">
        <v>1</v>
      </c>
      <c r="T6481">
        <v>5</v>
      </c>
      <c r="U6481">
        <v>0</v>
      </c>
      <c r="V6481">
        <v>1</v>
      </c>
      <c r="W6481">
        <v>0</v>
      </c>
      <c r="X6481">
        <v>20.609693581919171</v>
      </c>
      <c r="Y6481">
        <v>13.890640480651284</v>
      </c>
      <c r="Z6481">
        <v>31.6626979148975</v>
      </c>
      <c r="AA6481">
        <v>1.7001699361400002</v>
      </c>
      <c r="AB6481">
        <v>28.68277853328588</v>
      </c>
      <c r="AC6481">
        <v>0</v>
      </c>
      <c r="AD6481">
        <v>0.7553696309441511</v>
      </c>
      <c r="AE6481">
        <v>97.301350077837981</v>
      </c>
    </row>
    <row r="6482" spans="1:31" x14ac:dyDescent="0.3">
      <c r="A6482">
        <v>2693832</v>
      </c>
      <c r="B6482">
        <v>1</v>
      </c>
      <c r="C6482" t="s">
        <v>80</v>
      </c>
      <c r="D6482" t="s">
        <v>103</v>
      </c>
      <c r="E6482" t="s">
        <v>160</v>
      </c>
      <c r="F6482" t="s">
        <v>18027</v>
      </c>
      <c r="G6482" t="s">
        <v>346</v>
      </c>
      <c r="H6482" t="s">
        <v>135</v>
      </c>
      <c r="I6482" t="s">
        <v>136</v>
      </c>
      <c r="J6482" t="s">
        <v>137</v>
      </c>
      <c r="K6482" t="s">
        <v>166</v>
      </c>
      <c r="L6482" t="s">
        <v>18028</v>
      </c>
      <c r="M6482" t="s">
        <v>18029</v>
      </c>
      <c r="N6482">
        <v>1.841388888</v>
      </c>
      <c r="O6482">
        <v>12</v>
      </c>
      <c r="P6482">
        <v>743</v>
      </c>
      <c r="Q6482">
        <v>21</v>
      </c>
      <c r="R6482">
        <v>99</v>
      </c>
      <c r="S6482">
        <v>14</v>
      </c>
      <c r="T6482">
        <v>184</v>
      </c>
      <c r="U6482">
        <v>0</v>
      </c>
      <c r="V6482">
        <v>0</v>
      </c>
      <c r="W6482">
        <v>11.988990132313406</v>
      </c>
      <c r="X6482">
        <v>267.44778718299159</v>
      </c>
      <c r="Y6482">
        <v>69.845003295543975</v>
      </c>
      <c r="Z6482">
        <v>57.406811311856437</v>
      </c>
      <c r="AA6482">
        <v>136.49455680638602</v>
      </c>
      <c r="AB6482">
        <v>219.58639549646463</v>
      </c>
      <c r="AC6482">
        <v>0</v>
      </c>
      <c r="AD6482">
        <v>0</v>
      </c>
      <c r="AE6482">
        <v>762.76954422555605</v>
      </c>
    </row>
    <row r="6483" spans="1:31" x14ac:dyDescent="0.3">
      <c r="A6483">
        <v>2702447</v>
      </c>
      <c r="B6483">
        <v>1</v>
      </c>
      <c r="C6483" t="s">
        <v>81</v>
      </c>
      <c r="D6483" t="s">
        <v>128</v>
      </c>
      <c r="E6483" t="s">
        <v>132</v>
      </c>
      <c r="F6483" t="s">
        <v>179</v>
      </c>
      <c r="G6483" t="s">
        <v>346</v>
      </c>
      <c r="H6483" t="s">
        <v>135</v>
      </c>
      <c r="I6483" t="s">
        <v>136</v>
      </c>
      <c r="J6483" t="s">
        <v>137</v>
      </c>
      <c r="K6483" t="s">
        <v>166</v>
      </c>
      <c r="L6483" t="s">
        <v>18030</v>
      </c>
      <c r="M6483" t="s">
        <v>18031</v>
      </c>
      <c r="N6483">
        <v>6.3361111110000001</v>
      </c>
      <c r="O6483">
        <v>7</v>
      </c>
      <c r="P6483">
        <v>1192</v>
      </c>
      <c r="Q6483">
        <v>3</v>
      </c>
      <c r="R6483">
        <v>3</v>
      </c>
      <c r="S6483">
        <v>3</v>
      </c>
      <c r="T6483">
        <v>87</v>
      </c>
      <c r="U6483">
        <v>0</v>
      </c>
      <c r="V6483">
        <v>0</v>
      </c>
      <c r="W6483">
        <v>87.675224296094896</v>
      </c>
      <c r="X6483">
        <v>775.34703839349561</v>
      </c>
      <c r="Y6483">
        <v>115.34115457081218</v>
      </c>
      <c r="Z6483">
        <v>18.106437593048042</v>
      </c>
      <c r="AA6483">
        <v>173.70323370089912</v>
      </c>
      <c r="AB6483">
        <v>111.08396030556135</v>
      </c>
      <c r="AC6483">
        <v>0</v>
      </c>
      <c r="AD6483">
        <v>0</v>
      </c>
      <c r="AE6483">
        <v>1281.257048859911</v>
      </c>
    </row>
    <row r="6484" spans="1:31" x14ac:dyDescent="0.3">
      <c r="A6484">
        <v>2702624</v>
      </c>
      <c r="B6484">
        <v>1</v>
      </c>
      <c r="C6484" t="s">
        <v>80</v>
      </c>
      <c r="D6484" t="s">
        <v>93</v>
      </c>
      <c r="E6484" t="s">
        <v>160</v>
      </c>
      <c r="F6484" t="s">
        <v>9277</v>
      </c>
      <c r="G6484" t="s">
        <v>134</v>
      </c>
      <c r="H6484" t="s">
        <v>135</v>
      </c>
      <c r="I6484" t="s">
        <v>136</v>
      </c>
      <c r="J6484" t="s">
        <v>137</v>
      </c>
      <c r="K6484" t="s">
        <v>138</v>
      </c>
      <c r="L6484" t="s">
        <v>18032</v>
      </c>
      <c r="M6484" t="s">
        <v>18033</v>
      </c>
      <c r="N6484">
        <v>6.9444443999999994E-2</v>
      </c>
      <c r="O6484">
        <v>0</v>
      </c>
      <c r="P6484">
        <v>52</v>
      </c>
      <c r="Q6484">
        <v>51</v>
      </c>
      <c r="R6484">
        <v>156</v>
      </c>
      <c r="S6484">
        <v>4</v>
      </c>
      <c r="T6484">
        <v>55</v>
      </c>
      <c r="U6484">
        <v>1</v>
      </c>
      <c r="V6484">
        <v>0</v>
      </c>
      <c r="W6484">
        <v>0</v>
      </c>
      <c r="X6484">
        <v>1.0669621254273123</v>
      </c>
      <c r="Y6484">
        <v>29.055998523456456</v>
      </c>
      <c r="Z6484">
        <v>24.647711994128656</v>
      </c>
      <c r="AA6484">
        <v>1.2316832323718057</v>
      </c>
      <c r="AB6484">
        <v>5.1979655360640979</v>
      </c>
      <c r="AC6484">
        <v>33.219128185683331</v>
      </c>
      <c r="AD6484">
        <v>0</v>
      </c>
      <c r="AE6484">
        <v>94.41944959713166</v>
      </c>
    </row>
    <row r="6485" spans="1:31" x14ac:dyDescent="0.3">
      <c r="A6485">
        <v>2702904</v>
      </c>
      <c r="B6485">
        <v>1</v>
      </c>
      <c r="C6485" t="s">
        <v>80</v>
      </c>
      <c r="D6485" t="s">
        <v>107</v>
      </c>
      <c r="E6485" t="s">
        <v>132</v>
      </c>
      <c r="F6485" t="s">
        <v>18034</v>
      </c>
      <c r="G6485" t="s">
        <v>134</v>
      </c>
      <c r="H6485" t="s">
        <v>135</v>
      </c>
      <c r="I6485" t="s">
        <v>169</v>
      </c>
      <c r="J6485" t="s">
        <v>137</v>
      </c>
      <c r="K6485" t="s">
        <v>138</v>
      </c>
      <c r="L6485" t="s">
        <v>18035</v>
      </c>
      <c r="M6485" t="s">
        <v>18036</v>
      </c>
      <c r="N6485">
        <v>2.7777769999999999E-3</v>
      </c>
      <c r="O6485">
        <v>0</v>
      </c>
      <c r="P6485">
        <v>1339</v>
      </c>
      <c r="Q6485">
        <v>27</v>
      </c>
      <c r="R6485">
        <v>83</v>
      </c>
      <c r="S6485">
        <v>7</v>
      </c>
      <c r="T6485">
        <v>50</v>
      </c>
      <c r="U6485">
        <v>0</v>
      </c>
      <c r="V6485">
        <v>3</v>
      </c>
      <c r="W6485">
        <v>0</v>
      </c>
      <c r="X6485">
        <v>0.32796091853135723</v>
      </c>
      <c r="Y6485">
        <v>1.17572824106284</v>
      </c>
      <c r="Z6485">
        <v>0.158883403632055</v>
      </c>
      <c r="AA6485">
        <v>6.4095182717069432E-2</v>
      </c>
      <c r="AB6485">
        <v>0.14586150326401778</v>
      </c>
      <c r="AC6485">
        <v>0</v>
      </c>
      <c r="AD6485">
        <v>7.2490169761966674E-3</v>
      </c>
      <c r="AE6485">
        <v>1.8797782661835363</v>
      </c>
    </row>
    <row r="6486" spans="1:31" x14ac:dyDescent="0.3">
      <c r="A6486">
        <v>2703108</v>
      </c>
      <c r="B6486">
        <v>1</v>
      </c>
      <c r="C6486" t="s">
        <v>80</v>
      </c>
      <c r="D6486" t="s">
        <v>82</v>
      </c>
      <c r="E6486" t="s">
        <v>184</v>
      </c>
      <c r="F6486" t="s">
        <v>13194</v>
      </c>
      <c r="G6486" t="s">
        <v>186</v>
      </c>
      <c r="H6486" t="s">
        <v>187</v>
      </c>
      <c r="I6486" t="s">
        <v>136</v>
      </c>
      <c r="J6486" t="s">
        <v>137</v>
      </c>
      <c r="K6486" t="s">
        <v>138</v>
      </c>
      <c r="L6486" t="s">
        <v>18037</v>
      </c>
      <c r="M6486" t="s">
        <v>18038</v>
      </c>
      <c r="N6486">
        <v>4.045833333</v>
      </c>
      <c r="O6486">
        <v>0</v>
      </c>
      <c r="P6486">
        <v>244</v>
      </c>
      <c r="Q6486">
        <v>0</v>
      </c>
      <c r="R6486">
        <v>0</v>
      </c>
      <c r="S6486">
        <v>0</v>
      </c>
      <c r="T6486">
        <v>20</v>
      </c>
      <c r="U6486">
        <v>0</v>
      </c>
      <c r="V6486">
        <v>0</v>
      </c>
      <c r="W6486">
        <v>0</v>
      </c>
      <c r="X6486">
        <v>150.1001523507484</v>
      </c>
      <c r="Y6486">
        <v>0</v>
      </c>
      <c r="Z6486">
        <v>0</v>
      </c>
      <c r="AA6486">
        <v>0</v>
      </c>
      <c r="AB6486">
        <v>13.723027299482045</v>
      </c>
      <c r="AC6486">
        <v>0</v>
      </c>
      <c r="AD6486">
        <v>0</v>
      </c>
      <c r="AE6486">
        <v>163.82317965023046</v>
      </c>
    </row>
    <row r="6487" spans="1:31" x14ac:dyDescent="0.3">
      <c r="A6487">
        <v>2703123</v>
      </c>
      <c r="B6487">
        <v>1</v>
      </c>
      <c r="C6487" t="s">
        <v>81</v>
      </c>
      <c r="D6487" t="s">
        <v>112</v>
      </c>
      <c r="E6487" t="s">
        <v>184</v>
      </c>
      <c r="F6487" t="s">
        <v>18039</v>
      </c>
      <c r="G6487" t="s">
        <v>1143</v>
      </c>
      <c r="H6487" t="s">
        <v>187</v>
      </c>
      <c r="I6487" t="s">
        <v>136</v>
      </c>
      <c r="J6487" t="s">
        <v>137</v>
      </c>
      <c r="K6487" t="s">
        <v>138</v>
      </c>
      <c r="L6487" t="s">
        <v>18040</v>
      </c>
      <c r="M6487" t="s">
        <v>18041</v>
      </c>
      <c r="N6487">
        <v>3.1952777769999998</v>
      </c>
      <c r="O6487">
        <v>0</v>
      </c>
      <c r="P6487">
        <v>80</v>
      </c>
      <c r="Q6487">
        <v>0</v>
      </c>
      <c r="R6487">
        <v>0</v>
      </c>
      <c r="S6487">
        <v>0</v>
      </c>
      <c r="T6487">
        <v>6</v>
      </c>
      <c r="U6487">
        <v>0</v>
      </c>
      <c r="V6487">
        <v>0</v>
      </c>
      <c r="W6487">
        <v>0</v>
      </c>
      <c r="X6487">
        <v>40.249926532492573</v>
      </c>
      <c r="Y6487">
        <v>0</v>
      </c>
      <c r="Z6487">
        <v>0</v>
      </c>
      <c r="AA6487">
        <v>0</v>
      </c>
      <c r="AB6487">
        <v>9.7498664315230137</v>
      </c>
      <c r="AC6487">
        <v>0</v>
      </c>
      <c r="AD6487">
        <v>0</v>
      </c>
      <c r="AE6487">
        <v>49.999792964015583</v>
      </c>
    </row>
    <row r="6488" spans="1:31" x14ac:dyDescent="0.3">
      <c r="A6488">
        <v>2703148</v>
      </c>
      <c r="B6488">
        <v>1</v>
      </c>
      <c r="C6488" t="s">
        <v>80</v>
      </c>
      <c r="D6488" t="s">
        <v>99</v>
      </c>
      <c r="E6488" t="s">
        <v>184</v>
      </c>
      <c r="F6488" t="s">
        <v>18042</v>
      </c>
      <c r="G6488" t="s">
        <v>186</v>
      </c>
      <c r="H6488" t="s">
        <v>187</v>
      </c>
      <c r="I6488" t="s">
        <v>136</v>
      </c>
      <c r="J6488" t="s">
        <v>137</v>
      </c>
      <c r="K6488" t="s">
        <v>138</v>
      </c>
      <c r="L6488" t="s">
        <v>18043</v>
      </c>
      <c r="M6488" t="s">
        <v>18044</v>
      </c>
      <c r="N6488">
        <v>2.6172222220000001</v>
      </c>
      <c r="O6488">
        <v>0</v>
      </c>
      <c r="P6488">
        <v>55</v>
      </c>
      <c r="Q6488">
        <v>0</v>
      </c>
      <c r="R6488">
        <v>0</v>
      </c>
      <c r="S6488">
        <v>0</v>
      </c>
      <c r="T6488">
        <v>3</v>
      </c>
      <c r="U6488">
        <v>0</v>
      </c>
      <c r="V6488">
        <v>0</v>
      </c>
      <c r="W6488">
        <v>0</v>
      </c>
      <c r="X6488">
        <v>11.378450577666483</v>
      </c>
      <c r="Y6488">
        <v>0</v>
      </c>
      <c r="Z6488">
        <v>0</v>
      </c>
      <c r="AA6488">
        <v>0</v>
      </c>
      <c r="AB6488">
        <v>3.4947555749600001</v>
      </c>
      <c r="AC6488">
        <v>0</v>
      </c>
      <c r="AD6488">
        <v>0</v>
      </c>
      <c r="AE6488">
        <v>14.873206152626484</v>
      </c>
    </row>
    <row r="6489" spans="1:31" x14ac:dyDescent="0.3">
      <c r="A6489">
        <v>2703164</v>
      </c>
      <c r="B6489">
        <v>1</v>
      </c>
      <c r="C6489" t="s">
        <v>80</v>
      </c>
      <c r="D6489" t="s">
        <v>94</v>
      </c>
      <c r="E6489" t="s">
        <v>213</v>
      </c>
      <c r="F6489" t="s">
        <v>18045</v>
      </c>
      <c r="G6489" t="s">
        <v>831</v>
      </c>
      <c r="H6489" t="s">
        <v>187</v>
      </c>
      <c r="I6489" t="s">
        <v>136</v>
      </c>
      <c r="J6489" t="s">
        <v>137</v>
      </c>
      <c r="K6489" t="s">
        <v>138</v>
      </c>
      <c r="L6489" t="s">
        <v>18046</v>
      </c>
      <c r="M6489" t="s">
        <v>18047</v>
      </c>
      <c r="N6489">
        <v>2.2241666659999999</v>
      </c>
      <c r="O6489">
        <v>0</v>
      </c>
      <c r="P6489">
        <v>0</v>
      </c>
      <c r="Q6489">
        <v>0</v>
      </c>
      <c r="R6489">
        <v>0</v>
      </c>
      <c r="S6489">
        <v>0</v>
      </c>
      <c r="T6489">
        <v>2</v>
      </c>
      <c r="U6489">
        <v>0</v>
      </c>
      <c r="V6489">
        <v>0</v>
      </c>
      <c r="W6489">
        <v>0</v>
      </c>
      <c r="X6489">
        <v>0</v>
      </c>
      <c r="Y6489">
        <v>0</v>
      </c>
      <c r="Z6489">
        <v>0</v>
      </c>
      <c r="AA6489">
        <v>0</v>
      </c>
      <c r="AB6489">
        <v>1.7555938670630706</v>
      </c>
      <c r="AC6489">
        <v>0</v>
      </c>
      <c r="AD6489">
        <v>0</v>
      </c>
      <c r="AE6489">
        <v>1.7555938670630706</v>
      </c>
    </row>
    <row r="6490" spans="1:31" x14ac:dyDescent="0.3">
      <c r="A6490">
        <v>2703194</v>
      </c>
      <c r="B6490">
        <v>1</v>
      </c>
      <c r="C6490" t="s">
        <v>80</v>
      </c>
      <c r="D6490" t="s">
        <v>95</v>
      </c>
      <c r="E6490" t="s">
        <v>244</v>
      </c>
      <c r="F6490" t="s">
        <v>18048</v>
      </c>
      <c r="G6490" t="s">
        <v>409</v>
      </c>
      <c r="H6490" t="s">
        <v>187</v>
      </c>
      <c r="I6490" t="s">
        <v>136</v>
      </c>
      <c r="J6490" t="s">
        <v>137</v>
      </c>
      <c r="K6490" t="s">
        <v>138</v>
      </c>
      <c r="L6490" t="s">
        <v>18049</v>
      </c>
      <c r="M6490" t="s">
        <v>18050</v>
      </c>
      <c r="N6490">
        <v>0.76638888800000005</v>
      </c>
      <c r="O6490">
        <v>0</v>
      </c>
      <c r="P6490">
        <v>88</v>
      </c>
      <c r="Q6490">
        <v>0</v>
      </c>
      <c r="R6490">
        <v>0</v>
      </c>
      <c r="S6490">
        <v>0</v>
      </c>
      <c r="T6490">
        <v>4</v>
      </c>
      <c r="U6490">
        <v>0</v>
      </c>
      <c r="V6490">
        <v>0</v>
      </c>
      <c r="W6490">
        <v>0</v>
      </c>
      <c r="X6490">
        <v>11.208641291508812</v>
      </c>
      <c r="Y6490">
        <v>0</v>
      </c>
      <c r="Z6490">
        <v>0</v>
      </c>
      <c r="AA6490">
        <v>0</v>
      </c>
      <c r="AB6490">
        <v>1.3422828107424114</v>
      </c>
      <c r="AC6490">
        <v>0</v>
      </c>
      <c r="AD6490">
        <v>0</v>
      </c>
      <c r="AE6490">
        <v>12.550924102251223</v>
      </c>
    </row>
    <row r="6491" spans="1:31" x14ac:dyDescent="0.3">
      <c r="A6491">
        <v>2702573</v>
      </c>
      <c r="B6491">
        <v>1</v>
      </c>
      <c r="C6491" t="s">
        <v>80</v>
      </c>
      <c r="D6491" t="s">
        <v>105</v>
      </c>
      <c r="E6491" t="s">
        <v>145</v>
      </c>
      <c r="F6491" t="s">
        <v>18051</v>
      </c>
      <c r="G6491" t="s">
        <v>176</v>
      </c>
      <c r="H6491" t="s">
        <v>135</v>
      </c>
      <c r="I6491" t="s">
        <v>136</v>
      </c>
      <c r="J6491" t="s">
        <v>137</v>
      </c>
      <c r="K6491" t="s">
        <v>138</v>
      </c>
      <c r="L6491" t="s">
        <v>18052</v>
      </c>
      <c r="M6491" t="s">
        <v>18053</v>
      </c>
      <c r="N6491">
        <v>3.8033333329999999</v>
      </c>
      <c r="O6491">
        <v>1</v>
      </c>
      <c r="P6491">
        <v>197</v>
      </c>
      <c r="Q6491">
        <v>0</v>
      </c>
      <c r="R6491">
        <v>7</v>
      </c>
      <c r="S6491">
        <v>0</v>
      </c>
      <c r="T6491">
        <v>31</v>
      </c>
      <c r="U6491">
        <v>0</v>
      </c>
      <c r="V6491">
        <v>0</v>
      </c>
      <c r="W6491">
        <v>0</v>
      </c>
      <c r="X6491">
        <v>144.79172253544195</v>
      </c>
      <c r="Y6491">
        <v>0</v>
      </c>
      <c r="Z6491">
        <v>53.267905818360063</v>
      </c>
      <c r="AA6491">
        <v>0</v>
      </c>
      <c r="AB6491">
        <v>119.58384046303497</v>
      </c>
      <c r="AC6491">
        <v>0</v>
      </c>
      <c r="AD6491">
        <v>0</v>
      </c>
      <c r="AE6491">
        <v>317.64346881683696</v>
      </c>
    </row>
    <row r="6492" spans="1:31" x14ac:dyDescent="0.3">
      <c r="A6492">
        <v>2702643</v>
      </c>
      <c r="B6492">
        <v>1</v>
      </c>
      <c r="C6492" t="s">
        <v>81</v>
      </c>
      <c r="D6492" t="s">
        <v>127</v>
      </c>
      <c r="E6492" t="s">
        <v>132</v>
      </c>
      <c r="F6492" t="s">
        <v>11434</v>
      </c>
      <c r="G6492" t="s">
        <v>409</v>
      </c>
      <c r="H6492" t="s">
        <v>135</v>
      </c>
      <c r="I6492" t="s">
        <v>136</v>
      </c>
      <c r="J6492" t="s">
        <v>137</v>
      </c>
      <c r="K6492" t="s">
        <v>138</v>
      </c>
      <c r="L6492" t="s">
        <v>18054</v>
      </c>
      <c r="M6492" t="s">
        <v>18055</v>
      </c>
      <c r="N6492">
        <v>0.334166666</v>
      </c>
      <c r="O6492">
        <v>9</v>
      </c>
      <c r="P6492">
        <v>3</v>
      </c>
      <c r="Q6492">
        <v>287</v>
      </c>
      <c r="R6492">
        <v>46</v>
      </c>
      <c r="S6492">
        <v>17</v>
      </c>
      <c r="T6492">
        <v>2</v>
      </c>
      <c r="U6492">
        <v>0</v>
      </c>
      <c r="V6492">
        <v>0</v>
      </c>
      <c r="W6492">
        <v>1.1704801247061301</v>
      </c>
      <c r="X6492">
        <v>0.13468862205494442</v>
      </c>
      <c r="Y6492">
        <v>71.903845806635502</v>
      </c>
      <c r="Z6492">
        <v>3.695659785063083</v>
      </c>
      <c r="AA6492">
        <v>7.133740570404175</v>
      </c>
      <c r="AB6492">
        <v>3.3836028281438351</v>
      </c>
      <c r="AC6492">
        <v>0</v>
      </c>
      <c r="AD6492">
        <v>0</v>
      </c>
      <c r="AE6492">
        <v>87.422017737007664</v>
      </c>
    </row>
    <row r="6493" spans="1:31" x14ac:dyDescent="0.3">
      <c r="A6493">
        <v>2702661</v>
      </c>
      <c r="B6493">
        <v>1</v>
      </c>
      <c r="C6493" t="s">
        <v>80</v>
      </c>
      <c r="D6493" t="s">
        <v>93</v>
      </c>
      <c r="E6493" t="s">
        <v>132</v>
      </c>
      <c r="F6493" t="s">
        <v>18056</v>
      </c>
      <c r="G6493" t="s">
        <v>134</v>
      </c>
      <c r="H6493" t="s">
        <v>135</v>
      </c>
      <c r="I6493" t="s">
        <v>136</v>
      </c>
      <c r="J6493" t="s">
        <v>137</v>
      </c>
      <c r="K6493" t="s">
        <v>138</v>
      </c>
      <c r="L6493" t="s">
        <v>18057</v>
      </c>
      <c r="M6493" t="s">
        <v>18058</v>
      </c>
      <c r="N6493">
        <v>0.205555555</v>
      </c>
      <c r="O6493">
        <v>0</v>
      </c>
      <c r="P6493">
        <v>49</v>
      </c>
      <c r="Q6493">
        <v>18</v>
      </c>
      <c r="R6493">
        <v>69</v>
      </c>
      <c r="S6493">
        <v>1</v>
      </c>
      <c r="T6493">
        <v>24</v>
      </c>
      <c r="U6493">
        <v>0</v>
      </c>
      <c r="V6493">
        <v>0</v>
      </c>
      <c r="W6493">
        <v>0</v>
      </c>
      <c r="X6493">
        <v>3.4432855085549448</v>
      </c>
      <c r="Y6493">
        <v>34.953245985833654</v>
      </c>
      <c r="Z6493">
        <v>47.526439775295593</v>
      </c>
      <c r="AA6493">
        <v>0.3138988494005</v>
      </c>
      <c r="AB6493">
        <v>13.184692509687688</v>
      </c>
      <c r="AC6493">
        <v>0</v>
      </c>
      <c r="AD6493">
        <v>0</v>
      </c>
      <c r="AE6493">
        <v>99.421562628772378</v>
      </c>
    </row>
    <row r="6494" spans="1:31" x14ac:dyDescent="0.3">
      <c r="A6494">
        <v>2702667</v>
      </c>
      <c r="B6494">
        <v>1</v>
      </c>
      <c r="C6494" t="s">
        <v>81</v>
      </c>
      <c r="D6494" t="s">
        <v>122</v>
      </c>
      <c r="E6494" t="s">
        <v>160</v>
      </c>
      <c r="F6494" t="s">
        <v>18059</v>
      </c>
      <c r="G6494" t="s">
        <v>134</v>
      </c>
      <c r="H6494" t="s">
        <v>135</v>
      </c>
      <c r="I6494" t="s">
        <v>136</v>
      </c>
      <c r="J6494" t="s">
        <v>137</v>
      </c>
      <c r="K6494" t="s">
        <v>138</v>
      </c>
      <c r="L6494" t="s">
        <v>18060</v>
      </c>
      <c r="M6494" t="s">
        <v>18061</v>
      </c>
      <c r="N6494">
        <v>0.41666666600000002</v>
      </c>
      <c r="O6494">
        <v>9</v>
      </c>
      <c r="P6494">
        <v>731</v>
      </c>
      <c r="Q6494">
        <v>202</v>
      </c>
      <c r="R6494">
        <v>63</v>
      </c>
      <c r="S6494">
        <v>20</v>
      </c>
      <c r="T6494">
        <v>87</v>
      </c>
      <c r="U6494">
        <v>0</v>
      </c>
      <c r="V6494">
        <v>0</v>
      </c>
      <c r="W6494">
        <v>0.73016439484150764</v>
      </c>
      <c r="X6494">
        <v>41.233872033994338</v>
      </c>
      <c r="Y6494">
        <v>48.499809091087585</v>
      </c>
      <c r="Z6494">
        <v>23.40539508357746</v>
      </c>
      <c r="AA6494">
        <v>120.48123404678367</v>
      </c>
      <c r="AB6494">
        <v>22.178310662783424</v>
      </c>
      <c r="AC6494">
        <v>0</v>
      </c>
      <c r="AD6494">
        <v>0</v>
      </c>
      <c r="AE6494">
        <v>256.528785313068</v>
      </c>
    </row>
    <row r="6495" spans="1:31" x14ac:dyDescent="0.3">
      <c r="A6495">
        <v>2702709</v>
      </c>
      <c r="B6495">
        <v>1</v>
      </c>
      <c r="C6495" t="s">
        <v>81</v>
      </c>
      <c r="D6495" t="s">
        <v>120</v>
      </c>
      <c r="E6495" t="s">
        <v>132</v>
      </c>
      <c r="F6495" t="s">
        <v>18062</v>
      </c>
      <c r="G6495" t="s">
        <v>134</v>
      </c>
      <c r="H6495" t="s">
        <v>135</v>
      </c>
      <c r="I6495" t="s">
        <v>136</v>
      </c>
      <c r="J6495" t="s">
        <v>137</v>
      </c>
      <c r="K6495" t="s">
        <v>138</v>
      </c>
      <c r="L6495" t="s">
        <v>18063</v>
      </c>
      <c r="M6495" t="s">
        <v>18064</v>
      </c>
      <c r="N6495">
        <v>0.50833333300000005</v>
      </c>
      <c r="O6495">
        <v>0</v>
      </c>
      <c r="P6495">
        <v>468</v>
      </c>
      <c r="Q6495">
        <v>0</v>
      </c>
      <c r="R6495">
        <v>8</v>
      </c>
      <c r="S6495">
        <v>0</v>
      </c>
      <c r="T6495">
        <v>26</v>
      </c>
      <c r="U6495">
        <v>0</v>
      </c>
      <c r="V6495">
        <v>0</v>
      </c>
      <c r="W6495">
        <v>0</v>
      </c>
      <c r="X6495">
        <v>39.099162039001087</v>
      </c>
      <c r="Y6495">
        <v>0</v>
      </c>
      <c r="Z6495">
        <v>1.9603954562666508</v>
      </c>
      <c r="AA6495">
        <v>0</v>
      </c>
      <c r="AB6495">
        <v>7.2218104726967276</v>
      </c>
      <c r="AC6495">
        <v>0</v>
      </c>
      <c r="AD6495">
        <v>0</v>
      </c>
      <c r="AE6495">
        <v>48.281367967964471</v>
      </c>
    </row>
    <row r="6496" spans="1:31" x14ac:dyDescent="0.3">
      <c r="A6496">
        <v>2702819</v>
      </c>
      <c r="B6496">
        <v>1</v>
      </c>
      <c r="C6496" t="s">
        <v>80</v>
      </c>
      <c r="D6496" t="s">
        <v>99</v>
      </c>
      <c r="E6496" t="s">
        <v>132</v>
      </c>
      <c r="F6496" t="s">
        <v>9563</v>
      </c>
      <c r="G6496" t="s">
        <v>134</v>
      </c>
      <c r="H6496" t="s">
        <v>135</v>
      </c>
      <c r="I6496" t="s">
        <v>136</v>
      </c>
      <c r="J6496" t="s">
        <v>137</v>
      </c>
      <c r="K6496" t="s">
        <v>138</v>
      </c>
      <c r="L6496" t="s">
        <v>18065</v>
      </c>
      <c r="M6496" t="s">
        <v>18066</v>
      </c>
      <c r="N6496">
        <v>2.6577777770000002</v>
      </c>
      <c r="O6496">
        <v>0</v>
      </c>
      <c r="P6496">
        <v>0</v>
      </c>
      <c r="Q6496">
        <v>0</v>
      </c>
      <c r="R6496">
        <v>0</v>
      </c>
      <c r="S6496">
        <v>5</v>
      </c>
      <c r="T6496">
        <v>0</v>
      </c>
      <c r="U6496">
        <v>0</v>
      </c>
      <c r="V6496">
        <v>0</v>
      </c>
      <c r="W6496">
        <v>0</v>
      </c>
      <c r="X6496">
        <v>0</v>
      </c>
      <c r="Y6496">
        <v>0</v>
      </c>
      <c r="Z6496">
        <v>0</v>
      </c>
      <c r="AA6496">
        <v>697.85812721866318</v>
      </c>
      <c r="AB6496">
        <v>0</v>
      </c>
      <c r="AC6496">
        <v>0</v>
      </c>
      <c r="AD6496">
        <v>0</v>
      </c>
      <c r="AE6496">
        <v>697.85812721866318</v>
      </c>
    </row>
    <row r="6497" spans="1:31" x14ac:dyDescent="0.3">
      <c r="A6497">
        <v>2702847</v>
      </c>
      <c r="B6497">
        <v>1</v>
      </c>
      <c r="C6497" t="s">
        <v>81</v>
      </c>
      <c r="D6497" t="s">
        <v>117</v>
      </c>
      <c r="E6497" t="s">
        <v>160</v>
      </c>
      <c r="F6497" t="s">
        <v>2142</v>
      </c>
      <c r="G6497" t="s">
        <v>134</v>
      </c>
      <c r="H6497" t="s">
        <v>135</v>
      </c>
      <c r="I6497" t="s">
        <v>136</v>
      </c>
      <c r="J6497" t="s">
        <v>137</v>
      </c>
      <c r="K6497" t="s">
        <v>138</v>
      </c>
      <c r="L6497" t="s">
        <v>18067</v>
      </c>
      <c r="M6497" t="s">
        <v>18068</v>
      </c>
      <c r="N6497">
        <v>0.47277777700000001</v>
      </c>
      <c r="O6497">
        <v>10</v>
      </c>
      <c r="P6497">
        <v>579</v>
      </c>
      <c r="Q6497">
        <v>11</v>
      </c>
      <c r="R6497">
        <v>50</v>
      </c>
      <c r="S6497">
        <v>5</v>
      </c>
      <c r="T6497">
        <v>21</v>
      </c>
      <c r="U6497">
        <v>0</v>
      </c>
      <c r="V6497">
        <v>0</v>
      </c>
      <c r="W6497">
        <v>1.7032513719941771</v>
      </c>
      <c r="X6497">
        <v>33.957809208647312</v>
      </c>
      <c r="Y6497">
        <v>2.4772284240454465</v>
      </c>
      <c r="Z6497">
        <v>3.4896514755549113</v>
      </c>
      <c r="AA6497">
        <v>1.6565008237161136</v>
      </c>
      <c r="AB6497">
        <v>1.1858093884581171</v>
      </c>
      <c r="AC6497">
        <v>0</v>
      </c>
      <c r="AD6497">
        <v>0</v>
      </c>
      <c r="AE6497">
        <v>44.47025069241608</v>
      </c>
    </row>
    <row r="6498" spans="1:31" x14ac:dyDescent="0.3">
      <c r="A6498">
        <v>2703155</v>
      </c>
      <c r="B6498">
        <v>1</v>
      </c>
      <c r="C6498" t="s">
        <v>81</v>
      </c>
      <c r="D6498" t="s">
        <v>128</v>
      </c>
      <c r="E6498" t="s">
        <v>160</v>
      </c>
      <c r="F6498" t="s">
        <v>18069</v>
      </c>
      <c r="G6498" t="s">
        <v>134</v>
      </c>
      <c r="H6498" t="s">
        <v>135</v>
      </c>
      <c r="I6498" t="s">
        <v>136</v>
      </c>
      <c r="J6498" t="s">
        <v>137</v>
      </c>
      <c r="K6498" t="s">
        <v>138</v>
      </c>
      <c r="L6498" t="s">
        <v>18070</v>
      </c>
      <c r="M6498" t="s">
        <v>18071</v>
      </c>
      <c r="N6498">
        <v>0.58083333299999995</v>
      </c>
      <c r="O6498">
        <v>0</v>
      </c>
      <c r="P6498">
        <v>0</v>
      </c>
      <c r="Q6498">
        <v>0</v>
      </c>
      <c r="R6498">
        <v>0</v>
      </c>
      <c r="S6498">
        <v>2</v>
      </c>
      <c r="T6498">
        <v>0</v>
      </c>
      <c r="U6498">
        <v>1</v>
      </c>
      <c r="V6498">
        <v>0</v>
      </c>
      <c r="W6498">
        <v>0</v>
      </c>
      <c r="X6498">
        <v>0</v>
      </c>
      <c r="Y6498">
        <v>0</v>
      </c>
      <c r="Z6498">
        <v>0</v>
      </c>
      <c r="AA6498">
        <v>48.187275777430557</v>
      </c>
      <c r="AB6498">
        <v>0</v>
      </c>
      <c r="AC6498">
        <v>157.33180594630312</v>
      </c>
      <c r="AD6498">
        <v>0</v>
      </c>
      <c r="AE6498">
        <v>205.51908172373368</v>
      </c>
    </row>
    <row r="6499" spans="1:31" x14ac:dyDescent="0.3">
      <c r="A6499">
        <v>2703218</v>
      </c>
      <c r="B6499">
        <v>1</v>
      </c>
      <c r="C6499" t="s">
        <v>80</v>
      </c>
      <c r="D6499" t="s">
        <v>89</v>
      </c>
      <c r="E6499" t="s">
        <v>428</v>
      </c>
      <c r="F6499" t="s">
        <v>18072</v>
      </c>
      <c r="G6499" t="s">
        <v>903</v>
      </c>
      <c r="H6499" t="s">
        <v>187</v>
      </c>
      <c r="I6499" t="s">
        <v>136</v>
      </c>
      <c r="J6499" t="s">
        <v>137</v>
      </c>
      <c r="K6499" t="s">
        <v>138</v>
      </c>
      <c r="L6499" t="s">
        <v>18073</v>
      </c>
      <c r="M6499" t="s">
        <v>18074</v>
      </c>
      <c r="N6499">
        <v>1.676666666</v>
      </c>
      <c r="O6499">
        <v>0</v>
      </c>
      <c r="P6499">
        <v>74</v>
      </c>
      <c r="Q6499">
        <v>0</v>
      </c>
      <c r="R6499">
        <v>0</v>
      </c>
      <c r="S6499">
        <v>0</v>
      </c>
      <c r="T6499">
        <v>0</v>
      </c>
      <c r="U6499">
        <v>0</v>
      </c>
      <c r="V6499">
        <v>0</v>
      </c>
      <c r="W6499">
        <v>0</v>
      </c>
      <c r="X6499">
        <v>23.684723879619092</v>
      </c>
      <c r="Y6499">
        <v>0</v>
      </c>
      <c r="Z6499">
        <v>0</v>
      </c>
      <c r="AA6499">
        <v>0</v>
      </c>
      <c r="AB6499">
        <v>0</v>
      </c>
      <c r="AC6499">
        <v>0</v>
      </c>
      <c r="AD6499">
        <v>0</v>
      </c>
      <c r="AE6499">
        <v>23.684723879619092</v>
      </c>
    </row>
    <row r="6500" spans="1:31" x14ac:dyDescent="0.3">
      <c r="A6500">
        <v>2703237</v>
      </c>
      <c r="B6500">
        <v>1</v>
      </c>
      <c r="C6500" t="s">
        <v>80</v>
      </c>
      <c r="D6500" t="s">
        <v>88</v>
      </c>
      <c r="E6500" t="s">
        <v>145</v>
      </c>
      <c r="F6500" t="s">
        <v>13941</v>
      </c>
      <c r="G6500" t="s">
        <v>134</v>
      </c>
      <c r="H6500" t="s">
        <v>135</v>
      </c>
      <c r="I6500" t="s">
        <v>136</v>
      </c>
      <c r="J6500" t="s">
        <v>137</v>
      </c>
      <c r="K6500" t="s">
        <v>138</v>
      </c>
      <c r="L6500" t="s">
        <v>18075</v>
      </c>
      <c r="M6500" t="s">
        <v>18076</v>
      </c>
      <c r="N6500">
        <v>0.17944444400000001</v>
      </c>
      <c r="O6500">
        <v>0</v>
      </c>
      <c r="P6500">
        <v>0</v>
      </c>
      <c r="Q6500">
        <v>0</v>
      </c>
      <c r="R6500">
        <v>0</v>
      </c>
      <c r="S6500">
        <v>1</v>
      </c>
      <c r="T6500">
        <v>0</v>
      </c>
      <c r="U6500">
        <v>0</v>
      </c>
      <c r="V6500">
        <v>0</v>
      </c>
      <c r="W6500">
        <v>0</v>
      </c>
      <c r="X6500">
        <v>0</v>
      </c>
      <c r="Y6500">
        <v>0</v>
      </c>
      <c r="Z6500">
        <v>0</v>
      </c>
      <c r="AA6500">
        <v>1.8640270138578674</v>
      </c>
      <c r="AB6500">
        <v>0</v>
      </c>
      <c r="AC6500">
        <v>0</v>
      </c>
      <c r="AD6500">
        <v>0</v>
      </c>
      <c r="AE6500">
        <v>1.8640270138578674</v>
      </c>
    </row>
    <row r="6501" spans="1:31" x14ac:dyDescent="0.3">
      <c r="A6501">
        <v>2703282</v>
      </c>
      <c r="B6501">
        <v>1</v>
      </c>
      <c r="C6501" t="s">
        <v>80</v>
      </c>
      <c r="D6501" t="s">
        <v>105</v>
      </c>
      <c r="E6501" t="s">
        <v>244</v>
      </c>
      <c r="F6501" t="s">
        <v>18077</v>
      </c>
      <c r="G6501" t="s">
        <v>409</v>
      </c>
      <c r="H6501" t="s">
        <v>187</v>
      </c>
      <c r="I6501" t="s">
        <v>136</v>
      </c>
      <c r="J6501" t="s">
        <v>137</v>
      </c>
      <c r="K6501" t="s">
        <v>138</v>
      </c>
      <c r="L6501" t="s">
        <v>18078</v>
      </c>
      <c r="M6501" t="s">
        <v>18079</v>
      </c>
      <c r="N6501">
        <v>0.14388888799999999</v>
      </c>
      <c r="O6501">
        <v>0</v>
      </c>
      <c r="P6501">
        <v>377</v>
      </c>
      <c r="Q6501">
        <v>0</v>
      </c>
      <c r="R6501">
        <v>0</v>
      </c>
      <c r="S6501">
        <v>0</v>
      </c>
      <c r="T6501">
        <v>24</v>
      </c>
      <c r="U6501">
        <v>0</v>
      </c>
      <c r="V6501">
        <v>0</v>
      </c>
      <c r="W6501">
        <v>0</v>
      </c>
      <c r="X6501">
        <v>13.663608357704097</v>
      </c>
      <c r="Y6501">
        <v>0</v>
      </c>
      <c r="Z6501">
        <v>0</v>
      </c>
      <c r="AA6501">
        <v>0</v>
      </c>
      <c r="AB6501">
        <v>1.8531831087823829</v>
      </c>
      <c r="AC6501">
        <v>0</v>
      </c>
      <c r="AD6501">
        <v>0</v>
      </c>
      <c r="AE6501">
        <v>15.516791466486481</v>
      </c>
    </row>
    <row r="6502" spans="1:31" x14ac:dyDescent="0.3">
      <c r="A6502">
        <v>2702401</v>
      </c>
      <c r="B6502">
        <v>1</v>
      </c>
      <c r="C6502" t="s">
        <v>80</v>
      </c>
      <c r="D6502" t="s">
        <v>93</v>
      </c>
      <c r="E6502" t="s">
        <v>132</v>
      </c>
      <c r="F6502" t="s">
        <v>16434</v>
      </c>
      <c r="G6502" t="s">
        <v>165</v>
      </c>
      <c r="H6502" t="s">
        <v>135</v>
      </c>
      <c r="I6502" t="s">
        <v>136</v>
      </c>
      <c r="J6502" t="s">
        <v>137</v>
      </c>
      <c r="K6502" t="s">
        <v>166</v>
      </c>
      <c r="L6502" t="s">
        <v>18080</v>
      </c>
      <c r="M6502" t="s">
        <v>18081</v>
      </c>
      <c r="N6502">
        <v>7.477777777</v>
      </c>
      <c r="O6502">
        <v>0</v>
      </c>
      <c r="P6502">
        <v>53</v>
      </c>
      <c r="Q6502">
        <v>4</v>
      </c>
      <c r="R6502">
        <v>123</v>
      </c>
      <c r="S6502">
        <v>3</v>
      </c>
      <c r="T6502">
        <v>55</v>
      </c>
      <c r="U6502">
        <v>0</v>
      </c>
      <c r="V6502">
        <v>0</v>
      </c>
      <c r="W6502">
        <v>0</v>
      </c>
      <c r="X6502">
        <v>86.804980483001501</v>
      </c>
      <c r="Y6502">
        <v>304.56479205812741</v>
      </c>
      <c r="Z6502">
        <v>1782.3499690153003</v>
      </c>
      <c r="AA6502">
        <v>51.528989066695793</v>
      </c>
      <c r="AB6502">
        <v>500.76376929340978</v>
      </c>
      <c r="AC6502">
        <v>0</v>
      </c>
      <c r="AD6502">
        <v>0</v>
      </c>
      <c r="AE6502">
        <v>2726.012499916535</v>
      </c>
    </row>
    <row r="6503" spans="1:31" x14ac:dyDescent="0.3">
      <c r="A6503">
        <v>2702703</v>
      </c>
      <c r="B6503">
        <v>1</v>
      </c>
      <c r="C6503" t="s">
        <v>80</v>
      </c>
      <c r="D6503" t="s">
        <v>104</v>
      </c>
      <c r="E6503" t="s">
        <v>145</v>
      </c>
      <c r="F6503" t="s">
        <v>18082</v>
      </c>
      <c r="G6503" t="s">
        <v>176</v>
      </c>
      <c r="H6503" t="s">
        <v>135</v>
      </c>
      <c r="I6503" t="s">
        <v>136</v>
      </c>
      <c r="J6503" t="s">
        <v>137</v>
      </c>
      <c r="K6503" t="s">
        <v>138</v>
      </c>
      <c r="L6503" t="s">
        <v>18083</v>
      </c>
      <c r="M6503" t="s">
        <v>18084</v>
      </c>
      <c r="N6503">
        <v>4.0661111109999997</v>
      </c>
      <c r="O6503">
        <v>0</v>
      </c>
      <c r="P6503">
        <v>0</v>
      </c>
      <c r="Q6503">
        <v>1</v>
      </c>
      <c r="R6503">
        <v>0</v>
      </c>
      <c r="S6503">
        <v>1</v>
      </c>
      <c r="T6503">
        <v>0</v>
      </c>
      <c r="U6503">
        <v>0</v>
      </c>
      <c r="V6503">
        <v>0</v>
      </c>
      <c r="W6503">
        <v>0</v>
      </c>
      <c r="X6503">
        <v>0</v>
      </c>
      <c r="Y6503">
        <v>4.0952892893965158</v>
      </c>
      <c r="Z6503">
        <v>0</v>
      </c>
      <c r="AA6503">
        <v>0.9714619655251302</v>
      </c>
      <c r="AB6503">
        <v>0</v>
      </c>
      <c r="AC6503">
        <v>0</v>
      </c>
      <c r="AD6503">
        <v>0</v>
      </c>
      <c r="AE6503">
        <v>5.0667512549216465</v>
      </c>
    </row>
    <row r="6504" spans="1:31" x14ac:dyDescent="0.3">
      <c r="A6504">
        <v>2702729</v>
      </c>
      <c r="B6504">
        <v>1</v>
      </c>
      <c r="C6504" t="s">
        <v>81</v>
      </c>
      <c r="D6504" t="s">
        <v>115</v>
      </c>
      <c r="E6504" t="s">
        <v>145</v>
      </c>
      <c r="F6504" t="s">
        <v>18085</v>
      </c>
      <c r="G6504" t="s">
        <v>176</v>
      </c>
      <c r="H6504" t="s">
        <v>135</v>
      </c>
      <c r="I6504" t="s">
        <v>136</v>
      </c>
      <c r="J6504" t="s">
        <v>137</v>
      </c>
      <c r="K6504" t="s">
        <v>138</v>
      </c>
      <c r="L6504" t="s">
        <v>18086</v>
      </c>
      <c r="M6504" t="s">
        <v>18087</v>
      </c>
      <c r="N6504">
        <v>0.52416666599999995</v>
      </c>
      <c r="O6504">
        <v>0</v>
      </c>
      <c r="P6504">
        <v>44</v>
      </c>
      <c r="Q6504">
        <v>0</v>
      </c>
      <c r="R6504">
        <v>5</v>
      </c>
      <c r="S6504">
        <v>0</v>
      </c>
      <c r="T6504">
        <v>0</v>
      </c>
      <c r="U6504">
        <v>0</v>
      </c>
      <c r="V6504">
        <v>0</v>
      </c>
      <c r="W6504">
        <v>0</v>
      </c>
      <c r="X6504">
        <v>2.9729446157057389</v>
      </c>
      <c r="Y6504">
        <v>0</v>
      </c>
      <c r="Z6504">
        <v>5.7387336771768789</v>
      </c>
      <c r="AA6504">
        <v>0</v>
      </c>
      <c r="AB6504">
        <v>0</v>
      </c>
      <c r="AC6504">
        <v>0</v>
      </c>
      <c r="AD6504">
        <v>0</v>
      </c>
      <c r="AE6504">
        <v>8.7116782928826169</v>
      </c>
    </row>
    <row r="6505" spans="1:31" x14ac:dyDescent="0.3">
      <c r="A6505">
        <v>2702773</v>
      </c>
      <c r="B6505">
        <v>1</v>
      </c>
      <c r="C6505" t="s">
        <v>80</v>
      </c>
      <c r="D6505" t="s">
        <v>100</v>
      </c>
      <c r="E6505" t="s">
        <v>160</v>
      </c>
      <c r="F6505" t="s">
        <v>8970</v>
      </c>
      <c r="G6505" t="s">
        <v>134</v>
      </c>
      <c r="H6505" t="s">
        <v>135</v>
      </c>
      <c r="I6505" t="s">
        <v>136</v>
      </c>
      <c r="J6505" t="s">
        <v>137</v>
      </c>
      <c r="K6505" t="s">
        <v>138</v>
      </c>
      <c r="L6505" t="s">
        <v>18088</v>
      </c>
      <c r="M6505" t="s">
        <v>18089</v>
      </c>
      <c r="N6505">
        <v>0.22777777699999999</v>
      </c>
      <c r="O6505">
        <v>0</v>
      </c>
      <c r="P6505">
        <v>696</v>
      </c>
      <c r="Q6505">
        <v>0</v>
      </c>
      <c r="R6505">
        <v>3</v>
      </c>
      <c r="S6505">
        <v>0</v>
      </c>
      <c r="T6505">
        <v>62</v>
      </c>
      <c r="U6505">
        <v>0</v>
      </c>
      <c r="V6505">
        <v>0</v>
      </c>
      <c r="W6505">
        <v>0</v>
      </c>
      <c r="X6505">
        <v>22.153656230535049</v>
      </c>
      <c r="Y6505">
        <v>0</v>
      </c>
      <c r="Z6505">
        <v>0.86591221891599668</v>
      </c>
      <c r="AA6505">
        <v>0</v>
      </c>
      <c r="AB6505">
        <v>6.5090203215821214</v>
      </c>
      <c r="AC6505">
        <v>0</v>
      </c>
      <c r="AD6505">
        <v>0</v>
      </c>
      <c r="AE6505">
        <v>29.528588771033167</v>
      </c>
    </row>
    <row r="6506" spans="1:31" x14ac:dyDescent="0.3">
      <c r="A6506">
        <v>2703200</v>
      </c>
      <c r="B6506">
        <v>1</v>
      </c>
      <c r="C6506" t="s">
        <v>81</v>
      </c>
      <c r="D6506" t="s">
        <v>119</v>
      </c>
      <c r="E6506" t="s">
        <v>184</v>
      </c>
      <c r="F6506" t="s">
        <v>18090</v>
      </c>
      <c r="G6506" t="s">
        <v>2700</v>
      </c>
      <c r="H6506" t="s">
        <v>187</v>
      </c>
      <c r="I6506" t="s">
        <v>136</v>
      </c>
      <c r="J6506" t="s">
        <v>137</v>
      </c>
      <c r="K6506" t="s">
        <v>138</v>
      </c>
      <c r="L6506" t="s">
        <v>18091</v>
      </c>
      <c r="M6506" t="s">
        <v>18092</v>
      </c>
      <c r="N6506">
        <v>2.1547222220000002</v>
      </c>
      <c r="O6506">
        <v>0</v>
      </c>
      <c r="P6506">
        <v>1</v>
      </c>
      <c r="Q6506">
        <v>0</v>
      </c>
      <c r="R6506">
        <v>3</v>
      </c>
      <c r="S6506">
        <v>0</v>
      </c>
      <c r="T6506">
        <v>0</v>
      </c>
      <c r="U6506">
        <v>0</v>
      </c>
      <c r="V6506">
        <v>0</v>
      </c>
      <c r="W6506">
        <v>0</v>
      </c>
      <c r="X6506">
        <v>0.88807157635154343</v>
      </c>
      <c r="Y6506">
        <v>0</v>
      </c>
      <c r="Z6506">
        <v>4.7632015266928214</v>
      </c>
      <c r="AA6506">
        <v>0</v>
      </c>
      <c r="AB6506">
        <v>0</v>
      </c>
      <c r="AC6506">
        <v>0</v>
      </c>
      <c r="AD6506">
        <v>0</v>
      </c>
      <c r="AE6506">
        <v>5.6512731030443648</v>
      </c>
    </row>
    <row r="6507" spans="1:31" x14ac:dyDescent="0.3">
      <c r="A6507">
        <v>2703222</v>
      </c>
      <c r="B6507">
        <v>1</v>
      </c>
      <c r="C6507" t="s">
        <v>80</v>
      </c>
      <c r="D6507" t="s">
        <v>103</v>
      </c>
      <c r="E6507" t="s">
        <v>184</v>
      </c>
      <c r="F6507" t="s">
        <v>18093</v>
      </c>
      <c r="G6507" t="s">
        <v>186</v>
      </c>
      <c r="H6507" t="s">
        <v>187</v>
      </c>
      <c r="I6507" t="s">
        <v>136</v>
      </c>
      <c r="J6507" t="s">
        <v>137</v>
      </c>
      <c r="K6507" t="s">
        <v>138</v>
      </c>
      <c r="L6507" t="s">
        <v>18094</v>
      </c>
      <c r="M6507" t="s">
        <v>18095</v>
      </c>
      <c r="N6507">
        <v>2.605555555</v>
      </c>
      <c r="O6507">
        <v>0</v>
      </c>
      <c r="P6507">
        <v>1</v>
      </c>
      <c r="Q6507">
        <v>0</v>
      </c>
      <c r="R6507">
        <v>9</v>
      </c>
      <c r="S6507">
        <v>0</v>
      </c>
      <c r="T6507">
        <v>2</v>
      </c>
      <c r="U6507">
        <v>0</v>
      </c>
      <c r="V6507">
        <v>0</v>
      </c>
      <c r="W6507">
        <v>0</v>
      </c>
      <c r="X6507">
        <v>0</v>
      </c>
      <c r="Y6507">
        <v>0</v>
      </c>
      <c r="Z6507">
        <v>73.905767902221243</v>
      </c>
      <c r="AA6507">
        <v>0</v>
      </c>
      <c r="AB6507">
        <v>0</v>
      </c>
      <c r="AC6507">
        <v>0</v>
      </c>
      <c r="AD6507">
        <v>0</v>
      </c>
      <c r="AE6507">
        <v>73.905767902221243</v>
      </c>
    </row>
    <row r="6508" spans="1:31" x14ac:dyDescent="0.3">
      <c r="A6508">
        <v>2703225</v>
      </c>
      <c r="B6508">
        <v>1</v>
      </c>
      <c r="C6508" t="s">
        <v>80</v>
      </c>
      <c r="D6508" t="s">
        <v>85</v>
      </c>
      <c r="E6508" t="s">
        <v>213</v>
      </c>
      <c r="F6508" t="s">
        <v>18096</v>
      </c>
      <c r="G6508" t="s">
        <v>215</v>
      </c>
      <c r="H6508" t="s">
        <v>187</v>
      </c>
      <c r="I6508" t="s">
        <v>136</v>
      </c>
      <c r="J6508" t="s">
        <v>137</v>
      </c>
      <c r="K6508" t="s">
        <v>138</v>
      </c>
      <c r="L6508" t="s">
        <v>18097</v>
      </c>
      <c r="M6508" t="s">
        <v>18098</v>
      </c>
      <c r="N6508">
        <v>1.8791666659999999</v>
      </c>
      <c r="O6508">
        <v>0</v>
      </c>
      <c r="P6508">
        <v>11</v>
      </c>
      <c r="Q6508">
        <v>0</v>
      </c>
      <c r="R6508">
        <v>0</v>
      </c>
      <c r="S6508">
        <v>0</v>
      </c>
      <c r="T6508">
        <v>0</v>
      </c>
      <c r="U6508">
        <v>0</v>
      </c>
      <c r="V6508">
        <v>0</v>
      </c>
      <c r="W6508">
        <v>0</v>
      </c>
      <c r="X6508">
        <v>4.0831002852055764</v>
      </c>
      <c r="Y6508">
        <v>0</v>
      </c>
      <c r="Z6508">
        <v>0</v>
      </c>
      <c r="AA6508">
        <v>0</v>
      </c>
      <c r="AB6508">
        <v>0</v>
      </c>
      <c r="AC6508">
        <v>0</v>
      </c>
      <c r="AD6508">
        <v>0</v>
      </c>
      <c r="AE6508">
        <v>4.0831002852055764</v>
      </c>
    </row>
    <row r="6509" spans="1:31" x14ac:dyDescent="0.3">
      <c r="A6509">
        <v>2703265</v>
      </c>
      <c r="B6509">
        <v>1</v>
      </c>
      <c r="C6509" t="s">
        <v>80</v>
      </c>
      <c r="D6509" t="s">
        <v>86</v>
      </c>
      <c r="E6509" t="s">
        <v>213</v>
      </c>
      <c r="F6509" t="s">
        <v>11612</v>
      </c>
      <c r="G6509" t="s">
        <v>831</v>
      </c>
      <c r="H6509" t="s">
        <v>187</v>
      </c>
      <c r="I6509" t="s">
        <v>136</v>
      </c>
      <c r="J6509" t="s">
        <v>137</v>
      </c>
      <c r="K6509" t="s">
        <v>138</v>
      </c>
      <c r="L6509" t="s">
        <v>18099</v>
      </c>
      <c r="M6509" t="s">
        <v>18100</v>
      </c>
      <c r="N6509">
        <v>1.1311111110000001</v>
      </c>
      <c r="O6509">
        <v>0</v>
      </c>
      <c r="P6509">
        <v>1</v>
      </c>
      <c r="Q6509">
        <v>0</v>
      </c>
      <c r="R6509">
        <v>0</v>
      </c>
      <c r="S6509">
        <v>0</v>
      </c>
      <c r="T6509">
        <v>0</v>
      </c>
      <c r="U6509">
        <v>0</v>
      </c>
      <c r="V6509">
        <v>0</v>
      </c>
      <c r="W6509">
        <v>0</v>
      </c>
      <c r="X6509">
        <v>0.61246086550295353</v>
      </c>
      <c r="Y6509">
        <v>0</v>
      </c>
      <c r="Z6509">
        <v>0</v>
      </c>
      <c r="AA6509">
        <v>0</v>
      </c>
      <c r="AB6509">
        <v>0</v>
      </c>
      <c r="AC6509">
        <v>0</v>
      </c>
      <c r="AD6509">
        <v>0</v>
      </c>
      <c r="AE6509">
        <v>0.61246086550295353</v>
      </c>
    </row>
    <row r="6510" spans="1:31" x14ac:dyDescent="0.3">
      <c r="A6510">
        <v>2703200</v>
      </c>
      <c r="B6510">
        <v>2</v>
      </c>
      <c r="C6510" t="s">
        <v>81</v>
      </c>
      <c r="D6510" t="s">
        <v>119</v>
      </c>
      <c r="E6510" t="s">
        <v>244</v>
      </c>
      <c r="F6510" t="s">
        <v>18101</v>
      </c>
      <c r="G6510" t="s">
        <v>2700</v>
      </c>
      <c r="H6510" t="s">
        <v>187</v>
      </c>
      <c r="I6510" t="s">
        <v>136</v>
      </c>
      <c r="J6510" t="s">
        <v>137</v>
      </c>
      <c r="K6510" t="s">
        <v>138</v>
      </c>
      <c r="L6510" t="s">
        <v>18092</v>
      </c>
      <c r="M6510" t="s">
        <v>18102</v>
      </c>
      <c r="N6510">
        <v>0.81694444399999999</v>
      </c>
      <c r="O6510">
        <v>0</v>
      </c>
      <c r="P6510">
        <v>5</v>
      </c>
      <c r="Q6510">
        <v>0</v>
      </c>
      <c r="R6510">
        <v>24</v>
      </c>
      <c r="S6510">
        <v>0</v>
      </c>
      <c r="T6510">
        <v>1</v>
      </c>
      <c r="U6510">
        <v>0</v>
      </c>
      <c r="V6510">
        <v>0</v>
      </c>
      <c r="W6510">
        <v>0</v>
      </c>
      <c r="X6510">
        <v>0.76545486608372793</v>
      </c>
      <c r="Y6510">
        <v>0</v>
      </c>
      <c r="Z6510">
        <v>6.5212967815829854</v>
      </c>
      <c r="AA6510">
        <v>0</v>
      </c>
      <c r="AB6510">
        <v>0.47737552846214815</v>
      </c>
      <c r="AC6510">
        <v>0</v>
      </c>
      <c r="AD6510">
        <v>0</v>
      </c>
      <c r="AE6510">
        <v>7.7641271761288619</v>
      </c>
    </row>
    <row r="6511" spans="1:31" x14ac:dyDescent="0.3">
      <c r="A6511">
        <v>2703294</v>
      </c>
      <c r="B6511">
        <v>1</v>
      </c>
      <c r="C6511" t="s">
        <v>80</v>
      </c>
      <c r="D6511" t="s">
        <v>99</v>
      </c>
      <c r="E6511" t="s">
        <v>184</v>
      </c>
      <c r="F6511" t="s">
        <v>18103</v>
      </c>
      <c r="G6511" t="s">
        <v>186</v>
      </c>
      <c r="H6511" t="s">
        <v>187</v>
      </c>
      <c r="I6511" t="s">
        <v>136</v>
      </c>
      <c r="J6511" t="s">
        <v>137</v>
      </c>
      <c r="K6511" t="s">
        <v>138</v>
      </c>
      <c r="L6511" t="s">
        <v>18104</v>
      </c>
      <c r="M6511" t="s">
        <v>18105</v>
      </c>
      <c r="N6511">
        <v>0.56555555499999999</v>
      </c>
      <c r="O6511">
        <v>0</v>
      </c>
      <c r="P6511">
        <v>2</v>
      </c>
      <c r="Q6511">
        <v>0</v>
      </c>
      <c r="R6511">
        <v>0</v>
      </c>
      <c r="S6511">
        <v>0</v>
      </c>
      <c r="T6511">
        <v>0</v>
      </c>
      <c r="U6511">
        <v>0</v>
      </c>
      <c r="V6511">
        <v>0</v>
      </c>
      <c r="W6511">
        <v>0</v>
      </c>
      <c r="X6511">
        <v>0.77727228883575317</v>
      </c>
      <c r="Y6511">
        <v>0</v>
      </c>
      <c r="Z6511">
        <v>0</v>
      </c>
      <c r="AA6511">
        <v>0</v>
      </c>
      <c r="AB6511">
        <v>0</v>
      </c>
      <c r="AC6511">
        <v>0</v>
      </c>
      <c r="AD6511">
        <v>0</v>
      </c>
      <c r="AE6511">
        <v>0.77727228883575317</v>
      </c>
    </row>
    <row r="6512" spans="1:31" x14ac:dyDescent="0.3">
      <c r="A6512">
        <v>2703304</v>
      </c>
      <c r="B6512">
        <v>1</v>
      </c>
      <c r="C6512" t="s">
        <v>81</v>
      </c>
      <c r="D6512" t="s">
        <v>120</v>
      </c>
      <c r="E6512" t="s">
        <v>244</v>
      </c>
      <c r="F6512" t="s">
        <v>18106</v>
      </c>
      <c r="G6512" t="s">
        <v>18107</v>
      </c>
      <c r="H6512" t="s">
        <v>187</v>
      </c>
      <c r="I6512" t="s">
        <v>136</v>
      </c>
      <c r="J6512" t="s">
        <v>137</v>
      </c>
      <c r="K6512" t="s">
        <v>138</v>
      </c>
      <c r="L6512" t="s">
        <v>18108</v>
      </c>
      <c r="M6512" t="s">
        <v>18109</v>
      </c>
      <c r="N6512">
        <v>0.72638888800000001</v>
      </c>
      <c r="O6512">
        <v>0</v>
      </c>
      <c r="P6512">
        <v>112</v>
      </c>
      <c r="Q6512">
        <v>0</v>
      </c>
      <c r="R6512">
        <v>4</v>
      </c>
      <c r="S6512">
        <v>0</v>
      </c>
      <c r="T6512">
        <v>16</v>
      </c>
      <c r="U6512">
        <v>0</v>
      </c>
      <c r="V6512">
        <v>0</v>
      </c>
      <c r="W6512">
        <v>0</v>
      </c>
      <c r="X6512">
        <v>8.7816819626074185</v>
      </c>
      <c r="Y6512">
        <v>0</v>
      </c>
      <c r="Z6512">
        <v>3.2116798577586945</v>
      </c>
      <c r="AA6512">
        <v>0</v>
      </c>
      <c r="AB6512">
        <v>2.5140446976891058</v>
      </c>
      <c r="AC6512">
        <v>0</v>
      </c>
      <c r="AD6512">
        <v>0</v>
      </c>
      <c r="AE6512">
        <v>14.50740651805522</v>
      </c>
    </row>
    <row r="6513" spans="1:31" x14ac:dyDescent="0.3">
      <c r="A6513">
        <v>2703294</v>
      </c>
      <c r="B6513">
        <v>2</v>
      </c>
      <c r="C6513" t="s">
        <v>80</v>
      </c>
      <c r="D6513" t="s">
        <v>99</v>
      </c>
      <c r="E6513" t="s">
        <v>244</v>
      </c>
      <c r="F6513" t="s">
        <v>18110</v>
      </c>
      <c r="G6513" t="s">
        <v>186</v>
      </c>
      <c r="H6513" t="s">
        <v>187</v>
      </c>
      <c r="I6513" t="s">
        <v>136</v>
      </c>
      <c r="J6513" t="s">
        <v>137</v>
      </c>
      <c r="K6513" t="s">
        <v>138</v>
      </c>
      <c r="L6513" t="s">
        <v>18105</v>
      </c>
      <c r="M6513" t="s">
        <v>18111</v>
      </c>
      <c r="N6513">
        <v>0.61138888800000002</v>
      </c>
      <c r="O6513">
        <v>0</v>
      </c>
      <c r="P6513">
        <v>65</v>
      </c>
      <c r="Q6513">
        <v>0</v>
      </c>
      <c r="R6513">
        <v>0</v>
      </c>
      <c r="S6513">
        <v>0</v>
      </c>
      <c r="T6513">
        <v>3</v>
      </c>
      <c r="U6513">
        <v>0</v>
      </c>
      <c r="V6513">
        <v>0</v>
      </c>
      <c r="W6513">
        <v>0</v>
      </c>
      <c r="X6513">
        <v>11.343189146751456</v>
      </c>
      <c r="Y6513">
        <v>0</v>
      </c>
      <c r="Z6513">
        <v>0</v>
      </c>
      <c r="AA6513">
        <v>0</v>
      </c>
      <c r="AB6513">
        <v>1.7100603784433963</v>
      </c>
      <c r="AC6513">
        <v>0</v>
      </c>
      <c r="AD6513">
        <v>0</v>
      </c>
      <c r="AE6513">
        <v>13.053249525194852</v>
      </c>
    </row>
    <row r="6514" spans="1:31" x14ac:dyDescent="0.3">
      <c r="A6514">
        <v>2702378</v>
      </c>
      <c r="B6514">
        <v>1</v>
      </c>
      <c r="C6514" t="s">
        <v>81</v>
      </c>
      <c r="D6514" t="s">
        <v>112</v>
      </c>
      <c r="E6514" t="s">
        <v>145</v>
      </c>
      <c r="F6514" t="s">
        <v>1406</v>
      </c>
      <c r="G6514" t="s">
        <v>346</v>
      </c>
      <c r="H6514" t="s">
        <v>135</v>
      </c>
      <c r="I6514" t="s">
        <v>136</v>
      </c>
      <c r="J6514" t="s">
        <v>137</v>
      </c>
      <c r="K6514" t="s">
        <v>166</v>
      </c>
      <c r="L6514" t="s">
        <v>18112</v>
      </c>
      <c r="M6514" t="s">
        <v>18113</v>
      </c>
      <c r="N6514">
        <v>7.1169444439999996</v>
      </c>
      <c r="O6514">
        <v>2</v>
      </c>
      <c r="P6514">
        <v>77</v>
      </c>
      <c r="Q6514">
        <v>57</v>
      </c>
      <c r="R6514">
        <v>84</v>
      </c>
      <c r="S6514">
        <v>9</v>
      </c>
      <c r="T6514">
        <v>1</v>
      </c>
      <c r="U6514">
        <v>1</v>
      </c>
      <c r="V6514">
        <v>0</v>
      </c>
      <c r="W6514">
        <v>2.9540078873933324</v>
      </c>
      <c r="X6514">
        <v>210.91646564427822</v>
      </c>
      <c r="Y6514">
        <v>1038.9168948386643</v>
      </c>
      <c r="Z6514">
        <v>631.4004958265042</v>
      </c>
      <c r="AA6514">
        <v>86.435420460498023</v>
      </c>
      <c r="AB6514">
        <v>5.4728458563783775</v>
      </c>
      <c r="AC6514">
        <v>245.4683448376357</v>
      </c>
      <c r="AD6514">
        <v>0</v>
      </c>
      <c r="AE6514">
        <v>2221.5644753513525</v>
      </c>
    </row>
    <row r="6515" spans="1:31" x14ac:dyDescent="0.3">
      <c r="A6515">
        <v>2702386</v>
      </c>
      <c r="B6515">
        <v>1</v>
      </c>
      <c r="C6515" t="s">
        <v>81</v>
      </c>
      <c r="D6515" t="s">
        <v>112</v>
      </c>
      <c r="E6515" t="s">
        <v>160</v>
      </c>
      <c r="F6515" t="s">
        <v>1151</v>
      </c>
      <c r="G6515" t="s">
        <v>346</v>
      </c>
      <c r="H6515" t="s">
        <v>135</v>
      </c>
      <c r="I6515" t="s">
        <v>136</v>
      </c>
      <c r="J6515" t="s">
        <v>137</v>
      </c>
      <c r="K6515" t="s">
        <v>166</v>
      </c>
      <c r="L6515" t="s">
        <v>18114</v>
      </c>
      <c r="M6515" t="s">
        <v>18115</v>
      </c>
      <c r="N6515">
        <v>7.4697222219999997</v>
      </c>
      <c r="O6515">
        <v>3</v>
      </c>
      <c r="P6515">
        <v>1290</v>
      </c>
      <c r="Q6515">
        <v>5</v>
      </c>
      <c r="R6515">
        <v>38</v>
      </c>
      <c r="S6515">
        <v>7</v>
      </c>
      <c r="T6515">
        <v>69</v>
      </c>
      <c r="U6515">
        <v>0</v>
      </c>
      <c r="V6515">
        <v>0</v>
      </c>
      <c r="W6515">
        <v>4.6455555794075005</v>
      </c>
      <c r="X6515">
        <v>690.73848123647224</v>
      </c>
      <c r="Y6515">
        <v>224.10552150074881</v>
      </c>
      <c r="Z6515">
        <v>91.51117535525843</v>
      </c>
      <c r="AA6515">
        <v>181.95299514538195</v>
      </c>
      <c r="AB6515">
        <v>145.41396001679524</v>
      </c>
      <c r="AC6515">
        <v>0</v>
      </c>
      <c r="AD6515">
        <v>0</v>
      </c>
      <c r="AE6515">
        <v>1338.3676888340642</v>
      </c>
    </row>
    <row r="6516" spans="1:31" x14ac:dyDescent="0.3">
      <c r="A6516">
        <v>2702421</v>
      </c>
      <c r="B6516">
        <v>1</v>
      </c>
      <c r="C6516" t="s">
        <v>81</v>
      </c>
      <c r="D6516" t="s">
        <v>118</v>
      </c>
      <c r="E6516" t="s">
        <v>145</v>
      </c>
      <c r="F6516" t="s">
        <v>1357</v>
      </c>
      <c r="G6516" t="s">
        <v>346</v>
      </c>
      <c r="H6516" t="s">
        <v>135</v>
      </c>
      <c r="I6516" t="s">
        <v>136</v>
      </c>
      <c r="J6516" t="s">
        <v>137</v>
      </c>
      <c r="K6516" t="s">
        <v>166</v>
      </c>
      <c r="L6516" t="s">
        <v>18116</v>
      </c>
      <c r="M6516" t="s">
        <v>17642</v>
      </c>
      <c r="N6516">
        <v>6.9722222220000001</v>
      </c>
      <c r="O6516">
        <v>0</v>
      </c>
      <c r="P6516">
        <v>376</v>
      </c>
      <c r="Q6516">
        <v>0</v>
      </c>
      <c r="R6516">
        <v>7</v>
      </c>
      <c r="S6516">
        <v>0</v>
      </c>
      <c r="T6516">
        <v>40</v>
      </c>
      <c r="U6516">
        <v>0</v>
      </c>
      <c r="V6516">
        <v>0</v>
      </c>
      <c r="W6516">
        <v>0</v>
      </c>
      <c r="X6516">
        <v>421.95232486638304</v>
      </c>
      <c r="Y6516">
        <v>0</v>
      </c>
      <c r="Z6516">
        <v>17.738218313447099</v>
      </c>
      <c r="AA6516">
        <v>0</v>
      </c>
      <c r="AB6516">
        <v>116.11065206113119</v>
      </c>
      <c r="AC6516">
        <v>0</v>
      </c>
      <c r="AD6516">
        <v>0</v>
      </c>
      <c r="AE6516">
        <v>555.80119524096131</v>
      </c>
    </row>
    <row r="6517" spans="1:31" x14ac:dyDescent="0.3">
      <c r="A6517">
        <v>2702637</v>
      </c>
      <c r="B6517">
        <v>1</v>
      </c>
      <c r="C6517" t="s">
        <v>80</v>
      </c>
      <c r="D6517" t="s">
        <v>103</v>
      </c>
      <c r="E6517" t="s">
        <v>141</v>
      </c>
      <c r="F6517" t="s">
        <v>18117</v>
      </c>
      <c r="G6517" t="s">
        <v>134</v>
      </c>
      <c r="H6517" t="s">
        <v>135</v>
      </c>
      <c r="I6517" t="s">
        <v>136</v>
      </c>
      <c r="J6517" t="s">
        <v>137</v>
      </c>
      <c r="K6517" t="s">
        <v>138</v>
      </c>
      <c r="L6517" t="s">
        <v>18118</v>
      </c>
      <c r="M6517" t="s">
        <v>18119</v>
      </c>
      <c r="N6517">
        <v>0.71444444399999996</v>
      </c>
      <c r="O6517">
        <v>2</v>
      </c>
      <c r="P6517">
        <v>0</v>
      </c>
      <c r="Q6517">
        <v>22</v>
      </c>
      <c r="R6517">
        <v>0</v>
      </c>
      <c r="S6517">
        <v>8</v>
      </c>
      <c r="T6517">
        <v>0</v>
      </c>
      <c r="U6517">
        <v>0</v>
      </c>
      <c r="V6517">
        <v>0</v>
      </c>
      <c r="W6517">
        <v>3.0270518716745887</v>
      </c>
      <c r="X6517">
        <v>0</v>
      </c>
      <c r="Y6517">
        <v>62.554325869410533</v>
      </c>
      <c r="Z6517">
        <v>0</v>
      </c>
      <c r="AA6517">
        <v>4.6822275775074802</v>
      </c>
      <c r="AB6517">
        <v>0</v>
      </c>
      <c r="AC6517">
        <v>0</v>
      </c>
      <c r="AD6517">
        <v>0</v>
      </c>
      <c r="AE6517">
        <v>70.263605318592596</v>
      </c>
    </row>
    <row r="6518" spans="1:31" x14ac:dyDescent="0.3">
      <c r="A6518">
        <v>2702691</v>
      </c>
      <c r="B6518">
        <v>1</v>
      </c>
      <c r="C6518" t="s">
        <v>81</v>
      </c>
      <c r="D6518" t="s">
        <v>117</v>
      </c>
      <c r="E6518" t="s">
        <v>145</v>
      </c>
      <c r="F6518" t="s">
        <v>18120</v>
      </c>
      <c r="G6518" t="s">
        <v>176</v>
      </c>
      <c r="H6518" t="s">
        <v>135</v>
      </c>
      <c r="I6518" t="s">
        <v>136</v>
      </c>
      <c r="J6518" t="s">
        <v>137</v>
      </c>
      <c r="K6518" t="s">
        <v>138</v>
      </c>
      <c r="L6518" t="s">
        <v>18121</v>
      </c>
      <c r="M6518" t="s">
        <v>18122</v>
      </c>
      <c r="N6518">
        <v>2.8052777770000001</v>
      </c>
      <c r="O6518">
        <v>0</v>
      </c>
      <c r="P6518">
        <v>54</v>
      </c>
      <c r="Q6518">
        <v>2</v>
      </c>
      <c r="R6518">
        <v>1</v>
      </c>
      <c r="S6518">
        <v>0</v>
      </c>
      <c r="T6518">
        <v>4</v>
      </c>
      <c r="U6518">
        <v>0</v>
      </c>
      <c r="V6518">
        <v>0</v>
      </c>
      <c r="W6518">
        <v>0</v>
      </c>
      <c r="X6518">
        <v>20.635159669838817</v>
      </c>
      <c r="Y6518">
        <v>0.40534964022913628</v>
      </c>
      <c r="Z6518">
        <v>0.1396005648817554</v>
      </c>
      <c r="AA6518">
        <v>0</v>
      </c>
      <c r="AB6518">
        <v>2.856719793943451</v>
      </c>
      <c r="AC6518">
        <v>0</v>
      </c>
      <c r="AD6518">
        <v>0</v>
      </c>
      <c r="AE6518">
        <v>24.036829668893162</v>
      </c>
    </row>
    <row r="6519" spans="1:31" x14ac:dyDescent="0.3">
      <c r="A6519">
        <v>2702701</v>
      </c>
      <c r="B6519">
        <v>1</v>
      </c>
      <c r="C6519" t="s">
        <v>80</v>
      </c>
      <c r="D6519" t="s">
        <v>97</v>
      </c>
      <c r="E6519" t="s">
        <v>160</v>
      </c>
      <c r="F6519" t="s">
        <v>5949</v>
      </c>
      <c r="G6519" t="s">
        <v>134</v>
      </c>
      <c r="H6519" t="s">
        <v>135</v>
      </c>
      <c r="I6519" t="s">
        <v>169</v>
      </c>
      <c r="J6519" t="s">
        <v>137</v>
      </c>
      <c r="K6519" t="s">
        <v>138</v>
      </c>
      <c r="L6519" t="s">
        <v>18123</v>
      </c>
      <c r="M6519" t="s">
        <v>18124</v>
      </c>
      <c r="N6519">
        <v>3.8888880000000001E-3</v>
      </c>
      <c r="O6519">
        <v>2</v>
      </c>
      <c r="P6519">
        <v>995</v>
      </c>
      <c r="Q6519">
        <v>1</v>
      </c>
      <c r="R6519">
        <v>32</v>
      </c>
      <c r="S6519">
        <v>5</v>
      </c>
      <c r="T6519">
        <v>71</v>
      </c>
      <c r="U6519">
        <v>0</v>
      </c>
      <c r="V6519">
        <v>0</v>
      </c>
      <c r="W6519">
        <v>7.915032397325511E-2</v>
      </c>
      <c r="X6519">
        <v>0.57180694517808461</v>
      </c>
      <c r="Y6519">
        <v>4.7290118381216668E-4</v>
      </c>
      <c r="Z6519">
        <v>2.5930790938611999E-2</v>
      </c>
      <c r="AA6519">
        <v>3.1284012891304447E-2</v>
      </c>
      <c r="AB6519">
        <v>0.36019542011525829</v>
      </c>
      <c r="AC6519">
        <v>0</v>
      </c>
      <c r="AD6519">
        <v>0</v>
      </c>
      <c r="AE6519">
        <v>1.0688403942803264</v>
      </c>
    </row>
    <row r="6520" spans="1:31" x14ac:dyDescent="0.3">
      <c r="A6520">
        <v>2702721</v>
      </c>
      <c r="B6520">
        <v>1</v>
      </c>
      <c r="C6520" t="s">
        <v>80</v>
      </c>
      <c r="D6520" t="s">
        <v>93</v>
      </c>
      <c r="E6520" t="s">
        <v>160</v>
      </c>
      <c r="F6520" t="s">
        <v>18125</v>
      </c>
      <c r="G6520" t="s">
        <v>134</v>
      </c>
      <c r="H6520" t="s">
        <v>135</v>
      </c>
      <c r="I6520" t="s">
        <v>136</v>
      </c>
      <c r="J6520" t="s">
        <v>137</v>
      </c>
      <c r="K6520" t="s">
        <v>138</v>
      </c>
      <c r="L6520" t="s">
        <v>18126</v>
      </c>
      <c r="M6520" t="s">
        <v>18127</v>
      </c>
      <c r="N6520">
        <v>6.8611111000000002E-2</v>
      </c>
      <c r="O6520">
        <v>2</v>
      </c>
      <c r="P6520">
        <v>2322</v>
      </c>
      <c r="Q6520">
        <v>19</v>
      </c>
      <c r="R6520">
        <v>910</v>
      </c>
      <c r="S6520">
        <v>18</v>
      </c>
      <c r="T6520">
        <v>616</v>
      </c>
      <c r="U6520">
        <v>2</v>
      </c>
      <c r="V6520">
        <v>0</v>
      </c>
      <c r="W6520">
        <v>0.27489045666625833</v>
      </c>
      <c r="X6520">
        <v>13.221354140289677</v>
      </c>
      <c r="Y6520">
        <v>3.7102602772777589</v>
      </c>
      <c r="Z6520">
        <v>41.160542774309114</v>
      </c>
      <c r="AA6520">
        <v>2.7901703489674214</v>
      </c>
      <c r="AB6520">
        <v>25.212093282604989</v>
      </c>
      <c r="AC6520">
        <v>5.2616460027522507</v>
      </c>
      <c r="AD6520">
        <v>0</v>
      </c>
      <c r="AE6520">
        <v>91.630957282867485</v>
      </c>
    </row>
    <row r="6521" spans="1:31" x14ac:dyDescent="0.3">
      <c r="A6521">
        <v>2702741</v>
      </c>
      <c r="B6521">
        <v>1</v>
      </c>
      <c r="C6521" t="s">
        <v>81</v>
      </c>
      <c r="D6521" t="s">
        <v>123</v>
      </c>
      <c r="E6521" t="s">
        <v>132</v>
      </c>
      <c r="F6521" t="s">
        <v>11261</v>
      </c>
      <c r="G6521" t="s">
        <v>134</v>
      </c>
      <c r="H6521" t="s">
        <v>135</v>
      </c>
      <c r="I6521" t="s">
        <v>136</v>
      </c>
      <c r="J6521" t="s">
        <v>137</v>
      </c>
      <c r="K6521" t="s">
        <v>138</v>
      </c>
      <c r="L6521" t="s">
        <v>17705</v>
      </c>
      <c r="M6521" t="s">
        <v>18128</v>
      </c>
      <c r="N6521">
        <v>0.15805555499999999</v>
      </c>
      <c r="O6521">
        <v>2</v>
      </c>
      <c r="P6521">
        <v>362</v>
      </c>
      <c r="Q6521">
        <v>149</v>
      </c>
      <c r="R6521">
        <v>52</v>
      </c>
      <c r="S6521">
        <v>12</v>
      </c>
      <c r="T6521">
        <v>32</v>
      </c>
      <c r="U6521">
        <v>0</v>
      </c>
      <c r="V6521">
        <v>0</v>
      </c>
      <c r="W6521">
        <v>6.6308780953333327E-2</v>
      </c>
      <c r="X6521">
        <v>8.4191335962003517</v>
      </c>
      <c r="Y6521">
        <v>27.564906279315029</v>
      </c>
      <c r="Z6521">
        <v>11.7234119293408</v>
      </c>
      <c r="AA6521">
        <v>1.3298537465836529</v>
      </c>
      <c r="AB6521">
        <v>1.8564023510076597</v>
      </c>
      <c r="AC6521">
        <v>0</v>
      </c>
      <c r="AD6521">
        <v>0</v>
      </c>
      <c r="AE6521">
        <v>50.960016683400823</v>
      </c>
    </row>
    <row r="6522" spans="1:31" x14ac:dyDescent="0.3">
      <c r="A6522">
        <v>2702745</v>
      </c>
      <c r="B6522">
        <v>1</v>
      </c>
      <c r="C6522" t="s">
        <v>81</v>
      </c>
      <c r="D6522" t="s">
        <v>113</v>
      </c>
      <c r="E6522" t="s">
        <v>132</v>
      </c>
      <c r="F6522" t="s">
        <v>18129</v>
      </c>
      <c r="G6522" t="s">
        <v>134</v>
      </c>
      <c r="H6522" t="s">
        <v>135</v>
      </c>
      <c r="I6522" t="s">
        <v>169</v>
      </c>
      <c r="J6522" t="s">
        <v>137</v>
      </c>
      <c r="K6522" t="s">
        <v>138</v>
      </c>
      <c r="L6522" t="s">
        <v>18130</v>
      </c>
      <c r="M6522" t="s">
        <v>18131</v>
      </c>
      <c r="N6522">
        <v>0.01</v>
      </c>
      <c r="O6522">
        <v>2</v>
      </c>
      <c r="P6522">
        <v>857</v>
      </c>
      <c r="Q6522">
        <v>5</v>
      </c>
      <c r="R6522">
        <v>181</v>
      </c>
      <c r="S6522">
        <v>4</v>
      </c>
      <c r="T6522">
        <v>36</v>
      </c>
      <c r="U6522">
        <v>1</v>
      </c>
      <c r="V6522">
        <v>0</v>
      </c>
      <c r="W6522">
        <v>4.0949671200000001E-3</v>
      </c>
      <c r="X6522">
        <v>1.3207007130561215</v>
      </c>
      <c r="Y6522">
        <v>2.9382676578351002E-2</v>
      </c>
      <c r="Z6522">
        <v>0.88338465473744887</v>
      </c>
      <c r="AA6522">
        <v>0.27363696929687903</v>
      </c>
      <c r="AB6522">
        <v>0.16070168510613597</v>
      </c>
      <c r="AC6522">
        <v>0.78169800852000004</v>
      </c>
      <c r="AD6522">
        <v>0</v>
      </c>
      <c r="AE6522">
        <v>3.453599674414936</v>
      </c>
    </row>
    <row r="6523" spans="1:31" x14ac:dyDescent="0.3">
      <c r="A6523">
        <v>2702750</v>
      </c>
      <c r="B6523">
        <v>1</v>
      </c>
      <c r="C6523" t="s">
        <v>80</v>
      </c>
      <c r="D6523" t="s">
        <v>103</v>
      </c>
      <c r="E6523" t="s">
        <v>141</v>
      </c>
      <c r="F6523" t="s">
        <v>18132</v>
      </c>
      <c r="G6523" t="s">
        <v>134</v>
      </c>
      <c r="H6523" t="s">
        <v>135</v>
      </c>
      <c r="I6523" t="s">
        <v>136</v>
      </c>
      <c r="J6523" t="s">
        <v>137</v>
      </c>
      <c r="K6523" t="s">
        <v>138</v>
      </c>
      <c r="L6523" t="s">
        <v>18133</v>
      </c>
      <c r="M6523" t="s">
        <v>18134</v>
      </c>
      <c r="N6523">
        <v>9.4166665999999996E-2</v>
      </c>
      <c r="O6523">
        <v>0</v>
      </c>
      <c r="P6523">
        <v>9</v>
      </c>
      <c r="Q6523">
        <v>6</v>
      </c>
      <c r="R6523">
        <v>0</v>
      </c>
      <c r="S6523">
        <v>13</v>
      </c>
      <c r="T6523">
        <v>14</v>
      </c>
      <c r="U6523">
        <v>14</v>
      </c>
      <c r="V6523">
        <v>0</v>
      </c>
      <c r="W6523">
        <v>0</v>
      </c>
      <c r="X6523">
        <v>0.13199978515786251</v>
      </c>
      <c r="Y6523">
        <v>1.8771804961657075</v>
      </c>
      <c r="Z6523">
        <v>0</v>
      </c>
      <c r="AA6523">
        <v>20.326640128898454</v>
      </c>
      <c r="AB6523">
        <v>0.46233695500688099</v>
      </c>
      <c r="AC6523">
        <v>101.85406247939149</v>
      </c>
      <c r="AD6523">
        <v>0</v>
      </c>
      <c r="AE6523">
        <v>124.65221984462039</v>
      </c>
    </row>
    <row r="6524" spans="1:31" x14ac:dyDescent="0.3">
      <c r="A6524">
        <v>2702794</v>
      </c>
      <c r="B6524">
        <v>1</v>
      </c>
      <c r="C6524" t="s">
        <v>81</v>
      </c>
      <c r="D6524" t="s">
        <v>118</v>
      </c>
      <c r="E6524" t="s">
        <v>145</v>
      </c>
      <c r="F6524" t="s">
        <v>18135</v>
      </c>
      <c r="G6524" t="s">
        <v>176</v>
      </c>
      <c r="H6524" t="s">
        <v>135</v>
      </c>
      <c r="I6524" t="s">
        <v>136</v>
      </c>
      <c r="J6524" t="s">
        <v>137</v>
      </c>
      <c r="K6524" t="s">
        <v>138</v>
      </c>
      <c r="L6524" t="s">
        <v>18136</v>
      </c>
      <c r="M6524" t="s">
        <v>18137</v>
      </c>
      <c r="N6524">
        <v>1.405</v>
      </c>
      <c r="O6524">
        <v>0</v>
      </c>
      <c r="P6524">
        <v>355</v>
      </c>
      <c r="Q6524">
        <v>2</v>
      </c>
      <c r="R6524">
        <v>77</v>
      </c>
      <c r="S6524">
        <v>0</v>
      </c>
      <c r="T6524">
        <v>14</v>
      </c>
      <c r="U6524">
        <v>0</v>
      </c>
      <c r="V6524">
        <v>0</v>
      </c>
      <c r="W6524">
        <v>0</v>
      </c>
      <c r="X6524">
        <v>139.67231858300559</v>
      </c>
      <c r="Y6524">
        <v>12.17494135246487</v>
      </c>
      <c r="Z6524">
        <v>33.751157174258822</v>
      </c>
      <c r="AA6524">
        <v>0</v>
      </c>
      <c r="AB6524">
        <v>11.935258894376586</v>
      </c>
      <c r="AC6524">
        <v>0</v>
      </c>
      <c r="AD6524">
        <v>0</v>
      </c>
      <c r="AE6524">
        <v>197.53367600410584</v>
      </c>
    </row>
    <row r="6525" spans="1:31" x14ac:dyDescent="0.3">
      <c r="A6525">
        <v>2702903</v>
      </c>
      <c r="B6525">
        <v>1</v>
      </c>
      <c r="C6525" t="s">
        <v>80</v>
      </c>
      <c r="D6525" t="s">
        <v>107</v>
      </c>
      <c r="E6525" t="s">
        <v>160</v>
      </c>
      <c r="F6525" t="s">
        <v>4195</v>
      </c>
      <c r="G6525" t="s">
        <v>134</v>
      </c>
      <c r="H6525" t="s">
        <v>135</v>
      </c>
      <c r="I6525" t="s">
        <v>136</v>
      </c>
      <c r="J6525" t="s">
        <v>137</v>
      </c>
      <c r="K6525" t="s">
        <v>138</v>
      </c>
      <c r="L6525" t="s">
        <v>18138</v>
      </c>
      <c r="M6525" t="s">
        <v>18139</v>
      </c>
      <c r="N6525">
        <v>9.2777777000000006E-2</v>
      </c>
      <c r="O6525">
        <v>0</v>
      </c>
      <c r="P6525">
        <v>1340</v>
      </c>
      <c r="Q6525">
        <v>27</v>
      </c>
      <c r="R6525">
        <v>88</v>
      </c>
      <c r="S6525">
        <v>7</v>
      </c>
      <c r="T6525">
        <v>53</v>
      </c>
      <c r="U6525">
        <v>0</v>
      </c>
      <c r="V6525">
        <v>3</v>
      </c>
      <c r="W6525">
        <v>0</v>
      </c>
      <c r="X6525">
        <v>10.971215515715672</v>
      </c>
      <c r="Y6525">
        <v>39.269323251498854</v>
      </c>
      <c r="Z6525">
        <v>5.9902722914525999</v>
      </c>
      <c r="AA6525">
        <v>2.1407791027501197</v>
      </c>
      <c r="AB6525">
        <v>4.979558535985225</v>
      </c>
      <c r="AC6525">
        <v>0</v>
      </c>
      <c r="AD6525">
        <v>0.24211716700496866</v>
      </c>
      <c r="AE6525">
        <v>63.593265864407442</v>
      </c>
    </row>
    <row r="6526" spans="1:31" x14ac:dyDescent="0.3">
      <c r="A6526">
        <v>2703060</v>
      </c>
      <c r="B6526">
        <v>1</v>
      </c>
      <c r="C6526" t="s">
        <v>81</v>
      </c>
      <c r="D6526" t="s">
        <v>127</v>
      </c>
      <c r="E6526" t="s">
        <v>132</v>
      </c>
      <c r="F6526" t="s">
        <v>1803</v>
      </c>
      <c r="G6526" t="s">
        <v>219</v>
      </c>
      <c r="H6526" t="s">
        <v>135</v>
      </c>
      <c r="I6526" t="s">
        <v>136</v>
      </c>
      <c r="J6526" t="s">
        <v>137</v>
      </c>
      <c r="K6526" t="s">
        <v>138</v>
      </c>
      <c r="L6526" t="s">
        <v>18140</v>
      </c>
      <c r="M6526" t="s">
        <v>18141</v>
      </c>
      <c r="N6526">
        <v>3.8483333329999998</v>
      </c>
      <c r="O6526">
        <v>0</v>
      </c>
      <c r="P6526">
        <v>0</v>
      </c>
      <c r="Q6526">
        <v>10</v>
      </c>
      <c r="R6526">
        <v>25</v>
      </c>
      <c r="S6526">
        <v>12</v>
      </c>
      <c r="T6526">
        <v>1</v>
      </c>
      <c r="U6526">
        <v>2</v>
      </c>
      <c r="V6526">
        <v>0</v>
      </c>
      <c r="W6526">
        <v>0</v>
      </c>
      <c r="X6526">
        <v>0</v>
      </c>
      <c r="Y6526">
        <v>11.404333531189508</v>
      </c>
      <c r="Z6526">
        <v>14.697740442333487</v>
      </c>
      <c r="AA6526">
        <v>563.76206321437371</v>
      </c>
      <c r="AB6526">
        <v>20.552419606136091</v>
      </c>
      <c r="AC6526">
        <v>65.577605123800822</v>
      </c>
      <c r="AD6526">
        <v>0</v>
      </c>
      <c r="AE6526">
        <v>675.99416191783371</v>
      </c>
    </row>
    <row r="6527" spans="1:31" x14ac:dyDescent="0.3">
      <c r="A6527">
        <v>2703175</v>
      </c>
      <c r="B6527">
        <v>1</v>
      </c>
      <c r="C6527" t="s">
        <v>81</v>
      </c>
      <c r="D6527" t="s">
        <v>112</v>
      </c>
      <c r="E6527" t="s">
        <v>145</v>
      </c>
      <c r="F6527" t="s">
        <v>18142</v>
      </c>
      <c r="G6527" t="s">
        <v>176</v>
      </c>
      <c r="H6527" t="s">
        <v>135</v>
      </c>
      <c r="I6527" t="s">
        <v>136</v>
      </c>
      <c r="J6527" t="s">
        <v>137</v>
      </c>
      <c r="K6527" t="s">
        <v>138</v>
      </c>
      <c r="L6527" t="s">
        <v>18143</v>
      </c>
      <c r="M6527" t="s">
        <v>18144</v>
      </c>
      <c r="N6527">
        <v>1.3525</v>
      </c>
      <c r="O6527">
        <v>0</v>
      </c>
      <c r="P6527">
        <v>142</v>
      </c>
      <c r="Q6527">
        <v>0</v>
      </c>
      <c r="R6527">
        <v>1</v>
      </c>
      <c r="S6527">
        <v>0</v>
      </c>
      <c r="T6527">
        <v>15</v>
      </c>
      <c r="U6527">
        <v>0</v>
      </c>
      <c r="V6527">
        <v>0</v>
      </c>
      <c r="W6527">
        <v>0</v>
      </c>
      <c r="X6527">
        <v>28.211158467742621</v>
      </c>
      <c r="Y6527">
        <v>0</v>
      </c>
      <c r="Z6527">
        <v>9.2970811063327677E-2</v>
      </c>
      <c r="AA6527">
        <v>0</v>
      </c>
      <c r="AB6527">
        <v>7.5146394651042581</v>
      </c>
      <c r="AC6527">
        <v>0</v>
      </c>
      <c r="AD6527">
        <v>0</v>
      </c>
      <c r="AE6527">
        <v>35.818768743910205</v>
      </c>
    </row>
    <row r="6528" spans="1:31" x14ac:dyDescent="0.3">
      <c r="A6528">
        <v>2703199</v>
      </c>
      <c r="B6528">
        <v>1</v>
      </c>
      <c r="C6528" t="s">
        <v>81</v>
      </c>
      <c r="D6528" t="s">
        <v>113</v>
      </c>
      <c r="E6528" t="s">
        <v>184</v>
      </c>
      <c r="F6528" t="s">
        <v>18145</v>
      </c>
      <c r="G6528" t="s">
        <v>273</v>
      </c>
      <c r="H6528" t="s">
        <v>187</v>
      </c>
      <c r="I6528" t="s">
        <v>136</v>
      </c>
      <c r="J6528" t="s">
        <v>137</v>
      </c>
      <c r="K6528" t="s">
        <v>138</v>
      </c>
      <c r="L6528" t="s">
        <v>18146</v>
      </c>
      <c r="M6528" t="s">
        <v>18147</v>
      </c>
      <c r="N6528">
        <v>1.980555555</v>
      </c>
      <c r="O6528">
        <v>0</v>
      </c>
      <c r="P6528">
        <v>67</v>
      </c>
      <c r="Q6528">
        <v>0</v>
      </c>
      <c r="R6528">
        <v>0</v>
      </c>
      <c r="S6528">
        <v>0</v>
      </c>
      <c r="T6528">
        <v>0</v>
      </c>
      <c r="U6528">
        <v>0</v>
      </c>
      <c r="V6528">
        <v>0</v>
      </c>
      <c r="W6528">
        <v>0</v>
      </c>
      <c r="X6528">
        <v>19.306882096987376</v>
      </c>
      <c r="Y6528">
        <v>0</v>
      </c>
      <c r="Z6528">
        <v>0</v>
      </c>
      <c r="AA6528">
        <v>0</v>
      </c>
      <c r="AB6528">
        <v>0</v>
      </c>
      <c r="AC6528">
        <v>0</v>
      </c>
      <c r="AD6528">
        <v>0</v>
      </c>
      <c r="AE6528">
        <v>19.306882096987376</v>
      </c>
    </row>
    <row r="6529" spans="1:31" x14ac:dyDescent="0.3">
      <c r="A6529">
        <v>2703228</v>
      </c>
      <c r="B6529">
        <v>1</v>
      </c>
      <c r="C6529" t="s">
        <v>81</v>
      </c>
      <c r="D6529" t="s">
        <v>112</v>
      </c>
      <c r="E6529" t="s">
        <v>184</v>
      </c>
      <c r="F6529" t="s">
        <v>18148</v>
      </c>
      <c r="G6529" t="s">
        <v>186</v>
      </c>
      <c r="H6529" t="s">
        <v>187</v>
      </c>
      <c r="I6529" t="s">
        <v>136</v>
      </c>
      <c r="J6529" t="s">
        <v>137</v>
      </c>
      <c r="K6529" t="s">
        <v>138</v>
      </c>
      <c r="L6529" t="s">
        <v>18149</v>
      </c>
      <c r="M6529" t="s">
        <v>18150</v>
      </c>
      <c r="N6529">
        <v>0.46777777700000001</v>
      </c>
      <c r="O6529">
        <v>0</v>
      </c>
      <c r="P6529">
        <v>54</v>
      </c>
      <c r="Q6529">
        <v>0</v>
      </c>
      <c r="R6529">
        <v>6</v>
      </c>
      <c r="S6529">
        <v>0</v>
      </c>
      <c r="T6529">
        <v>8</v>
      </c>
      <c r="U6529">
        <v>0</v>
      </c>
      <c r="V6529">
        <v>0</v>
      </c>
      <c r="W6529">
        <v>0</v>
      </c>
      <c r="X6529">
        <v>5.1707006556726327</v>
      </c>
      <c r="Y6529">
        <v>0</v>
      </c>
      <c r="Z6529">
        <v>0.22944247138236235</v>
      </c>
      <c r="AA6529">
        <v>0</v>
      </c>
      <c r="AB6529">
        <v>2.2924618414140503</v>
      </c>
      <c r="AC6529">
        <v>0</v>
      </c>
      <c r="AD6529">
        <v>0</v>
      </c>
      <c r="AE6529">
        <v>7.6926049684690447</v>
      </c>
    </row>
    <row r="6530" spans="1:31" x14ac:dyDescent="0.3">
      <c r="A6530">
        <v>2703233</v>
      </c>
      <c r="B6530">
        <v>1</v>
      </c>
      <c r="C6530" t="s">
        <v>81</v>
      </c>
      <c r="D6530" t="s">
        <v>122</v>
      </c>
      <c r="E6530" t="s">
        <v>213</v>
      </c>
      <c r="F6530" t="s">
        <v>18151</v>
      </c>
      <c r="G6530" t="s">
        <v>688</v>
      </c>
      <c r="H6530" t="s">
        <v>187</v>
      </c>
      <c r="I6530" t="s">
        <v>136</v>
      </c>
      <c r="J6530" t="s">
        <v>137</v>
      </c>
      <c r="K6530" t="s">
        <v>138</v>
      </c>
      <c r="L6530" t="s">
        <v>18152</v>
      </c>
      <c r="M6530" t="s">
        <v>18153</v>
      </c>
      <c r="N6530">
        <v>3.903333333</v>
      </c>
      <c r="O6530">
        <v>0</v>
      </c>
      <c r="P6530">
        <v>1</v>
      </c>
      <c r="Q6530">
        <v>0</v>
      </c>
      <c r="R6530">
        <v>0</v>
      </c>
      <c r="S6530">
        <v>0</v>
      </c>
      <c r="T6530">
        <v>0</v>
      </c>
      <c r="U6530">
        <v>0</v>
      </c>
      <c r="V6530">
        <v>0</v>
      </c>
      <c r="W6530">
        <v>0</v>
      </c>
      <c r="X6530">
        <v>0.20325468669694224</v>
      </c>
      <c r="Y6530">
        <v>0</v>
      </c>
      <c r="Z6530">
        <v>0</v>
      </c>
      <c r="AA6530">
        <v>0</v>
      </c>
      <c r="AB6530">
        <v>0</v>
      </c>
      <c r="AC6530">
        <v>0</v>
      </c>
      <c r="AD6530">
        <v>0</v>
      </c>
      <c r="AE6530">
        <v>0.20325468669694224</v>
      </c>
    </row>
    <row r="6531" spans="1:31" x14ac:dyDescent="0.3">
      <c r="A6531">
        <v>2703238</v>
      </c>
      <c r="B6531">
        <v>1</v>
      </c>
      <c r="C6531" t="s">
        <v>80</v>
      </c>
      <c r="D6531" t="s">
        <v>93</v>
      </c>
      <c r="E6531" t="s">
        <v>184</v>
      </c>
      <c r="F6531" t="s">
        <v>18154</v>
      </c>
      <c r="G6531" t="s">
        <v>273</v>
      </c>
      <c r="H6531" t="s">
        <v>187</v>
      </c>
      <c r="I6531" t="s">
        <v>136</v>
      </c>
      <c r="J6531" t="s">
        <v>137</v>
      </c>
      <c r="K6531" t="s">
        <v>138</v>
      </c>
      <c r="L6531" t="s">
        <v>18155</v>
      </c>
      <c r="M6531" t="s">
        <v>18156</v>
      </c>
      <c r="N6531">
        <v>3.1827777770000001</v>
      </c>
      <c r="O6531">
        <v>0</v>
      </c>
      <c r="P6531">
        <v>54</v>
      </c>
      <c r="Q6531">
        <v>0</v>
      </c>
      <c r="R6531">
        <v>0</v>
      </c>
      <c r="S6531">
        <v>0</v>
      </c>
      <c r="T6531">
        <v>1</v>
      </c>
      <c r="U6531">
        <v>0</v>
      </c>
      <c r="V6531">
        <v>0</v>
      </c>
      <c r="W6531">
        <v>0</v>
      </c>
      <c r="X6531">
        <v>24.802815210701514</v>
      </c>
      <c r="Y6531">
        <v>0</v>
      </c>
      <c r="Z6531">
        <v>0</v>
      </c>
      <c r="AA6531">
        <v>0</v>
      </c>
      <c r="AB6531">
        <v>0.667344614088064</v>
      </c>
      <c r="AC6531">
        <v>0</v>
      </c>
      <c r="AD6531">
        <v>0</v>
      </c>
      <c r="AE6531">
        <v>25.47015982478958</v>
      </c>
    </row>
    <row r="6532" spans="1:31" x14ac:dyDescent="0.3">
      <c r="A6532">
        <v>2703228</v>
      </c>
      <c r="B6532">
        <v>2</v>
      </c>
      <c r="C6532" t="s">
        <v>81</v>
      </c>
      <c r="D6532" t="s">
        <v>112</v>
      </c>
      <c r="E6532" t="s">
        <v>244</v>
      </c>
      <c r="F6532" t="s">
        <v>18157</v>
      </c>
      <c r="G6532" t="s">
        <v>186</v>
      </c>
      <c r="H6532" t="s">
        <v>187</v>
      </c>
      <c r="I6532" t="s">
        <v>169</v>
      </c>
      <c r="J6532" t="s">
        <v>137</v>
      </c>
      <c r="K6532" t="s">
        <v>138</v>
      </c>
      <c r="L6532" t="s">
        <v>18150</v>
      </c>
      <c r="M6532" t="s">
        <v>18158</v>
      </c>
      <c r="N6532">
        <v>3.9722222000000001E-2</v>
      </c>
      <c r="O6532">
        <v>0</v>
      </c>
      <c r="P6532">
        <v>77</v>
      </c>
      <c r="Q6532">
        <v>0</v>
      </c>
      <c r="R6532">
        <v>30</v>
      </c>
      <c r="S6532">
        <v>0</v>
      </c>
      <c r="T6532">
        <v>14</v>
      </c>
      <c r="U6532">
        <v>0</v>
      </c>
      <c r="V6532">
        <v>0</v>
      </c>
      <c r="W6532">
        <v>0</v>
      </c>
      <c r="X6532">
        <v>0.66695772700576061</v>
      </c>
      <c r="Y6532">
        <v>0</v>
      </c>
      <c r="Z6532">
        <v>0.21218387291340526</v>
      </c>
      <c r="AA6532">
        <v>0</v>
      </c>
      <c r="AB6532">
        <v>0.38994474261957501</v>
      </c>
      <c r="AC6532">
        <v>0</v>
      </c>
      <c r="AD6532">
        <v>0</v>
      </c>
      <c r="AE6532">
        <v>1.2690863425387409</v>
      </c>
    </row>
    <row r="6533" spans="1:31" x14ac:dyDescent="0.3">
      <c r="A6533">
        <v>2703246</v>
      </c>
      <c r="B6533">
        <v>1</v>
      </c>
      <c r="C6533" t="s">
        <v>80</v>
      </c>
      <c r="D6533" t="s">
        <v>97</v>
      </c>
      <c r="E6533" t="s">
        <v>213</v>
      </c>
      <c r="F6533" t="s">
        <v>18159</v>
      </c>
      <c r="G6533" t="s">
        <v>831</v>
      </c>
      <c r="H6533" t="s">
        <v>187</v>
      </c>
      <c r="I6533" t="s">
        <v>136</v>
      </c>
      <c r="J6533" t="s">
        <v>137</v>
      </c>
      <c r="K6533" t="s">
        <v>138</v>
      </c>
      <c r="L6533" t="s">
        <v>18160</v>
      </c>
      <c r="M6533" t="s">
        <v>18161</v>
      </c>
      <c r="N6533">
        <v>2.7036111109999998</v>
      </c>
      <c r="O6533">
        <v>0</v>
      </c>
      <c r="P6533">
        <v>1</v>
      </c>
      <c r="Q6533">
        <v>0</v>
      </c>
      <c r="R6533">
        <v>0</v>
      </c>
      <c r="S6533">
        <v>0</v>
      </c>
      <c r="T6533">
        <v>0</v>
      </c>
      <c r="U6533">
        <v>0</v>
      </c>
      <c r="V6533">
        <v>0</v>
      </c>
      <c r="W6533">
        <v>0</v>
      </c>
      <c r="X6533">
        <v>0.96115847326474668</v>
      </c>
      <c r="Y6533">
        <v>0</v>
      </c>
      <c r="Z6533">
        <v>0</v>
      </c>
      <c r="AA6533">
        <v>0</v>
      </c>
      <c r="AB6533">
        <v>0</v>
      </c>
      <c r="AC6533">
        <v>0</v>
      </c>
      <c r="AD6533">
        <v>0</v>
      </c>
      <c r="AE6533">
        <v>0.96115847326474668</v>
      </c>
    </row>
    <row r="6534" spans="1:31" x14ac:dyDescent="0.3">
      <c r="A6534">
        <v>2703253</v>
      </c>
      <c r="B6534">
        <v>1</v>
      </c>
      <c r="C6534" t="s">
        <v>80</v>
      </c>
      <c r="D6534" t="s">
        <v>108</v>
      </c>
      <c r="E6534" t="s">
        <v>213</v>
      </c>
      <c r="F6534" t="s">
        <v>18162</v>
      </c>
      <c r="G6534" t="s">
        <v>831</v>
      </c>
      <c r="H6534" t="s">
        <v>187</v>
      </c>
      <c r="I6534" t="s">
        <v>136</v>
      </c>
      <c r="J6534" t="s">
        <v>137</v>
      </c>
      <c r="K6534" t="s">
        <v>138</v>
      </c>
      <c r="L6534" t="s">
        <v>18163</v>
      </c>
      <c r="M6534" t="s">
        <v>18164</v>
      </c>
      <c r="N6534">
        <v>1.6844444439999999</v>
      </c>
      <c r="O6534">
        <v>0</v>
      </c>
      <c r="P6534">
        <v>2</v>
      </c>
      <c r="Q6534">
        <v>0</v>
      </c>
      <c r="R6534">
        <v>0</v>
      </c>
      <c r="S6534">
        <v>0</v>
      </c>
      <c r="T6534">
        <v>1</v>
      </c>
      <c r="U6534">
        <v>0</v>
      </c>
      <c r="V6534">
        <v>0</v>
      </c>
      <c r="W6534">
        <v>0</v>
      </c>
      <c r="X6534">
        <v>0.18171519537981301</v>
      </c>
      <c r="Y6534">
        <v>0</v>
      </c>
      <c r="Z6534">
        <v>0</v>
      </c>
      <c r="AA6534">
        <v>0</v>
      </c>
      <c r="AB6534">
        <v>3.3150952332033388</v>
      </c>
      <c r="AC6534">
        <v>0</v>
      </c>
      <c r="AD6534">
        <v>0</v>
      </c>
      <c r="AE6534">
        <v>3.4968104285831516</v>
      </c>
    </row>
    <row r="6535" spans="1:31" x14ac:dyDescent="0.3">
      <c r="A6535">
        <v>2703314</v>
      </c>
      <c r="B6535">
        <v>1</v>
      </c>
      <c r="C6535" t="s">
        <v>80</v>
      </c>
      <c r="D6535" t="s">
        <v>83</v>
      </c>
      <c r="E6535" t="s">
        <v>145</v>
      </c>
      <c r="F6535" t="s">
        <v>18165</v>
      </c>
      <c r="G6535" t="s">
        <v>176</v>
      </c>
      <c r="H6535" t="s">
        <v>135</v>
      </c>
      <c r="I6535" t="s">
        <v>136</v>
      </c>
      <c r="J6535" t="s">
        <v>137</v>
      </c>
      <c r="K6535" t="s">
        <v>138</v>
      </c>
      <c r="L6535" t="s">
        <v>18166</v>
      </c>
      <c r="M6535" t="s">
        <v>18167</v>
      </c>
      <c r="N6535">
        <v>1.4302777769999999</v>
      </c>
      <c r="O6535">
        <v>0</v>
      </c>
      <c r="P6535">
        <v>0</v>
      </c>
      <c r="Q6535">
        <v>0</v>
      </c>
      <c r="R6535">
        <v>0</v>
      </c>
      <c r="S6535">
        <v>1</v>
      </c>
      <c r="T6535">
        <v>0</v>
      </c>
      <c r="U6535">
        <v>0</v>
      </c>
      <c r="V6535">
        <v>0</v>
      </c>
      <c r="W6535">
        <v>0</v>
      </c>
      <c r="X6535">
        <v>0</v>
      </c>
      <c r="Y6535">
        <v>0</v>
      </c>
      <c r="Z6535">
        <v>0</v>
      </c>
      <c r="AA6535">
        <v>12.543935026952571</v>
      </c>
      <c r="AB6535">
        <v>0</v>
      </c>
      <c r="AC6535">
        <v>0</v>
      </c>
      <c r="AD6535">
        <v>0</v>
      </c>
      <c r="AE6535">
        <v>12.543935026952571</v>
      </c>
    </row>
    <row r="6536" spans="1:31" x14ac:dyDescent="0.3">
      <c r="A6536">
        <v>2703342</v>
      </c>
      <c r="B6536">
        <v>1</v>
      </c>
      <c r="C6536" t="s">
        <v>81</v>
      </c>
      <c r="D6536" t="s">
        <v>127</v>
      </c>
      <c r="E6536" t="s">
        <v>428</v>
      </c>
      <c r="F6536" t="s">
        <v>18168</v>
      </c>
      <c r="G6536" t="s">
        <v>186</v>
      </c>
      <c r="H6536" t="s">
        <v>187</v>
      </c>
      <c r="I6536" t="s">
        <v>136</v>
      </c>
      <c r="J6536" t="s">
        <v>137</v>
      </c>
      <c r="K6536" t="s">
        <v>138</v>
      </c>
      <c r="L6536" t="s">
        <v>18169</v>
      </c>
      <c r="M6536" t="s">
        <v>18170</v>
      </c>
      <c r="N6536">
        <v>1.2547222220000001</v>
      </c>
      <c r="O6536">
        <v>0</v>
      </c>
      <c r="P6536">
        <v>95</v>
      </c>
      <c r="Q6536">
        <v>0</v>
      </c>
      <c r="R6536">
        <v>0</v>
      </c>
      <c r="S6536">
        <v>0</v>
      </c>
      <c r="T6536">
        <v>20</v>
      </c>
      <c r="U6536">
        <v>0</v>
      </c>
      <c r="V6536">
        <v>0</v>
      </c>
      <c r="W6536">
        <v>0</v>
      </c>
      <c r="X6536">
        <v>26.291295635986277</v>
      </c>
      <c r="Y6536">
        <v>0</v>
      </c>
      <c r="Z6536">
        <v>0</v>
      </c>
      <c r="AA6536">
        <v>0</v>
      </c>
      <c r="AB6536">
        <v>24.323509151660797</v>
      </c>
      <c r="AC6536">
        <v>0</v>
      </c>
      <c r="AD6536">
        <v>0</v>
      </c>
      <c r="AE6536">
        <v>50.614804787647074</v>
      </c>
    </row>
    <row r="6537" spans="1:31" x14ac:dyDescent="0.3">
      <c r="A6537">
        <v>2692235</v>
      </c>
      <c r="B6537">
        <v>1</v>
      </c>
      <c r="C6537" t="s">
        <v>80</v>
      </c>
      <c r="D6537" t="s">
        <v>97</v>
      </c>
      <c r="E6537" t="s">
        <v>244</v>
      </c>
      <c r="F6537" t="s">
        <v>18171</v>
      </c>
      <c r="G6537" t="s">
        <v>2651</v>
      </c>
      <c r="H6537" t="s">
        <v>187</v>
      </c>
      <c r="I6537" t="s">
        <v>136</v>
      </c>
      <c r="J6537" t="s">
        <v>137</v>
      </c>
      <c r="K6537" t="s">
        <v>166</v>
      </c>
      <c r="L6537" t="s">
        <v>18172</v>
      </c>
      <c r="M6537" t="s">
        <v>18173</v>
      </c>
      <c r="N6537">
        <v>7.8802777769999999</v>
      </c>
      <c r="O6537">
        <v>0</v>
      </c>
      <c r="P6537">
        <v>8</v>
      </c>
      <c r="Q6537">
        <v>0</v>
      </c>
      <c r="R6537">
        <v>0</v>
      </c>
      <c r="S6537">
        <v>0</v>
      </c>
      <c r="T6537">
        <v>8</v>
      </c>
      <c r="U6537">
        <v>0</v>
      </c>
      <c r="V6537">
        <v>0</v>
      </c>
      <c r="W6537">
        <v>0</v>
      </c>
      <c r="X6537">
        <v>11.882964981833343</v>
      </c>
      <c r="Y6537">
        <v>0</v>
      </c>
      <c r="Z6537">
        <v>0</v>
      </c>
      <c r="AA6537">
        <v>0</v>
      </c>
      <c r="AB6537">
        <v>104.56059305328009</v>
      </c>
      <c r="AC6537">
        <v>0</v>
      </c>
      <c r="AD6537">
        <v>0</v>
      </c>
      <c r="AE6537">
        <v>116.44355803511343</v>
      </c>
    </row>
    <row r="6538" spans="1:31" x14ac:dyDescent="0.3">
      <c r="A6538">
        <v>2692860</v>
      </c>
      <c r="B6538">
        <v>1</v>
      </c>
      <c r="C6538" t="s">
        <v>81</v>
      </c>
      <c r="D6538" t="s">
        <v>112</v>
      </c>
      <c r="E6538" t="s">
        <v>132</v>
      </c>
      <c r="F6538" t="s">
        <v>980</v>
      </c>
      <c r="G6538" t="s">
        <v>165</v>
      </c>
      <c r="H6538" t="s">
        <v>135</v>
      </c>
      <c r="I6538" t="s">
        <v>136</v>
      </c>
      <c r="J6538" t="s">
        <v>137</v>
      </c>
      <c r="K6538" t="s">
        <v>166</v>
      </c>
      <c r="L6538" t="s">
        <v>18174</v>
      </c>
      <c r="M6538" t="s">
        <v>18175</v>
      </c>
      <c r="N6538">
        <v>3.6625000000000001</v>
      </c>
      <c r="O6538">
        <v>1</v>
      </c>
      <c r="P6538">
        <v>79</v>
      </c>
      <c r="Q6538">
        <v>193</v>
      </c>
      <c r="R6538">
        <v>25</v>
      </c>
      <c r="S6538">
        <v>11</v>
      </c>
      <c r="T6538">
        <v>4</v>
      </c>
      <c r="U6538">
        <v>1</v>
      </c>
      <c r="V6538">
        <v>0</v>
      </c>
      <c r="W6538">
        <v>0.77920907150499996</v>
      </c>
      <c r="X6538">
        <v>43.111102236437354</v>
      </c>
      <c r="Y6538">
        <v>851.82798583010197</v>
      </c>
      <c r="Z6538">
        <v>219.40041268976378</v>
      </c>
      <c r="AA6538">
        <v>131.81718217609347</v>
      </c>
      <c r="AB6538">
        <v>6.7788481683359221</v>
      </c>
      <c r="AC6538">
        <v>414.57414646662664</v>
      </c>
      <c r="AD6538">
        <v>0</v>
      </c>
      <c r="AE6538">
        <v>1668.2888866388641</v>
      </c>
    </row>
    <row r="6539" spans="1:31" x14ac:dyDescent="0.3">
      <c r="A6539">
        <v>2702091</v>
      </c>
      <c r="B6539">
        <v>1</v>
      </c>
      <c r="C6539" t="s">
        <v>81</v>
      </c>
      <c r="D6539" t="s">
        <v>120</v>
      </c>
      <c r="E6539" t="s">
        <v>132</v>
      </c>
      <c r="F6539" t="s">
        <v>18176</v>
      </c>
      <c r="G6539" t="s">
        <v>134</v>
      </c>
      <c r="H6539" t="s">
        <v>135</v>
      </c>
      <c r="I6539" t="s">
        <v>136</v>
      </c>
      <c r="J6539" t="s">
        <v>137</v>
      </c>
      <c r="K6539" t="s">
        <v>138</v>
      </c>
      <c r="L6539" t="s">
        <v>18177</v>
      </c>
      <c r="M6539" t="s">
        <v>18178</v>
      </c>
      <c r="N6539">
        <v>2.8255555550000002</v>
      </c>
      <c r="O6539">
        <v>0</v>
      </c>
      <c r="P6539">
        <v>0</v>
      </c>
      <c r="Q6539">
        <v>52</v>
      </c>
      <c r="R6539">
        <v>1</v>
      </c>
      <c r="S6539">
        <v>3</v>
      </c>
      <c r="T6539">
        <v>0</v>
      </c>
      <c r="U6539">
        <v>0</v>
      </c>
      <c r="V6539">
        <v>0</v>
      </c>
      <c r="W6539">
        <v>0</v>
      </c>
      <c r="X6539">
        <v>0</v>
      </c>
      <c r="Y6539">
        <v>47.97989197672851</v>
      </c>
      <c r="Z6539">
        <v>0.23230161977295388</v>
      </c>
      <c r="AA6539">
        <v>1.1006482938423332</v>
      </c>
      <c r="AB6539">
        <v>0</v>
      </c>
      <c r="AC6539">
        <v>0</v>
      </c>
      <c r="AD6539">
        <v>0</v>
      </c>
      <c r="AE6539">
        <v>49.312841890343798</v>
      </c>
    </row>
    <row r="6540" spans="1:31" x14ac:dyDescent="0.3">
      <c r="A6540">
        <v>2703242</v>
      </c>
      <c r="B6540">
        <v>1</v>
      </c>
      <c r="C6540" t="s">
        <v>80</v>
      </c>
      <c r="D6540" t="s">
        <v>106</v>
      </c>
      <c r="E6540" t="s">
        <v>184</v>
      </c>
      <c r="F6540" t="s">
        <v>18179</v>
      </c>
      <c r="G6540" t="s">
        <v>186</v>
      </c>
      <c r="H6540" t="s">
        <v>187</v>
      </c>
      <c r="I6540" t="s">
        <v>136</v>
      </c>
      <c r="J6540" t="s">
        <v>137</v>
      </c>
      <c r="K6540" t="s">
        <v>138</v>
      </c>
      <c r="L6540" t="s">
        <v>18180</v>
      </c>
      <c r="M6540" t="s">
        <v>18181</v>
      </c>
      <c r="N6540">
        <v>1.7966666659999999</v>
      </c>
      <c r="O6540">
        <v>0</v>
      </c>
      <c r="P6540">
        <v>0</v>
      </c>
      <c r="Q6540">
        <v>0</v>
      </c>
      <c r="R6540">
        <v>1</v>
      </c>
      <c r="S6540">
        <v>0</v>
      </c>
      <c r="T6540">
        <v>0</v>
      </c>
      <c r="U6540">
        <v>0</v>
      </c>
      <c r="V6540">
        <v>0</v>
      </c>
      <c r="W6540">
        <v>0</v>
      </c>
      <c r="X6540">
        <v>0</v>
      </c>
      <c r="Y6540">
        <v>0</v>
      </c>
      <c r="Z6540">
        <v>0</v>
      </c>
      <c r="AA6540">
        <v>0</v>
      </c>
      <c r="AB6540">
        <v>0</v>
      </c>
      <c r="AC6540">
        <v>0</v>
      </c>
      <c r="AD6540">
        <v>0</v>
      </c>
      <c r="AE6540">
        <v>0</v>
      </c>
    </row>
    <row r="6541" spans="1:31" x14ac:dyDescent="0.3">
      <c r="A6541">
        <v>2703261</v>
      </c>
      <c r="B6541">
        <v>1</v>
      </c>
      <c r="C6541" t="s">
        <v>80</v>
      </c>
      <c r="D6541" t="s">
        <v>103</v>
      </c>
      <c r="E6541" t="s">
        <v>184</v>
      </c>
      <c r="F6541" t="s">
        <v>18182</v>
      </c>
      <c r="G6541" t="s">
        <v>186</v>
      </c>
      <c r="H6541" t="s">
        <v>187</v>
      </c>
      <c r="I6541" t="s">
        <v>136</v>
      </c>
      <c r="J6541" t="s">
        <v>137</v>
      </c>
      <c r="K6541" t="s">
        <v>138</v>
      </c>
      <c r="L6541" t="s">
        <v>18183</v>
      </c>
      <c r="M6541" t="s">
        <v>18184</v>
      </c>
      <c r="N6541">
        <v>3.986111111</v>
      </c>
      <c r="O6541">
        <v>0</v>
      </c>
      <c r="P6541">
        <v>0</v>
      </c>
      <c r="Q6541">
        <v>0</v>
      </c>
      <c r="R6541">
        <v>1</v>
      </c>
      <c r="S6541">
        <v>0</v>
      </c>
      <c r="T6541">
        <v>0</v>
      </c>
      <c r="U6541">
        <v>0</v>
      </c>
      <c r="V6541">
        <v>0</v>
      </c>
      <c r="W6541">
        <v>0</v>
      </c>
      <c r="X6541">
        <v>0</v>
      </c>
      <c r="Y6541">
        <v>0</v>
      </c>
      <c r="Z6541">
        <v>2.4123151504137055</v>
      </c>
      <c r="AA6541">
        <v>0</v>
      </c>
      <c r="AB6541">
        <v>0</v>
      </c>
      <c r="AC6541">
        <v>0</v>
      </c>
      <c r="AD6541">
        <v>0</v>
      </c>
      <c r="AE6541">
        <v>2.4123151504137055</v>
      </c>
    </row>
    <row r="6542" spans="1:31" x14ac:dyDescent="0.3">
      <c r="A6542">
        <v>2703303</v>
      </c>
      <c r="B6542">
        <v>1</v>
      </c>
      <c r="C6542" t="s">
        <v>80</v>
      </c>
      <c r="D6542" t="s">
        <v>105</v>
      </c>
      <c r="E6542" t="s">
        <v>184</v>
      </c>
      <c r="F6542" t="s">
        <v>9391</v>
      </c>
      <c r="G6542" t="s">
        <v>409</v>
      </c>
      <c r="H6542" t="s">
        <v>187</v>
      </c>
      <c r="I6542" t="s">
        <v>136</v>
      </c>
      <c r="J6542" t="s">
        <v>137</v>
      </c>
      <c r="K6542" t="s">
        <v>138</v>
      </c>
      <c r="L6542" t="s">
        <v>18185</v>
      </c>
      <c r="M6542" t="s">
        <v>18186</v>
      </c>
      <c r="N6542">
        <v>2.1175000000000002</v>
      </c>
      <c r="O6542">
        <v>0</v>
      </c>
      <c r="P6542">
        <v>150</v>
      </c>
      <c r="Q6542">
        <v>0</v>
      </c>
      <c r="R6542">
        <v>0</v>
      </c>
      <c r="S6542">
        <v>0</v>
      </c>
      <c r="T6542">
        <v>12</v>
      </c>
      <c r="U6542">
        <v>0</v>
      </c>
      <c r="V6542">
        <v>0</v>
      </c>
      <c r="W6542">
        <v>0</v>
      </c>
      <c r="X6542">
        <v>81.304504811020394</v>
      </c>
      <c r="Y6542">
        <v>0</v>
      </c>
      <c r="Z6542">
        <v>0</v>
      </c>
      <c r="AA6542">
        <v>0</v>
      </c>
      <c r="AB6542">
        <v>12.621089954038149</v>
      </c>
      <c r="AC6542">
        <v>0</v>
      </c>
      <c r="AD6542">
        <v>0</v>
      </c>
      <c r="AE6542">
        <v>93.925594765058548</v>
      </c>
    </row>
    <row r="6543" spans="1:31" x14ac:dyDescent="0.3">
      <c r="A6543">
        <v>2703307</v>
      </c>
      <c r="B6543">
        <v>1</v>
      </c>
      <c r="C6543" t="s">
        <v>80</v>
      </c>
      <c r="D6543" t="s">
        <v>95</v>
      </c>
      <c r="E6543" t="s">
        <v>184</v>
      </c>
      <c r="F6543" t="s">
        <v>8618</v>
      </c>
      <c r="G6543" t="s">
        <v>409</v>
      </c>
      <c r="H6543" t="s">
        <v>187</v>
      </c>
      <c r="I6543" t="s">
        <v>136</v>
      </c>
      <c r="J6543" t="s">
        <v>137</v>
      </c>
      <c r="K6543" t="s">
        <v>138</v>
      </c>
      <c r="L6543" t="s">
        <v>18187</v>
      </c>
      <c r="M6543" t="s">
        <v>18188</v>
      </c>
      <c r="N6543">
        <v>1.1444444439999999</v>
      </c>
      <c r="O6543">
        <v>0</v>
      </c>
      <c r="P6543">
        <v>103</v>
      </c>
      <c r="Q6543">
        <v>0</v>
      </c>
      <c r="R6543">
        <v>0</v>
      </c>
      <c r="S6543">
        <v>0</v>
      </c>
      <c r="T6543">
        <v>5</v>
      </c>
      <c r="U6543">
        <v>0</v>
      </c>
      <c r="V6543">
        <v>0</v>
      </c>
      <c r="W6543">
        <v>0</v>
      </c>
      <c r="X6543">
        <v>19.446410702633788</v>
      </c>
      <c r="Y6543">
        <v>0</v>
      </c>
      <c r="Z6543">
        <v>0</v>
      </c>
      <c r="AA6543">
        <v>0</v>
      </c>
      <c r="AB6543">
        <v>3.3264470290718475</v>
      </c>
      <c r="AC6543">
        <v>0</v>
      </c>
      <c r="AD6543">
        <v>0</v>
      </c>
      <c r="AE6543">
        <v>22.772857731705635</v>
      </c>
    </row>
    <row r="6544" spans="1:31" x14ac:dyDescent="0.3">
      <c r="A6544">
        <v>2703361</v>
      </c>
      <c r="B6544">
        <v>1</v>
      </c>
      <c r="C6544" t="s">
        <v>81</v>
      </c>
      <c r="D6544" t="s">
        <v>120</v>
      </c>
      <c r="E6544" t="s">
        <v>184</v>
      </c>
      <c r="F6544" t="s">
        <v>18189</v>
      </c>
      <c r="G6544" t="s">
        <v>186</v>
      </c>
      <c r="H6544" t="s">
        <v>187</v>
      </c>
      <c r="I6544" t="s">
        <v>136</v>
      </c>
      <c r="J6544" t="s">
        <v>137</v>
      </c>
      <c r="K6544" t="s">
        <v>138</v>
      </c>
      <c r="L6544" t="s">
        <v>18190</v>
      </c>
      <c r="M6544" t="s">
        <v>18191</v>
      </c>
      <c r="N6544">
        <v>0.96472222200000002</v>
      </c>
      <c r="O6544">
        <v>0</v>
      </c>
      <c r="P6544">
        <v>15</v>
      </c>
      <c r="Q6544">
        <v>0</v>
      </c>
      <c r="R6544">
        <v>1</v>
      </c>
      <c r="S6544">
        <v>0</v>
      </c>
      <c r="T6544">
        <v>0</v>
      </c>
      <c r="U6544">
        <v>0</v>
      </c>
      <c r="V6544">
        <v>0</v>
      </c>
      <c r="W6544">
        <v>0</v>
      </c>
      <c r="X6544">
        <v>2.8514479078894732</v>
      </c>
      <c r="Y6544">
        <v>0</v>
      </c>
      <c r="Z6544">
        <v>1.3642727877338157</v>
      </c>
      <c r="AA6544">
        <v>0</v>
      </c>
      <c r="AB6544">
        <v>0</v>
      </c>
      <c r="AC6544">
        <v>0</v>
      </c>
      <c r="AD6544">
        <v>0</v>
      </c>
      <c r="AE6544">
        <v>4.2157206956232889</v>
      </c>
    </row>
    <row r="6545" spans="1:31" x14ac:dyDescent="0.3">
      <c r="A6545">
        <v>2703040</v>
      </c>
      <c r="B6545">
        <v>1</v>
      </c>
      <c r="C6545" t="s">
        <v>81</v>
      </c>
      <c r="D6545" t="s">
        <v>128</v>
      </c>
      <c r="E6545" t="s">
        <v>132</v>
      </c>
      <c r="F6545" t="s">
        <v>18192</v>
      </c>
      <c r="G6545" t="s">
        <v>346</v>
      </c>
      <c r="H6545" t="s">
        <v>135</v>
      </c>
      <c r="I6545" t="s">
        <v>136</v>
      </c>
      <c r="J6545" t="s">
        <v>137</v>
      </c>
      <c r="K6545" t="s">
        <v>166</v>
      </c>
      <c r="L6545" t="s">
        <v>18193</v>
      </c>
      <c r="M6545" t="s">
        <v>18194</v>
      </c>
      <c r="N6545">
        <v>4.9227777770000003</v>
      </c>
      <c r="O6545">
        <v>6</v>
      </c>
      <c r="P6545">
        <v>391</v>
      </c>
      <c r="Q6545">
        <v>2</v>
      </c>
      <c r="R6545">
        <v>16</v>
      </c>
      <c r="S6545">
        <v>13</v>
      </c>
      <c r="T6545">
        <v>15</v>
      </c>
      <c r="U6545">
        <v>0</v>
      </c>
      <c r="V6545">
        <v>0</v>
      </c>
      <c r="W6545">
        <v>5.8599399769206837</v>
      </c>
      <c r="X6545">
        <v>372.38788800425442</v>
      </c>
      <c r="Y6545">
        <v>7.4217824125742169</v>
      </c>
      <c r="Z6545">
        <v>16.386952023765435</v>
      </c>
      <c r="AA6545">
        <v>298.01828227288973</v>
      </c>
      <c r="AB6545">
        <v>30.884890238380908</v>
      </c>
      <c r="AC6545">
        <v>0</v>
      </c>
      <c r="AD6545">
        <v>0</v>
      </c>
      <c r="AE6545">
        <v>730.95973492878534</v>
      </c>
    </row>
    <row r="6546" spans="1:31" x14ac:dyDescent="0.3">
      <c r="A6546">
        <v>2703173</v>
      </c>
      <c r="B6546">
        <v>1</v>
      </c>
      <c r="C6546" t="s">
        <v>80</v>
      </c>
      <c r="D6546" t="s">
        <v>103</v>
      </c>
      <c r="E6546" t="s">
        <v>141</v>
      </c>
      <c r="F6546" t="s">
        <v>3002</v>
      </c>
      <c r="G6546" t="s">
        <v>346</v>
      </c>
      <c r="H6546" t="s">
        <v>135</v>
      </c>
      <c r="I6546" t="s">
        <v>136</v>
      </c>
      <c r="J6546" t="s">
        <v>137</v>
      </c>
      <c r="K6546" t="s">
        <v>166</v>
      </c>
      <c r="L6546" t="s">
        <v>18195</v>
      </c>
      <c r="M6546" t="s">
        <v>18196</v>
      </c>
      <c r="N6546">
        <v>2.9927777770000001</v>
      </c>
      <c r="O6546">
        <v>3</v>
      </c>
      <c r="P6546">
        <v>2039</v>
      </c>
      <c r="Q6546">
        <v>68</v>
      </c>
      <c r="R6546">
        <v>174</v>
      </c>
      <c r="S6546">
        <v>44</v>
      </c>
      <c r="T6546">
        <v>273</v>
      </c>
      <c r="U6546">
        <v>19</v>
      </c>
      <c r="V6546">
        <v>1</v>
      </c>
      <c r="W6546">
        <v>4.2419103618280714</v>
      </c>
      <c r="X6546">
        <v>1282.223141288714</v>
      </c>
      <c r="Y6546">
        <v>1482.1698226482927</v>
      </c>
      <c r="Z6546">
        <v>1062.3378811647597</v>
      </c>
      <c r="AA6546">
        <v>1592.9937831929492</v>
      </c>
      <c r="AB6546">
        <v>906.13659415357472</v>
      </c>
      <c r="AC6546">
        <v>7961.9263120113947</v>
      </c>
      <c r="AD6546">
        <v>127.08388425458048</v>
      </c>
      <c r="AE6546">
        <v>14419.113329076094</v>
      </c>
    </row>
    <row r="6547" spans="1:31" x14ac:dyDescent="0.3">
      <c r="A6547">
        <v>2703197</v>
      </c>
      <c r="B6547">
        <v>1</v>
      </c>
      <c r="C6547" t="s">
        <v>80</v>
      </c>
      <c r="D6547" t="s">
        <v>82</v>
      </c>
      <c r="E6547" t="s">
        <v>213</v>
      </c>
      <c r="F6547" t="s">
        <v>18197</v>
      </c>
      <c r="G6547" t="s">
        <v>831</v>
      </c>
      <c r="H6547" t="s">
        <v>187</v>
      </c>
      <c r="I6547" t="s">
        <v>136</v>
      </c>
      <c r="J6547" t="s">
        <v>137</v>
      </c>
      <c r="K6547" t="s">
        <v>138</v>
      </c>
      <c r="L6547" t="s">
        <v>18198</v>
      </c>
      <c r="M6547" t="s">
        <v>18199</v>
      </c>
      <c r="N6547">
        <v>6.074166666</v>
      </c>
      <c r="O6547">
        <v>0</v>
      </c>
      <c r="P6547">
        <v>0</v>
      </c>
      <c r="Q6547">
        <v>0</v>
      </c>
      <c r="R6547">
        <v>0</v>
      </c>
      <c r="S6547">
        <v>0</v>
      </c>
      <c r="T6547">
        <v>1</v>
      </c>
      <c r="U6547">
        <v>0</v>
      </c>
      <c r="V6547">
        <v>0</v>
      </c>
      <c r="W6547">
        <v>0</v>
      </c>
      <c r="X6547">
        <v>0</v>
      </c>
      <c r="Y6547">
        <v>0</v>
      </c>
      <c r="Z6547">
        <v>0</v>
      </c>
      <c r="AA6547">
        <v>0</v>
      </c>
      <c r="AB6547">
        <v>18.031713682204298</v>
      </c>
      <c r="AC6547">
        <v>0</v>
      </c>
      <c r="AD6547">
        <v>0</v>
      </c>
      <c r="AE6547">
        <v>18.031713682204298</v>
      </c>
    </row>
    <row r="6548" spans="1:31" x14ac:dyDescent="0.3">
      <c r="A6548">
        <v>2703203</v>
      </c>
      <c r="B6548">
        <v>1</v>
      </c>
      <c r="C6548" t="s">
        <v>81</v>
      </c>
      <c r="D6548" t="s">
        <v>128</v>
      </c>
      <c r="E6548" t="s">
        <v>428</v>
      </c>
      <c r="F6548" t="s">
        <v>18200</v>
      </c>
      <c r="G6548" t="s">
        <v>186</v>
      </c>
      <c r="H6548" t="s">
        <v>187</v>
      </c>
      <c r="I6548" t="s">
        <v>136</v>
      </c>
      <c r="J6548" t="s">
        <v>137</v>
      </c>
      <c r="K6548" t="s">
        <v>138</v>
      </c>
      <c r="L6548" t="s">
        <v>18201</v>
      </c>
      <c r="M6548" t="s">
        <v>18202</v>
      </c>
      <c r="N6548">
        <v>3.7452777770000001</v>
      </c>
      <c r="O6548">
        <v>0</v>
      </c>
      <c r="P6548">
        <v>43</v>
      </c>
      <c r="Q6548">
        <v>0</v>
      </c>
      <c r="R6548">
        <v>0</v>
      </c>
      <c r="S6548">
        <v>0</v>
      </c>
      <c r="T6548">
        <v>1</v>
      </c>
      <c r="U6548">
        <v>0</v>
      </c>
      <c r="V6548">
        <v>0</v>
      </c>
      <c r="W6548">
        <v>0</v>
      </c>
      <c r="X6548">
        <v>32.006698239995387</v>
      </c>
      <c r="Y6548">
        <v>0</v>
      </c>
      <c r="Z6548">
        <v>0</v>
      </c>
      <c r="AA6548">
        <v>0</v>
      </c>
      <c r="AB6548">
        <v>0.83891905367134856</v>
      </c>
      <c r="AC6548">
        <v>0</v>
      </c>
      <c r="AD6548">
        <v>0</v>
      </c>
      <c r="AE6548">
        <v>32.845617293666734</v>
      </c>
    </row>
    <row r="6549" spans="1:31" x14ac:dyDescent="0.3">
      <c r="A6549">
        <v>2703217</v>
      </c>
      <c r="B6549">
        <v>1</v>
      </c>
      <c r="C6549" t="s">
        <v>81</v>
      </c>
      <c r="D6549" t="s">
        <v>121</v>
      </c>
      <c r="E6549" t="s">
        <v>132</v>
      </c>
      <c r="F6549" t="s">
        <v>18203</v>
      </c>
      <c r="G6549" t="s">
        <v>134</v>
      </c>
      <c r="H6549" t="s">
        <v>135</v>
      </c>
      <c r="I6549" t="s">
        <v>136</v>
      </c>
      <c r="J6549" t="s">
        <v>137</v>
      </c>
      <c r="K6549" t="s">
        <v>138</v>
      </c>
      <c r="L6549" t="s">
        <v>18204</v>
      </c>
      <c r="M6549" t="s">
        <v>18205</v>
      </c>
      <c r="N6549">
        <v>0.84</v>
      </c>
      <c r="O6549">
        <v>0</v>
      </c>
      <c r="P6549">
        <v>374</v>
      </c>
      <c r="Q6549">
        <v>0</v>
      </c>
      <c r="R6549">
        <v>14</v>
      </c>
      <c r="S6549">
        <v>0</v>
      </c>
      <c r="T6549">
        <v>18</v>
      </c>
      <c r="U6549">
        <v>0</v>
      </c>
      <c r="V6549">
        <v>0</v>
      </c>
      <c r="W6549">
        <v>0</v>
      </c>
      <c r="X6549">
        <v>37.28062401966578</v>
      </c>
      <c r="Y6549">
        <v>0</v>
      </c>
      <c r="Z6549">
        <v>9.901686987963604</v>
      </c>
      <c r="AA6549">
        <v>0</v>
      </c>
      <c r="AB6549">
        <v>15.229570147923129</v>
      </c>
      <c r="AC6549">
        <v>0</v>
      </c>
      <c r="AD6549">
        <v>0</v>
      </c>
      <c r="AE6549">
        <v>62.411881155552507</v>
      </c>
    </row>
    <row r="6550" spans="1:31" x14ac:dyDescent="0.3">
      <c r="A6550">
        <v>2703251</v>
      </c>
      <c r="B6550">
        <v>1</v>
      </c>
      <c r="C6550" t="s">
        <v>81</v>
      </c>
      <c r="D6550" t="s">
        <v>112</v>
      </c>
      <c r="E6550" t="s">
        <v>160</v>
      </c>
      <c r="F6550" t="s">
        <v>5602</v>
      </c>
      <c r="G6550" t="s">
        <v>134</v>
      </c>
      <c r="H6550" t="s">
        <v>135</v>
      </c>
      <c r="I6550" t="s">
        <v>136</v>
      </c>
      <c r="J6550" t="s">
        <v>137</v>
      </c>
      <c r="K6550" t="s">
        <v>138</v>
      </c>
      <c r="L6550" t="s">
        <v>18206</v>
      </c>
      <c r="M6550" t="s">
        <v>18207</v>
      </c>
      <c r="N6550">
        <v>0.19083333299999999</v>
      </c>
      <c r="O6550">
        <v>3</v>
      </c>
      <c r="P6550">
        <v>1290</v>
      </c>
      <c r="Q6550">
        <v>5</v>
      </c>
      <c r="R6550">
        <v>38</v>
      </c>
      <c r="S6550">
        <v>7</v>
      </c>
      <c r="T6550">
        <v>69</v>
      </c>
      <c r="U6550">
        <v>0</v>
      </c>
      <c r="V6550">
        <v>0</v>
      </c>
      <c r="W6550">
        <v>0.11886824026500001</v>
      </c>
      <c r="X6550">
        <v>17.820345926185205</v>
      </c>
      <c r="Y6550">
        <v>5.4452853402484642</v>
      </c>
      <c r="Z6550">
        <v>2.1486464434061774</v>
      </c>
      <c r="AA6550">
        <v>4.1729127568082331</v>
      </c>
      <c r="AB6550">
        <v>3.3897088345960102</v>
      </c>
      <c r="AC6550">
        <v>0</v>
      </c>
      <c r="AD6550">
        <v>0</v>
      </c>
      <c r="AE6550">
        <v>33.09576754150909</v>
      </c>
    </row>
    <row r="6551" spans="1:31" x14ac:dyDescent="0.3">
      <c r="A6551">
        <v>2703273</v>
      </c>
      <c r="B6551">
        <v>1</v>
      </c>
      <c r="C6551" t="s">
        <v>80</v>
      </c>
      <c r="D6551" t="s">
        <v>96</v>
      </c>
      <c r="E6551" t="s">
        <v>213</v>
      </c>
      <c r="F6551" t="s">
        <v>18208</v>
      </c>
      <c r="G6551" t="s">
        <v>688</v>
      </c>
      <c r="H6551" t="s">
        <v>187</v>
      </c>
      <c r="I6551" t="s">
        <v>136</v>
      </c>
      <c r="J6551" t="s">
        <v>137</v>
      </c>
      <c r="K6551" t="s">
        <v>138</v>
      </c>
      <c r="L6551" t="s">
        <v>18209</v>
      </c>
      <c r="M6551" t="s">
        <v>18210</v>
      </c>
      <c r="N6551">
        <v>4.4155555550000001</v>
      </c>
      <c r="O6551">
        <v>0</v>
      </c>
      <c r="P6551">
        <v>1</v>
      </c>
      <c r="Q6551">
        <v>0</v>
      </c>
      <c r="R6551">
        <v>0</v>
      </c>
      <c r="S6551">
        <v>0</v>
      </c>
      <c r="T6551">
        <v>0</v>
      </c>
      <c r="U6551">
        <v>0</v>
      </c>
      <c r="V6551">
        <v>0</v>
      </c>
      <c r="W6551">
        <v>0</v>
      </c>
      <c r="X6551">
        <v>1.7105727201931571</v>
      </c>
      <c r="Y6551">
        <v>0</v>
      </c>
      <c r="Z6551">
        <v>0</v>
      </c>
      <c r="AA6551">
        <v>0</v>
      </c>
      <c r="AB6551">
        <v>0</v>
      </c>
      <c r="AC6551">
        <v>0</v>
      </c>
      <c r="AD6551">
        <v>0</v>
      </c>
      <c r="AE6551">
        <v>1.7105727201931571</v>
      </c>
    </row>
    <row r="6552" spans="1:31" x14ac:dyDescent="0.3">
      <c r="A6552">
        <v>2703283</v>
      </c>
      <c r="B6552">
        <v>1</v>
      </c>
      <c r="C6552" t="s">
        <v>81</v>
      </c>
      <c r="D6552" t="s">
        <v>122</v>
      </c>
      <c r="E6552" t="s">
        <v>145</v>
      </c>
      <c r="F6552" t="s">
        <v>11258</v>
      </c>
      <c r="G6552" t="s">
        <v>134</v>
      </c>
      <c r="H6552" t="s">
        <v>135</v>
      </c>
      <c r="I6552" t="s">
        <v>136</v>
      </c>
      <c r="J6552" t="s">
        <v>137</v>
      </c>
      <c r="K6552" t="s">
        <v>138</v>
      </c>
      <c r="L6552" t="s">
        <v>18211</v>
      </c>
      <c r="M6552" t="s">
        <v>18212</v>
      </c>
      <c r="N6552">
        <v>0.70166666600000005</v>
      </c>
      <c r="O6552">
        <v>0</v>
      </c>
      <c r="P6552">
        <v>919</v>
      </c>
      <c r="Q6552">
        <v>0</v>
      </c>
      <c r="R6552">
        <v>0</v>
      </c>
      <c r="S6552">
        <v>0</v>
      </c>
      <c r="T6552">
        <v>75</v>
      </c>
      <c r="U6552">
        <v>0</v>
      </c>
      <c r="V6552">
        <v>0</v>
      </c>
      <c r="W6552">
        <v>0</v>
      </c>
      <c r="X6552">
        <v>129.58537835783156</v>
      </c>
      <c r="Y6552">
        <v>0</v>
      </c>
      <c r="Z6552">
        <v>0</v>
      </c>
      <c r="AA6552">
        <v>0</v>
      </c>
      <c r="AB6552">
        <v>41.207345541047637</v>
      </c>
      <c r="AC6552">
        <v>0</v>
      </c>
      <c r="AD6552">
        <v>0</v>
      </c>
      <c r="AE6552">
        <v>170.79272389887919</v>
      </c>
    </row>
    <row r="6553" spans="1:31" x14ac:dyDescent="0.3">
      <c r="A6553">
        <v>2703291</v>
      </c>
      <c r="B6553">
        <v>1</v>
      </c>
      <c r="C6553" t="s">
        <v>81</v>
      </c>
      <c r="D6553" t="s">
        <v>112</v>
      </c>
      <c r="E6553" t="s">
        <v>160</v>
      </c>
      <c r="F6553" t="s">
        <v>6805</v>
      </c>
      <c r="G6553" t="s">
        <v>134</v>
      </c>
      <c r="H6553" t="s">
        <v>135</v>
      </c>
      <c r="I6553" t="s">
        <v>136</v>
      </c>
      <c r="J6553" t="s">
        <v>137</v>
      </c>
      <c r="K6553" t="s">
        <v>138</v>
      </c>
      <c r="L6553" t="s">
        <v>18213</v>
      </c>
      <c r="M6553" t="s">
        <v>18214</v>
      </c>
      <c r="N6553">
        <v>9.7500000000000003E-2</v>
      </c>
      <c r="O6553">
        <v>0</v>
      </c>
      <c r="P6553">
        <v>0</v>
      </c>
      <c r="Q6553">
        <v>7</v>
      </c>
      <c r="R6553">
        <v>73</v>
      </c>
      <c r="S6553">
        <v>5</v>
      </c>
      <c r="T6553">
        <v>1</v>
      </c>
      <c r="U6553">
        <v>0</v>
      </c>
      <c r="V6553">
        <v>0</v>
      </c>
      <c r="W6553">
        <v>0</v>
      </c>
      <c r="X6553">
        <v>0</v>
      </c>
      <c r="Y6553">
        <v>0.45344935209091053</v>
      </c>
      <c r="Z6553">
        <v>6.4112894126862932</v>
      </c>
      <c r="AA6553">
        <v>2.8214521622616715</v>
      </c>
      <c r="AB6553">
        <v>0</v>
      </c>
      <c r="AC6553">
        <v>0</v>
      </c>
      <c r="AD6553">
        <v>0</v>
      </c>
      <c r="AE6553">
        <v>9.6861909270388757</v>
      </c>
    </row>
    <row r="6554" spans="1:31" x14ac:dyDescent="0.3">
      <c r="A6554">
        <v>2703308</v>
      </c>
      <c r="B6554">
        <v>1</v>
      </c>
      <c r="C6554" t="s">
        <v>80</v>
      </c>
      <c r="D6554" t="s">
        <v>107</v>
      </c>
      <c r="E6554" t="s">
        <v>145</v>
      </c>
      <c r="F6554" t="s">
        <v>18215</v>
      </c>
      <c r="G6554" t="s">
        <v>157</v>
      </c>
      <c r="H6554" t="s">
        <v>135</v>
      </c>
      <c r="I6554" t="s">
        <v>136</v>
      </c>
      <c r="J6554" t="s">
        <v>137</v>
      </c>
      <c r="K6554" t="s">
        <v>138</v>
      </c>
      <c r="L6554" t="s">
        <v>18216</v>
      </c>
      <c r="M6554" t="s">
        <v>18217</v>
      </c>
      <c r="N6554">
        <v>0.81499999999999995</v>
      </c>
      <c r="O6554">
        <v>0</v>
      </c>
      <c r="P6554">
        <v>186</v>
      </c>
      <c r="Q6554">
        <v>0</v>
      </c>
      <c r="R6554">
        <v>0</v>
      </c>
      <c r="S6554">
        <v>0</v>
      </c>
      <c r="T6554">
        <v>35</v>
      </c>
      <c r="U6554">
        <v>0</v>
      </c>
      <c r="V6554">
        <v>0</v>
      </c>
      <c r="W6554">
        <v>0</v>
      </c>
      <c r="X6554">
        <v>19.202564076858813</v>
      </c>
      <c r="Y6554">
        <v>0</v>
      </c>
      <c r="Z6554">
        <v>0</v>
      </c>
      <c r="AA6554">
        <v>0</v>
      </c>
      <c r="AB6554">
        <v>14.117248355556088</v>
      </c>
      <c r="AC6554">
        <v>0</v>
      </c>
      <c r="AD6554">
        <v>0</v>
      </c>
      <c r="AE6554">
        <v>33.319812432414899</v>
      </c>
    </row>
    <row r="6555" spans="1:31" x14ac:dyDescent="0.3">
      <c r="A6555">
        <v>2703309</v>
      </c>
      <c r="B6555">
        <v>1</v>
      </c>
      <c r="C6555" t="s">
        <v>81</v>
      </c>
      <c r="D6555" t="s">
        <v>115</v>
      </c>
      <c r="E6555" t="s">
        <v>132</v>
      </c>
      <c r="F6555" t="s">
        <v>18218</v>
      </c>
      <c r="G6555" t="s">
        <v>134</v>
      </c>
      <c r="H6555" t="s">
        <v>135</v>
      </c>
      <c r="I6555" t="s">
        <v>169</v>
      </c>
      <c r="J6555" t="s">
        <v>137</v>
      </c>
      <c r="K6555" t="s">
        <v>138</v>
      </c>
      <c r="L6555" t="s">
        <v>18219</v>
      </c>
      <c r="M6555" t="s">
        <v>18220</v>
      </c>
      <c r="N6555">
        <v>6.3888879999999997E-3</v>
      </c>
      <c r="O6555">
        <v>0</v>
      </c>
      <c r="P6555">
        <v>336</v>
      </c>
      <c r="Q6555">
        <v>10</v>
      </c>
      <c r="R6555">
        <v>163</v>
      </c>
      <c r="S6555">
        <v>0</v>
      </c>
      <c r="T6555">
        <v>13</v>
      </c>
      <c r="U6555">
        <v>1</v>
      </c>
      <c r="V6555">
        <v>0</v>
      </c>
      <c r="W6555">
        <v>0</v>
      </c>
      <c r="X6555">
        <v>0.22486477284946355</v>
      </c>
      <c r="Y6555">
        <v>0.22587494912670153</v>
      </c>
      <c r="Z6555">
        <v>0.52523239479938955</v>
      </c>
      <c r="AA6555">
        <v>0</v>
      </c>
      <c r="AB6555">
        <v>6.0180473311521758E-2</v>
      </c>
      <c r="AC6555">
        <v>7.0894581404812917E-2</v>
      </c>
      <c r="AD6555">
        <v>0</v>
      </c>
      <c r="AE6555">
        <v>1.1070471714918892</v>
      </c>
    </row>
    <row r="6556" spans="1:31" x14ac:dyDescent="0.3">
      <c r="A6556">
        <v>2703320</v>
      </c>
      <c r="B6556">
        <v>1</v>
      </c>
      <c r="C6556" t="s">
        <v>81</v>
      </c>
      <c r="D6556" t="s">
        <v>128</v>
      </c>
      <c r="E6556" t="s">
        <v>428</v>
      </c>
      <c r="F6556" t="s">
        <v>18221</v>
      </c>
      <c r="G6556" t="s">
        <v>186</v>
      </c>
      <c r="H6556" t="s">
        <v>187</v>
      </c>
      <c r="I6556" t="s">
        <v>136</v>
      </c>
      <c r="J6556" t="s">
        <v>137</v>
      </c>
      <c r="K6556" t="s">
        <v>138</v>
      </c>
      <c r="L6556" t="s">
        <v>18222</v>
      </c>
      <c r="M6556" t="s">
        <v>18223</v>
      </c>
      <c r="N6556">
        <v>0.85250000000000004</v>
      </c>
      <c r="O6556">
        <v>0</v>
      </c>
      <c r="P6556">
        <v>270</v>
      </c>
      <c r="Q6556">
        <v>0</v>
      </c>
      <c r="R6556">
        <v>0</v>
      </c>
      <c r="S6556">
        <v>0</v>
      </c>
      <c r="T6556">
        <v>18</v>
      </c>
      <c r="U6556">
        <v>0</v>
      </c>
      <c r="V6556">
        <v>0</v>
      </c>
      <c r="W6556">
        <v>0</v>
      </c>
      <c r="X6556">
        <v>50.112582182151193</v>
      </c>
      <c r="Y6556">
        <v>0</v>
      </c>
      <c r="Z6556">
        <v>0</v>
      </c>
      <c r="AA6556">
        <v>0</v>
      </c>
      <c r="AB6556">
        <v>51.003338325400691</v>
      </c>
      <c r="AC6556">
        <v>0</v>
      </c>
      <c r="AD6556">
        <v>0</v>
      </c>
      <c r="AE6556">
        <v>101.11592050755189</v>
      </c>
    </row>
    <row r="6557" spans="1:31" x14ac:dyDescent="0.3">
      <c r="A6557">
        <v>2703321</v>
      </c>
      <c r="B6557">
        <v>1</v>
      </c>
      <c r="C6557" t="s">
        <v>80</v>
      </c>
      <c r="D6557" t="s">
        <v>93</v>
      </c>
      <c r="E6557" t="s">
        <v>160</v>
      </c>
      <c r="F6557" t="s">
        <v>3039</v>
      </c>
      <c r="G6557" t="s">
        <v>134</v>
      </c>
      <c r="H6557" t="s">
        <v>135</v>
      </c>
      <c r="I6557" t="s">
        <v>136</v>
      </c>
      <c r="J6557" t="s">
        <v>137</v>
      </c>
      <c r="K6557" t="s">
        <v>138</v>
      </c>
      <c r="L6557" t="s">
        <v>18224</v>
      </c>
      <c r="M6557" t="s">
        <v>18225</v>
      </c>
      <c r="N6557">
        <v>0.18583333299999999</v>
      </c>
      <c r="O6557">
        <v>1</v>
      </c>
      <c r="P6557">
        <v>800</v>
      </c>
      <c r="Q6557">
        <v>13</v>
      </c>
      <c r="R6557">
        <v>16</v>
      </c>
      <c r="S6557">
        <v>2</v>
      </c>
      <c r="T6557">
        <v>140</v>
      </c>
      <c r="U6557">
        <v>1</v>
      </c>
      <c r="V6557">
        <v>0</v>
      </c>
      <c r="W6557">
        <v>0.42628222422458822</v>
      </c>
      <c r="X6557">
        <v>21.701777836096326</v>
      </c>
      <c r="Y6557">
        <v>15.23267250763702</v>
      </c>
      <c r="Z6557">
        <v>8.2866304113105009</v>
      </c>
      <c r="AA6557">
        <v>0.27835783165281375</v>
      </c>
      <c r="AB6557">
        <v>16.814131720974537</v>
      </c>
      <c r="AC6557">
        <v>7.5512725883425373</v>
      </c>
      <c r="AD6557">
        <v>0</v>
      </c>
      <c r="AE6557">
        <v>70.29112512023832</v>
      </c>
    </row>
    <row r="6558" spans="1:31" x14ac:dyDescent="0.3">
      <c r="A6558">
        <v>2703339</v>
      </c>
      <c r="B6558">
        <v>1</v>
      </c>
      <c r="C6558" t="s">
        <v>80</v>
      </c>
      <c r="D6558" t="s">
        <v>85</v>
      </c>
      <c r="E6558" t="s">
        <v>213</v>
      </c>
      <c r="F6558" t="s">
        <v>18096</v>
      </c>
      <c r="G6558" t="s">
        <v>831</v>
      </c>
      <c r="H6558" t="s">
        <v>187</v>
      </c>
      <c r="I6558" t="s">
        <v>136</v>
      </c>
      <c r="J6558" t="s">
        <v>137</v>
      </c>
      <c r="K6558" t="s">
        <v>138</v>
      </c>
      <c r="L6558" t="s">
        <v>18226</v>
      </c>
      <c r="M6558" t="s">
        <v>18227</v>
      </c>
      <c r="N6558">
        <v>2.0011111110000002</v>
      </c>
      <c r="O6558">
        <v>0</v>
      </c>
      <c r="P6558">
        <v>11</v>
      </c>
      <c r="Q6558">
        <v>0</v>
      </c>
      <c r="R6558">
        <v>0</v>
      </c>
      <c r="S6558">
        <v>0</v>
      </c>
      <c r="T6558">
        <v>0</v>
      </c>
      <c r="U6558">
        <v>0</v>
      </c>
      <c r="V6558">
        <v>0</v>
      </c>
      <c r="W6558">
        <v>0</v>
      </c>
      <c r="X6558">
        <v>5.1831296128951116</v>
      </c>
      <c r="Y6558">
        <v>0</v>
      </c>
      <c r="Z6558">
        <v>0</v>
      </c>
      <c r="AA6558">
        <v>0</v>
      </c>
      <c r="AB6558">
        <v>0</v>
      </c>
      <c r="AC6558">
        <v>0</v>
      </c>
      <c r="AD6558">
        <v>0</v>
      </c>
      <c r="AE6558">
        <v>5.1831296128951116</v>
      </c>
    </row>
    <row r="6559" spans="1:31" x14ac:dyDescent="0.3">
      <c r="A6559">
        <v>2703347</v>
      </c>
      <c r="B6559">
        <v>1</v>
      </c>
      <c r="C6559" t="s">
        <v>80</v>
      </c>
      <c r="D6559" t="s">
        <v>107</v>
      </c>
      <c r="E6559" t="s">
        <v>145</v>
      </c>
      <c r="F6559" t="s">
        <v>18228</v>
      </c>
      <c r="G6559" t="s">
        <v>157</v>
      </c>
      <c r="H6559" t="s">
        <v>135</v>
      </c>
      <c r="I6559" t="s">
        <v>136</v>
      </c>
      <c r="J6559" t="s">
        <v>137</v>
      </c>
      <c r="K6559" t="s">
        <v>138</v>
      </c>
      <c r="L6559" t="s">
        <v>18229</v>
      </c>
      <c r="M6559" t="s">
        <v>18230</v>
      </c>
      <c r="N6559">
        <v>0.45138888799999999</v>
      </c>
      <c r="O6559">
        <v>0</v>
      </c>
      <c r="P6559">
        <v>192</v>
      </c>
      <c r="Q6559">
        <v>0</v>
      </c>
      <c r="R6559">
        <v>0</v>
      </c>
      <c r="S6559">
        <v>0</v>
      </c>
      <c r="T6559">
        <v>4</v>
      </c>
      <c r="U6559">
        <v>0</v>
      </c>
      <c r="V6559">
        <v>0</v>
      </c>
      <c r="W6559">
        <v>0</v>
      </c>
      <c r="X6559">
        <v>10.157964261593328</v>
      </c>
      <c r="Y6559">
        <v>0</v>
      </c>
      <c r="Z6559">
        <v>0</v>
      </c>
      <c r="AA6559">
        <v>0</v>
      </c>
      <c r="AB6559">
        <v>2.036201213005465</v>
      </c>
      <c r="AC6559">
        <v>0</v>
      </c>
      <c r="AD6559">
        <v>0</v>
      </c>
      <c r="AE6559">
        <v>12.194165474598794</v>
      </c>
    </row>
    <row r="6560" spans="1:31" x14ac:dyDescent="0.3">
      <c r="A6560">
        <v>2703352</v>
      </c>
      <c r="B6560">
        <v>1</v>
      </c>
      <c r="C6560" t="s">
        <v>81</v>
      </c>
      <c r="D6560" t="s">
        <v>115</v>
      </c>
      <c r="E6560" t="s">
        <v>145</v>
      </c>
      <c r="F6560" t="s">
        <v>18231</v>
      </c>
      <c r="G6560" t="s">
        <v>176</v>
      </c>
      <c r="H6560" t="s">
        <v>135</v>
      </c>
      <c r="I6560" t="s">
        <v>136</v>
      </c>
      <c r="J6560" t="s">
        <v>137</v>
      </c>
      <c r="K6560" t="s">
        <v>138</v>
      </c>
      <c r="L6560" t="s">
        <v>18232</v>
      </c>
      <c r="M6560" t="s">
        <v>18233</v>
      </c>
      <c r="N6560">
        <v>1.473333333</v>
      </c>
      <c r="O6560">
        <v>0</v>
      </c>
      <c r="P6560">
        <v>28</v>
      </c>
      <c r="Q6560">
        <v>3</v>
      </c>
      <c r="R6560">
        <v>15</v>
      </c>
      <c r="S6560">
        <v>0</v>
      </c>
      <c r="T6560">
        <v>0</v>
      </c>
      <c r="U6560">
        <v>0</v>
      </c>
      <c r="V6560">
        <v>0</v>
      </c>
      <c r="W6560">
        <v>0</v>
      </c>
      <c r="X6560">
        <v>1.8330106930611592</v>
      </c>
      <c r="Y6560">
        <v>13.894909043459307</v>
      </c>
      <c r="Z6560">
        <v>7.7961343872216275</v>
      </c>
      <c r="AA6560">
        <v>0</v>
      </c>
      <c r="AB6560">
        <v>0</v>
      </c>
      <c r="AC6560">
        <v>0</v>
      </c>
      <c r="AD6560">
        <v>0</v>
      </c>
      <c r="AE6560">
        <v>23.524054123742093</v>
      </c>
    </row>
    <row r="6561" spans="1:31" x14ac:dyDescent="0.3">
      <c r="A6561">
        <v>2703355</v>
      </c>
      <c r="B6561">
        <v>1</v>
      </c>
      <c r="C6561" t="s">
        <v>80</v>
      </c>
      <c r="D6561" t="s">
        <v>108</v>
      </c>
      <c r="E6561" t="s">
        <v>184</v>
      </c>
      <c r="F6561" t="s">
        <v>18234</v>
      </c>
      <c r="G6561" t="s">
        <v>186</v>
      </c>
      <c r="H6561" t="s">
        <v>187</v>
      </c>
      <c r="I6561" t="s">
        <v>136</v>
      </c>
      <c r="J6561" t="s">
        <v>137</v>
      </c>
      <c r="K6561" t="s">
        <v>138</v>
      </c>
      <c r="L6561" t="s">
        <v>18235</v>
      </c>
      <c r="M6561" t="s">
        <v>18236</v>
      </c>
      <c r="N6561">
        <v>2.559722222</v>
      </c>
      <c r="O6561">
        <v>0</v>
      </c>
      <c r="P6561">
        <v>13</v>
      </c>
      <c r="Q6561">
        <v>0</v>
      </c>
      <c r="R6561">
        <v>6</v>
      </c>
      <c r="S6561">
        <v>0</v>
      </c>
      <c r="T6561">
        <v>2</v>
      </c>
      <c r="U6561">
        <v>0</v>
      </c>
      <c r="V6561">
        <v>0</v>
      </c>
      <c r="W6561">
        <v>0</v>
      </c>
      <c r="X6561">
        <v>7.4070108239128229</v>
      </c>
      <c r="Y6561">
        <v>0</v>
      </c>
      <c r="Z6561">
        <v>11.590886479669054</v>
      </c>
      <c r="AA6561">
        <v>0</v>
      </c>
      <c r="AB6561">
        <v>3.9495097557737755</v>
      </c>
      <c r="AC6561">
        <v>0</v>
      </c>
      <c r="AD6561">
        <v>0</v>
      </c>
      <c r="AE6561">
        <v>22.947407059355651</v>
      </c>
    </row>
    <row r="6562" spans="1:31" x14ac:dyDescent="0.3">
      <c r="A6562">
        <v>2703360</v>
      </c>
      <c r="B6562">
        <v>1</v>
      </c>
      <c r="C6562" t="s">
        <v>80</v>
      </c>
      <c r="D6562" t="s">
        <v>107</v>
      </c>
      <c r="E6562" t="s">
        <v>213</v>
      </c>
      <c r="F6562" t="s">
        <v>18237</v>
      </c>
      <c r="G6562" t="s">
        <v>215</v>
      </c>
      <c r="H6562" t="s">
        <v>187</v>
      </c>
      <c r="I6562" t="s">
        <v>136</v>
      </c>
      <c r="J6562" t="s">
        <v>137</v>
      </c>
      <c r="K6562" t="s">
        <v>138</v>
      </c>
      <c r="L6562" t="s">
        <v>18238</v>
      </c>
      <c r="M6562" t="s">
        <v>18239</v>
      </c>
      <c r="N6562">
        <v>2.153888888</v>
      </c>
      <c r="O6562">
        <v>0</v>
      </c>
      <c r="P6562">
        <v>1</v>
      </c>
      <c r="Q6562">
        <v>0</v>
      </c>
      <c r="R6562">
        <v>0</v>
      </c>
      <c r="S6562">
        <v>0</v>
      </c>
      <c r="T6562">
        <v>0</v>
      </c>
      <c r="U6562">
        <v>0</v>
      </c>
      <c r="V6562">
        <v>0</v>
      </c>
      <c r="W6562">
        <v>0</v>
      </c>
      <c r="X6562">
        <v>0.54923734839712202</v>
      </c>
      <c r="Y6562">
        <v>0</v>
      </c>
      <c r="Z6562">
        <v>0</v>
      </c>
      <c r="AA6562">
        <v>0</v>
      </c>
      <c r="AB6562">
        <v>0</v>
      </c>
      <c r="AC6562">
        <v>0</v>
      </c>
      <c r="AD6562">
        <v>0</v>
      </c>
      <c r="AE6562">
        <v>0.54923734839712202</v>
      </c>
    </row>
    <row r="6563" spans="1:31" x14ac:dyDescent="0.3">
      <c r="A6563">
        <v>2703363</v>
      </c>
      <c r="B6563">
        <v>1</v>
      </c>
      <c r="C6563" t="s">
        <v>81</v>
      </c>
      <c r="D6563" t="s">
        <v>123</v>
      </c>
      <c r="E6563" t="s">
        <v>184</v>
      </c>
      <c r="F6563" t="s">
        <v>18240</v>
      </c>
      <c r="G6563" t="s">
        <v>186</v>
      </c>
      <c r="H6563" t="s">
        <v>187</v>
      </c>
      <c r="I6563" t="s">
        <v>136</v>
      </c>
      <c r="J6563" t="s">
        <v>137</v>
      </c>
      <c r="K6563" t="s">
        <v>138</v>
      </c>
      <c r="L6563" t="s">
        <v>18241</v>
      </c>
      <c r="M6563" t="s">
        <v>18242</v>
      </c>
      <c r="N6563">
        <v>0.93722222200000005</v>
      </c>
      <c r="O6563">
        <v>0</v>
      </c>
      <c r="P6563">
        <v>20</v>
      </c>
      <c r="Q6563">
        <v>0</v>
      </c>
      <c r="R6563">
        <v>0</v>
      </c>
      <c r="S6563">
        <v>0</v>
      </c>
      <c r="T6563">
        <v>1</v>
      </c>
      <c r="U6563">
        <v>0</v>
      </c>
      <c r="V6563">
        <v>0</v>
      </c>
      <c r="W6563">
        <v>0</v>
      </c>
      <c r="X6563">
        <v>2.9238996283476655</v>
      </c>
      <c r="Y6563">
        <v>0</v>
      </c>
      <c r="Z6563">
        <v>0</v>
      </c>
      <c r="AA6563">
        <v>0</v>
      </c>
      <c r="AB6563">
        <v>3.2492798026630083E-2</v>
      </c>
      <c r="AC6563">
        <v>0</v>
      </c>
      <c r="AD6563">
        <v>0</v>
      </c>
      <c r="AE6563">
        <v>2.9563924263742956</v>
      </c>
    </row>
    <row r="6564" spans="1:31" x14ac:dyDescent="0.3">
      <c r="A6564">
        <v>2703355</v>
      </c>
      <c r="B6564">
        <v>2</v>
      </c>
      <c r="C6564" t="s">
        <v>80</v>
      </c>
      <c r="D6564" t="s">
        <v>108</v>
      </c>
      <c r="E6564" t="s">
        <v>244</v>
      </c>
      <c r="F6564" t="s">
        <v>18243</v>
      </c>
      <c r="G6564" t="s">
        <v>186</v>
      </c>
      <c r="H6564" t="s">
        <v>187</v>
      </c>
      <c r="I6564" t="s">
        <v>136</v>
      </c>
      <c r="J6564" t="s">
        <v>137</v>
      </c>
      <c r="K6564" t="s">
        <v>138</v>
      </c>
      <c r="L6564" t="s">
        <v>18236</v>
      </c>
      <c r="M6564" t="s">
        <v>18244</v>
      </c>
      <c r="N6564">
        <v>0.55638888799999997</v>
      </c>
      <c r="O6564">
        <v>0</v>
      </c>
      <c r="P6564">
        <v>26</v>
      </c>
      <c r="Q6564">
        <v>0</v>
      </c>
      <c r="R6564">
        <v>10</v>
      </c>
      <c r="S6564">
        <v>0</v>
      </c>
      <c r="T6564">
        <v>5</v>
      </c>
      <c r="U6564">
        <v>0</v>
      </c>
      <c r="V6564">
        <v>0</v>
      </c>
      <c r="W6564">
        <v>0</v>
      </c>
      <c r="X6564">
        <v>3.6853882688722788</v>
      </c>
      <c r="Y6564">
        <v>0</v>
      </c>
      <c r="Z6564">
        <v>4.7255272062293763</v>
      </c>
      <c r="AA6564">
        <v>0</v>
      </c>
      <c r="AB6564">
        <v>1.5891716859255145</v>
      </c>
      <c r="AC6564">
        <v>0</v>
      </c>
      <c r="AD6564">
        <v>0</v>
      </c>
      <c r="AE6564">
        <v>10.000087161027169</v>
      </c>
    </row>
    <row r="6565" spans="1:31" x14ac:dyDescent="0.3">
      <c r="A6565">
        <v>2689973</v>
      </c>
      <c r="B6565">
        <v>1</v>
      </c>
      <c r="C6565" t="s">
        <v>81</v>
      </c>
      <c r="D6565" t="s">
        <v>127</v>
      </c>
      <c r="E6565" t="s">
        <v>145</v>
      </c>
      <c r="F6565" t="s">
        <v>8717</v>
      </c>
      <c r="G6565" t="s">
        <v>176</v>
      </c>
      <c r="H6565" t="s">
        <v>135</v>
      </c>
      <c r="I6565" t="s">
        <v>136</v>
      </c>
      <c r="J6565" t="s">
        <v>137</v>
      </c>
      <c r="K6565" t="s">
        <v>138</v>
      </c>
      <c r="L6565" t="s">
        <v>18245</v>
      </c>
      <c r="M6565" t="s">
        <v>226</v>
      </c>
      <c r="N6565">
        <v>3.1119444440000001</v>
      </c>
      <c r="O6565">
        <v>2</v>
      </c>
      <c r="P6565">
        <v>341</v>
      </c>
      <c r="Q6565">
        <v>0</v>
      </c>
      <c r="R6565">
        <v>14</v>
      </c>
      <c r="S6565">
        <v>0</v>
      </c>
      <c r="T6565">
        <v>19</v>
      </c>
      <c r="U6565">
        <v>0</v>
      </c>
      <c r="V6565">
        <v>0</v>
      </c>
      <c r="W6565">
        <v>1.2555119529249998</v>
      </c>
      <c r="X6565">
        <v>161.98058142864753</v>
      </c>
      <c r="Y6565">
        <v>0</v>
      </c>
      <c r="Z6565">
        <v>22.889146756987405</v>
      </c>
      <c r="AA6565">
        <v>0</v>
      </c>
      <c r="AB6565">
        <v>20.319330543180261</v>
      </c>
      <c r="AC6565">
        <v>0</v>
      </c>
      <c r="AD6565">
        <v>0</v>
      </c>
      <c r="AE6565">
        <v>206.44457068174017</v>
      </c>
    </row>
    <row r="6566" spans="1:31" x14ac:dyDescent="0.3">
      <c r="A6566">
        <v>2703399</v>
      </c>
      <c r="B6566">
        <v>1</v>
      </c>
      <c r="C6566" t="s">
        <v>80</v>
      </c>
      <c r="D6566" t="s">
        <v>82</v>
      </c>
      <c r="E6566" t="s">
        <v>213</v>
      </c>
      <c r="F6566" t="s">
        <v>18246</v>
      </c>
      <c r="G6566" t="s">
        <v>688</v>
      </c>
      <c r="H6566" t="s">
        <v>187</v>
      </c>
      <c r="I6566" t="s">
        <v>136</v>
      </c>
      <c r="J6566" t="s">
        <v>137</v>
      </c>
      <c r="K6566" t="s">
        <v>138</v>
      </c>
      <c r="L6566" t="s">
        <v>18247</v>
      </c>
      <c r="M6566" t="s">
        <v>18248</v>
      </c>
      <c r="N6566">
        <v>1.0449999999999999</v>
      </c>
      <c r="O6566">
        <v>0</v>
      </c>
      <c r="P6566">
        <v>2</v>
      </c>
      <c r="Q6566">
        <v>0</v>
      </c>
      <c r="R6566">
        <v>0</v>
      </c>
      <c r="S6566">
        <v>0</v>
      </c>
      <c r="T6566">
        <v>0</v>
      </c>
      <c r="U6566">
        <v>0</v>
      </c>
      <c r="V6566">
        <v>0</v>
      </c>
      <c r="W6566">
        <v>0</v>
      </c>
      <c r="X6566">
        <v>0.20949819412543066</v>
      </c>
      <c r="Y6566">
        <v>0</v>
      </c>
      <c r="Z6566">
        <v>0</v>
      </c>
      <c r="AA6566">
        <v>0</v>
      </c>
      <c r="AB6566">
        <v>0</v>
      </c>
      <c r="AC6566">
        <v>0</v>
      </c>
      <c r="AD6566">
        <v>0</v>
      </c>
      <c r="AE6566">
        <v>0.20949819412543066</v>
      </c>
    </row>
    <row r="6567" spans="1:31" x14ac:dyDescent="0.3">
      <c r="A6567">
        <v>2703414</v>
      </c>
      <c r="B6567">
        <v>1</v>
      </c>
      <c r="C6567" t="s">
        <v>80</v>
      </c>
      <c r="D6567" t="s">
        <v>83</v>
      </c>
      <c r="E6567" t="s">
        <v>213</v>
      </c>
      <c r="F6567" t="s">
        <v>18249</v>
      </c>
      <c r="G6567" t="s">
        <v>688</v>
      </c>
      <c r="H6567" t="s">
        <v>187</v>
      </c>
      <c r="I6567" t="s">
        <v>136</v>
      </c>
      <c r="J6567" t="s">
        <v>137</v>
      </c>
      <c r="K6567" t="s">
        <v>138</v>
      </c>
      <c r="L6567" t="s">
        <v>18250</v>
      </c>
      <c r="M6567" t="s">
        <v>18251</v>
      </c>
      <c r="N6567">
        <v>0.755833333</v>
      </c>
      <c r="O6567">
        <v>0</v>
      </c>
      <c r="P6567">
        <v>5</v>
      </c>
      <c r="Q6567">
        <v>0</v>
      </c>
      <c r="R6567">
        <v>0</v>
      </c>
      <c r="S6567">
        <v>0</v>
      </c>
      <c r="T6567">
        <v>1</v>
      </c>
      <c r="U6567">
        <v>0</v>
      </c>
      <c r="V6567">
        <v>0</v>
      </c>
      <c r="W6567">
        <v>0</v>
      </c>
      <c r="X6567">
        <v>0.99393749113494545</v>
      </c>
      <c r="Y6567">
        <v>0</v>
      </c>
      <c r="Z6567">
        <v>0</v>
      </c>
      <c r="AA6567">
        <v>0</v>
      </c>
      <c r="AB6567">
        <v>1.2981452316147333E-2</v>
      </c>
      <c r="AC6567">
        <v>0</v>
      </c>
      <c r="AD6567">
        <v>0</v>
      </c>
      <c r="AE6567">
        <v>1.0069189434510928</v>
      </c>
    </row>
    <row r="6568" spans="1:31" x14ac:dyDescent="0.3">
      <c r="A6568">
        <v>2703412</v>
      </c>
      <c r="B6568">
        <v>1</v>
      </c>
      <c r="C6568" t="s">
        <v>80</v>
      </c>
      <c r="D6568" t="s">
        <v>103</v>
      </c>
      <c r="E6568" t="s">
        <v>213</v>
      </c>
      <c r="F6568" t="s">
        <v>18252</v>
      </c>
      <c r="G6568" t="s">
        <v>688</v>
      </c>
      <c r="H6568" t="s">
        <v>187</v>
      </c>
      <c r="I6568" t="s">
        <v>136</v>
      </c>
      <c r="J6568" t="s">
        <v>137</v>
      </c>
      <c r="K6568" t="s">
        <v>138</v>
      </c>
      <c r="L6568" t="s">
        <v>18253</v>
      </c>
      <c r="M6568" t="s">
        <v>18254</v>
      </c>
      <c r="N6568">
        <v>2.16</v>
      </c>
      <c r="O6568">
        <v>0</v>
      </c>
      <c r="P6568">
        <v>1</v>
      </c>
      <c r="Q6568">
        <v>0</v>
      </c>
      <c r="R6568">
        <v>0</v>
      </c>
      <c r="S6568">
        <v>0</v>
      </c>
      <c r="T6568">
        <v>0</v>
      </c>
      <c r="U6568">
        <v>0</v>
      </c>
      <c r="V6568">
        <v>0</v>
      </c>
      <c r="W6568">
        <v>0</v>
      </c>
      <c r="X6568">
        <v>0.28408417126860624</v>
      </c>
      <c r="Y6568">
        <v>0</v>
      </c>
      <c r="Z6568">
        <v>0</v>
      </c>
      <c r="AA6568">
        <v>0</v>
      </c>
      <c r="AB6568">
        <v>0</v>
      </c>
      <c r="AC6568">
        <v>0</v>
      </c>
      <c r="AD6568">
        <v>0</v>
      </c>
      <c r="AE6568">
        <v>0.28408417126860624</v>
      </c>
    </row>
    <row r="6569" spans="1:31" x14ac:dyDescent="0.3">
      <c r="A6569">
        <v>2703417</v>
      </c>
      <c r="B6569">
        <v>1</v>
      </c>
      <c r="C6569" t="s">
        <v>80</v>
      </c>
      <c r="D6569" t="s">
        <v>88</v>
      </c>
      <c r="E6569" t="s">
        <v>244</v>
      </c>
      <c r="F6569" t="s">
        <v>18255</v>
      </c>
      <c r="G6569" t="s">
        <v>968</v>
      </c>
      <c r="H6569" t="s">
        <v>187</v>
      </c>
      <c r="I6569" t="s">
        <v>136</v>
      </c>
      <c r="J6569" t="s">
        <v>137</v>
      </c>
      <c r="K6569" t="s">
        <v>138</v>
      </c>
      <c r="L6569" t="s">
        <v>18256</v>
      </c>
      <c r="M6569" t="s">
        <v>18257</v>
      </c>
      <c r="N6569">
        <v>2.0066666660000001</v>
      </c>
      <c r="O6569">
        <v>0</v>
      </c>
      <c r="P6569">
        <v>387</v>
      </c>
      <c r="Q6569">
        <v>0</v>
      </c>
      <c r="R6569">
        <v>0</v>
      </c>
      <c r="S6569">
        <v>0</v>
      </c>
      <c r="T6569">
        <v>15</v>
      </c>
      <c r="U6569">
        <v>0</v>
      </c>
      <c r="V6569">
        <v>0</v>
      </c>
      <c r="W6569">
        <v>0</v>
      </c>
      <c r="X6569">
        <v>187.74417922575327</v>
      </c>
      <c r="Y6569">
        <v>0</v>
      </c>
      <c r="Z6569">
        <v>0</v>
      </c>
      <c r="AA6569">
        <v>0</v>
      </c>
      <c r="AB6569">
        <v>144.33050603268029</v>
      </c>
      <c r="AC6569">
        <v>0</v>
      </c>
      <c r="AD6569">
        <v>0</v>
      </c>
      <c r="AE6569">
        <v>332.07468525843353</v>
      </c>
    </row>
    <row r="6570" spans="1:31" x14ac:dyDescent="0.3">
      <c r="A6570">
        <v>2690729</v>
      </c>
      <c r="B6570">
        <v>1</v>
      </c>
      <c r="C6570" t="s">
        <v>80</v>
      </c>
      <c r="D6570" t="s">
        <v>87</v>
      </c>
      <c r="E6570" t="s">
        <v>160</v>
      </c>
      <c r="F6570" t="s">
        <v>18258</v>
      </c>
      <c r="G6570" t="s">
        <v>7372</v>
      </c>
      <c r="H6570" t="s">
        <v>135</v>
      </c>
      <c r="I6570" t="s">
        <v>136</v>
      </c>
      <c r="J6570" t="s">
        <v>137</v>
      </c>
      <c r="K6570" t="s">
        <v>138</v>
      </c>
      <c r="L6570" t="s">
        <v>18259</v>
      </c>
      <c r="M6570" t="s">
        <v>18260</v>
      </c>
      <c r="N6570">
        <v>1.2352777770000001</v>
      </c>
      <c r="O6570">
        <v>0</v>
      </c>
      <c r="P6570">
        <v>2459</v>
      </c>
      <c r="Q6570">
        <v>0</v>
      </c>
      <c r="R6570">
        <v>0</v>
      </c>
      <c r="S6570">
        <v>0</v>
      </c>
      <c r="T6570">
        <v>321</v>
      </c>
      <c r="U6570">
        <v>0</v>
      </c>
      <c r="V6570">
        <v>0</v>
      </c>
      <c r="W6570">
        <v>0</v>
      </c>
      <c r="X6570">
        <v>634.55842399867743</v>
      </c>
      <c r="Y6570">
        <v>0</v>
      </c>
      <c r="Z6570">
        <v>0</v>
      </c>
      <c r="AA6570">
        <v>0</v>
      </c>
      <c r="AB6570">
        <v>396.55996566360869</v>
      </c>
      <c r="AC6570">
        <v>0</v>
      </c>
      <c r="AD6570">
        <v>0</v>
      </c>
      <c r="AE6570">
        <v>1031.1183896622861</v>
      </c>
    </row>
    <row r="6571" spans="1:31" x14ac:dyDescent="0.3">
      <c r="A6571">
        <v>2690756</v>
      </c>
      <c r="B6571">
        <v>1</v>
      </c>
      <c r="C6571" t="s">
        <v>80</v>
      </c>
      <c r="D6571" t="s">
        <v>84</v>
      </c>
      <c r="E6571" t="s">
        <v>145</v>
      </c>
      <c r="F6571" t="s">
        <v>18261</v>
      </c>
      <c r="G6571" t="s">
        <v>165</v>
      </c>
      <c r="H6571" t="s">
        <v>135</v>
      </c>
      <c r="I6571" t="s">
        <v>136</v>
      </c>
      <c r="J6571" t="s">
        <v>137</v>
      </c>
      <c r="K6571" t="s">
        <v>166</v>
      </c>
      <c r="L6571" t="s">
        <v>18262</v>
      </c>
      <c r="M6571" t="s">
        <v>18263</v>
      </c>
      <c r="N6571">
        <v>2.3330555550000001</v>
      </c>
      <c r="O6571">
        <v>0</v>
      </c>
      <c r="P6571">
        <v>1286</v>
      </c>
      <c r="Q6571">
        <v>0</v>
      </c>
      <c r="R6571">
        <v>0</v>
      </c>
      <c r="S6571">
        <v>0</v>
      </c>
      <c r="T6571">
        <v>39</v>
      </c>
      <c r="U6571">
        <v>0</v>
      </c>
      <c r="V6571">
        <v>0</v>
      </c>
      <c r="W6571">
        <v>0</v>
      </c>
      <c r="X6571">
        <v>662.26712078276091</v>
      </c>
      <c r="Y6571">
        <v>0</v>
      </c>
      <c r="Z6571">
        <v>0</v>
      </c>
      <c r="AA6571">
        <v>0</v>
      </c>
      <c r="AB6571">
        <v>262.63140995933298</v>
      </c>
      <c r="AC6571">
        <v>0</v>
      </c>
      <c r="AD6571">
        <v>0</v>
      </c>
      <c r="AE6571">
        <v>924.89853074209395</v>
      </c>
    </row>
    <row r="6572" spans="1:31" x14ac:dyDescent="0.3">
      <c r="A6572">
        <v>2690729</v>
      </c>
      <c r="B6572">
        <v>2</v>
      </c>
      <c r="C6572" t="s">
        <v>80</v>
      </c>
      <c r="D6572" t="s">
        <v>87</v>
      </c>
      <c r="E6572" t="s">
        <v>145</v>
      </c>
      <c r="F6572" t="s">
        <v>18264</v>
      </c>
      <c r="G6572" t="s">
        <v>7372</v>
      </c>
      <c r="H6572" t="s">
        <v>135</v>
      </c>
      <c r="I6572" t="s">
        <v>136</v>
      </c>
      <c r="J6572" t="s">
        <v>137</v>
      </c>
      <c r="K6572" t="s">
        <v>138</v>
      </c>
      <c r="L6572" t="s">
        <v>18260</v>
      </c>
      <c r="M6572" t="s">
        <v>18265</v>
      </c>
      <c r="N6572">
        <v>0.81916666599999999</v>
      </c>
      <c r="O6572">
        <v>0</v>
      </c>
      <c r="P6572">
        <v>1181</v>
      </c>
      <c r="Q6572">
        <v>0</v>
      </c>
      <c r="R6572">
        <v>0</v>
      </c>
      <c r="S6572">
        <v>0</v>
      </c>
      <c r="T6572">
        <v>79</v>
      </c>
      <c r="U6572">
        <v>0</v>
      </c>
      <c r="V6572">
        <v>0</v>
      </c>
      <c r="W6572">
        <v>0</v>
      </c>
      <c r="X6572">
        <v>203.34079520034584</v>
      </c>
      <c r="Y6572">
        <v>0</v>
      </c>
      <c r="Z6572">
        <v>0</v>
      </c>
      <c r="AA6572">
        <v>0</v>
      </c>
      <c r="AB6572">
        <v>79.059481200444694</v>
      </c>
      <c r="AC6572">
        <v>0</v>
      </c>
      <c r="AD6572">
        <v>0</v>
      </c>
      <c r="AE6572">
        <v>282.40027640079052</v>
      </c>
    </row>
    <row r="6573" spans="1:31" x14ac:dyDescent="0.3">
      <c r="A6573">
        <v>2690792</v>
      </c>
      <c r="B6573">
        <v>1</v>
      </c>
      <c r="C6573" t="s">
        <v>80</v>
      </c>
      <c r="D6573" t="s">
        <v>87</v>
      </c>
      <c r="E6573" t="s">
        <v>160</v>
      </c>
      <c r="F6573" t="s">
        <v>18266</v>
      </c>
      <c r="G6573" t="s">
        <v>165</v>
      </c>
      <c r="H6573" t="s">
        <v>135</v>
      </c>
      <c r="I6573" t="s">
        <v>136</v>
      </c>
      <c r="J6573" t="s">
        <v>137</v>
      </c>
      <c r="K6573" t="s">
        <v>166</v>
      </c>
      <c r="L6573" t="s">
        <v>18267</v>
      </c>
      <c r="M6573" t="s">
        <v>18268</v>
      </c>
      <c r="N6573">
        <v>3.9086111109999999</v>
      </c>
      <c r="O6573">
        <v>0</v>
      </c>
      <c r="P6573">
        <v>1562</v>
      </c>
      <c r="Q6573">
        <v>0</v>
      </c>
      <c r="R6573">
        <v>0</v>
      </c>
      <c r="S6573">
        <v>0</v>
      </c>
      <c r="T6573">
        <v>134</v>
      </c>
      <c r="U6573">
        <v>0</v>
      </c>
      <c r="V6573">
        <v>0</v>
      </c>
      <c r="W6573">
        <v>0</v>
      </c>
      <c r="X6573">
        <v>1204.7792114492056</v>
      </c>
      <c r="Y6573">
        <v>0</v>
      </c>
      <c r="Z6573">
        <v>0</v>
      </c>
      <c r="AA6573">
        <v>0</v>
      </c>
      <c r="AB6573">
        <v>758.61733554335376</v>
      </c>
      <c r="AC6573">
        <v>0</v>
      </c>
      <c r="AD6573">
        <v>0</v>
      </c>
      <c r="AE6573">
        <v>1963.3965469925593</v>
      </c>
    </row>
    <row r="6574" spans="1:31" x14ac:dyDescent="0.3">
      <c r="A6574">
        <v>2690729</v>
      </c>
      <c r="B6574">
        <v>3</v>
      </c>
      <c r="C6574" t="s">
        <v>80</v>
      </c>
      <c r="D6574" t="s">
        <v>87</v>
      </c>
      <c r="E6574" t="s">
        <v>145</v>
      </c>
      <c r="F6574" t="s">
        <v>16639</v>
      </c>
      <c r="G6574" t="s">
        <v>7372</v>
      </c>
      <c r="H6574" t="s">
        <v>135</v>
      </c>
      <c r="I6574" t="s">
        <v>136</v>
      </c>
      <c r="J6574" t="s">
        <v>137</v>
      </c>
      <c r="K6574" t="s">
        <v>138</v>
      </c>
      <c r="L6574" t="s">
        <v>18265</v>
      </c>
      <c r="M6574" t="s">
        <v>18269</v>
      </c>
      <c r="N6574">
        <v>9.1388888000000001E-2</v>
      </c>
      <c r="O6574">
        <v>0</v>
      </c>
      <c r="P6574">
        <v>265</v>
      </c>
      <c r="Q6574">
        <v>0</v>
      </c>
      <c r="R6574">
        <v>0</v>
      </c>
      <c r="S6574">
        <v>0</v>
      </c>
      <c r="T6574">
        <v>68</v>
      </c>
      <c r="U6574">
        <v>0</v>
      </c>
      <c r="V6574">
        <v>0</v>
      </c>
      <c r="W6574">
        <v>0</v>
      </c>
      <c r="X6574">
        <v>4.9479491750456805</v>
      </c>
      <c r="Y6574">
        <v>0</v>
      </c>
      <c r="Z6574">
        <v>0</v>
      </c>
      <c r="AA6574">
        <v>0</v>
      </c>
      <c r="AB6574">
        <v>7.4401746664818891</v>
      </c>
      <c r="AC6574">
        <v>0</v>
      </c>
      <c r="AD6574">
        <v>0</v>
      </c>
      <c r="AE6574">
        <v>12.38812384152757</v>
      </c>
    </row>
    <row r="6575" spans="1:31" x14ac:dyDescent="0.3">
      <c r="A6575">
        <v>2691049</v>
      </c>
      <c r="B6575">
        <v>1</v>
      </c>
      <c r="C6575" t="s">
        <v>80</v>
      </c>
      <c r="D6575" t="s">
        <v>111</v>
      </c>
      <c r="E6575" t="s">
        <v>145</v>
      </c>
      <c r="F6575" t="s">
        <v>18270</v>
      </c>
      <c r="G6575" t="s">
        <v>134</v>
      </c>
      <c r="H6575" t="s">
        <v>135</v>
      </c>
      <c r="I6575" t="s">
        <v>136</v>
      </c>
      <c r="J6575" t="s">
        <v>137</v>
      </c>
      <c r="K6575" t="s">
        <v>138</v>
      </c>
      <c r="L6575" t="s">
        <v>18271</v>
      </c>
      <c r="M6575" t="s">
        <v>18272</v>
      </c>
      <c r="N6575">
        <v>0.47</v>
      </c>
      <c r="O6575">
        <v>0</v>
      </c>
      <c r="P6575">
        <v>0</v>
      </c>
      <c r="Q6575">
        <v>0</v>
      </c>
      <c r="R6575">
        <v>0</v>
      </c>
      <c r="S6575">
        <v>7</v>
      </c>
      <c r="T6575">
        <v>33</v>
      </c>
      <c r="U6575">
        <v>0</v>
      </c>
      <c r="V6575">
        <v>0</v>
      </c>
      <c r="W6575">
        <v>0</v>
      </c>
      <c r="X6575">
        <v>0</v>
      </c>
      <c r="Y6575">
        <v>0</v>
      </c>
      <c r="Z6575">
        <v>0</v>
      </c>
      <c r="AA6575">
        <v>3263.3553950898022</v>
      </c>
      <c r="AB6575">
        <v>46.674013385415236</v>
      </c>
      <c r="AC6575">
        <v>0</v>
      </c>
      <c r="AD6575">
        <v>0</v>
      </c>
      <c r="AE6575">
        <v>3310.0294084752172</v>
      </c>
    </row>
    <row r="6576" spans="1:31" x14ac:dyDescent="0.3">
      <c r="A6576">
        <v>2691524</v>
      </c>
      <c r="B6576">
        <v>1</v>
      </c>
      <c r="C6576" t="s">
        <v>80</v>
      </c>
      <c r="D6576" t="s">
        <v>84</v>
      </c>
      <c r="E6576" t="s">
        <v>145</v>
      </c>
      <c r="F6576" t="s">
        <v>18273</v>
      </c>
      <c r="G6576" t="s">
        <v>2651</v>
      </c>
      <c r="H6576" t="s">
        <v>135</v>
      </c>
      <c r="I6576" t="s">
        <v>136</v>
      </c>
      <c r="J6576" t="s">
        <v>137</v>
      </c>
      <c r="K6576" t="s">
        <v>166</v>
      </c>
      <c r="L6576" t="s">
        <v>18274</v>
      </c>
      <c r="M6576" t="s">
        <v>18275</v>
      </c>
      <c r="N6576">
        <v>6.4702777769999997</v>
      </c>
      <c r="O6576">
        <v>3</v>
      </c>
      <c r="P6576">
        <v>1327</v>
      </c>
      <c r="Q6576">
        <v>1</v>
      </c>
      <c r="R6576">
        <v>165</v>
      </c>
      <c r="S6576">
        <v>8</v>
      </c>
      <c r="T6576">
        <v>196</v>
      </c>
      <c r="U6576">
        <v>0</v>
      </c>
      <c r="V6576">
        <v>0</v>
      </c>
      <c r="W6576">
        <v>7.0048238329914057</v>
      </c>
      <c r="X6576">
        <v>1926.5650879537911</v>
      </c>
      <c r="Y6576">
        <v>35.381536110401328</v>
      </c>
      <c r="Z6576">
        <v>493.51237776962108</v>
      </c>
      <c r="AA6576">
        <v>139.52596679360204</v>
      </c>
      <c r="AB6576">
        <v>1290.3255403072308</v>
      </c>
      <c r="AC6576">
        <v>0</v>
      </c>
      <c r="AD6576">
        <v>0</v>
      </c>
      <c r="AE6576">
        <v>3892.3153327676378</v>
      </c>
    </row>
    <row r="6577" spans="1:31" x14ac:dyDescent="0.3">
      <c r="A6577">
        <v>2691561</v>
      </c>
      <c r="B6577">
        <v>1</v>
      </c>
      <c r="C6577" t="s">
        <v>80</v>
      </c>
      <c r="D6577" t="s">
        <v>88</v>
      </c>
      <c r="E6577" t="s">
        <v>145</v>
      </c>
      <c r="F6577" t="s">
        <v>16660</v>
      </c>
      <c r="G6577" t="s">
        <v>219</v>
      </c>
      <c r="H6577" t="s">
        <v>135</v>
      </c>
      <c r="I6577" t="s">
        <v>136</v>
      </c>
      <c r="J6577" t="s">
        <v>137</v>
      </c>
      <c r="K6577" t="s">
        <v>138</v>
      </c>
      <c r="L6577" t="s">
        <v>18276</v>
      </c>
      <c r="M6577" t="s">
        <v>18277</v>
      </c>
      <c r="N6577">
        <v>3.7155555549999999</v>
      </c>
      <c r="O6577">
        <v>1</v>
      </c>
      <c r="P6577">
        <v>530</v>
      </c>
      <c r="Q6577">
        <v>0</v>
      </c>
      <c r="R6577">
        <v>1</v>
      </c>
      <c r="S6577">
        <v>13</v>
      </c>
      <c r="T6577">
        <v>127</v>
      </c>
      <c r="U6577">
        <v>2</v>
      </c>
      <c r="V6577">
        <v>1</v>
      </c>
      <c r="W6577">
        <v>30.060879027061429</v>
      </c>
      <c r="X6577">
        <v>451.70368545484394</v>
      </c>
      <c r="Y6577">
        <v>0</v>
      </c>
      <c r="Z6577">
        <v>4.813361483283888</v>
      </c>
      <c r="AA6577">
        <v>528.78452404411064</v>
      </c>
      <c r="AB6577">
        <v>786.9401198062144</v>
      </c>
      <c r="AC6577">
        <v>616.89472648877802</v>
      </c>
      <c r="AD6577">
        <v>49.272385414270474</v>
      </c>
      <c r="AE6577">
        <v>2468.4696817185627</v>
      </c>
    </row>
    <row r="6578" spans="1:31" x14ac:dyDescent="0.3">
      <c r="A6578">
        <v>2692010</v>
      </c>
      <c r="B6578">
        <v>1</v>
      </c>
      <c r="C6578" t="s">
        <v>80</v>
      </c>
      <c r="D6578" t="s">
        <v>82</v>
      </c>
      <c r="E6578" t="s">
        <v>145</v>
      </c>
      <c r="F6578" t="s">
        <v>18278</v>
      </c>
      <c r="G6578" t="s">
        <v>165</v>
      </c>
      <c r="H6578" t="s">
        <v>135</v>
      </c>
      <c r="I6578" t="s">
        <v>136</v>
      </c>
      <c r="J6578" t="s">
        <v>137</v>
      </c>
      <c r="K6578" t="s">
        <v>166</v>
      </c>
      <c r="L6578" t="s">
        <v>18279</v>
      </c>
      <c r="M6578" t="s">
        <v>18280</v>
      </c>
      <c r="N6578">
        <v>0.115555555</v>
      </c>
      <c r="O6578">
        <v>0</v>
      </c>
      <c r="P6578">
        <v>470</v>
      </c>
      <c r="Q6578">
        <v>0</v>
      </c>
      <c r="R6578">
        <v>0</v>
      </c>
      <c r="S6578">
        <v>5</v>
      </c>
      <c r="T6578">
        <v>663</v>
      </c>
      <c r="U6578">
        <v>0</v>
      </c>
      <c r="V6578">
        <v>0</v>
      </c>
      <c r="W6578">
        <v>0</v>
      </c>
      <c r="X6578">
        <v>9.7760357495303438</v>
      </c>
      <c r="Y6578">
        <v>0</v>
      </c>
      <c r="Z6578">
        <v>0</v>
      </c>
      <c r="AA6578">
        <v>8.1186636116378015</v>
      </c>
      <c r="AB6578">
        <v>37.556978050623734</v>
      </c>
      <c r="AC6578">
        <v>0</v>
      </c>
      <c r="AD6578">
        <v>0</v>
      </c>
      <c r="AE6578">
        <v>55.451677411791877</v>
      </c>
    </row>
    <row r="6579" spans="1:31" x14ac:dyDescent="0.3">
      <c r="A6579">
        <v>2703425</v>
      </c>
      <c r="B6579">
        <v>1</v>
      </c>
      <c r="C6579" t="s">
        <v>80</v>
      </c>
      <c r="D6579" t="s">
        <v>82</v>
      </c>
      <c r="E6579" t="s">
        <v>244</v>
      </c>
      <c r="F6579" t="s">
        <v>18281</v>
      </c>
      <c r="G6579" t="s">
        <v>968</v>
      </c>
      <c r="H6579" t="s">
        <v>187</v>
      </c>
      <c r="I6579" t="s">
        <v>136</v>
      </c>
      <c r="J6579" t="s">
        <v>137</v>
      </c>
      <c r="K6579" t="s">
        <v>138</v>
      </c>
      <c r="L6579" t="s">
        <v>18282</v>
      </c>
      <c r="M6579" t="s">
        <v>18283</v>
      </c>
      <c r="N6579">
        <v>2.5138888879999999</v>
      </c>
      <c r="O6579">
        <v>0</v>
      </c>
      <c r="P6579">
        <v>0</v>
      </c>
      <c r="Q6579">
        <v>0</v>
      </c>
      <c r="R6579">
        <v>0</v>
      </c>
      <c r="S6579">
        <v>0</v>
      </c>
      <c r="T6579">
        <v>371</v>
      </c>
      <c r="U6579">
        <v>0</v>
      </c>
      <c r="V6579">
        <v>2</v>
      </c>
      <c r="W6579">
        <v>0</v>
      </c>
      <c r="X6579">
        <v>0</v>
      </c>
      <c r="Y6579">
        <v>0</v>
      </c>
      <c r="Z6579">
        <v>0</v>
      </c>
      <c r="AA6579">
        <v>0</v>
      </c>
      <c r="AB6579">
        <v>383.47969024956342</v>
      </c>
      <c r="AC6579">
        <v>0</v>
      </c>
      <c r="AD6579">
        <v>5.9444385767365056</v>
      </c>
      <c r="AE6579">
        <v>389.42412882629992</v>
      </c>
    </row>
    <row r="6580" spans="1:31" x14ac:dyDescent="0.3">
      <c r="A6580">
        <v>2703407</v>
      </c>
      <c r="B6580">
        <v>1</v>
      </c>
      <c r="C6580" t="s">
        <v>80</v>
      </c>
      <c r="D6580" t="s">
        <v>104</v>
      </c>
      <c r="E6580" t="s">
        <v>213</v>
      </c>
      <c r="F6580" t="s">
        <v>18284</v>
      </c>
      <c r="G6580" t="s">
        <v>215</v>
      </c>
      <c r="H6580" t="s">
        <v>187</v>
      </c>
      <c r="I6580" t="s">
        <v>136</v>
      </c>
      <c r="J6580" t="s">
        <v>137</v>
      </c>
      <c r="K6580" t="s">
        <v>138</v>
      </c>
      <c r="L6580" t="s">
        <v>18285</v>
      </c>
      <c r="M6580" t="s">
        <v>18286</v>
      </c>
      <c r="N6580">
        <v>1.8149999999999999</v>
      </c>
      <c r="O6580">
        <v>0</v>
      </c>
      <c r="P6580">
        <v>5</v>
      </c>
      <c r="Q6580">
        <v>0</v>
      </c>
      <c r="R6580">
        <v>0</v>
      </c>
      <c r="S6580">
        <v>0</v>
      </c>
      <c r="T6580">
        <v>0</v>
      </c>
      <c r="U6580">
        <v>0</v>
      </c>
      <c r="V6580">
        <v>0</v>
      </c>
      <c r="W6580">
        <v>0</v>
      </c>
      <c r="X6580">
        <v>1.9717481084051747</v>
      </c>
      <c r="Y6580">
        <v>0</v>
      </c>
      <c r="Z6580">
        <v>0</v>
      </c>
      <c r="AA6580">
        <v>0</v>
      </c>
      <c r="AB6580">
        <v>0</v>
      </c>
      <c r="AC6580">
        <v>0</v>
      </c>
      <c r="AD6580">
        <v>0</v>
      </c>
      <c r="AE6580">
        <v>1.9717481084051747</v>
      </c>
    </row>
    <row r="6581" spans="1:31" x14ac:dyDescent="0.3">
      <c r="A6581">
        <v>2703431</v>
      </c>
      <c r="B6581">
        <v>1</v>
      </c>
      <c r="C6581" t="s">
        <v>80</v>
      </c>
      <c r="D6581" t="s">
        <v>96</v>
      </c>
      <c r="E6581" t="s">
        <v>213</v>
      </c>
      <c r="F6581" t="s">
        <v>18287</v>
      </c>
      <c r="G6581" t="s">
        <v>831</v>
      </c>
      <c r="H6581" t="s">
        <v>187</v>
      </c>
      <c r="I6581" t="s">
        <v>136</v>
      </c>
      <c r="J6581" t="s">
        <v>137</v>
      </c>
      <c r="K6581" t="s">
        <v>138</v>
      </c>
      <c r="L6581" t="s">
        <v>18288</v>
      </c>
      <c r="M6581" t="s">
        <v>18289</v>
      </c>
      <c r="N6581">
        <v>2.0119444440000001</v>
      </c>
      <c r="O6581">
        <v>0</v>
      </c>
      <c r="P6581">
        <v>0</v>
      </c>
      <c r="Q6581">
        <v>0</v>
      </c>
      <c r="R6581">
        <v>0</v>
      </c>
      <c r="S6581">
        <v>0</v>
      </c>
      <c r="T6581">
        <v>1</v>
      </c>
      <c r="U6581">
        <v>0</v>
      </c>
      <c r="V6581">
        <v>0</v>
      </c>
      <c r="W6581">
        <v>0</v>
      </c>
      <c r="X6581">
        <v>0</v>
      </c>
      <c r="Y6581">
        <v>0</v>
      </c>
      <c r="Z6581">
        <v>0</v>
      </c>
      <c r="AA6581">
        <v>0</v>
      </c>
      <c r="AB6581">
        <v>0</v>
      </c>
      <c r="AC6581">
        <v>0</v>
      </c>
      <c r="AD6581">
        <v>0</v>
      </c>
      <c r="AE6581">
        <v>0</v>
      </c>
    </row>
    <row r="6582" spans="1:31" x14ac:dyDescent="0.3">
      <c r="A6582">
        <v>2703435</v>
      </c>
      <c r="B6582">
        <v>1</v>
      </c>
      <c r="C6582" t="s">
        <v>80</v>
      </c>
      <c r="D6582" t="s">
        <v>103</v>
      </c>
      <c r="E6582" t="s">
        <v>213</v>
      </c>
      <c r="F6582" t="s">
        <v>18290</v>
      </c>
      <c r="G6582" t="s">
        <v>688</v>
      </c>
      <c r="H6582" t="s">
        <v>187</v>
      </c>
      <c r="I6582" t="s">
        <v>136</v>
      </c>
      <c r="J6582" t="s">
        <v>137</v>
      </c>
      <c r="K6582" t="s">
        <v>138</v>
      </c>
      <c r="L6582" t="s">
        <v>18291</v>
      </c>
      <c r="M6582" t="s">
        <v>18292</v>
      </c>
      <c r="N6582">
        <v>1.0013888879999999</v>
      </c>
      <c r="O6582">
        <v>0</v>
      </c>
      <c r="P6582">
        <v>2</v>
      </c>
      <c r="Q6582">
        <v>0</v>
      </c>
      <c r="R6582">
        <v>0</v>
      </c>
      <c r="S6582">
        <v>0</v>
      </c>
      <c r="T6582">
        <v>0</v>
      </c>
      <c r="U6582">
        <v>0</v>
      </c>
      <c r="V6582">
        <v>0</v>
      </c>
      <c r="W6582">
        <v>0</v>
      </c>
      <c r="X6582">
        <v>0.47986999366148675</v>
      </c>
      <c r="Y6582">
        <v>0</v>
      </c>
      <c r="Z6582">
        <v>0</v>
      </c>
      <c r="AA6582">
        <v>0</v>
      </c>
      <c r="AB6582">
        <v>0</v>
      </c>
      <c r="AC6582">
        <v>0</v>
      </c>
      <c r="AD6582">
        <v>0</v>
      </c>
      <c r="AE6582">
        <v>0.47986999366148675</v>
      </c>
    </row>
    <row r="6583" spans="1:31" x14ac:dyDescent="0.3">
      <c r="A6583">
        <v>2703429</v>
      </c>
      <c r="B6583">
        <v>1</v>
      </c>
      <c r="C6583" t="s">
        <v>80</v>
      </c>
      <c r="D6583" t="s">
        <v>82</v>
      </c>
      <c r="E6583" t="s">
        <v>428</v>
      </c>
      <c r="F6583" t="s">
        <v>18293</v>
      </c>
      <c r="G6583" t="s">
        <v>346</v>
      </c>
      <c r="H6583" t="s">
        <v>187</v>
      </c>
      <c r="I6583" t="s">
        <v>136</v>
      </c>
      <c r="J6583" t="s">
        <v>137</v>
      </c>
      <c r="K6583" t="s">
        <v>166</v>
      </c>
      <c r="L6583" t="s">
        <v>18294</v>
      </c>
      <c r="M6583" t="s">
        <v>18295</v>
      </c>
      <c r="N6583">
        <v>2.8161111110000001</v>
      </c>
      <c r="O6583">
        <v>0</v>
      </c>
      <c r="P6583">
        <v>0</v>
      </c>
      <c r="Q6583">
        <v>0</v>
      </c>
      <c r="R6583">
        <v>0</v>
      </c>
      <c r="S6583">
        <v>0</v>
      </c>
      <c r="T6583">
        <v>47</v>
      </c>
      <c r="U6583">
        <v>0</v>
      </c>
      <c r="V6583">
        <v>0</v>
      </c>
      <c r="W6583">
        <v>0</v>
      </c>
      <c r="X6583">
        <v>0</v>
      </c>
      <c r="Y6583">
        <v>0</v>
      </c>
      <c r="Z6583">
        <v>0</v>
      </c>
      <c r="AA6583">
        <v>0</v>
      </c>
      <c r="AB6583">
        <v>107.05790687208228</v>
      </c>
      <c r="AC6583">
        <v>0</v>
      </c>
      <c r="AD6583">
        <v>0</v>
      </c>
      <c r="AE6583">
        <v>107.05790687208228</v>
      </c>
    </row>
    <row r="6584" spans="1:31" x14ac:dyDescent="0.3">
      <c r="A6584">
        <v>2703467</v>
      </c>
      <c r="B6584">
        <v>1</v>
      </c>
      <c r="C6584" t="s">
        <v>80</v>
      </c>
      <c r="D6584" t="s">
        <v>110</v>
      </c>
      <c r="E6584" t="s">
        <v>160</v>
      </c>
      <c r="F6584" t="s">
        <v>16654</v>
      </c>
      <c r="G6584" t="s">
        <v>134</v>
      </c>
      <c r="H6584" t="s">
        <v>135</v>
      </c>
      <c r="I6584" t="s">
        <v>136</v>
      </c>
      <c r="J6584" t="s">
        <v>137</v>
      </c>
      <c r="K6584" t="s">
        <v>138</v>
      </c>
      <c r="L6584" t="s">
        <v>18296</v>
      </c>
      <c r="M6584" t="s">
        <v>18297</v>
      </c>
      <c r="N6584">
        <v>0.68666666600000004</v>
      </c>
      <c r="O6584">
        <v>0</v>
      </c>
      <c r="P6584">
        <v>1592</v>
      </c>
      <c r="Q6584">
        <v>0</v>
      </c>
      <c r="R6584">
        <v>0</v>
      </c>
      <c r="S6584">
        <v>1</v>
      </c>
      <c r="T6584">
        <v>152</v>
      </c>
      <c r="U6584">
        <v>0</v>
      </c>
      <c r="V6584">
        <v>0</v>
      </c>
      <c r="W6584">
        <v>0</v>
      </c>
      <c r="X6584">
        <v>195.5415680539719</v>
      </c>
      <c r="Y6584">
        <v>0</v>
      </c>
      <c r="Z6584">
        <v>0</v>
      </c>
      <c r="AA6584">
        <v>0.67581223008000002</v>
      </c>
      <c r="AB6584">
        <v>44.914415946485342</v>
      </c>
      <c r="AC6584">
        <v>0</v>
      </c>
      <c r="AD6584">
        <v>0</v>
      </c>
      <c r="AE6584">
        <v>241.13179623053725</v>
      </c>
    </row>
    <row r="6585" spans="1:31" x14ac:dyDescent="0.3">
      <c r="A6585">
        <v>2701478</v>
      </c>
      <c r="B6585">
        <v>1</v>
      </c>
      <c r="C6585" t="s">
        <v>80</v>
      </c>
      <c r="D6585" t="s">
        <v>90</v>
      </c>
      <c r="E6585" t="s">
        <v>184</v>
      </c>
      <c r="F6585" t="s">
        <v>11759</v>
      </c>
      <c r="G6585" t="s">
        <v>818</v>
      </c>
      <c r="H6585" t="s">
        <v>187</v>
      </c>
      <c r="I6585" t="s">
        <v>136</v>
      </c>
      <c r="J6585" t="s">
        <v>137</v>
      </c>
      <c r="K6585" t="s">
        <v>138</v>
      </c>
      <c r="L6585" t="s">
        <v>18298</v>
      </c>
      <c r="M6585" t="s">
        <v>18299</v>
      </c>
      <c r="N6585">
        <v>2.2152777769999998</v>
      </c>
      <c r="O6585">
        <v>0</v>
      </c>
      <c r="P6585">
        <v>260</v>
      </c>
      <c r="Q6585">
        <v>0</v>
      </c>
      <c r="R6585">
        <v>0</v>
      </c>
      <c r="S6585">
        <v>0</v>
      </c>
      <c r="T6585">
        <v>17</v>
      </c>
      <c r="U6585">
        <v>0</v>
      </c>
      <c r="V6585">
        <v>0</v>
      </c>
      <c r="W6585">
        <v>0</v>
      </c>
      <c r="X6585">
        <v>91.415242530037133</v>
      </c>
      <c r="Y6585">
        <v>0</v>
      </c>
      <c r="Z6585">
        <v>0</v>
      </c>
      <c r="AA6585">
        <v>0</v>
      </c>
      <c r="AB6585">
        <v>20.947827299082078</v>
      </c>
      <c r="AC6585">
        <v>0</v>
      </c>
      <c r="AD6585">
        <v>0</v>
      </c>
      <c r="AE6585">
        <v>112.36306982911921</v>
      </c>
    </row>
    <row r="6586" spans="1:31" x14ac:dyDescent="0.3">
      <c r="A6586">
        <v>2703471</v>
      </c>
      <c r="B6586">
        <v>1</v>
      </c>
      <c r="C6586" t="s">
        <v>80</v>
      </c>
      <c r="D6586" t="s">
        <v>97</v>
      </c>
      <c r="E6586" t="s">
        <v>184</v>
      </c>
      <c r="F6586" t="s">
        <v>18300</v>
      </c>
      <c r="G6586" t="s">
        <v>186</v>
      </c>
      <c r="H6586" t="s">
        <v>187</v>
      </c>
      <c r="I6586" t="s">
        <v>136</v>
      </c>
      <c r="J6586" t="s">
        <v>137</v>
      </c>
      <c r="K6586" t="s">
        <v>138</v>
      </c>
      <c r="L6586" t="s">
        <v>18301</v>
      </c>
      <c r="M6586" t="s">
        <v>18302</v>
      </c>
      <c r="N6586">
        <v>0.696944444</v>
      </c>
      <c r="O6586">
        <v>0</v>
      </c>
      <c r="P6586">
        <v>33</v>
      </c>
      <c r="Q6586">
        <v>0</v>
      </c>
      <c r="R6586">
        <v>4</v>
      </c>
      <c r="S6586">
        <v>0</v>
      </c>
      <c r="T6586">
        <v>8</v>
      </c>
      <c r="U6586">
        <v>0</v>
      </c>
      <c r="V6586">
        <v>0</v>
      </c>
      <c r="W6586">
        <v>0</v>
      </c>
      <c r="X6586">
        <v>10.487757458080203</v>
      </c>
      <c r="Y6586">
        <v>0</v>
      </c>
      <c r="Z6586">
        <v>0.48202835009893641</v>
      </c>
      <c r="AA6586">
        <v>0</v>
      </c>
      <c r="AB6586">
        <v>3.2834127593963625</v>
      </c>
      <c r="AC6586">
        <v>0</v>
      </c>
      <c r="AD6586">
        <v>0</v>
      </c>
      <c r="AE6586">
        <v>14.253198567575502</v>
      </c>
    </row>
    <row r="6587" spans="1:31" x14ac:dyDescent="0.3">
      <c r="A6587">
        <v>2703439</v>
      </c>
      <c r="B6587">
        <v>1</v>
      </c>
      <c r="C6587" t="s">
        <v>81</v>
      </c>
      <c r="D6587" t="s">
        <v>113</v>
      </c>
      <c r="E6587" t="s">
        <v>160</v>
      </c>
      <c r="F6587" t="s">
        <v>18303</v>
      </c>
      <c r="G6587" t="s">
        <v>442</v>
      </c>
      <c r="H6587" t="s">
        <v>135</v>
      </c>
      <c r="I6587" t="s">
        <v>136</v>
      </c>
      <c r="J6587" t="s">
        <v>137</v>
      </c>
      <c r="K6587" t="s">
        <v>166</v>
      </c>
      <c r="L6587" t="s">
        <v>18304</v>
      </c>
      <c r="M6587" t="s">
        <v>18305</v>
      </c>
      <c r="N6587">
        <v>0.841388888</v>
      </c>
      <c r="O6587">
        <v>13</v>
      </c>
      <c r="P6587">
        <v>2877</v>
      </c>
      <c r="Q6587">
        <v>90</v>
      </c>
      <c r="R6587">
        <v>700</v>
      </c>
      <c r="S6587">
        <v>51</v>
      </c>
      <c r="T6587">
        <v>565</v>
      </c>
      <c r="U6587">
        <v>21</v>
      </c>
      <c r="V6587">
        <v>3</v>
      </c>
      <c r="W6587">
        <v>10.789883764144658</v>
      </c>
      <c r="X6587">
        <v>357.29089746825747</v>
      </c>
      <c r="Y6587">
        <v>54.219979822224722</v>
      </c>
      <c r="Z6587">
        <v>164.2045025999802</v>
      </c>
      <c r="AA6587">
        <v>1130.3883379140132</v>
      </c>
      <c r="AB6587">
        <v>324.63135864295515</v>
      </c>
      <c r="AC6587">
        <v>1334.2603015057707</v>
      </c>
      <c r="AD6587">
        <v>0.78167805100815302</v>
      </c>
      <c r="AE6587">
        <v>3376.5669397683537</v>
      </c>
    </row>
    <row r="6588" spans="1:31" x14ac:dyDescent="0.3">
      <c r="A6588">
        <v>2703474</v>
      </c>
      <c r="B6588">
        <v>1</v>
      </c>
      <c r="C6588" t="s">
        <v>80</v>
      </c>
      <c r="D6588" t="s">
        <v>88</v>
      </c>
      <c r="E6588" t="s">
        <v>160</v>
      </c>
      <c r="F6588" t="s">
        <v>18306</v>
      </c>
      <c r="G6588" t="s">
        <v>134</v>
      </c>
      <c r="H6588" t="s">
        <v>135</v>
      </c>
      <c r="I6588" t="s">
        <v>169</v>
      </c>
      <c r="J6588" t="s">
        <v>137</v>
      </c>
      <c r="K6588" t="s">
        <v>138</v>
      </c>
      <c r="L6588" t="s">
        <v>18307</v>
      </c>
      <c r="M6588" t="s">
        <v>18308</v>
      </c>
      <c r="N6588">
        <v>2.5833333E-2</v>
      </c>
      <c r="O6588">
        <v>0</v>
      </c>
      <c r="P6588">
        <v>1640</v>
      </c>
      <c r="Q6588">
        <v>0</v>
      </c>
      <c r="R6588">
        <v>0</v>
      </c>
      <c r="S6588">
        <v>1</v>
      </c>
      <c r="T6588">
        <v>40</v>
      </c>
      <c r="U6588">
        <v>0</v>
      </c>
      <c r="V6588">
        <v>0</v>
      </c>
      <c r="W6588">
        <v>0</v>
      </c>
      <c r="X6588">
        <v>14.526869625082945</v>
      </c>
      <c r="Y6588">
        <v>0</v>
      </c>
      <c r="Z6588">
        <v>0</v>
      </c>
      <c r="AA6588">
        <v>0.30107092738323415</v>
      </c>
      <c r="AB6588">
        <v>2.8836115340748925</v>
      </c>
      <c r="AC6588">
        <v>0</v>
      </c>
      <c r="AD6588">
        <v>0</v>
      </c>
      <c r="AE6588">
        <v>17.711552086541072</v>
      </c>
    </row>
    <row r="6589" spans="1:31" x14ac:dyDescent="0.3">
      <c r="A6589">
        <v>2703490</v>
      </c>
      <c r="B6589">
        <v>1</v>
      </c>
      <c r="C6589" t="s">
        <v>81</v>
      </c>
      <c r="D6589" t="s">
        <v>118</v>
      </c>
      <c r="E6589" t="s">
        <v>145</v>
      </c>
      <c r="F6589" t="s">
        <v>2947</v>
      </c>
      <c r="G6589" t="s">
        <v>134</v>
      </c>
      <c r="H6589" t="s">
        <v>135</v>
      </c>
      <c r="I6589" t="s">
        <v>169</v>
      </c>
      <c r="J6589" t="s">
        <v>137</v>
      </c>
      <c r="K6589" t="s">
        <v>138</v>
      </c>
      <c r="L6589" t="s">
        <v>18309</v>
      </c>
      <c r="M6589" t="s">
        <v>18310</v>
      </c>
      <c r="N6589">
        <v>8.3333330000000001E-3</v>
      </c>
      <c r="O6589">
        <v>0</v>
      </c>
      <c r="P6589">
        <v>2</v>
      </c>
      <c r="Q6589">
        <v>11</v>
      </c>
      <c r="R6589">
        <v>68</v>
      </c>
      <c r="S6589">
        <v>6</v>
      </c>
      <c r="T6589">
        <v>8</v>
      </c>
      <c r="U6589">
        <v>0</v>
      </c>
      <c r="V6589">
        <v>0</v>
      </c>
      <c r="W6589">
        <v>0</v>
      </c>
      <c r="X6589">
        <v>2.0760618082950001E-3</v>
      </c>
      <c r="Y6589">
        <v>0.60456818195634676</v>
      </c>
      <c r="Z6589">
        <v>0.40944144100274349</v>
      </c>
      <c r="AA6589">
        <v>0.16722827806818</v>
      </c>
      <c r="AB6589">
        <v>3.2887412463286671E-2</v>
      </c>
      <c r="AC6589">
        <v>0</v>
      </c>
      <c r="AD6589">
        <v>0</v>
      </c>
      <c r="AE6589">
        <v>1.2162013752988521</v>
      </c>
    </row>
    <row r="6590" spans="1:31" x14ac:dyDescent="0.3">
      <c r="A6590">
        <v>2703505</v>
      </c>
      <c r="B6590">
        <v>1</v>
      </c>
      <c r="C6590" t="s">
        <v>81</v>
      </c>
      <c r="D6590" t="s">
        <v>113</v>
      </c>
      <c r="E6590" t="s">
        <v>160</v>
      </c>
      <c r="F6590" t="s">
        <v>363</v>
      </c>
      <c r="G6590" t="s">
        <v>134</v>
      </c>
      <c r="H6590" t="s">
        <v>135</v>
      </c>
      <c r="I6590" t="s">
        <v>169</v>
      </c>
      <c r="J6590" t="s">
        <v>137</v>
      </c>
      <c r="K6590" t="s">
        <v>138</v>
      </c>
      <c r="L6590" t="s">
        <v>18311</v>
      </c>
      <c r="M6590" t="s">
        <v>18312</v>
      </c>
      <c r="N6590">
        <v>9.7222220000000008E-3</v>
      </c>
      <c r="O6590">
        <v>0</v>
      </c>
      <c r="P6590">
        <v>619</v>
      </c>
      <c r="Q6590">
        <v>0</v>
      </c>
      <c r="R6590">
        <v>24</v>
      </c>
      <c r="S6590">
        <v>0</v>
      </c>
      <c r="T6590">
        <v>21</v>
      </c>
      <c r="U6590">
        <v>0</v>
      </c>
      <c r="V6590">
        <v>0</v>
      </c>
      <c r="W6590">
        <v>0</v>
      </c>
      <c r="X6590">
        <v>0.59639141981114874</v>
      </c>
      <c r="Y6590">
        <v>0</v>
      </c>
      <c r="Z6590">
        <v>3.4918678876891256E-2</v>
      </c>
      <c r="AA6590">
        <v>0</v>
      </c>
      <c r="AB6590">
        <v>4.6092971781352216E-2</v>
      </c>
      <c r="AC6590">
        <v>0</v>
      </c>
      <c r="AD6590">
        <v>0</v>
      </c>
      <c r="AE6590">
        <v>0.67740307046939219</v>
      </c>
    </row>
    <row r="6591" spans="1:31" x14ac:dyDescent="0.3">
      <c r="A6591">
        <v>2702746</v>
      </c>
      <c r="B6591">
        <v>1</v>
      </c>
      <c r="C6591" t="s">
        <v>81</v>
      </c>
      <c r="D6591" t="s">
        <v>113</v>
      </c>
      <c r="E6591" t="s">
        <v>145</v>
      </c>
      <c r="F6591" t="s">
        <v>1354</v>
      </c>
      <c r="G6591" t="s">
        <v>176</v>
      </c>
      <c r="H6591" t="s">
        <v>135</v>
      </c>
      <c r="I6591" t="s">
        <v>136</v>
      </c>
      <c r="J6591" t="s">
        <v>137</v>
      </c>
      <c r="K6591" t="s">
        <v>138</v>
      </c>
      <c r="L6591" t="s">
        <v>18313</v>
      </c>
      <c r="M6591" t="s">
        <v>18314</v>
      </c>
      <c r="N6591">
        <v>0.55555555499999998</v>
      </c>
      <c r="O6591">
        <v>0</v>
      </c>
      <c r="P6591">
        <v>251</v>
      </c>
      <c r="Q6591">
        <v>0</v>
      </c>
      <c r="R6591">
        <v>35</v>
      </c>
      <c r="S6591">
        <v>2</v>
      </c>
      <c r="T6591">
        <v>2</v>
      </c>
      <c r="U6591">
        <v>0</v>
      </c>
      <c r="V6591">
        <v>0</v>
      </c>
      <c r="W6591">
        <v>0</v>
      </c>
      <c r="X6591">
        <v>21.64362656612473</v>
      </c>
      <c r="Y6591">
        <v>0</v>
      </c>
      <c r="Z6591">
        <v>11.778307463567225</v>
      </c>
      <c r="AA6591">
        <v>2.5809082048041114</v>
      </c>
      <c r="AB6591">
        <v>0.47693019586800006</v>
      </c>
      <c r="AC6591">
        <v>0</v>
      </c>
      <c r="AD6591">
        <v>0</v>
      </c>
      <c r="AE6591">
        <v>36.479772430364065</v>
      </c>
    </row>
    <row r="6592" spans="1:31" x14ac:dyDescent="0.3">
      <c r="A6592">
        <v>2702771</v>
      </c>
      <c r="B6592">
        <v>1</v>
      </c>
      <c r="C6592" t="s">
        <v>81</v>
      </c>
      <c r="D6592" t="s">
        <v>113</v>
      </c>
      <c r="E6592" t="s">
        <v>145</v>
      </c>
      <c r="F6592" t="s">
        <v>709</v>
      </c>
      <c r="G6592" t="s">
        <v>176</v>
      </c>
      <c r="H6592" t="s">
        <v>135</v>
      </c>
      <c r="I6592" t="s">
        <v>136</v>
      </c>
      <c r="J6592" t="s">
        <v>137</v>
      </c>
      <c r="K6592" t="s">
        <v>138</v>
      </c>
      <c r="L6592" t="s">
        <v>18315</v>
      </c>
      <c r="M6592" t="s">
        <v>18316</v>
      </c>
      <c r="N6592">
        <v>4.9752777769999996</v>
      </c>
      <c r="O6592">
        <v>0</v>
      </c>
      <c r="P6592">
        <v>95</v>
      </c>
      <c r="Q6592">
        <v>1</v>
      </c>
      <c r="R6592">
        <v>6</v>
      </c>
      <c r="S6592">
        <v>0</v>
      </c>
      <c r="T6592">
        <v>1</v>
      </c>
      <c r="U6592">
        <v>0</v>
      </c>
      <c r="V6592">
        <v>0</v>
      </c>
      <c r="W6592">
        <v>0</v>
      </c>
      <c r="X6592">
        <v>76.577731643488463</v>
      </c>
      <c r="Y6592">
        <v>8.6928647689881071</v>
      </c>
      <c r="Z6592">
        <v>0</v>
      </c>
      <c r="AA6592">
        <v>0</v>
      </c>
      <c r="AB6592">
        <v>6.4602557851000002</v>
      </c>
      <c r="AC6592">
        <v>0</v>
      </c>
      <c r="AD6592">
        <v>0</v>
      </c>
      <c r="AE6592">
        <v>91.730852197576567</v>
      </c>
    </row>
    <row r="6593" spans="1:31" x14ac:dyDescent="0.3">
      <c r="A6593">
        <v>2702877</v>
      </c>
      <c r="B6593">
        <v>1</v>
      </c>
      <c r="C6593" t="s">
        <v>81</v>
      </c>
      <c r="D6593" t="s">
        <v>127</v>
      </c>
      <c r="E6593" t="s">
        <v>141</v>
      </c>
      <c r="F6593" t="s">
        <v>18317</v>
      </c>
      <c r="G6593" t="s">
        <v>409</v>
      </c>
      <c r="H6593" t="s">
        <v>135</v>
      </c>
      <c r="I6593" t="s">
        <v>136</v>
      </c>
      <c r="J6593" t="s">
        <v>137</v>
      </c>
      <c r="K6593" t="s">
        <v>138</v>
      </c>
      <c r="L6593" t="s">
        <v>18318</v>
      </c>
      <c r="M6593" t="s">
        <v>18319</v>
      </c>
      <c r="N6593">
        <v>2.2286111110000002</v>
      </c>
      <c r="O6593">
        <v>12</v>
      </c>
      <c r="P6593">
        <v>164</v>
      </c>
      <c r="Q6593">
        <v>210</v>
      </c>
      <c r="R6593">
        <v>211</v>
      </c>
      <c r="S6593">
        <v>14</v>
      </c>
      <c r="T6593">
        <v>31</v>
      </c>
      <c r="U6593">
        <v>0</v>
      </c>
      <c r="V6593">
        <v>0</v>
      </c>
      <c r="W6593">
        <v>7.4646340431364759</v>
      </c>
      <c r="X6593">
        <v>71.739651471526528</v>
      </c>
      <c r="Y6593">
        <v>142.85999082944016</v>
      </c>
      <c r="Z6593">
        <v>139.74017180651617</v>
      </c>
      <c r="AA6593">
        <v>3197.7908989202042</v>
      </c>
      <c r="AB6593">
        <v>18.257183271359612</v>
      </c>
      <c r="AC6593">
        <v>0</v>
      </c>
      <c r="AD6593">
        <v>0</v>
      </c>
      <c r="AE6593">
        <v>3577.8525303421834</v>
      </c>
    </row>
    <row r="6594" spans="1:31" x14ac:dyDescent="0.3">
      <c r="A6594">
        <v>2702878</v>
      </c>
      <c r="B6594">
        <v>1</v>
      </c>
      <c r="C6594" t="s">
        <v>81</v>
      </c>
      <c r="D6594" t="s">
        <v>127</v>
      </c>
      <c r="E6594" t="s">
        <v>141</v>
      </c>
      <c r="F6594" t="s">
        <v>18320</v>
      </c>
      <c r="G6594" t="s">
        <v>409</v>
      </c>
      <c r="H6594" t="s">
        <v>135</v>
      </c>
      <c r="I6594" t="s">
        <v>136</v>
      </c>
      <c r="J6594" t="s">
        <v>137</v>
      </c>
      <c r="K6594" t="s">
        <v>138</v>
      </c>
      <c r="L6594" t="s">
        <v>18321</v>
      </c>
      <c r="M6594" t="s">
        <v>18322</v>
      </c>
      <c r="N6594">
        <v>1.666666666</v>
      </c>
      <c r="O6594">
        <v>37</v>
      </c>
      <c r="P6594">
        <v>5068</v>
      </c>
      <c r="Q6594">
        <v>705</v>
      </c>
      <c r="R6594">
        <v>532</v>
      </c>
      <c r="S6594">
        <v>95</v>
      </c>
      <c r="T6594">
        <v>617</v>
      </c>
      <c r="U6594">
        <v>22</v>
      </c>
      <c r="V6594">
        <v>1</v>
      </c>
      <c r="W6594">
        <v>24.501969991450366</v>
      </c>
      <c r="X6594">
        <v>1330.7622815400944</v>
      </c>
      <c r="Y6594">
        <v>907.55974553574686</v>
      </c>
      <c r="Z6594">
        <v>597.22940327693118</v>
      </c>
      <c r="AA6594">
        <v>481.01063578957275</v>
      </c>
      <c r="AB6594">
        <v>350.78165461085894</v>
      </c>
      <c r="AC6594">
        <v>1178.3236952897316</v>
      </c>
      <c r="AD6594">
        <v>0.53950745976358661</v>
      </c>
      <c r="AE6594">
        <v>4870.7088934941494</v>
      </c>
    </row>
    <row r="6595" spans="1:31" x14ac:dyDescent="0.3">
      <c r="A6595">
        <v>2702960</v>
      </c>
      <c r="B6595">
        <v>1</v>
      </c>
      <c r="C6595" t="s">
        <v>81</v>
      </c>
      <c r="D6595" t="s">
        <v>118</v>
      </c>
      <c r="E6595" t="s">
        <v>160</v>
      </c>
      <c r="F6595" t="s">
        <v>16245</v>
      </c>
      <c r="G6595" t="s">
        <v>165</v>
      </c>
      <c r="H6595" t="s">
        <v>135</v>
      </c>
      <c r="I6595" t="s">
        <v>136</v>
      </c>
      <c r="J6595" t="s">
        <v>137</v>
      </c>
      <c r="K6595" t="s">
        <v>166</v>
      </c>
      <c r="L6595" t="s">
        <v>18323</v>
      </c>
      <c r="M6595" t="s">
        <v>18324</v>
      </c>
      <c r="N6595">
        <v>6.2830555549999998</v>
      </c>
      <c r="O6595">
        <v>0</v>
      </c>
      <c r="P6595">
        <v>344</v>
      </c>
      <c r="Q6595">
        <v>54</v>
      </c>
      <c r="R6595">
        <v>92</v>
      </c>
      <c r="S6595">
        <v>17</v>
      </c>
      <c r="T6595">
        <v>71</v>
      </c>
      <c r="U6595">
        <v>3</v>
      </c>
      <c r="V6595">
        <v>0</v>
      </c>
      <c r="W6595">
        <v>0</v>
      </c>
      <c r="X6595">
        <v>413.868628759888</v>
      </c>
      <c r="Y6595">
        <v>1089.3013791474527</v>
      </c>
      <c r="Z6595">
        <v>498.781085406084</v>
      </c>
      <c r="AA6595">
        <v>2294.1983339049916</v>
      </c>
      <c r="AB6595">
        <v>189.7139073280282</v>
      </c>
      <c r="AC6595">
        <v>3140.5025114182586</v>
      </c>
      <c r="AD6595">
        <v>0</v>
      </c>
      <c r="AE6595">
        <v>7626.3658459647031</v>
      </c>
    </row>
    <row r="6596" spans="1:31" x14ac:dyDescent="0.3">
      <c r="A6596">
        <v>2703026</v>
      </c>
      <c r="B6596">
        <v>1</v>
      </c>
      <c r="C6596" t="s">
        <v>81</v>
      </c>
      <c r="D6596" t="s">
        <v>128</v>
      </c>
      <c r="E6596" t="s">
        <v>145</v>
      </c>
      <c r="F6596" t="s">
        <v>18325</v>
      </c>
      <c r="G6596" t="s">
        <v>176</v>
      </c>
      <c r="H6596" t="s">
        <v>135</v>
      </c>
      <c r="I6596" t="s">
        <v>136</v>
      </c>
      <c r="J6596" t="s">
        <v>137</v>
      </c>
      <c r="K6596" t="s">
        <v>138</v>
      </c>
      <c r="L6596" t="s">
        <v>18326</v>
      </c>
      <c r="M6596" t="s">
        <v>223</v>
      </c>
      <c r="N6596">
        <v>8.1747222219999998</v>
      </c>
      <c r="O6596">
        <v>2</v>
      </c>
      <c r="P6596">
        <v>321</v>
      </c>
      <c r="Q6596">
        <v>0</v>
      </c>
      <c r="R6596">
        <v>0</v>
      </c>
      <c r="S6596">
        <v>0</v>
      </c>
      <c r="T6596">
        <v>28</v>
      </c>
      <c r="U6596">
        <v>0</v>
      </c>
      <c r="V6596">
        <v>0</v>
      </c>
      <c r="W6596">
        <v>3.5678897223950008</v>
      </c>
      <c r="X6596">
        <v>231.00435595557798</v>
      </c>
      <c r="Y6596">
        <v>0</v>
      </c>
      <c r="Z6596">
        <v>0</v>
      </c>
      <c r="AA6596">
        <v>0</v>
      </c>
      <c r="AB6596">
        <v>47.764626814703291</v>
      </c>
      <c r="AC6596">
        <v>0</v>
      </c>
      <c r="AD6596">
        <v>0</v>
      </c>
      <c r="AE6596">
        <v>282.33687249267626</v>
      </c>
    </row>
    <row r="6597" spans="1:31" x14ac:dyDescent="0.3">
      <c r="A6597">
        <v>2703042</v>
      </c>
      <c r="B6597">
        <v>1</v>
      </c>
      <c r="C6597" t="s">
        <v>81</v>
      </c>
      <c r="D6597" t="s">
        <v>123</v>
      </c>
      <c r="E6597" t="s">
        <v>145</v>
      </c>
      <c r="F6597" t="s">
        <v>18327</v>
      </c>
      <c r="G6597" t="s">
        <v>2651</v>
      </c>
      <c r="H6597" t="s">
        <v>135</v>
      </c>
      <c r="I6597" t="s">
        <v>136</v>
      </c>
      <c r="J6597" t="s">
        <v>137</v>
      </c>
      <c r="K6597" t="s">
        <v>166</v>
      </c>
      <c r="L6597" t="s">
        <v>18328</v>
      </c>
      <c r="M6597" t="s">
        <v>18329</v>
      </c>
      <c r="N6597">
        <v>8.3272222219999996</v>
      </c>
      <c r="O6597">
        <v>0</v>
      </c>
      <c r="P6597">
        <v>1</v>
      </c>
      <c r="Q6597">
        <v>0</v>
      </c>
      <c r="R6597">
        <v>12</v>
      </c>
      <c r="S6597">
        <v>2</v>
      </c>
      <c r="T6597">
        <v>3</v>
      </c>
      <c r="U6597">
        <v>1</v>
      </c>
      <c r="V6597">
        <v>0</v>
      </c>
      <c r="W6597">
        <v>0</v>
      </c>
      <c r="X6597">
        <v>0</v>
      </c>
      <c r="Y6597">
        <v>0</v>
      </c>
      <c r="Z6597">
        <v>51.698143398836038</v>
      </c>
      <c r="AA6597">
        <v>326.47630021274557</v>
      </c>
      <c r="AB6597">
        <v>57.928947987501722</v>
      </c>
      <c r="AC6597">
        <v>2429.7086108957214</v>
      </c>
      <c r="AD6597">
        <v>0</v>
      </c>
      <c r="AE6597">
        <v>2865.8120024948048</v>
      </c>
    </row>
    <row r="6598" spans="1:31" x14ac:dyDescent="0.3">
      <c r="A6598">
        <v>2703110</v>
      </c>
      <c r="B6598">
        <v>1</v>
      </c>
      <c r="C6598" t="s">
        <v>81</v>
      </c>
      <c r="D6598" t="s">
        <v>123</v>
      </c>
      <c r="E6598" t="s">
        <v>145</v>
      </c>
      <c r="F6598" t="s">
        <v>18330</v>
      </c>
      <c r="G6598" t="s">
        <v>346</v>
      </c>
      <c r="H6598" t="s">
        <v>135</v>
      </c>
      <c r="I6598" t="s">
        <v>136</v>
      </c>
      <c r="J6598" t="s">
        <v>137</v>
      </c>
      <c r="K6598" t="s">
        <v>166</v>
      </c>
      <c r="L6598" t="s">
        <v>18331</v>
      </c>
      <c r="M6598" t="s">
        <v>18332</v>
      </c>
      <c r="N6598">
        <v>3.8533333330000001</v>
      </c>
      <c r="O6598">
        <v>0</v>
      </c>
      <c r="P6598">
        <v>2</v>
      </c>
      <c r="Q6598">
        <v>0</v>
      </c>
      <c r="R6598">
        <v>0</v>
      </c>
      <c r="S6598">
        <v>0</v>
      </c>
      <c r="T6598">
        <v>288</v>
      </c>
      <c r="U6598">
        <v>0</v>
      </c>
      <c r="V6598">
        <v>3</v>
      </c>
      <c r="W6598">
        <v>0</v>
      </c>
      <c r="X6598">
        <v>3.4116171196795486</v>
      </c>
      <c r="Y6598">
        <v>0</v>
      </c>
      <c r="Z6598">
        <v>0</v>
      </c>
      <c r="AA6598">
        <v>0</v>
      </c>
      <c r="AB6598">
        <v>501.34954095029445</v>
      </c>
      <c r="AC6598">
        <v>0</v>
      </c>
      <c r="AD6598">
        <v>10.076506968354405</v>
      </c>
      <c r="AE6598">
        <v>514.8376650383284</v>
      </c>
    </row>
    <row r="6599" spans="1:31" x14ac:dyDescent="0.3">
      <c r="A6599">
        <v>2703125</v>
      </c>
      <c r="B6599">
        <v>1</v>
      </c>
      <c r="C6599" t="s">
        <v>80</v>
      </c>
      <c r="D6599" t="s">
        <v>105</v>
      </c>
      <c r="E6599" t="s">
        <v>141</v>
      </c>
      <c r="F6599" t="s">
        <v>18333</v>
      </c>
      <c r="G6599" t="s">
        <v>2651</v>
      </c>
      <c r="H6599" t="s">
        <v>135</v>
      </c>
      <c r="I6599" t="s">
        <v>136</v>
      </c>
      <c r="J6599" t="s">
        <v>137</v>
      </c>
      <c r="K6599" t="s">
        <v>166</v>
      </c>
      <c r="L6599" t="s">
        <v>18334</v>
      </c>
      <c r="M6599" t="s">
        <v>18335</v>
      </c>
      <c r="N6599">
        <v>1.4</v>
      </c>
      <c r="O6599">
        <v>0</v>
      </c>
      <c r="P6599">
        <v>0</v>
      </c>
      <c r="Q6599">
        <v>0</v>
      </c>
      <c r="R6599">
        <v>0</v>
      </c>
      <c r="S6599">
        <v>3</v>
      </c>
      <c r="T6599">
        <v>0</v>
      </c>
      <c r="U6599">
        <v>0</v>
      </c>
      <c r="V6599">
        <v>0</v>
      </c>
      <c r="W6599">
        <v>0</v>
      </c>
      <c r="X6599">
        <v>0</v>
      </c>
      <c r="Y6599">
        <v>0</v>
      </c>
      <c r="Z6599">
        <v>0</v>
      </c>
      <c r="AA6599">
        <v>110.04914867591575</v>
      </c>
      <c r="AB6599">
        <v>0</v>
      </c>
      <c r="AC6599">
        <v>0</v>
      </c>
      <c r="AD6599">
        <v>0</v>
      </c>
      <c r="AE6599">
        <v>110.04914867591575</v>
      </c>
    </row>
    <row r="6600" spans="1:31" x14ac:dyDescent="0.3">
      <c r="A6600">
        <v>2703156</v>
      </c>
      <c r="B6600">
        <v>1</v>
      </c>
      <c r="C6600" t="s">
        <v>80</v>
      </c>
      <c r="D6600" t="s">
        <v>103</v>
      </c>
      <c r="E6600" t="s">
        <v>145</v>
      </c>
      <c r="F6600" t="s">
        <v>17518</v>
      </c>
      <c r="G6600" t="s">
        <v>134</v>
      </c>
      <c r="H6600" t="s">
        <v>135</v>
      </c>
      <c r="I6600" t="s">
        <v>136</v>
      </c>
      <c r="J6600" t="s">
        <v>137</v>
      </c>
      <c r="K6600" t="s">
        <v>138</v>
      </c>
      <c r="L6600" t="s">
        <v>18336</v>
      </c>
      <c r="M6600" t="s">
        <v>18337</v>
      </c>
      <c r="N6600">
        <v>1.5305555550000001</v>
      </c>
      <c r="O6600">
        <v>0</v>
      </c>
      <c r="P6600">
        <v>392</v>
      </c>
      <c r="Q6600">
        <v>0</v>
      </c>
      <c r="R6600">
        <v>0</v>
      </c>
      <c r="S6600">
        <v>1</v>
      </c>
      <c r="T6600">
        <v>46</v>
      </c>
      <c r="U6600">
        <v>0</v>
      </c>
      <c r="V6600">
        <v>0</v>
      </c>
      <c r="W6600">
        <v>0</v>
      </c>
      <c r="X6600">
        <v>99.129072130630405</v>
      </c>
      <c r="Y6600">
        <v>0</v>
      </c>
      <c r="Z6600">
        <v>0</v>
      </c>
      <c r="AA6600">
        <v>16.073856122286216</v>
      </c>
      <c r="AB6600">
        <v>52.762384768538155</v>
      </c>
      <c r="AC6600">
        <v>0</v>
      </c>
      <c r="AD6600">
        <v>0</v>
      </c>
      <c r="AE6600">
        <v>167.96531302145479</v>
      </c>
    </row>
    <row r="6601" spans="1:31" x14ac:dyDescent="0.3">
      <c r="A6601">
        <v>2703196</v>
      </c>
      <c r="B6601">
        <v>1</v>
      </c>
      <c r="C6601" t="s">
        <v>80</v>
      </c>
      <c r="D6601" t="s">
        <v>105</v>
      </c>
      <c r="E6601" t="s">
        <v>160</v>
      </c>
      <c r="F6601" t="s">
        <v>9378</v>
      </c>
      <c r="G6601" t="s">
        <v>134</v>
      </c>
      <c r="H6601" t="s">
        <v>135</v>
      </c>
      <c r="I6601" t="s">
        <v>136</v>
      </c>
      <c r="J6601" t="s">
        <v>137</v>
      </c>
      <c r="K6601" t="s">
        <v>138</v>
      </c>
      <c r="L6601" t="s">
        <v>18338</v>
      </c>
      <c r="M6601" t="s">
        <v>18339</v>
      </c>
      <c r="N6601">
        <v>1.201944444</v>
      </c>
      <c r="O6601">
        <v>4</v>
      </c>
      <c r="P6601">
        <v>313</v>
      </c>
      <c r="Q6601">
        <v>6</v>
      </c>
      <c r="R6601">
        <v>4</v>
      </c>
      <c r="S6601">
        <v>44</v>
      </c>
      <c r="T6601">
        <v>179</v>
      </c>
      <c r="U6601">
        <v>23</v>
      </c>
      <c r="V6601">
        <v>33</v>
      </c>
      <c r="W6601">
        <v>17.392184666335979</v>
      </c>
      <c r="X6601">
        <v>97.758735900656461</v>
      </c>
      <c r="Y6601">
        <v>11.833888230655816</v>
      </c>
      <c r="Z6601">
        <v>23.905318220472743</v>
      </c>
      <c r="AA6601">
        <v>353.82536809222796</v>
      </c>
      <c r="AB6601">
        <v>502.65786830250471</v>
      </c>
      <c r="AC6601">
        <v>1181.54755650529</v>
      </c>
      <c r="AD6601">
        <v>351.17775298465239</v>
      </c>
      <c r="AE6601">
        <v>2540.0986729027959</v>
      </c>
    </row>
    <row r="6602" spans="1:31" x14ac:dyDescent="0.3">
      <c r="A6602">
        <v>2703214</v>
      </c>
      <c r="B6602">
        <v>1</v>
      </c>
      <c r="C6602" t="s">
        <v>81</v>
      </c>
      <c r="D6602" t="s">
        <v>128</v>
      </c>
      <c r="E6602" t="s">
        <v>145</v>
      </c>
      <c r="F6602" t="s">
        <v>18340</v>
      </c>
      <c r="G6602" t="s">
        <v>176</v>
      </c>
      <c r="H6602" t="s">
        <v>135</v>
      </c>
      <c r="I6602" t="s">
        <v>136</v>
      </c>
      <c r="J6602" t="s">
        <v>137</v>
      </c>
      <c r="K6602" t="s">
        <v>138</v>
      </c>
      <c r="L6602" t="s">
        <v>18341</v>
      </c>
      <c r="M6602" t="s">
        <v>242</v>
      </c>
      <c r="N6602">
        <v>1.973333333</v>
      </c>
      <c r="O6602">
        <v>1</v>
      </c>
      <c r="P6602">
        <v>185</v>
      </c>
      <c r="Q6602">
        <v>4</v>
      </c>
      <c r="R6602">
        <v>9</v>
      </c>
      <c r="S6602">
        <v>0</v>
      </c>
      <c r="T6602">
        <v>13</v>
      </c>
      <c r="U6602">
        <v>1</v>
      </c>
      <c r="V6602">
        <v>0</v>
      </c>
      <c r="W6602">
        <v>0.41176212418083336</v>
      </c>
      <c r="X6602">
        <v>42.924208700251867</v>
      </c>
      <c r="Y6602">
        <v>6.0294610124308807</v>
      </c>
      <c r="Z6602">
        <v>6.7363324377130711</v>
      </c>
      <c r="AA6602">
        <v>0</v>
      </c>
      <c r="AB6602">
        <v>10.49030707386726</v>
      </c>
      <c r="AC6602">
        <v>172.64688745740199</v>
      </c>
      <c r="AD6602">
        <v>0</v>
      </c>
      <c r="AE6602">
        <v>239.2389588058459</v>
      </c>
    </row>
    <row r="6603" spans="1:31" x14ac:dyDescent="0.3">
      <c r="A6603">
        <v>2703227</v>
      </c>
      <c r="B6603">
        <v>1</v>
      </c>
      <c r="C6603" t="s">
        <v>80</v>
      </c>
      <c r="D6603" t="s">
        <v>105</v>
      </c>
      <c r="E6603" t="s">
        <v>145</v>
      </c>
      <c r="F6603" t="s">
        <v>18342</v>
      </c>
      <c r="G6603" t="s">
        <v>176</v>
      </c>
      <c r="H6603" t="s">
        <v>135</v>
      </c>
      <c r="I6603" t="s">
        <v>136</v>
      </c>
      <c r="J6603" t="s">
        <v>137</v>
      </c>
      <c r="K6603" t="s">
        <v>138</v>
      </c>
      <c r="L6603" t="s">
        <v>18343</v>
      </c>
      <c r="M6603" t="s">
        <v>18344</v>
      </c>
      <c r="N6603">
        <v>5.3711111110000003</v>
      </c>
      <c r="O6603">
        <v>0</v>
      </c>
      <c r="P6603">
        <v>170</v>
      </c>
      <c r="Q6603">
        <v>0</v>
      </c>
      <c r="R6603">
        <v>3</v>
      </c>
      <c r="S6603">
        <v>0</v>
      </c>
      <c r="T6603">
        <v>16</v>
      </c>
      <c r="U6603">
        <v>0</v>
      </c>
      <c r="V6603">
        <v>0</v>
      </c>
      <c r="W6603">
        <v>0</v>
      </c>
      <c r="X6603">
        <v>160.76062677389461</v>
      </c>
      <c r="Y6603">
        <v>0</v>
      </c>
      <c r="Z6603">
        <v>12.642199558445965</v>
      </c>
      <c r="AA6603">
        <v>0</v>
      </c>
      <c r="AB6603">
        <v>35.111151589913092</v>
      </c>
      <c r="AC6603">
        <v>0</v>
      </c>
      <c r="AD6603">
        <v>0</v>
      </c>
      <c r="AE6603">
        <v>208.51397792225367</v>
      </c>
    </row>
    <row r="6604" spans="1:31" x14ac:dyDescent="0.3">
      <c r="A6604">
        <v>2703231</v>
      </c>
      <c r="B6604">
        <v>1</v>
      </c>
      <c r="C6604" t="s">
        <v>80</v>
      </c>
      <c r="D6604" t="s">
        <v>94</v>
      </c>
      <c r="E6604" t="s">
        <v>160</v>
      </c>
      <c r="F6604" t="s">
        <v>13276</v>
      </c>
      <c r="G6604" t="s">
        <v>134</v>
      </c>
      <c r="H6604" t="s">
        <v>135</v>
      </c>
      <c r="I6604" t="s">
        <v>136</v>
      </c>
      <c r="J6604" t="s">
        <v>137</v>
      </c>
      <c r="K6604" t="s">
        <v>138</v>
      </c>
      <c r="L6604" t="s">
        <v>18345</v>
      </c>
      <c r="M6604" t="s">
        <v>18346</v>
      </c>
      <c r="N6604">
        <v>0.13055555499999999</v>
      </c>
      <c r="O6604">
        <v>0</v>
      </c>
      <c r="P6604">
        <v>700</v>
      </c>
      <c r="Q6604">
        <v>25</v>
      </c>
      <c r="R6604">
        <v>97</v>
      </c>
      <c r="S6604">
        <v>13</v>
      </c>
      <c r="T6604">
        <v>85</v>
      </c>
      <c r="U6604">
        <v>3</v>
      </c>
      <c r="V6604">
        <v>0</v>
      </c>
      <c r="W6604">
        <v>0</v>
      </c>
      <c r="X6604">
        <v>16.327542987493466</v>
      </c>
      <c r="Y6604">
        <v>6.2135136274782399</v>
      </c>
      <c r="Z6604">
        <v>4.0334959213316086</v>
      </c>
      <c r="AA6604">
        <v>15.564065666862565</v>
      </c>
      <c r="AB6604">
        <v>8.7725306733251838</v>
      </c>
      <c r="AC6604">
        <v>2.6104421488020888</v>
      </c>
      <c r="AD6604">
        <v>0</v>
      </c>
      <c r="AE6604">
        <v>53.521591025293148</v>
      </c>
    </row>
    <row r="6605" spans="1:31" x14ac:dyDescent="0.3">
      <c r="A6605">
        <v>2703235</v>
      </c>
      <c r="B6605">
        <v>1</v>
      </c>
      <c r="C6605" t="s">
        <v>81</v>
      </c>
      <c r="D6605" t="s">
        <v>128</v>
      </c>
      <c r="E6605" t="s">
        <v>132</v>
      </c>
      <c r="F6605" t="s">
        <v>1849</v>
      </c>
      <c r="G6605" t="s">
        <v>346</v>
      </c>
      <c r="H6605" t="s">
        <v>135</v>
      </c>
      <c r="I6605" t="s">
        <v>136</v>
      </c>
      <c r="J6605" t="s">
        <v>137</v>
      </c>
      <c r="K6605" t="s">
        <v>166</v>
      </c>
      <c r="L6605" t="s">
        <v>18347</v>
      </c>
      <c r="M6605" t="s">
        <v>18348</v>
      </c>
      <c r="N6605">
        <v>1.3988888880000001</v>
      </c>
      <c r="O6605">
        <v>3</v>
      </c>
      <c r="P6605">
        <v>220</v>
      </c>
      <c r="Q6605">
        <v>1</v>
      </c>
      <c r="R6605">
        <v>3</v>
      </c>
      <c r="S6605">
        <v>3</v>
      </c>
      <c r="T6605">
        <v>23</v>
      </c>
      <c r="U6605">
        <v>2</v>
      </c>
      <c r="V6605">
        <v>0</v>
      </c>
      <c r="W6605">
        <v>0.87147290067000016</v>
      </c>
      <c r="X6605">
        <v>69.073583260240767</v>
      </c>
      <c r="Y6605">
        <v>0.17823355460746668</v>
      </c>
      <c r="Z6605">
        <v>2.4704039077518258</v>
      </c>
      <c r="AA6605">
        <v>74.480301747506289</v>
      </c>
      <c r="AB6605">
        <v>18.459146603608588</v>
      </c>
      <c r="AC6605">
        <v>29.943762697707236</v>
      </c>
      <c r="AD6605">
        <v>0</v>
      </c>
      <c r="AE6605">
        <v>195.47690467209216</v>
      </c>
    </row>
    <row r="6606" spans="1:31" x14ac:dyDescent="0.3">
      <c r="A6606">
        <v>2703284</v>
      </c>
      <c r="B6606">
        <v>1</v>
      </c>
      <c r="C6606" t="s">
        <v>81</v>
      </c>
      <c r="D6606" t="s">
        <v>113</v>
      </c>
      <c r="E6606" t="s">
        <v>132</v>
      </c>
      <c r="F6606" t="s">
        <v>18349</v>
      </c>
      <c r="G6606" t="s">
        <v>134</v>
      </c>
      <c r="H6606" t="s">
        <v>135</v>
      </c>
      <c r="I6606" t="s">
        <v>169</v>
      </c>
      <c r="J6606" t="s">
        <v>137</v>
      </c>
      <c r="K6606" t="s">
        <v>138</v>
      </c>
      <c r="L6606" t="s">
        <v>18350</v>
      </c>
      <c r="M6606" t="s">
        <v>18351</v>
      </c>
      <c r="N6606">
        <v>0.01</v>
      </c>
      <c r="O6606">
        <v>7</v>
      </c>
      <c r="P6606">
        <v>1621</v>
      </c>
      <c r="Q6606">
        <v>16</v>
      </c>
      <c r="R6606">
        <v>410</v>
      </c>
      <c r="S6606">
        <v>6</v>
      </c>
      <c r="T6606">
        <v>128</v>
      </c>
      <c r="U6606">
        <v>0</v>
      </c>
      <c r="V6606">
        <v>0</v>
      </c>
      <c r="W6606">
        <v>1.7422108863326003E-2</v>
      </c>
      <c r="X6606">
        <v>2.8751575995414114</v>
      </c>
      <c r="Y6606">
        <v>0.15160671579504501</v>
      </c>
      <c r="Z6606">
        <v>2.529447093210643</v>
      </c>
      <c r="AA6606">
        <v>0.25083713770940397</v>
      </c>
      <c r="AB6606">
        <v>0.66468061893557373</v>
      </c>
      <c r="AC6606">
        <v>0</v>
      </c>
      <c r="AD6606">
        <v>0</v>
      </c>
      <c r="AE6606">
        <v>6.4891512740554029</v>
      </c>
    </row>
    <row r="6607" spans="1:31" x14ac:dyDescent="0.3">
      <c r="A6607">
        <v>2703287</v>
      </c>
      <c r="B6607">
        <v>1</v>
      </c>
      <c r="C6607" t="s">
        <v>81</v>
      </c>
      <c r="D6607" t="s">
        <v>113</v>
      </c>
      <c r="E6607" t="s">
        <v>145</v>
      </c>
      <c r="F6607" t="s">
        <v>18352</v>
      </c>
      <c r="G6607" t="s">
        <v>134</v>
      </c>
      <c r="H6607" t="s">
        <v>135</v>
      </c>
      <c r="I6607" t="s">
        <v>136</v>
      </c>
      <c r="J6607" t="s">
        <v>137</v>
      </c>
      <c r="K6607" t="s">
        <v>138</v>
      </c>
      <c r="L6607" t="s">
        <v>18353</v>
      </c>
      <c r="M6607" t="s">
        <v>18354</v>
      </c>
      <c r="N6607">
        <v>0.53861111100000003</v>
      </c>
      <c r="O6607">
        <v>0</v>
      </c>
      <c r="P6607">
        <v>666</v>
      </c>
      <c r="Q6607">
        <v>2</v>
      </c>
      <c r="R6607">
        <v>42</v>
      </c>
      <c r="S6607">
        <v>3</v>
      </c>
      <c r="T6607">
        <v>118</v>
      </c>
      <c r="U6607">
        <v>4</v>
      </c>
      <c r="V6607">
        <v>1</v>
      </c>
      <c r="W6607">
        <v>0</v>
      </c>
      <c r="X6607">
        <v>74.6275137073103</v>
      </c>
      <c r="Y6607">
        <v>6.0401874932004596</v>
      </c>
      <c r="Z6607">
        <v>3.8533995626445909</v>
      </c>
      <c r="AA6607">
        <v>21.38119488207721</v>
      </c>
      <c r="AB6607">
        <v>53.542106048208609</v>
      </c>
      <c r="AC6607">
        <v>141.28726348455083</v>
      </c>
      <c r="AD6607">
        <v>0.22325267876627705</v>
      </c>
      <c r="AE6607">
        <v>300.9549178567583</v>
      </c>
    </row>
    <row r="6608" spans="1:31" x14ac:dyDescent="0.3">
      <c r="A6608">
        <v>2703315</v>
      </c>
      <c r="B6608">
        <v>1</v>
      </c>
      <c r="C6608" t="s">
        <v>81</v>
      </c>
      <c r="D6608" t="s">
        <v>123</v>
      </c>
      <c r="E6608" t="s">
        <v>145</v>
      </c>
      <c r="F6608" t="s">
        <v>18355</v>
      </c>
      <c r="G6608" t="s">
        <v>134</v>
      </c>
      <c r="H6608" t="s">
        <v>135</v>
      </c>
      <c r="I6608" t="s">
        <v>136</v>
      </c>
      <c r="J6608" t="s">
        <v>137</v>
      </c>
      <c r="K6608" t="s">
        <v>138</v>
      </c>
      <c r="L6608" t="s">
        <v>18356</v>
      </c>
      <c r="M6608" t="s">
        <v>18357</v>
      </c>
      <c r="N6608">
        <v>0.66083333300000002</v>
      </c>
      <c r="O6608">
        <v>0</v>
      </c>
      <c r="P6608">
        <v>2</v>
      </c>
      <c r="Q6608">
        <v>0</v>
      </c>
      <c r="R6608">
        <v>0</v>
      </c>
      <c r="S6608">
        <v>0</v>
      </c>
      <c r="T6608">
        <v>288</v>
      </c>
      <c r="U6608">
        <v>0</v>
      </c>
      <c r="V6608">
        <v>3</v>
      </c>
      <c r="W6608">
        <v>0</v>
      </c>
      <c r="X6608">
        <v>0.62889246094087459</v>
      </c>
      <c r="Y6608">
        <v>0</v>
      </c>
      <c r="Z6608">
        <v>0</v>
      </c>
      <c r="AA6608">
        <v>0</v>
      </c>
      <c r="AB6608">
        <v>86.055201588226893</v>
      </c>
      <c r="AC6608">
        <v>0</v>
      </c>
      <c r="AD6608">
        <v>1.3153892518182388</v>
      </c>
      <c r="AE6608">
        <v>87.999483300986014</v>
      </c>
    </row>
    <row r="6609" spans="1:31" x14ac:dyDescent="0.3">
      <c r="A6609">
        <v>2703318</v>
      </c>
      <c r="B6609">
        <v>1</v>
      </c>
      <c r="C6609" t="s">
        <v>80</v>
      </c>
      <c r="D6609" t="s">
        <v>96</v>
      </c>
      <c r="E6609" t="s">
        <v>132</v>
      </c>
      <c r="F6609" t="s">
        <v>18358</v>
      </c>
      <c r="G6609" t="s">
        <v>134</v>
      </c>
      <c r="H6609" t="s">
        <v>135</v>
      </c>
      <c r="I6609" t="s">
        <v>136</v>
      </c>
      <c r="J6609" t="s">
        <v>137</v>
      </c>
      <c r="K6609" t="s">
        <v>138</v>
      </c>
      <c r="L6609" t="s">
        <v>18359</v>
      </c>
      <c r="M6609" t="s">
        <v>18360</v>
      </c>
      <c r="N6609">
        <v>0.177777777</v>
      </c>
      <c r="O6609">
        <v>0</v>
      </c>
      <c r="P6609">
        <v>0</v>
      </c>
      <c r="Q6609">
        <v>0</v>
      </c>
      <c r="R6609">
        <v>0</v>
      </c>
      <c r="S6609">
        <v>0</v>
      </c>
      <c r="T6609">
        <v>0</v>
      </c>
      <c r="U6609">
        <v>1</v>
      </c>
      <c r="V6609">
        <v>0</v>
      </c>
      <c r="W6609">
        <v>0</v>
      </c>
      <c r="X6609">
        <v>0</v>
      </c>
      <c r="Y6609">
        <v>0</v>
      </c>
      <c r="Z6609">
        <v>0</v>
      </c>
      <c r="AA6609">
        <v>0</v>
      </c>
      <c r="AB6609">
        <v>0</v>
      </c>
      <c r="AC6609">
        <v>7.7007339318346676E-2</v>
      </c>
      <c r="AD6609">
        <v>0</v>
      </c>
      <c r="AE6609">
        <v>7.7007339318346676E-2</v>
      </c>
    </row>
    <row r="6610" spans="1:31" x14ac:dyDescent="0.3">
      <c r="A6610">
        <v>2703324</v>
      </c>
      <c r="B6610">
        <v>1</v>
      </c>
      <c r="C6610" t="s">
        <v>81</v>
      </c>
      <c r="D6610" t="s">
        <v>113</v>
      </c>
      <c r="E6610" t="s">
        <v>145</v>
      </c>
      <c r="F6610" t="s">
        <v>18361</v>
      </c>
      <c r="G6610" t="s">
        <v>134</v>
      </c>
      <c r="H6610" t="s">
        <v>135</v>
      </c>
      <c r="I6610" t="s">
        <v>136</v>
      </c>
      <c r="J6610" t="s">
        <v>137</v>
      </c>
      <c r="K6610" t="s">
        <v>138</v>
      </c>
      <c r="L6610" t="s">
        <v>18362</v>
      </c>
      <c r="M6610" t="s">
        <v>18363</v>
      </c>
      <c r="N6610">
        <v>0.77805555500000001</v>
      </c>
      <c r="O6610">
        <v>0</v>
      </c>
      <c r="P6610">
        <v>475</v>
      </c>
      <c r="Q6610">
        <v>2</v>
      </c>
      <c r="R6610">
        <v>37</v>
      </c>
      <c r="S6610">
        <v>3</v>
      </c>
      <c r="T6610">
        <v>79</v>
      </c>
      <c r="U6610">
        <v>2</v>
      </c>
      <c r="V6610">
        <v>0</v>
      </c>
      <c r="W6610">
        <v>0</v>
      </c>
      <c r="X6610">
        <v>82.154002566056207</v>
      </c>
      <c r="Y6610">
        <v>8.6911546207811536</v>
      </c>
      <c r="Z6610">
        <v>4.9282108233339983</v>
      </c>
      <c r="AA6610">
        <v>31.629227920316406</v>
      </c>
      <c r="AB6610">
        <v>41.808714099358362</v>
      </c>
      <c r="AC6610">
        <v>20.114255613163962</v>
      </c>
      <c r="AD6610">
        <v>0</v>
      </c>
      <c r="AE6610">
        <v>189.32556564301007</v>
      </c>
    </row>
    <row r="6611" spans="1:31" x14ac:dyDescent="0.3">
      <c r="A6611">
        <v>2703364</v>
      </c>
      <c r="B6611">
        <v>1</v>
      </c>
      <c r="C6611" t="s">
        <v>81</v>
      </c>
      <c r="D6611" t="s">
        <v>119</v>
      </c>
      <c r="E6611" t="s">
        <v>145</v>
      </c>
      <c r="F6611" t="s">
        <v>18364</v>
      </c>
      <c r="G6611" t="s">
        <v>176</v>
      </c>
      <c r="H6611" t="s">
        <v>135</v>
      </c>
      <c r="I6611" t="s">
        <v>136</v>
      </c>
      <c r="J6611" t="s">
        <v>137</v>
      </c>
      <c r="K6611" t="s">
        <v>138</v>
      </c>
      <c r="L6611" t="s">
        <v>18365</v>
      </c>
      <c r="M6611" t="s">
        <v>18366</v>
      </c>
      <c r="N6611">
        <v>1.0266666659999999</v>
      </c>
      <c r="O6611">
        <v>1</v>
      </c>
      <c r="P6611">
        <v>96</v>
      </c>
      <c r="Q6611">
        <v>36</v>
      </c>
      <c r="R6611">
        <v>40</v>
      </c>
      <c r="S6611">
        <v>1</v>
      </c>
      <c r="T6611">
        <v>0</v>
      </c>
      <c r="U6611">
        <v>0</v>
      </c>
      <c r="V6611">
        <v>0</v>
      </c>
      <c r="W6611">
        <v>0.27873986583666671</v>
      </c>
      <c r="X6611">
        <v>14.427939392338814</v>
      </c>
      <c r="Y6611">
        <v>149.56348661063709</v>
      </c>
      <c r="Z6611">
        <v>188.37056232190469</v>
      </c>
      <c r="AA6611">
        <v>14.891477415468254</v>
      </c>
      <c r="AB6611">
        <v>0</v>
      </c>
      <c r="AC6611">
        <v>0</v>
      </c>
      <c r="AD6611">
        <v>0</v>
      </c>
      <c r="AE6611">
        <v>367.53220560618553</v>
      </c>
    </row>
    <row r="6612" spans="1:31" x14ac:dyDescent="0.3">
      <c r="A6612">
        <v>2703384</v>
      </c>
      <c r="B6612">
        <v>1</v>
      </c>
      <c r="C6612" t="s">
        <v>80</v>
      </c>
      <c r="D6612" t="s">
        <v>95</v>
      </c>
      <c r="E6612" t="s">
        <v>160</v>
      </c>
      <c r="F6612" t="s">
        <v>18367</v>
      </c>
      <c r="G6612" t="s">
        <v>134</v>
      </c>
      <c r="H6612" t="s">
        <v>135</v>
      </c>
      <c r="I6612" t="s">
        <v>136</v>
      </c>
      <c r="J6612" t="s">
        <v>137</v>
      </c>
      <c r="K6612" t="s">
        <v>138</v>
      </c>
      <c r="L6612" t="s">
        <v>18368</v>
      </c>
      <c r="M6612" t="s">
        <v>18369</v>
      </c>
      <c r="N6612">
        <v>1.8008333329999999</v>
      </c>
      <c r="O6612">
        <v>5</v>
      </c>
      <c r="P6612">
        <v>403</v>
      </c>
      <c r="Q6612">
        <v>8</v>
      </c>
      <c r="R6612">
        <v>1</v>
      </c>
      <c r="S6612">
        <v>43</v>
      </c>
      <c r="T6612">
        <v>18</v>
      </c>
      <c r="U6612">
        <v>4</v>
      </c>
      <c r="V6612">
        <v>0</v>
      </c>
      <c r="W6612">
        <v>8.2733360838940371</v>
      </c>
      <c r="X6612">
        <v>170.79714444080003</v>
      </c>
      <c r="Y6612">
        <v>189.40795608773544</v>
      </c>
      <c r="Z6612">
        <v>4.7695458656222982</v>
      </c>
      <c r="AA6612">
        <v>706.07480175357159</v>
      </c>
      <c r="AB6612">
        <v>18.722929398529953</v>
      </c>
      <c r="AC6612">
        <v>192.68757239915433</v>
      </c>
      <c r="AD6612">
        <v>0</v>
      </c>
      <c r="AE6612">
        <v>1290.7332860293077</v>
      </c>
    </row>
    <row r="6613" spans="1:31" x14ac:dyDescent="0.3">
      <c r="A6613">
        <v>2703392</v>
      </c>
      <c r="B6613">
        <v>1</v>
      </c>
      <c r="C6613" t="s">
        <v>81</v>
      </c>
      <c r="D6613" t="s">
        <v>119</v>
      </c>
      <c r="E6613" t="s">
        <v>145</v>
      </c>
      <c r="F6613" t="s">
        <v>7207</v>
      </c>
      <c r="G6613" t="s">
        <v>409</v>
      </c>
      <c r="H6613" t="s">
        <v>135</v>
      </c>
      <c r="I6613" t="s">
        <v>136</v>
      </c>
      <c r="J6613" t="s">
        <v>137</v>
      </c>
      <c r="K6613" t="s">
        <v>138</v>
      </c>
      <c r="L6613" t="s">
        <v>18370</v>
      </c>
      <c r="M6613" t="s">
        <v>18371</v>
      </c>
      <c r="N6613">
        <v>0.82027777700000004</v>
      </c>
      <c r="O6613">
        <v>0</v>
      </c>
      <c r="P6613">
        <v>7</v>
      </c>
      <c r="Q6613">
        <v>1</v>
      </c>
      <c r="R6613">
        <v>16</v>
      </c>
      <c r="S6613">
        <v>0</v>
      </c>
      <c r="T6613">
        <v>1</v>
      </c>
      <c r="U6613">
        <v>0</v>
      </c>
      <c r="V6613">
        <v>0</v>
      </c>
      <c r="W6613">
        <v>0</v>
      </c>
      <c r="X6613">
        <v>1.5653393350111267</v>
      </c>
      <c r="Y6613">
        <v>0</v>
      </c>
      <c r="Z6613">
        <v>46.256480225933359</v>
      </c>
      <c r="AA6613">
        <v>0</v>
      </c>
      <c r="AB6613">
        <v>1.1937152024816713</v>
      </c>
      <c r="AC6613">
        <v>0</v>
      </c>
      <c r="AD6613">
        <v>0</v>
      </c>
      <c r="AE6613">
        <v>49.015534763426153</v>
      </c>
    </row>
    <row r="6614" spans="1:31" x14ac:dyDescent="0.3">
      <c r="A6614">
        <v>2703420</v>
      </c>
      <c r="B6614">
        <v>1</v>
      </c>
      <c r="C6614" t="s">
        <v>81</v>
      </c>
      <c r="D6614" t="s">
        <v>126</v>
      </c>
      <c r="E6614" t="s">
        <v>132</v>
      </c>
      <c r="F6614" t="s">
        <v>2181</v>
      </c>
      <c r="G6614" t="s">
        <v>134</v>
      </c>
      <c r="H6614" t="s">
        <v>135</v>
      </c>
      <c r="I6614" t="s">
        <v>136</v>
      </c>
      <c r="J6614" t="s">
        <v>137</v>
      </c>
      <c r="K6614" t="s">
        <v>138</v>
      </c>
      <c r="L6614" t="s">
        <v>18372</v>
      </c>
      <c r="M6614" t="s">
        <v>18373</v>
      </c>
      <c r="N6614">
        <v>0.333055555</v>
      </c>
      <c r="O6614">
        <v>7</v>
      </c>
      <c r="P6614">
        <v>305</v>
      </c>
      <c r="Q6614">
        <v>36</v>
      </c>
      <c r="R6614">
        <v>133</v>
      </c>
      <c r="S6614">
        <v>8</v>
      </c>
      <c r="T6614">
        <v>20</v>
      </c>
      <c r="U6614">
        <v>1</v>
      </c>
      <c r="V6614">
        <v>0</v>
      </c>
      <c r="W6614">
        <v>0.51010446152923727</v>
      </c>
      <c r="X6614">
        <v>12.087664242455535</v>
      </c>
      <c r="Y6614">
        <v>82.644988986106398</v>
      </c>
      <c r="Z6614">
        <v>41.288219177952229</v>
      </c>
      <c r="AA6614">
        <v>29.364011530485747</v>
      </c>
      <c r="AB6614">
        <v>3.7284571199908703</v>
      </c>
      <c r="AC6614">
        <v>14.324322030565556</v>
      </c>
      <c r="AD6614">
        <v>0</v>
      </c>
      <c r="AE6614">
        <v>183.9477675490856</v>
      </c>
    </row>
    <row r="6615" spans="1:31" x14ac:dyDescent="0.3">
      <c r="A6615">
        <v>2703496</v>
      </c>
      <c r="B6615">
        <v>1</v>
      </c>
      <c r="C6615" t="s">
        <v>80</v>
      </c>
      <c r="D6615" t="s">
        <v>86</v>
      </c>
      <c r="E6615" t="s">
        <v>184</v>
      </c>
      <c r="F6615" t="s">
        <v>12219</v>
      </c>
      <c r="G6615" t="s">
        <v>186</v>
      </c>
      <c r="H6615" t="s">
        <v>187</v>
      </c>
      <c r="I6615" t="s">
        <v>136</v>
      </c>
      <c r="J6615" t="s">
        <v>137</v>
      </c>
      <c r="K6615" t="s">
        <v>138</v>
      </c>
      <c r="L6615" t="s">
        <v>18374</v>
      </c>
      <c r="M6615" t="s">
        <v>18375</v>
      </c>
      <c r="N6615">
        <v>1.2555555549999999</v>
      </c>
      <c r="O6615">
        <v>0</v>
      </c>
      <c r="P6615">
        <v>44</v>
      </c>
      <c r="Q6615">
        <v>0</v>
      </c>
      <c r="R6615">
        <v>0</v>
      </c>
      <c r="S6615">
        <v>0</v>
      </c>
      <c r="T6615">
        <v>11</v>
      </c>
      <c r="U6615">
        <v>0</v>
      </c>
      <c r="V6615">
        <v>0</v>
      </c>
      <c r="W6615">
        <v>0</v>
      </c>
      <c r="X6615">
        <v>37.238450391533497</v>
      </c>
      <c r="Y6615">
        <v>0</v>
      </c>
      <c r="Z6615">
        <v>0</v>
      </c>
      <c r="AA6615">
        <v>0</v>
      </c>
      <c r="AB6615">
        <v>27.049286338613292</v>
      </c>
      <c r="AC6615">
        <v>0</v>
      </c>
      <c r="AD6615">
        <v>0</v>
      </c>
      <c r="AE6615">
        <v>64.28773673014679</v>
      </c>
    </row>
    <row r="6616" spans="1:31" x14ac:dyDescent="0.3">
      <c r="A6616">
        <v>2703503</v>
      </c>
      <c r="B6616">
        <v>1</v>
      </c>
      <c r="C6616" t="s">
        <v>81</v>
      </c>
      <c r="D6616" t="s">
        <v>116</v>
      </c>
      <c r="E6616" t="s">
        <v>145</v>
      </c>
      <c r="F6616" t="s">
        <v>7992</v>
      </c>
      <c r="G6616" t="s">
        <v>134</v>
      </c>
      <c r="H6616" t="s">
        <v>135</v>
      </c>
      <c r="I6616" t="s">
        <v>136</v>
      </c>
      <c r="J6616" t="s">
        <v>137</v>
      </c>
      <c r="K6616" t="s">
        <v>138</v>
      </c>
      <c r="L6616" t="s">
        <v>18376</v>
      </c>
      <c r="M6616" t="s">
        <v>18377</v>
      </c>
      <c r="N6616">
        <v>0.28333333300000002</v>
      </c>
      <c r="O6616">
        <v>0</v>
      </c>
      <c r="P6616">
        <v>742</v>
      </c>
      <c r="Q6616">
        <v>0</v>
      </c>
      <c r="R6616">
        <v>0</v>
      </c>
      <c r="S6616">
        <v>0</v>
      </c>
      <c r="T6616">
        <v>41</v>
      </c>
      <c r="U6616">
        <v>0</v>
      </c>
      <c r="V6616">
        <v>0</v>
      </c>
      <c r="W6616">
        <v>0</v>
      </c>
      <c r="X6616">
        <v>37.932175329343906</v>
      </c>
      <c r="Y6616">
        <v>0</v>
      </c>
      <c r="Z6616">
        <v>0</v>
      </c>
      <c r="AA6616">
        <v>0</v>
      </c>
      <c r="AB6616">
        <v>5.9209366969968293</v>
      </c>
      <c r="AC6616">
        <v>0</v>
      </c>
      <c r="AD6616">
        <v>0</v>
      </c>
      <c r="AE6616">
        <v>43.853112026340739</v>
      </c>
    </row>
    <row r="6617" spans="1:31" x14ac:dyDescent="0.3">
      <c r="A6617">
        <v>2703488</v>
      </c>
      <c r="B6617">
        <v>1</v>
      </c>
      <c r="C6617" t="s">
        <v>81</v>
      </c>
      <c r="D6617" t="s">
        <v>112</v>
      </c>
      <c r="E6617" t="s">
        <v>184</v>
      </c>
      <c r="F6617" t="s">
        <v>18378</v>
      </c>
      <c r="G6617" t="s">
        <v>186</v>
      </c>
      <c r="H6617" t="s">
        <v>187</v>
      </c>
      <c r="I6617" t="s">
        <v>136</v>
      </c>
      <c r="J6617" t="s">
        <v>137</v>
      </c>
      <c r="K6617" t="s">
        <v>138</v>
      </c>
      <c r="L6617" t="s">
        <v>18379</v>
      </c>
      <c r="M6617" t="s">
        <v>18380</v>
      </c>
      <c r="N6617">
        <v>2.622777777</v>
      </c>
      <c r="O6617">
        <v>0</v>
      </c>
      <c r="P6617">
        <v>20</v>
      </c>
      <c r="Q6617">
        <v>0</v>
      </c>
      <c r="R6617">
        <v>4</v>
      </c>
      <c r="S6617">
        <v>0</v>
      </c>
      <c r="T6617">
        <v>0</v>
      </c>
      <c r="U6617">
        <v>0</v>
      </c>
      <c r="V6617">
        <v>0</v>
      </c>
      <c r="W6617">
        <v>0</v>
      </c>
      <c r="X6617">
        <v>6.7520398087367166</v>
      </c>
      <c r="Y6617">
        <v>0</v>
      </c>
      <c r="Z6617">
        <v>0.13284342113791775</v>
      </c>
      <c r="AA6617">
        <v>0</v>
      </c>
      <c r="AB6617">
        <v>0</v>
      </c>
      <c r="AC6617">
        <v>0</v>
      </c>
      <c r="AD6617">
        <v>0</v>
      </c>
      <c r="AE6617">
        <v>6.8848832298746343</v>
      </c>
    </row>
    <row r="6618" spans="1:31" x14ac:dyDescent="0.3">
      <c r="A6618">
        <v>2703491</v>
      </c>
      <c r="B6618">
        <v>1</v>
      </c>
      <c r="C6618" t="s">
        <v>81</v>
      </c>
      <c r="D6618" t="s">
        <v>122</v>
      </c>
      <c r="E6618" t="s">
        <v>132</v>
      </c>
      <c r="F6618" t="s">
        <v>18381</v>
      </c>
      <c r="G6618" t="s">
        <v>134</v>
      </c>
      <c r="H6618" t="s">
        <v>135</v>
      </c>
      <c r="I6618" t="s">
        <v>136</v>
      </c>
      <c r="J6618" t="s">
        <v>137</v>
      </c>
      <c r="K6618" t="s">
        <v>138</v>
      </c>
      <c r="L6618" t="s">
        <v>18310</v>
      </c>
      <c r="M6618" t="s">
        <v>18382</v>
      </c>
      <c r="N6618">
        <v>1.1058333330000001</v>
      </c>
      <c r="O6618">
        <v>0</v>
      </c>
      <c r="P6618">
        <v>0</v>
      </c>
      <c r="Q6618">
        <v>0</v>
      </c>
      <c r="R6618">
        <v>0</v>
      </c>
      <c r="S6618">
        <v>3</v>
      </c>
      <c r="T6618">
        <v>0</v>
      </c>
      <c r="U6618">
        <v>0</v>
      </c>
      <c r="V6618">
        <v>0</v>
      </c>
      <c r="W6618">
        <v>0</v>
      </c>
      <c r="X6618">
        <v>0</v>
      </c>
      <c r="Y6618">
        <v>0</v>
      </c>
      <c r="Z6618">
        <v>0</v>
      </c>
      <c r="AA6618">
        <v>0</v>
      </c>
      <c r="AB6618">
        <v>0</v>
      </c>
      <c r="AC6618">
        <v>0</v>
      </c>
      <c r="AD6618">
        <v>0</v>
      </c>
      <c r="AE6618">
        <v>0</v>
      </c>
    </row>
    <row r="6619" spans="1:31" x14ac:dyDescent="0.3">
      <c r="A6619">
        <v>2703492</v>
      </c>
      <c r="B6619">
        <v>1</v>
      </c>
      <c r="C6619" t="s">
        <v>81</v>
      </c>
      <c r="D6619" t="s">
        <v>118</v>
      </c>
      <c r="E6619" t="s">
        <v>145</v>
      </c>
      <c r="F6619" t="s">
        <v>18383</v>
      </c>
      <c r="G6619" t="s">
        <v>176</v>
      </c>
      <c r="H6619" t="s">
        <v>135</v>
      </c>
      <c r="I6619" t="s">
        <v>136</v>
      </c>
      <c r="J6619" t="s">
        <v>137</v>
      </c>
      <c r="K6619" t="s">
        <v>138</v>
      </c>
      <c r="L6619" t="s">
        <v>18384</v>
      </c>
      <c r="M6619" t="s">
        <v>18385</v>
      </c>
      <c r="N6619">
        <v>1.2705555550000001</v>
      </c>
      <c r="O6619">
        <v>2</v>
      </c>
      <c r="P6619">
        <v>419</v>
      </c>
      <c r="Q6619">
        <v>7</v>
      </c>
      <c r="R6619">
        <v>5</v>
      </c>
      <c r="S6619">
        <v>2</v>
      </c>
      <c r="T6619">
        <v>38</v>
      </c>
      <c r="U6619">
        <v>0</v>
      </c>
      <c r="V6619">
        <v>0</v>
      </c>
      <c r="W6619">
        <v>0.63428321973945112</v>
      </c>
      <c r="X6619">
        <v>103.16865594436472</v>
      </c>
      <c r="Y6619">
        <v>22.891263494229992</v>
      </c>
      <c r="Z6619">
        <v>5.0602522089490982</v>
      </c>
      <c r="AA6619">
        <v>2.2510234117872217</v>
      </c>
      <c r="AB6619">
        <v>22.109590578578427</v>
      </c>
      <c r="AC6619">
        <v>0</v>
      </c>
      <c r="AD6619">
        <v>0</v>
      </c>
      <c r="AE6619">
        <v>156.11506885764891</v>
      </c>
    </row>
    <row r="6620" spans="1:31" x14ac:dyDescent="0.3">
      <c r="A6620">
        <v>2703493</v>
      </c>
      <c r="B6620">
        <v>1</v>
      </c>
      <c r="C6620" t="s">
        <v>81</v>
      </c>
      <c r="D6620" t="s">
        <v>121</v>
      </c>
      <c r="E6620" t="s">
        <v>145</v>
      </c>
      <c r="F6620" t="s">
        <v>18386</v>
      </c>
      <c r="G6620" t="s">
        <v>176</v>
      </c>
      <c r="H6620" t="s">
        <v>135</v>
      </c>
      <c r="I6620" t="s">
        <v>136</v>
      </c>
      <c r="J6620" t="s">
        <v>137</v>
      </c>
      <c r="K6620" t="s">
        <v>138</v>
      </c>
      <c r="L6620" t="s">
        <v>18387</v>
      </c>
      <c r="M6620" t="s">
        <v>18388</v>
      </c>
      <c r="N6620">
        <v>1.051388888</v>
      </c>
      <c r="O6620">
        <v>0</v>
      </c>
      <c r="P6620">
        <v>52</v>
      </c>
      <c r="Q6620">
        <v>0</v>
      </c>
      <c r="R6620">
        <v>4</v>
      </c>
      <c r="S6620">
        <v>1</v>
      </c>
      <c r="T6620">
        <v>0</v>
      </c>
      <c r="U6620">
        <v>0</v>
      </c>
      <c r="V6620">
        <v>0</v>
      </c>
      <c r="W6620">
        <v>0</v>
      </c>
      <c r="X6620">
        <v>7.3413603525391267</v>
      </c>
      <c r="Y6620">
        <v>0</v>
      </c>
      <c r="Z6620">
        <v>1.4340341109608938</v>
      </c>
      <c r="AA6620">
        <v>2.1662789865118941</v>
      </c>
      <c r="AB6620">
        <v>0</v>
      </c>
      <c r="AC6620">
        <v>0</v>
      </c>
      <c r="AD6620">
        <v>0</v>
      </c>
      <c r="AE6620">
        <v>10.941673450011915</v>
      </c>
    </row>
    <row r="6621" spans="1:31" x14ac:dyDescent="0.3">
      <c r="A6621">
        <v>2703506</v>
      </c>
      <c r="B6621">
        <v>1</v>
      </c>
      <c r="C6621" t="s">
        <v>80</v>
      </c>
      <c r="D6621" t="s">
        <v>106</v>
      </c>
      <c r="E6621" t="s">
        <v>184</v>
      </c>
      <c r="F6621" t="s">
        <v>18389</v>
      </c>
      <c r="G6621" t="s">
        <v>186</v>
      </c>
      <c r="H6621" t="s">
        <v>187</v>
      </c>
      <c r="I6621" t="s">
        <v>136</v>
      </c>
      <c r="J6621" t="s">
        <v>137</v>
      </c>
      <c r="K6621" t="s">
        <v>138</v>
      </c>
      <c r="L6621" t="s">
        <v>18390</v>
      </c>
      <c r="M6621" t="s">
        <v>18391</v>
      </c>
      <c r="N6621">
        <v>1.595277777</v>
      </c>
      <c r="O6621">
        <v>0</v>
      </c>
      <c r="P6621">
        <v>6</v>
      </c>
      <c r="Q6621">
        <v>0</v>
      </c>
      <c r="R6621">
        <v>5</v>
      </c>
      <c r="S6621">
        <v>0</v>
      </c>
      <c r="T6621">
        <v>6</v>
      </c>
      <c r="U6621">
        <v>0</v>
      </c>
      <c r="V6621">
        <v>0</v>
      </c>
      <c r="W6621">
        <v>0</v>
      </c>
      <c r="X6621">
        <v>1.8504329032496529</v>
      </c>
      <c r="Y6621">
        <v>0</v>
      </c>
      <c r="Z6621">
        <v>16.33389862700442</v>
      </c>
      <c r="AA6621">
        <v>0</v>
      </c>
      <c r="AB6621">
        <v>8.0578280982462225</v>
      </c>
      <c r="AC6621">
        <v>0</v>
      </c>
      <c r="AD6621">
        <v>0</v>
      </c>
      <c r="AE6621">
        <v>26.242159628500296</v>
      </c>
    </row>
    <row r="6622" spans="1:31" x14ac:dyDescent="0.3">
      <c r="A6622">
        <v>2703526</v>
      </c>
      <c r="B6622">
        <v>1</v>
      </c>
      <c r="C6622" t="s">
        <v>81</v>
      </c>
      <c r="D6622" t="s">
        <v>123</v>
      </c>
      <c r="E6622" t="s">
        <v>160</v>
      </c>
      <c r="F6622" t="s">
        <v>18392</v>
      </c>
      <c r="G6622" t="s">
        <v>134</v>
      </c>
      <c r="H6622" t="s">
        <v>135</v>
      </c>
      <c r="I6622" t="s">
        <v>136</v>
      </c>
      <c r="J6622" t="s">
        <v>137</v>
      </c>
      <c r="K6622" t="s">
        <v>138</v>
      </c>
      <c r="L6622" t="s">
        <v>18393</v>
      </c>
      <c r="M6622" t="s">
        <v>18394</v>
      </c>
      <c r="N6622">
        <v>0.30277777700000003</v>
      </c>
      <c r="O6622">
        <v>1</v>
      </c>
      <c r="P6622">
        <v>505</v>
      </c>
      <c r="Q6622">
        <v>0</v>
      </c>
      <c r="R6622">
        <v>1</v>
      </c>
      <c r="S6622">
        <v>3</v>
      </c>
      <c r="T6622">
        <v>20</v>
      </c>
      <c r="U6622">
        <v>2</v>
      </c>
      <c r="V6622">
        <v>0</v>
      </c>
      <c r="W6622">
        <v>5.281970959166666E-2</v>
      </c>
      <c r="X6622">
        <v>51.543764741337618</v>
      </c>
      <c r="Y6622">
        <v>0</v>
      </c>
      <c r="Z6622">
        <v>2.2965469142144466</v>
      </c>
      <c r="AA6622">
        <v>2.7432493868756667</v>
      </c>
      <c r="AB6622">
        <v>7.323130391492537</v>
      </c>
      <c r="AC6622">
        <v>66.340016442698499</v>
      </c>
      <c r="AD6622">
        <v>0</v>
      </c>
      <c r="AE6622">
        <v>130.29952758621044</v>
      </c>
    </row>
    <row r="6623" spans="1:31" x14ac:dyDescent="0.3">
      <c r="A6623">
        <v>2703584</v>
      </c>
      <c r="B6623">
        <v>1</v>
      </c>
      <c r="C6623" t="s">
        <v>80</v>
      </c>
      <c r="D6623" t="s">
        <v>97</v>
      </c>
      <c r="E6623" t="s">
        <v>244</v>
      </c>
      <c r="F6623" t="s">
        <v>18395</v>
      </c>
      <c r="G6623" t="s">
        <v>2479</v>
      </c>
      <c r="H6623" t="s">
        <v>187</v>
      </c>
      <c r="I6623" t="s">
        <v>136</v>
      </c>
      <c r="J6623" t="s">
        <v>137</v>
      </c>
      <c r="K6623" t="s">
        <v>138</v>
      </c>
      <c r="L6623" t="s">
        <v>18396</v>
      </c>
      <c r="M6623" t="s">
        <v>18397</v>
      </c>
      <c r="N6623">
        <v>0.45861111100000002</v>
      </c>
      <c r="O6623">
        <v>0</v>
      </c>
      <c r="P6623">
        <v>48</v>
      </c>
      <c r="Q6623">
        <v>0</v>
      </c>
      <c r="R6623">
        <v>0</v>
      </c>
      <c r="S6623">
        <v>0</v>
      </c>
      <c r="T6623">
        <v>2</v>
      </c>
      <c r="U6623">
        <v>0</v>
      </c>
      <c r="V6623">
        <v>0</v>
      </c>
      <c r="W6623">
        <v>0</v>
      </c>
      <c r="X6623">
        <v>20.108509325469292</v>
      </c>
      <c r="Y6623">
        <v>0</v>
      </c>
      <c r="Z6623">
        <v>0</v>
      </c>
      <c r="AA6623">
        <v>0</v>
      </c>
      <c r="AB6623">
        <v>0.7232687592</v>
      </c>
      <c r="AC6623">
        <v>0</v>
      </c>
      <c r="AD6623">
        <v>0</v>
      </c>
      <c r="AE6623">
        <v>20.831778084669292</v>
      </c>
    </row>
    <row r="6624" spans="1:31" x14ac:dyDescent="0.3">
      <c r="A6624">
        <v>2703588</v>
      </c>
      <c r="B6624">
        <v>1</v>
      </c>
      <c r="C6624" t="s">
        <v>81</v>
      </c>
      <c r="D6624" t="s">
        <v>117</v>
      </c>
      <c r="E6624" t="s">
        <v>132</v>
      </c>
      <c r="F6624" t="s">
        <v>18398</v>
      </c>
      <c r="G6624" t="s">
        <v>134</v>
      </c>
      <c r="H6624" t="s">
        <v>135</v>
      </c>
      <c r="I6624" t="s">
        <v>169</v>
      </c>
      <c r="J6624" t="s">
        <v>137</v>
      </c>
      <c r="K6624" t="s">
        <v>138</v>
      </c>
      <c r="L6624" t="s">
        <v>18399</v>
      </c>
      <c r="M6624" t="s">
        <v>18400</v>
      </c>
      <c r="N6624">
        <v>1.388888E-3</v>
      </c>
      <c r="O6624">
        <v>0</v>
      </c>
      <c r="P6624">
        <v>227</v>
      </c>
      <c r="Q6624">
        <v>0</v>
      </c>
      <c r="R6624">
        <v>83</v>
      </c>
      <c r="S6624">
        <v>0</v>
      </c>
      <c r="T6624">
        <v>18</v>
      </c>
      <c r="U6624">
        <v>0</v>
      </c>
      <c r="V6624">
        <v>0</v>
      </c>
      <c r="W6624">
        <v>0</v>
      </c>
      <c r="X6624">
        <v>3.5924740151867932E-2</v>
      </c>
      <c r="Y6624">
        <v>0</v>
      </c>
      <c r="Z6624">
        <v>7.922386955688334E-3</v>
      </c>
      <c r="AA6624">
        <v>0</v>
      </c>
      <c r="AB6624">
        <v>5.9059490556833327E-3</v>
      </c>
      <c r="AC6624">
        <v>0</v>
      </c>
      <c r="AD6624">
        <v>0</v>
      </c>
      <c r="AE6624">
        <v>4.9753076163239603E-2</v>
      </c>
    </row>
    <row r="6625" spans="1:31" x14ac:dyDescent="0.3">
      <c r="A6625">
        <v>2703495</v>
      </c>
      <c r="B6625">
        <v>1</v>
      </c>
      <c r="C6625" t="s">
        <v>81</v>
      </c>
      <c r="D6625" t="s">
        <v>128</v>
      </c>
      <c r="E6625" t="s">
        <v>132</v>
      </c>
      <c r="F6625" t="s">
        <v>8327</v>
      </c>
      <c r="G6625" t="s">
        <v>134</v>
      </c>
      <c r="H6625" t="s">
        <v>135</v>
      </c>
      <c r="I6625" t="s">
        <v>136</v>
      </c>
      <c r="J6625" t="s">
        <v>137</v>
      </c>
      <c r="K6625" t="s">
        <v>138</v>
      </c>
      <c r="L6625" t="s">
        <v>18401</v>
      </c>
      <c r="M6625" t="s">
        <v>18402</v>
      </c>
      <c r="N6625">
        <v>2.2541666660000002</v>
      </c>
      <c r="O6625">
        <v>3</v>
      </c>
      <c r="P6625">
        <v>220</v>
      </c>
      <c r="Q6625">
        <v>1</v>
      </c>
      <c r="R6625">
        <v>3</v>
      </c>
      <c r="S6625">
        <v>3</v>
      </c>
      <c r="T6625">
        <v>23</v>
      </c>
      <c r="U6625">
        <v>2</v>
      </c>
      <c r="V6625">
        <v>0</v>
      </c>
      <c r="W6625">
        <v>1.2294927924050001</v>
      </c>
      <c r="X6625">
        <v>108.57723756740516</v>
      </c>
      <c r="Y6625">
        <v>0.28149582976766668</v>
      </c>
      <c r="Z6625">
        <v>3.9166095684078694</v>
      </c>
      <c r="AA6625">
        <v>148.38695912257415</v>
      </c>
      <c r="AB6625">
        <v>32.021087848998469</v>
      </c>
      <c r="AC6625">
        <v>129.22096906949037</v>
      </c>
      <c r="AD6625">
        <v>0</v>
      </c>
      <c r="AE6625">
        <v>423.63385179904867</v>
      </c>
    </row>
    <row r="6626" spans="1:31" x14ac:dyDescent="0.3">
      <c r="A6626">
        <v>2703517</v>
      </c>
      <c r="B6626">
        <v>1</v>
      </c>
      <c r="C6626" t="s">
        <v>81</v>
      </c>
      <c r="D6626" t="s">
        <v>128</v>
      </c>
      <c r="E6626" t="s">
        <v>160</v>
      </c>
      <c r="F6626" t="s">
        <v>18069</v>
      </c>
      <c r="G6626" t="s">
        <v>134</v>
      </c>
      <c r="H6626" t="s">
        <v>135</v>
      </c>
      <c r="I6626" t="s">
        <v>136</v>
      </c>
      <c r="J6626" t="s">
        <v>137</v>
      </c>
      <c r="K6626" t="s">
        <v>138</v>
      </c>
      <c r="L6626" t="s">
        <v>18403</v>
      </c>
      <c r="M6626" t="s">
        <v>18404</v>
      </c>
      <c r="N6626">
        <v>1.2741666659999999</v>
      </c>
      <c r="O6626">
        <v>0</v>
      </c>
      <c r="P6626">
        <v>0</v>
      </c>
      <c r="Q6626">
        <v>0</v>
      </c>
      <c r="R6626">
        <v>0</v>
      </c>
      <c r="S6626">
        <v>2</v>
      </c>
      <c r="T6626">
        <v>0</v>
      </c>
      <c r="U6626">
        <v>1</v>
      </c>
      <c r="V6626">
        <v>0</v>
      </c>
      <c r="W6626">
        <v>0</v>
      </c>
      <c r="X6626">
        <v>0</v>
      </c>
      <c r="Y6626">
        <v>0</v>
      </c>
      <c r="Z6626">
        <v>0</v>
      </c>
      <c r="AA6626">
        <v>138.87602519389316</v>
      </c>
      <c r="AB6626">
        <v>0</v>
      </c>
      <c r="AC6626">
        <v>992.20725086631865</v>
      </c>
      <c r="AD6626">
        <v>0</v>
      </c>
      <c r="AE6626">
        <v>1131.0832760602118</v>
      </c>
    </row>
    <row r="6627" spans="1:31" x14ac:dyDescent="0.3">
      <c r="A6627">
        <v>2703529</v>
      </c>
      <c r="B6627">
        <v>1</v>
      </c>
      <c r="C6627" t="s">
        <v>81</v>
      </c>
      <c r="D6627" t="s">
        <v>128</v>
      </c>
      <c r="E6627" t="s">
        <v>141</v>
      </c>
      <c r="F6627" t="s">
        <v>18405</v>
      </c>
      <c r="G6627" t="s">
        <v>134</v>
      </c>
      <c r="H6627" t="s">
        <v>135</v>
      </c>
      <c r="I6627" t="s">
        <v>136</v>
      </c>
      <c r="J6627" t="s">
        <v>137</v>
      </c>
      <c r="K6627" t="s">
        <v>138</v>
      </c>
      <c r="L6627" t="s">
        <v>18406</v>
      </c>
      <c r="M6627" t="s">
        <v>18407</v>
      </c>
      <c r="N6627">
        <v>1.7836111109999999</v>
      </c>
      <c r="O6627">
        <v>73</v>
      </c>
      <c r="P6627">
        <v>7983</v>
      </c>
      <c r="Q6627">
        <v>574</v>
      </c>
      <c r="R6627">
        <v>391</v>
      </c>
      <c r="S6627">
        <v>84</v>
      </c>
      <c r="T6627">
        <v>760</v>
      </c>
      <c r="U6627">
        <v>36</v>
      </c>
      <c r="V6627">
        <v>48</v>
      </c>
      <c r="W6627">
        <v>53.190688134387663</v>
      </c>
      <c r="X6627">
        <v>2331.2444209549299</v>
      </c>
      <c r="Y6627">
        <v>614.97602947740359</v>
      </c>
      <c r="Z6627">
        <v>333.26809016399028</v>
      </c>
      <c r="AA6627">
        <v>1935.8058562826357</v>
      </c>
      <c r="AB6627">
        <v>1594.768315676587</v>
      </c>
      <c r="AC6627">
        <v>10448.910699717648</v>
      </c>
      <c r="AD6627">
        <v>4232.8404042137081</v>
      </c>
      <c r="AE6627">
        <v>21545.004504621291</v>
      </c>
    </row>
    <row r="6628" spans="1:31" x14ac:dyDescent="0.3">
      <c r="A6628">
        <v>2703543</v>
      </c>
      <c r="B6628">
        <v>1</v>
      </c>
      <c r="C6628" t="s">
        <v>81</v>
      </c>
      <c r="D6628" t="s">
        <v>122</v>
      </c>
      <c r="E6628" t="s">
        <v>145</v>
      </c>
      <c r="F6628" t="s">
        <v>18408</v>
      </c>
      <c r="G6628" t="s">
        <v>165</v>
      </c>
      <c r="H6628" t="s">
        <v>135</v>
      </c>
      <c r="I6628" t="s">
        <v>136</v>
      </c>
      <c r="J6628" t="s">
        <v>137</v>
      </c>
      <c r="K6628" t="s">
        <v>166</v>
      </c>
      <c r="L6628" t="s">
        <v>18409</v>
      </c>
      <c r="M6628" t="s">
        <v>18410</v>
      </c>
      <c r="N6628">
        <v>1.9680555550000001</v>
      </c>
      <c r="O6628">
        <v>0</v>
      </c>
      <c r="P6628">
        <v>1454</v>
      </c>
      <c r="Q6628">
        <v>0</v>
      </c>
      <c r="R6628">
        <v>0</v>
      </c>
      <c r="S6628">
        <v>3</v>
      </c>
      <c r="T6628">
        <v>89</v>
      </c>
      <c r="U6628">
        <v>0</v>
      </c>
      <c r="V6628">
        <v>0</v>
      </c>
      <c r="W6628">
        <v>0</v>
      </c>
      <c r="X6628">
        <v>459.90029781654471</v>
      </c>
      <c r="Y6628">
        <v>0</v>
      </c>
      <c r="Z6628">
        <v>0</v>
      </c>
      <c r="AA6628">
        <v>45.1545156425084</v>
      </c>
      <c r="AB6628">
        <v>146.13584686514412</v>
      </c>
      <c r="AC6628">
        <v>0</v>
      </c>
      <c r="AD6628">
        <v>0</v>
      </c>
      <c r="AE6628">
        <v>651.19066032419721</v>
      </c>
    </row>
    <row r="6629" spans="1:31" x14ac:dyDescent="0.3">
      <c r="A6629">
        <v>2703546</v>
      </c>
      <c r="B6629">
        <v>1</v>
      </c>
      <c r="C6629" t="s">
        <v>81</v>
      </c>
      <c r="D6629" t="s">
        <v>127</v>
      </c>
      <c r="E6629" t="s">
        <v>213</v>
      </c>
      <c r="F6629" t="s">
        <v>18411</v>
      </c>
      <c r="G6629" t="s">
        <v>215</v>
      </c>
      <c r="H6629" t="s">
        <v>187</v>
      </c>
      <c r="I6629" t="s">
        <v>136</v>
      </c>
      <c r="J6629" t="s">
        <v>137</v>
      </c>
      <c r="K6629" t="s">
        <v>138</v>
      </c>
      <c r="L6629" t="s">
        <v>18412</v>
      </c>
      <c r="M6629" t="s">
        <v>18413</v>
      </c>
      <c r="N6629">
        <v>1.414722222</v>
      </c>
      <c r="O6629">
        <v>0</v>
      </c>
      <c r="P6629">
        <v>7</v>
      </c>
      <c r="Q6629">
        <v>0</v>
      </c>
      <c r="R6629">
        <v>0</v>
      </c>
      <c r="S6629">
        <v>0</v>
      </c>
      <c r="T6629">
        <v>0</v>
      </c>
      <c r="U6629">
        <v>0</v>
      </c>
      <c r="V6629">
        <v>0</v>
      </c>
      <c r="W6629">
        <v>0</v>
      </c>
      <c r="X6629">
        <v>1.5775097555245163</v>
      </c>
      <c r="Y6629">
        <v>0</v>
      </c>
      <c r="Z6629">
        <v>0</v>
      </c>
      <c r="AA6629">
        <v>0</v>
      </c>
      <c r="AB6629">
        <v>0</v>
      </c>
      <c r="AC6629">
        <v>0</v>
      </c>
      <c r="AD6629">
        <v>0</v>
      </c>
      <c r="AE6629">
        <v>1.5775097555245163</v>
      </c>
    </row>
    <row r="6630" spans="1:31" x14ac:dyDescent="0.3">
      <c r="A6630">
        <v>2703570</v>
      </c>
      <c r="B6630">
        <v>1</v>
      </c>
      <c r="C6630" t="s">
        <v>81</v>
      </c>
      <c r="D6630" t="s">
        <v>121</v>
      </c>
      <c r="E6630" t="s">
        <v>244</v>
      </c>
      <c r="F6630" t="s">
        <v>18414</v>
      </c>
      <c r="G6630" t="s">
        <v>186</v>
      </c>
      <c r="H6630" t="s">
        <v>187</v>
      </c>
      <c r="I6630" t="s">
        <v>136</v>
      </c>
      <c r="J6630" t="s">
        <v>137</v>
      </c>
      <c r="K6630" t="s">
        <v>138</v>
      </c>
      <c r="L6630" t="s">
        <v>18415</v>
      </c>
      <c r="M6630" t="s">
        <v>18416</v>
      </c>
      <c r="N6630">
        <v>2.028611111</v>
      </c>
      <c r="O6630">
        <v>0</v>
      </c>
      <c r="P6630">
        <v>16</v>
      </c>
      <c r="Q6630">
        <v>0</v>
      </c>
      <c r="R6630">
        <v>0</v>
      </c>
      <c r="S6630">
        <v>0</v>
      </c>
      <c r="T6630">
        <v>0</v>
      </c>
      <c r="U6630">
        <v>0</v>
      </c>
      <c r="V6630">
        <v>0</v>
      </c>
      <c r="W6630">
        <v>0</v>
      </c>
      <c r="X6630">
        <v>3.0991201314211212</v>
      </c>
      <c r="Y6630">
        <v>0</v>
      </c>
      <c r="Z6630">
        <v>0</v>
      </c>
      <c r="AA6630">
        <v>0</v>
      </c>
      <c r="AB6630">
        <v>0</v>
      </c>
      <c r="AC6630">
        <v>0</v>
      </c>
      <c r="AD6630">
        <v>0</v>
      </c>
      <c r="AE6630">
        <v>3.0991201314211212</v>
      </c>
    </row>
    <row r="6631" spans="1:31" x14ac:dyDescent="0.3">
      <c r="A6631">
        <v>2703580</v>
      </c>
      <c r="B6631">
        <v>1</v>
      </c>
      <c r="C6631" t="s">
        <v>80</v>
      </c>
      <c r="D6631" t="s">
        <v>100</v>
      </c>
      <c r="E6631" t="s">
        <v>213</v>
      </c>
      <c r="F6631" t="s">
        <v>18417</v>
      </c>
      <c r="G6631" t="s">
        <v>831</v>
      </c>
      <c r="H6631" t="s">
        <v>187</v>
      </c>
      <c r="I6631" t="s">
        <v>136</v>
      </c>
      <c r="J6631" t="s">
        <v>137</v>
      </c>
      <c r="K6631" t="s">
        <v>138</v>
      </c>
      <c r="L6631" t="s">
        <v>18418</v>
      </c>
      <c r="M6631" t="s">
        <v>18419</v>
      </c>
      <c r="N6631">
        <v>1.5205555550000001</v>
      </c>
      <c r="O6631">
        <v>0</v>
      </c>
      <c r="P6631">
        <v>1</v>
      </c>
      <c r="Q6631">
        <v>0</v>
      </c>
      <c r="R6631">
        <v>0</v>
      </c>
      <c r="S6631">
        <v>0</v>
      </c>
      <c r="T6631">
        <v>0</v>
      </c>
      <c r="U6631">
        <v>0</v>
      </c>
      <c r="V6631">
        <v>0</v>
      </c>
      <c r="W6631">
        <v>0</v>
      </c>
      <c r="X6631">
        <v>0.41925534620796179</v>
      </c>
      <c r="Y6631">
        <v>0</v>
      </c>
      <c r="Z6631">
        <v>0</v>
      </c>
      <c r="AA6631">
        <v>0</v>
      </c>
      <c r="AB6631">
        <v>0</v>
      </c>
      <c r="AC6631">
        <v>0</v>
      </c>
      <c r="AD6631">
        <v>0</v>
      </c>
      <c r="AE6631">
        <v>0.41925534620796179</v>
      </c>
    </row>
    <row r="6632" spans="1:31" x14ac:dyDescent="0.3">
      <c r="A6632">
        <v>2703582</v>
      </c>
      <c r="B6632">
        <v>1</v>
      </c>
      <c r="C6632" t="s">
        <v>80</v>
      </c>
      <c r="D6632" t="s">
        <v>104</v>
      </c>
      <c r="E6632" t="s">
        <v>132</v>
      </c>
      <c r="F6632" t="s">
        <v>1874</v>
      </c>
      <c r="G6632" t="s">
        <v>134</v>
      </c>
      <c r="H6632" t="s">
        <v>135</v>
      </c>
      <c r="I6632" t="s">
        <v>136</v>
      </c>
      <c r="J6632" t="s">
        <v>137</v>
      </c>
      <c r="K6632" t="s">
        <v>138</v>
      </c>
      <c r="L6632" t="s">
        <v>18420</v>
      </c>
      <c r="M6632" t="s">
        <v>18421</v>
      </c>
      <c r="N6632">
        <v>9.9722221999999999E-2</v>
      </c>
      <c r="O6632">
        <v>0</v>
      </c>
      <c r="P6632">
        <v>3</v>
      </c>
      <c r="Q6632">
        <v>3</v>
      </c>
      <c r="R6632">
        <v>40</v>
      </c>
      <c r="S6632">
        <v>11</v>
      </c>
      <c r="T6632">
        <v>15</v>
      </c>
      <c r="U6632">
        <v>1</v>
      </c>
      <c r="V6632">
        <v>0</v>
      </c>
      <c r="W6632">
        <v>0</v>
      </c>
      <c r="X6632">
        <v>9.0939608841845848E-2</v>
      </c>
      <c r="Y6632">
        <v>0.39586970851168446</v>
      </c>
      <c r="Z6632">
        <v>3.4268403960750926</v>
      </c>
      <c r="AA6632">
        <v>5.3291367264051921</v>
      </c>
      <c r="AB6632">
        <v>1.5481594877637133</v>
      </c>
      <c r="AC6632">
        <v>0</v>
      </c>
      <c r="AD6632">
        <v>0</v>
      </c>
      <c r="AE6632">
        <v>10.790945927597528</v>
      </c>
    </row>
    <row r="6633" spans="1:31" x14ac:dyDescent="0.3">
      <c r="A6633">
        <v>2703597</v>
      </c>
      <c r="B6633">
        <v>1</v>
      </c>
      <c r="C6633" t="s">
        <v>81</v>
      </c>
      <c r="D6633" t="s">
        <v>126</v>
      </c>
      <c r="E6633" t="s">
        <v>132</v>
      </c>
      <c r="F6633" t="s">
        <v>17896</v>
      </c>
      <c r="G6633" t="s">
        <v>134</v>
      </c>
      <c r="H6633" t="s">
        <v>135</v>
      </c>
      <c r="I6633" t="s">
        <v>136</v>
      </c>
      <c r="J6633" t="s">
        <v>137</v>
      </c>
      <c r="K6633" t="s">
        <v>138</v>
      </c>
      <c r="L6633" t="s">
        <v>18422</v>
      </c>
      <c r="M6633" t="s">
        <v>18423</v>
      </c>
      <c r="N6633">
        <v>1.408055555</v>
      </c>
      <c r="O6633">
        <v>3</v>
      </c>
      <c r="P6633">
        <v>364</v>
      </c>
      <c r="Q6633">
        <v>5</v>
      </c>
      <c r="R6633">
        <v>112</v>
      </c>
      <c r="S6633">
        <v>1</v>
      </c>
      <c r="T6633">
        <v>12</v>
      </c>
      <c r="U6633">
        <v>0</v>
      </c>
      <c r="V6633">
        <v>0</v>
      </c>
      <c r="W6633">
        <v>0.84217290021500002</v>
      </c>
      <c r="X6633">
        <v>31.971995217636195</v>
      </c>
      <c r="Y6633">
        <v>42.01982456817916</v>
      </c>
      <c r="Z6633">
        <v>11.92241126124169</v>
      </c>
      <c r="AA6633">
        <v>15.342436559800323</v>
      </c>
      <c r="AB6633">
        <v>6.9947904829250007E-2</v>
      </c>
      <c r="AC6633">
        <v>0</v>
      </c>
      <c r="AD6633">
        <v>0</v>
      </c>
      <c r="AE6633">
        <v>102.16878841190162</v>
      </c>
    </row>
    <row r="6634" spans="1:31" x14ac:dyDescent="0.3">
      <c r="A6634">
        <v>2703609</v>
      </c>
      <c r="B6634">
        <v>1</v>
      </c>
      <c r="C6634" t="s">
        <v>80</v>
      </c>
      <c r="D6634" t="s">
        <v>96</v>
      </c>
      <c r="E6634" t="s">
        <v>184</v>
      </c>
      <c r="F6634" t="s">
        <v>18424</v>
      </c>
      <c r="G6634" t="s">
        <v>186</v>
      </c>
      <c r="H6634" t="s">
        <v>187</v>
      </c>
      <c r="I6634" t="s">
        <v>136</v>
      </c>
      <c r="J6634" t="s">
        <v>137</v>
      </c>
      <c r="K6634" t="s">
        <v>138</v>
      </c>
      <c r="L6634" t="s">
        <v>18425</v>
      </c>
      <c r="M6634" t="s">
        <v>18426</v>
      </c>
      <c r="N6634">
        <v>1.388055555</v>
      </c>
      <c r="O6634">
        <v>0</v>
      </c>
      <c r="P6634">
        <v>34</v>
      </c>
      <c r="Q6634">
        <v>0</v>
      </c>
      <c r="R6634">
        <v>0</v>
      </c>
      <c r="S6634">
        <v>0</v>
      </c>
      <c r="T6634">
        <v>1</v>
      </c>
      <c r="U6634">
        <v>0</v>
      </c>
      <c r="V6634">
        <v>0</v>
      </c>
      <c r="W6634">
        <v>0</v>
      </c>
      <c r="X6634">
        <v>5.597164074135172</v>
      </c>
      <c r="Y6634">
        <v>0</v>
      </c>
      <c r="Z6634">
        <v>0</v>
      </c>
      <c r="AA6634">
        <v>0</v>
      </c>
      <c r="AB6634">
        <v>2.949035350785945</v>
      </c>
      <c r="AC6634">
        <v>0</v>
      </c>
      <c r="AD6634">
        <v>0</v>
      </c>
      <c r="AE6634">
        <v>8.5461994249211166</v>
      </c>
    </row>
    <row r="6635" spans="1:31" x14ac:dyDescent="0.3">
      <c r="A6635">
        <v>2703615</v>
      </c>
      <c r="B6635">
        <v>1</v>
      </c>
      <c r="C6635" t="s">
        <v>80</v>
      </c>
      <c r="D6635" t="s">
        <v>100</v>
      </c>
      <c r="E6635" t="s">
        <v>145</v>
      </c>
      <c r="F6635" t="s">
        <v>18427</v>
      </c>
      <c r="G6635" t="s">
        <v>176</v>
      </c>
      <c r="H6635" t="s">
        <v>135</v>
      </c>
      <c r="I6635" t="s">
        <v>136</v>
      </c>
      <c r="J6635" t="s">
        <v>137</v>
      </c>
      <c r="K6635" t="s">
        <v>138</v>
      </c>
      <c r="L6635" t="s">
        <v>18428</v>
      </c>
      <c r="M6635" t="s">
        <v>18429</v>
      </c>
      <c r="N6635">
        <v>0.86805555499999998</v>
      </c>
      <c r="O6635">
        <v>0</v>
      </c>
      <c r="P6635">
        <v>171</v>
      </c>
      <c r="Q6635">
        <v>0</v>
      </c>
      <c r="R6635">
        <v>11</v>
      </c>
      <c r="S6635">
        <v>0</v>
      </c>
      <c r="T6635">
        <v>6</v>
      </c>
      <c r="U6635">
        <v>0</v>
      </c>
      <c r="V6635">
        <v>0</v>
      </c>
      <c r="W6635">
        <v>0</v>
      </c>
      <c r="X6635">
        <v>31.410240150798671</v>
      </c>
      <c r="Y6635">
        <v>0</v>
      </c>
      <c r="Z6635">
        <v>4.0558833686811555</v>
      </c>
      <c r="AA6635">
        <v>0</v>
      </c>
      <c r="AB6635">
        <v>1.126762913459739</v>
      </c>
      <c r="AC6635">
        <v>0</v>
      </c>
      <c r="AD6635">
        <v>0</v>
      </c>
      <c r="AE6635">
        <v>36.592886432939565</v>
      </c>
    </row>
    <row r="6636" spans="1:31" x14ac:dyDescent="0.3">
      <c r="A6636">
        <v>2703657</v>
      </c>
      <c r="B6636">
        <v>1</v>
      </c>
      <c r="C6636" t="s">
        <v>81</v>
      </c>
      <c r="D6636" t="s">
        <v>123</v>
      </c>
      <c r="E6636" t="s">
        <v>145</v>
      </c>
      <c r="F6636" t="s">
        <v>18430</v>
      </c>
      <c r="G6636" t="s">
        <v>134</v>
      </c>
      <c r="H6636" t="s">
        <v>135</v>
      </c>
      <c r="I6636" t="s">
        <v>136</v>
      </c>
      <c r="J6636" t="s">
        <v>137</v>
      </c>
      <c r="K6636" t="s">
        <v>138</v>
      </c>
      <c r="L6636" t="s">
        <v>18431</v>
      </c>
      <c r="M6636" t="s">
        <v>18432</v>
      </c>
      <c r="N6636">
        <v>0.68777777699999998</v>
      </c>
      <c r="O6636">
        <v>0</v>
      </c>
      <c r="P6636">
        <v>1</v>
      </c>
      <c r="Q6636">
        <v>0</v>
      </c>
      <c r="R6636">
        <v>3</v>
      </c>
      <c r="S6636">
        <v>2</v>
      </c>
      <c r="T6636">
        <v>3</v>
      </c>
      <c r="U6636">
        <v>5</v>
      </c>
      <c r="V6636">
        <v>0</v>
      </c>
      <c r="W6636">
        <v>0</v>
      </c>
      <c r="X6636">
        <v>0</v>
      </c>
      <c r="Y6636">
        <v>0</v>
      </c>
      <c r="Z6636">
        <v>1.9721819736814012</v>
      </c>
      <c r="AA6636">
        <v>0</v>
      </c>
      <c r="AB6636">
        <v>11.616567075049943</v>
      </c>
      <c r="AC6636">
        <v>1017.8036306543172</v>
      </c>
      <c r="AD6636">
        <v>0</v>
      </c>
      <c r="AE6636">
        <v>1031.3923797030486</v>
      </c>
    </row>
    <row r="6637" spans="1:31" x14ac:dyDescent="0.3">
      <c r="A6637">
        <v>2703668</v>
      </c>
      <c r="B6637">
        <v>1</v>
      </c>
      <c r="C6637" t="s">
        <v>80</v>
      </c>
      <c r="D6637" t="s">
        <v>105</v>
      </c>
      <c r="E6637" t="s">
        <v>213</v>
      </c>
      <c r="F6637" t="s">
        <v>18433</v>
      </c>
      <c r="G6637" t="s">
        <v>215</v>
      </c>
      <c r="H6637" t="s">
        <v>187</v>
      </c>
      <c r="I6637" t="s">
        <v>136</v>
      </c>
      <c r="J6637" t="s">
        <v>137</v>
      </c>
      <c r="K6637" t="s">
        <v>138</v>
      </c>
      <c r="L6637" t="s">
        <v>18434</v>
      </c>
      <c r="M6637" t="s">
        <v>18435</v>
      </c>
      <c r="N6637">
        <v>0.69583333300000005</v>
      </c>
      <c r="O6637">
        <v>0</v>
      </c>
      <c r="P6637">
        <v>44</v>
      </c>
      <c r="Q6637">
        <v>0</v>
      </c>
      <c r="R6637">
        <v>0</v>
      </c>
      <c r="S6637">
        <v>0</v>
      </c>
      <c r="T6637">
        <v>0</v>
      </c>
      <c r="U6637">
        <v>0</v>
      </c>
      <c r="V6637">
        <v>0</v>
      </c>
      <c r="W6637">
        <v>0</v>
      </c>
      <c r="X6637">
        <v>6.647044263400236</v>
      </c>
      <c r="Y6637">
        <v>0</v>
      </c>
      <c r="Z6637">
        <v>0</v>
      </c>
      <c r="AA6637">
        <v>0</v>
      </c>
      <c r="AB6637">
        <v>0</v>
      </c>
      <c r="AC6637">
        <v>0</v>
      </c>
      <c r="AD6637">
        <v>0</v>
      </c>
      <c r="AE6637">
        <v>6.647044263400236</v>
      </c>
    </row>
    <row r="6638" spans="1:31" x14ac:dyDescent="0.3">
      <c r="A6638">
        <v>2703681</v>
      </c>
      <c r="B6638">
        <v>1</v>
      </c>
      <c r="C6638" t="s">
        <v>81</v>
      </c>
      <c r="D6638" t="s">
        <v>118</v>
      </c>
      <c r="E6638" t="s">
        <v>184</v>
      </c>
      <c r="F6638" t="s">
        <v>18436</v>
      </c>
      <c r="G6638" t="s">
        <v>165</v>
      </c>
      <c r="H6638" t="s">
        <v>187</v>
      </c>
      <c r="I6638" t="s">
        <v>136</v>
      </c>
      <c r="J6638" t="s">
        <v>137</v>
      </c>
      <c r="K6638" t="s">
        <v>166</v>
      </c>
      <c r="L6638" t="s">
        <v>18437</v>
      </c>
      <c r="M6638" t="s">
        <v>18438</v>
      </c>
      <c r="N6638">
        <v>1.914722222</v>
      </c>
      <c r="O6638">
        <v>0</v>
      </c>
      <c r="P6638">
        <v>18</v>
      </c>
      <c r="Q6638">
        <v>0</v>
      </c>
      <c r="R6638">
        <v>0</v>
      </c>
      <c r="S6638">
        <v>0</v>
      </c>
      <c r="T6638">
        <v>0</v>
      </c>
      <c r="U6638">
        <v>0</v>
      </c>
      <c r="V6638">
        <v>0</v>
      </c>
      <c r="W6638">
        <v>0</v>
      </c>
      <c r="X6638">
        <v>6.7311452118005279</v>
      </c>
      <c r="Y6638">
        <v>0</v>
      </c>
      <c r="Z6638">
        <v>0</v>
      </c>
      <c r="AA6638">
        <v>0</v>
      </c>
      <c r="AB6638">
        <v>0</v>
      </c>
      <c r="AC6638">
        <v>0</v>
      </c>
      <c r="AD6638">
        <v>0</v>
      </c>
      <c r="AE6638">
        <v>6.7311452118005279</v>
      </c>
    </row>
    <row r="6639" spans="1:31" x14ac:dyDescent="0.3">
      <c r="A6639">
        <v>2703615</v>
      </c>
      <c r="B6639">
        <v>2</v>
      </c>
      <c r="C6639" t="s">
        <v>80</v>
      </c>
      <c r="D6639" t="s">
        <v>100</v>
      </c>
      <c r="E6639" t="s">
        <v>145</v>
      </c>
      <c r="F6639" t="s">
        <v>18439</v>
      </c>
      <c r="G6639" t="s">
        <v>176</v>
      </c>
      <c r="H6639" t="s">
        <v>135</v>
      </c>
      <c r="I6639" t="s">
        <v>136</v>
      </c>
      <c r="J6639" t="s">
        <v>137</v>
      </c>
      <c r="K6639" t="s">
        <v>138</v>
      </c>
      <c r="L6639" t="s">
        <v>18429</v>
      </c>
      <c r="M6639" t="s">
        <v>18440</v>
      </c>
      <c r="N6639">
        <v>0.59888888799999995</v>
      </c>
      <c r="O6639">
        <v>0</v>
      </c>
      <c r="P6639">
        <v>56</v>
      </c>
      <c r="Q6639">
        <v>3</v>
      </c>
      <c r="R6639">
        <v>116</v>
      </c>
      <c r="S6639">
        <v>2</v>
      </c>
      <c r="T6639">
        <v>22</v>
      </c>
      <c r="U6639">
        <v>0</v>
      </c>
      <c r="V6639">
        <v>0</v>
      </c>
      <c r="W6639">
        <v>0</v>
      </c>
      <c r="X6639">
        <v>11.61556374139545</v>
      </c>
      <c r="Y6639">
        <v>72.793419133461356</v>
      </c>
      <c r="Z6639">
        <v>79.969874887535653</v>
      </c>
      <c r="AA6639">
        <v>33.932813591536416</v>
      </c>
      <c r="AB6639">
        <v>12.376650108616369</v>
      </c>
      <c r="AC6639">
        <v>0</v>
      </c>
      <c r="AD6639">
        <v>0</v>
      </c>
      <c r="AE6639">
        <v>210.68832146254522</v>
      </c>
    </row>
    <row r="6640" spans="1:31" x14ac:dyDescent="0.3">
      <c r="A6640">
        <v>2703710</v>
      </c>
      <c r="B6640">
        <v>1</v>
      </c>
      <c r="C6640" t="s">
        <v>80</v>
      </c>
      <c r="D6640" t="s">
        <v>101</v>
      </c>
      <c r="E6640" t="s">
        <v>145</v>
      </c>
      <c r="F6640" t="s">
        <v>18441</v>
      </c>
      <c r="G6640" t="s">
        <v>2651</v>
      </c>
      <c r="H6640" t="s">
        <v>135</v>
      </c>
      <c r="I6640" t="s">
        <v>136</v>
      </c>
      <c r="J6640" t="s">
        <v>137</v>
      </c>
      <c r="K6640" t="s">
        <v>166</v>
      </c>
      <c r="L6640" t="s">
        <v>18442</v>
      </c>
      <c r="M6640" t="s">
        <v>18443</v>
      </c>
      <c r="N6640">
        <v>1.0847222219999999</v>
      </c>
      <c r="O6640">
        <v>0</v>
      </c>
      <c r="P6640">
        <v>215</v>
      </c>
      <c r="Q6640">
        <v>0</v>
      </c>
      <c r="R6640">
        <v>0</v>
      </c>
      <c r="S6640">
        <v>1</v>
      </c>
      <c r="T6640">
        <v>5</v>
      </c>
      <c r="U6640">
        <v>0</v>
      </c>
      <c r="V6640">
        <v>0</v>
      </c>
      <c r="W6640">
        <v>0</v>
      </c>
      <c r="X6640">
        <v>43.90698044300381</v>
      </c>
      <c r="Y6640">
        <v>0</v>
      </c>
      <c r="Z6640">
        <v>0</v>
      </c>
      <c r="AA6640">
        <v>19.751683562213721</v>
      </c>
      <c r="AB6640">
        <v>6.7098670000197922</v>
      </c>
      <c r="AC6640">
        <v>0</v>
      </c>
      <c r="AD6640">
        <v>0</v>
      </c>
      <c r="AE6640">
        <v>70.36853100523733</v>
      </c>
    </row>
    <row r="6641" spans="1:31" x14ac:dyDescent="0.3">
      <c r="A6641">
        <v>2703780</v>
      </c>
      <c r="B6641">
        <v>1</v>
      </c>
      <c r="C6641" t="s">
        <v>81</v>
      </c>
      <c r="D6641" t="s">
        <v>118</v>
      </c>
      <c r="E6641" t="s">
        <v>184</v>
      </c>
      <c r="F6641" t="s">
        <v>18444</v>
      </c>
      <c r="G6641" t="s">
        <v>186</v>
      </c>
      <c r="H6641" t="s">
        <v>187</v>
      </c>
      <c r="I6641" t="s">
        <v>136</v>
      </c>
      <c r="J6641" t="s">
        <v>137</v>
      </c>
      <c r="K6641" t="s">
        <v>138</v>
      </c>
      <c r="L6641" t="s">
        <v>18445</v>
      </c>
      <c r="M6641" t="s">
        <v>18446</v>
      </c>
      <c r="N6641">
        <v>0.39722222200000001</v>
      </c>
      <c r="O6641">
        <v>0</v>
      </c>
      <c r="P6641">
        <v>21</v>
      </c>
      <c r="Q6641">
        <v>0</v>
      </c>
      <c r="R6641">
        <v>1</v>
      </c>
      <c r="S6641">
        <v>0</v>
      </c>
      <c r="T6641">
        <v>2</v>
      </c>
      <c r="U6641">
        <v>0</v>
      </c>
      <c r="V6641">
        <v>0</v>
      </c>
      <c r="W6641">
        <v>0</v>
      </c>
      <c r="X6641">
        <v>2.0440426192367926</v>
      </c>
      <c r="Y6641">
        <v>0</v>
      </c>
      <c r="Z6641">
        <v>0.52286607427824605</v>
      </c>
      <c r="AA6641">
        <v>0</v>
      </c>
      <c r="AB6641">
        <v>2.7094073926681669E-2</v>
      </c>
      <c r="AC6641">
        <v>0</v>
      </c>
      <c r="AD6641">
        <v>0</v>
      </c>
      <c r="AE6641">
        <v>2.5940027674417205</v>
      </c>
    </row>
    <row r="6642" spans="1:31" x14ac:dyDescent="0.3">
      <c r="A6642">
        <v>2700333</v>
      </c>
      <c r="B6642">
        <v>1</v>
      </c>
      <c r="C6642" t="s">
        <v>80</v>
      </c>
      <c r="D6642" t="s">
        <v>101</v>
      </c>
      <c r="E6642" t="s">
        <v>213</v>
      </c>
      <c r="F6642" t="s">
        <v>18447</v>
      </c>
      <c r="G6642" t="s">
        <v>147</v>
      </c>
      <c r="H6642" t="s">
        <v>187</v>
      </c>
      <c r="I6642" t="s">
        <v>136</v>
      </c>
      <c r="J6642" t="s">
        <v>3</v>
      </c>
      <c r="K6642" t="s">
        <v>138</v>
      </c>
      <c r="L6642" t="s">
        <v>18448</v>
      </c>
      <c r="M6642" t="s">
        <v>18449</v>
      </c>
      <c r="N6642">
        <v>4.9461111109999996</v>
      </c>
      <c r="O6642">
        <v>0</v>
      </c>
      <c r="P6642">
        <v>1</v>
      </c>
      <c r="Q6642">
        <v>0</v>
      </c>
      <c r="R6642">
        <v>0</v>
      </c>
      <c r="S6642">
        <v>0</v>
      </c>
      <c r="T6642">
        <v>0</v>
      </c>
      <c r="U6642">
        <v>0</v>
      </c>
      <c r="V6642">
        <v>0</v>
      </c>
      <c r="W6642">
        <v>0</v>
      </c>
      <c r="X6642">
        <v>0.35644492679445239</v>
      </c>
      <c r="Y6642">
        <v>0</v>
      </c>
      <c r="Z6642">
        <v>0</v>
      </c>
      <c r="AA6642">
        <v>0</v>
      </c>
      <c r="AB6642">
        <v>0</v>
      </c>
      <c r="AC6642">
        <v>0</v>
      </c>
      <c r="AD6642">
        <v>0</v>
      </c>
      <c r="AE6642">
        <v>0.35644492679445239</v>
      </c>
    </row>
    <row r="6643" spans="1:31" x14ac:dyDescent="0.3">
      <c r="A6643">
        <v>2702734</v>
      </c>
      <c r="B6643">
        <v>1</v>
      </c>
      <c r="C6643" t="s">
        <v>81</v>
      </c>
      <c r="D6643" t="s">
        <v>127</v>
      </c>
      <c r="E6643" t="s">
        <v>160</v>
      </c>
      <c r="F6643" t="s">
        <v>3780</v>
      </c>
      <c r="G6643" t="s">
        <v>134</v>
      </c>
      <c r="H6643" t="s">
        <v>135</v>
      </c>
      <c r="I6643" t="s">
        <v>136</v>
      </c>
      <c r="J6643" t="s">
        <v>137</v>
      </c>
      <c r="K6643" t="s">
        <v>138</v>
      </c>
      <c r="L6643" t="s">
        <v>18450</v>
      </c>
      <c r="M6643" t="s">
        <v>18451</v>
      </c>
      <c r="N6643">
        <v>0.2525</v>
      </c>
      <c r="O6643">
        <v>0</v>
      </c>
      <c r="P6643">
        <v>0</v>
      </c>
      <c r="Q6643">
        <v>0</v>
      </c>
      <c r="R6643">
        <v>0</v>
      </c>
      <c r="S6643">
        <v>2</v>
      </c>
      <c r="T6643">
        <v>0</v>
      </c>
      <c r="U6643">
        <v>0</v>
      </c>
      <c r="V6643">
        <v>0</v>
      </c>
      <c r="W6643">
        <v>0</v>
      </c>
      <c r="X6643">
        <v>0</v>
      </c>
      <c r="Y6643">
        <v>0</v>
      </c>
      <c r="Z6643">
        <v>0</v>
      </c>
      <c r="AA6643">
        <v>587.19149792778603</v>
      </c>
      <c r="AB6643">
        <v>0</v>
      </c>
      <c r="AC6643">
        <v>0</v>
      </c>
      <c r="AD6643">
        <v>0</v>
      </c>
      <c r="AE6643">
        <v>587.19149792778603</v>
      </c>
    </row>
    <row r="6644" spans="1:31" x14ac:dyDescent="0.3">
      <c r="A6644">
        <v>2703518</v>
      </c>
      <c r="B6644">
        <v>1</v>
      </c>
      <c r="C6644" t="s">
        <v>80</v>
      </c>
      <c r="D6644" t="s">
        <v>85</v>
      </c>
      <c r="E6644" t="s">
        <v>244</v>
      </c>
      <c r="F6644" t="s">
        <v>18452</v>
      </c>
      <c r="G6644" t="s">
        <v>165</v>
      </c>
      <c r="H6644" t="s">
        <v>187</v>
      </c>
      <c r="I6644" t="s">
        <v>136</v>
      </c>
      <c r="J6644" t="s">
        <v>137</v>
      </c>
      <c r="K6644" t="s">
        <v>166</v>
      </c>
      <c r="L6644" t="s">
        <v>18453</v>
      </c>
      <c r="M6644" t="s">
        <v>18454</v>
      </c>
      <c r="N6644">
        <v>1.5666666659999999</v>
      </c>
      <c r="O6644">
        <v>0</v>
      </c>
      <c r="P6644">
        <v>683</v>
      </c>
      <c r="Q6644">
        <v>0</v>
      </c>
      <c r="R6644">
        <v>0</v>
      </c>
      <c r="S6644">
        <v>0</v>
      </c>
      <c r="T6644">
        <v>122</v>
      </c>
      <c r="U6644">
        <v>0</v>
      </c>
      <c r="V6644">
        <v>0</v>
      </c>
      <c r="W6644">
        <v>0</v>
      </c>
      <c r="X6644">
        <v>221.43504046089109</v>
      </c>
      <c r="Y6644">
        <v>0</v>
      </c>
      <c r="Z6644">
        <v>0</v>
      </c>
      <c r="AA6644">
        <v>0</v>
      </c>
      <c r="AB6644">
        <v>201.59008141836205</v>
      </c>
      <c r="AC6644">
        <v>0</v>
      </c>
      <c r="AD6644">
        <v>0</v>
      </c>
      <c r="AE6644">
        <v>423.02512187925311</v>
      </c>
    </row>
    <row r="6645" spans="1:31" x14ac:dyDescent="0.3">
      <c r="A6645">
        <v>2703591</v>
      </c>
      <c r="B6645">
        <v>1</v>
      </c>
      <c r="C6645" t="s">
        <v>80</v>
      </c>
      <c r="D6645" t="s">
        <v>104</v>
      </c>
      <c r="E6645" t="s">
        <v>145</v>
      </c>
      <c r="F6645" t="s">
        <v>8769</v>
      </c>
      <c r="G6645" t="s">
        <v>232</v>
      </c>
      <c r="H6645" t="s">
        <v>135</v>
      </c>
      <c r="I6645" t="s">
        <v>136</v>
      </c>
      <c r="J6645" t="s">
        <v>137</v>
      </c>
      <c r="K6645" t="s">
        <v>138</v>
      </c>
      <c r="L6645" t="s">
        <v>18455</v>
      </c>
      <c r="M6645" t="s">
        <v>18456</v>
      </c>
      <c r="N6645">
        <v>2.201944444</v>
      </c>
      <c r="O6645">
        <v>0</v>
      </c>
      <c r="P6645">
        <v>3</v>
      </c>
      <c r="Q6645">
        <v>3</v>
      </c>
      <c r="R6645">
        <v>20</v>
      </c>
      <c r="S6645">
        <v>7</v>
      </c>
      <c r="T6645">
        <v>6</v>
      </c>
      <c r="U6645">
        <v>0</v>
      </c>
      <c r="V6645">
        <v>0</v>
      </c>
      <c r="W6645">
        <v>0</v>
      </c>
      <c r="X6645">
        <v>1.9975914242035286</v>
      </c>
      <c r="Y6645">
        <v>8.872223083274422</v>
      </c>
      <c r="Z6645">
        <v>26.751079607116154</v>
      </c>
      <c r="AA6645">
        <v>98.603727361167032</v>
      </c>
      <c r="AB6645">
        <v>13.245645059480117</v>
      </c>
      <c r="AC6645">
        <v>0</v>
      </c>
      <c r="AD6645">
        <v>0</v>
      </c>
      <c r="AE6645">
        <v>149.47026653524125</v>
      </c>
    </row>
    <row r="6646" spans="1:31" x14ac:dyDescent="0.3">
      <c r="A6646">
        <v>2703654</v>
      </c>
      <c r="B6646">
        <v>1</v>
      </c>
      <c r="C6646" t="s">
        <v>81</v>
      </c>
      <c r="D6646" t="s">
        <v>123</v>
      </c>
      <c r="E6646" t="s">
        <v>132</v>
      </c>
      <c r="F6646" t="s">
        <v>18457</v>
      </c>
      <c r="G6646" t="s">
        <v>134</v>
      </c>
      <c r="H6646" t="s">
        <v>135</v>
      </c>
      <c r="I6646" t="s">
        <v>136</v>
      </c>
      <c r="J6646" t="s">
        <v>137</v>
      </c>
      <c r="K6646" t="s">
        <v>138</v>
      </c>
      <c r="L6646" t="s">
        <v>18458</v>
      </c>
      <c r="M6646" t="s">
        <v>18459</v>
      </c>
      <c r="N6646">
        <v>1.3719444439999999</v>
      </c>
      <c r="O6646">
        <v>0</v>
      </c>
      <c r="P6646">
        <v>6</v>
      </c>
      <c r="Q6646">
        <v>1</v>
      </c>
      <c r="R6646">
        <v>153</v>
      </c>
      <c r="S6646">
        <v>0</v>
      </c>
      <c r="T6646">
        <v>13</v>
      </c>
      <c r="U6646">
        <v>0</v>
      </c>
      <c r="V6646">
        <v>0</v>
      </c>
      <c r="W6646">
        <v>0</v>
      </c>
      <c r="X6646">
        <v>1.8908716194815207</v>
      </c>
      <c r="Y6646">
        <v>15.523683747408901</v>
      </c>
      <c r="Z6646">
        <v>57.164056929761685</v>
      </c>
      <c r="AA6646">
        <v>0</v>
      </c>
      <c r="AB6646">
        <v>3.2635622768272947</v>
      </c>
      <c r="AC6646">
        <v>0</v>
      </c>
      <c r="AD6646">
        <v>0</v>
      </c>
      <c r="AE6646">
        <v>77.842174573479411</v>
      </c>
    </row>
    <row r="6647" spans="1:31" x14ac:dyDescent="0.3">
      <c r="A6647">
        <v>2703660</v>
      </c>
      <c r="B6647">
        <v>1</v>
      </c>
      <c r="C6647" t="s">
        <v>80</v>
      </c>
      <c r="D6647" t="s">
        <v>96</v>
      </c>
      <c r="E6647" t="s">
        <v>184</v>
      </c>
      <c r="F6647" t="s">
        <v>18460</v>
      </c>
      <c r="G6647" t="s">
        <v>165</v>
      </c>
      <c r="H6647" t="s">
        <v>187</v>
      </c>
      <c r="I6647" t="s">
        <v>136</v>
      </c>
      <c r="J6647" t="s">
        <v>137</v>
      </c>
      <c r="K6647" t="s">
        <v>166</v>
      </c>
      <c r="L6647" t="s">
        <v>18461</v>
      </c>
      <c r="M6647" t="s">
        <v>18462</v>
      </c>
      <c r="N6647">
        <v>1.726111111</v>
      </c>
      <c r="O6647">
        <v>0</v>
      </c>
      <c r="P6647">
        <v>14</v>
      </c>
      <c r="Q6647">
        <v>0</v>
      </c>
      <c r="R6647">
        <v>0</v>
      </c>
      <c r="S6647">
        <v>0</v>
      </c>
      <c r="T6647">
        <v>3</v>
      </c>
      <c r="U6647">
        <v>0</v>
      </c>
      <c r="V6647">
        <v>0</v>
      </c>
      <c r="W6647">
        <v>0</v>
      </c>
      <c r="X6647">
        <v>11.324861844783454</v>
      </c>
      <c r="Y6647">
        <v>0</v>
      </c>
      <c r="Z6647">
        <v>0</v>
      </c>
      <c r="AA6647">
        <v>0</v>
      </c>
      <c r="AB6647">
        <v>2.8837729330799999</v>
      </c>
      <c r="AC6647">
        <v>0</v>
      </c>
      <c r="AD6647">
        <v>0</v>
      </c>
      <c r="AE6647">
        <v>14.208634777863454</v>
      </c>
    </row>
    <row r="6648" spans="1:31" x14ac:dyDescent="0.3">
      <c r="A6648">
        <v>2703690</v>
      </c>
      <c r="B6648">
        <v>1</v>
      </c>
      <c r="C6648" t="s">
        <v>80</v>
      </c>
      <c r="D6648" t="s">
        <v>104</v>
      </c>
      <c r="E6648" t="s">
        <v>213</v>
      </c>
      <c r="F6648" t="s">
        <v>18463</v>
      </c>
      <c r="G6648" t="s">
        <v>688</v>
      </c>
      <c r="H6648" t="s">
        <v>187</v>
      </c>
      <c r="I6648" t="s">
        <v>136</v>
      </c>
      <c r="J6648" t="s">
        <v>137</v>
      </c>
      <c r="K6648" t="s">
        <v>138</v>
      </c>
      <c r="L6648" t="s">
        <v>18464</v>
      </c>
      <c r="M6648" t="s">
        <v>18465</v>
      </c>
      <c r="N6648">
        <v>1.2138888880000001</v>
      </c>
      <c r="O6648">
        <v>0</v>
      </c>
      <c r="P6648">
        <v>1</v>
      </c>
      <c r="Q6648">
        <v>0</v>
      </c>
      <c r="R6648">
        <v>0</v>
      </c>
      <c r="S6648">
        <v>0</v>
      </c>
      <c r="T6648">
        <v>0</v>
      </c>
      <c r="U6648">
        <v>0</v>
      </c>
      <c r="V6648">
        <v>0</v>
      </c>
      <c r="W6648">
        <v>0</v>
      </c>
      <c r="X6648">
        <v>0.24886698000123053</v>
      </c>
      <c r="Y6648">
        <v>0</v>
      </c>
      <c r="Z6648">
        <v>0</v>
      </c>
      <c r="AA6648">
        <v>0</v>
      </c>
      <c r="AB6648">
        <v>0</v>
      </c>
      <c r="AC6648">
        <v>0</v>
      </c>
      <c r="AD6648">
        <v>0</v>
      </c>
      <c r="AE6648">
        <v>0.24886698000123053</v>
      </c>
    </row>
    <row r="6649" spans="1:31" x14ac:dyDescent="0.3">
      <c r="A6649">
        <v>2703713</v>
      </c>
      <c r="B6649">
        <v>1</v>
      </c>
      <c r="C6649" t="s">
        <v>80</v>
      </c>
      <c r="D6649" t="s">
        <v>83</v>
      </c>
      <c r="E6649" t="s">
        <v>213</v>
      </c>
      <c r="F6649" t="s">
        <v>18466</v>
      </c>
      <c r="G6649" t="s">
        <v>688</v>
      </c>
      <c r="H6649" t="s">
        <v>187</v>
      </c>
      <c r="I6649" t="s">
        <v>136</v>
      </c>
      <c r="J6649" t="s">
        <v>137</v>
      </c>
      <c r="K6649" t="s">
        <v>138</v>
      </c>
      <c r="L6649" t="s">
        <v>18467</v>
      </c>
      <c r="M6649" t="s">
        <v>18468</v>
      </c>
      <c r="N6649">
        <v>1.4536111110000001</v>
      </c>
      <c r="O6649">
        <v>0</v>
      </c>
      <c r="P6649">
        <v>1</v>
      </c>
      <c r="Q6649">
        <v>0</v>
      </c>
      <c r="R6649">
        <v>0</v>
      </c>
      <c r="S6649">
        <v>0</v>
      </c>
      <c r="T6649">
        <v>1</v>
      </c>
      <c r="U6649">
        <v>0</v>
      </c>
      <c r="V6649">
        <v>0</v>
      </c>
      <c r="W6649">
        <v>0</v>
      </c>
      <c r="X6649">
        <v>1.8242419854842216</v>
      </c>
      <c r="Y6649">
        <v>0</v>
      </c>
      <c r="Z6649">
        <v>0</v>
      </c>
      <c r="AA6649">
        <v>0</v>
      </c>
      <c r="AB6649">
        <v>1.9669845955907759</v>
      </c>
      <c r="AC6649">
        <v>0</v>
      </c>
      <c r="AD6649">
        <v>0</v>
      </c>
      <c r="AE6649">
        <v>3.7912265810749974</v>
      </c>
    </row>
    <row r="6650" spans="1:31" x14ac:dyDescent="0.3">
      <c r="A6650">
        <v>2703726</v>
      </c>
      <c r="B6650">
        <v>1</v>
      </c>
      <c r="C6650" t="s">
        <v>80</v>
      </c>
      <c r="D6650" t="s">
        <v>87</v>
      </c>
      <c r="E6650" t="s">
        <v>213</v>
      </c>
      <c r="F6650" t="s">
        <v>18469</v>
      </c>
      <c r="G6650" t="s">
        <v>215</v>
      </c>
      <c r="H6650" t="s">
        <v>187</v>
      </c>
      <c r="I6650" t="s">
        <v>136</v>
      </c>
      <c r="J6650" t="s">
        <v>137</v>
      </c>
      <c r="K6650" t="s">
        <v>138</v>
      </c>
      <c r="L6650" t="s">
        <v>18470</v>
      </c>
      <c r="M6650" t="s">
        <v>18471</v>
      </c>
      <c r="N6650">
        <v>1.4125000000000001</v>
      </c>
      <c r="O6650">
        <v>0</v>
      </c>
      <c r="P6650">
        <v>0</v>
      </c>
      <c r="Q6650">
        <v>0</v>
      </c>
      <c r="R6650">
        <v>0</v>
      </c>
      <c r="S6650">
        <v>0</v>
      </c>
      <c r="T6650">
        <v>1</v>
      </c>
      <c r="U6650">
        <v>0</v>
      </c>
      <c r="V6650">
        <v>0</v>
      </c>
      <c r="W6650">
        <v>0</v>
      </c>
      <c r="X6650">
        <v>0</v>
      </c>
      <c r="Y6650">
        <v>0</v>
      </c>
      <c r="Z6650">
        <v>0</v>
      </c>
      <c r="AA6650">
        <v>0</v>
      </c>
      <c r="AB6650">
        <v>0.95401724058707738</v>
      </c>
      <c r="AC6650">
        <v>0</v>
      </c>
      <c r="AD6650">
        <v>0</v>
      </c>
      <c r="AE6650">
        <v>0.95401724058707738</v>
      </c>
    </row>
    <row r="6651" spans="1:31" x14ac:dyDescent="0.3">
      <c r="A6651">
        <v>2703757</v>
      </c>
      <c r="B6651">
        <v>1</v>
      </c>
      <c r="C6651" t="s">
        <v>80</v>
      </c>
      <c r="D6651" t="s">
        <v>82</v>
      </c>
      <c r="E6651" t="s">
        <v>184</v>
      </c>
      <c r="F6651" t="s">
        <v>3539</v>
      </c>
      <c r="G6651" t="s">
        <v>1143</v>
      </c>
      <c r="H6651" t="s">
        <v>187</v>
      </c>
      <c r="I6651" t="s">
        <v>136</v>
      </c>
      <c r="J6651" t="s">
        <v>137</v>
      </c>
      <c r="K6651" t="s">
        <v>138</v>
      </c>
      <c r="L6651" t="s">
        <v>18472</v>
      </c>
      <c r="M6651" t="s">
        <v>18473</v>
      </c>
      <c r="N6651">
        <v>1.044444444</v>
      </c>
      <c r="O6651">
        <v>0</v>
      </c>
      <c r="P6651">
        <v>192</v>
      </c>
      <c r="Q6651">
        <v>0</v>
      </c>
      <c r="R6651">
        <v>0</v>
      </c>
      <c r="S6651">
        <v>0</v>
      </c>
      <c r="T6651">
        <v>19</v>
      </c>
      <c r="U6651">
        <v>0</v>
      </c>
      <c r="V6651">
        <v>0</v>
      </c>
      <c r="W6651">
        <v>0</v>
      </c>
      <c r="X6651">
        <v>33.53421566444343</v>
      </c>
      <c r="Y6651">
        <v>0</v>
      </c>
      <c r="Z6651">
        <v>0</v>
      </c>
      <c r="AA6651">
        <v>0</v>
      </c>
      <c r="AB6651">
        <v>9.1360185486809353</v>
      </c>
      <c r="AC6651">
        <v>0</v>
      </c>
      <c r="AD6651">
        <v>0</v>
      </c>
      <c r="AE6651">
        <v>42.670234213124367</v>
      </c>
    </row>
    <row r="6652" spans="1:31" x14ac:dyDescent="0.3">
      <c r="A6652">
        <v>2703759</v>
      </c>
      <c r="B6652">
        <v>1</v>
      </c>
      <c r="C6652" t="s">
        <v>80</v>
      </c>
      <c r="D6652" t="s">
        <v>82</v>
      </c>
      <c r="E6652" t="s">
        <v>184</v>
      </c>
      <c r="F6652" t="s">
        <v>18474</v>
      </c>
      <c r="G6652" t="s">
        <v>1143</v>
      </c>
      <c r="H6652" t="s">
        <v>187</v>
      </c>
      <c r="I6652" t="s">
        <v>136</v>
      </c>
      <c r="J6652" t="s">
        <v>137</v>
      </c>
      <c r="K6652" t="s">
        <v>138</v>
      </c>
      <c r="L6652" t="s">
        <v>18475</v>
      </c>
      <c r="M6652" t="s">
        <v>18476</v>
      </c>
      <c r="N6652">
        <v>0.91027777700000001</v>
      </c>
      <c r="O6652">
        <v>0</v>
      </c>
      <c r="P6652">
        <v>136</v>
      </c>
      <c r="Q6652">
        <v>0</v>
      </c>
      <c r="R6652">
        <v>0</v>
      </c>
      <c r="S6652">
        <v>0</v>
      </c>
      <c r="T6652">
        <v>10</v>
      </c>
      <c r="U6652">
        <v>0</v>
      </c>
      <c r="V6652">
        <v>0</v>
      </c>
      <c r="W6652">
        <v>0</v>
      </c>
      <c r="X6652">
        <v>20.308967280507495</v>
      </c>
      <c r="Y6652">
        <v>0</v>
      </c>
      <c r="Z6652">
        <v>0</v>
      </c>
      <c r="AA6652">
        <v>0</v>
      </c>
      <c r="AB6652">
        <v>5.3065010180712795</v>
      </c>
      <c r="AC6652">
        <v>0</v>
      </c>
      <c r="AD6652">
        <v>0</v>
      </c>
      <c r="AE6652">
        <v>25.615468298578776</v>
      </c>
    </row>
    <row r="6653" spans="1:31" x14ac:dyDescent="0.3">
      <c r="A6653">
        <v>2703763</v>
      </c>
      <c r="B6653">
        <v>1</v>
      </c>
      <c r="C6653" t="s">
        <v>81</v>
      </c>
      <c r="D6653" t="s">
        <v>113</v>
      </c>
      <c r="E6653" t="s">
        <v>145</v>
      </c>
      <c r="F6653" t="s">
        <v>18477</v>
      </c>
      <c r="G6653" t="s">
        <v>176</v>
      </c>
      <c r="H6653" t="s">
        <v>135</v>
      </c>
      <c r="I6653" t="s">
        <v>136</v>
      </c>
      <c r="J6653" t="s">
        <v>137</v>
      </c>
      <c r="K6653" t="s">
        <v>138</v>
      </c>
      <c r="L6653" t="s">
        <v>18478</v>
      </c>
      <c r="M6653" t="s">
        <v>18479</v>
      </c>
      <c r="N6653">
        <v>1.3561111109999999</v>
      </c>
      <c r="O6653">
        <v>0</v>
      </c>
      <c r="P6653">
        <v>233</v>
      </c>
      <c r="Q6653">
        <v>34</v>
      </c>
      <c r="R6653">
        <v>46</v>
      </c>
      <c r="S6653">
        <v>0</v>
      </c>
      <c r="T6653">
        <v>8</v>
      </c>
      <c r="U6653">
        <v>0</v>
      </c>
      <c r="V6653">
        <v>0</v>
      </c>
      <c r="W6653">
        <v>0</v>
      </c>
      <c r="X6653">
        <v>72.614462147705083</v>
      </c>
      <c r="Y6653">
        <v>12.169009485255573</v>
      </c>
      <c r="Z6653">
        <v>29.961923307765606</v>
      </c>
      <c r="AA6653">
        <v>0</v>
      </c>
      <c r="AB6653">
        <v>14.820459828426907</v>
      </c>
      <c r="AC6653">
        <v>0</v>
      </c>
      <c r="AD6653">
        <v>0</v>
      </c>
      <c r="AE6653">
        <v>129.56585476915316</v>
      </c>
    </row>
    <row r="6654" spans="1:31" x14ac:dyDescent="0.3">
      <c r="A6654">
        <v>2703787</v>
      </c>
      <c r="B6654">
        <v>1</v>
      </c>
      <c r="C6654" t="s">
        <v>81</v>
      </c>
      <c r="D6654" t="s">
        <v>119</v>
      </c>
      <c r="E6654" t="s">
        <v>184</v>
      </c>
      <c r="F6654" t="s">
        <v>18480</v>
      </c>
      <c r="G6654" t="s">
        <v>186</v>
      </c>
      <c r="H6654" t="s">
        <v>187</v>
      </c>
      <c r="I6654" t="s">
        <v>136</v>
      </c>
      <c r="J6654" t="s">
        <v>137</v>
      </c>
      <c r="K6654" t="s">
        <v>138</v>
      </c>
      <c r="L6654" t="s">
        <v>18481</v>
      </c>
      <c r="M6654" t="s">
        <v>18482</v>
      </c>
      <c r="N6654">
        <v>0.60194444400000002</v>
      </c>
      <c r="O6654">
        <v>0</v>
      </c>
      <c r="P6654">
        <v>37</v>
      </c>
      <c r="Q6654">
        <v>0</v>
      </c>
      <c r="R6654">
        <v>2</v>
      </c>
      <c r="S6654">
        <v>0</v>
      </c>
      <c r="T6654">
        <v>1</v>
      </c>
      <c r="U6654">
        <v>0</v>
      </c>
      <c r="V6654">
        <v>0</v>
      </c>
      <c r="W6654">
        <v>0</v>
      </c>
      <c r="X6654">
        <v>2.9547229406735167</v>
      </c>
      <c r="Y6654">
        <v>0</v>
      </c>
      <c r="Z6654">
        <v>8.69076495160781E-2</v>
      </c>
      <c r="AA6654">
        <v>0</v>
      </c>
      <c r="AB6654">
        <v>7.6084299153438575E-2</v>
      </c>
      <c r="AC6654">
        <v>0</v>
      </c>
      <c r="AD6654">
        <v>0</v>
      </c>
      <c r="AE6654">
        <v>3.1177148893430333</v>
      </c>
    </row>
    <row r="6655" spans="1:31" x14ac:dyDescent="0.3">
      <c r="A6655">
        <v>2703591</v>
      </c>
      <c r="B6655">
        <v>2</v>
      </c>
      <c r="C6655" t="s">
        <v>80</v>
      </c>
      <c r="D6655" t="s">
        <v>104</v>
      </c>
      <c r="E6655" t="s">
        <v>132</v>
      </c>
      <c r="F6655" t="s">
        <v>7162</v>
      </c>
      <c r="G6655" t="s">
        <v>232</v>
      </c>
      <c r="H6655" t="s">
        <v>135</v>
      </c>
      <c r="I6655" t="s">
        <v>136</v>
      </c>
      <c r="J6655" t="s">
        <v>137</v>
      </c>
      <c r="K6655" t="s">
        <v>138</v>
      </c>
      <c r="L6655" t="s">
        <v>18456</v>
      </c>
      <c r="M6655" t="s">
        <v>18483</v>
      </c>
      <c r="N6655">
        <v>0.51416666600000005</v>
      </c>
      <c r="O6655">
        <v>0</v>
      </c>
      <c r="P6655">
        <v>3</v>
      </c>
      <c r="Q6655">
        <v>3</v>
      </c>
      <c r="R6655">
        <v>40</v>
      </c>
      <c r="S6655">
        <v>11</v>
      </c>
      <c r="T6655">
        <v>15</v>
      </c>
      <c r="U6655">
        <v>1</v>
      </c>
      <c r="V6655">
        <v>0</v>
      </c>
      <c r="W6655">
        <v>0</v>
      </c>
      <c r="X6655">
        <v>0.46336768810801071</v>
      </c>
      <c r="Y6655">
        <v>2.1290880671882801</v>
      </c>
      <c r="Z6655">
        <v>20.03209420670866</v>
      </c>
      <c r="AA6655">
        <v>28.36816133980787</v>
      </c>
      <c r="AB6655">
        <v>8.533577464176032</v>
      </c>
      <c r="AC6655">
        <v>0</v>
      </c>
      <c r="AD6655">
        <v>0</v>
      </c>
      <c r="AE6655">
        <v>59.526288765988852</v>
      </c>
    </row>
    <row r="6656" spans="1:31" x14ac:dyDescent="0.3">
      <c r="A6656">
        <v>2700083</v>
      </c>
      <c r="B6656">
        <v>1</v>
      </c>
      <c r="C6656" t="s">
        <v>81</v>
      </c>
      <c r="D6656" t="s">
        <v>113</v>
      </c>
      <c r="E6656" t="s">
        <v>213</v>
      </c>
      <c r="F6656" t="s">
        <v>18484</v>
      </c>
      <c r="G6656" t="s">
        <v>147</v>
      </c>
      <c r="H6656" t="s">
        <v>187</v>
      </c>
      <c r="I6656" t="s">
        <v>136</v>
      </c>
      <c r="J6656" t="s">
        <v>3</v>
      </c>
      <c r="K6656" t="s">
        <v>138</v>
      </c>
      <c r="L6656" t="s">
        <v>18485</v>
      </c>
      <c r="M6656" t="s">
        <v>18486</v>
      </c>
      <c r="N6656">
        <v>4.4613888880000001</v>
      </c>
      <c r="O6656">
        <v>0</v>
      </c>
      <c r="P6656">
        <v>0</v>
      </c>
      <c r="Q6656">
        <v>0</v>
      </c>
      <c r="R6656">
        <v>0</v>
      </c>
      <c r="S6656">
        <v>0</v>
      </c>
      <c r="T6656">
        <v>1</v>
      </c>
      <c r="U6656">
        <v>0</v>
      </c>
      <c r="V6656">
        <v>0</v>
      </c>
      <c r="W6656">
        <v>0</v>
      </c>
      <c r="X6656">
        <v>0</v>
      </c>
      <c r="Y6656">
        <v>0</v>
      </c>
      <c r="Z6656">
        <v>0</v>
      </c>
      <c r="AA6656">
        <v>0</v>
      </c>
      <c r="AB6656">
        <v>7.3987988890399992</v>
      </c>
      <c r="AC6656">
        <v>0</v>
      </c>
      <c r="AD6656">
        <v>0</v>
      </c>
      <c r="AE6656">
        <v>7.3987988890399992</v>
      </c>
    </row>
    <row r="6657" spans="1:31" x14ac:dyDescent="0.3">
      <c r="A6657">
        <v>2702649</v>
      </c>
      <c r="B6657">
        <v>1</v>
      </c>
      <c r="C6657" t="s">
        <v>80</v>
      </c>
      <c r="D6657" t="s">
        <v>107</v>
      </c>
      <c r="E6657" t="s">
        <v>213</v>
      </c>
      <c r="F6657" t="s">
        <v>18487</v>
      </c>
      <c r="G6657" t="s">
        <v>688</v>
      </c>
      <c r="H6657" t="s">
        <v>187</v>
      </c>
      <c r="I6657" t="s">
        <v>136</v>
      </c>
      <c r="J6657" t="s">
        <v>137</v>
      </c>
      <c r="K6657" t="s">
        <v>138</v>
      </c>
      <c r="L6657" t="s">
        <v>18488</v>
      </c>
      <c r="M6657" t="s">
        <v>18489</v>
      </c>
      <c r="N6657">
        <v>2.7641666659999999</v>
      </c>
      <c r="O6657">
        <v>0</v>
      </c>
      <c r="P6657">
        <v>1</v>
      </c>
      <c r="Q6657">
        <v>0</v>
      </c>
      <c r="R6657">
        <v>0</v>
      </c>
      <c r="S6657">
        <v>0</v>
      </c>
      <c r="T6657">
        <v>0</v>
      </c>
      <c r="U6657">
        <v>0</v>
      </c>
      <c r="V6657">
        <v>0</v>
      </c>
      <c r="W6657">
        <v>0</v>
      </c>
      <c r="X6657">
        <v>0.52117519929250011</v>
      </c>
      <c r="Y6657">
        <v>0</v>
      </c>
      <c r="Z6657">
        <v>0</v>
      </c>
      <c r="AA6657">
        <v>0</v>
      </c>
      <c r="AB6657">
        <v>0</v>
      </c>
      <c r="AC6657">
        <v>0</v>
      </c>
      <c r="AD6657">
        <v>0</v>
      </c>
      <c r="AE6657">
        <v>0.52117519929250011</v>
      </c>
    </row>
    <row r="6658" spans="1:31" x14ac:dyDescent="0.3">
      <c r="A6658">
        <v>2702649</v>
      </c>
      <c r="B6658">
        <v>2</v>
      </c>
      <c r="C6658" t="s">
        <v>80</v>
      </c>
      <c r="D6658" t="s">
        <v>107</v>
      </c>
      <c r="E6658" t="s">
        <v>244</v>
      </c>
      <c r="F6658" t="s">
        <v>4723</v>
      </c>
      <c r="G6658" t="s">
        <v>688</v>
      </c>
      <c r="H6658" t="s">
        <v>187</v>
      </c>
      <c r="I6658" t="s">
        <v>136</v>
      </c>
      <c r="J6658" t="s">
        <v>137</v>
      </c>
      <c r="K6658" t="s">
        <v>138</v>
      </c>
      <c r="L6658" t="s">
        <v>18489</v>
      </c>
      <c r="M6658" t="s">
        <v>18490</v>
      </c>
      <c r="N6658">
        <v>0.54888888800000002</v>
      </c>
      <c r="O6658">
        <v>0</v>
      </c>
      <c r="P6658">
        <v>192</v>
      </c>
      <c r="Q6658">
        <v>0</v>
      </c>
      <c r="R6658">
        <v>0</v>
      </c>
      <c r="S6658">
        <v>0</v>
      </c>
      <c r="T6658">
        <v>4</v>
      </c>
      <c r="U6658">
        <v>0</v>
      </c>
      <c r="V6658">
        <v>0</v>
      </c>
      <c r="W6658">
        <v>0</v>
      </c>
      <c r="X6658">
        <v>11.769146128519894</v>
      </c>
      <c r="Y6658">
        <v>0</v>
      </c>
      <c r="Z6658">
        <v>0</v>
      </c>
      <c r="AA6658">
        <v>0</v>
      </c>
      <c r="AB6658">
        <v>2.5977665717460341</v>
      </c>
      <c r="AC6658">
        <v>0</v>
      </c>
      <c r="AD6658">
        <v>0</v>
      </c>
      <c r="AE6658">
        <v>14.366912700265928</v>
      </c>
    </row>
    <row r="6659" spans="1:31" x14ac:dyDescent="0.3">
      <c r="A6659">
        <v>2703144</v>
      </c>
      <c r="B6659">
        <v>1</v>
      </c>
      <c r="C6659" t="s">
        <v>81</v>
      </c>
      <c r="D6659" t="s">
        <v>122</v>
      </c>
      <c r="E6659" t="s">
        <v>213</v>
      </c>
      <c r="F6659" t="s">
        <v>18491</v>
      </c>
      <c r="G6659" t="s">
        <v>147</v>
      </c>
      <c r="H6659" t="s">
        <v>187</v>
      </c>
      <c r="I6659" t="s">
        <v>136</v>
      </c>
      <c r="J6659" t="s">
        <v>3</v>
      </c>
      <c r="K6659" t="s">
        <v>138</v>
      </c>
      <c r="L6659" t="s">
        <v>18492</v>
      </c>
      <c r="M6659" t="s">
        <v>18493</v>
      </c>
      <c r="N6659">
        <v>2.7374999999999998</v>
      </c>
      <c r="O6659">
        <v>0</v>
      </c>
      <c r="P6659">
        <v>0</v>
      </c>
      <c r="Q6659">
        <v>0</v>
      </c>
      <c r="R6659">
        <v>2</v>
      </c>
      <c r="S6659">
        <v>0</v>
      </c>
      <c r="T6659">
        <v>0</v>
      </c>
      <c r="U6659">
        <v>0</v>
      </c>
      <c r="V6659">
        <v>0</v>
      </c>
      <c r="W6659">
        <v>0</v>
      </c>
      <c r="X6659">
        <v>0</v>
      </c>
      <c r="Y6659">
        <v>0</v>
      </c>
      <c r="Z6659">
        <v>3.1824820003383336</v>
      </c>
      <c r="AA6659">
        <v>0</v>
      </c>
      <c r="AB6659">
        <v>0</v>
      </c>
      <c r="AC6659">
        <v>0</v>
      </c>
      <c r="AD6659">
        <v>0</v>
      </c>
      <c r="AE6659">
        <v>3.1824820003383336</v>
      </c>
    </row>
    <row r="6660" spans="1:31" x14ac:dyDescent="0.3">
      <c r="A6660">
        <v>2703327</v>
      </c>
      <c r="B6660">
        <v>1</v>
      </c>
      <c r="C6660" t="s">
        <v>80</v>
      </c>
      <c r="D6660" t="s">
        <v>83</v>
      </c>
      <c r="E6660" t="s">
        <v>141</v>
      </c>
      <c r="F6660" t="s">
        <v>324</v>
      </c>
      <c r="G6660" t="s">
        <v>409</v>
      </c>
      <c r="H6660" t="s">
        <v>135</v>
      </c>
      <c r="I6660" t="s">
        <v>136</v>
      </c>
      <c r="J6660" t="s">
        <v>137</v>
      </c>
      <c r="K6660" t="s">
        <v>138</v>
      </c>
      <c r="L6660" t="s">
        <v>18494</v>
      </c>
      <c r="M6660" t="s">
        <v>18495</v>
      </c>
      <c r="N6660">
        <v>5.1388888000000001E-2</v>
      </c>
      <c r="O6660">
        <v>0</v>
      </c>
      <c r="P6660">
        <v>6322</v>
      </c>
      <c r="Q6660">
        <v>0</v>
      </c>
      <c r="R6660">
        <v>1</v>
      </c>
      <c r="S6660">
        <v>2</v>
      </c>
      <c r="T6660">
        <v>1061</v>
      </c>
      <c r="U6660">
        <v>0</v>
      </c>
      <c r="V6660">
        <v>4</v>
      </c>
      <c r="W6660">
        <v>0</v>
      </c>
      <c r="X6660">
        <v>68.324074943658971</v>
      </c>
      <c r="Y6660">
        <v>0</v>
      </c>
      <c r="Z6660">
        <v>0</v>
      </c>
      <c r="AA6660">
        <v>2.295308982929154</v>
      </c>
      <c r="AB6660">
        <v>42.734486927615499</v>
      </c>
      <c r="AC6660">
        <v>0</v>
      </c>
      <c r="AD6660">
        <v>0.42987613461618041</v>
      </c>
      <c r="AE6660">
        <v>113.7837469888198</v>
      </c>
    </row>
    <row r="6661" spans="1:31" x14ac:dyDescent="0.3">
      <c r="A6661">
        <v>2703421</v>
      </c>
      <c r="B6661">
        <v>1</v>
      </c>
      <c r="C6661" t="s">
        <v>81</v>
      </c>
      <c r="D6661" t="s">
        <v>128</v>
      </c>
      <c r="E6661" t="s">
        <v>213</v>
      </c>
      <c r="F6661" t="s">
        <v>18496</v>
      </c>
      <c r="G6661" t="s">
        <v>831</v>
      </c>
      <c r="H6661" t="s">
        <v>187</v>
      </c>
      <c r="I6661" t="s">
        <v>136</v>
      </c>
      <c r="J6661" t="s">
        <v>137</v>
      </c>
      <c r="K6661" t="s">
        <v>138</v>
      </c>
      <c r="L6661" t="s">
        <v>18497</v>
      </c>
      <c r="M6661" t="s">
        <v>18498</v>
      </c>
      <c r="N6661">
        <v>0.85944444399999997</v>
      </c>
      <c r="O6661">
        <v>0</v>
      </c>
      <c r="P6661">
        <v>10</v>
      </c>
      <c r="Q6661">
        <v>0</v>
      </c>
      <c r="R6661">
        <v>0</v>
      </c>
      <c r="S6661">
        <v>0</v>
      </c>
      <c r="T6661">
        <v>0</v>
      </c>
      <c r="U6661">
        <v>0</v>
      </c>
      <c r="V6661">
        <v>0</v>
      </c>
      <c r="W6661">
        <v>0</v>
      </c>
      <c r="X6661">
        <v>0.73910213425423898</v>
      </c>
      <c r="Y6661">
        <v>0</v>
      </c>
      <c r="Z6661">
        <v>0</v>
      </c>
      <c r="AA6661">
        <v>0</v>
      </c>
      <c r="AB6661">
        <v>0</v>
      </c>
      <c r="AC6661">
        <v>0</v>
      </c>
      <c r="AD6661">
        <v>0</v>
      </c>
      <c r="AE6661">
        <v>0.73910213425423898</v>
      </c>
    </row>
    <row r="6662" spans="1:31" x14ac:dyDescent="0.3">
      <c r="A6662">
        <v>2703559</v>
      </c>
      <c r="B6662">
        <v>1</v>
      </c>
      <c r="C6662" t="s">
        <v>81</v>
      </c>
      <c r="D6662" t="s">
        <v>113</v>
      </c>
      <c r="E6662" t="s">
        <v>244</v>
      </c>
      <c r="F6662" t="s">
        <v>18499</v>
      </c>
      <c r="G6662" t="s">
        <v>165</v>
      </c>
      <c r="H6662" t="s">
        <v>187</v>
      </c>
      <c r="I6662" t="s">
        <v>136</v>
      </c>
      <c r="J6662" t="s">
        <v>137</v>
      </c>
      <c r="K6662" t="s">
        <v>166</v>
      </c>
      <c r="L6662" t="s">
        <v>18500</v>
      </c>
      <c r="M6662" t="s">
        <v>18501</v>
      </c>
      <c r="N6662">
        <v>4.3008333329999999</v>
      </c>
      <c r="O6662">
        <v>0</v>
      </c>
      <c r="P6662">
        <v>103</v>
      </c>
      <c r="Q6662">
        <v>0</v>
      </c>
      <c r="R6662">
        <v>8</v>
      </c>
      <c r="S6662">
        <v>0</v>
      </c>
      <c r="T6662">
        <v>8</v>
      </c>
      <c r="U6662">
        <v>0</v>
      </c>
      <c r="V6662">
        <v>0</v>
      </c>
      <c r="W6662">
        <v>0</v>
      </c>
      <c r="X6662">
        <v>76.056769954565297</v>
      </c>
      <c r="Y6662">
        <v>0</v>
      </c>
      <c r="Z6662">
        <v>111.2948985379476</v>
      </c>
      <c r="AA6662">
        <v>0</v>
      </c>
      <c r="AB6662">
        <v>28.919616412810967</v>
      </c>
      <c r="AC6662">
        <v>0</v>
      </c>
      <c r="AD6662">
        <v>0</v>
      </c>
      <c r="AE6662">
        <v>216.27128490532385</v>
      </c>
    </row>
    <row r="6663" spans="1:31" x14ac:dyDescent="0.3">
      <c r="A6663">
        <v>2703574</v>
      </c>
      <c r="B6663">
        <v>1</v>
      </c>
      <c r="C6663" t="s">
        <v>80</v>
      </c>
      <c r="D6663" t="s">
        <v>106</v>
      </c>
      <c r="E6663" t="s">
        <v>184</v>
      </c>
      <c r="F6663" t="s">
        <v>18502</v>
      </c>
      <c r="G6663" t="s">
        <v>165</v>
      </c>
      <c r="H6663" t="s">
        <v>187</v>
      </c>
      <c r="I6663" t="s">
        <v>136</v>
      </c>
      <c r="J6663" t="s">
        <v>137</v>
      </c>
      <c r="K6663" t="s">
        <v>166</v>
      </c>
      <c r="L6663" t="s">
        <v>18503</v>
      </c>
      <c r="M6663" t="s">
        <v>18504</v>
      </c>
      <c r="N6663">
        <v>3.1891666660000002</v>
      </c>
      <c r="O6663">
        <v>0</v>
      </c>
      <c r="P6663">
        <v>7</v>
      </c>
      <c r="Q6663">
        <v>0</v>
      </c>
      <c r="R6663">
        <v>0</v>
      </c>
      <c r="S6663">
        <v>0</v>
      </c>
      <c r="T6663">
        <v>1</v>
      </c>
      <c r="U6663">
        <v>0</v>
      </c>
      <c r="V6663">
        <v>0</v>
      </c>
      <c r="W6663">
        <v>0</v>
      </c>
      <c r="X6663">
        <v>4.0644759756861175</v>
      </c>
      <c r="Y6663">
        <v>0</v>
      </c>
      <c r="Z6663">
        <v>0</v>
      </c>
      <c r="AA6663">
        <v>0</v>
      </c>
      <c r="AB6663">
        <v>0</v>
      </c>
      <c r="AC6663">
        <v>0</v>
      </c>
      <c r="AD6663">
        <v>0</v>
      </c>
      <c r="AE6663">
        <v>4.0644759756861175</v>
      </c>
    </row>
    <row r="6664" spans="1:31" x14ac:dyDescent="0.3">
      <c r="A6664">
        <v>2703621</v>
      </c>
      <c r="B6664">
        <v>1</v>
      </c>
      <c r="C6664" t="s">
        <v>81</v>
      </c>
      <c r="D6664" t="s">
        <v>122</v>
      </c>
      <c r="E6664" t="s">
        <v>184</v>
      </c>
      <c r="F6664" t="s">
        <v>18505</v>
      </c>
      <c r="G6664" t="s">
        <v>147</v>
      </c>
      <c r="H6664" t="s">
        <v>187</v>
      </c>
      <c r="I6664" t="s">
        <v>136</v>
      </c>
      <c r="J6664" t="s">
        <v>137</v>
      </c>
      <c r="K6664" t="s">
        <v>138</v>
      </c>
      <c r="L6664" t="s">
        <v>18506</v>
      </c>
      <c r="M6664" t="s">
        <v>18507</v>
      </c>
      <c r="N6664">
        <v>2.656666666</v>
      </c>
      <c r="O6664">
        <v>0</v>
      </c>
      <c r="P6664">
        <v>270</v>
      </c>
      <c r="Q6664">
        <v>0</v>
      </c>
      <c r="R6664">
        <v>0</v>
      </c>
      <c r="S6664">
        <v>0</v>
      </c>
      <c r="T6664">
        <v>7</v>
      </c>
      <c r="U6664">
        <v>0</v>
      </c>
      <c r="V6664">
        <v>0</v>
      </c>
      <c r="W6664">
        <v>0</v>
      </c>
      <c r="X6664">
        <v>121.38259322451951</v>
      </c>
      <c r="Y6664">
        <v>0</v>
      </c>
      <c r="Z6664">
        <v>0</v>
      </c>
      <c r="AA6664">
        <v>0</v>
      </c>
      <c r="AB6664">
        <v>5.8977675793844586</v>
      </c>
      <c r="AC6664">
        <v>0</v>
      </c>
      <c r="AD6664">
        <v>0</v>
      </c>
      <c r="AE6664">
        <v>127.28036080390397</v>
      </c>
    </row>
    <row r="6665" spans="1:31" x14ac:dyDescent="0.3">
      <c r="A6665">
        <v>2703639</v>
      </c>
      <c r="B6665">
        <v>1</v>
      </c>
      <c r="C6665" t="s">
        <v>81</v>
      </c>
      <c r="D6665" t="s">
        <v>128</v>
      </c>
      <c r="E6665" t="s">
        <v>213</v>
      </c>
      <c r="F6665" t="s">
        <v>18508</v>
      </c>
      <c r="G6665" t="s">
        <v>215</v>
      </c>
      <c r="H6665" t="s">
        <v>187</v>
      </c>
      <c r="I6665" t="s">
        <v>136</v>
      </c>
      <c r="J6665" t="s">
        <v>137</v>
      </c>
      <c r="K6665" t="s">
        <v>138</v>
      </c>
      <c r="L6665" t="s">
        <v>18509</v>
      </c>
      <c r="M6665" t="s">
        <v>18510</v>
      </c>
      <c r="N6665">
        <v>1.851388888</v>
      </c>
      <c r="O6665">
        <v>0</v>
      </c>
      <c r="P6665">
        <v>0</v>
      </c>
      <c r="Q6665">
        <v>0</v>
      </c>
      <c r="R6665">
        <v>0</v>
      </c>
      <c r="S6665">
        <v>0</v>
      </c>
      <c r="T6665">
        <v>1</v>
      </c>
      <c r="U6665">
        <v>0</v>
      </c>
      <c r="V6665">
        <v>0</v>
      </c>
      <c r="W6665">
        <v>0</v>
      </c>
      <c r="X6665">
        <v>0</v>
      </c>
      <c r="Y6665">
        <v>0</v>
      </c>
      <c r="Z6665">
        <v>0</v>
      </c>
      <c r="AA6665">
        <v>0</v>
      </c>
      <c r="AB6665">
        <v>15.778784428279264</v>
      </c>
      <c r="AC6665">
        <v>0</v>
      </c>
      <c r="AD6665">
        <v>0</v>
      </c>
      <c r="AE6665">
        <v>15.778784428279264</v>
      </c>
    </row>
    <row r="6666" spans="1:31" x14ac:dyDescent="0.3">
      <c r="A6666">
        <v>2703786</v>
      </c>
      <c r="B6666">
        <v>1</v>
      </c>
      <c r="C6666" t="s">
        <v>81</v>
      </c>
      <c r="D6666" t="s">
        <v>112</v>
      </c>
      <c r="E6666" t="s">
        <v>160</v>
      </c>
      <c r="F6666" t="s">
        <v>18511</v>
      </c>
      <c r="G6666" t="s">
        <v>409</v>
      </c>
      <c r="H6666" t="s">
        <v>135</v>
      </c>
      <c r="I6666" t="s">
        <v>136</v>
      </c>
      <c r="J6666" t="s">
        <v>137</v>
      </c>
      <c r="K6666" t="s">
        <v>138</v>
      </c>
      <c r="L6666" t="s">
        <v>18512</v>
      </c>
      <c r="M6666" t="s">
        <v>18513</v>
      </c>
      <c r="N6666">
        <v>0.66527777700000001</v>
      </c>
      <c r="O6666">
        <v>0</v>
      </c>
      <c r="P6666">
        <v>1</v>
      </c>
      <c r="Q6666">
        <v>33</v>
      </c>
      <c r="R6666">
        <v>23</v>
      </c>
      <c r="S6666">
        <v>1</v>
      </c>
      <c r="T6666">
        <v>0</v>
      </c>
      <c r="U6666">
        <v>1</v>
      </c>
      <c r="V6666">
        <v>0</v>
      </c>
      <c r="W6666">
        <v>0</v>
      </c>
      <c r="X6666">
        <v>0.72575450356920668</v>
      </c>
      <c r="Y6666">
        <v>12.37668680978866</v>
      </c>
      <c r="Z6666">
        <v>9.2520418723726667</v>
      </c>
      <c r="AA6666">
        <v>0.19531308092740002</v>
      </c>
      <c r="AB6666">
        <v>0</v>
      </c>
      <c r="AC6666">
        <v>107.03202341404221</v>
      </c>
      <c r="AD6666">
        <v>0</v>
      </c>
      <c r="AE6666">
        <v>129.58181968070014</v>
      </c>
    </row>
    <row r="6667" spans="1:31" x14ac:dyDescent="0.3">
      <c r="A6667">
        <v>2703794</v>
      </c>
      <c r="B6667">
        <v>1</v>
      </c>
      <c r="C6667" t="s">
        <v>81</v>
      </c>
      <c r="D6667" t="s">
        <v>127</v>
      </c>
      <c r="E6667" t="s">
        <v>160</v>
      </c>
      <c r="F6667" t="s">
        <v>18514</v>
      </c>
      <c r="G6667" t="s">
        <v>134</v>
      </c>
      <c r="H6667" t="s">
        <v>135</v>
      </c>
      <c r="I6667" t="s">
        <v>136</v>
      </c>
      <c r="J6667" t="s">
        <v>137</v>
      </c>
      <c r="K6667" t="s">
        <v>138</v>
      </c>
      <c r="L6667" t="s">
        <v>18515</v>
      </c>
      <c r="M6667" t="s">
        <v>18516</v>
      </c>
      <c r="N6667">
        <v>0.29055555500000002</v>
      </c>
      <c r="O6667">
        <v>0</v>
      </c>
      <c r="P6667">
        <v>1377</v>
      </c>
      <c r="Q6667">
        <v>0</v>
      </c>
      <c r="R6667">
        <v>7</v>
      </c>
      <c r="S6667">
        <v>15</v>
      </c>
      <c r="T6667">
        <v>207</v>
      </c>
      <c r="U6667">
        <v>1</v>
      </c>
      <c r="V6667">
        <v>2</v>
      </c>
      <c r="W6667">
        <v>0</v>
      </c>
      <c r="X6667">
        <v>79.743155638067634</v>
      </c>
      <c r="Y6667">
        <v>0</v>
      </c>
      <c r="Z6667">
        <v>1.2394439355485671</v>
      </c>
      <c r="AA6667">
        <v>72.876349408436454</v>
      </c>
      <c r="AB6667">
        <v>64.536264352816232</v>
      </c>
      <c r="AC6667">
        <v>16.807861680836321</v>
      </c>
      <c r="AD6667">
        <v>8.666935932038152</v>
      </c>
      <c r="AE6667">
        <v>243.87001094774334</v>
      </c>
    </row>
    <row r="6668" spans="1:31" x14ac:dyDescent="0.3">
      <c r="A6668">
        <v>2703798</v>
      </c>
      <c r="B6668">
        <v>1</v>
      </c>
      <c r="C6668" t="s">
        <v>80</v>
      </c>
      <c r="D6668" t="s">
        <v>93</v>
      </c>
      <c r="E6668" t="s">
        <v>184</v>
      </c>
      <c r="F6668" t="s">
        <v>18517</v>
      </c>
      <c r="G6668" t="s">
        <v>273</v>
      </c>
      <c r="H6668" t="s">
        <v>187</v>
      </c>
      <c r="I6668" t="s">
        <v>136</v>
      </c>
      <c r="J6668" t="s">
        <v>137</v>
      </c>
      <c r="K6668" t="s">
        <v>138</v>
      </c>
      <c r="L6668" t="s">
        <v>18518</v>
      </c>
      <c r="M6668" t="s">
        <v>18519</v>
      </c>
      <c r="N6668">
        <v>1.699166666</v>
      </c>
      <c r="O6668">
        <v>0</v>
      </c>
      <c r="P6668">
        <v>39</v>
      </c>
      <c r="Q6668">
        <v>0</v>
      </c>
      <c r="R6668">
        <v>1</v>
      </c>
      <c r="S6668">
        <v>0</v>
      </c>
      <c r="T6668">
        <v>1</v>
      </c>
      <c r="U6668">
        <v>0</v>
      </c>
      <c r="V6668">
        <v>0</v>
      </c>
      <c r="W6668">
        <v>0</v>
      </c>
      <c r="X6668">
        <v>8.299078523898169</v>
      </c>
      <c r="Y6668">
        <v>0</v>
      </c>
      <c r="Z6668">
        <v>2.2186804053049998</v>
      </c>
      <c r="AA6668">
        <v>0</v>
      </c>
      <c r="AB6668">
        <v>0</v>
      </c>
      <c r="AC6668">
        <v>0</v>
      </c>
      <c r="AD6668">
        <v>0</v>
      </c>
      <c r="AE6668">
        <v>10.517758929203168</v>
      </c>
    </row>
    <row r="6669" spans="1:31" x14ac:dyDescent="0.3">
      <c r="A6669">
        <v>2703863</v>
      </c>
      <c r="B6669">
        <v>1</v>
      </c>
      <c r="C6669" t="s">
        <v>81</v>
      </c>
      <c r="D6669" t="s">
        <v>127</v>
      </c>
      <c r="E6669" t="s">
        <v>145</v>
      </c>
      <c r="F6669" t="s">
        <v>18520</v>
      </c>
      <c r="G6669" t="s">
        <v>134</v>
      </c>
      <c r="H6669" t="s">
        <v>135</v>
      </c>
      <c r="I6669" t="s">
        <v>136</v>
      </c>
      <c r="J6669" t="s">
        <v>137</v>
      </c>
      <c r="K6669" t="s">
        <v>138</v>
      </c>
      <c r="L6669" t="s">
        <v>18521</v>
      </c>
      <c r="M6669" t="s">
        <v>18522</v>
      </c>
      <c r="N6669">
        <v>0.61750000000000005</v>
      </c>
      <c r="O6669">
        <v>0</v>
      </c>
      <c r="P6669">
        <v>346</v>
      </c>
      <c r="Q6669">
        <v>0</v>
      </c>
      <c r="R6669">
        <v>2</v>
      </c>
      <c r="S6669">
        <v>3</v>
      </c>
      <c r="T6669">
        <v>12</v>
      </c>
      <c r="U6669">
        <v>1</v>
      </c>
      <c r="V6669">
        <v>0</v>
      </c>
      <c r="W6669">
        <v>0</v>
      </c>
      <c r="X6669">
        <v>36.568942540772923</v>
      </c>
      <c r="Y6669">
        <v>0</v>
      </c>
      <c r="Z6669">
        <v>4.8478732491904007E-2</v>
      </c>
      <c r="AA6669">
        <v>36.637372496946085</v>
      </c>
      <c r="AB6669">
        <v>1.8290919964752437</v>
      </c>
      <c r="AC6669">
        <v>28.720168839277161</v>
      </c>
      <c r="AD6669">
        <v>0</v>
      </c>
      <c r="AE6669">
        <v>103.80405460596332</v>
      </c>
    </row>
    <row r="6670" spans="1:31" x14ac:dyDescent="0.3">
      <c r="A6670">
        <v>2703865</v>
      </c>
      <c r="B6670">
        <v>1</v>
      </c>
      <c r="C6670" t="s">
        <v>81</v>
      </c>
      <c r="D6670" t="s">
        <v>112</v>
      </c>
      <c r="E6670" t="s">
        <v>213</v>
      </c>
      <c r="F6670" t="s">
        <v>18523</v>
      </c>
      <c r="G6670" t="s">
        <v>3935</v>
      </c>
      <c r="H6670" t="s">
        <v>187</v>
      </c>
      <c r="I6670" t="s">
        <v>136</v>
      </c>
      <c r="J6670" t="s">
        <v>137</v>
      </c>
      <c r="K6670" t="s">
        <v>138</v>
      </c>
      <c r="L6670" t="s">
        <v>18524</v>
      </c>
      <c r="M6670" t="s">
        <v>18525</v>
      </c>
      <c r="N6670">
        <v>0.92888888800000002</v>
      </c>
      <c r="O6670">
        <v>0</v>
      </c>
      <c r="P6670">
        <v>1</v>
      </c>
      <c r="Q6670">
        <v>0</v>
      </c>
      <c r="R6670">
        <v>0</v>
      </c>
      <c r="S6670">
        <v>0</v>
      </c>
      <c r="T6670">
        <v>0</v>
      </c>
      <c r="U6670">
        <v>0</v>
      </c>
      <c r="V6670">
        <v>0</v>
      </c>
      <c r="W6670">
        <v>0</v>
      </c>
      <c r="X6670">
        <v>0.75980664122303598</v>
      </c>
      <c r="Y6670">
        <v>0</v>
      </c>
      <c r="Z6670">
        <v>0</v>
      </c>
      <c r="AA6670">
        <v>0</v>
      </c>
      <c r="AB6670">
        <v>0</v>
      </c>
      <c r="AC6670">
        <v>0</v>
      </c>
      <c r="AD6670">
        <v>0</v>
      </c>
      <c r="AE6670">
        <v>0.75980664122303598</v>
      </c>
    </row>
    <row r="6671" spans="1:31" x14ac:dyDescent="0.3">
      <c r="A6671">
        <v>2702528</v>
      </c>
      <c r="B6671">
        <v>1</v>
      </c>
      <c r="C6671" t="s">
        <v>81</v>
      </c>
      <c r="D6671" t="s">
        <v>127</v>
      </c>
      <c r="E6671" t="s">
        <v>145</v>
      </c>
      <c r="F6671" t="s">
        <v>544</v>
      </c>
      <c r="G6671" t="s">
        <v>176</v>
      </c>
      <c r="H6671" t="s">
        <v>135</v>
      </c>
      <c r="I6671" t="s">
        <v>136</v>
      </c>
      <c r="J6671" t="s">
        <v>137</v>
      </c>
      <c r="K6671" t="s">
        <v>138</v>
      </c>
      <c r="L6671" t="s">
        <v>18526</v>
      </c>
      <c r="M6671" t="s">
        <v>18527</v>
      </c>
      <c r="N6671">
        <v>2.8519444439999999</v>
      </c>
      <c r="O6671">
        <v>0</v>
      </c>
      <c r="P6671">
        <v>5</v>
      </c>
      <c r="Q6671">
        <v>0</v>
      </c>
      <c r="R6671">
        <v>0</v>
      </c>
      <c r="S6671">
        <v>0</v>
      </c>
      <c r="T6671">
        <v>74</v>
      </c>
      <c r="U6671">
        <v>0</v>
      </c>
      <c r="V6671">
        <v>0</v>
      </c>
      <c r="W6671">
        <v>0</v>
      </c>
      <c r="X6671">
        <v>2.232199579279837</v>
      </c>
      <c r="Y6671">
        <v>0</v>
      </c>
      <c r="Z6671">
        <v>0</v>
      </c>
      <c r="AA6671">
        <v>0</v>
      </c>
      <c r="AB6671">
        <v>338.75465730011149</v>
      </c>
      <c r="AC6671">
        <v>0</v>
      </c>
      <c r="AD6671">
        <v>0</v>
      </c>
      <c r="AE6671">
        <v>340.98685687939133</v>
      </c>
    </row>
    <row r="6672" spans="1:31" x14ac:dyDescent="0.3">
      <c r="A6672">
        <v>2702584</v>
      </c>
      <c r="B6672">
        <v>1</v>
      </c>
      <c r="C6672" t="s">
        <v>81</v>
      </c>
      <c r="D6672" t="s">
        <v>127</v>
      </c>
      <c r="E6672" t="s">
        <v>145</v>
      </c>
      <c r="F6672" t="s">
        <v>15717</v>
      </c>
      <c r="G6672" t="s">
        <v>134</v>
      </c>
      <c r="H6672" t="s">
        <v>135</v>
      </c>
      <c r="I6672" t="s">
        <v>136</v>
      </c>
      <c r="J6672" t="s">
        <v>137</v>
      </c>
      <c r="K6672" t="s">
        <v>138</v>
      </c>
      <c r="L6672" t="s">
        <v>18528</v>
      </c>
      <c r="M6672" t="s">
        <v>18529</v>
      </c>
      <c r="N6672">
        <v>0.98333333300000003</v>
      </c>
      <c r="O6672">
        <v>0</v>
      </c>
      <c r="P6672">
        <v>0</v>
      </c>
      <c r="Q6672">
        <v>9</v>
      </c>
      <c r="R6672">
        <v>0</v>
      </c>
      <c r="S6672">
        <v>7</v>
      </c>
      <c r="T6672">
        <v>0</v>
      </c>
      <c r="U6672">
        <v>0</v>
      </c>
      <c r="V6672">
        <v>0</v>
      </c>
      <c r="W6672">
        <v>0</v>
      </c>
      <c r="X6672">
        <v>0</v>
      </c>
      <c r="Y6672">
        <v>8.2076883870187558</v>
      </c>
      <c r="Z6672">
        <v>0</v>
      </c>
      <c r="AA6672">
        <v>70.594273894473517</v>
      </c>
      <c r="AB6672">
        <v>0</v>
      </c>
      <c r="AC6672">
        <v>0</v>
      </c>
      <c r="AD6672">
        <v>0</v>
      </c>
      <c r="AE6672">
        <v>78.80196228149228</v>
      </c>
    </row>
    <row r="6673" spans="1:31" x14ac:dyDescent="0.3">
      <c r="A6673">
        <v>2702694</v>
      </c>
      <c r="B6673">
        <v>2</v>
      </c>
      <c r="C6673" t="s">
        <v>81</v>
      </c>
      <c r="D6673" t="s">
        <v>127</v>
      </c>
      <c r="E6673" t="s">
        <v>145</v>
      </c>
      <c r="F6673" t="s">
        <v>15717</v>
      </c>
      <c r="G6673" t="s">
        <v>409</v>
      </c>
      <c r="H6673" t="s">
        <v>135</v>
      </c>
      <c r="I6673" t="s">
        <v>136</v>
      </c>
      <c r="J6673" t="s">
        <v>137</v>
      </c>
      <c r="K6673" t="s">
        <v>138</v>
      </c>
      <c r="L6673" t="s">
        <v>546</v>
      </c>
      <c r="M6673" t="s">
        <v>18530</v>
      </c>
      <c r="N6673">
        <v>4.0750000000000002</v>
      </c>
      <c r="O6673">
        <v>0</v>
      </c>
      <c r="P6673">
        <v>0</v>
      </c>
      <c r="Q6673">
        <v>9</v>
      </c>
      <c r="R6673">
        <v>0</v>
      </c>
      <c r="S6673">
        <v>7</v>
      </c>
      <c r="T6673">
        <v>0</v>
      </c>
      <c r="U6673">
        <v>0</v>
      </c>
      <c r="V6673">
        <v>0</v>
      </c>
      <c r="W6673">
        <v>0</v>
      </c>
      <c r="X6673">
        <v>0</v>
      </c>
      <c r="Y6673">
        <v>30.374036261788973</v>
      </c>
      <c r="Z6673">
        <v>0</v>
      </c>
      <c r="AA6673">
        <v>285.4787030748538</v>
      </c>
      <c r="AB6673">
        <v>0</v>
      </c>
      <c r="AC6673">
        <v>0</v>
      </c>
      <c r="AD6673">
        <v>0</v>
      </c>
      <c r="AE6673">
        <v>315.8527393366428</v>
      </c>
    </row>
    <row r="6674" spans="1:31" x14ac:dyDescent="0.3">
      <c r="A6674">
        <v>2703293</v>
      </c>
      <c r="B6674">
        <v>1</v>
      </c>
      <c r="C6674" t="s">
        <v>81</v>
      </c>
      <c r="D6674" t="s">
        <v>127</v>
      </c>
      <c r="E6674" t="s">
        <v>145</v>
      </c>
      <c r="F6674" t="s">
        <v>18531</v>
      </c>
      <c r="G6674" t="s">
        <v>9551</v>
      </c>
      <c r="H6674" t="s">
        <v>135</v>
      </c>
      <c r="I6674" t="s">
        <v>136</v>
      </c>
      <c r="J6674" t="s">
        <v>137</v>
      </c>
      <c r="K6674" t="s">
        <v>138</v>
      </c>
      <c r="L6674" t="s">
        <v>18532</v>
      </c>
      <c r="M6674" t="s">
        <v>18533</v>
      </c>
      <c r="N6674">
        <v>5.2741666660000002</v>
      </c>
      <c r="O6674">
        <v>0</v>
      </c>
      <c r="P6674">
        <v>52</v>
      </c>
      <c r="Q6674">
        <v>0</v>
      </c>
      <c r="R6674">
        <v>24</v>
      </c>
      <c r="S6674">
        <v>0</v>
      </c>
      <c r="T6674">
        <v>7</v>
      </c>
      <c r="U6674">
        <v>0</v>
      </c>
      <c r="V6674">
        <v>0</v>
      </c>
      <c r="W6674">
        <v>0</v>
      </c>
      <c r="X6674">
        <v>60.404990029348774</v>
      </c>
      <c r="Y6674">
        <v>0</v>
      </c>
      <c r="Z6674">
        <v>193.50026677465033</v>
      </c>
      <c r="AA6674">
        <v>0</v>
      </c>
      <c r="AB6674">
        <v>24.874992970161735</v>
      </c>
      <c r="AC6674">
        <v>0</v>
      </c>
      <c r="AD6674">
        <v>0</v>
      </c>
      <c r="AE6674">
        <v>278.78024977416084</v>
      </c>
    </row>
    <row r="6675" spans="1:31" x14ac:dyDescent="0.3">
      <c r="A6675">
        <v>2703293</v>
      </c>
      <c r="B6675">
        <v>2</v>
      </c>
      <c r="C6675" t="s">
        <v>81</v>
      </c>
      <c r="D6675" t="s">
        <v>127</v>
      </c>
      <c r="E6675" t="s">
        <v>132</v>
      </c>
      <c r="F6675" t="s">
        <v>18534</v>
      </c>
      <c r="G6675" t="s">
        <v>9551</v>
      </c>
      <c r="H6675" t="s">
        <v>135</v>
      </c>
      <c r="I6675" t="s">
        <v>136</v>
      </c>
      <c r="J6675" t="s">
        <v>137</v>
      </c>
      <c r="K6675" t="s">
        <v>138</v>
      </c>
      <c r="L6675" t="s">
        <v>18533</v>
      </c>
      <c r="M6675" t="s">
        <v>18535</v>
      </c>
      <c r="N6675">
        <v>1.328333333</v>
      </c>
      <c r="O6675">
        <v>4</v>
      </c>
      <c r="P6675">
        <v>143</v>
      </c>
      <c r="Q6675">
        <v>42</v>
      </c>
      <c r="R6675">
        <v>25</v>
      </c>
      <c r="S6675">
        <v>5</v>
      </c>
      <c r="T6675">
        <v>17</v>
      </c>
      <c r="U6675">
        <v>0</v>
      </c>
      <c r="V6675">
        <v>0</v>
      </c>
      <c r="W6675">
        <v>2.0597775817922206</v>
      </c>
      <c r="X6675">
        <v>30.793587775239857</v>
      </c>
      <c r="Y6675">
        <v>60.27988017136196</v>
      </c>
      <c r="Z6675">
        <v>49.537646080713174</v>
      </c>
      <c r="AA6675">
        <v>1.8441505230447919</v>
      </c>
      <c r="AB6675">
        <v>9.7271561630892762</v>
      </c>
      <c r="AC6675">
        <v>0</v>
      </c>
      <c r="AD6675">
        <v>0</v>
      </c>
      <c r="AE6675">
        <v>154.24219829524128</v>
      </c>
    </row>
    <row r="6676" spans="1:31" x14ac:dyDescent="0.3">
      <c r="A6676">
        <v>2703487</v>
      </c>
      <c r="B6676">
        <v>1</v>
      </c>
      <c r="C6676" t="s">
        <v>80</v>
      </c>
      <c r="D6676" t="s">
        <v>88</v>
      </c>
      <c r="E6676" t="s">
        <v>145</v>
      </c>
      <c r="F6676" t="s">
        <v>18536</v>
      </c>
      <c r="G6676" t="s">
        <v>7372</v>
      </c>
      <c r="H6676" t="s">
        <v>135</v>
      </c>
      <c r="I6676" t="s">
        <v>136</v>
      </c>
      <c r="J6676" t="s">
        <v>137</v>
      </c>
      <c r="K6676" t="s">
        <v>138</v>
      </c>
      <c r="L6676" t="s">
        <v>18537</v>
      </c>
      <c r="M6676" t="s">
        <v>18538</v>
      </c>
      <c r="N6676">
        <v>3.943333333</v>
      </c>
      <c r="O6676">
        <v>1</v>
      </c>
      <c r="P6676">
        <v>146</v>
      </c>
      <c r="Q6676">
        <v>0</v>
      </c>
      <c r="R6676">
        <v>0</v>
      </c>
      <c r="S6676">
        <v>2</v>
      </c>
      <c r="T6676">
        <v>1</v>
      </c>
      <c r="U6676">
        <v>0</v>
      </c>
      <c r="V6676">
        <v>0</v>
      </c>
      <c r="W6676">
        <v>158.95556760005337</v>
      </c>
      <c r="X6676">
        <v>226.17076915893185</v>
      </c>
      <c r="Y6676">
        <v>0</v>
      </c>
      <c r="Z6676">
        <v>0</v>
      </c>
      <c r="AA6676">
        <v>490.08207370499605</v>
      </c>
      <c r="AB6676">
        <v>2.1306046613908514</v>
      </c>
      <c r="AC6676">
        <v>0</v>
      </c>
      <c r="AD6676">
        <v>0</v>
      </c>
      <c r="AE6676">
        <v>877.33901512537204</v>
      </c>
    </row>
    <row r="6677" spans="1:31" x14ac:dyDescent="0.3">
      <c r="A6677">
        <v>2703556</v>
      </c>
      <c r="B6677">
        <v>1</v>
      </c>
      <c r="C6677" t="s">
        <v>80</v>
      </c>
      <c r="D6677" t="s">
        <v>97</v>
      </c>
      <c r="E6677" t="s">
        <v>160</v>
      </c>
      <c r="F6677" t="s">
        <v>18539</v>
      </c>
      <c r="G6677" t="s">
        <v>165</v>
      </c>
      <c r="H6677" t="s">
        <v>135</v>
      </c>
      <c r="I6677" t="s">
        <v>136</v>
      </c>
      <c r="J6677" t="s">
        <v>137</v>
      </c>
      <c r="K6677" t="s">
        <v>166</v>
      </c>
      <c r="L6677" t="s">
        <v>18540</v>
      </c>
      <c r="M6677" t="s">
        <v>18541</v>
      </c>
      <c r="N6677">
        <v>4.46</v>
      </c>
      <c r="O6677">
        <v>1</v>
      </c>
      <c r="P6677">
        <v>3167</v>
      </c>
      <c r="Q6677">
        <v>0</v>
      </c>
      <c r="R6677">
        <v>46</v>
      </c>
      <c r="S6677">
        <v>0</v>
      </c>
      <c r="T6677">
        <v>302</v>
      </c>
      <c r="U6677">
        <v>1</v>
      </c>
      <c r="V6677">
        <v>0</v>
      </c>
      <c r="W6677">
        <v>29.042484776258284</v>
      </c>
      <c r="X6677">
        <v>2371.149796629119</v>
      </c>
      <c r="Y6677">
        <v>0</v>
      </c>
      <c r="Z6677">
        <v>81.12674366351375</v>
      </c>
      <c r="AA6677">
        <v>0</v>
      </c>
      <c r="AB6677">
        <v>1670.587875627305</v>
      </c>
      <c r="AC6677">
        <v>67.141600645692733</v>
      </c>
      <c r="AD6677">
        <v>0</v>
      </c>
      <c r="AE6677">
        <v>4219.0485013418893</v>
      </c>
    </row>
    <row r="6678" spans="1:31" x14ac:dyDescent="0.3">
      <c r="A6678">
        <v>2703587</v>
      </c>
      <c r="B6678">
        <v>1</v>
      </c>
      <c r="C6678" t="s">
        <v>80</v>
      </c>
      <c r="D6678" t="s">
        <v>101</v>
      </c>
      <c r="E6678" t="s">
        <v>132</v>
      </c>
      <c r="F6678" t="s">
        <v>18542</v>
      </c>
      <c r="G6678" t="s">
        <v>165</v>
      </c>
      <c r="H6678" t="s">
        <v>135</v>
      </c>
      <c r="I6678" t="s">
        <v>136</v>
      </c>
      <c r="J6678" t="s">
        <v>137</v>
      </c>
      <c r="K6678" t="s">
        <v>166</v>
      </c>
      <c r="L6678" t="s">
        <v>18543</v>
      </c>
      <c r="M6678" t="s">
        <v>18544</v>
      </c>
      <c r="N6678">
        <v>3.8594444440000002</v>
      </c>
      <c r="O6678">
        <v>8</v>
      </c>
      <c r="P6678">
        <v>10</v>
      </c>
      <c r="Q6678">
        <v>7</v>
      </c>
      <c r="R6678">
        <v>10</v>
      </c>
      <c r="S6678">
        <v>1</v>
      </c>
      <c r="T6678">
        <v>5</v>
      </c>
      <c r="U6678">
        <v>0</v>
      </c>
      <c r="V6678">
        <v>0</v>
      </c>
      <c r="W6678">
        <v>15.706077305671359</v>
      </c>
      <c r="X6678">
        <v>7.7216091285261248</v>
      </c>
      <c r="Y6678">
        <v>18.212114641681179</v>
      </c>
      <c r="Z6678">
        <v>9.6816632188896552</v>
      </c>
      <c r="AA6678">
        <v>44.88919329314654</v>
      </c>
      <c r="AB6678">
        <v>9.3002778969459357</v>
      </c>
      <c r="AC6678">
        <v>0</v>
      </c>
      <c r="AD6678">
        <v>0</v>
      </c>
      <c r="AE6678">
        <v>105.51093548486079</v>
      </c>
    </row>
    <row r="6679" spans="1:31" x14ac:dyDescent="0.3">
      <c r="A6679">
        <v>2703614</v>
      </c>
      <c r="B6679">
        <v>1</v>
      </c>
      <c r="C6679" t="s">
        <v>80</v>
      </c>
      <c r="D6679" t="s">
        <v>102</v>
      </c>
      <c r="E6679" t="s">
        <v>145</v>
      </c>
      <c r="F6679" t="s">
        <v>1639</v>
      </c>
      <c r="G6679" t="s">
        <v>165</v>
      </c>
      <c r="H6679" t="s">
        <v>135</v>
      </c>
      <c r="I6679" t="s">
        <v>136</v>
      </c>
      <c r="J6679" t="s">
        <v>137</v>
      </c>
      <c r="K6679" t="s">
        <v>166</v>
      </c>
      <c r="L6679" t="s">
        <v>18545</v>
      </c>
      <c r="M6679" t="s">
        <v>18546</v>
      </c>
      <c r="N6679">
        <v>2.8563888880000001</v>
      </c>
      <c r="O6679">
        <v>0</v>
      </c>
      <c r="P6679">
        <v>18</v>
      </c>
      <c r="Q6679">
        <v>2</v>
      </c>
      <c r="R6679">
        <v>160</v>
      </c>
      <c r="S6679">
        <v>0</v>
      </c>
      <c r="T6679">
        <v>47</v>
      </c>
      <c r="U6679">
        <v>0</v>
      </c>
      <c r="V6679">
        <v>0</v>
      </c>
      <c r="W6679">
        <v>0</v>
      </c>
      <c r="X6679">
        <v>79.681699329197244</v>
      </c>
      <c r="Y6679">
        <v>1.2622299925267131</v>
      </c>
      <c r="Z6679">
        <v>164.91881815902863</v>
      </c>
      <c r="AA6679">
        <v>0</v>
      </c>
      <c r="AB6679">
        <v>61.557267110421151</v>
      </c>
      <c r="AC6679">
        <v>0</v>
      </c>
      <c r="AD6679">
        <v>0</v>
      </c>
      <c r="AE6679">
        <v>307.42001459117375</v>
      </c>
    </row>
    <row r="6680" spans="1:31" x14ac:dyDescent="0.3">
      <c r="A6680">
        <v>2703622</v>
      </c>
      <c r="B6680">
        <v>1</v>
      </c>
      <c r="C6680" t="s">
        <v>80</v>
      </c>
      <c r="D6680" t="s">
        <v>96</v>
      </c>
      <c r="E6680" t="s">
        <v>141</v>
      </c>
      <c r="F6680" t="s">
        <v>18547</v>
      </c>
      <c r="G6680" t="s">
        <v>165</v>
      </c>
      <c r="H6680" t="s">
        <v>135</v>
      </c>
      <c r="I6680" t="s">
        <v>136</v>
      </c>
      <c r="J6680" t="s">
        <v>137</v>
      </c>
      <c r="K6680" t="s">
        <v>166</v>
      </c>
      <c r="L6680" t="s">
        <v>18548</v>
      </c>
      <c r="M6680" t="s">
        <v>18549</v>
      </c>
      <c r="N6680">
        <v>3.6841666659999999</v>
      </c>
      <c r="O6680">
        <v>0</v>
      </c>
      <c r="P6680">
        <v>1644</v>
      </c>
      <c r="Q6680">
        <v>1</v>
      </c>
      <c r="R6680">
        <v>36</v>
      </c>
      <c r="S6680">
        <v>5</v>
      </c>
      <c r="T6680">
        <v>22</v>
      </c>
      <c r="U6680">
        <v>0</v>
      </c>
      <c r="V6680">
        <v>0</v>
      </c>
      <c r="W6680">
        <v>0</v>
      </c>
      <c r="X6680">
        <v>1454.1573649729226</v>
      </c>
      <c r="Y6680">
        <v>4.5730011495133329</v>
      </c>
      <c r="Z6680">
        <v>63.655994200865187</v>
      </c>
      <c r="AA6680">
        <v>1601.83089510786</v>
      </c>
      <c r="AB6680">
        <v>359.37697521556203</v>
      </c>
      <c r="AC6680">
        <v>0</v>
      </c>
      <c r="AD6680">
        <v>0</v>
      </c>
      <c r="AE6680">
        <v>3483.5942306467232</v>
      </c>
    </row>
    <row r="6681" spans="1:31" x14ac:dyDescent="0.3">
      <c r="A6681">
        <v>2703631</v>
      </c>
      <c r="B6681">
        <v>1</v>
      </c>
      <c r="C6681" t="s">
        <v>80</v>
      </c>
      <c r="D6681" t="s">
        <v>111</v>
      </c>
      <c r="E6681" t="s">
        <v>244</v>
      </c>
      <c r="F6681" t="s">
        <v>1219</v>
      </c>
      <c r="G6681" t="s">
        <v>346</v>
      </c>
      <c r="H6681" t="s">
        <v>187</v>
      </c>
      <c r="I6681" t="s">
        <v>136</v>
      </c>
      <c r="J6681" t="s">
        <v>137</v>
      </c>
      <c r="K6681" t="s">
        <v>166</v>
      </c>
      <c r="L6681" t="s">
        <v>18550</v>
      </c>
      <c r="M6681" t="s">
        <v>18551</v>
      </c>
      <c r="N6681">
        <v>4.6369444440000001</v>
      </c>
      <c r="O6681">
        <v>0</v>
      </c>
      <c r="P6681">
        <v>24</v>
      </c>
      <c r="Q6681">
        <v>0</v>
      </c>
      <c r="R6681">
        <v>6</v>
      </c>
      <c r="S6681">
        <v>0</v>
      </c>
      <c r="T6681">
        <v>8</v>
      </c>
      <c r="U6681">
        <v>0</v>
      </c>
      <c r="V6681">
        <v>0</v>
      </c>
      <c r="W6681">
        <v>0</v>
      </c>
      <c r="X6681">
        <v>189.93869846330298</v>
      </c>
      <c r="Y6681">
        <v>0</v>
      </c>
      <c r="Z6681">
        <v>8.6710747105441399</v>
      </c>
      <c r="AA6681">
        <v>0</v>
      </c>
      <c r="AB6681">
        <v>116.48921060167558</v>
      </c>
      <c r="AC6681">
        <v>0</v>
      </c>
      <c r="AD6681">
        <v>0</v>
      </c>
      <c r="AE6681">
        <v>315.0989837755227</v>
      </c>
    </row>
    <row r="6682" spans="1:31" x14ac:dyDescent="0.3">
      <c r="A6682">
        <v>2703636</v>
      </c>
      <c r="B6682">
        <v>1</v>
      </c>
      <c r="C6682" t="s">
        <v>81</v>
      </c>
      <c r="D6682" t="s">
        <v>114</v>
      </c>
      <c r="E6682" t="s">
        <v>428</v>
      </c>
      <c r="F6682" t="s">
        <v>18552</v>
      </c>
      <c r="G6682" t="s">
        <v>147</v>
      </c>
      <c r="H6682" t="s">
        <v>187</v>
      </c>
      <c r="I6682" t="s">
        <v>136</v>
      </c>
      <c r="J6682" t="s">
        <v>3</v>
      </c>
      <c r="K6682" t="s">
        <v>138</v>
      </c>
      <c r="L6682" t="s">
        <v>18553</v>
      </c>
      <c r="M6682" t="s">
        <v>18554</v>
      </c>
      <c r="N6682">
        <v>3.1872222219999999</v>
      </c>
      <c r="O6682">
        <v>0</v>
      </c>
      <c r="P6682">
        <v>36</v>
      </c>
      <c r="Q6682">
        <v>0</v>
      </c>
      <c r="R6682">
        <v>0</v>
      </c>
      <c r="S6682">
        <v>0</v>
      </c>
      <c r="T6682">
        <v>1</v>
      </c>
      <c r="U6682">
        <v>0</v>
      </c>
      <c r="V6682">
        <v>0</v>
      </c>
      <c r="W6682">
        <v>0</v>
      </c>
      <c r="X6682">
        <v>13.300084034482165</v>
      </c>
      <c r="Y6682">
        <v>0</v>
      </c>
      <c r="Z6682">
        <v>0</v>
      </c>
      <c r="AA6682">
        <v>0</v>
      </c>
      <c r="AB6682">
        <v>1.3462761412511239</v>
      </c>
      <c r="AC6682">
        <v>0</v>
      </c>
      <c r="AD6682">
        <v>0</v>
      </c>
      <c r="AE6682">
        <v>14.646360175733289</v>
      </c>
    </row>
    <row r="6683" spans="1:31" x14ac:dyDescent="0.3">
      <c r="A6683">
        <v>2703645</v>
      </c>
      <c r="B6683">
        <v>1</v>
      </c>
      <c r="C6683" t="s">
        <v>80</v>
      </c>
      <c r="D6683" t="s">
        <v>95</v>
      </c>
      <c r="E6683" t="s">
        <v>145</v>
      </c>
      <c r="F6683" t="s">
        <v>18555</v>
      </c>
      <c r="G6683" t="s">
        <v>165</v>
      </c>
      <c r="H6683" t="s">
        <v>135</v>
      </c>
      <c r="I6683" t="s">
        <v>136</v>
      </c>
      <c r="J6683" t="s">
        <v>137</v>
      </c>
      <c r="K6683" t="s">
        <v>166</v>
      </c>
      <c r="L6683" t="s">
        <v>18556</v>
      </c>
      <c r="M6683" t="s">
        <v>18557</v>
      </c>
      <c r="N6683">
        <v>3.7380555549999999</v>
      </c>
      <c r="O6683">
        <v>0</v>
      </c>
      <c r="P6683">
        <v>300</v>
      </c>
      <c r="Q6683">
        <v>0</v>
      </c>
      <c r="R6683">
        <v>3</v>
      </c>
      <c r="S6683">
        <v>1</v>
      </c>
      <c r="T6683">
        <v>12</v>
      </c>
      <c r="U6683">
        <v>0</v>
      </c>
      <c r="V6683">
        <v>0</v>
      </c>
      <c r="W6683">
        <v>0</v>
      </c>
      <c r="X6683">
        <v>151.83856273375864</v>
      </c>
      <c r="Y6683">
        <v>0</v>
      </c>
      <c r="Z6683">
        <v>1.0189296405480064</v>
      </c>
      <c r="AA6683">
        <v>7.7841619372757931</v>
      </c>
      <c r="AB6683">
        <v>19.481860069918607</v>
      </c>
      <c r="AC6683">
        <v>0</v>
      </c>
      <c r="AD6683">
        <v>0</v>
      </c>
      <c r="AE6683">
        <v>180.12351438150105</v>
      </c>
    </row>
    <row r="6684" spans="1:31" x14ac:dyDescent="0.3">
      <c r="A6684">
        <v>2703666</v>
      </c>
      <c r="B6684">
        <v>1</v>
      </c>
      <c r="C6684" t="s">
        <v>80</v>
      </c>
      <c r="D6684" t="s">
        <v>109</v>
      </c>
      <c r="E6684" t="s">
        <v>184</v>
      </c>
      <c r="F6684" t="s">
        <v>18558</v>
      </c>
      <c r="G6684" t="s">
        <v>165</v>
      </c>
      <c r="H6684" t="s">
        <v>187</v>
      </c>
      <c r="I6684" t="s">
        <v>136</v>
      </c>
      <c r="J6684" t="s">
        <v>137</v>
      </c>
      <c r="K6684" t="s">
        <v>166</v>
      </c>
      <c r="L6684" t="s">
        <v>18559</v>
      </c>
      <c r="M6684" t="s">
        <v>18560</v>
      </c>
      <c r="N6684">
        <v>4.0563888879999999</v>
      </c>
      <c r="O6684">
        <v>0</v>
      </c>
      <c r="P6684">
        <v>13</v>
      </c>
      <c r="Q6684">
        <v>0</v>
      </c>
      <c r="R6684">
        <v>5</v>
      </c>
      <c r="S6684">
        <v>0</v>
      </c>
      <c r="T6684">
        <v>9</v>
      </c>
      <c r="U6684">
        <v>0</v>
      </c>
      <c r="V6684">
        <v>0</v>
      </c>
      <c r="W6684">
        <v>0</v>
      </c>
      <c r="X6684">
        <v>11.362635796910521</v>
      </c>
      <c r="Y6684">
        <v>0</v>
      </c>
      <c r="Z6684">
        <v>59.089576396275369</v>
      </c>
      <c r="AA6684">
        <v>0</v>
      </c>
      <c r="AB6684">
        <v>11.856533158012549</v>
      </c>
      <c r="AC6684">
        <v>0</v>
      </c>
      <c r="AD6684">
        <v>0</v>
      </c>
      <c r="AE6684">
        <v>82.308745351198439</v>
      </c>
    </row>
    <row r="6685" spans="1:31" x14ac:dyDescent="0.3">
      <c r="A6685">
        <v>2703673</v>
      </c>
      <c r="B6685">
        <v>1</v>
      </c>
      <c r="C6685" t="s">
        <v>81</v>
      </c>
      <c r="D6685" t="s">
        <v>127</v>
      </c>
      <c r="E6685" t="s">
        <v>132</v>
      </c>
      <c r="F6685" t="s">
        <v>18561</v>
      </c>
      <c r="G6685" t="s">
        <v>134</v>
      </c>
      <c r="H6685" t="s">
        <v>135</v>
      </c>
      <c r="I6685" t="s">
        <v>136</v>
      </c>
      <c r="J6685" t="s">
        <v>137</v>
      </c>
      <c r="K6685" t="s">
        <v>138</v>
      </c>
      <c r="L6685" t="s">
        <v>18562</v>
      </c>
      <c r="M6685" t="s">
        <v>18563</v>
      </c>
      <c r="N6685">
        <v>1.277222222</v>
      </c>
      <c r="O6685">
        <v>3</v>
      </c>
      <c r="P6685">
        <v>123</v>
      </c>
      <c r="Q6685">
        <v>89</v>
      </c>
      <c r="R6685">
        <v>159</v>
      </c>
      <c r="S6685">
        <v>13</v>
      </c>
      <c r="T6685">
        <v>19</v>
      </c>
      <c r="U6685">
        <v>0</v>
      </c>
      <c r="V6685">
        <v>1</v>
      </c>
      <c r="W6685">
        <v>0.95652108301698791</v>
      </c>
      <c r="X6685">
        <v>24.141235853298152</v>
      </c>
      <c r="Y6685">
        <v>43.108193151631646</v>
      </c>
      <c r="Z6685">
        <v>50.805295580661102</v>
      </c>
      <c r="AA6685">
        <v>59.045394548095992</v>
      </c>
      <c r="AB6685">
        <v>14.649917238875911</v>
      </c>
      <c r="AC6685">
        <v>0</v>
      </c>
      <c r="AD6685">
        <v>210.55143893155781</v>
      </c>
      <c r="AE6685">
        <v>403.25799638713761</v>
      </c>
    </row>
    <row r="6686" spans="1:31" x14ac:dyDescent="0.3">
      <c r="A6686">
        <v>2703867</v>
      </c>
      <c r="B6686">
        <v>1</v>
      </c>
      <c r="C6686" t="s">
        <v>80</v>
      </c>
      <c r="D6686" t="s">
        <v>101</v>
      </c>
      <c r="E6686" t="s">
        <v>132</v>
      </c>
      <c r="F6686" t="s">
        <v>15655</v>
      </c>
      <c r="G6686" t="s">
        <v>134</v>
      </c>
      <c r="H6686" t="s">
        <v>135</v>
      </c>
      <c r="I6686" t="s">
        <v>136</v>
      </c>
      <c r="J6686" t="s">
        <v>137</v>
      </c>
      <c r="K6686" t="s">
        <v>138</v>
      </c>
      <c r="L6686" t="s">
        <v>18564</v>
      </c>
      <c r="M6686" t="s">
        <v>18565</v>
      </c>
      <c r="N6686">
        <v>0.24222222199999999</v>
      </c>
      <c r="O6686">
        <v>9</v>
      </c>
      <c r="P6686">
        <v>15</v>
      </c>
      <c r="Q6686">
        <v>8</v>
      </c>
      <c r="R6686">
        <v>3</v>
      </c>
      <c r="S6686">
        <v>6</v>
      </c>
      <c r="T6686">
        <v>1</v>
      </c>
      <c r="U6686">
        <v>0</v>
      </c>
      <c r="V6686">
        <v>0</v>
      </c>
      <c r="W6686">
        <v>0.52023721149721491</v>
      </c>
      <c r="X6686">
        <v>0.76018855982592026</v>
      </c>
      <c r="Y6686">
        <v>9.6745281421165004</v>
      </c>
      <c r="Z6686">
        <v>0.12154583904681245</v>
      </c>
      <c r="AA6686">
        <v>80.457978052261211</v>
      </c>
      <c r="AB6686">
        <v>6.6830728533286671E-2</v>
      </c>
      <c r="AC6686">
        <v>0</v>
      </c>
      <c r="AD6686">
        <v>0</v>
      </c>
      <c r="AE6686">
        <v>91.601308533280942</v>
      </c>
    </row>
    <row r="6687" spans="1:31" x14ac:dyDescent="0.3">
      <c r="A6687">
        <v>2703933</v>
      </c>
      <c r="B6687">
        <v>1</v>
      </c>
      <c r="C6687" t="s">
        <v>80</v>
      </c>
      <c r="D6687" t="s">
        <v>83</v>
      </c>
      <c r="E6687" t="s">
        <v>244</v>
      </c>
      <c r="F6687" t="s">
        <v>18566</v>
      </c>
      <c r="G6687" t="s">
        <v>3824</v>
      </c>
      <c r="H6687" t="s">
        <v>187</v>
      </c>
      <c r="I6687" t="s">
        <v>136</v>
      </c>
      <c r="J6687" t="s">
        <v>137</v>
      </c>
      <c r="K6687" t="s">
        <v>138</v>
      </c>
      <c r="L6687" t="s">
        <v>18567</v>
      </c>
      <c r="M6687" t="s">
        <v>18568</v>
      </c>
      <c r="N6687">
        <v>0.61388888799999997</v>
      </c>
      <c r="O6687">
        <v>0</v>
      </c>
      <c r="P6687">
        <v>639</v>
      </c>
      <c r="Q6687">
        <v>0</v>
      </c>
      <c r="R6687">
        <v>0</v>
      </c>
      <c r="S6687">
        <v>0</v>
      </c>
      <c r="T6687">
        <v>16</v>
      </c>
      <c r="U6687">
        <v>0</v>
      </c>
      <c r="V6687">
        <v>0</v>
      </c>
      <c r="W6687">
        <v>0</v>
      </c>
      <c r="X6687">
        <v>60.966376980106375</v>
      </c>
      <c r="Y6687">
        <v>0</v>
      </c>
      <c r="Z6687">
        <v>0</v>
      </c>
      <c r="AA6687">
        <v>0</v>
      </c>
      <c r="AB6687">
        <v>9.2147013882584066</v>
      </c>
      <c r="AC6687">
        <v>0</v>
      </c>
      <c r="AD6687">
        <v>0</v>
      </c>
      <c r="AE6687">
        <v>70.18107836836478</v>
      </c>
    </row>
    <row r="6688" spans="1:31" x14ac:dyDescent="0.3">
      <c r="A6688">
        <v>2703938</v>
      </c>
      <c r="B6688">
        <v>1</v>
      </c>
      <c r="C6688" t="s">
        <v>81</v>
      </c>
      <c r="D6688" t="s">
        <v>114</v>
      </c>
      <c r="E6688" t="s">
        <v>145</v>
      </c>
      <c r="F6688" t="s">
        <v>18569</v>
      </c>
      <c r="G6688" t="s">
        <v>176</v>
      </c>
      <c r="H6688" t="s">
        <v>135</v>
      </c>
      <c r="I6688" t="s">
        <v>136</v>
      </c>
      <c r="J6688" t="s">
        <v>137</v>
      </c>
      <c r="K6688" t="s">
        <v>138</v>
      </c>
      <c r="L6688" t="s">
        <v>18570</v>
      </c>
      <c r="M6688" t="s">
        <v>18571</v>
      </c>
      <c r="N6688">
        <v>0.52361111100000002</v>
      </c>
      <c r="O6688">
        <v>2</v>
      </c>
      <c r="P6688">
        <v>69</v>
      </c>
      <c r="Q6688">
        <v>2</v>
      </c>
      <c r="R6688">
        <v>15</v>
      </c>
      <c r="S6688">
        <v>0</v>
      </c>
      <c r="T6688">
        <v>4</v>
      </c>
      <c r="U6688">
        <v>0</v>
      </c>
      <c r="V6688">
        <v>0</v>
      </c>
      <c r="W6688">
        <v>0.19676863333333333</v>
      </c>
      <c r="X6688">
        <v>4.5372155439219171</v>
      </c>
      <c r="Y6688">
        <v>0.90894029159255429</v>
      </c>
      <c r="Z6688">
        <v>5.5478360261966042</v>
      </c>
      <c r="AA6688">
        <v>0</v>
      </c>
      <c r="AB6688">
        <v>0.7111343469361604</v>
      </c>
      <c r="AC6688">
        <v>0</v>
      </c>
      <c r="AD6688">
        <v>0</v>
      </c>
      <c r="AE6688">
        <v>11.901894841980569</v>
      </c>
    </row>
    <row r="6689" spans="1:31" x14ac:dyDescent="0.3">
      <c r="A6689">
        <v>2703963</v>
      </c>
      <c r="B6689">
        <v>1</v>
      </c>
      <c r="C6689" t="s">
        <v>81</v>
      </c>
      <c r="D6689" t="s">
        <v>125</v>
      </c>
      <c r="E6689" t="s">
        <v>132</v>
      </c>
      <c r="F6689" t="s">
        <v>8510</v>
      </c>
      <c r="G6689" t="s">
        <v>134</v>
      </c>
      <c r="H6689" t="s">
        <v>135</v>
      </c>
      <c r="I6689" t="s">
        <v>169</v>
      </c>
      <c r="J6689" t="s">
        <v>137</v>
      </c>
      <c r="K6689" t="s">
        <v>138</v>
      </c>
      <c r="L6689" t="s">
        <v>18572</v>
      </c>
      <c r="M6689" t="s">
        <v>18573</v>
      </c>
      <c r="N6689">
        <v>2.5000000000000001E-2</v>
      </c>
      <c r="O6689">
        <v>2</v>
      </c>
      <c r="P6689">
        <v>158</v>
      </c>
      <c r="Q6689">
        <v>29</v>
      </c>
      <c r="R6689">
        <v>176</v>
      </c>
      <c r="S6689">
        <v>2</v>
      </c>
      <c r="T6689">
        <v>8</v>
      </c>
      <c r="U6689">
        <v>0</v>
      </c>
      <c r="V6689">
        <v>0</v>
      </c>
      <c r="W6689">
        <v>6.8275617383449999E-3</v>
      </c>
      <c r="X6689">
        <v>0.48369801753360003</v>
      </c>
      <c r="Y6689">
        <v>0.23246822122412258</v>
      </c>
      <c r="Z6689">
        <v>1.0636092107515476</v>
      </c>
      <c r="AA6689">
        <v>3.2768320100900004E-3</v>
      </c>
      <c r="AB6689">
        <v>3.8326763482410008E-2</v>
      </c>
      <c r="AC6689">
        <v>0</v>
      </c>
      <c r="AD6689">
        <v>0</v>
      </c>
      <c r="AE6689">
        <v>1.8282066067401153</v>
      </c>
    </row>
    <row r="6690" spans="1:31" x14ac:dyDescent="0.3">
      <c r="A6690">
        <v>2692811</v>
      </c>
      <c r="B6690">
        <v>1</v>
      </c>
      <c r="C6690" t="s">
        <v>81</v>
      </c>
      <c r="D6690" t="s">
        <v>127</v>
      </c>
      <c r="E6690" t="s">
        <v>132</v>
      </c>
      <c r="F6690" t="s">
        <v>11434</v>
      </c>
      <c r="G6690" t="s">
        <v>134</v>
      </c>
      <c r="H6690" t="s">
        <v>135</v>
      </c>
      <c r="I6690" t="s">
        <v>136</v>
      </c>
      <c r="J6690" t="s">
        <v>137</v>
      </c>
      <c r="K6690" t="s">
        <v>138</v>
      </c>
      <c r="L6690" t="s">
        <v>18574</v>
      </c>
      <c r="M6690" t="s">
        <v>18575</v>
      </c>
      <c r="N6690">
        <v>0.130833333</v>
      </c>
      <c r="O6690">
        <v>9</v>
      </c>
      <c r="P6690">
        <v>3</v>
      </c>
      <c r="Q6690">
        <v>287</v>
      </c>
      <c r="R6690">
        <v>46</v>
      </c>
      <c r="S6690">
        <v>17</v>
      </c>
      <c r="T6690">
        <v>2</v>
      </c>
      <c r="U6690">
        <v>0</v>
      </c>
      <c r="V6690">
        <v>0</v>
      </c>
      <c r="W6690">
        <v>0.46347479487333504</v>
      </c>
      <c r="X6690">
        <v>5.2393139979405749E-2</v>
      </c>
      <c r="Y6690">
        <v>25.975114945748796</v>
      </c>
      <c r="Z6690">
        <v>1.3122365436454624</v>
      </c>
      <c r="AA6690">
        <v>2.8161583603921923</v>
      </c>
      <c r="AB6690">
        <v>1.2538165528127752</v>
      </c>
      <c r="AC6690">
        <v>0</v>
      </c>
      <c r="AD6690">
        <v>0</v>
      </c>
      <c r="AE6690">
        <v>31.873194337451967</v>
      </c>
    </row>
    <row r="6691" spans="1:31" x14ac:dyDescent="0.3">
      <c r="A6691">
        <v>2703579</v>
      </c>
      <c r="B6691">
        <v>1</v>
      </c>
      <c r="C6691" t="s">
        <v>80</v>
      </c>
      <c r="D6691" t="s">
        <v>84</v>
      </c>
      <c r="E6691" t="s">
        <v>244</v>
      </c>
      <c r="F6691" t="s">
        <v>10597</v>
      </c>
      <c r="G6691" t="s">
        <v>346</v>
      </c>
      <c r="H6691" t="s">
        <v>187</v>
      </c>
      <c r="I6691" t="s">
        <v>136</v>
      </c>
      <c r="J6691" t="s">
        <v>137</v>
      </c>
      <c r="K6691" t="s">
        <v>166</v>
      </c>
      <c r="L6691" t="s">
        <v>18576</v>
      </c>
      <c r="M6691" t="s">
        <v>18577</v>
      </c>
      <c r="N6691">
        <v>5.1275000000000004</v>
      </c>
      <c r="O6691">
        <v>0</v>
      </c>
      <c r="P6691">
        <v>26</v>
      </c>
      <c r="Q6691">
        <v>0</v>
      </c>
      <c r="R6691">
        <v>0</v>
      </c>
      <c r="S6691">
        <v>0</v>
      </c>
      <c r="T6691">
        <v>145</v>
      </c>
      <c r="U6691">
        <v>0</v>
      </c>
      <c r="V6691">
        <v>3</v>
      </c>
      <c r="W6691">
        <v>0</v>
      </c>
      <c r="X6691">
        <v>24.845073112944505</v>
      </c>
      <c r="Y6691">
        <v>0</v>
      </c>
      <c r="Z6691">
        <v>0</v>
      </c>
      <c r="AA6691">
        <v>0</v>
      </c>
      <c r="AB6691">
        <v>772.34841211811943</v>
      </c>
      <c r="AC6691">
        <v>0</v>
      </c>
      <c r="AD6691">
        <v>272.29173120596596</v>
      </c>
      <c r="AE6691">
        <v>1069.48521643703</v>
      </c>
    </row>
    <row r="6692" spans="1:31" x14ac:dyDescent="0.3">
      <c r="A6692">
        <v>2703641</v>
      </c>
      <c r="B6692">
        <v>1</v>
      </c>
      <c r="C6692" t="s">
        <v>80</v>
      </c>
      <c r="D6692" t="s">
        <v>102</v>
      </c>
      <c r="E6692" t="s">
        <v>244</v>
      </c>
      <c r="F6692" t="s">
        <v>18578</v>
      </c>
      <c r="G6692" t="s">
        <v>165</v>
      </c>
      <c r="H6692" t="s">
        <v>187</v>
      </c>
      <c r="I6692" t="s">
        <v>136</v>
      </c>
      <c r="J6692" t="s">
        <v>137</v>
      </c>
      <c r="K6692" t="s">
        <v>166</v>
      </c>
      <c r="L6692" t="s">
        <v>18579</v>
      </c>
      <c r="M6692" t="s">
        <v>18580</v>
      </c>
      <c r="N6692">
        <v>3.6549999999999998</v>
      </c>
      <c r="O6692">
        <v>0</v>
      </c>
      <c r="P6692">
        <v>27</v>
      </c>
      <c r="Q6692">
        <v>0</v>
      </c>
      <c r="R6692">
        <v>8</v>
      </c>
      <c r="S6692">
        <v>0</v>
      </c>
      <c r="T6692">
        <v>4</v>
      </c>
      <c r="U6692">
        <v>0</v>
      </c>
      <c r="V6692">
        <v>0</v>
      </c>
      <c r="W6692">
        <v>0</v>
      </c>
      <c r="X6692">
        <v>4.8707179810268357</v>
      </c>
      <c r="Y6692">
        <v>0</v>
      </c>
      <c r="Z6692">
        <v>0</v>
      </c>
      <c r="AA6692">
        <v>0</v>
      </c>
      <c r="AB6692">
        <v>0</v>
      </c>
      <c r="AC6692">
        <v>0</v>
      </c>
      <c r="AD6692">
        <v>0</v>
      </c>
      <c r="AE6692">
        <v>4.8707179810268357</v>
      </c>
    </row>
    <row r="6693" spans="1:31" x14ac:dyDescent="0.3">
      <c r="A6693">
        <v>2703650</v>
      </c>
      <c r="B6693">
        <v>1</v>
      </c>
      <c r="C6693" t="s">
        <v>80</v>
      </c>
      <c r="D6693" t="s">
        <v>90</v>
      </c>
      <c r="E6693" t="s">
        <v>141</v>
      </c>
      <c r="F6693" t="s">
        <v>18581</v>
      </c>
      <c r="G6693" t="s">
        <v>165</v>
      </c>
      <c r="H6693" t="s">
        <v>135</v>
      </c>
      <c r="I6693" t="s">
        <v>136</v>
      </c>
      <c r="J6693" t="s">
        <v>137</v>
      </c>
      <c r="K6693" t="s">
        <v>166</v>
      </c>
      <c r="L6693" t="s">
        <v>18582</v>
      </c>
      <c r="M6693" t="s">
        <v>18583</v>
      </c>
      <c r="N6693">
        <v>4.7850000000000001</v>
      </c>
      <c r="O6693">
        <v>0</v>
      </c>
      <c r="P6693">
        <v>3549</v>
      </c>
      <c r="Q6693">
        <v>0</v>
      </c>
      <c r="R6693">
        <v>0</v>
      </c>
      <c r="S6693">
        <v>1</v>
      </c>
      <c r="T6693">
        <v>442</v>
      </c>
      <c r="U6693">
        <v>0</v>
      </c>
      <c r="V6693">
        <v>0</v>
      </c>
      <c r="W6693">
        <v>0</v>
      </c>
      <c r="X6693">
        <v>2925.2362859024752</v>
      </c>
      <c r="Y6693">
        <v>0</v>
      </c>
      <c r="Z6693">
        <v>0</v>
      </c>
      <c r="AA6693">
        <v>7.4770536718800003</v>
      </c>
      <c r="AB6693">
        <v>2106.472659557221</v>
      </c>
      <c r="AC6693">
        <v>0</v>
      </c>
      <c r="AD6693">
        <v>0</v>
      </c>
      <c r="AE6693">
        <v>5039.185999131576</v>
      </c>
    </row>
    <row r="6694" spans="1:31" x14ac:dyDescent="0.3">
      <c r="A6694">
        <v>2703734</v>
      </c>
      <c r="B6694">
        <v>1</v>
      </c>
      <c r="C6694" t="s">
        <v>80</v>
      </c>
      <c r="D6694" t="s">
        <v>95</v>
      </c>
      <c r="E6694" t="s">
        <v>244</v>
      </c>
      <c r="F6694" t="s">
        <v>18584</v>
      </c>
      <c r="G6694" t="s">
        <v>409</v>
      </c>
      <c r="H6694" t="s">
        <v>187</v>
      </c>
      <c r="I6694" t="s">
        <v>136</v>
      </c>
      <c r="J6694" t="s">
        <v>137</v>
      </c>
      <c r="K6694" t="s">
        <v>138</v>
      </c>
      <c r="L6694" t="s">
        <v>18585</v>
      </c>
      <c r="M6694" t="s">
        <v>18586</v>
      </c>
      <c r="N6694">
        <v>3.2886111109999998</v>
      </c>
      <c r="O6694">
        <v>0</v>
      </c>
      <c r="P6694">
        <v>249</v>
      </c>
      <c r="Q6694">
        <v>0</v>
      </c>
      <c r="R6694">
        <v>1</v>
      </c>
      <c r="S6694">
        <v>0</v>
      </c>
      <c r="T6694">
        <v>12</v>
      </c>
      <c r="U6694">
        <v>0</v>
      </c>
      <c r="V6694">
        <v>0</v>
      </c>
      <c r="W6694">
        <v>0</v>
      </c>
      <c r="X6694">
        <v>111.63288507611665</v>
      </c>
      <c r="Y6694">
        <v>0</v>
      </c>
      <c r="Z6694">
        <v>4.2445979491211112</v>
      </c>
      <c r="AA6694">
        <v>0</v>
      </c>
      <c r="AB6694">
        <v>14.300241269247186</v>
      </c>
      <c r="AC6694">
        <v>0</v>
      </c>
      <c r="AD6694">
        <v>0</v>
      </c>
      <c r="AE6694">
        <v>130.17772429448496</v>
      </c>
    </row>
    <row r="6695" spans="1:31" x14ac:dyDescent="0.3">
      <c r="A6695">
        <v>2703770</v>
      </c>
      <c r="B6695">
        <v>1</v>
      </c>
      <c r="C6695" t="s">
        <v>80</v>
      </c>
      <c r="D6695" t="s">
        <v>104</v>
      </c>
      <c r="E6695" t="s">
        <v>213</v>
      </c>
      <c r="F6695" t="s">
        <v>18587</v>
      </c>
      <c r="G6695" t="s">
        <v>831</v>
      </c>
      <c r="H6695" t="s">
        <v>187</v>
      </c>
      <c r="I6695" t="s">
        <v>136</v>
      </c>
      <c r="J6695" t="s">
        <v>137</v>
      </c>
      <c r="K6695" t="s">
        <v>138</v>
      </c>
      <c r="L6695" t="s">
        <v>18588</v>
      </c>
      <c r="M6695" t="s">
        <v>18589</v>
      </c>
      <c r="N6695">
        <v>4.0536111110000004</v>
      </c>
      <c r="O6695">
        <v>0</v>
      </c>
      <c r="P6695">
        <v>6</v>
      </c>
      <c r="Q6695">
        <v>0</v>
      </c>
      <c r="R6695">
        <v>0</v>
      </c>
      <c r="S6695">
        <v>0</v>
      </c>
      <c r="T6695">
        <v>1</v>
      </c>
      <c r="U6695">
        <v>0</v>
      </c>
      <c r="V6695">
        <v>0</v>
      </c>
      <c r="W6695">
        <v>0</v>
      </c>
      <c r="X6695">
        <v>5.2202743658312976</v>
      </c>
      <c r="Y6695">
        <v>0</v>
      </c>
      <c r="Z6695">
        <v>0</v>
      </c>
      <c r="AA6695">
        <v>0</v>
      </c>
      <c r="AB6695">
        <v>2.000181433748224</v>
      </c>
      <c r="AC6695">
        <v>0</v>
      </c>
      <c r="AD6695">
        <v>0</v>
      </c>
      <c r="AE6695">
        <v>7.220455799579522</v>
      </c>
    </row>
    <row r="6696" spans="1:31" x14ac:dyDescent="0.3">
      <c r="A6696">
        <v>2703805</v>
      </c>
      <c r="B6696">
        <v>1</v>
      </c>
      <c r="C6696" t="s">
        <v>80</v>
      </c>
      <c r="D6696" t="s">
        <v>94</v>
      </c>
      <c r="E6696" t="s">
        <v>184</v>
      </c>
      <c r="F6696" t="s">
        <v>18590</v>
      </c>
      <c r="G6696" t="s">
        <v>346</v>
      </c>
      <c r="H6696" t="s">
        <v>187</v>
      </c>
      <c r="I6696" t="s">
        <v>136</v>
      </c>
      <c r="J6696" t="s">
        <v>137</v>
      </c>
      <c r="K6696" t="s">
        <v>166</v>
      </c>
      <c r="L6696" t="s">
        <v>18591</v>
      </c>
      <c r="M6696" t="s">
        <v>18592</v>
      </c>
      <c r="N6696">
        <v>3.24</v>
      </c>
      <c r="O6696">
        <v>0</v>
      </c>
      <c r="P6696">
        <v>42</v>
      </c>
      <c r="Q6696">
        <v>0</v>
      </c>
      <c r="R6696">
        <v>0</v>
      </c>
      <c r="S6696">
        <v>0</v>
      </c>
      <c r="T6696">
        <v>3</v>
      </c>
      <c r="U6696">
        <v>0</v>
      </c>
      <c r="V6696">
        <v>0</v>
      </c>
      <c r="W6696">
        <v>0</v>
      </c>
      <c r="X6696">
        <v>26.840898929703844</v>
      </c>
      <c r="Y6696">
        <v>0</v>
      </c>
      <c r="Z6696">
        <v>0</v>
      </c>
      <c r="AA6696">
        <v>0</v>
      </c>
      <c r="AB6696">
        <v>10.961029834836411</v>
      </c>
      <c r="AC6696">
        <v>0</v>
      </c>
      <c r="AD6696">
        <v>0</v>
      </c>
      <c r="AE6696">
        <v>37.801928764540257</v>
      </c>
    </row>
    <row r="6697" spans="1:31" x14ac:dyDescent="0.3">
      <c r="A6697">
        <v>2703868</v>
      </c>
      <c r="B6697">
        <v>1</v>
      </c>
      <c r="C6697" t="s">
        <v>81</v>
      </c>
      <c r="D6697" t="s">
        <v>126</v>
      </c>
      <c r="E6697" t="s">
        <v>184</v>
      </c>
      <c r="F6697" t="s">
        <v>18593</v>
      </c>
      <c r="G6697" t="s">
        <v>903</v>
      </c>
      <c r="H6697" t="s">
        <v>187</v>
      </c>
      <c r="I6697" t="s">
        <v>136</v>
      </c>
      <c r="J6697" t="s">
        <v>137</v>
      </c>
      <c r="K6697" t="s">
        <v>138</v>
      </c>
      <c r="L6697" t="s">
        <v>18594</v>
      </c>
      <c r="M6697" t="s">
        <v>18595</v>
      </c>
      <c r="N6697">
        <v>2.142222222</v>
      </c>
      <c r="O6697">
        <v>0</v>
      </c>
      <c r="P6697">
        <v>57</v>
      </c>
      <c r="Q6697">
        <v>0</v>
      </c>
      <c r="R6697">
        <v>0</v>
      </c>
      <c r="S6697">
        <v>0</v>
      </c>
      <c r="T6697">
        <v>35</v>
      </c>
      <c r="U6697">
        <v>0</v>
      </c>
      <c r="V6697">
        <v>0</v>
      </c>
      <c r="W6697">
        <v>0</v>
      </c>
      <c r="X6697">
        <v>12.441314450219231</v>
      </c>
      <c r="Y6697">
        <v>0</v>
      </c>
      <c r="Z6697">
        <v>0</v>
      </c>
      <c r="AA6697">
        <v>0</v>
      </c>
      <c r="AB6697">
        <v>5.0951528475167844</v>
      </c>
      <c r="AC6697">
        <v>0</v>
      </c>
      <c r="AD6697">
        <v>0</v>
      </c>
      <c r="AE6697">
        <v>17.536467297736017</v>
      </c>
    </row>
    <row r="6698" spans="1:31" x14ac:dyDescent="0.3">
      <c r="A6698">
        <v>2703888</v>
      </c>
      <c r="B6698">
        <v>1</v>
      </c>
      <c r="C6698" t="s">
        <v>80</v>
      </c>
      <c r="D6698" t="s">
        <v>83</v>
      </c>
      <c r="E6698" t="s">
        <v>213</v>
      </c>
      <c r="F6698" t="s">
        <v>18596</v>
      </c>
      <c r="G6698" t="s">
        <v>688</v>
      </c>
      <c r="H6698" t="s">
        <v>187</v>
      </c>
      <c r="I6698" t="s">
        <v>136</v>
      </c>
      <c r="J6698" t="s">
        <v>137</v>
      </c>
      <c r="K6698" t="s">
        <v>138</v>
      </c>
      <c r="L6698" t="s">
        <v>18597</v>
      </c>
      <c r="M6698" t="s">
        <v>18598</v>
      </c>
      <c r="N6698">
        <v>1.6016666660000001</v>
      </c>
      <c r="O6698">
        <v>0</v>
      </c>
      <c r="P6698">
        <v>0</v>
      </c>
      <c r="Q6698">
        <v>0</v>
      </c>
      <c r="R6698">
        <v>0</v>
      </c>
      <c r="S6698">
        <v>0</v>
      </c>
      <c r="T6698">
        <v>1</v>
      </c>
      <c r="U6698">
        <v>0</v>
      </c>
      <c r="V6698">
        <v>0</v>
      </c>
      <c r="W6698">
        <v>0</v>
      </c>
      <c r="X6698">
        <v>0</v>
      </c>
      <c r="Y6698">
        <v>0</v>
      </c>
      <c r="Z6698">
        <v>0</v>
      </c>
      <c r="AA6698">
        <v>0</v>
      </c>
      <c r="AB6698">
        <v>0.9694429156236779</v>
      </c>
      <c r="AC6698">
        <v>0</v>
      </c>
      <c r="AD6698">
        <v>0</v>
      </c>
      <c r="AE6698">
        <v>0.9694429156236779</v>
      </c>
    </row>
    <row r="6699" spans="1:31" x14ac:dyDescent="0.3">
      <c r="A6699">
        <v>2703918</v>
      </c>
      <c r="B6699">
        <v>1</v>
      </c>
      <c r="C6699" t="s">
        <v>80</v>
      </c>
      <c r="D6699" t="s">
        <v>82</v>
      </c>
      <c r="E6699" t="s">
        <v>184</v>
      </c>
      <c r="F6699" t="s">
        <v>18599</v>
      </c>
      <c r="G6699" t="s">
        <v>1143</v>
      </c>
      <c r="H6699" t="s">
        <v>187</v>
      </c>
      <c r="I6699" t="s">
        <v>136</v>
      </c>
      <c r="J6699" t="s">
        <v>137</v>
      </c>
      <c r="K6699" t="s">
        <v>138</v>
      </c>
      <c r="L6699" t="s">
        <v>18600</v>
      </c>
      <c r="M6699" t="s">
        <v>18601</v>
      </c>
      <c r="N6699">
        <v>1.26</v>
      </c>
      <c r="O6699">
        <v>0</v>
      </c>
      <c r="P6699">
        <v>135</v>
      </c>
      <c r="Q6699">
        <v>0</v>
      </c>
      <c r="R6699">
        <v>0</v>
      </c>
      <c r="S6699">
        <v>0</v>
      </c>
      <c r="T6699">
        <v>0</v>
      </c>
      <c r="U6699">
        <v>0</v>
      </c>
      <c r="V6699">
        <v>0</v>
      </c>
      <c r="W6699">
        <v>0</v>
      </c>
      <c r="X6699">
        <v>35.27781679081275</v>
      </c>
      <c r="Y6699">
        <v>0</v>
      </c>
      <c r="Z6699">
        <v>0</v>
      </c>
      <c r="AA6699">
        <v>0</v>
      </c>
      <c r="AB6699">
        <v>0</v>
      </c>
      <c r="AC6699">
        <v>0</v>
      </c>
      <c r="AD6699">
        <v>0</v>
      </c>
      <c r="AE6699">
        <v>35.27781679081275</v>
      </c>
    </row>
    <row r="6700" spans="1:31" x14ac:dyDescent="0.3">
      <c r="A6700">
        <v>2703921</v>
      </c>
      <c r="B6700">
        <v>1</v>
      </c>
      <c r="C6700" t="s">
        <v>80</v>
      </c>
      <c r="D6700" t="s">
        <v>85</v>
      </c>
      <c r="E6700" t="s">
        <v>244</v>
      </c>
      <c r="F6700" t="s">
        <v>15344</v>
      </c>
      <c r="G6700" t="s">
        <v>165</v>
      </c>
      <c r="H6700" t="s">
        <v>187</v>
      </c>
      <c r="I6700" t="s">
        <v>136</v>
      </c>
      <c r="J6700" t="s">
        <v>137</v>
      </c>
      <c r="K6700" t="s">
        <v>166</v>
      </c>
      <c r="L6700" t="s">
        <v>18602</v>
      </c>
      <c r="M6700" t="s">
        <v>18603</v>
      </c>
      <c r="N6700">
        <v>1.501944444</v>
      </c>
      <c r="O6700">
        <v>0</v>
      </c>
      <c r="P6700">
        <v>311</v>
      </c>
      <c r="Q6700">
        <v>0</v>
      </c>
      <c r="R6700">
        <v>0</v>
      </c>
      <c r="S6700">
        <v>0</v>
      </c>
      <c r="T6700">
        <v>87</v>
      </c>
      <c r="U6700">
        <v>0</v>
      </c>
      <c r="V6700">
        <v>0</v>
      </c>
      <c r="W6700">
        <v>0</v>
      </c>
      <c r="X6700">
        <v>89.97067946855401</v>
      </c>
      <c r="Y6700">
        <v>0</v>
      </c>
      <c r="Z6700">
        <v>0</v>
      </c>
      <c r="AA6700">
        <v>0</v>
      </c>
      <c r="AB6700">
        <v>337.59324056156066</v>
      </c>
      <c r="AC6700">
        <v>0</v>
      </c>
      <c r="AD6700">
        <v>0</v>
      </c>
      <c r="AE6700">
        <v>427.56392003011467</v>
      </c>
    </row>
    <row r="6701" spans="1:31" x14ac:dyDescent="0.3">
      <c r="A6701">
        <v>2703926</v>
      </c>
      <c r="B6701">
        <v>1</v>
      </c>
      <c r="C6701" t="s">
        <v>80</v>
      </c>
      <c r="D6701" t="s">
        <v>103</v>
      </c>
      <c r="E6701" t="s">
        <v>213</v>
      </c>
      <c r="F6701" t="s">
        <v>18604</v>
      </c>
      <c r="G6701" t="s">
        <v>688</v>
      </c>
      <c r="H6701" t="s">
        <v>187</v>
      </c>
      <c r="I6701" t="s">
        <v>136</v>
      </c>
      <c r="J6701" t="s">
        <v>137</v>
      </c>
      <c r="K6701" t="s">
        <v>138</v>
      </c>
      <c r="L6701" t="s">
        <v>18605</v>
      </c>
      <c r="M6701" t="s">
        <v>18606</v>
      </c>
      <c r="N6701">
        <v>1.0494444439999999</v>
      </c>
      <c r="O6701">
        <v>0</v>
      </c>
      <c r="P6701">
        <v>2</v>
      </c>
      <c r="Q6701">
        <v>0</v>
      </c>
      <c r="R6701">
        <v>0</v>
      </c>
      <c r="S6701">
        <v>0</v>
      </c>
      <c r="T6701">
        <v>0</v>
      </c>
      <c r="U6701">
        <v>0</v>
      </c>
      <c r="V6701">
        <v>0</v>
      </c>
      <c r="W6701">
        <v>0</v>
      </c>
      <c r="X6701">
        <v>0.61849524020766466</v>
      </c>
      <c r="Y6701">
        <v>0</v>
      </c>
      <c r="Z6701">
        <v>0</v>
      </c>
      <c r="AA6701">
        <v>0</v>
      </c>
      <c r="AB6701">
        <v>0</v>
      </c>
      <c r="AC6701">
        <v>0</v>
      </c>
      <c r="AD6701">
        <v>0</v>
      </c>
      <c r="AE6701">
        <v>0.61849524020766466</v>
      </c>
    </row>
    <row r="6702" spans="1:31" x14ac:dyDescent="0.3">
      <c r="A6702">
        <v>2703944</v>
      </c>
      <c r="B6702">
        <v>1</v>
      </c>
      <c r="C6702" t="s">
        <v>81</v>
      </c>
      <c r="D6702" t="s">
        <v>118</v>
      </c>
      <c r="E6702" t="s">
        <v>184</v>
      </c>
      <c r="F6702" t="s">
        <v>18607</v>
      </c>
      <c r="G6702" t="s">
        <v>186</v>
      </c>
      <c r="H6702" t="s">
        <v>187</v>
      </c>
      <c r="I6702" t="s">
        <v>136</v>
      </c>
      <c r="J6702" t="s">
        <v>137</v>
      </c>
      <c r="K6702" t="s">
        <v>138</v>
      </c>
      <c r="L6702" t="s">
        <v>18608</v>
      </c>
      <c r="M6702" t="s">
        <v>18609</v>
      </c>
      <c r="N6702">
        <v>0.80472222199999999</v>
      </c>
      <c r="O6702">
        <v>0</v>
      </c>
      <c r="P6702">
        <v>186</v>
      </c>
      <c r="Q6702">
        <v>0</v>
      </c>
      <c r="R6702">
        <v>0</v>
      </c>
      <c r="S6702">
        <v>0</v>
      </c>
      <c r="T6702">
        <v>10</v>
      </c>
      <c r="U6702">
        <v>0</v>
      </c>
      <c r="V6702">
        <v>0</v>
      </c>
      <c r="W6702">
        <v>0</v>
      </c>
      <c r="X6702">
        <v>20.899563953358783</v>
      </c>
      <c r="Y6702">
        <v>0</v>
      </c>
      <c r="Z6702">
        <v>0</v>
      </c>
      <c r="AA6702">
        <v>0</v>
      </c>
      <c r="AB6702">
        <v>4.3047265756085302</v>
      </c>
      <c r="AC6702">
        <v>0</v>
      </c>
      <c r="AD6702">
        <v>0</v>
      </c>
      <c r="AE6702">
        <v>25.204290528967313</v>
      </c>
    </row>
    <row r="6703" spans="1:31" x14ac:dyDescent="0.3">
      <c r="A6703">
        <v>2703946</v>
      </c>
      <c r="B6703">
        <v>1</v>
      </c>
      <c r="C6703" t="s">
        <v>80</v>
      </c>
      <c r="D6703" t="s">
        <v>83</v>
      </c>
      <c r="E6703" t="s">
        <v>145</v>
      </c>
      <c r="F6703" t="s">
        <v>18610</v>
      </c>
      <c r="G6703" t="s">
        <v>2403</v>
      </c>
      <c r="H6703" t="s">
        <v>135</v>
      </c>
      <c r="I6703" t="s">
        <v>136</v>
      </c>
      <c r="J6703" t="s">
        <v>137</v>
      </c>
      <c r="K6703" t="s">
        <v>138</v>
      </c>
      <c r="L6703" t="s">
        <v>18611</v>
      </c>
      <c r="M6703" t="s">
        <v>18612</v>
      </c>
      <c r="N6703">
        <v>1.0958333330000001</v>
      </c>
      <c r="O6703">
        <v>0</v>
      </c>
      <c r="P6703">
        <v>282</v>
      </c>
      <c r="Q6703">
        <v>0</v>
      </c>
      <c r="R6703">
        <v>0</v>
      </c>
      <c r="S6703">
        <v>0</v>
      </c>
      <c r="T6703">
        <v>16</v>
      </c>
      <c r="U6703">
        <v>0</v>
      </c>
      <c r="V6703">
        <v>0</v>
      </c>
      <c r="W6703">
        <v>0</v>
      </c>
      <c r="X6703">
        <v>56.453396865301997</v>
      </c>
      <c r="Y6703">
        <v>0</v>
      </c>
      <c r="Z6703">
        <v>0</v>
      </c>
      <c r="AA6703">
        <v>0</v>
      </c>
      <c r="AB6703">
        <v>10.717225124905418</v>
      </c>
      <c r="AC6703">
        <v>0</v>
      </c>
      <c r="AD6703">
        <v>0</v>
      </c>
      <c r="AE6703">
        <v>67.170621990207422</v>
      </c>
    </row>
    <row r="6704" spans="1:31" x14ac:dyDescent="0.3">
      <c r="A6704">
        <v>2703948</v>
      </c>
      <c r="B6704">
        <v>1</v>
      </c>
      <c r="C6704" t="s">
        <v>80</v>
      </c>
      <c r="D6704" t="s">
        <v>95</v>
      </c>
      <c r="E6704" t="s">
        <v>145</v>
      </c>
      <c r="F6704" t="s">
        <v>15184</v>
      </c>
      <c r="G6704" t="s">
        <v>176</v>
      </c>
      <c r="H6704" t="s">
        <v>135</v>
      </c>
      <c r="I6704" t="s">
        <v>136</v>
      </c>
      <c r="J6704" t="s">
        <v>137</v>
      </c>
      <c r="K6704" t="s">
        <v>138</v>
      </c>
      <c r="L6704" t="s">
        <v>18613</v>
      </c>
      <c r="M6704" t="s">
        <v>18614</v>
      </c>
      <c r="N6704">
        <v>0.69805555500000005</v>
      </c>
      <c r="O6704">
        <v>0</v>
      </c>
      <c r="P6704">
        <v>412</v>
      </c>
      <c r="Q6704">
        <v>0</v>
      </c>
      <c r="R6704">
        <v>4</v>
      </c>
      <c r="S6704">
        <v>1</v>
      </c>
      <c r="T6704">
        <v>22</v>
      </c>
      <c r="U6704">
        <v>0</v>
      </c>
      <c r="V6704">
        <v>0</v>
      </c>
      <c r="W6704">
        <v>0</v>
      </c>
      <c r="X6704">
        <v>18.412083648780218</v>
      </c>
      <c r="Y6704">
        <v>0</v>
      </c>
      <c r="Z6704">
        <v>0</v>
      </c>
      <c r="AA6704">
        <v>2.3256848459783663</v>
      </c>
      <c r="AB6704">
        <v>13.259906168200223</v>
      </c>
      <c r="AC6704">
        <v>0</v>
      </c>
      <c r="AD6704">
        <v>0</v>
      </c>
      <c r="AE6704">
        <v>33.997674662958808</v>
      </c>
    </row>
    <row r="6705" spans="1:31" x14ac:dyDescent="0.3">
      <c r="A6705">
        <v>2691613</v>
      </c>
      <c r="B6705">
        <v>1</v>
      </c>
      <c r="C6705" t="s">
        <v>81</v>
      </c>
      <c r="D6705" t="s">
        <v>112</v>
      </c>
      <c r="E6705" t="s">
        <v>160</v>
      </c>
      <c r="F6705" t="s">
        <v>5602</v>
      </c>
      <c r="G6705" t="s">
        <v>219</v>
      </c>
      <c r="H6705" t="s">
        <v>135</v>
      </c>
      <c r="I6705" t="s">
        <v>136</v>
      </c>
      <c r="J6705" t="s">
        <v>137</v>
      </c>
      <c r="K6705" t="s">
        <v>138</v>
      </c>
      <c r="L6705" t="s">
        <v>18615</v>
      </c>
      <c r="M6705" t="s">
        <v>18616</v>
      </c>
      <c r="N6705">
        <v>3.914722222</v>
      </c>
      <c r="O6705">
        <v>3</v>
      </c>
      <c r="P6705">
        <v>1290</v>
      </c>
      <c r="Q6705">
        <v>5</v>
      </c>
      <c r="R6705">
        <v>38</v>
      </c>
      <c r="S6705">
        <v>7</v>
      </c>
      <c r="T6705">
        <v>69</v>
      </c>
      <c r="U6705">
        <v>0</v>
      </c>
      <c r="V6705">
        <v>0</v>
      </c>
      <c r="W6705">
        <v>2.1600336681674994</v>
      </c>
      <c r="X6705">
        <v>344.5448330070717</v>
      </c>
      <c r="Y6705">
        <v>118.33868373581402</v>
      </c>
      <c r="Z6705">
        <v>49.612850975732428</v>
      </c>
      <c r="AA6705">
        <v>114.28441993577235</v>
      </c>
      <c r="AB6705">
        <v>86.261976072622375</v>
      </c>
      <c r="AC6705">
        <v>0</v>
      </c>
      <c r="AD6705">
        <v>0</v>
      </c>
      <c r="AE6705">
        <v>715.20279739518037</v>
      </c>
    </row>
    <row r="6706" spans="1:31" x14ac:dyDescent="0.3">
      <c r="A6706">
        <v>2695549</v>
      </c>
      <c r="B6706">
        <v>1</v>
      </c>
      <c r="C6706" t="s">
        <v>80</v>
      </c>
      <c r="D6706" t="s">
        <v>104</v>
      </c>
      <c r="E6706" t="s">
        <v>145</v>
      </c>
      <c r="F6706" t="s">
        <v>18617</v>
      </c>
      <c r="G6706" t="s">
        <v>176</v>
      </c>
      <c r="H6706" t="s">
        <v>135</v>
      </c>
      <c r="I6706" t="s">
        <v>136</v>
      </c>
      <c r="J6706" t="s">
        <v>137</v>
      </c>
      <c r="K6706" t="s">
        <v>138</v>
      </c>
      <c r="L6706" t="s">
        <v>18618</v>
      </c>
      <c r="M6706" t="s">
        <v>18619</v>
      </c>
      <c r="N6706">
        <v>1.288888888</v>
      </c>
      <c r="O6706">
        <v>0</v>
      </c>
      <c r="P6706">
        <v>0</v>
      </c>
      <c r="Q6706">
        <v>0</v>
      </c>
      <c r="R6706">
        <v>0</v>
      </c>
      <c r="S6706">
        <v>0</v>
      </c>
      <c r="T6706">
        <v>0</v>
      </c>
      <c r="U6706">
        <v>1</v>
      </c>
      <c r="V6706">
        <v>0</v>
      </c>
      <c r="W6706">
        <v>0</v>
      </c>
      <c r="X6706">
        <v>0</v>
      </c>
      <c r="Y6706">
        <v>0</v>
      </c>
      <c r="Z6706">
        <v>0</v>
      </c>
      <c r="AA6706">
        <v>0</v>
      </c>
      <c r="AB6706">
        <v>0</v>
      </c>
      <c r="AC6706">
        <v>63.110652902120236</v>
      </c>
      <c r="AD6706">
        <v>0</v>
      </c>
      <c r="AE6706">
        <v>63.110652902120236</v>
      </c>
    </row>
    <row r="6707" spans="1:31" x14ac:dyDescent="0.3">
      <c r="A6707">
        <v>2699146</v>
      </c>
      <c r="B6707">
        <v>1</v>
      </c>
      <c r="C6707" t="s">
        <v>80</v>
      </c>
      <c r="D6707" t="s">
        <v>108</v>
      </c>
      <c r="E6707" t="s">
        <v>145</v>
      </c>
      <c r="F6707" t="s">
        <v>18620</v>
      </c>
      <c r="G6707" t="s">
        <v>157</v>
      </c>
      <c r="H6707" t="s">
        <v>135</v>
      </c>
      <c r="I6707" t="s">
        <v>136</v>
      </c>
      <c r="J6707" t="s">
        <v>137</v>
      </c>
      <c r="K6707" t="s">
        <v>138</v>
      </c>
      <c r="L6707" t="s">
        <v>18621</v>
      </c>
      <c r="M6707" t="s">
        <v>18622</v>
      </c>
      <c r="N6707">
        <v>0.40666666600000001</v>
      </c>
      <c r="O6707">
        <v>0</v>
      </c>
      <c r="P6707">
        <v>59</v>
      </c>
      <c r="Q6707">
        <v>0</v>
      </c>
      <c r="R6707">
        <v>25</v>
      </c>
      <c r="S6707">
        <v>0</v>
      </c>
      <c r="T6707">
        <v>6</v>
      </c>
      <c r="U6707">
        <v>0</v>
      </c>
      <c r="V6707">
        <v>0</v>
      </c>
      <c r="W6707">
        <v>0</v>
      </c>
      <c r="X6707">
        <v>4.2265010662456017</v>
      </c>
      <c r="Y6707">
        <v>0</v>
      </c>
      <c r="Z6707">
        <v>5.3004173903789447</v>
      </c>
      <c r="AA6707">
        <v>0</v>
      </c>
      <c r="AB6707">
        <v>4.1676136572848783</v>
      </c>
      <c r="AC6707">
        <v>0</v>
      </c>
      <c r="AD6707">
        <v>0</v>
      </c>
      <c r="AE6707">
        <v>13.694532113909425</v>
      </c>
    </row>
    <row r="6708" spans="1:31" x14ac:dyDescent="0.3">
      <c r="A6708">
        <v>2700768</v>
      </c>
      <c r="B6708">
        <v>1</v>
      </c>
      <c r="C6708" t="s">
        <v>81</v>
      </c>
      <c r="D6708" t="s">
        <v>117</v>
      </c>
      <c r="E6708" t="s">
        <v>145</v>
      </c>
      <c r="F6708" t="s">
        <v>18623</v>
      </c>
      <c r="G6708" t="s">
        <v>176</v>
      </c>
      <c r="H6708" t="s">
        <v>135</v>
      </c>
      <c r="I6708" t="s">
        <v>136</v>
      </c>
      <c r="J6708" t="s">
        <v>137</v>
      </c>
      <c r="K6708" t="s">
        <v>138</v>
      </c>
      <c r="L6708" t="s">
        <v>18624</v>
      </c>
      <c r="M6708" t="s">
        <v>18625</v>
      </c>
      <c r="N6708">
        <v>2.3208333329999999</v>
      </c>
      <c r="O6708">
        <v>0</v>
      </c>
      <c r="P6708">
        <v>46</v>
      </c>
      <c r="Q6708">
        <v>0</v>
      </c>
      <c r="R6708">
        <v>4</v>
      </c>
      <c r="S6708">
        <v>0</v>
      </c>
      <c r="T6708">
        <v>0</v>
      </c>
      <c r="U6708">
        <v>0</v>
      </c>
      <c r="V6708">
        <v>0</v>
      </c>
      <c r="W6708">
        <v>0</v>
      </c>
      <c r="X6708">
        <v>11.467391537897729</v>
      </c>
      <c r="Y6708">
        <v>0</v>
      </c>
      <c r="Z6708">
        <v>1.1960470779418071</v>
      </c>
      <c r="AA6708">
        <v>0</v>
      </c>
      <c r="AB6708">
        <v>0</v>
      </c>
      <c r="AC6708">
        <v>0</v>
      </c>
      <c r="AD6708">
        <v>0</v>
      </c>
      <c r="AE6708">
        <v>12.663438615839537</v>
      </c>
    </row>
    <row r="6709" spans="1:31" x14ac:dyDescent="0.3">
      <c r="A6709">
        <v>2700839</v>
      </c>
      <c r="B6709">
        <v>1</v>
      </c>
      <c r="C6709" t="s">
        <v>81</v>
      </c>
      <c r="D6709" t="s">
        <v>128</v>
      </c>
      <c r="E6709" t="s">
        <v>145</v>
      </c>
      <c r="F6709" t="s">
        <v>18626</v>
      </c>
      <c r="G6709" t="s">
        <v>176</v>
      </c>
      <c r="H6709" t="s">
        <v>135</v>
      </c>
      <c r="I6709" t="s">
        <v>136</v>
      </c>
      <c r="J6709" t="s">
        <v>137</v>
      </c>
      <c r="K6709" t="s">
        <v>138</v>
      </c>
      <c r="L6709" t="s">
        <v>18627</v>
      </c>
      <c r="M6709" t="s">
        <v>18628</v>
      </c>
      <c r="N6709">
        <v>2.9469444440000001</v>
      </c>
      <c r="O6709">
        <v>0</v>
      </c>
      <c r="P6709">
        <v>131</v>
      </c>
      <c r="Q6709">
        <v>0</v>
      </c>
      <c r="R6709">
        <v>0</v>
      </c>
      <c r="S6709">
        <v>0</v>
      </c>
      <c r="T6709">
        <v>10</v>
      </c>
      <c r="U6709">
        <v>0</v>
      </c>
      <c r="V6709">
        <v>0</v>
      </c>
      <c r="W6709">
        <v>0</v>
      </c>
      <c r="X6709">
        <v>44.839415524767347</v>
      </c>
      <c r="Y6709">
        <v>0</v>
      </c>
      <c r="Z6709">
        <v>0</v>
      </c>
      <c r="AA6709">
        <v>0</v>
      </c>
      <c r="AB6709">
        <v>6.211612411373336</v>
      </c>
      <c r="AC6709">
        <v>0</v>
      </c>
      <c r="AD6709">
        <v>0</v>
      </c>
      <c r="AE6709">
        <v>51.051027936140684</v>
      </c>
    </row>
    <row r="6710" spans="1:31" x14ac:dyDescent="0.3">
      <c r="A6710">
        <v>2701897</v>
      </c>
      <c r="B6710">
        <v>1</v>
      </c>
      <c r="C6710" t="s">
        <v>81</v>
      </c>
      <c r="D6710" t="s">
        <v>116</v>
      </c>
      <c r="E6710" t="s">
        <v>145</v>
      </c>
      <c r="F6710" t="s">
        <v>18629</v>
      </c>
      <c r="G6710" t="s">
        <v>176</v>
      </c>
      <c r="H6710" t="s">
        <v>135</v>
      </c>
      <c r="I6710" t="s">
        <v>136</v>
      </c>
      <c r="J6710" t="s">
        <v>137</v>
      </c>
      <c r="K6710" t="s">
        <v>138</v>
      </c>
      <c r="L6710" t="s">
        <v>18630</v>
      </c>
      <c r="M6710" t="s">
        <v>18631</v>
      </c>
      <c r="N6710">
        <v>1.4566666660000001</v>
      </c>
      <c r="O6710">
        <v>0</v>
      </c>
      <c r="P6710">
        <v>15</v>
      </c>
      <c r="Q6710">
        <v>0</v>
      </c>
      <c r="R6710">
        <v>6</v>
      </c>
      <c r="S6710">
        <v>0</v>
      </c>
      <c r="T6710">
        <v>0</v>
      </c>
      <c r="U6710">
        <v>0</v>
      </c>
      <c r="V6710">
        <v>0</v>
      </c>
      <c r="W6710">
        <v>0</v>
      </c>
      <c r="X6710">
        <v>2.1579247529844965</v>
      </c>
      <c r="Y6710">
        <v>0</v>
      </c>
      <c r="Z6710">
        <v>8.3070398236982044</v>
      </c>
      <c r="AA6710">
        <v>0</v>
      </c>
      <c r="AB6710">
        <v>0</v>
      </c>
      <c r="AC6710">
        <v>0</v>
      </c>
      <c r="AD6710">
        <v>0</v>
      </c>
      <c r="AE6710">
        <v>10.4649645766827</v>
      </c>
    </row>
    <row r="6711" spans="1:31" x14ac:dyDescent="0.3">
      <c r="A6711">
        <v>2701971</v>
      </c>
      <c r="B6711">
        <v>1</v>
      </c>
      <c r="C6711" t="s">
        <v>81</v>
      </c>
      <c r="D6711" t="s">
        <v>118</v>
      </c>
      <c r="E6711" t="s">
        <v>132</v>
      </c>
      <c r="F6711" t="s">
        <v>9151</v>
      </c>
      <c r="G6711" t="s">
        <v>134</v>
      </c>
      <c r="H6711" t="s">
        <v>135</v>
      </c>
      <c r="I6711" t="s">
        <v>136</v>
      </c>
      <c r="J6711" t="s">
        <v>137</v>
      </c>
      <c r="K6711" t="s">
        <v>138</v>
      </c>
      <c r="L6711" t="s">
        <v>18632</v>
      </c>
      <c r="M6711" t="s">
        <v>18633</v>
      </c>
      <c r="N6711">
        <v>0.15444444399999999</v>
      </c>
      <c r="O6711">
        <v>22</v>
      </c>
      <c r="P6711">
        <v>664</v>
      </c>
      <c r="Q6711">
        <v>153</v>
      </c>
      <c r="R6711">
        <v>77</v>
      </c>
      <c r="S6711">
        <v>17</v>
      </c>
      <c r="T6711">
        <v>53</v>
      </c>
      <c r="U6711">
        <v>1</v>
      </c>
      <c r="V6711">
        <v>0</v>
      </c>
      <c r="W6711">
        <v>0.43110955400767098</v>
      </c>
      <c r="X6711">
        <v>16.046601258690195</v>
      </c>
      <c r="Y6711">
        <v>92.406446544730386</v>
      </c>
      <c r="Z6711">
        <v>20.79425141021542</v>
      </c>
      <c r="AA6711">
        <v>11.787357116039736</v>
      </c>
      <c r="AB6711">
        <v>4.263523876977108</v>
      </c>
      <c r="AC6711">
        <v>36.783371158088194</v>
      </c>
      <c r="AD6711">
        <v>0</v>
      </c>
      <c r="AE6711">
        <v>182.51266091874871</v>
      </c>
    </row>
    <row r="6712" spans="1:31" x14ac:dyDescent="0.3">
      <c r="A6712">
        <v>2703063</v>
      </c>
      <c r="B6712">
        <v>1</v>
      </c>
      <c r="C6712" t="s">
        <v>81</v>
      </c>
      <c r="D6712" t="s">
        <v>113</v>
      </c>
      <c r="E6712" t="s">
        <v>184</v>
      </c>
      <c r="F6712" t="s">
        <v>18634</v>
      </c>
      <c r="G6712" t="s">
        <v>147</v>
      </c>
      <c r="H6712" t="s">
        <v>187</v>
      </c>
      <c r="I6712" t="s">
        <v>136</v>
      </c>
      <c r="J6712" t="s">
        <v>3</v>
      </c>
      <c r="K6712" t="s">
        <v>138</v>
      </c>
      <c r="L6712" t="s">
        <v>18635</v>
      </c>
      <c r="M6712" t="s">
        <v>18636</v>
      </c>
      <c r="N6712">
        <v>2.7605555549999998</v>
      </c>
      <c r="O6712">
        <v>0</v>
      </c>
      <c r="P6712">
        <v>7</v>
      </c>
      <c r="Q6712">
        <v>0</v>
      </c>
      <c r="R6712">
        <v>3</v>
      </c>
      <c r="S6712">
        <v>0</v>
      </c>
      <c r="T6712">
        <v>2</v>
      </c>
      <c r="U6712">
        <v>0</v>
      </c>
      <c r="V6712">
        <v>0</v>
      </c>
      <c r="W6712">
        <v>0</v>
      </c>
      <c r="X6712">
        <v>3.4477446952049577</v>
      </c>
      <c r="Y6712">
        <v>0</v>
      </c>
      <c r="Z6712">
        <v>0</v>
      </c>
      <c r="AA6712">
        <v>0</v>
      </c>
      <c r="AB6712">
        <v>1.0562651149841036</v>
      </c>
      <c r="AC6712">
        <v>0</v>
      </c>
      <c r="AD6712">
        <v>0</v>
      </c>
      <c r="AE6712">
        <v>4.5040098101890615</v>
      </c>
    </row>
    <row r="6713" spans="1:31" x14ac:dyDescent="0.3">
      <c r="A6713">
        <v>2703539</v>
      </c>
      <c r="B6713">
        <v>1</v>
      </c>
      <c r="C6713" t="s">
        <v>80</v>
      </c>
      <c r="D6713" t="s">
        <v>97</v>
      </c>
      <c r="E6713" t="s">
        <v>213</v>
      </c>
      <c r="F6713" t="s">
        <v>18637</v>
      </c>
      <c r="G6713" t="s">
        <v>688</v>
      </c>
      <c r="H6713" t="s">
        <v>187</v>
      </c>
      <c r="I6713" t="s">
        <v>136</v>
      </c>
      <c r="J6713" t="s">
        <v>137</v>
      </c>
      <c r="K6713" t="s">
        <v>138</v>
      </c>
      <c r="L6713" t="s">
        <v>18638</v>
      </c>
      <c r="M6713" t="s">
        <v>18639</v>
      </c>
      <c r="N6713">
        <v>6.0391666659999999</v>
      </c>
      <c r="O6713">
        <v>0</v>
      </c>
      <c r="P6713">
        <v>2</v>
      </c>
      <c r="Q6713">
        <v>0</v>
      </c>
      <c r="R6713">
        <v>0</v>
      </c>
      <c r="S6713">
        <v>0</v>
      </c>
      <c r="T6713">
        <v>0</v>
      </c>
      <c r="U6713">
        <v>0</v>
      </c>
      <c r="V6713">
        <v>0</v>
      </c>
      <c r="W6713">
        <v>0</v>
      </c>
      <c r="X6713">
        <v>2.1428859769305952</v>
      </c>
      <c r="Y6713">
        <v>0</v>
      </c>
      <c r="Z6713">
        <v>0</v>
      </c>
      <c r="AA6713">
        <v>0</v>
      </c>
      <c r="AB6713">
        <v>0</v>
      </c>
      <c r="AC6713">
        <v>0</v>
      </c>
      <c r="AD6713">
        <v>0</v>
      </c>
      <c r="AE6713">
        <v>2.1428859769305952</v>
      </c>
    </row>
    <row r="6714" spans="1:31" x14ac:dyDescent="0.3">
      <c r="A6714">
        <v>2703593</v>
      </c>
      <c r="B6714">
        <v>1</v>
      </c>
      <c r="C6714" t="s">
        <v>80</v>
      </c>
      <c r="D6714" t="s">
        <v>94</v>
      </c>
      <c r="E6714" t="s">
        <v>184</v>
      </c>
      <c r="F6714" t="s">
        <v>17663</v>
      </c>
      <c r="G6714" t="s">
        <v>165</v>
      </c>
      <c r="H6714" t="s">
        <v>187</v>
      </c>
      <c r="I6714" t="s">
        <v>136</v>
      </c>
      <c r="J6714" t="s">
        <v>137</v>
      </c>
      <c r="K6714" t="s">
        <v>166</v>
      </c>
      <c r="L6714" t="s">
        <v>18640</v>
      </c>
      <c r="M6714" t="s">
        <v>18641</v>
      </c>
      <c r="N6714">
        <v>6.33</v>
      </c>
      <c r="O6714">
        <v>0</v>
      </c>
      <c r="P6714">
        <v>30</v>
      </c>
      <c r="Q6714">
        <v>0</v>
      </c>
      <c r="R6714">
        <v>0</v>
      </c>
      <c r="S6714">
        <v>0</v>
      </c>
      <c r="T6714">
        <v>1</v>
      </c>
      <c r="U6714">
        <v>0</v>
      </c>
      <c r="V6714">
        <v>0</v>
      </c>
      <c r="W6714">
        <v>0</v>
      </c>
      <c r="X6714">
        <v>19.841674996909646</v>
      </c>
      <c r="Y6714">
        <v>0</v>
      </c>
      <c r="Z6714">
        <v>0</v>
      </c>
      <c r="AA6714">
        <v>0</v>
      </c>
      <c r="AB6714">
        <v>4.715148032805333E-2</v>
      </c>
      <c r="AC6714">
        <v>0</v>
      </c>
      <c r="AD6714">
        <v>0</v>
      </c>
      <c r="AE6714">
        <v>19.8888264772377</v>
      </c>
    </row>
    <row r="6715" spans="1:31" x14ac:dyDescent="0.3">
      <c r="A6715">
        <v>2703613</v>
      </c>
      <c r="B6715">
        <v>1</v>
      </c>
      <c r="C6715" t="s">
        <v>81</v>
      </c>
      <c r="D6715" t="s">
        <v>115</v>
      </c>
      <c r="E6715" t="s">
        <v>132</v>
      </c>
      <c r="F6715" t="s">
        <v>18642</v>
      </c>
      <c r="G6715" t="s">
        <v>165</v>
      </c>
      <c r="H6715" t="s">
        <v>135</v>
      </c>
      <c r="I6715" t="s">
        <v>136</v>
      </c>
      <c r="J6715" t="s">
        <v>137</v>
      </c>
      <c r="K6715" t="s">
        <v>166</v>
      </c>
      <c r="L6715" t="s">
        <v>18643</v>
      </c>
      <c r="M6715" t="s">
        <v>18644</v>
      </c>
      <c r="N6715">
        <v>6.6613888880000003</v>
      </c>
      <c r="O6715">
        <v>0</v>
      </c>
      <c r="P6715">
        <v>40</v>
      </c>
      <c r="Q6715">
        <v>0</v>
      </c>
      <c r="R6715">
        <v>0</v>
      </c>
      <c r="S6715">
        <v>0</v>
      </c>
      <c r="T6715">
        <v>6</v>
      </c>
      <c r="U6715">
        <v>0</v>
      </c>
      <c r="V6715">
        <v>0</v>
      </c>
      <c r="W6715">
        <v>0</v>
      </c>
      <c r="X6715">
        <v>21.793225443550682</v>
      </c>
      <c r="Y6715">
        <v>0</v>
      </c>
      <c r="Z6715">
        <v>0</v>
      </c>
      <c r="AA6715">
        <v>0</v>
      </c>
      <c r="AB6715">
        <v>29.821348345530442</v>
      </c>
      <c r="AC6715">
        <v>0</v>
      </c>
      <c r="AD6715">
        <v>0</v>
      </c>
      <c r="AE6715">
        <v>51.61457378908112</v>
      </c>
    </row>
    <row r="6716" spans="1:31" x14ac:dyDescent="0.3">
      <c r="A6716">
        <v>2703628</v>
      </c>
      <c r="B6716">
        <v>1</v>
      </c>
      <c r="C6716" t="s">
        <v>80</v>
      </c>
      <c r="D6716" t="s">
        <v>108</v>
      </c>
      <c r="E6716" t="s">
        <v>244</v>
      </c>
      <c r="F6716" t="s">
        <v>18645</v>
      </c>
      <c r="G6716" t="s">
        <v>165</v>
      </c>
      <c r="H6716" t="s">
        <v>187</v>
      </c>
      <c r="I6716" t="s">
        <v>136</v>
      </c>
      <c r="J6716" t="s">
        <v>137</v>
      </c>
      <c r="K6716" t="s">
        <v>166</v>
      </c>
      <c r="L6716" t="s">
        <v>18646</v>
      </c>
      <c r="M6716" t="s">
        <v>18647</v>
      </c>
      <c r="N6716">
        <v>5.6875</v>
      </c>
      <c r="O6716">
        <v>0</v>
      </c>
      <c r="P6716">
        <v>45</v>
      </c>
      <c r="Q6716">
        <v>0</v>
      </c>
      <c r="R6716">
        <v>28</v>
      </c>
      <c r="S6716">
        <v>0</v>
      </c>
      <c r="T6716">
        <v>15</v>
      </c>
      <c r="U6716">
        <v>0</v>
      </c>
      <c r="V6716">
        <v>0</v>
      </c>
      <c r="W6716">
        <v>0</v>
      </c>
      <c r="X6716">
        <v>53.72691259285957</v>
      </c>
      <c r="Y6716">
        <v>0</v>
      </c>
      <c r="Z6716">
        <v>175.57500799385997</v>
      </c>
      <c r="AA6716">
        <v>0</v>
      </c>
      <c r="AB6716">
        <v>132.06749852042739</v>
      </c>
      <c r="AC6716">
        <v>0</v>
      </c>
      <c r="AD6716">
        <v>0</v>
      </c>
      <c r="AE6716">
        <v>361.36941910714694</v>
      </c>
    </row>
    <row r="6717" spans="1:31" x14ac:dyDescent="0.3">
      <c r="A6717">
        <v>2703724</v>
      </c>
      <c r="B6717">
        <v>1</v>
      </c>
      <c r="C6717" t="s">
        <v>81</v>
      </c>
      <c r="D6717" t="s">
        <v>127</v>
      </c>
      <c r="E6717" t="s">
        <v>428</v>
      </c>
      <c r="F6717" t="s">
        <v>9260</v>
      </c>
      <c r="G6717" t="s">
        <v>186</v>
      </c>
      <c r="H6717" t="s">
        <v>187</v>
      </c>
      <c r="I6717" t="s">
        <v>136</v>
      </c>
      <c r="J6717" t="s">
        <v>137</v>
      </c>
      <c r="K6717" t="s">
        <v>138</v>
      </c>
      <c r="L6717" t="s">
        <v>18648</v>
      </c>
      <c r="M6717" t="s">
        <v>18649</v>
      </c>
      <c r="N6717">
        <v>5.2275</v>
      </c>
      <c r="O6717">
        <v>0</v>
      </c>
      <c r="P6717">
        <v>189</v>
      </c>
      <c r="Q6717">
        <v>0</v>
      </c>
      <c r="R6717">
        <v>0</v>
      </c>
      <c r="S6717">
        <v>0</v>
      </c>
      <c r="T6717">
        <v>11</v>
      </c>
      <c r="U6717">
        <v>0</v>
      </c>
      <c r="V6717">
        <v>0</v>
      </c>
      <c r="W6717">
        <v>0</v>
      </c>
      <c r="X6717">
        <v>146.8382467025896</v>
      </c>
      <c r="Y6717">
        <v>0</v>
      </c>
      <c r="Z6717">
        <v>0</v>
      </c>
      <c r="AA6717">
        <v>0</v>
      </c>
      <c r="AB6717">
        <v>33.232218987667466</v>
      </c>
      <c r="AC6717">
        <v>0</v>
      </c>
      <c r="AD6717">
        <v>0</v>
      </c>
      <c r="AE6717">
        <v>180.07046569025707</v>
      </c>
    </row>
    <row r="6718" spans="1:31" x14ac:dyDescent="0.3">
      <c r="A6718">
        <v>2703828</v>
      </c>
      <c r="B6718">
        <v>1</v>
      </c>
      <c r="C6718" t="s">
        <v>80</v>
      </c>
      <c r="D6718" t="s">
        <v>84</v>
      </c>
      <c r="E6718" t="s">
        <v>213</v>
      </c>
      <c r="F6718" t="s">
        <v>18650</v>
      </c>
      <c r="G6718" t="s">
        <v>215</v>
      </c>
      <c r="H6718" t="s">
        <v>187</v>
      </c>
      <c r="I6718" t="s">
        <v>136</v>
      </c>
      <c r="J6718" t="s">
        <v>137</v>
      </c>
      <c r="K6718" t="s">
        <v>138</v>
      </c>
      <c r="L6718" t="s">
        <v>18651</v>
      </c>
      <c r="M6718" t="s">
        <v>18652</v>
      </c>
      <c r="N6718">
        <v>3.9511111109999999</v>
      </c>
      <c r="O6718">
        <v>0</v>
      </c>
      <c r="P6718">
        <v>5</v>
      </c>
      <c r="Q6718">
        <v>0</v>
      </c>
      <c r="R6718">
        <v>0</v>
      </c>
      <c r="S6718">
        <v>0</v>
      </c>
      <c r="T6718">
        <v>0</v>
      </c>
      <c r="U6718">
        <v>0</v>
      </c>
      <c r="V6718">
        <v>0</v>
      </c>
      <c r="W6718">
        <v>0</v>
      </c>
      <c r="X6718">
        <v>3.1334370673686767</v>
      </c>
      <c r="Y6718">
        <v>0</v>
      </c>
      <c r="Z6718">
        <v>0</v>
      </c>
      <c r="AA6718">
        <v>0</v>
      </c>
      <c r="AB6718">
        <v>0</v>
      </c>
      <c r="AC6718">
        <v>0</v>
      </c>
      <c r="AD6718">
        <v>0</v>
      </c>
      <c r="AE6718">
        <v>3.1334370673686767</v>
      </c>
    </row>
    <row r="6719" spans="1:31" x14ac:dyDescent="0.3">
      <c r="A6719">
        <v>2703961</v>
      </c>
      <c r="B6719">
        <v>1</v>
      </c>
      <c r="C6719" t="s">
        <v>80</v>
      </c>
      <c r="D6719" t="s">
        <v>101</v>
      </c>
      <c r="E6719" t="s">
        <v>184</v>
      </c>
      <c r="F6719" t="s">
        <v>18653</v>
      </c>
      <c r="G6719" t="s">
        <v>409</v>
      </c>
      <c r="H6719" t="s">
        <v>187</v>
      </c>
      <c r="I6719" t="s">
        <v>136</v>
      </c>
      <c r="J6719" t="s">
        <v>137</v>
      </c>
      <c r="K6719" t="s">
        <v>138</v>
      </c>
      <c r="L6719" t="s">
        <v>18654</v>
      </c>
      <c r="M6719" t="s">
        <v>18655</v>
      </c>
      <c r="N6719">
        <v>1.4883333329999999</v>
      </c>
      <c r="O6719">
        <v>0</v>
      </c>
      <c r="P6719">
        <v>96</v>
      </c>
      <c r="Q6719">
        <v>0</v>
      </c>
      <c r="R6719">
        <v>1</v>
      </c>
      <c r="S6719">
        <v>0</v>
      </c>
      <c r="T6719">
        <v>4</v>
      </c>
      <c r="U6719">
        <v>0</v>
      </c>
      <c r="V6719">
        <v>0</v>
      </c>
      <c r="W6719">
        <v>0</v>
      </c>
      <c r="X6719">
        <v>27.49295919033429</v>
      </c>
      <c r="Y6719">
        <v>0</v>
      </c>
      <c r="Z6719">
        <v>0</v>
      </c>
      <c r="AA6719">
        <v>0</v>
      </c>
      <c r="AB6719">
        <v>2.6528376735694899</v>
      </c>
      <c r="AC6719">
        <v>0</v>
      </c>
      <c r="AD6719">
        <v>0</v>
      </c>
      <c r="AE6719">
        <v>30.145796863903779</v>
      </c>
    </row>
    <row r="6720" spans="1:31" x14ac:dyDescent="0.3">
      <c r="A6720">
        <v>2703971</v>
      </c>
      <c r="B6720">
        <v>1</v>
      </c>
      <c r="C6720" t="s">
        <v>81</v>
      </c>
      <c r="D6720" t="s">
        <v>112</v>
      </c>
      <c r="E6720" t="s">
        <v>160</v>
      </c>
      <c r="F6720" t="s">
        <v>18656</v>
      </c>
      <c r="G6720" t="s">
        <v>409</v>
      </c>
      <c r="H6720" t="s">
        <v>135</v>
      </c>
      <c r="I6720" t="s">
        <v>136</v>
      </c>
      <c r="J6720" t="s">
        <v>137</v>
      </c>
      <c r="K6720" t="s">
        <v>138</v>
      </c>
      <c r="L6720" t="s">
        <v>18657</v>
      </c>
      <c r="M6720" t="s">
        <v>18658</v>
      </c>
      <c r="N6720">
        <v>1.1997222219999999</v>
      </c>
      <c r="O6720">
        <v>1</v>
      </c>
      <c r="P6720">
        <v>3</v>
      </c>
      <c r="Q6720">
        <v>55</v>
      </c>
      <c r="R6720">
        <v>90</v>
      </c>
      <c r="S6720">
        <v>5</v>
      </c>
      <c r="T6720">
        <v>1</v>
      </c>
      <c r="U6720">
        <v>0</v>
      </c>
      <c r="V6720">
        <v>0</v>
      </c>
      <c r="W6720">
        <v>1.0981179252376538</v>
      </c>
      <c r="X6720">
        <v>0.64530820028212621</v>
      </c>
      <c r="Y6720">
        <v>63.295294243070686</v>
      </c>
      <c r="Z6720">
        <v>58.253474971778786</v>
      </c>
      <c r="AA6720">
        <v>7.8397397409205549</v>
      </c>
      <c r="AB6720">
        <v>0</v>
      </c>
      <c r="AC6720">
        <v>0</v>
      </c>
      <c r="AD6720">
        <v>0</v>
      </c>
      <c r="AE6720">
        <v>131.13193508128981</v>
      </c>
    </row>
    <row r="6721" spans="1:31" x14ac:dyDescent="0.3">
      <c r="A6721">
        <v>2703539</v>
      </c>
      <c r="B6721">
        <v>2</v>
      </c>
      <c r="C6721" t="s">
        <v>80</v>
      </c>
      <c r="D6721" t="s">
        <v>97</v>
      </c>
      <c r="E6721" t="s">
        <v>244</v>
      </c>
      <c r="F6721" t="s">
        <v>8026</v>
      </c>
      <c r="G6721" t="s">
        <v>688</v>
      </c>
      <c r="H6721" t="s">
        <v>187</v>
      </c>
      <c r="I6721" t="s">
        <v>136</v>
      </c>
      <c r="J6721" t="s">
        <v>137</v>
      </c>
      <c r="K6721" t="s">
        <v>138</v>
      </c>
      <c r="L6721" t="s">
        <v>18639</v>
      </c>
      <c r="M6721" t="s">
        <v>18659</v>
      </c>
      <c r="N6721">
        <v>1.119722222</v>
      </c>
      <c r="O6721">
        <v>0</v>
      </c>
      <c r="P6721">
        <v>37</v>
      </c>
      <c r="Q6721">
        <v>0</v>
      </c>
      <c r="R6721">
        <v>18</v>
      </c>
      <c r="S6721">
        <v>0</v>
      </c>
      <c r="T6721">
        <v>11</v>
      </c>
      <c r="U6721">
        <v>0</v>
      </c>
      <c r="V6721">
        <v>0</v>
      </c>
      <c r="W6721">
        <v>0</v>
      </c>
      <c r="X6721">
        <v>18.649112703572097</v>
      </c>
      <c r="Y6721">
        <v>0</v>
      </c>
      <c r="Z6721">
        <v>13.55228304837336</v>
      </c>
      <c r="AA6721">
        <v>0</v>
      </c>
      <c r="AB6721">
        <v>11.780220603753522</v>
      </c>
      <c r="AC6721">
        <v>0</v>
      </c>
      <c r="AD6721">
        <v>0</v>
      </c>
      <c r="AE6721">
        <v>43.981616355698975</v>
      </c>
    </row>
    <row r="6722" spans="1:31" x14ac:dyDescent="0.3">
      <c r="A6722">
        <v>2704025</v>
      </c>
      <c r="B6722">
        <v>1</v>
      </c>
      <c r="C6722" t="s">
        <v>80</v>
      </c>
      <c r="D6722" t="s">
        <v>82</v>
      </c>
      <c r="E6722" t="s">
        <v>213</v>
      </c>
      <c r="F6722" t="s">
        <v>18660</v>
      </c>
      <c r="G6722" t="s">
        <v>215</v>
      </c>
      <c r="H6722" t="s">
        <v>187</v>
      </c>
      <c r="I6722" t="s">
        <v>136</v>
      </c>
      <c r="J6722" t="s">
        <v>137</v>
      </c>
      <c r="K6722" t="s">
        <v>138</v>
      </c>
      <c r="L6722" t="s">
        <v>18661</v>
      </c>
      <c r="M6722" t="s">
        <v>18662</v>
      </c>
      <c r="N6722">
        <v>1.3080555549999999</v>
      </c>
      <c r="O6722">
        <v>0</v>
      </c>
      <c r="P6722">
        <v>0</v>
      </c>
      <c r="Q6722">
        <v>0</v>
      </c>
      <c r="R6722">
        <v>0</v>
      </c>
      <c r="S6722">
        <v>0</v>
      </c>
      <c r="T6722">
        <v>1</v>
      </c>
      <c r="U6722">
        <v>0</v>
      </c>
      <c r="V6722">
        <v>0</v>
      </c>
      <c r="W6722">
        <v>0</v>
      </c>
      <c r="X6722">
        <v>0</v>
      </c>
      <c r="Y6722">
        <v>0</v>
      </c>
      <c r="Z6722">
        <v>0</v>
      </c>
      <c r="AA6722">
        <v>0</v>
      </c>
      <c r="AB6722">
        <v>0.30816089537427821</v>
      </c>
      <c r="AC6722">
        <v>0</v>
      </c>
      <c r="AD6722">
        <v>0</v>
      </c>
      <c r="AE6722">
        <v>0.30816089537427821</v>
      </c>
    </row>
    <row r="6723" spans="1:31" x14ac:dyDescent="0.3">
      <c r="A6723">
        <v>2704041</v>
      </c>
      <c r="B6723">
        <v>1</v>
      </c>
      <c r="C6723" t="s">
        <v>80</v>
      </c>
      <c r="D6723" t="s">
        <v>83</v>
      </c>
      <c r="E6723" t="s">
        <v>244</v>
      </c>
      <c r="F6723" t="s">
        <v>18663</v>
      </c>
      <c r="G6723" t="s">
        <v>409</v>
      </c>
      <c r="H6723" t="s">
        <v>187</v>
      </c>
      <c r="I6723" t="s">
        <v>136</v>
      </c>
      <c r="J6723" t="s">
        <v>137</v>
      </c>
      <c r="K6723" t="s">
        <v>138</v>
      </c>
      <c r="L6723" t="s">
        <v>16505</v>
      </c>
      <c r="M6723" t="s">
        <v>18664</v>
      </c>
      <c r="N6723">
        <v>0.42527777700000002</v>
      </c>
      <c r="O6723">
        <v>0</v>
      </c>
      <c r="P6723">
        <v>64</v>
      </c>
      <c r="Q6723">
        <v>0</v>
      </c>
      <c r="R6723">
        <v>0</v>
      </c>
      <c r="S6723">
        <v>0</v>
      </c>
      <c r="T6723">
        <v>10</v>
      </c>
      <c r="U6723">
        <v>0</v>
      </c>
      <c r="V6723">
        <v>3</v>
      </c>
      <c r="W6723">
        <v>0</v>
      </c>
      <c r="X6723">
        <v>6.9520788762087049</v>
      </c>
      <c r="Y6723">
        <v>0</v>
      </c>
      <c r="Z6723">
        <v>0</v>
      </c>
      <c r="AA6723">
        <v>0</v>
      </c>
      <c r="AB6723">
        <v>23.860720331000969</v>
      </c>
      <c r="AC6723">
        <v>0</v>
      </c>
      <c r="AD6723">
        <v>100.85535462274613</v>
      </c>
      <c r="AE6723">
        <v>131.6681538299558</v>
      </c>
    </row>
    <row r="6724" spans="1:31" x14ac:dyDescent="0.3">
      <c r="A6724">
        <v>2704046</v>
      </c>
      <c r="B6724">
        <v>1</v>
      </c>
      <c r="C6724" t="s">
        <v>80</v>
      </c>
      <c r="D6724" t="s">
        <v>85</v>
      </c>
      <c r="E6724" t="s">
        <v>244</v>
      </c>
      <c r="F6724" t="s">
        <v>15351</v>
      </c>
      <c r="G6724" t="s">
        <v>165</v>
      </c>
      <c r="H6724" t="s">
        <v>187</v>
      </c>
      <c r="I6724" t="s">
        <v>136</v>
      </c>
      <c r="J6724" t="s">
        <v>137</v>
      </c>
      <c r="K6724" t="s">
        <v>166</v>
      </c>
      <c r="L6724" t="s">
        <v>18665</v>
      </c>
      <c r="M6724" t="s">
        <v>18666</v>
      </c>
      <c r="N6724">
        <v>0.76166666599999999</v>
      </c>
      <c r="O6724">
        <v>0</v>
      </c>
      <c r="P6724">
        <v>320</v>
      </c>
      <c r="Q6724">
        <v>0</v>
      </c>
      <c r="R6724">
        <v>0</v>
      </c>
      <c r="S6724">
        <v>0</v>
      </c>
      <c r="T6724">
        <v>18</v>
      </c>
      <c r="U6724">
        <v>0</v>
      </c>
      <c r="V6724">
        <v>0</v>
      </c>
      <c r="W6724">
        <v>0</v>
      </c>
      <c r="X6724">
        <v>45.77004995075103</v>
      </c>
      <c r="Y6724">
        <v>0</v>
      </c>
      <c r="Z6724">
        <v>0</v>
      </c>
      <c r="AA6724">
        <v>0</v>
      </c>
      <c r="AB6724">
        <v>27.133960446441588</v>
      </c>
      <c r="AC6724">
        <v>0</v>
      </c>
      <c r="AD6724">
        <v>0</v>
      </c>
      <c r="AE6724">
        <v>72.904010397192621</v>
      </c>
    </row>
    <row r="6725" spans="1:31" x14ac:dyDescent="0.3">
      <c r="A6725">
        <v>2703593</v>
      </c>
      <c r="B6725">
        <v>2</v>
      </c>
      <c r="C6725" t="s">
        <v>80</v>
      </c>
      <c r="D6725" t="s">
        <v>94</v>
      </c>
      <c r="E6725" t="s">
        <v>244</v>
      </c>
      <c r="F6725" t="s">
        <v>17150</v>
      </c>
      <c r="G6725" t="s">
        <v>165</v>
      </c>
      <c r="H6725" t="s">
        <v>187</v>
      </c>
      <c r="I6725" t="s">
        <v>136</v>
      </c>
      <c r="J6725" t="s">
        <v>137</v>
      </c>
      <c r="K6725" t="s">
        <v>166</v>
      </c>
      <c r="L6725" t="s">
        <v>18641</v>
      </c>
      <c r="M6725" t="s">
        <v>18667</v>
      </c>
      <c r="N6725">
        <v>7.4722222000000005E-2</v>
      </c>
      <c r="O6725">
        <v>0</v>
      </c>
      <c r="P6725">
        <v>55</v>
      </c>
      <c r="Q6725">
        <v>0</v>
      </c>
      <c r="R6725">
        <v>0</v>
      </c>
      <c r="S6725">
        <v>0</v>
      </c>
      <c r="T6725">
        <v>4</v>
      </c>
      <c r="U6725">
        <v>0</v>
      </c>
      <c r="V6725">
        <v>0</v>
      </c>
      <c r="W6725">
        <v>0</v>
      </c>
      <c r="X6725">
        <v>0.47422844937747438</v>
      </c>
      <c r="Y6725">
        <v>0</v>
      </c>
      <c r="Z6725">
        <v>0</v>
      </c>
      <c r="AA6725">
        <v>0</v>
      </c>
      <c r="AB6725">
        <v>0.34255923536051536</v>
      </c>
      <c r="AC6725">
        <v>0</v>
      </c>
      <c r="AD6725">
        <v>0</v>
      </c>
      <c r="AE6725">
        <v>0.81678768473798979</v>
      </c>
    </row>
    <row r="6726" spans="1:31" x14ac:dyDescent="0.3">
      <c r="A6726">
        <v>2704072</v>
      </c>
      <c r="B6726">
        <v>1</v>
      </c>
      <c r="C6726" t="s">
        <v>81</v>
      </c>
      <c r="D6726" t="s">
        <v>118</v>
      </c>
      <c r="E6726" t="s">
        <v>132</v>
      </c>
      <c r="F6726" t="s">
        <v>296</v>
      </c>
      <c r="G6726" t="s">
        <v>134</v>
      </c>
      <c r="H6726" t="s">
        <v>135</v>
      </c>
      <c r="I6726" t="s">
        <v>169</v>
      </c>
      <c r="J6726" t="s">
        <v>137</v>
      </c>
      <c r="K6726" t="s">
        <v>138</v>
      </c>
      <c r="L6726" t="s">
        <v>18668</v>
      </c>
      <c r="M6726" t="s">
        <v>18669</v>
      </c>
      <c r="N6726">
        <v>1.3611111E-2</v>
      </c>
      <c r="O6726">
        <v>6</v>
      </c>
      <c r="P6726">
        <v>413</v>
      </c>
      <c r="Q6726">
        <v>50</v>
      </c>
      <c r="R6726">
        <v>42</v>
      </c>
      <c r="S6726">
        <v>10</v>
      </c>
      <c r="T6726">
        <v>33</v>
      </c>
      <c r="U6726">
        <v>0</v>
      </c>
      <c r="V6726">
        <v>0</v>
      </c>
      <c r="W6726">
        <v>1.5209370994212502E-2</v>
      </c>
      <c r="X6726">
        <v>0.69731216139905661</v>
      </c>
      <c r="Y6726">
        <v>7.5859004513259913</v>
      </c>
      <c r="Z6726">
        <v>0.72066383812784574</v>
      </c>
      <c r="AA6726">
        <v>0.83819771684828515</v>
      </c>
      <c r="AB6726">
        <v>0.15973430645492115</v>
      </c>
      <c r="AC6726">
        <v>0</v>
      </c>
      <c r="AD6726">
        <v>0</v>
      </c>
      <c r="AE6726">
        <v>10.017017845150312</v>
      </c>
    </row>
    <row r="6727" spans="1:31" x14ac:dyDescent="0.3">
      <c r="A6727">
        <v>2695407</v>
      </c>
      <c r="B6727">
        <v>1</v>
      </c>
      <c r="C6727" t="s">
        <v>80</v>
      </c>
      <c r="D6727" t="s">
        <v>96</v>
      </c>
      <c r="E6727" t="s">
        <v>132</v>
      </c>
      <c r="F6727" t="s">
        <v>15034</v>
      </c>
      <c r="G6727" t="s">
        <v>176</v>
      </c>
      <c r="H6727" t="s">
        <v>135</v>
      </c>
      <c r="I6727" t="s">
        <v>136</v>
      </c>
      <c r="J6727" t="s">
        <v>137</v>
      </c>
      <c r="K6727" t="s">
        <v>138</v>
      </c>
      <c r="L6727" t="s">
        <v>18670</v>
      </c>
      <c r="M6727" t="s">
        <v>18671</v>
      </c>
      <c r="N6727">
        <v>0.85333333300000003</v>
      </c>
      <c r="O6727">
        <v>0</v>
      </c>
      <c r="P6727">
        <v>290</v>
      </c>
      <c r="Q6727">
        <v>11</v>
      </c>
      <c r="R6727">
        <v>31</v>
      </c>
      <c r="S6727">
        <v>12</v>
      </c>
      <c r="T6727">
        <v>64</v>
      </c>
      <c r="U6727">
        <v>2</v>
      </c>
      <c r="V6727">
        <v>0</v>
      </c>
      <c r="W6727">
        <v>0</v>
      </c>
      <c r="X6727">
        <v>66.132148291252506</v>
      </c>
      <c r="Y6727">
        <v>54.509169585353568</v>
      </c>
      <c r="Z6727">
        <v>15.523227918708116</v>
      </c>
      <c r="AA6727">
        <v>41.506101934620638</v>
      </c>
      <c r="AB6727">
        <v>51.914365225934311</v>
      </c>
      <c r="AC6727">
        <v>397.77145188364437</v>
      </c>
      <c r="AD6727">
        <v>0</v>
      </c>
      <c r="AE6727">
        <v>627.35646483951359</v>
      </c>
    </row>
    <row r="6728" spans="1:31" x14ac:dyDescent="0.3">
      <c r="A6728">
        <v>2698652</v>
      </c>
      <c r="B6728">
        <v>1</v>
      </c>
      <c r="C6728" t="s">
        <v>81</v>
      </c>
      <c r="D6728" t="s">
        <v>113</v>
      </c>
      <c r="E6728" t="s">
        <v>132</v>
      </c>
      <c r="F6728" t="s">
        <v>18672</v>
      </c>
      <c r="G6728" t="s">
        <v>134</v>
      </c>
      <c r="H6728" t="s">
        <v>135</v>
      </c>
      <c r="I6728" t="s">
        <v>136</v>
      </c>
      <c r="J6728" t="s">
        <v>137</v>
      </c>
      <c r="K6728" t="s">
        <v>138</v>
      </c>
      <c r="L6728" t="s">
        <v>18673</v>
      </c>
      <c r="M6728" t="s">
        <v>18674</v>
      </c>
      <c r="N6728">
        <v>0.63333333300000005</v>
      </c>
      <c r="O6728">
        <v>0</v>
      </c>
      <c r="P6728">
        <v>0</v>
      </c>
      <c r="Q6728">
        <v>1</v>
      </c>
      <c r="R6728">
        <v>0</v>
      </c>
      <c r="S6728">
        <v>0</v>
      </c>
      <c r="T6728">
        <v>0</v>
      </c>
      <c r="U6728">
        <v>0</v>
      </c>
      <c r="V6728">
        <v>0</v>
      </c>
      <c r="W6728">
        <v>0</v>
      </c>
      <c r="X6728">
        <v>0</v>
      </c>
      <c r="Y6728">
        <v>0.74479457784333336</v>
      </c>
      <c r="Z6728">
        <v>0</v>
      </c>
      <c r="AA6728">
        <v>0</v>
      </c>
      <c r="AB6728">
        <v>0</v>
      </c>
      <c r="AC6728">
        <v>0</v>
      </c>
      <c r="AD6728">
        <v>0</v>
      </c>
      <c r="AE6728">
        <v>0.74479457784333336</v>
      </c>
    </row>
    <row r="6729" spans="1:31" x14ac:dyDescent="0.3">
      <c r="A6729">
        <v>2698982</v>
      </c>
      <c r="B6729">
        <v>1</v>
      </c>
      <c r="C6729" t="s">
        <v>81</v>
      </c>
      <c r="D6729" t="s">
        <v>127</v>
      </c>
      <c r="E6729" t="s">
        <v>145</v>
      </c>
      <c r="F6729" t="s">
        <v>18675</v>
      </c>
      <c r="G6729" t="s">
        <v>176</v>
      </c>
      <c r="H6729" t="s">
        <v>135</v>
      </c>
      <c r="I6729" t="s">
        <v>136</v>
      </c>
      <c r="J6729" t="s">
        <v>137</v>
      </c>
      <c r="K6729" t="s">
        <v>138</v>
      </c>
      <c r="L6729" t="s">
        <v>18676</v>
      </c>
      <c r="M6729" t="s">
        <v>18677</v>
      </c>
      <c r="N6729">
        <v>3.4141666659999999</v>
      </c>
      <c r="O6729">
        <v>0</v>
      </c>
      <c r="P6729">
        <v>0</v>
      </c>
      <c r="Q6729">
        <v>16</v>
      </c>
      <c r="R6729">
        <v>7</v>
      </c>
      <c r="S6729">
        <v>1</v>
      </c>
      <c r="T6729">
        <v>2</v>
      </c>
      <c r="U6729">
        <v>0</v>
      </c>
      <c r="V6729">
        <v>0</v>
      </c>
      <c r="W6729">
        <v>0</v>
      </c>
      <c r="X6729">
        <v>0</v>
      </c>
      <c r="Y6729">
        <v>59.492476365880627</v>
      </c>
      <c r="Z6729">
        <v>16.734539522757728</v>
      </c>
      <c r="AA6729">
        <v>8.0474456544720005E-2</v>
      </c>
      <c r="AB6729">
        <v>5.0324482034206213</v>
      </c>
      <c r="AC6729">
        <v>0</v>
      </c>
      <c r="AD6729">
        <v>0</v>
      </c>
      <c r="AE6729">
        <v>81.339938548603698</v>
      </c>
    </row>
    <row r="6730" spans="1:31" x14ac:dyDescent="0.3">
      <c r="A6730">
        <v>2698982</v>
      </c>
      <c r="B6730">
        <v>2</v>
      </c>
      <c r="C6730" t="s">
        <v>81</v>
      </c>
      <c r="D6730" t="s">
        <v>127</v>
      </c>
      <c r="E6730" t="s">
        <v>145</v>
      </c>
      <c r="F6730" t="s">
        <v>1251</v>
      </c>
      <c r="G6730" t="s">
        <v>176</v>
      </c>
      <c r="H6730" t="s">
        <v>135</v>
      </c>
      <c r="I6730" t="s">
        <v>136</v>
      </c>
      <c r="J6730" t="s">
        <v>137</v>
      </c>
      <c r="K6730" t="s">
        <v>138</v>
      </c>
      <c r="L6730" t="s">
        <v>18677</v>
      </c>
      <c r="M6730" t="s">
        <v>18678</v>
      </c>
      <c r="N6730">
        <v>0.90555555499999996</v>
      </c>
      <c r="O6730">
        <v>1</v>
      </c>
      <c r="P6730">
        <v>496</v>
      </c>
      <c r="Q6730">
        <v>98</v>
      </c>
      <c r="R6730">
        <v>142</v>
      </c>
      <c r="S6730">
        <v>8</v>
      </c>
      <c r="T6730">
        <v>69</v>
      </c>
      <c r="U6730">
        <v>0</v>
      </c>
      <c r="V6730">
        <v>0</v>
      </c>
      <c r="W6730">
        <v>0.35720538064640006</v>
      </c>
      <c r="X6730">
        <v>85.164084380904541</v>
      </c>
      <c r="Y6730">
        <v>189.06794342531646</v>
      </c>
      <c r="Z6730">
        <v>79.265876498486449</v>
      </c>
      <c r="AA6730">
        <v>36.610424677032597</v>
      </c>
      <c r="AB6730">
        <v>21.247436919383542</v>
      </c>
      <c r="AC6730">
        <v>0</v>
      </c>
      <c r="AD6730">
        <v>0</v>
      </c>
      <c r="AE6730">
        <v>411.71297128177002</v>
      </c>
    </row>
    <row r="6731" spans="1:31" x14ac:dyDescent="0.3">
      <c r="A6731">
        <v>2703557</v>
      </c>
      <c r="B6731">
        <v>1</v>
      </c>
      <c r="C6731" t="s">
        <v>80</v>
      </c>
      <c r="D6731" t="s">
        <v>91</v>
      </c>
      <c r="E6731" t="s">
        <v>184</v>
      </c>
      <c r="F6731" t="s">
        <v>18679</v>
      </c>
      <c r="G6731" t="s">
        <v>165</v>
      </c>
      <c r="H6731" t="s">
        <v>187</v>
      </c>
      <c r="I6731" t="s">
        <v>136</v>
      </c>
      <c r="J6731" t="s">
        <v>137</v>
      </c>
      <c r="K6731" t="s">
        <v>166</v>
      </c>
      <c r="L6731" t="s">
        <v>18680</v>
      </c>
      <c r="M6731" t="s">
        <v>18681</v>
      </c>
      <c r="N6731">
        <v>7.8594444440000002</v>
      </c>
      <c r="O6731">
        <v>0</v>
      </c>
      <c r="P6731">
        <v>35</v>
      </c>
      <c r="Q6731">
        <v>0</v>
      </c>
      <c r="R6731">
        <v>0</v>
      </c>
      <c r="S6731">
        <v>0</v>
      </c>
      <c r="T6731">
        <v>2</v>
      </c>
      <c r="U6731">
        <v>0</v>
      </c>
      <c r="V6731">
        <v>0</v>
      </c>
      <c r="W6731">
        <v>0</v>
      </c>
      <c r="X6731">
        <v>46.300428038531656</v>
      </c>
      <c r="Y6731">
        <v>0</v>
      </c>
      <c r="Z6731">
        <v>0</v>
      </c>
      <c r="AA6731">
        <v>0</v>
      </c>
      <c r="AB6731">
        <v>1.0427222806819227</v>
      </c>
      <c r="AC6731">
        <v>0</v>
      </c>
      <c r="AD6731">
        <v>0</v>
      </c>
      <c r="AE6731">
        <v>47.343150319213578</v>
      </c>
    </row>
    <row r="6732" spans="1:31" x14ac:dyDescent="0.3">
      <c r="A6732">
        <v>2703569</v>
      </c>
      <c r="B6732">
        <v>1</v>
      </c>
      <c r="C6732" t="s">
        <v>80</v>
      </c>
      <c r="D6732" t="s">
        <v>94</v>
      </c>
      <c r="E6732" t="s">
        <v>184</v>
      </c>
      <c r="F6732" t="s">
        <v>18682</v>
      </c>
      <c r="G6732" t="s">
        <v>165</v>
      </c>
      <c r="H6732" t="s">
        <v>187</v>
      </c>
      <c r="I6732" t="s">
        <v>136</v>
      </c>
      <c r="J6732" t="s">
        <v>137</v>
      </c>
      <c r="K6732" t="s">
        <v>166</v>
      </c>
      <c r="L6732" t="s">
        <v>18683</v>
      </c>
      <c r="M6732" t="s">
        <v>18684</v>
      </c>
      <c r="N6732">
        <v>7.7036111109999998</v>
      </c>
      <c r="O6732">
        <v>0</v>
      </c>
      <c r="P6732">
        <v>17</v>
      </c>
      <c r="Q6732">
        <v>0</v>
      </c>
      <c r="R6732">
        <v>1</v>
      </c>
      <c r="S6732">
        <v>0</v>
      </c>
      <c r="T6732">
        <v>0</v>
      </c>
      <c r="U6732">
        <v>0</v>
      </c>
      <c r="V6732">
        <v>0</v>
      </c>
      <c r="W6732">
        <v>0</v>
      </c>
      <c r="X6732">
        <v>10.312121372789052</v>
      </c>
      <c r="Y6732">
        <v>0</v>
      </c>
      <c r="Z6732">
        <v>0</v>
      </c>
      <c r="AA6732">
        <v>0</v>
      </c>
      <c r="AB6732">
        <v>0</v>
      </c>
      <c r="AC6732">
        <v>0</v>
      </c>
      <c r="AD6732">
        <v>0</v>
      </c>
      <c r="AE6732">
        <v>10.312121372789052</v>
      </c>
    </row>
    <row r="6733" spans="1:31" x14ac:dyDescent="0.3">
      <c r="A6733">
        <v>2703633</v>
      </c>
      <c r="B6733">
        <v>1</v>
      </c>
      <c r="C6733" t="s">
        <v>80</v>
      </c>
      <c r="D6733" t="s">
        <v>86</v>
      </c>
      <c r="E6733" t="s">
        <v>244</v>
      </c>
      <c r="F6733" t="s">
        <v>3143</v>
      </c>
      <c r="G6733" t="s">
        <v>346</v>
      </c>
      <c r="H6733" t="s">
        <v>187</v>
      </c>
      <c r="I6733" t="s">
        <v>136</v>
      </c>
      <c r="J6733" t="s">
        <v>137</v>
      </c>
      <c r="K6733" t="s">
        <v>166</v>
      </c>
      <c r="L6733" t="s">
        <v>18685</v>
      </c>
      <c r="M6733" t="s">
        <v>18686</v>
      </c>
      <c r="N6733">
        <v>7.0724999999999998</v>
      </c>
      <c r="O6733">
        <v>0</v>
      </c>
      <c r="P6733">
        <v>151</v>
      </c>
      <c r="Q6733">
        <v>0</v>
      </c>
      <c r="R6733">
        <v>22</v>
      </c>
      <c r="S6733">
        <v>0</v>
      </c>
      <c r="T6733">
        <v>14</v>
      </c>
      <c r="U6733">
        <v>0</v>
      </c>
      <c r="V6733">
        <v>0</v>
      </c>
      <c r="W6733">
        <v>0</v>
      </c>
      <c r="X6733">
        <v>453.92825309306187</v>
      </c>
      <c r="Y6733">
        <v>0</v>
      </c>
      <c r="Z6733">
        <v>33.589666765140372</v>
      </c>
      <c r="AA6733">
        <v>0</v>
      </c>
      <c r="AB6733">
        <v>85.663373777583914</v>
      </c>
      <c r="AC6733">
        <v>0</v>
      </c>
      <c r="AD6733">
        <v>0</v>
      </c>
      <c r="AE6733">
        <v>573.18129363578612</v>
      </c>
    </row>
    <row r="6734" spans="1:31" x14ac:dyDescent="0.3">
      <c r="A6734">
        <v>2703661</v>
      </c>
      <c r="B6734">
        <v>1</v>
      </c>
      <c r="C6734" t="s">
        <v>80</v>
      </c>
      <c r="D6734" t="s">
        <v>99</v>
      </c>
      <c r="E6734" t="s">
        <v>184</v>
      </c>
      <c r="F6734" t="s">
        <v>18687</v>
      </c>
      <c r="G6734" t="s">
        <v>165</v>
      </c>
      <c r="H6734" t="s">
        <v>187</v>
      </c>
      <c r="I6734" t="s">
        <v>136</v>
      </c>
      <c r="J6734" t="s">
        <v>137</v>
      </c>
      <c r="K6734" t="s">
        <v>166</v>
      </c>
      <c r="L6734" t="s">
        <v>18688</v>
      </c>
      <c r="M6734" t="s">
        <v>18689</v>
      </c>
      <c r="N6734">
        <v>6.7125000000000004</v>
      </c>
      <c r="O6734">
        <v>0</v>
      </c>
      <c r="P6734">
        <v>51</v>
      </c>
      <c r="Q6734">
        <v>0</v>
      </c>
      <c r="R6734">
        <v>1</v>
      </c>
      <c r="S6734">
        <v>0</v>
      </c>
      <c r="T6734">
        <v>12</v>
      </c>
      <c r="U6734">
        <v>0</v>
      </c>
      <c r="V6734">
        <v>0</v>
      </c>
      <c r="W6734">
        <v>0</v>
      </c>
      <c r="X6734">
        <v>72.1979109970016</v>
      </c>
      <c r="Y6734">
        <v>0</v>
      </c>
      <c r="Z6734">
        <v>0</v>
      </c>
      <c r="AA6734">
        <v>0</v>
      </c>
      <c r="AB6734">
        <v>96.953110585437756</v>
      </c>
      <c r="AC6734">
        <v>0</v>
      </c>
      <c r="AD6734">
        <v>0</v>
      </c>
      <c r="AE6734">
        <v>169.15102158243934</v>
      </c>
    </row>
    <row r="6735" spans="1:31" x14ac:dyDescent="0.3">
      <c r="A6735">
        <v>2703924</v>
      </c>
      <c r="B6735">
        <v>1</v>
      </c>
      <c r="C6735" t="s">
        <v>80</v>
      </c>
      <c r="D6735" t="s">
        <v>102</v>
      </c>
      <c r="E6735" t="s">
        <v>244</v>
      </c>
      <c r="F6735" t="s">
        <v>18690</v>
      </c>
      <c r="G6735" t="s">
        <v>165</v>
      </c>
      <c r="H6735" t="s">
        <v>187</v>
      </c>
      <c r="I6735" t="s">
        <v>136</v>
      </c>
      <c r="J6735" t="s">
        <v>137</v>
      </c>
      <c r="K6735" t="s">
        <v>166</v>
      </c>
      <c r="L6735" t="s">
        <v>18691</v>
      </c>
      <c r="M6735" t="s">
        <v>18692</v>
      </c>
      <c r="N6735">
        <v>3.4750000000000001</v>
      </c>
      <c r="O6735">
        <v>0</v>
      </c>
      <c r="P6735">
        <v>8</v>
      </c>
      <c r="Q6735">
        <v>0</v>
      </c>
      <c r="R6735">
        <v>13</v>
      </c>
      <c r="S6735">
        <v>0</v>
      </c>
      <c r="T6735">
        <v>2</v>
      </c>
      <c r="U6735">
        <v>0</v>
      </c>
      <c r="V6735">
        <v>0</v>
      </c>
      <c r="W6735">
        <v>0</v>
      </c>
      <c r="X6735">
        <v>5.1281764924237425</v>
      </c>
      <c r="Y6735">
        <v>0</v>
      </c>
      <c r="Z6735">
        <v>4.0872922922368664</v>
      </c>
      <c r="AA6735">
        <v>0</v>
      </c>
      <c r="AB6735">
        <v>5.8198681858199999</v>
      </c>
      <c r="AC6735">
        <v>0</v>
      </c>
      <c r="AD6735">
        <v>0</v>
      </c>
      <c r="AE6735">
        <v>15.035336970480607</v>
      </c>
    </row>
    <row r="6736" spans="1:31" x14ac:dyDescent="0.3">
      <c r="A6736">
        <v>2703934</v>
      </c>
      <c r="B6736">
        <v>1</v>
      </c>
      <c r="C6736" t="s">
        <v>80</v>
      </c>
      <c r="D6736" t="s">
        <v>97</v>
      </c>
      <c r="E6736" t="s">
        <v>213</v>
      </c>
      <c r="F6736" t="s">
        <v>18693</v>
      </c>
      <c r="G6736" t="s">
        <v>688</v>
      </c>
      <c r="H6736" t="s">
        <v>187</v>
      </c>
      <c r="I6736" t="s">
        <v>136</v>
      </c>
      <c r="J6736" t="s">
        <v>137</v>
      </c>
      <c r="K6736" t="s">
        <v>138</v>
      </c>
      <c r="L6736" t="s">
        <v>18694</v>
      </c>
      <c r="M6736" t="s">
        <v>18695</v>
      </c>
      <c r="N6736">
        <v>3.6124999999999998</v>
      </c>
      <c r="O6736">
        <v>0</v>
      </c>
      <c r="P6736">
        <v>1</v>
      </c>
      <c r="Q6736">
        <v>0</v>
      </c>
      <c r="R6736">
        <v>0</v>
      </c>
      <c r="S6736">
        <v>0</v>
      </c>
      <c r="T6736">
        <v>0</v>
      </c>
      <c r="U6736">
        <v>0</v>
      </c>
      <c r="V6736">
        <v>0</v>
      </c>
      <c r="W6736">
        <v>0</v>
      </c>
      <c r="X6736">
        <v>1.9144997830103938</v>
      </c>
      <c r="Y6736">
        <v>0</v>
      </c>
      <c r="Z6736">
        <v>0</v>
      </c>
      <c r="AA6736">
        <v>0</v>
      </c>
      <c r="AB6736">
        <v>0</v>
      </c>
      <c r="AC6736">
        <v>0</v>
      </c>
      <c r="AD6736">
        <v>0</v>
      </c>
      <c r="AE6736">
        <v>1.9144997830103938</v>
      </c>
    </row>
    <row r="6737" spans="1:31" x14ac:dyDescent="0.3">
      <c r="A6737">
        <v>2703999</v>
      </c>
      <c r="B6737">
        <v>1</v>
      </c>
      <c r="C6737" t="s">
        <v>80</v>
      </c>
      <c r="D6737" t="s">
        <v>106</v>
      </c>
      <c r="E6737" t="s">
        <v>160</v>
      </c>
      <c r="F6737" t="s">
        <v>15573</v>
      </c>
      <c r="G6737" t="s">
        <v>134</v>
      </c>
      <c r="H6737" t="s">
        <v>135</v>
      </c>
      <c r="I6737" t="s">
        <v>136</v>
      </c>
      <c r="J6737" t="s">
        <v>137</v>
      </c>
      <c r="K6737" t="s">
        <v>138</v>
      </c>
      <c r="L6737" t="s">
        <v>18696</v>
      </c>
      <c r="M6737" t="s">
        <v>18697</v>
      </c>
      <c r="N6737">
        <v>0.38250000000000001</v>
      </c>
      <c r="O6737">
        <v>1</v>
      </c>
      <c r="P6737">
        <v>0</v>
      </c>
      <c r="Q6737">
        <v>13</v>
      </c>
      <c r="R6737">
        <v>131</v>
      </c>
      <c r="S6737">
        <v>4</v>
      </c>
      <c r="T6737">
        <v>34</v>
      </c>
      <c r="U6737">
        <v>0</v>
      </c>
      <c r="V6737">
        <v>0</v>
      </c>
      <c r="W6737">
        <v>0.82201457409536671</v>
      </c>
      <c r="X6737">
        <v>0</v>
      </c>
      <c r="Y6737">
        <v>28.499049321568044</v>
      </c>
      <c r="Z6737">
        <v>167.65651543356103</v>
      </c>
      <c r="AA6737">
        <v>48.290863989771672</v>
      </c>
      <c r="AB6737">
        <v>36.037138086966735</v>
      </c>
      <c r="AC6737">
        <v>0</v>
      </c>
      <c r="AD6737">
        <v>0</v>
      </c>
      <c r="AE6737">
        <v>281.30558140596281</v>
      </c>
    </row>
    <row r="6738" spans="1:31" x14ac:dyDescent="0.3">
      <c r="A6738">
        <v>2704040</v>
      </c>
      <c r="B6738">
        <v>1</v>
      </c>
      <c r="C6738" t="s">
        <v>80</v>
      </c>
      <c r="D6738" t="s">
        <v>110</v>
      </c>
      <c r="E6738" t="s">
        <v>213</v>
      </c>
      <c r="F6738" t="s">
        <v>18698</v>
      </c>
      <c r="G6738" t="s">
        <v>688</v>
      </c>
      <c r="H6738" t="s">
        <v>187</v>
      </c>
      <c r="I6738" t="s">
        <v>136</v>
      </c>
      <c r="J6738" t="s">
        <v>137</v>
      </c>
      <c r="K6738" t="s">
        <v>138</v>
      </c>
      <c r="L6738" t="s">
        <v>18699</v>
      </c>
      <c r="M6738" t="s">
        <v>18700</v>
      </c>
      <c r="N6738">
        <v>2.0755555550000002</v>
      </c>
      <c r="O6738">
        <v>0</v>
      </c>
      <c r="P6738">
        <v>1</v>
      </c>
      <c r="Q6738">
        <v>0</v>
      </c>
      <c r="R6738">
        <v>0</v>
      </c>
      <c r="S6738">
        <v>0</v>
      </c>
      <c r="T6738">
        <v>0</v>
      </c>
      <c r="U6738">
        <v>0</v>
      </c>
      <c r="V6738">
        <v>0</v>
      </c>
      <c r="W6738">
        <v>0</v>
      </c>
      <c r="X6738">
        <v>0.41623813521780684</v>
      </c>
      <c r="Y6738">
        <v>0</v>
      </c>
      <c r="Z6738">
        <v>0</v>
      </c>
      <c r="AA6738">
        <v>0</v>
      </c>
      <c r="AB6738">
        <v>0</v>
      </c>
      <c r="AC6738">
        <v>0</v>
      </c>
      <c r="AD6738">
        <v>0</v>
      </c>
      <c r="AE6738">
        <v>0.41623813521780684</v>
      </c>
    </row>
    <row r="6739" spans="1:31" x14ac:dyDescent="0.3">
      <c r="A6739">
        <v>2700739</v>
      </c>
      <c r="B6739">
        <v>1</v>
      </c>
      <c r="C6739" t="s">
        <v>80</v>
      </c>
      <c r="D6739" t="s">
        <v>100</v>
      </c>
      <c r="E6739" t="s">
        <v>141</v>
      </c>
      <c r="F6739" t="s">
        <v>18701</v>
      </c>
      <c r="G6739" t="s">
        <v>134</v>
      </c>
      <c r="H6739" t="s">
        <v>135</v>
      </c>
      <c r="I6739" t="s">
        <v>136</v>
      </c>
      <c r="J6739" t="s">
        <v>137</v>
      </c>
      <c r="K6739" t="s">
        <v>138</v>
      </c>
      <c r="L6739" t="s">
        <v>15904</v>
      </c>
      <c r="M6739" t="s">
        <v>18702</v>
      </c>
      <c r="N6739">
        <v>0.90111111099999996</v>
      </c>
      <c r="O6739">
        <v>17</v>
      </c>
      <c r="P6739">
        <v>25291</v>
      </c>
      <c r="Q6739">
        <v>8</v>
      </c>
      <c r="R6739">
        <v>451</v>
      </c>
      <c r="S6739">
        <v>46</v>
      </c>
      <c r="T6739">
        <v>2073</v>
      </c>
      <c r="U6739">
        <v>4</v>
      </c>
      <c r="V6739">
        <v>3</v>
      </c>
      <c r="W6739">
        <v>73.242426307028296</v>
      </c>
      <c r="X6739">
        <v>2794.5288983392902</v>
      </c>
      <c r="Y6739">
        <v>70.658776709481018</v>
      </c>
      <c r="Z6739">
        <v>226.72492761893247</v>
      </c>
      <c r="AA6739">
        <v>2364.539173842848</v>
      </c>
      <c r="AB6739">
        <v>1799.1301574112122</v>
      </c>
      <c r="AC6739">
        <v>315.26770316091574</v>
      </c>
      <c r="AD6739">
        <v>8.2016869214750407</v>
      </c>
      <c r="AE6739">
        <v>7652.2937503111825</v>
      </c>
    </row>
    <row r="6740" spans="1:31" x14ac:dyDescent="0.3">
      <c r="A6740">
        <v>2694336</v>
      </c>
      <c r="B6740">
        <v>1</v>
      </c>
      <c r="C6740" t="s">
        <v>81</v>
      </c>
      <c r="D6740" t="s">
        <v>116</v>
      </c>
      <c r="E6740" t="s">
        <v>184</v>
      </c>
      <c r="F6740" t="s">
        <v>18703</v>
      </c>
      <c r="G6740" t="s">
        <v>186</v>
      </c>
      <c r="H6740" t="s">
        <v>187</v>
      </c>
      <c r="I6740" t="s">
        <v>136</v>
      </c>
      <c r="J6740" t="s">
        <v>137</v>
      </c>
      <c r="K6740" t="s">
        <v>138</v>
      </c>
      <c r="L6740" t="s">
        <v>18704</v>
      </c>
      <c r="M6740" t="s">
        <v>18705</v>
      </c>
      <c r="N6740">
        <v>2.1472222219999999</v>
      </c>
      <c r="O6740">
        <v>0</v>
      </c>
      <c r="P6740">
        <v>46</v>
      </c>
      <c r="Q6740">
        <v>0</v>
      </c>
      <c r="R6740">
        <v>0</v>
      </c>
      <c r="S6740">
        <v>0</v>
      </c>
      <c r="T6740">
        <v>3</v>
      </c>
      <c r="U6740">
        <v>0</v>
      </c>
      <c r="V6740">
        <v>0</v>
      </c>
      <c r="W6740">
        <v>0</v>
      </c>
      <c r="X6740">
        <v>12.217370347230927</v>
      </c>
      <c r="Y6740">
        <v>0</v>
      </c>
      <c r="Z6740">
        <v>0</v>
      </c>
      <c r="AA6740">
        <v>0</v>
      </c>
      <c r="AB6740">
        <v>0.24307759295897602</v>
      </c>
      <c r="AC6740">
        <v>0</v>
      </c>
      <c r="AD6740">
        <v>0</v>
      </c>
      <c r="AE6740">
        <v>12.460447940189903</v>
      </c>
    </row>
    <row r="6741" spans="1:31" x14ac:dyDescent="0.3">
      <c r="A6741">
        <v>2697919</v>
      </c>
      <c r="B6741">
        <v>1</v>
      </c>
      <c r="C6741" t="s">
        <v>81</v>
      </c>
      <c r="D6741" t="s">
        <v>122</v>
      </c>
      <c r="E6741" t="s">
        <v>213</v>
      </c>
      <c r="F6741" t="s">
        <v>18706</v>
      </c>
      <c r="G6741" t="s">
        <v>147</v>
      </c>
      <c r="H6741" t="s">
        <v>187</v>
      </c>
      <c r="I6741" t="s">
        <v>136</v>
      </c>
      <c r="J6741" t="s">
        <v>3</v>
      </c>
      <c r="K6741" t="s">
        <v>138</v>
      </c>
      <c r="L6741" t="s">
        <v>18707</v>
      </c>
      <c r="M6741" t="s">
        <v>18708</v>
      </c>
      <c r="N6741">
        <v>1.976388888</v>
      </c>
      <c r="O6741">
        <v>0</v>
      </c>
      <c r="P6741">
        <v>0</v>
      </c>
      <c r="Q6741">
        <v>0</v>
      </c>
      <c r="R6741">
        <v>0</v>
      </c>
      <c r="S6741">
        <v>2</v>
      </c>
      <c r="T6741">
        <v>0</v>
      </c>
      <c r="U6741">
        <v>0</v>
      </c>
      <c r="V6741">
        <v>0</v>
      </c>
      <c r="W6741">
        <v>0</v>
      </c>
      <c r="X6741">
        <v>0</v>
      </c>
      <c r="Y6741">
        <v>0</v>
      </c>
      <c r="Z6741">
        <v>0</v>
      </c>
      <c r="AA6741">
        <v>45.711085018299258</v>
      </c>
      <c r="AB6741">
        <v>0</v>
      </c>
      <c r="AC6741">
        <v>0</v>
      </c>
      <c r="AD6741">
        <v>0</v>
      </c>
      <c r="AE6741">
        <v>45.711085018299258</v>
      </c>
    </row>
    <row r="6742" spans="1:31" x14ac:dyDescent="0.3">
      <c r="A6742">
        <v>2698139</v>
      </c>
      <c r="B6742">
        <v>1</v>
      </c>
      <c r="C6742" t="s">
        <v>80</v>
      </c>
      <c r="D6742" t="s">
        <v>97</v>
      </c>
      <c r="E6742" t="s">
        <v>145</v>
      </c>
      <c r="F6742" t="s">
        <v>18709</v>
      </c>
      <c r="G6742" t="s">
        <v>176</v>
      </c>
      <c r="H6742" t="s">
        <v>135</v>
      </c>
      <c r="I6742" t="s">
        <v>136</v>
      </c>
      <c r="J6742" t="s">
        <v>137</v>
      </c>
      <c r="K6742" t="s">
        <v>138</v>
      </c>
      <c r="L6742" t="s">
        <v>18710</v>
      </c>
      <c r="M6742" t="s">
        <v>13296</v>
      </c>
      <c r="N6742">
        <v>3.0952777770000002</v>
      </c>
      <c r="O6742">
        <v>0</v>
      </c>
      <c r="P6742">
        <v>18</v>
      </c>
      <c r="Q6742">
        <v>0</v>
      </c>
      <c r="R6742">
        <v>0</v>
      </c>
      <c r="S6742">
        <v>0</v>
      </c>
      <c r="T6742">
        <v>2</v>
      </c>
      <c r="U6742">
        <v>0</v>
      </c>
      <c r="V6742">
        <v>0</v>
      </c>
      <c r="W6742">
        <v>0</v>
      </c>
      <c r="X6742">
        <v>16.597756259607554</v>
      </c>
      <c r="Y6742">
        <v>0</v>
      </c>
      <c r="Z6742">
        <v>0</v>
      </c>
      <c r="AA6742">
        <v>0</v>
      </c>
      <c r="AB6742">
        <v>3.3129093366851472</v>
      </c>
      <c r="AC6742">
        <v>0</v>
      </c>
      <c r="AD6742">
        <v>0</v>
      </c>
      <c r="AE6742">
        <v>19.910665596292702</v>
      </c>
    </row>
    <row r="6743" spans="1:31" x14ac:dyDescent="0.3">
      <c r="A6743">
        <v>2698669</v>
      </c>
      <c r="B6743">
        <v>1</v>
      </c>
      <c r="C6743" t="s">
        <v>80</v>
      </c>
      <c r="D6743" t="s">
        <v>100</v>
      </c>
      <c r="E6743" t="s">
        <v>145</v>
      </c>
      <c r="F6743" t="s">
        <v>18711</v>
      </c>
      <c r="G6743" t="s">
        <v>176</v>
      </c>
      <c r="H6743" t="s">
        <v>135</v>
      </c>
      <c r="I6743" t="s">
        <v>136</v>
      </c>
      <c r="J6743" t="s">
        <v>137</v>
      </c>
      <c r="K6743" t="s">
        <v>138</v>
      </c>
      <c r="L6743" t="s">
        <v>18712</v>
      </c>
      <c r="M6743" t="s">
        <v>18713</v>
      </c>
      <c r="N6743">
        <v>1.570277777</v>
      </c>
      <c r="O6743">
        <v>0</v>
      </c>
      <c r="P6743">
        <v>49</v>
      </c>
      <c r="Q6743">
        <v>0</v>
      </c>
      <c r="R6743">
        <v>28</v>
      </c>
      <c r="S6743">
        <v>0</v>
      </c>
      <c r="T6743">
        <v>1</v>
      </c>
      <c r="U6743">
        <v>0</v>
      </c>
      <c r="V6743">
        <v>0</v>
      </c>
      <c r="W6743">
        <v>0</v>
      </c>
      <c r="X6743">
        <v>13.469079289801652</v>
      </c>
      <c r="Y6743">
        <v>0</v>
      </c>
      <c r="Z6743">
        <v>19.635660667398117</v>
      </c>
      <c r="AA6743">
        <v>0</v>
      </c>
      <c r="AB6743">
        <v>4.5488856124095998E-2</v>
      </c>
      <c r="AC6743">
        <v>0</v>
      </c>
      <c r="AD6743">
        <v>0</v>
      </c>
      <c r="AE6743">
        <v>33.150228813323864</v>
      </c>
    </row>
    <row r="6744" spans="1:31" x14ac:dyDescent="0.3">
      <c r="A6744">
        <v>2700292</v>
      </c>
      <c r="B6744">
        <v>1</v>
      </c>
      <c r="C6744" t="s">
        <v>80</v>
      </c>
      <c r="D6744" t="s">
        <v>89</v>
      </c>
      <c r="E6744" t="s">
        <v>160</v>
      </c>
      <c r="F6744" t="s">
        <v>15006</v>
      </c>
      <c r="G6744" t="s">
        <v>134</v>
      </c>
      <c r="H6744" t="s">
        <v>135</v>
      </c>
      <c r="I6744" t="s">
        <v>136</v>
      </c>
      <c r="J6744" t="s">
        <v>137</v>
      </c>
      <c r="K6744" t="s">
        <v>138</v>
      </c>
      <c r="L6744" t="s">
        <v>18714</v>
      </c>
      <c r="M6744" t="s">
        <v>18715</v>
      </c>
      <c r="N6744">
        <v>1.020277777</v>
      </c>
      <c r="O6744">
        <v>1</v>
      </c>
      <c r="P6744">
        <v>989</v>
      </c>
      <c r="Q6744">
        <v>3</v>
      </c>
      <c r="R6744">
        <v>82</v>
      </c>
      <c r="S6744">
        <v>10</v>
      </c>
      <c r="T6744">
        <v>168</v>
      </c>
      <c r="U6744">
        <v>1</v>
      </c>
      <c r="V6744">
        <v>0</v>
      </c>
      <c r="W6744">
        <v>0.18730352482083334</v>
      </c>
      <c r="X6744">
        <v>483.0374436865697</v>
      </c>
      <c r="Y6744">
        <v>0.57123661927355163</v>
      </c>
      <c r="Z6744">
        <v>28.66928403873569</v>
      </c>
      <c r="AA6744">
        <v>150.38486553894401</v>
      </c>
      <c r="AB6744">
        <v>357.11120476615196</v>
      </c>
      <c r="AC6744">
        <v>13.43020922424855</v>
      </c>
      <c r="AD6744">
        <v>0</v>
      </c>
      <c r="AE6744">
        <v>1033.3915473987443</v>
      </c>
    </row>
    <row r="6745" spans="1:31" x14ac:dyDescent="0.3">
      <c r="A6745">
        <v>2700358</v>
      </c>
      <c r="B6745">
        <v>1</v>
      </c>
      <c r="C6745" t="s">
        <v>80</v>
      </c>
      <c r="D6745" t="s">
        <v>89</v>
      </c>
      <c r="E6745" t="s">
        <v>160</v>
      </c>
      <c r="F6745" t="s">
        <v>7933</v>
      </c>
      <c r="G6745" t="s">
        <v>134</v>
      </c>
      <c r="H6745" t="s">
        <v>135</v>
      </c>
      <c r="I6745" t="s">
        <v>136</v>
      </c>
      <c r="J6745" t="s">
        <v>137</v>
      </c>
      <c r="K6745" t="s">
        <v>138</v>
      </c>
      <c r="L6745" t="s">
        <v>18716</v>
      </c>
      <c r="M6745" t="s">
        <v>18717</v>
      </c>
      <c r="N6745">
        <v>0.41499999999999998</v>
      </c>
      <c r="O6745">
        <v>1</v>
      </c>
      <c r="P6745">
        <v>989</v>
      </c>
      <c r="Q6745">
        <v>3</v>
      </c>
      <c r="R6745">
        <v>82</v>
      </c>
      <c r="S6745">
        <v>10</v>
      </c>
      <c r="T6745">
        <v>168</v>
      </c>
      <c r="U6745">
        <v>1</v>
      </c>
      <c r="V6745">
        <v>0</v>
      </c>
      <c r="W6745">
        <v>7.3678454430000012E-2</v>
      </c>
      <c r="X6745">
        <v>195.87189836468821</v>
      </c>
      <c r="Y6745">
        <v>0.24083987883276403</v>
      </c>
      <c r="Z6745">
        <v>11.693490382512204</v>
      </c>
      <c r="AA6745">
        <v>61.684841868335802</v>
      </c>
      <c r="AB6745">
        <v>144.85691301059254</v>
      </c>
      <c r="AC6745">
        <v>5.6556826154559685</v>
      </c>
      <c r="AD6745">
        <v>0</v>
      </c>
      <c r="AE6745">
        <v>420.07734457484747</v>
      </c>
    </row>
    <row r="6746" spans="1:31" x14ac:dyDescent="0.3">
      <c r="A6746">
        <v>2691653</v>
      </c>
      <c r="B6746">
        <v>1</v>
      </c>
      <c r="C6746" t="s">
        <v>80</v>
      </c>
      <c r="D6746" t="s">
        <v>84</v>
      </c>
      <c r="E6746" t="s">
        <v>145</v>
      </c>
      <c r="F6746" t="s">
        <v>18718</v>
      </c>
      <c r="G6746" t="s">
        <v>165</v>
      </c>
      <c r="H6746" t="s">
        <v>135</v>
      </c>
      <c r="I6746" t="s">
        <v>136</v>
      </c>
      <c r="J6746" t="s">
        <v>137</v>
      </c>
      <c r="K6746" t="s">
        <v>166</v>
      </c>
      <c r="L6746" t="s">
        <v>18719</v>
      </c>
      <c r="M6746" t="s">
        <v>18720</v>
      </c>
      <c r="N6746">
        <v>2.6349999999999998</v>
      </c>
      <c r="O6746">
        <v>0</v>
      </c>
      <c r="P6746">
        <v>2165</v>
      </c>
      <c r="Q6746">
        <v>0</v>
      </c>
      <c r="R6746">
        <v>0</v>
      </c>
      <c r="S6746">
        <v>0</v>
      </c>
      <c r="T6746">
        <v>67</v>
      </c>
      <c r="U6746">
        <v>0</v>
      </c>
      <c r="V6746">
        <v>0</v>
      </c>
      <c r="W6746">
        <v>0</v>
      </c>
      <c r="X6746">
        <v>1066.5323813279504</v>
      </c>
      <c r="Y6746">
        <v>0</v>
      </c>
      <c r="Z6746">
        <v>0</v>
      </c>
      <c r="AA6746">
        <v>0</v>
      </c>
      <c r="AB6746">
        <v>267.60702069976423</v>
      </c>
      <c r="AC6746">
        <v>0</v>
      </c>
      <c r="AD6746">
        <v>0</v>
      </c>
      <c r="AE6746">
        <v>1334.1394020277146</v>
      </c>
    </row>
    <row r="6747" spans="1:31" x14ac:dyDescent="0.3">
      <c r="A6747">
        <v>2694553</v>
      </c>
      <c r="B6747">
        <v>1</v>
      </c>
      <c r="C6747" t="s">
        <v>81</v>
      </c>
      <c r="D6747" t="s">
        <v>118</v>
      </c>
      <c r="E6747" t="s">
        <v>145</v>
      </c>
      <c r="F6747" t="s">
        <v>1357</v>
      </c>
      <c r="G6747" t="s">
        <v>346</v>
      </c>
      <c r="H6747" t="s">
        <v>135</v>
      </c>
      <c r="I6747" t="s">
        <v>136</v>
      </c>
      <c r="J6747" t="s">
        <v>137</v>
      </c>
      <c r="K6747" t="s">
        <v>166</v>
      </c>
      <c r="L6747" t="s">
        <v>18721</v>
      </c>
      <c r="M6747" t="s">
        <v>18722</v>
      </c>
      <c r="N6747">
        <v>6.7352777770000003</v>
      </c>
      <c r="O6747">
        <v>0</v>
      </c>
      <c r="P6747">
        <v>376</v>
      </c>
      <c r="Q6747">
        <v>0</v>
      </c>
      <c r="R6747">
        <v>7</v>
      </c>
      <c r="S6747">
        <v>0</v>
      </c>
      <c r="T6747">
        <v>40</v>
      </c>
      <c r="U6747">
        <v>0</v>
      </c>
      <c r="V6747">
        <v>0</v>
      </c>
      <c r="W6747">
        <v>0</v>
      </c>
      <c r="X6747">
        <v>391.56850923264022</v>
      </c>
      <c r="Y6747">
        <v>0</v>
      </c>
      <c r="Z6747">
        <v>16.507798270562372</v>
      </c>
      <c r="AA6747">
        <v>0</v>
      </c>
      <c r="AB6747">
        <v>116.5368233160296</v>
      </c>
      <c r="AC6747">
        <v>0</v>
      </c>
      <c r="AD6747">
        <v>0</v>
      </c>
      <c r="AE6747">
        <v>524.6131308192322</v>
      </c>
    </row>
    <row r="6748" spans="1:31" x14ac:dyDescent="0.3">
      <c r="A6748">
        <v>2689175</v>
      </c>
      <c r="B6748">
        <v>1</v>
      </c>
      <c r="C6748" t="s">
        <v>80</v>
      </c>
      <c r="D6748" t="s">
        <v>103</v>
      </c>
      <c r="E6748" t="s">
        <v>141</v>
      </c>
      <c r="F6748" t="s">
        <v>529</v>
      </c>
      <c r="G6748" t="s">
        <v>134</v>
      </c>
      <c r="H6748" t="s">
        <v>135</v>
      </c>
      <c r="I6748" t="s">
        <v>136</v>
      </c>
      <c r="J6748" t="s">
        <v>137</v>
      </c>
      <c r="K6748" t="s">
        <v>138</v>
      </c>
      <c r="L6748" t="s">
        <v>18723</v>
      </c>
      <c r="M6748" t="s">
        <v>18724</v>
      </c>
      <c r="N6748">
        <v>0.69346944399999999</v>
      </c>
      <c r="O6748">
        <v>3</v>
      </c>
      <c r="P6748">
        <v>2036</v>
      </c>
      <c r="Q6748">
        <v>67</v>
      </c>
      <c r="R6748">
        <v>172</v>
      </c>
      <c r="S6748">
        <v>35</v>
      </c>
      <c r="T6748">
        <v>268</v>
      </c>
      <c r="U6748">
        <v>7</v>
      </c>
      <c r="V6748">
        <v>0</v>
      </c>
      <c r="W6748">
        <v>0.81278752492080009</v>
      </c>
      <c r="X6748">
        <v>264.04166184310066</v>
      </c>
      <c r="Y6748">
        <v>313.88557382288582</v>
      </c>
      <c r="Z6748">
        <v>225.45251446727764</v>
      </c>
      <c r="AA6748">
        <v>93.112315666982994</v>
      </c>
      <c r="AB6748">
        <v>152.23719000644761</v>
      </c>
      <c r="AC6748">
        <v>221.54043617784916</v>
      </c>
      <c r="AD6748">
        <v>0</v>
      </c>
      <c r="AE6748">
        <v>1271.0824795094647</v>
      </c>
    </row>
    <row r="6749" spans="1:31" x14ac:dyDescent="0.3">
      <c r="A6749">
        <v>2692288</v>
      </c>
      <c r="B6749">
        <v>1</v>
      </c>
      <c r="C6749" t="s">
        <v>80</v>
      </c>
      <c r="D6749" t="s">
        <v>104</v>
      </c>
      <c r="E6749" t="s">
        <v>160</v>
      </c>
      <c r="F6749" t="s">
        <v>18725</v>
      </c>
      <c r="G6749" t="s">
        <v>134</v>
      </c>
      <c r="H6749" t="s">
        <v>135</v>
      </c>
      <c r="I6749" t="s">
        <v>136</v>
      </c>
      <c r="J6749" t="s">
        <v>137</v>
      </c>
      <c r="K6749" t="s">
        <v>138</v>
      </c>
      <c r="L6749" t="s">
        <v>18726</v>
      </c>
      <c r="M6749" t="s">
        <v>18727</v>
      </c>
      <c r="N6749">
        <v>0.30305555499999998</v>
      </c>
      <c r="O6749">
        <v>0</v>
      </c>
      <c r="P6749">
        <v>21</v>
      </c>
      <c r="Q6749">
        <v>1</v>
      </c>
      <c r="R6749">
        <v>0</v>
      </c>
      <c r="S6749">
        <v>31</v>
      </c>
      <c r="T6749">
        <v>21</v>
      </c>
      <c r="U6749">
        <v>18</v>
      </c>
      <c r="V6749">
        <v>0</v>
      </c>
      <c r="W6749">
        <v>0</v>
      </c>
      <c r="X6749">
        <v>0.71638894786902574</v>
      </c>
      <c r="Y6749">
        <v>1.6587926665856002E-2</v>
      </c>
      <c r="Z6749">
        <v>0</v>
      </c>
      <c r="AA6749">
        <v>72.841284166120431</v>
      </c>
      <c r="AB6749">
        <v>3.5775310123756214</v>
      </c>
      <c r="AC6749">
        <v>464.75594336381687</v>
      </c>
      <c r="AD6749">
        <v>0</v>
      </c>
      <c r="AE6749">
        <v>541.9077354168478</v>
      </c>
    </row>
    <row r="6750" spans="1:31" x14ac:dyDescent="0.3">
      <c r="A6750">
        <v>2698292</v>
      </c>
      <c r="B6750">
        <v>1</v>
      </c>
      <c r="C6750" t="s">
        <v>80</v>
      </c>
      <c r="D6750" t="s">
        <v>83</v>
      </c>
      <c r="E6750" t="s">
        <v>145</v>
      </c>
      <c r="F6750" t="s">
        <v>18728</v>
      </c>
      <c r="G6750" t="s">
        <v>134</v>
      </c>
      <c r="H6750" t="s">
        <v>135</v>
      </c>
      <c r="I6750" t="s">
        <v>136</v>
      </c>
      <c r="J6750" t="s">
        <v>137</v>
      </c>
      <c r="K6750" t="s">
        <v>138</v>
      </c>
      <c r="L6750" t="s">
        <v>18729</v>
      </c>
      <c r="M6750" t="s">
        <v>18730</v>
      </c>
      <c r="N6750">
        <v>1.211944444</v>
      </c>
      <c r="O6750">
        <v>0</v>
      </c>
      <c r="P6750">
        <v>525</v>
      </c>
      <c r="Q6750">
        <v>0</v>
      </c>
      <c r="R6750">
        <v>2</v>
      </c>
      <c r="S6750">
        <v>0</v>
      </c>
      <c r="T6750">
        <v>28</v>
      </c>
      <c r="U6750">
        <v>0</v>
      </c>
      <c r="V6750">
        <v>0</v>
      </c>
      <c r="W6750">
        <v>0</v>
      </c>
      <c r="X6750">
        <v>107.42486794780288</v>
      </c>
      <c r="Y6750">
        <v>0</v>
      </c>
      <c r="Z6750">
        <v>0.16734123567582967</v>
      </c>
      <c r="AA6750">
        <v>0</v>
      </c>
      <c r="AB6750">
        <v>11.541974645081982</v>
      </c>
      <c r="AC6750">
        <v>0</v>
      </c>
      <c r="AD6750">
        <v>0</v>
      </c>
      <c r="AE6750">
        <v>119.13418382856069</v>
      </c>
    </row>
    <row r="6751" spans="1:31" x14ac:dyDescent="0.3">
      <c r="A6751">
        <v>2702781</v>
      </c>
      <c r="B6751">
        <v>1</v>
      </c>
      <c r="C6751" t="s">
        <v>80</v>
      </c>
      <c r="D6751" t="s">
        <v>93</v>
      </c>
      <c r="E6751" t="s">
        <v>160</v>
      </c>
      <c r="F6751" t="s">
        <v>6157</v>
      </c>
      <c r="G6751" t="s">
        <v>346</v>
      </c>
      <c r="H6751" t="s">
        <v>135</v>
      </c>
      <c r="I6751" t="s">
        <v>136</v>
      </c>
      <c r="J6751" t="s">
        <v>137</v>
      </c>
      <c r="K6751" t="s">
        <v>166</v>
      </c>
      <c r="L6751" t="s">
        <v>18731</v>
      </c>
      <c r="M6751" t="s">
        <v>18732</v>
      </c>
      <c r="N6751">
        <v>9.2102777769999999</v>
      </c>
      <c r="O6751">
        <v>0</v>
      </c>
      <c r="P6751">
        <v>1879</v>
      </c>
      <c r="Q6751">
        <v>25</v>
      </c>
      <c r="R6751">
        <v>69</v>
      </c>
      <c r="S6751">
        <v>9</v>
      </c>
      <c r="T6751">
        <v>216</v>
      </c>
      <c r="U6751">
        <v>2</v>
      </c>
      <c r="V6751">
        <v>0</v>
      </c>
      <c r="W6751">
        <v>0</v>
      </c>
      <c r="X6751">
        <v>2839.6868327062621</v>
      </c>
      <c r="Y6751">
        <v>1203.8139174865664</v>
      </c>
      <c r="Z6751">
        <v>819.17096887571256</v>
      </c>
      <c r="AA6751">
        <v>400.62064076240631</v>
      </c>
      <c r="AB6751">
        <v>1332.3577449613267</v>
      </c>
      <c r="AC6751">
        <v>1553.7522712654588</v>
      </c>
      <c r="AD6751">
        <v>0</v>
      </c>
      <c r="AE6751">
        <v>8149.4023760577338</v>
      </c>
    </row>
    <row r="6752" spans="1:31" x14ac:dyDescent="0.3">
      <c r="A6752">
        <v>2703465</v>
      </c>
      <c r="B6752">
        <v>2</v>
      </c>
      <c r="C6752" t="s">
        <v>80</v>
      </c>
      <c r="D6752" t="s">
        <v>85</v>
      </c>
      <c r="E6752" t="s">
        <v>145</v>
      </c>
      <c r="F6752" t="s">
        <v>18733</v>
      </c>
      <c r="G6752" t="s">
        <v>134</v>
      </c>
      <c r="H6752" t="s">
        <v>135</v>
      </c>
      <c r="I6752" t="s">
        <v>136</v>
      </c>
      <c r="J6752" t="s">
        <v>137</v>
      </c>
      <c r="K6752" t="s">
        <v>138</v>
      </c>
      <c r="L6752" t="s">
        <v>351</v>
      </c>
      <c r="M6752" t="s">
        <v>18734</v>
      </c>
      <c r="N6752">
        <v>0.116111111</v>
      </c>
      <c r="O6752">
        <v>0</v>
      </c>
      <c r="P6752">
        <v>468</v>
      </c>
      <c r="Q6752">
        <v>0</v>
      </c>
      <c r="R6752">
        <v>0</v>
      </c>
      <c r="S6752">
        <v>0</v>
      </c>
      <c r="T6752">
        <v>57</v>
      </c>
      <c r="U6752">
        <v>0</v>
      </c>
      <c r="V6752">
        <v>0</v>
      </c>
      <c r="W6752">
        <v>0</v>
      </c>
      <c r="X6752">
        <v>11.057168786380608</v>
      </c>
      <c r="Y6752">
        <v>0</v>
      </c>
      <c r="Z6752">
        <v>0</v>
      </c>
      <c r="AA6752">
        <v>0</v>
      </c>
      <c r="AB6752">
        <v>11.974698504788062</v>
      </c>
      <c r="AC6752">
        <v>0</v>
      </c>
      <c r="AD6752">
        <v>0</v>
      </c>
      <c r="AE6752">
        <v>23.03186729116867</v>
      </c>
    </row>
    <row r="6753" spans="1:31" x14ac:dyDescent="0.3">
      <c r="A6753">
        <v>2685989</v>
      </c>
      <c r="B6753">
        <v>1</v>
      </c>
      <c r="C6753" t="s">
        <v>80</v>
      </c>
      <c r="D6753" t="s">
        <v>110</v>
      </c>
      <c r="E6753" t="s">
        <v>145</v>
      </c>
      <c r="F6753" t="s">
        <v>18735</v>
      </c>
      <c r="G6753" t="s">
        <v>134</v>
      </c>
      <c r="H6753" t="s">
        <v>135</v>
      </c>
      <c r="I6753" t="s">
        <v>169</v>
      </c>
      <c r="J6753" t="s">
        <v>137</v>
      </c>
      <c r="K6753" t="s">
        <v>138</v>
      </c>
      <c r="L6753" t="s">
        <v>18736</v>
      </c>
      <c r="M6753" t="s">
        <v>18737</v>
      </c>
      <c r="N6753">
        <v>3.1944444000000002E-2</v>
      </c>
      <c r="O6753">
        <v>0</v>
      </c>
      <c r="P6753">
        <v>4598</v>
      </c>
      <c r="Q6753">
        <v>0</v>
      </c>
      <c r="R6753">
        <v>0</v>
      </c>
      <c r="S6753">
        <v>0</v>
      </c>
      <c r="T6753">
        <v>274</v>
      </c>
      <c r="U6753">
        <v>0</v>
      </c>
      <c r="V6753">
        <v>1</v>
      </c>
      <c r="W6753">
        <v>0</v>
      </c>
      <c r="X6753">
        <v>37.322903407688187</v>
      </c>
      <c r="Y6753">
        <v>0</v>
      </c>
      <c r="Z6753">
        <v>0</v>
      </c>
      <c r="AA6753">
        <v>0</v>
      </c>
      <c r="AB6753">
        <v>6.2236457404803165</v>
      </c>
      <c r="AC6753">
        <v>0</v>
      </c>
      <c r="AD6753">
        <v>0.13918843052258376</v>
      </c>
      <c r="AE6753">
        <v>43.685737578691089</v>
      </c>
    </row>
    <row r="6754" spans="1:31" x14ac:dyDescent="0.3">
      <c r="A6754">
        <v>2700650</v>
      </c>
      <c r="B6754">
        <v>2</v>
      </c>
      <c r="C6754" t="s">
        <v>80</v>
      </c>
      <c r="D6754" t="s">
        <v>83</v>
      </c>
      <c r="E6754" t="s">
        <v>145</v>
      </c>
      <c r="F6754" t="s">
        <v>18738</v>
      </c>
      <c r="G6754" t="s">
        <v>147</v>
      </c>
      <c r="H6754" t="s">
        <v>135</v>
      </c>
      <c r="I6754" t="s">
        <v>136</v>
      </c>
      <c r="J6754" t="s">
        <v>3</v>
      </c>
      <c r="K6754" t="s">
        <v>138</v>
      </c>
      <c r="L6754" t="s">
        <v>326</v>
      </c>
      <c r="M6754" t="s">
        <v>18739</v>
      </c>
      <c r="N6754">
        <v>0.92861111100000004</v>
      </c>
      <c r="O6754">
        <v>0</v>
      </c>
      <c r="P6754">
        <v>2288</v>
      </c>
      <c r="Q6754">
        <v>0</v>
      </c>
      <c r="R6754">
        <v>0</v>
      </c>
      <c r="S6754">
        <v>2</v>
      </c>
      <c r="T6754">
        <v>229</v>
      </c>
      <c r="U6754">
        <v>0</v>
      </c>
      <c r="V6754">
        <v>0</v>
      </c>
      <c r="W6754">
        <v>0</v>
      </c>
      <c r="X6754">
        <v>414.68365776922769</v>
      </c>
      <c r="Y6754">
        <v>0</v>
      </c>
      <c r="Z6754">
        <v>0</v>
      </c>
      <c r="AA6754">
        <v>54.934633227615706</v>
      </c>
      <c r="AB6754">
        <v>179.02799051766655</v>
      </c>
      <c r="AC6754">
        <v>0</v>
      </c>
      <c r="AD6754">
        <v>0</v>
      </c>
      <c r="AE6754">
        <v>648.64628151450995</v>
      </c>
    </row>
    <row r="6755" spans="1:31" x14ac:dyDescent="0.3">
      <c r="A6755">
        <v>2703479</v>
      </c>
      <c r="B6755">
        <v>2</v>
      </c>
      <c r="C6755" t="s">
        <v>80</v>
      </c>
      <c r="D6755" t="s">
        <v>85</v>
      </c>
      <c r="E6755" t="s">
        <v>145</v>
      </c>
      <c r="F6755" t="s">
        <v>18740</v>
      </c>
      <c r="G6755" t="s">
        <v>7372</v>
      </c>
      <c r="H6755" t="s">
        <v>135</v>
      </c>
      <c r="I6755" t="s">
        <v>136</v>
      </c>
      <c r="J6755" t="s">
        <v>137</v>
      </c>
      <c r="K6755" t="s">
        <v>138</v>
      </c>
      <c r="L6755" t="s">
        <v>339</v>
      </c>
      <c r="M6755" t="s">
        <v>18741</v>
      </c>
      <c r="N6755">
        <v>0.19916666599999999</v>
      </c>
      <c r="O6755">
        <v>0</v>
      </c>
      <c r="P6755">
        <v>8886</v>
      </c>
      <c r="Q6755">
        <v>0</v>
      </c>
      <c r="R6755">
        <v>0</v>
      </c>
      <c r="S6755">
        <v>0</v>
      </c>
      <c r="T6755">
        <v>584</v>
      </c>
      <c r="U6755">
        <v>0</v>
      </c>
      <c r="V6755">
        <v>0</v>
      </c>
      <c r="W6755">
        <v>0</v>
      </c>
      <c r="X6755">
        <v>338.48822007502832</v>
      </c>
      <c r="Y6755">
        <v>0</v>
      </c>
      <c r="Z6755">
        <v>0</v>
      </c>
      <c r="AA6755">
        <v>0</v>
      </c>
      <c r="AB6755">
        <v>163.42580124993185</v>
      </c>
      <c r="AC6755">
        <v>0</v>
      </c>
      <c r="AD6755">
        <v>0</v>
      </c>
      <c r="AE6755">
        <v>501.91402132496017</v>
      </c>
    </row>
    <row r="6756" spans="1:31" x14ac:dyDescent="0.3">
      <c r="A6756">
        <v>2703479</v>
      </c>
      <c r="B6756">
        <v>3</v>
      </c>
      <c r="C6756" t="s">
        <v>80</v>
      </c>
      <c r="D6756" t="s">
        <v>85</v>
      </c>
      <c r="E6756" t="s">
        <v>145</v>
      </c>
      <c r="F6756" t="s">
        <v>18742</v>
      </c>
      <c r="G6756" t="s">
        <v>7372</v>
      </c>
      <c r="H6756" t="s">
        <v>135</v>
      </c>
      <c r="I6756" t="s">
        <v>136</v>
      </c>
      <c r="J6756" t="s">
        <v>137</v>
      </c>
      <c r="K6756" t="s">
        <v>138</v>
      </c>
      <c r="L6756" t="s">
        <v>18741</v>
      </c>
      <c r="M6756" t="s">
        <v>18743</v>
      </c>
      <c r="N6756">
        <v>0.57305555500000005</v>
      </c>
      <c r="O6756">
        <v>0</v>
      </c>
      <c r="P6756">
        <v>6802</v>
      </c>
      <c r="Q6756">
        <v>0</v>
      </c>
      <c r="R6756">
        <v>0</v>
      </c>
      <c r="S6756">
        <v>0</v>
      </c>
      <c r="T6756">
        <v>912</v>
      </c>
      <c r="U6756">
        <v>0</v>
      </c>
      <c r="V6756">
        <v>0</v>
      </c>
      <c r="W6756">
        <v>0</v>
      </c>
      <c r="X6756">
        <v>751.89868394167422</v>
      </c>
      <c r="Y6756">
        <v>0</v>
      </c>
      <c r="Z6756">
        <v>0</v>
      </c>
      <c r="AA6756">
        <v>0</v>
      </c>
      <c r="AB6756">
        <v>783.36806436694224</v>
      </c>
      <c r="AC6756">
        <v>0</v>
      </c>
      <c r="AD6756">
        <v>0</v>
      </c>
      <c r="AE6756">
        <v>1535.2667483086166</v>
      </c>
    </row>
    <row r="6757" spans="1:31" x14ac:dyDescent="0.3">
      <c r="A6757">
        <v>2703744</v>
      </c>
      <c r="B6757">
        <v>3</v>
      </c>
      <c r="C6757" t="s">
        <v>80</v>
      </c>
      <c r="D6757" t="s">
        <v>85</v>
      </c>
      <c r="E6757" t="s">
        <v>141</v>
      </c>
      <c r="F6757" t="s">
        <v>340</v>
      </c>
      <c r="G6757" t="s">
        <v>134</v>
      </c>
      <c r="H6757" t="s">
        <v>135</v>
      </c>
      <c r="I6757" t="s">
        <v>136</v>
      </c>
      <c r="J6757" t="s">
        <v>137</v>
      </c>
      <c r="K6757" t="s">
        <v>138</v>
      </c>
      <c r="L6757" t="s">
        <v>344</v>
      </c>
      <c r="M6757" t="s">
        <v>18744</v>
      </c>
      <c r="N6757">
        <v>0.42555555499999997</v>
      </c>
      <c r="O6757">
        <v>0</v>
      </c>
      <c r="P6757">
        <v>1622</v>
      </c>
      <c r="Q6757">
        <v>0</v>
      </c>
      <c r="R6757">
        <v>0</v>
      </c>
      <c r="S6757">
        <v>1</v>
      </c>
      <c r="T6757">
        <v>129</v>
      </c>
      <c r="U6757">
        <v>0</v>
      </c>
      <c r="V6757">
        <v>0</v>
      </c>
      <c r="W6757">
        <v>0</v>
      </c>
      <c r="X6757">
        <v>178.0158353243944</v>
      </c>
      <c r="Y6757">
        <v>0</v>
      </c>
      <c r="Z6757">
        <v>0</v>
      </c>
      <c r="AA6757">
        <v>145.16208463374852</v>
      </c>
      <c r="AB6757">
        <v>128.91351556484619</v>
      </c>
      <c r="AC6757">
        <v>0</v>
      </c>
      <c r="AD6757">
        <v>0</v>
      </c>
      <c r="AE6757">
        <v>452.09143552298912</v>
      </c>
    </row>
    <row r="6758" spans="1:31" x14ac:dyDescent="0.3">
      <c r="A6758">
        <v>2703744</v>
      </c>
      <c r="B6758">
        <v>4</v>
      </c>
      <c r="C6758" t="s">
        <v>80</v>
      </c>
      <c r="D6758" t="s">
        <v>88</v>
      </c>
      <c r="E6758" t="s">
        <v>145</v>
      </c>
      <c r="F6758" t="s">
        <v>18745</v>
      </c>
      <c r="G6758" t="s">
        <v>134</v>
      </c>
      <c r="H6758" t="s">
        <v>135</v>
      </c>
      <c r="I6758" t="s">
        <v>136</v>
      </c>
      <c r="J6758" t="s">
        <v>137</v>
      </c>
      <c r="K6758" t="s">
        <v>138</v>
      </c>
      <c r="L6758" t="s">
        <v>18744</v>
      </c>
      <c r="M6758" t="s">
        <v>18746</v>
      </c>
      <c r="N6758">
        <v>2.3377777769999999</v>
      </c>
      <c r="O6758">
        <v>0</v>
      </c>
      <c r="P6758">
        <v>1217</v>
      </c>
      <c r="Q6758">
        <v>0</v>
      </c>
      <c r="R6758">
        <v>0</v>
      </c>
      <c r="S6758">
        <v>0</v>
      </c>
      <c r="T6758">
        <v>15</v>
      </c>
      <c r="U6758">
        <v>0</v>
      </c>
      <c r="V6758">
        <v>0</v>
      </c>
      <c r="W6758">
        <v>0</v>
      </c>
      <c r="X6758">
        <v>793.01129542520266</v>
      </c>
      <c r="Y6758">
        <v>0</v>
      </c>
      <c r="Z6758">
        <v>0</v>
      </c>
      <c r="AA6758">
        <v>0</v>
      </c>
      <c r="AB6758">
        <v>123.0704949424797</v>
      </c>
      <c r="AC6758">
        <v>0</v>
      </c>
      <c r="AD6758">
        <v>0</v>
      </c>
      <c r="AE6758">
        <v>916.0817903676824</v>
      </c>
    </row>
    <row r="6759" spans="1:31" x14ac:dyDescent="0.3">
      <c r="A6759">
        <v>2703744</v>
      </c>
      <c r="B6759">
        <v>5</v>
      </c>
      <c r="C6759" t="s">
        <v>80</v>
      </c>
      <c r="D6759" t="s">
        <v>85</v>
      </c>
      <c r="E6759" t="s">
        <v>145</v>
      </c>
      <c r="F6759" t="s">
        <v>18747</v>
      </c>
      <c r="G6759" t="s">
        <v>134</v>
      </c>
      <c r="H6759" t="s">
        <v>135</v>
      </c>
      <c r="I6759" t="s">
        <v>136</v>
      </c>
      <c r="J6759" t="s">
        <v>137</v>
      </c>
      <c r="K6759" t="s">
        <v>138</v>
      </c>
      <c r="L6759" t="s">
        <v>18746</v>
      </c>
      <c r="M6759" t="s">
        <v>18748</v>
      </c>
      <c r="N6759">
        <v>1.886111111</v>
      </c>
      <c r="O6759">
        <v>0</v>
      </c>
      <c r="P6759">
        <v>0</v>
      </c>
      <c r="Q6759">
        <v>0</v>
      </c>
      <c r="R6759">
        <v>0</v>
      </c>
      <c r="S6759">
        <v>1</v>
      </c>
      <c r="T6759">
        <v>0</v>
      </c>
      <c r="U6759">
        <v>0</v>
      </c>
      <c r="V6759">
        <v>0</v>
      </c>
      <c r="W6759">
        <v>0</v>
      </c>
      <c r="X6759">
        <v>0</v>
      </c>
      <c r="Y6759">
        <v>0</v>
      </c>
      <c r="Z6759">
        <v>0</v>
      </c>
      <c r="AA6759">
        <v>5.1739438079200522</v>
      </c>
      <c r="AB6759">
        <v>0</v>
      </c>
      <c r="AC6759">
        <v>0</v>
      </c>
      <c r="AD6759">
        <v>0</v>
      </c>
      <c r="AE6759">
        <v>5.1739438079200522</v>
      </c>
    </row>
    <row r="6760" spans="1:31" x14ac:dyDescent="0.3">
      <c r="A6760">
        <v>2694143</v>
      </c>
      <c r="B6760">
        <v>1</v>
      </c>
      <c r="C6760" t="s">
        <v>81</v>
      </c>
      <c r="D6760" t="s">
        <v>128</v>
      </c>
      <c r="E6760" t="s">
        <v>213</v>
      </c>
      <c r="F6760" t="s">
        <v>18749</v>
      </c>
      <c r="G6760" t="s">
        <v>215</v>
      </c>
      <c r="H6760" t="s">
        <v>187</v>
      </c>
      <c r="I6760" t="s">
        <v>136</v>
      </c>
      <c r="J6760" t="s">
        <v>137</v>
      </c>
      <c r="K6760" t="s">
        <v>138</v>
      </c>
      <c r="L6760" t="s">
        <v>18750</v>
      </c>
      <c r="M6760" t="s">
        <v>18751</v>
      </c>
      <c r="N6760">
        <v>3.4474999999999998</v>
      </c>
      <c r="O6760">
        <v>0</v>
      </c>
      <c r="P6760">
        <v>2</v>
      </c>
      <c r="Q6760">
        <v>0</v>
      </c>
      <c r="R6760">
        <v>0</v>
      </c>
      <c r="S6760">
        <v>0</v>
      </c>
      <c r="T6760">
        <v>0</v>
      </c>
      <c r="U6760">
        <v>0</v>
      </c>
      <c r="V6760">
        <v>0</v>
      </c>
      <c r="W6760">
        <v>0</v>
      </c>
      <c r="X6760">
        <v>3.2157508116527111</v>
      </c>
      <c r="Y6760">
        <v>0</v>
      </c>
      <c r="Z6760">
        <v>0</v>
      </c>
      <c r="AA6760">
        <v>0</v>
      </c>
      <c r="AB6760">
        <v>0</v>
      </c>
      <c r="AC6760">
        <v>0</v>
      </c>
      <c r="AD6760">
        <v>0</v>
      </c>
      <c r="AE6760">
        <v>3.2157508116527111</v>
      </c>
    </row>
    <row r="6761" spans="1:31" x14ac:dyDescent="0.3">
      <c r="A6761">
        <v>2697369</v>
      </c>
      <c r="B6761">
        <v>1</v>
      </c>
      <c r="C6761" t="s">
        <v>80</v>
      </c>
      <c r="D6761" t="s">
        <v>83</v>
      </c>
      <c r="E6761" t="s">
        <v>141</v>
      </c>
      <c r="F6761" t="s">
        <v>18752</v>
      </c>
      <c r="G6761" t="s">
        <v>147</v>
      </c>
      <c r="H6761" t="s">
        <v>135</v>
      </c>
      <c r="I6761" t="s">
        <v>136</v>
      </c>
      <c r="J6761" t="s">
        <v>3</v>
      </c>
      <c r="K6761" t="s">
        <v>138</v>
      </c>
      <c r="L6761" t="s">
        <v>18753</v>
      </c>
      <c r="M6761" t="s">
        <v>18754</v>
      </c>
      <c r="N6761">
        <v>0.81277777699999998</v>
      </c>
      <c r="O6761">
        <v>0</v>
      </c>
      <c r="P6761">
        <v>2776</v>
      </c>
      <c r="Q6761">
        <v>0</v>
      </c>
      <c r="R6761">
        <v>0</v>
      </c>
      <c r="S6761">
        <v>3</v>
      </c>
      <c r="T6761">
        <v>1801</v>
      </c>
      <c r="U6761">
        <v>0</v>
      </c>
      <c r="V6761">
        <v>0</v>
      </c>
      <c r="W6761">
        <v>0</v>
      </c>
      <c r="X6761">
        <v>624.56808927184056</v>
      </c>
      <c r="Y6761">
        <v>0</v>
      </c>
      <c r="Z6761">
        <v>0</v>
      </c>
      <c r="AA6761">
        <v>895.76022807213678</v>
      </c>
      <c r="AB6761">
        <v>1644.5545009947605</v>
      </c>
      <c r="AC6761">
        <v>0</v>
      </c>
      <c r="AD6761">
        <v>0</v>
      </c>
      <c r="AE6761">
        <v>3164.8828183387377</v>
      </c>
    </row>
    <row r="6762" spans="1:31" x14ac:dyDescent="0.3">
      <c r="A6762">
        <v>2697369</v>
      </c>
      <c r="B6762">
        <v>2</v>
      </c>
      <c r="C6762" t="s">
        <v>80</v>
      </c>
      <c r="D6762" t="s">
        <v>83</v>
      </c>
      <c r="E6762" t="s">
        <v>145</v>
      </c>
      <c r="F6762" t="s">
        <v>18755</v>
      </c>
      <c r="G6762" t="s">
        <v>147</v>
      </c>
      <c r="H6762" t="s">
        <v>135</v>
      </c>
      <c r="I6762" t="s">
        <v>136</v>
      </c>
      <c r="J6762" t="s">
        <v>3</v>
      </c>
      <c r="K6762" t="s">
        <v>138</v>
      </c>
      <c r="L6762" t="s">
        <v>18754</v>
      </c>
      <c r="M6762" t="s">
        <v>18756</v>
      </c>
      <c r="N6762">
        <v>6.0555554999999997E-2</v>
      </c>
      <c r="O6762">
        <v>0</v>
      </c>
      <c r="P6762">
        <v>1828</v>
      </c>
      <c r="Q6762">
        <v>0</v>
      </c>
      <c r="R6762">
        <v>0</v>
      </c>
      <c r="S6762">
        <v>2</v>
      </c>
      <c r="T6762">
        <v>886</v>
      </c>
      <c r="U6762">
        <v>0</v>
      </c>
      <c r="V6762">
        <v>0</v>
      </c>
      <c r="W6762">
        <v>0</v>
      </c>
      <c r="X6762">
        <v>31.518968288575593</v>
      </c>
      <c r="Y6762">
        <v>0</v>
      </c>
      <c r="Z6762">
        <v>0</v>
      </c>
      <c r="AA6762">
        <v>60.676072780580107</v>
      </c>
      <c r="AB6762">
        <v>75.08043114846501</v>
      </c>
      <c r="AC6762">
        <v>0</v>
      </c>
      <c r="AD6762">
        <v>0</v>
      </c>
      <c r="AE6762">
        <v>167.27547221762072</v>
      </c>
    </row>
    <row r="6763" spans="1:31" x14ac:dyDescent="0.3">
      <c r="A6763">
        <v>2697369</v>
      </c>
      <c r="B6763">
        <v>3</v>
      </c>
      <c r="C6763" t="s">
        <v>80</v>
      </c>
      <c r="D6763" t="s">
        <v>83</v>
      </c>
      <c r="E6763" t="s">
        <v>145</v>
      </c>
      <c r="F6763" t="s">
        <v>18757</v>
      </c>
      <c r="G6763" t="s">
        <v>147</v>
      </c>
      <c r="H6763" t="s">
        <v>135</v>
      </c>
      <c r="I6763" t="s">
        <v>136</v>
      </c>
      <c r="J6763" t="s">
        <v>3</v>
      </c>
      <c r="K6763" t="s">
        <v>138</v>
      </c>
      <c r="L6763" t="s">
        <v>18756</v>
      </c>
      <c r="M6763" t="s">
        <v>18758</v>
      </c>
      <c r="N6763">
        <v>0.185277777</v>
      </c>
      <c r="O6763">
        <v>0</v>
      </c>
      <c r="P6763">
        <v>1038</v>
      </c>
      <c r="Q6763">
        <v>0</v>
      </c>
      <c r="R6763">
        <v>0</v>
      </c>
      <c r="S6763">
        <v>2</v>
      </c>
      <c r="T6763">
        <v>852</v>
      </c>
      <c r="U6763">
        <v>0</v>
      </c>
      <c r="V6763">
        <v>0</v>
      </c>
      <c r="W6763">
        <v>0</v>
      </c>
      <c r="X6763">
        <v>74.160664601006474</v>
      </c>
      <c r="Y6763">
        <v>0</v>
      </c>
      <c r="Z6763">
        <v>0</v>
      </c>
      <c r="AA6763">
        <v>185.64651625984828</v>
      </c>
      <c r="AB6763">
        <v>221.64258626384856</v>
      </c>
      <c r="AC6763">
        <v>0</v>
      </c>
      <c r="AD6763">
        <v>0</v>
      </c>
      <c r="AE6763">
        <v>481.44976712470333</v>
      </c>
    </row>
    <row r="6764" spans="1:31" x14ac:dyDescent="0.3">
      <c r="A6764">
        <v>2697369</v>
      </c>
      <c r="B6764">
        <v>4</v>
      </c>
      <c r="C6764" t="s">
        <v>80</v>
      </c>
      <c r="D6764" t="s">
        <v>83</v>
      </c>
      <c r="E6764" t="s">
        <v>145</v>
      </c>
      <c r="F6764" t="s">
        <v>18759</v>
      </c>
      <c r="G6764" t="s">
        <v>147</v>
      </c>
      <c r="H6764" t="s">
        <v>135</v>
      </c>
      <c r="I6764" t="s">
        <v>136</v>
      </c>
      <c r="J6764" t="s">
        <v>3</v>
      </c>
      <c r="K6764" t="s">
        <v>138</v>
      </c>
      <c r="L6764" t="s">
        <v>18758</v>
      </c>
      <c r="M6764" t="s">
        <v>18760</v>
      </c>
      <c r="N6764">
        <v>0.228333333</v>
      </c>
      <c r="O6764">
        <v>0</v>
      </c>
      <c r="P6764">
        <v>596</v>
      </c>
      <c r="Q6764">
        <v>0</v>
      </c>
      <c r="R6764">
        <v>0</v>
      </c>
      <c r="S6764">
        <v>0</v>
      </c>
      <c r="T6764">
        <v>493</v>
      </c>
      <c r="U6764">
        <v>0</v>
      </c>
      <c r="V6764">
        <v>0</v>
      </c>
      <c r="W6764">
        <v>0</v>
      </c>
      <c r="X6764">
        <v>70.974703804140844</v>
      </c>
      <c r="Y6764">
        <v>0</v>
      </c>
      <c r="Z6764">
        <v>0</v>
      </c>
      <c r="AA6764">
        <v>0</v>
      </c>
      <c r="AB6764">
        <v>179.04235293604225</v>
      </c>
      <c r="AC6764">
        <v>0</v>
      </c>
      <c r="AD6764">
        <v>0</v>
      </c>
      <c r="AE6764">
        <v>250.01705674018308</v>
      </c>
    </row>
    <row r="6765" spans="1:31" x14ac:dyDescent="0.3">
      <c r="A6765">
        <v>2697369</v>
      </c>
      <c r="B6765">
        <v>5</v>
      </c>
      <c r="C6765" t="s">
        <v>80</v>
      </c>
      <c r="D6765" t="s">
        <v>83</v>
      </c>
      <c r="E6765" t="s">
        <v>145</v>
      </c>
      <c r="F6765" t="s">
        <v>18761</v>
      </c>
      <c r="G6765" t="s">
        <v>147</v>
      </c>
      <c r="H6765" t="s">
        <v>135</v>
      </c>
      <c r="I6765" t="s">
        <v>136</v>
      </c>
      <c r="J6765" t="s">
        <v>3</v>
      </c>
      <c r="K6765" t="s">
        <v>138</v>
      </c>
      <c r="L6765" t="s">
        <v>18760</v>
      </c>
      <c r="M6765" t="s">
        <v>18762</v>
      </c>
      <c r="N6765">
        <v>0.30222222199999998</v>
      </c>
      <c r="O6765">
        <v>0</v>
      </c>
      <c r="P6765">
        <v>99</v>
      </c>
      <c r="Q6765">
        <v>0</v>
      </c>
      <c r="R6765">
        <v>0</v>
      </c>
      <c r="S6765">
        <v>0</v>
      </c>
      <c r="T6765">
        <v>44</v>
      </c>
      <c r="U6765">
        <v>0</v>
      </c>
      <c r="V6765">
        <v>0</v>
      </c>
      <c r="W6765">
        <v>0</v>
      </c>
      <c r="X6765">
        <v>16.030992439934078</v>
      </c>
      <c r="Y6765">
        <v>0</v>
      </c>
      <c r="Z6765">
        <v>0</v>
      </c>
      <c r="AA6765">
        <v>0</v>
      </c>
      <c r="AB6765">
        <v>16.987114844629847</v>
      </c>
      <c r="AC6765">
        <v>0</v>
      </c>
      <c r="AD6765">
        <v>0</v>
      </c>
      <c r="AE6765">
        <v>33.018107284563925</v>
      </c>
    </row>
    <row r="6766" spans="1:31" x14ac:dyDescent="0.3">
      <c r="A6766">
        <v>2699258</v>
      </c>
      <c r="B6766">
        <v>1</v>
      </c>
      <c r="C6766" t="s">
        <v>80</v>
      </c>
      <c r="D6766" t="s">
        <v>111</v>
      </c>
      <c r="E6766" t="s">
        <v>145</v>
      </c>
      <c r="F6766" t="s">
        <v>18763</v>
      </c>
      <c r="G6766" t="s">
        <v>409</v>
      </c>
      <c r="H6766" t="s">
        <v>135</v>
      </c>
      <c r="I6766" t="s">
        <v>169</v>
      </c>
      <c r="J6766" t="s">
        <v>137</v>
      </c>
      <c r="K6766" t="s">
        <v>138</v>
      </c>
      <c r="L6766" t="s">
        <v>18764</v>
      </c>
      <c r="M6766" t="s">
        <v>18765</v>
      </c>
      <c r="N6766">
        <v>1.6666666E-2</v>
      </c>
      <c r="O6766">
        <v>0</v>
      </c>
      <c r="P6766">
        <v>990</v>
      </c>
      <c r="Q6766">
        <v>0</v>
      </c>
      <c r="R6766">
        <v>0</v>
      </c>
      <c r="S6766">
        <v>0</v>
      </c>
      <c r="T6766">
        <v>76</v>
      </c>
      <c r="U6766">
        <v>0</v>
      </c>
      <c r="V6766">
        <v>0</v>
      </c>
      <c r="W6766">
        <v>0</v>
      </c>
      <c r="X6766">
        <v>3.4676812505063377</v>
      </c>
      <c r="Y6766">
        <v>0</v>
      </c>
      <c r="Z6766">
        <v>0</v>
      </c>
      <c r="AA6766">
        <v>0</v>
      </c>
      <c r="AB6766">
        <v>0.68684821115285888</v>
      </c>
      <c r="AC6766">
        <v>0</v>
      </c>
      <c r="AD6766">
        <v>0</v>
      </c>
      <c r="AE6766">
        <v>4.1545294616591963</v>
      </c>
    </row>
    <row r="6767" spans="1:31" x14ac:dyDescent="0.3">
      <c r="A6767">
        <v>2702779</v>
      </c>
      <c r="B6767">
        <v>1</v>
      </c>
      <c r="C6767" t="s">
        <v>81</v>
      </c>
      <c r="D6767" t="s">
        <v>128</v>
      </c>
      <c r="E6767" t="s">
        <v>428</v>
      </c>
      <c r="F6767" t="s">
        <v>18766</v>
      </c>
      <c r="G6767" t="s">
        <v>409</v>
      </c>
      <c r="H6767" t="s">
        <v>187</v>
      </c>
      <c r="I6767" t="s">
        <v>136</v>
      </c>
      <c r="J6767" t="s">
        <v>137</v>
      </c>
      <c r="K6767" t="s">
        <v>138</v>
      </c>
      <c r="L6767" t="s">
        <v>18767</v>
      </c>
      <c r="M6767" t="s">
        <v>18768</v>
      </c>
      <c r="N6767">
        <v>0.79138888799999996</v>
      </c>
      <c r="O6767">
        <v>0</v>
      </c>
      <c r="P6767">
        <v>109</v>
      </c>
      <c r="Q6767">
        <v>0</v>
      </c>
      <c r="R6767">
        <v>0</v>
      </c>
      <c r="S6767">
        <v>0</v>
      </c>
      <c r="T6767">
        <v>1</v>
      </c>
      <c r="U6767">
        <v>0</v>
      </c>
      <c r="V6767">
        <v>0</v>
      </c>
      <c r="W6767">
        <v>0</v>
      </c>
      <c r="X6767">
        <v>17.258619443944472</v>
      </c>
      <c r="Y6767">
        <v>0</v>
      </c>
      <c r="Z6767">
        <v>0</v>
      </c>
      <c r="AA6767">
        <v>0</v>
      </c>
      <c r="AB6767">
        <v>0.13279627179383355</v>
      </c>
      <c r="AC6767">
        <v>0</v>
      </c>
      <c r="AD6767">
        <v>0</v>
      </c>
      <c r="AE6767">
        <v>17.391415715738304</v>
      </c>
    </row>
    <row r="6768" spans="1:31" x14ac:dyDescent="0.3">
      <c r="A6768">
        <v>2684826</v>
      </c>
      <c r="B6768">
        <v>1</v>
      </c>
      <c r="C6768" t="s">
        <v>80</v>
      </c>
      <c r="D6768" t="s">
        <v>83</v>
      </c>
      <c r="E6768" t="s">
        <v>141</v>
      </c>
      <c r="F6768" t="s">
        <v>18769</v>
      </c>
      <c r="G6768" t="s">
        <v>262</v>
      </c>
      <c r="H6768" t="s">
        <v>263</v>
      </c>
      <c r="I6768" t="s">
        <v>136</v>
      </c>
      <c r="J6768" t="s">
        <v>137</v>
      </c>
      <c r="K6768" t="s">
        <v>138</v>
      </c>
      <c r="L6768" t="s">
        <v>18770</v>
      </c>
      <c r="M6768" t="s">
        <v>18771</v>
      </c>
      <c r="N6768">
        <v>2.1461111110000002</v>
      </c>
      <c r="O6768">
        <v>4</v>
      </c>
      <c r="P6768">
        <v>12269</v>
      </c>
      <c r="Q6768">
        <v>7</v>
      </c>
      <c r="R6768">
        <v>37</v>
      </c>
      <c r="S6768">
        <v>141</v>
      </c>
      <c r="T6768">
        <v>5702</v>
      </c>
      <c r="U6768">
        <v>74</v>
      </c>
      <c r="V6768">
        <v>153</v>
      </c>
      <c r="W6768">
        <v>13.953154443550565</v>
      </c>
      <c r="X6768">
        <v>5436.7332542889144</v>
      </c>
      <c r="Y6768">
        <v>372.40498291675004</v>
      </c>
      <c r="Z6768">
        <v>67.36271867612129</v>
      </c>
      <c r="AA6768">
        <v>3430.9424144804443</v>
      </c>
      <c r="AB6768">
        <v>11567.535529231109</v>
      </c>
      <c r="AC6768">
        <v>12488.434187216337</v>
      </c>
      <c r="AD6768">
        <v>2569.4156837866162</v>
      </c>
      <c r="AE6768">
        <v>35946.781925039839</v>
      </c>
    </row>
    <row r="6769" spans="1:31" x14ac:dyDescent="0.3">
      <c r="A6769">
        <v>2688673</v>
      </c>
      <c r="B6769">
        <v>1</v>
      </c>
      <c r="C6769" t="s">
        <v>80</v>
      </c>
      <c r="D6769" t="s">
        <v>84</v>
      </c>
      <c r="E6769" t="s">
        <v>160</v>
      </c>
      <c r="F6769" t="s">
        <v>18772</v>
      </c>
      <c r="G6769" t="s">
        <v>147</v>
      </c>
      <c r="H6769" t="s">
        <v>135</v>
      </c>
      <c r="I6769" t="s">
        <v>136</v>
      </c>
      <c r="J6769" t="s">
        <v>3</v>
      </c>
      <c r="K6769" t="s">
        <v>138</v>
      </c>
      <c r="L6769" t="s">
        <v>18773</v>
      </c>
      <c r="M6769" t="s">
        <v>18774</v>
      </c>
      <c r="N6769">
        <v>0.52805555500000001</v>
      </c>
      <c r="O6769">
        <v>0</v>
      </c>
      <c r="P6769">
        <v>8878</v>
      </c>
      <c r="Q6769">
        <v>0</v>
      </c>
      <c r="R6769">
        <v>0</v>
      </c>
      <c r="S6769">
        <v>5</v>
      </c>
      <c r="T6769">
        <v>895</v>
      </c>
      <c r="U6769">
        <v>0</v>
      </c>
      <c r="V6769">
        <v>0</v>
      </c>
      <c r="W6769">
        <v>0</v>
      </c>
      <c r="X6769">
        <v>796.77935614557714</v>
      </c>
      <c r="Y6769">
        <v>0</v>
      </c>
      <c r="Z6769">
        <v>0</v>
      </c>
      <c r="AA6769">
        <v>23.046573292624437</v>
      </c>
      <c r="AB6769">
        <v>356.21416066299014</v>
      </c>
      <c r="AC6769">
        <v>0</v>
      </c>
      <c r="AD6769">
        <v>0</v>
      </c>
      <c r="AE6769">
        <v>1176.0400901011917</v>
      </c>
    </row>
    <row r="6770" spans="1:31" x14ac:dyDescent="0.3">
      <c r="A6770">
        <v>2688673</v>
      </c>
      <c r="B6770">
        <v>2</v>
      </c>
      <c r="C6770" t="s">
        <v>80</v>
      </c>
      <c r="D6770" t="s">
        <v>84</v>
      </c>
      <c r="E6770" t="s">
        <v>145</v>
      </c>
      <c r="F6770" t="s">
        <v>18775</v>
      </c>
      <c r="G6770" t="s">
        <v>147</v>
      </c>
      <c r="H6770" t="s">
        <v>135</v>
      </c>
      <c r="I6770" t="s">
        <v>136</v>
      </c>
      <c r="J6770" t="s">
        <v>3</v>
      </c>
      <c r="K6770" t="s">
        <v>138</v>
      </c>
      <c r="L6770" t="s">
        <v>18774</v>
      </c>
      <c r="M6770" t="s">
        <v>18776</v>
      </c>
      <c r="N6770">
        <v>0.95</v>
      </c>
      <c r="O6770">
        <v>0</v>
      </c>
      <c r="P6770">
        <v>699</v>
      </c>
      <c r="Q6770">
        <v>0</v>
      </c>
      <c r="R6770">
        <v>0</v>
      </c>
      <c r="S6770">
        <v>4</v>
      </c>
      <c r="T6770">
        <v>14</v>
      </c>
      <c r="U6770">
        <v>0</v>
      </c>
      <c r="V6770">
        <v>0</v>
      </c>
      <c r="W6770">
        <v>0</v>
      </c>
      <c r="X6770">
        <v>105.73297643017932</v>
      </c>
      <c r="Y6770">
        <v>0</v>
      </c>
      <c r="Z6770">
        <v>0</v>
      </c>
      <c r="AA6770">
        <v>30.459310593408421</v>
      </c>
      <c r="AB6770">
        <v>6.1231075533091106</v>
      </c>
      <c r="AC6770">
        <v>0</v>
      </c>
      <c r="AD6770">
        <v>0</v>
      </c>
      <c r="AE6770">
        <v>142.31539457689684</v>
      </c>
    </row>
    <row r="6771" spans="1:31" x14ac:dyDescent="0.3">
      <c r="A6771">
        <v>2688673</v>
      </c>
      <c r="B6771">
        <v>3</v>
      </c>
      <c r="C6771" t="s">
        <v>80</v>
      </c>
      <c r="D6771" t="s">
        <v>84</v>
      </c>
      <c r="E6771" t="s">
        <v>145</v>
      </c>
      <c r="F6771" t="s">
        <v>18777</v>
      </c>
      <c r="G6771" t="s">
        <v>147</v>
      </c>
      <c r="H6771" t="s">
        <v>135</v>
      </c>
      <c r="I6771" t="s">
        <v>136</v>
      </c>
      <c r="J6771" t="s">
        <v>3</v>
      </c>
      <c r="K6771" t="s">
        <v>138</v>
      </c>
      <c r="L6771" t="s">
        <v>18776</v>
      </c>
      <c r="M6771" t="s">
        <v>18778</v>
      </c>
      <c r="N6771">
        <v>0.9</v>
      </c>
      <c r="O6771">
        <v>0</v>
      </c>
      <c r="P6771">
        <v>0</v>
      </c>
      <c r="Q6771">
        <v>0</v>
      </c>
      <c r="R6771">
        <v>0</v>
      </c>
      <c r="S6771">
        <v>2</v>
      </c>
      <c r="T6771">
        <v>0</v>
      </c>
      <c r="U6771">
        <v>0</v>
      </c>
      <c r="V6771">
        <v>0</v>
      </c>
      <c r="W6771">
        <v>0</v>
      </c>
      <c r="X6771">
        <v>0</v>
      </c>
      <c r="Y6771">
        <v>0</v>
      </c>
      <c r="Z6771">
        <v>0</v>
      </c>
      <c r="AA6771">
        <v>26.913947285857901</v>
      </c>
      <c r="AB6771">
        <v>0</v>
      </c>
      <c r="AC6771">
        <v>0</v>
      </c>
      <c r="AD6771">
        <v>0</v>
      </c>
      <c r="AE6771">
        <v>26.913947285857901</v>
      </c>
    </row>
    <row r="6772" spans="1:31" x14ac:dyDescent="0.3">
      <c r="A6772">
        <v>2694489</v>
      </c>
      <c r="B6772">
        <v>1</v>
      </c>
      <c r="C6772" t="s">
        <v>80</v>
      </c>
      <c r="D6772" t="s">
        <v>92</v>
      </c>
      <c r="E6772" t="s">
        <v>145</v>
      </c>
      <c r="F6772" t="s">
        <v>18779</v>
      </c>
      <c r="G6772" t="s">
        <v>346</v>
      </c>
      <c r="H6772" t="s">
        <v>135</v>
      </c>
      <c r="I6772" t="s">
        <v>136</v>
      </c>
      <c r="J6772" t="s">
        <v>137</v>
      </c>
      <c r="K6772" t="s">
        <v>166</v>
      </c>
      <c r="L6772" t="s">
        <v>18780</v>
      </c>
      <c r="M6772" t="s">
        <v>18781</v>
      </c>
      <c r="N6772">
        <v>7.7275</v>
      </c>
      <c r="O6772">
        <v>0</v>
      </c>
      <c r="P6772">
        <v>125</v>
      </c>
      <c r="Q6772">
        <v>0</v>
      </c>
      <c r="R6772">
        <v>3</v>
      </c>
      <c r="S6772">
        <v>0</v>
      </c>
      <c r="T6772">
        <v>23</v>
      </c>
      <c r="U6772">
        <v>0</v>
      </c>
      <c r="V6772">
        <v>0</v>
      </c>
      <c r="W6772">
        <v>0</v>
      </c>
      <c r="X6772">
        <v>241.38245926013698</v>
      </c>
      <c r="Y6772">
        <v>0</v>
      </c>
      <c r="Z6772">
        <v>44.638655561454001</v>
      </c>
      <c r="AA6772">
        <v>0</v>
      </c>
      <c r="AB6772">
        <v>198.35594721645975</v>
      </c>
      <c r="AC6772">
        <v>0</v>
      </c>
      <c r="AD6772">
        <v>0</v>
      </c>
      <c r="AE6772">
        <v>484.37706203805072</v>
      </c>
    </row>
    <row r="6773" spans="1:31" x14ac:dyDescent="0.3">
      <c r="A6773">
        <v>2695103</v>
      </c>
      <c r="B6773">
        <v>1</v>
      </c>
      <c r="C6773" t="s">
        <v>80</v>
      </c>
      <c r="D6773" t="s">
        <v>96</v>
      </c>
      <c r="E6773" t="s">
        <v>145</v>
      </c>
      <c r="F6773" t="s">
        <v>18782</v>
      </c>
      <c r="G6773" t="s">
        <v>176</v>
      </c>
      <c r="H6773" t="s">
        <v>135</v>
      </c>
      <c r="I6773" t="s">
        <v>136</v>
      </c>
      <c r="J6773" t="s">
        <v>137</v>
      </c>
      <c r="K6773" t="s">
        <v>138</v>
      </c>
      <c r="L6773" t="s">
        <v>18783</v>
      </c>
      <c r="M6773" t="s">
        <v>18784</v>
      </c>
      <c r="N6773">
        <v>2.3180555549999999</v>
      </c>
      <c r="O6773">
        <v>0</v>
      </c>
      <c r="P6773">
        <v>49</v>
      </c>
      <c r="Q6773">
        <v>0</v>
      </c>
      <c r="R6773">
        <v>12</v>
      </c>
      <c r="S6773">
        <v>0</v>
      </c>
      <c r="T6773">
        <v>17</v>
      </c>
      <c r="U6773">
        <v>0</v>
      </c>
      <c r="V6773">
        <v>0</v>
      </c>
      <c r="W6773">
        <v>0</v>
      </c>
      <c r="X6773">
        <v>34.839164304383722</v>
      </c>
      <c r="Y6773">
        <v>0</v>
      </c>
      <c r="Z6773">
        <v>15.88213166633558</v>
      </c>
      <c r="AA6773">
        <v>0</v>
      </c>
      <c r="AB6773">
        <v>19.843875016039505</v>
      </c>
      <c r="AC6773">
        <v>0</v>
      </c>
      <c r="AD6773">
        <v>0</v>
      </c>
      <c r="AE6773">
        <v>70.565170986758801</v>
      </c>
    </row>
    <row r="6774" spans="1:31" x14ac:dyDescent="0.3">
      <c r="A6774">
        <v>2696034</v>
      </c>
      <c r="B6774">
        <v>1</v>
      </c>
      <c r="C6774" t="s">
        <v>80</v>
      </c>
      <c r="D6774" t="s">
        <v>84</v>
      </c>
      <c r="E6774" t="s">
        <v>145</v>
      </c>
      <c r="F6774" t="s">
        <v>4682</v>
      </c>
      <c r="G6774" t="s">
        <v>134</v>
      </c>
      <c r="H6774" t="s">
        <v>135</v>
      </c>
      <c r="I6774" t="s">
        <v>136</v>
      </c>
      <c r="J6774" t="s">
        <v>137</v>
      </c>
      <c r="K6774" t="s">
        <v>138</v>
      </c>
      <c r="L6774" t="s">
        <v>18785</v>
      </c>
      <c r="M6774" t="s">
        <v>18786</v>
      </c>
      <c r="N6774">
        <v>1.525833333</v>
      </c>
      <c r="O6774">
        <v>5</v>
      </c>
      <c r="P6774">
        <v>727</v>
      </c>
      <c r="Q6774">
        <v>1</v>
      </c>
      <c r="R6774">
        <v>71</v>
      </c>
      <c r="S6774">
        <v>5</v>
      </c>
      <c r="T6774">
        <v>84</v>
      </c>
      <c r="U6774">
        <v>0</v>
      </c>
      <c r="V6774">
        <v>0</v>
      </c>
      <c r="W6774">
        <v>1.1998039041189947</v>
      </c>
      <c r="X6774">
        <v>181.05558266556213</v>
      </c>
      <c r="Y6774">
        <v>7.7914365300785944</v>
      </c>
      <c r="Z6774">
        <v>29.821289810256989</v>
      </c>
      <c r="AA6774">
        <v>9.485719906501064</v>
      </c>
      <c r="AB6774">
        <v>71.202916883821658</v>
      </c>
      <c r="AC6774">
        <v>0</v>
      </c>
      <c r="AD6774">
        <v>0</v>
      </c>
      <c r="AE6774">
        <v>300.55674970033942</v>
      </c>
    </row>
    <row r="6775" spans="1:31" x14ac:dyDescent="0.3">
      <c r="A6775">
        <v>2696868</v>
      </c>
      <c r="B6775">
        <v>1</v>
      </c>
      <c r="C6775" t="s">
        <v>80</v>
      </c>
      <c r="D6775" t="s">
        <v>86</v>
      </c>
      <c r="E6775" t="s">
        <v>213</v>
      </c>
      <c r="F6775" t="s">
        <v>18787</v>
      </c>
      <c r="G6775" t="s">
        <v>147</v>
      </c>
      <c r="H6775" t="s">
        <v>187</v>
      </c>
      <c r="I6775" t="s">
        <v>136</v>
      </c>
      <c r="J6775" t="s">
        <v>3</v>
      </c>
      <c r="K6775" t="s">
        <v>138</v>
      </c>
      <c r="L6775" t="s">
        <v>18788</v>
      </c>
      <c r="M6775" t="s">
        <v>18789</v>
      </c>
      <c r="N6775">
        <v>4.6725000000000003</v>
      </c>
      <c r="O6775">
        <v>0</v>
      </c>
      <c r="P6775">
        <v>1</v>
      </c>
      <c r="Q6775">
        <v>0</v>
      </c>
      <c r="R6775">
        <v>0</v>
      </c>
      <c r="S6775">
        <v>0</v>
      </c>
      <c r="T6775">
        <v>0</v>
      </c>
      <c r="U6775">
        <v>0</v>
      </c>
      <c r="V6775">
        <v>0</v>
      </c>
      <c r="W6775">
        <v>0</v>
      </c>
      <c r="X6775">
        <v>1.2396938071196049</v>
      </c>
      <c r="Y6775">
        <v>0</v>
      </c>
      <c r="Z6775">
        <v>0</v>
      </c>
      <c r="AA6775">
        <v>0</v>
      </c>
      <c r="AB6775">
        <v>0</v>
      </c>
      <c r="AC6775">
        <v>0</v>
      </c>
      <c r="AD6775">
        <v>0</v>
      </c>
      <c r="AE6775">
        <v>1.2396938071196049</v>
      </c>
    </row>
    <row r="6776" spans="1:31" x14ac:dyDescent="0.3">
      <c r="A6776">
        <v>2699171</v>
      </c>
      <c r="B6776">
        <v>1</v>
      </c>
      <c r="C6776" t="s">
        <v>80</v>
      </c>
      <c r="D6776" t="s">
        <v>110</v>
      </c>
      <c r="E6776" t="s">
        <v>184</v>
      </c>
      <c r="F6776" t="s">
        <v>18790</v>
      </c>
      <c r="G6776" t="s">
        <v>903</v>
      </c>
      <c r="H6776" t="s">
        <v>187</v>
      </c>
      <c r="I6776" t="s">
        <v>136</v>
      </c>
      <c r="J6776" t="s">
        <v>137</v>
      </c>
      <c r="K6776" t="s">
        <v>138</v>
      </c>
      <c r="L6776" t="s">
        <v>18791</v>
      </c>
      <c r="M6776" t="s">
        <v>18792</v>
      </c>
      <c r="N6776">
        <v>0.86444444399999998</v>
      </c>
      <c r="O6776">
        <v>0</v>
      </c>
      <c r="P6776">
        <v>85</v>
      </c>
      <c r="Q6776">
        <v>0</v>
      </c>
      <c r="R6776">
        <v>0</v>
      </c>
      <c r="S6776">
        <v>0</v>
      </c>
      <c r="T6776">
        <v>4</v>
      </c>
      <c r="U6776">
        <v>0</v>
      </c>
      <c r="V6776">
        <v>0</v>
      </c>
      <c r="W6776">
        <v>0</v>
      </c>
      <c r="X6776">
        <v>19.242948284758494</v>
      </c>
      <c r="Y6776">
        <v>0</v>
      </c>
      <c r="Z6776">
        <v>0</v>
      </c>
      <c r="AA6776">
        <v>0</v>
      </c>
      <c r="AB6776">
        <v>0.72003954253022051</v>
      </c>
      <c r="AC6776">
        <v>0</v>
      </c>
      <c r="AD6776">
        <v>0</v>
      </c>
      <c r="AE6776">
        <v>19.962987827288714</v>
      </c>
    </row>
    <row r="6777" spans="1:31" x14ac:dyDescent="0.3">
      <c r="A6777">
        <v>2699350</v>
      </c>
      <c r="B6777">
        <v>1</v>
      </c>
      <c r="C6777" t="s">
        <v>80</v>
      </c>
      <c r="D6777" t="s">
        <v>83</v>
      </c>
      <c r="E6777" t="s">
        <v>213</v>
      </c>
      <c r="F6777" t="s">
        <v>18793</v>
      </c>
      <c r="G6777" t="s">
        <v>215</v>
      </c>
      <c r="H6777" t="s">
        <v>187</v>
      </c>
      <c r="I6777" t="s">
        <v>136</v>
      </c>
      <c r="J6777" t="s">
        <v>137</v>
      </c>
      <c r="K6777" t="s">
        <v>138</v>
      </c>
      <c r="L6777" t="s">
        <v>18794</v>
      </c>
      <c r="M6777" t="s">
        <v>18795</v>
      </c>
      <c r="N6777">
        <v>2.2422222220000001</v>
      </c>
      <c r="O6777">
        <v>0</v>
      </c>
      <c r="P6777">
        <v>5</v>
      </c>
      <c r="Q6777">
        <v>0</v>
      </c>
      <c r="R6777">
        <v>0</v>
      </c>
      <c r="S6777">
        <v>0</v>
      </c>
      <c r="T6777">
        <v>0</v>
      </c>
      <c r="U6777">
        <v>0</v>
      </c>
      <c r="V6777">
        <v>0</v>
      </c>
      <c r="W6777">
        <v>0</v>
      </c>
      <c r="X6777">
        <v>1.656898034372702</v>
      </c>
      <c r="Y6777">
        <v>0</v>
      </c>
      <c r="Z6777">
        <v>0</v>
      </c>
      <c r="AA6777">
        <v>0</v>
      </c>
      <c r="AB6777">
        <v>0</v>
      </c>
      <c r="AC6777">
        <v>0</v>
      </c>
      <c r="AD6777">
        <v>0</v>
      </c>
      <c r="AE6777">
        <v>1.656898034372702</v>
      </c>
    </row>
    <row r="6778" spans="1:31" x14ac:dyDescent="0.3">
      <c r="A6778">
        <v>2701979</v>
      </c>
      <c r="B6778">
        <v>1</v>
      </c>
      <c r="C6778" t="s">
        <v>80</v>
      </c>
      <c r="D6778" t="s">
        <v>83</v>
      </c>
      <c r="E6778" t="s">
        <v>145</v>
      </c>
      <c r="F6778" t="s">
        <v>18796</v>
      </c>
      <c r="G6778" t="s">
        <v>134</v>
      </c>
      <c r="H6778" t="s">
        <v>135</v>
      </c>
      <c r="I6778" t="s">
        <v>136</v>
      </c>
      <c r="J6778" t="s">
        <v>137</v>
      </c>
      <c r="K6778" t="s">
        <v>138</v>
      </c>
      <c r="L6778" t="s">
        <v>18797</v>
      </c>
      <c r="M6778" t="s">
        <v>18798</v>
      </c>
      <c r="N6778">
        <v>2.2658333329999998</v>
      </c>
      <c r="O6778">
        <v>0</v>
      </c>
      <c r="P6778">
        <v>4</v>
      </c>
      <c r="Q6778">
        <v>1</v>
      </c>
      <c r="R6778">
        <v>1</v>
      </c>
      <c r="S6778">
        <v>12</v>
      </c>
      <c r="T6778">
        <v>1004</v>
      </c>
      <c r="U6778">
        <v>5</v>
      </c>
      <c r="V6778">
        <v>38</v>
      </c>
      <c r="W6778">
        <v>0</v>
      </c>
      <c r="X6778">
        <v>1.330033431868529</v>
      </c>
      <c r="Y6778">
        <v>484.94246013008433</v>
      </c>
      <c r="Z6778">
        <v>0.51485298453068584</v>
      </c>
      <c r="AA6778">
        <v>166.90544608045616</v>
      </c>
      <c r="AB6778">
        <v>2612.4490921603897</v>
      </c>
      <c r="AC6778">
        <v>565.41959344831673</v>
      </c>
      <c r="AD6778">
        <v>3116.2059549636974</v>
      </c>
      <c r="AE6778">
        <v>6947.7674331993439</v>
      </c>
    </row>
    <row r="6779" spans="1:31" x14ac:dyDescent="0.3">
      <c r="A6779">
        <v>2689275</v>
      </c>
      <c r="B6779">
        <v>1</v>
      </c>
      <c r="C6779" t="s">
        <v>81</v>
      </c>
      <c r="D6779" t="s">
        <v>127</v>
      </c>
      <c r="E6779" t="s">
        <v>145</v>
      </c>
      <c r="F6779" t="s">
        <v>18799</v>
      </c>
      <c r="G6779" t="s">
        <v>176</v>
      </c>
      <c r="H6779" t="s">
        <v>135</v>
      </c>
      <c r="I6779" t="s">
        <v>136</v>
      </c>
      <c r="J6779" t="s">
        <v>137</v>
      </c>
      <c r="K6779" t="s">
        <v>138</v>
      </c>
      <c r="L6779" t="s">
        <v>18800</v>
      </c>
      <c r="M6779" t="s">
        <v>18801</v>
      </c>
      <c r="N6779">
        <v>7.5566666659999999</v>
      </c>
      <c r="O6779">
        <v>0</v>
      </c>
      <c r="P6779">
        <v>1</v>
      </c>
      <c r="Q6779">
        <v>5</v>
      </c>
      <c r="R6779">
        <v>28</v>
      </c>
      <c r="S6779">
        <v>0</v>
      </c>
      <c r="T6779">
        <v>1</v>
      </c>
      <c r="U6779">
        <v>0</v>
      </c>
      <c r="V6779">
        <v>0</v>
      </c>
      <c r="W6779">
        <v>0</v>
      </c>
      <c r="X6779">
        <v>2.0518066802013601</v>
      </c>
      <c r="Y6779">
        <v>6.0114756403055214</v>
      </c>
      <c r="Z6779">
        <v>33.939364773195088</v>
      </c>
      <c r="AA6779">
        <v>0</v>
      </c>
      <c r="AB6779">
        <v>0</v>
      </c>
      <c r="AC6779">
        <v>0</v>
      </c>
      <c r="AD6779">
        <v>0</v>
      </c>
      <c r="AE6779">
        <v>42.002647093701967</v>
      </c>
    </row>
    <row r="6780" spans="1:31" x14ac:dyDescent="0.3">
      <c r="A6780">
        <v>2698878</v>
      </c>
      <c r="B6780">
        <v>1</v>
      </c>
      <c r="C6780" t="s">
        <v>80</v>
      </c>
      <c r="D6780" t="s">
        <v>86</v>
      </c>
      <c r="E6780" t="s">
        <v>244</v>
      </c>
      <c r="F6780" t="s">
        <v>2590</v>
      </c>
      <c r="G6780" t="s">
        <v>346</v>
      </c>
      <c r="H6780" t="s">
        <v>187</v>
      </c>
      <c r="I6780" t="s">
        <v>136</v>
      </c>
      <c r="J6780" t="s">
        <v>137</v>
      </c>
      <c r="K6780" t="s">
        <v>166</v>
      </c>
      <c r="L6780" t="s">
        <v>18802</v>
      </c>
      <c r="M6780" t="s">
        <v>18803</v>
      </c>
      <c r="N6780">
        <v>3.7369444440000001</v>
      </c>
      <c r="O6780">
        <v>0</v>
      </c>
      <c r="P6780">
        <v>94</v>
      </c>
      <c r="Q6780">
        <v>0</v>
      </c>
      <c r="R6780">
        <v>0</v>
      </c>
      <c r="S6780">
        <v>0</v>
      </c>
      <c r="T6780">
        <v>25</v>
      </c>
      <c r="U6780">
        <v>0</v>
      </c>
      <c r="V6780">
        <v>0</v>
      </c>
      <c r="W6780">
        <v>0</v>
      </c>
      <c r="X6780">
        <v>106.92100885325198</v>
      </c>
      <c r="Y6780">
        <v>0</v>
      </c>
      <c r="Z6780">
        <v>0</v>
      </c>
      <c r="AA6780">
        <v>0</v>
      </c>
      <c r="AB6780">
        <v>394.32260245587656</v>
      </c>
      <c r="AC6780">
        <v>0</v>
      </c>
      <c r="AD6780">
        <v>0</v>
      </c>
      <c r="AE6780">
        <v>501.24361130912854</v>
      </c>
    </row>
    <row r="6781" spans="1:31" x14ac:dyDescent="0.3">
      <c r="A6781">
        <v>2700811</v>
      </c>
      <c r="B6781">
        <v>1</v>
      </c>
      <c r="C6781" t="s">
        <v>80</v>
      </c>
      <c r="D6781" t="s">
        <v>96</v>
      </c>
      <c r="E6781" t="s">
        <v>145</v>
      </c>
      <c r="F6781" t="s">
        <v>18804</v>
      </c>
      <c r="G6781" t="s">
        <v>165</v>
      </c>
      <c r="H6781" t="s">
        <v>135</v>
      </c>
      <c r="I6781" t="s">
        <v>136</v>
      </c>
      <c r="J6781" t="s">
        <v>137</v>
      </c>
      <c r="K6781" t="s">
        <v>166</v>
      </c>
      <c r="L6781" t="s">
        <v>18805</v>
      </c>
      <c r="M6781" t="s">
        <v>18806</v>
      </c>
      <c r="N6781">
        <v>5.1577777769999997</v>
      </c>
      <c r="O6781">
        <v>0</v>
      </c>
      <c r="P6781">
        <v>407</v>
      </c>
      <c r="Q6781">
        <v>0</v>
      </c>
      <c r="R6781">
        <v>1</v>
      </c>
      <c r="S6781">
        <v>0</v>
      </c>
      <c r="T6781">
        <v>121</v>
      </c>
      <c r="U6781">
        <v>0</v>
      </c>
      <c r="V6781">
        <v>0</v>
      </c>
      <c r="W6781">
        <v>0</v>
      </c>
      <c r="X6781">
        <v>861.32799974273064</v>
      </c>
      <c r="Y6781">
        <v>0</v>
      </c>
      <c r="Z6781">
        <v>1.8927818112897066</v>
      </c>
      <c r="AA6781">
        <v>0</v>
      </c>
      <c r="AB6781">
        <v>1235.501792909057</v>
      </c>
      <c r="AC6781">
        <v>0</v>
      </c>
      <c r="AD6781">
        <v>0</v>
      </c>
      <c r="AE6781">
        <v>2098.7225744630773</v>
      </c>
    </row>
    <row r="6782" spans="1:31" x14ac:dyDescent="0.3">
      <c r="A6782">
        <v>2685850</v>
      </c>
      <c r="B6782">
        <v>1</v>
      </c>
      <c r="C6782" t="s">
        <v>80</v>
      </c>
      <c r="D6782" t="s">
        <v>96</v>
      </c>
      <c r="E6782" t="s">
        <v>145</v>
      </c>
      <c r="F6782" t="s">
        <v>18807</v>
      </c>
      <c r="G6782" t="s">
        <v>176</v>
      </c>
      <c r="H6782" t="s">
        <v>135</v>
      </c>
      <c r="I6782" t="s">
        <v>136</v>
      </c>
      <c r="J6782" t="s">
        <v>137</v>
      </c>
      <c r="K6782" t="s">
        <v>138</v>
      </c>
      <c r="L6782" t="s">
        <v>18808</v>
      </c>
      <c r="M6782" t="s">
        <v>18809</v>
      </c>
      <c r="N6782">
        <v>2.8658333329999999</v>
      </c>
      <c r="O6782">
        <v>0</v>
      </c>
      <c r="P6782">
        <v>72</v>
      </c>
      <c r="Q6782">
        <v>0</v>
      </c>
      <c r="R6782">
        <v>0</v>
      </c>
      <c r="S6782">
        <v>0</v>
      </c>
      <c r="T6782">
        <v>3</v>
      </c>
      <c r="U6782">
        <v>0</v>
      </c>
      <c r="V6782">
        <v>0</v>
      </c>
      <c r="W6782">
        <v>0</v>
      </c>
      <c r="X6782">
        <v>25.766880237481217</v>
      </c>
      <c r="Y6782">
        <v>0</v>
      </c>
      <c r="Z6782">
        <v>0</v>
      </c>
      <c r="AA6782">
        <v>0</v>
      </c>
      <c r="AB6782">
        <v>6.4141116451337723</v>
      </c>
      <c r="AC6782">
        <v>0</v>
      </c>
      <c r="AD6782">
        <v>0</v>
      </c>
      <c r="AE6782">
        <v>32.18099188261499</v>
      </c>
    </row>
    <row r="6783" spans="1:31" x14ac:dyDescent="0.3">
      <c r="A6783">
        <v>2687961</v>
      </c>
      <c r="B6783">
        <v>1</v>
      </c>
      <c r="C6783" t="s">
        <v>80</v>
      </c>
      <c r="D6783" t="s">
        <v>83</v>
      </c>
      <c r="E6783" t="s">
        <v>213</v>
      </c>
      <c r="F6783" t="s">
        <v>18810</v>
      </c>
      <c r="G6783" t="s">
        <v>215</v>
      </c>
      <c r="H6783" t="s">
        <v>187</v>
      </c>
      <c r="I6783" t="s">
        <v>136</v>
      </c>
      <c r="J6783" t="s">
        <v>137</v>
      </c>
      <c r="K6783" t="s">
        <v>138</v>
      </c>
      <c r="L6783" t="s">
        <v>18811</v>
      </c>
      <c r="M6783" t="s">
        <v>18812</v>
      </c>
      <c r="N6783">
        <v>1.1988888879999999</v>
      </c>
      <c r="O6783">
        <v>0</v>
      </c>
      <c r="P6783">
        <v>0</v>
      </c>
      <c r="Q6783">
        <v>0</v>
      </c>
      <c r="R6783">
        <v>0</v>
      </c>
      <c r="S6783">
        <v>0</v>
      </c>
      <c r="T6783">
        <v>1</v>
      </c>
      <c r="U6783">
        <v>0</v>
      </c>
      <c r="V6783">
        <v>1</v>
      </c>
      <c r="W6783">
        <v>0</v>
      </c>
      <c r="X6783">
        <v>0</v>
      </c>
      <c r="Y6783">
        <v>0</v>
      </c>
      <c r="Z6783">
        <v>0</v>
      </c>
      <c r="AA6783">
        <v>0</v>
      </c>
      <c r="AB6783">
        <v>1.06066444744</v>
      </c>
      <c r="AC6783">
        <v>0</v>
      </c>
      <c r="AD6783">
        <v>32.396091045348925</v>
      </c>
      <c r="AE6783">
        <v>33.456755492788922</v>
      </c>
    </row>
    <row r="6784" spans="1:31" x14ac:dyDescent="0.3">
      <c r="A6784">
        <v>2688517</v>
      </c>
      <c r="B6784">
        <v>1</v>
      </c>
      <c r="C6784" t="s">
        <v>81</v>
      </c>
      <c r="D6784" t="s">
        <v>119</v>
      </c>
      <c r="E6784" t="s">
        <v>213</v>
      </c>
      <c r="F6784" t="s">
        <v>18813</v>
      </c>
      <c r="G6784" t="s">
        <v>215</v>
      </c>
      <c r="H6784" t="s">
        <v>187</v>
      </c>
      <c r="I6784" t="s">
        <v>136</v>
      </c>
      <c r="J6784" t="s">
        <v>137</v>
      </c>
      <c r="K6784" t="s">
        <v>138</v>
      </c>
      <c r="L6784" t="s">
        <v>18814</v>
      </c>
      <c r="M6784" t="s">
        <v>18815</v>
      </c>
      <c r="N6784">
        <v>1.0947222219999999</v>
      </c>
      <c r="O6784">
        <v>0</v>
      </c>
      <c r="P6784">
        <v>0</v>
      </c>
      <c r="Q6784">
        <v>0</v>
      </c>
      <c r="R6784">
        <v>0</v>
      </c>
      <c r="S6784">
        <v>0</v>
      </c>
      <c r="T6784">
        <v>1</v>
      </c>
      <c r="U6784">
        <v>0</v>
      </c>
      <c r="V6784">
        <v>0</v>
      </c>
      <c r="W6784">
        <v>0</v>
      </c>
      <c r="X6784">
        <v>0</v>
      </c>
      <c r="Y6784">
        <v>0</v>
      </c>
      <c r="Z6784">
        <v>0</v>
      </c>
      <c r="AA6784">
        <v>0</v>
      </c>
      <c r="AB6784">
        <v>6.74693618457885E-2</v>
      </c>
      <c r="AC6784">
        <v>0</v>
      </c>
      <c r="AD6784">
        <v>0</v>
      </c>
      <c r="AE6784">
        <v>6.74693618457885E-2</v>
      </c>
    </row>
    <row r="6785" spans="1:31" x14ac:dyDescent="0.3">
      <c r="A6785">
        <v>2689026</v>
      </c>
      <c r="B6785">
        <v>1</v>
      </c>
      <c r="C6785" t="s">
        <v>80</v>
      </c>
      <c r="D6785" t="s">
        <v>91</v>
      </c>
      <c r="E6785" t="s">
        <v>213</v>
      </c>
      <c r="F6785" t="s">
        <v>18816</v>
      </c>
      <c r="G6785" t="s">
        <v>831</v>
      </c>
      <c r="H6785" t="s">
        <v>187</v>
      </c>
      <c r="I6785" t="s">
        <v>136</v>
      </c>
      <c r="J6785" t="s">
        <v>137</v>
      </c>
      <c r="K6785" t="s">
        <v>138</v>
      </c>
      <c r="L6785" t="s">
        <v>18817</v>
      </c>
      <c r="M6785" t="s">
        <v>18818</v>
      </c>
      <c r="N6785">
        <v>2.727222222</v>
      </c>
      <c r="O6785">
        <v>0</v>
      </c>
      <c r="P6785">
        <v>0</v>
      </c>
      <c r="Q6785">
        <v>0</v>
      </c>
      <c r="R6785">
        <v>0</v>
      </c>
      <c r="S6785">
        <v>0</v>
      </c>
      <c r="T6785">
        <v>2</v>
      </c>
      <c r="U6785">
        <v>0</v>
      </c>
      <c r="V6785">
        <v>0</v>
      </c>
      <c r="W6785">
        <v>0</v>
      </c>
      <c r="X6785">
        <v>0</v>
      </c>
      <c r="Y6785">
        <v>0</v>
      </c>
      <c r="Z6785">
        <v>0</v>
      </c>
      <c r="AA6785">
        <v>0</v>
      </c>
      <c r="AB6785">
        <v>6.5296412641252317</v>
      </c>
      <c r="AC6785">
        <v>0</v>
      </c>
      <c r="AD6785">
        <v>0</v>
      </c>
      <c r="AE6785">
        <v>6.5296412641252317</v>
      </c>
    </row>
    <row r="6786" spans="1:31" x14ac:dyDescent="0.3">
      <c r="A6786">
        <v>2689513</v>
      </c>
      <c r="B6786">
        <v>1</v>
      </c>
      <c r="C6786" t="s">
        <v>80</v>
      </c>
      <c r="D6786" t="s">
        <v>103</v>
      </c>
      <c r="E6786" t="s">
        <v>213</v>
      </c>
      <c r="F6786" t="s">
        <v>18819</v>
      </c>
      <c r="G6786" t="s">
        <v>215</v>
      </c>
      <c r="H6786" t="s">
        <v>187</v>
      </c>
      <c r="I6786" t="s">
        <v>136</v>
      </c>
      <c r="J6786" t="s">
        <v>137</v>
      </c>
      <c r="K6786" t="s">
        <v>138</v>
      </c>
      <c r="L6786" t="s">
        <v>18820</v>
      </c>
      <c r="M6786" t="s">
        <v>18821</v>
      </c>
      <c r="N6786">
        <v>0.89361111100000001</v>
      </c>
      <c r="O6786">
        <v>0</v>
      </c>
      <c r="P6786">
        <v>1</v>
      </c>
      <c r="Q6786">
        <v>0</v>
      </c>
      <c r="R6786">
        <v>0</v>
      </c>
      <c r="S6786">
        <v>0</v>
      </c>
      <c r="T6786">
        <v>0</v>
      </c>
      <c r="U6786">
        <v>0</v>
      </c>
      <c r="V6786">
        <v>0</v>
      </c>
      <c r="W6786">
        <v>0</v>
      </c>
      <c r="X6786">
        <v>0.15771785851591802</v>
      </c>
      <c r="Y6786">
        <v>0</v>
      </c>
      <c r="Z6786">
        <v>0</v>
      </c>
      <c r="AA6786">
        <v>0</v>
      </c>
      <c r="AB6786">
        <v>0</v>
      </c>
      <c r="AC6786">
        <v>0</v>
      </c>
      <c r="AD6786">
        <v>0</v>
      </c>
      <c r="AE6786">
        <v>0.15771785851591802</v>
      </c>
    </row>
    <row r="6787" spans="1:31" x14ac:dyDescent="0.3">
      <c r="A6787">
        <v>2691153</v>
      </c>
      <c r="B6787">
        <v>1</v>
      </c>
      <c r="C6787" t="s">
        <v>80</v>
      </c>
      <c r="D6787" t="s">
        <v>92</v>
      </c>
      <c r="E6787" t="s">
        <v>213</v>
      </c>
      <c r="F6787" t="s">
        <v>18822</v>
      </c>
      <c r="G6787" t="s">
        <v>147</v>
      </c>
      <c r="H6787" t="s">
        <v>187</v>
      </c>
      <c r="I6787" t="s">
        <v>136</v>
      </c>
      <c r="J6787" t="s">
        <v>3</v>
      </c>
      <c r="K6787" t="s">
        <v>138</v>
      </c>
      <c r="L6787" t="s">
        <v>18823</v>
      </c>
      <c r="M6787" t="s">
        <v>18824</v>
      </c>
      <c r="N6787">
        <v>0.88472222199999995</v>
      </c>
      <c r="O6787">
        <v>0</v>
      </c>
      <c r="P6787">
        <v>1</v>
      </c>
      <c r="Q6787">
        <v>0</v>
      </c>
      <c r="R6787">
        <v>0</v>
      </c>
      <c r="S6787">
        <v>0</v>
      </c>
      <c r="T6787">
        <v>0</v>
      </c>
      <c r="U6787">
        <v>0</v>
      </c>
      <c r="V6787">
        <v>0</v>
      </c>
      <c r="W6787">
        <v>0</v>
      </c>
      <c r="X6787">
        <v>3.0746825830170839E-3</v>
      </c>
      <c r="Y6787">
        <v>0</v>
      </c>
      <c r="Z6787">
        <v>0</v>
      </c>
      <c r="AA6787">
        <v>0</v>
      </c>
      <c r="AB6787">
        <v>0</v>
      </c>
      <c r="AC6787">
        <v>0</v>
      </c>
      <c r="AD6787">
        <v>0</v>
      </c>
      <c r="AE6787">
        <v>3.0746825830170839E-3</v>
      </c>
    </row>
    <row r="6788" spans="1:31" x14ac:dyDescent="0.3">
      <c r="A6788">
        <v>2692304</v>
      </c>
      <c r="B6788">
        <v>1</v>
      </c>
      <c r="C6788" t="s">
        <v>80</v>
      </c>
      <c r="D6788" t="s">
        <v>104</v>
      </c>
      <c r="E6788" t="s">
        <v>213</v>
      </c>
      <c r="F6788" t="s">
        <v>18825</v>
      </c>
      <c r="G6788" t="s">
        <v>147</v>
      </c>
      <c r="H6788" t="s">
        <v>187</v>
      </c>
      <c r="I6788" t="s">
        <v>136</v>
      </c>
      <c r="J6788" t="s">
        <v>3</v>
      </c>
      <c r="K6788" t="s">
        <v>138</v>
      </c>
      <c r="L6788" t="s">
        <v>18826</v>
      </c>
      <c r="M6788" t="s">
        <v>18827</v>
      </c>
      <c r="N6788">
        <v>4.8213888880000004</v>
      </c>
      <c r="O6788">
        <v>0</v>
      </c>
      <c r="P6788">
        <v>9</v>
      </c>
      <c r="Q6788">
        <v>0</v>
      </c>
      <c r="R6788">
        <v>0</v>
      </c>
      <c r="S6788">
        <v>0</v>
      </c>
      <c r="T6788">
        <v>0</v>
      </c>
      <c r="U6788">
        <v>0</v>
      </c>
      <c r="V6788">
        <v>0</v>
      </c>
      <c r="W6788">
        <v>0</v>
      </c>
      <c r="X6788">
        <v>6.6565355338306205</v>
      </c>
      <c r="Y6788">
        <v>0</v>
      </c>
      <c r="Z6788">
        <v>0</v>
      </c>
      <c r="AA6788">
        <v>0</v>
      </c>
      <c r="AB6788">
        <v>0</v>
      </c>
      <c r="AC6788">
        <v>0</v>
      </c>
      <c r="AD6788">
        <v>0</v>
      </c>
      <c r="AE6788">
        <v>6.6565355338306205</v>
      </c>
    </row>
    <row r="6789" spans="1:31" x14ac:dyDescent="0.3">
      <c r="A6789">
        <v>2692478</v>
      </c>
      <c r="B6789">
        <v>1</v>
      </c>
      <c r="C6789" t="s">
        <v>81</v>
      </c>
      <c r="D6789" t="s">
        <v>125</v>
      </c>
      <c r="E6789" t="s">
        <v>213</v>
      </c>
      <c r="F6789" t="s">
        <v>18828</v>
      </c>
      <c r="G6789" t="s">
        <v>688</v>
      </c>
      <c r="H6789" t="s">
        <v>187</v>
      </c>
      <c r="I6789" t="s">
        <v>136</v>
      </c>
      <c r="J6789" t="s">
        <v>137</v>
      </c>
      <c r="K6789" t="s">
        <v>138</v>
      </c>
      <c r="L6789" t="s">
        <v>18829</v>
      </c>
      <c r="M6789" t="s">
        <v>18830</v>
      </c>
      <c r="N6789">
        <v>0.91472222199999997</v>
      </c>
      <c r="O6789">
        <v>0</v>
      </c>
      <c r="P6789">
        <v>1</v>
      </c>
      <c r="Q6789">
        <v>0</v>
      </c>
      <c r="R6789">
        <v>0</v>
      </c>
      <c r="S6789">
        <v>0</v>
      </c>
      <c r="T6789">
        <v>0</v>
      </c>
      <c r="U6789">
        <v>0</v>
      </c>
      <c r="V6789">
        <v>0</v>
      </c>
      <c r="W6789">
        <v>0</v>
      </c>
      <c r="X6789">
        <v>0</v>
      </c>
      <c r="Y6789">
        <v>0</v>
      </c>
      <c r="Z6789">
        <v>0</v>
      </c>
      <c r="AA6789">
        <v>0</v>
      </c>
      <c r="AB6789">
        <v>0</v>
      </c>
      <c r="AC6789">
        <v>0</v>
      </c>
      <c r="AD6789">
        <v>0</v>
      </c>
      <c r="AE6789">
        <v>0</v>
      </c>
    </row>
    <row r="6790" spans="1:31" x14ac:dyDescent="0.3">
      <c r="A6790">
        <v>2692599</v>
      </c>
      <c r="B6790">
        <v>1</v>
      </c>
      <c r="C6790" t="s">
        <v>80</v>
      </c>
      <c r="D6790" t="s">
        <v>83</v>
      </c>
      <c r="E6790" t="s">
        <v>213</v>
      </c>
      <c r="F6790" t="s">
        <v>18831</v>
      </c>
      <c r="G6790" t="s">
        <v>831</v>
      </c>
      <c r="H6790" t="s">
        <v>187</v>
      </c>
      <c r="I6790" t="s">
        <v>136</v>
      </c>
      <c r="J6790" t="s">
        <v>137</v>
      </c>
      <c r="K6790" t="s">
        <v>138</v>
      </c>
      <c r="L6790" t="s">
        <v>18832</v>
      </c>
      <c r="M6790" t="s">
        <v>18833</v>
      </c>
      <c r="N6790">
        <v>5.0055555549999999</v>
      </c>
      <c r="O6790">
        <v>0</v>
      </c>
      <c r="P6790">
        <v>0</v>
      </c>
      <c r="Q6790">
        <v>0</v>
      </c>
      <c r="R6790">
        <v>0</v>
      </c>
      <c r="S6790">
        <v>0</v>
      </c>
      <c r="T6790">
        <v>1</v>
      </c>
      <c r="U6790">
        <v>0</v>
      </c>
      <c r="V6790">
        <v>0</v>
      </c>
      <c r="W6790">
        <v>0</v>
      </c>
      <c r="X6790">
        <v>0</v>
      </c>
      <c r="Y6790">
        <v>0</v>
      </c>
      <c r="Z6790">
        <v>0</v>
      </c>
      <c r="AA6790">
        <v>0</v>
      </c>
      <c r="AB6790">
        <v>0.57831387613418939</v>
      </c>
      <c r="AC6790">
        <v>0</v>
      </c>
      <c r="AD6790">
        <v>0</v>
      </c>
      <c r="AE6790">
        <v>0.57831387613418939</v>
      </c>
    </row>
    <row r="6791" spans="1:31" x14ac:dyDescent="0.3">
      <c r="A6791">
        <v>2694350</v>
      </c>
      <c r="B6791">
        <v>1</v>
      </c>
      <c r="C6791" t="s">
        <v>80</v>
      </c>
      <c r="D6791" t="s">
        <v>103</v>
      </c>
      <c r="E6791" t="s">
        <v>244</v>
      </c>
      <c r="F6791" t="s">
        <v>18834</v>
      </c>
      <c r="G6791" t="s">
        <v>968</v>
      </c>
      <c r="H6791" t="s">
        <v>187</v>
      </c>
      <c r="I6791" t="s">
        <v>136</v>
      </c>
      <c r="J6791" t="s">
        <v>137</v>
      </c>
      <c r="K6791" t="s">
        <v>138</v>
      </c>
      <c r="L6791" t="s">
        <v>18835</v>
      </c>
      <c r="M6791" t="s">
        <v>18836</v>
      </c>
      <c r="N6791">
        <v>0.68333333299999999</v>
      </c>
      <c r="O6791">
        <v>0</v>
      </c>
      <c r="P6791">
        <v>243</v>
      </c>
      <c r="Q6791">
        <v>0</v>
      </c>
      <c r="R6791">
        <v>5</v>
      </c>
      <c r="S6791">
        <v>0</v>
      </c>
      <c r="T6791">
        <v>23</v>
      </c>
      <c r="U6791">
        <v>0</v>
      </c>
      <c r="V6791">
        <v>0</v>
      </c>
      <c r="W6791">
        <v>0</v>
      </c>
      <c r="X6791">
        <v>39.521699258822188</v>
      </c>
      <c r="Y6791">
        <v>0</v>
      </c>
      <c r="Z6791">
        <v>1.3437869381075549</v>
      </c>
      <c r="AA6791">
        <v>0</v>
      </c>
      <c r="AB6791">
        <v>33.779537731462064</v>
      </c>
      <c r="AC6791">
        <v>0</v>
      </c>
      <c r="AD6791">
        <v>0</v>
      </c>
      <c r="AE6791">
        <v>74.645023928391808</v>
      </c>
    </row>
    <row r="6792" spans="1:31" x14ac:dyDescent="0.3">
      <c r="A6792">
        <v>2694541</v>
      </c>
      <c r="B6792">
        <v>1</v>
      </c>
      <c r="C6792" t="s">
        <v>80</v>
      </c>
      <c r="D6792" t="s">
        <v>84</v>
      </c>
      <c r="E6792" t="s">
        <v>145</v>
      </c>
      <c r="F6792" t="s">
        <v>9503</v>
      </c>
      <c r="G6792" t="s">
        <v>134</v>
      </c>
      <c r="H6792" t="s">
        <v>135</v>
      </c>
      <c r="I6792" t="s">
        <v>136</v>
      </c>
      <c r="J6792" t="s">
        <v>137</v>
      </c>
      <c r="K6792" t="s">
        <v>138</v>
      </c>
      <c r="L6792" t="s">
        <v>18837</v>
      </c>
      <c r="M6792" t="s">
        <v>18838</v>
      </c>
      <c r="N6792">
        <v>1.653888888</v>
      </c>
      <c r="O6792">
        <v>10</v>
      </c>
      <c r="P6792">
        <v>485</v>
      </c>
      <c r="Q6792">
        <v>2</v>
      </c>
      <c r="R6792">
        <v>172</v>
      </c>
      <c r="S6792">
        <v>5</v>
      </c>
      <c r="T6792">
        <v>83</v>
      </c>
      <c r="U6792">
        <v>0</v>
      </c>
      <c r="V6792">
        <v>0</v>
      </c>
      <c r="W6792">
        <v>10.293264948746522</v>
      </c>
      <c r="X6792">
        <v>190.94307756696213</v>
      </c>
      <c r="Y6792">
        <v>32.808791687803648</v>
      </c>
      <c r="Z6792">
        <v>218.84773940982913</v>
      </c>
      <c r="AA6792">
        <v>31.695096588564972</v>
      </c>
      <c r="AB6792">
        <v>140.30219413271641</v>
      </c>
      <c r="AC6792">
        <v>0</v>
      </c>
      <c r="AD6792">
        <v>0</v>
      </c>
      <c r="AE6792">
        <v>624.8901643346228</v>
      </c>
    </row>
    <row r="6793" spans="1:31" x14ac:dyDescent="0.3">
      <c r="A6793">
        <v>2696789</v>
      </c>
      <c r="B6793">
        <v>1</v>
      </c>
      <c r="C6793" t="s">
        <v>80</v>
      </c>
      <c r="D6793" t="s">
        <v>110</v>
      </c>
      <c r="E6793" t="s">
        <v>213</v>
      </c>
      <c r="F6793" t="s">
        <v>18839</v>
      </c>
      <c r="G6793" t="s">
        <v>831</v>
      </c>
      <c r="H6793" t="s">
        <v>187</v>
      </c>
      <c r="I6793" t="s">
        <v>136</v>
      </c>
      <c r="J6793" t="s">
        <v>137</v>
      </c>
      <c r="K6793" t="s">
        <v>138</v>
      </c>
      <c r="L6793" t="s">
        <v>18840</v>
      </c>
      <c r="M6793" t="s">
        <v>18841</v>
      </c>
      <c r="N6793">
        <v>3.5136111109999999</v>
      </c>
      <c r="O6793">
        <v>0</v>
      </c>
      <c r="P6793">
        <v>0</v>
      </c>
      <c r="Q6793">
        <v>0</v>
      </c>
      <c r="R6793">
        <v>0</v>
      </c>
      <c r="S6793">
        <v>0</v>
      </c>
      <c r="T6793">
        <v>1</v>
      </c>
      <c r="U6793">
        <v>0</v>
      </c>
      <c r="V6793">
        <v>0</v>
      </c>
      <c r="W6793">
        <v>0</v>
      </c>
      <c r="X6793">
        <v>0</v>
      </c>
      <c r="Y6793">
        <v>0</v>
      </c>
      <c r="Z6793">
        <v>0</v>
      </c>
      <c r="AA6793">
        <v>0</v>
      </c>
      <c r="AB6793">
        <v>27.157429438060749</v>
      </c>
      <c r="AC6793">
        <v>0</v>
      </c>
      <c r="AD6793">
        <v>0</v>
      </c>
      <c r="AE6793">
        <v>27.157429438060749</v>
      </c>
    </row>
    <row r="6794" spans="1:31" x14ac:dyDescent="0.3">
      <c r="A6794">
        <v>2697940</v>
      </c>
      <c r="B6794">
        <v>1</v>
      </c>
      <c r="C6794" t="s">
        <v>81</v>
      </c>
      <c r="D6794" t="s">
        <v>112</v>
      </c>
      <c r="E6794" t="s">
        <v>213</v>
      </c>
      <c r="F6794" t="s">
        <v>18842</v>
      </c>
      <c r="G6794" t="s">
        <v>831</v>
      </c>
      <c r="H6794" t="s">
        <v>187</v>
      </c>
      <c r="I6794" t="s">
        <v>136</v>
      </c>
      <c r="J6794" t="s">
        <v>137</v>
      </c>
      <c r="K6794" t="s">
        <v>138</v>
      </c>
      <c r="L6794" t="s">
        <v>18843</v>
      </c>
      <c r="M6794" t="s">
        <v>18844</v>
      </c>
      <c r="N6794">
        <v>1.129444444</v>
      </c>
      <c r="O6794">
        <v>0</v>
      </c>
      <c r="P6794">
        <v>7</v>
      </c>
      <c r="Q6794">
        <v>0</v>
      </c>
      <c r="R6794">
        <v>0</v>
      </c>
      <c r="S6794">
        <v>0</v>
      </c>
      <c r="T6794">
        <v>1</v>
      </c>
      <c r="U6794">
        <v>0</v>
      </c>
      <c r="V6794">
        <v>0</v>
      </c>
      <c r="W6794">
        <v>0</v>
      </c>
      <c r="X6794">
        <v>0.95249345595416146</v>
      </c>
      <c r="Y6794">
        <v>0</v>
      </c>
      <c r="Z6794">
        <v>0</v>
      </c>
      <c r="AA6794">
        <v>0</v>
      </c>
      <c r="AB6794">
        <v>7.3480459901125339E-2</v>
      </c>
      <c r="AC6794">
        <v>0</v>
      </c>
      <c r="AD6794">
        <v>0</v>
      </c>
      <c r="AE6794">
        <v>1.0259739158552867</v>
      </c>
    </row>
    <row r="6795" spans="1:31" x14ac:dyDescent="0.3">
      <c r="A6795">
        <v>2701312</v>
      </c>
      <c r="B6795">
        <v>1</v>
      </c>
      <c r="C6795" t="s">
        <v>81</v>
      </c>
      <c r="D6795" t="s">
        <v>123</v>
      </c>
      <c r="E6795" t="s">
        <v>244</v>
      </c>
      <c r="F6795" t="s">
        <v>18845</v>
      </c>
      <c r="G6795" t="s">
        <v>409</v>
      </c>
      <c r="H6795" t="s">
        <v>187</v>
      </c>
      <c r="I6795" t="s">
        <v>136</v>
      </c>
      <c r="J6795" t="s">
        <v>137</v>
      </c>
      <c r="K6795" t="s">
        <v>138</v>
      </c>
      <c r="L6795" t="s">
        <v>18846</v>
      </c>
      <c r="M6795" t="s">
        <v>18847</v>
      </c>
      <c r="N6795">
        <v>2.0947222220000001</v>
      </c>
      <c r="O6795">
        <v>0</v>
      </c>
      <c r="P6795">
        <v>880</v>
      </c>
      <c r="Q6795">
        <v>0</v>
      </c>
      <c r="R6795">
        <v>0</v>
      </c>
      <c r="S6795">
        <v>0</v>
      </c>
      <c r="T6795">
        <v>89</v>
      </c>
      <c r="U6795">
        <v>0</v>
      </c>
      <c r="V6795">
        <v>0</v>
      </c>
      <c r="W6795">
        <v>0</v>
      </c>
      <c r="X6795">
        <v>352.59500260241487</v>
      </c>
      <c r="Y6795">
        <v>0</v>
      </c>
      <c r="Z6795">
        <v>0</v>
      </c>
      <c r="AA6795">
        <v>0</v>
      </c>
      <c r="AB6795">
        <v>118.97607184172634</v>
      </c>
      <c r="AC6795">
        <v>0</v>
      </c>
      <c r="AD6795">
        <v>0</v>
      </c>
      <c r="AE6795">
        <v>471.57107444414123</v>
      </c>
    </row>
    <row r="6796" spans="1:31" x14ac:dyDescent="0.3">
      <c r="A6796">
        <v>2704699</v>
      </c>
      <c r="B6796">
        <v>1</v>
      </c>
      <c r="C6796" t="s">
        <v>80</v>
      </c>
      <c r="D6796" t="s">
        <v>100</v>
      </c>
      <c r="E6796" t="s">
        <v>213</v>
      </c>
      <c r="F6796" t="s">
        <v>18848</v>
      </c>
      <c r="G6796" t="s">
        <v>147</v>
      </c>
      <c r="H6796" t="s">
        <v>187</v>
      </c>
      <c r="I6796" t="s">
        <v>136</v>
      </c>
      <c r="J6796" t="s">
        <v>3</v>
      </c>
      <c r="K6796" t="s">
        <v>138</v>
      </c>
      <c r="L6796" t="s">
        <v>18849</v>
      </c>
      <c r="M6796" t="s">
        <v>18850</v>
      </c>
      <c r="N6796">
        <v>6.4258333329999999</v>
      </c>
      <c r="O6796">
        <v>0</v>
      </c>
      <c r="P6796">
        <v>1</v>
      </c>
      <c r="Q6796">
        <v>0</v>
      </c>
      <c r="R6796">
        <v>0</v>
      </c>
      <c r="S6796">
        <v>0</v>
      </c>
      <c r="T6796">
        <v>0</v>
      </c>
      <c r="U6796">
        <v>0</v>
      </c>
      <c r="V6796">
        <v>0</v>
      </c>
      <c r="W6796">
        <v>0</v>
      </c>
      <c r="X6796">
        <v>1.2261916862110627</v>
      </c>
      <c r="Y6796">
        <v>0</v>
      </c>
      <c r="Z6796">
        <v>0</v>
      </c>
      <c r="AA6796">
        <v>0</v>
      </c>
      <c r="AB6796">
        <v>0</v>
      </c>
      <c r="AC6796">
        <v>0</v>
      </c>
      <c r="AD6796">
        <v>0</v>
      </c>
      <c r="AE6796">
        <v>1.2261916862110627</v>
      </c>
    </row>
    <row r="6797" spans="1:31" x14ac:dyDescent="0.3">
      <c r="A6797">
        <v>2695039</v>
      </c>
      <c r="B6797">
        <v>1</v>
      </c>
      <c r="C6797" t="s">
        <v>80</v>
      </c>
      <c r="D6797" t="s">
        <v>98</v>
      </c>
      <c r="E6797" t="s">
        <v>145</v>
      </c>
      <c r="F6797" t="s">
        <v>1423</v>
      </c>
      <c r="G6797" t="s">
        <v>232</v>
      </c>
      <c r="H6797" t="s">
        <v>135</v>
      </c>
      <c r="I6797" t="s">
        <v>136</v>
      </c>
      <c r="J6797" t="s">
        <v>137</v>
      </c>
      <c r="K6797" t="s">
        <v>138</v>
      </c>
      <c r="L6797" t="s">
        <v>18851</v>
      </c>
      <c r="M6797" t="s">
        <v>18852</v>
      </c>
      <c r="N6797">
        <v>3.9730555550000002</v>
      </c>
      <c r="O6797">
        <v>0</v>
      </c>
      <c r="P6797">
        <v>189</v>
      </c>
      <c r="Q6797">
        <v>0</v>
      </c>
      <c r="R6797">
        <v>0</v>
      </c>
      <c r="S6797">
        <v>0</v>
      </c>
      <c r="T6797">
        <v>14</v>
      </c>
      <c r="U6797">
        <v>0</v>
      </c>
      <c r="V6797">
        <v>0</v>
      </c>
      <c r="W6797">
        <v>0</v>
      </c>
      <c r="X6797">
        <v>68.656439482146666</v>
      </c>
      <c r="Y6797">
        <v>0</v>
      </c>
      <c r="Z6797">
        <v>0</v>
      </c>
      <c r="AA6797">
        <v>0</v>
      </c>
      <c r="AB6797">
        <v>11.403726090707114</v>
      </c>
      <c r="AC6797">
        <v>0</v>
      </c>
      <c r="AD6797">
        <v>0</v>
      </c>
      <c r="AE6797">
        <v>80.060165572853776</v>
      </c>
    </row>
    <row r="6798" spans="1:31" x14ac:dyDescent="0.3">
      <c r="A6798">
        <v>2695280</v>
      </c>
      <c r="B6798">
        <v>1</v>
      </c>
      <c r="C6798" t="s">
        <v>81</v>
      </c>
      <c r="D6798" t="s">
        <v>116</v>
      </c>
      <c r="E6798" t="s">
        <v>145</v>
      </c>
      <c r="F6798" t="s">
        <v>18853</v>
      </c>
      <c r="G6798" t="s">
        <v>176</v>
      </c>
      <c r="H6798" t="s">
        <v>135</v>
      </c>
      <c r="I6798" t="s">
        <v>136</v>
      </c>
      <c r="J6798" t="s">
        <v>137</v>
      </c>
      <c r="K6798" t="s">
        <v>138</v>
      </c>
      <c r="L6798" t="s">
        <v>18854</v>
      </c>
      <c r="M6798" t="s">
        <v>18855</v>
      </c>
      <c r="N6798">
        <v>12.146944444000001</v>
      </c>
      <c r="O6798">
        <v>0</v>
      </c>
      <c r="P6798">
        <v>112</v>
      </c>
      <c r="Q6798">
        <v>0</v>
      </c>
      <c r="R6798">
        <v>1</v>
      </c>
      <c r="S6798">
        <v>1</v>
      </c>
      <c r="T6798">
        <v>2</v>
      </c>
      <c r="U6798">
        <v>0</v>
      </c>
      <c r="V6798">
        <v>0</v>
      </c>
      <c r="W6798">
        <v>0</v>
      </c>
      <c r="X6798">
        <v>138.22482765408841</v>
      </c>
      <c r="Y6798">
        <v>0</v>
      </c>
      <c r="Z6798">
        <v>0</v>
      </c>
      <c r="AA6798">
        <v>17.8754157686</v>
      </c>
      <c r="AB6798">
        <v>19.033551724871955</v>
      </c>
      <c r="AC6798">
        <v>0</v>
      </c>
      <c r="AD6798">
        <v>0</v>
      </c>
      <c r="AE6798">
        <v>175.13379514756036</v>
      </c>
    </row>
    <row r="6799" spans="1:31" x14ac:dyDescent="0.3">
      <c r="A6799">
        <v>2697784</v>
      </c>
      <c r="B6799">
        <v>1</v>
      </c>
      <c r="C6799" t="s">
        <v>81</v>
      </c>
      <c r="D6799" t="s">
        <v>127</v>
      </c>
      <c r="E6799" t="s">
        <v>145</v>
      </c>
      <c r="F6799" t="s">
        <v>2601</v>
      </c>
      <c r="G6799" t="s">
        <v>346</v>
      </c>
      <c r="H6799" t="s">
        <v>135</v>
      </c>
      <c r="I6799" t="s">
        <v>136</v>
      </c>
      <c r="J6799" t="s">
        <v>137</v>
      </c>
      <c r="K6799" t="s">
        <v>166</v>
      </c>
      <c r="L6799" t="s">
        <v>18856</v>
      </c>
      <c r="M6799" t="s">
        <v>18857</v>
      </c>
      <c r="N6799">
        <v>10.395555555</v>
      </c>
      <c r="O6799">
        <v>0</v>
      </c>
      <c r="P6799">
        <v>178</v>
      </c>
      <c r="Q6799">
        <v>28</v>
      </c>
      <c r="R6799">
        <v>29</v>
      </c>
      <c r="S6799">
        <v>1</v>
      </c>
      <c r="T6799">
        <v>16</v>
      </c>
      <c r="U6799">
        <v>0</v>
      </c>
      <c r="V6799">
        <v>0</v>
      </c>
      <c r="W6799">
        <v>0</v>
      </c>
      <c r="X6799">
        <v>330.41966859111523</v>
      </c>
      <c r="Y6799">
        <v>177.86138266934452</v>
      </c>
      <c r="Z6799">
        <v>135.17574338585013</v>
      </c>
      <c r="AA6799">
        <v>0</v>
      </c>
      <c r="AB6799">
        <v>49.445807439300339</v>
      </c>
      <c r="AC6799">
        <v>0</v>
      </c>
      <c r="AD6799">
        <v>0</v>
      </c>
      <c r="AE6799">
        <v>692.90260208561017</v>
      </c>
    </row>
    <row r="6800" spans="1:31" x14ac:dyDescent="0.3">
      <c r="A6800">
        <v>2684999</v>
      </c>
      <c r="B6800">
        <v>1</v>
      </c>
      <c r="C6800" t="s">
        <v>80</v>
      </c>
      <c r="D6800" t="s">
        <v>90</v>
      </c>
      <c r="E6800" t="s">
        <v>213</v>
      </c>
      <c r="F6800" t="s">
        <v>18858</v>
      </c>
      <c r="G6800" t="s">
        <v>3914</v>
      </c>
      <c r="H6800" t="s">
        <v>187</v>
      </c>
      <c r="I6800" t="s">
        <v>136</v>
      </c>
      <c r="J6800" t="s">
        <v>3</v>
      </c>
      <c r="K6800" t="s">
        <v>138</v>
      </c>
      <c r="L6800" t="s">
        <v>18859</v>
      </c>
      <c r="M6800" t="s">
        <v>18860</v>
      </c>
      <c r="N6800">
        <v>2.0702777769999998</v>
      </c>
      <c r="O6800">
        <v>0</v>
      </c>
      <c r="P6800">
        <v>1</v>
      </c>
      <c r="Q6800">
        <v>0</v>
      </c>
      <c r="R6800">
        <v>0</v>
      </c>
      <c r="S6800">
        <v>0</v>
      </c>
      <c r="T6800">
        <v>0</v>
      </c>
      <c r="U6800">
        <v>0</v>
      </c>
      <c r="V6800">
        <v>0</v>
      </c>
      <c r="W6800">
        <v>0</v>
      </c>
      <c r="X6800">
        <v>5.4593824322175279E-3</v>
      </c>
      <c r="Y6800">
        <v>0</v>
      </c>
      <c r="Z6800">
        <v>0</v>
      </c>
      <c r="AA6800">
        <v>0</v>
      </c>
      <c r="AB6800">
        <v>0</v>
      </c>
      <c r="AC6800">
        <v>0</v>
      </c>
      <c r="AD6800">
        <v>0</v>
      </c>
      <c r="AE6800">
        <v>5.4593824322175279E-3</v>
      </c>
    </row>
    <row r="6801" spans="1:31" x14ac:dyDescent="0.3">
      <c r="A6801">
        <v>2690863</v>
      </c>
      <c r="B6801">
        <v>1</v>
      </c>
      <c r="C6801" t="s">
        <v>80</v>
      </c>
      <c r="D6801" t="s">
        <v>89</v>
      </c>
      <c r="E6801" t="s">
        <v>213</v>
      </c>
      <c r="F6801" t="s">
        <v>18861</v>
      </c>
      <c r="G6801" t="s">
        <v>147</v>
      </c>
      <c r="H6801" t="s">
        <v>187</v>
      </c>
      <c r="I6801" t="s">
        <v>136</v>
      </c>
      <c r="J6801" t="s">
        <v>3</v>
      </c>
      <c r="K6801" t="s">
        <v>138</v>
      </c>
      <c r="L6801" t="s">
        <v>18862</v>
      </c>
      <c r="M6801" t="s">
        <v>18863</v>
      </c>
      <c r="N6801">
        <v>6.3730555549999997</v>
      </c>
      <c r="O6801">
        <v>0</v>
      </c>
      <c r="P6801">
        <v>7</v>
      </c>
      <c r="Q6801">
        <v>0</v>
      </c>
      <c r="R6801">
        <v>0</v>
      </c>
      <c r="S6801">
        <v>0</v>
      </c>
      <c r="T6801">
        <v>0</v>
      </c>
      <c r="U6801">
        <v>0</v>
      </c>
      <c r="V6801">
        <v>0</v>
      </c>
      <c r="W6801">
        <v>0</v>
      </c>
      <c r="X6801">
        <v>8.2949172562433358</v>
      </c>
      <c r="Y6801">
        <v>0</v>
      </c>
      <c r="Z6801">
        <v>0</v>
      </c>
      <c r="AA6801">
        <v>0</v>
      </c>
      <c r="AB6801">
        <v>0</v>
      </c>
      <c r="AC6801">
        <v>0</v>
      </c>
      <c r="AD6801">
        <v>0</v>
      </c>
      <c r="AE6801">
        <v>8.2949172562433358</v>
      </c>
    </row>
    <row r="6802" spans="1:31" x14ac:dyDescent="0.3">
      <c r="A6802">
        <v>2697278</v>
      </c>
      <c r="B6802">
        <v>1</v>
      </c>
      <c r="C6802" t="s">
        <v>80</v>
      </c>
      <c r="D6802" t="s">
        <v>89</v>
      </c>
      <c r="E6802" t="s">
        <v>145</v>
      </c>
      <c r="F6802" t="s">
        <v>18864</v>
      </c>
      <c r="G6802" t="s">
        <v>147</v>
      </c>
      <c r="H6802" t="s">
        <v>135</v>
      </c>
      <c r="I6802" t="s">
        <v>136</v>
      </c>
      <c r="J6802" t="s">
        <v>3</v>
      </c>
      <c r="K6802" t="s">
        <v>138</v>
      </c>
      <c r="L6802" t="s">
        <v>18865</v>
      </c>
      <c r="M6802" t="s">
        <v>18866</v>
      </c>
      <c r="N6802">
        <v>4.8163888879999996</v>
      </c>
      <c r="O6802">
        <v>4</v>
      </c>
      <c r="P6802">
        <v>797</v>
      </c>
      <c r="Q6802">
        <v>2</v>
      </c>
      <c r="R6802">
        <v>9</v>
      </c>
      <c r="S6802">
        <v>12</v>
      </c>
      <c r="T6802">
        <v>54</v>
      </c>
      <c r="U6802">
        <v>4</v>
      </c>
      <c r="V6802">
        <v>0</v>
      </c>
      <c r="W6802">
        <v>147.67877276234717</v>
      </c>
      <c r="X6802">
        <v>1390.4159051110114</v>
      </c>
      <c r="Y6802">
        <v>26.517379241822759</v>
      </c>
      <c r="Z6802">
        <v>9.0917788986092631</v>
      </c>
      <c r="AA6802">
        <v>848.18366061593201</v>
      </c>
      <c r="AB6802">
        <v>508.05169536554786</v>
      </c>
      <c r="AC6802">
        <v>1274.8905214116992</v>
      </c>
      <c r="AD6802">
        <v>0</v>
      </c>
      <c r="AE6802">
        <v>4204.8297134069699</v>
      </c>
    </row>
    <row r="6803" spans="1:31" x14ac:dyDescent="0.3">
      <c r="A6803">
        <v>2697880</v>
      </c>
      <c r="B6803">
        <v>1</v>
      </c>
      <c r="C6803" t="s">
        <v>80</v>
      </c>
      <c r="D6803" t="s">
        <v>89</v>
      </c>
      <c r="E6803" t="s">
        <v>213</v>
      </c>
      <c r="F6803" t="s">
        <v>18867</v>
      </c>
      <c r="G6803" t="s">
        <v>147</v>
      </c>
      <c r="H6803" t="s">
        <v>187</v>
      </c>
      <c r="I6803" t="s">
        <v>136</v>
      </c>
      <c r="J6803" t="s">
        <v>3</v>
      </c>
      <c r="K6803" t="s">
        <v>138</v>
      </c>
      <c r="L6803" t="s">
        <v>18868</v>
      </c>
      <c r="M6803" t="s">
        <v>18869</v>
      </c>
      <c r="N6803">
        <v>2.3519444439999999</v>
      </c>
      <c r="O6803">
        <v>0</v>
      </c>
      <c r="P6803">
        <v>1</v>
      </c>
      <c r="Q6803">
        <v>0</v>
      </c>
      <c r="R6803">
        <v>0</v>
      </c>
      <c r="S6803">
        <v>0</v>
      </c>
      <c r="T6803">
        <v>1</v>
      </c>
      <c r="U6803">
        <v>0</v>
      </c>
      <c r="V6803">
        <v>0</v>
      </c>
      <c r="W6803">
        <v>0</v>
      </c>
      <c r="X6803">
        <v>1.4435106101171076</v>
      </c>
      <c r="Y6803">
        <v>0</v>
      </c>
      <c r="Z6803">
        <v>0</v>
      </c>
      <c r="AA6803">
        <v>0</v>
      </c>
      <c r="AB6803">
        <v>0</v>
      </c>
      <c r="AC6803">
        <v>0</v>
      </c>
      <c r="AD6803">
        <v>0</v>
      </c>
      <c r="AE6803">
        <v>1.4435106101171076</v>
      </c>
    </row>
    <row r="6804" spans="1:31" x14ac:dyDescent="0.3">
      <c r="A6804">
        <v>2701807</v>
      </c>
      <c r="B6804">
        <v>1</v>
      </c>
      <c r="C6804" t="s">
        <v>80</v>
      </c>
      <c r="D6804" t="s">
        <v>110</v>
      </c>
      <c r="E6804" t="s">
        <v>428</v>
      </c>
      <c r="F6804" t="s">
        <v>18870</v>
      </c>
      <c r="G6804" t="s">
        <v>147</v>
      </c>
      <c r="H6804" t="s">
        <v>187</v>
      </c>
      <c r="I6804" t="s">
        <v>136</v>
      </c>
      <c r="J6804" t="s">
        <v>3</v>
      </c>
      <c r="K6804" t="s">
        <v>138</v>
      </c>
      <c r="L6804" t="s">
        <v>18871</v>
      </c>
      <c r="M6804" t="s">
        <v>18872</v>
      </c>
      <c r="N6804">
        <v>3.3194444440000002</v>
      </c>
      <c r="O6804">
        <v>0</v>
      </c>
      <c r="P6804">
        <v>70</v>
      </c>
      <c r="Q6804">
        <v>0</v>
      </c>
      <c r="R6804">
        <v>0</v>
      </c>
      <c r="S6804">
        <v>0</v>
      </c>
      <c r="T6804">
        <v>15</v>
      </c>
      <c r="U6804">
        <v>0</v>
      </c>
      <c r="V6804">
        <v>0</v>
      </c>
      <c r="W6804">
        <v>0</v>
      </c>
      <c r="X6804">
        <v>40.508675414129463</v>
      </c>
      <c r="Y6804">
        <v>0</v>
      </c>
      <c r="Z6804">
        <v>0</v>
      </c>
      <c r="AA6804">
        <v>0</v>
      </c>
      <c r="AB6804">
        <v>10.343727938703685</v>
      </c>
      <c r="AC6804">
        <v>0</v>
      </c>
      <c r="AD6804">
        <v>0</v>
      </c>
      <c r="AE6804">
        <v>50.85240335283315</v>
      </c>
    </row>
    <row r="6805" spans="1:31" x14ac:dyDescent="0.3">
      <c r="A6805">
        <v>2704371</v>
      </c>
      <c r="B6805">
        <v>1</v>
      </c>
      <c r="C6805" t="s">
        <v>80</v>
      </c>
      <c r="D6805" t="s">
        <v>83</v>
      </c>
      <c r="E6805" t="s">
        <v>213</v>
      </c>
      <c r="F6805" t="s">
        <v>18873</v>
      </c>
      <c r="G6805" t="s">
        <v>147</v>
      </c>
      <c r="H6805" t="s">
        <v>187</v>
      </c>
      <c r="I6805" t="s">
        <v>136</v>
      </c>
      <c r="J6805" t="s">
        <v>3</v>
      </c>
      <c r="K6805" t="s">
        <v>138</v>
      </c>
      <c r="L6805" t="s">
        <v>18874</v>
      </c>
      <c r="M6805" t="s">
        <v>18875</v>
      </c>
      <c r="N6805">
        <v>1.5447222220000001</v>
      </c>
      <c r="O6805">
        <v>0</v>
      </c>
      <c r="P6805">
        <v>0</v>
      </c>
      <c r="Q6805">
        <v>0</v>
      </c>
      <c r="R6805">
        <v>0</v>
      </c>
      <c r="S6805">
        <v>0</v>
      </c>
      <c r="T6805">
        <v>4</v>
      </c>
      <c r="U6805">
        <v>0</v>
      </c>
      <c r="V6805">
        <v>0</v>
      </c>
      <c r="W6805">
        <v>0</v>
      </c>
      <c r="X6805">
        <v>0</v>
      </c>
      <c r="Y6805">
        <v>0</v>
      </c>
      <c r="Z6805">
        <v>0</v>
      </c>
      <c r="AA6805">
        <v>0</v>
      </c>
      <c r="AB6805">
        <v>1.5821591557223249</v>
      </c>
      <c r="AC6805">
        <v>0</v>
      </c>
      <c r="AD6805">
        <v>0</v>
      </c>
      <c r="AE6805">
        <v>1.5821591557223249</v>
      </c>
    </row>
    <row r="6806" spans="1:31" x14ac:dyDescent="0.3">
      <c r="A6806">
        <v>2685663</v>
      </c>
      <c r="B6806">
        <v>1</v>
      </c>
      <c r="C6806" t="s">
        <v>80</v>
      </c>
      <c r="D6806" t="s">
        <v>90</v>
      </c>
      <c r="E6806" t="s">
        <v>213</v>
      </c>
      <c r="F6806" t="s">
        <v>18876</v>
      </c>
      <c r="G6806" t="s">
        <v>688</v>
      </c>
      <c r="H6806" t="s">
        <v>187</v>
      </c>
      <c r="I6806" t="s">
        <v>136</v>
      </c>
      <c r="J6806" t="s">
        <v>137</v>
      </c>
      <c r="K6806" t="s">
        <v>138</v>
      </c>
      <c r="L6806" t="s">
        <v>18877</v>
      </c>
      <c r="M6806" t="s">
        <v>18878</v>
      </c>
      <c r="N6806">
        <v>4.3611111109999996</v>
      </c>
      <c r="O6806">
        <v>0</v>
      </c>
      <c r="P6806">
        <v>0</v>
      </c>
      <c r="Q6806">
        <v>0</v>
      </c>
      <c r="R6806">
        <v>0</v>
      </c>
      <c r="S6806">
        <v>0</v>
      </c>
      <c r="T6806">
        <v>3</v>
      </c>
      <c r="U6806">
        <v>0</v>
      </c>
      <c r="V6806">
        <v>0</v>
      </c>
      <c r="W6806">
        <v>0</v>
      </c>
      <c r="X6806">
        <v>0</v>
      </c>
      <c r="Y6806">
        <v>0</v>
      </c>
      <c r="Z6806">
        <v>0</v>
      </c>
      <c r="AA6806">
        <v>0</v>
      </c>
      <c r="AB6806">
        <v>14.799694208779691</v>
      </c>
      <c r="AC6806">
        <v>0</v>
      </c>
      <c r="AD6806">
        <v>0</v>
      </c>
      <c r="AE6806">
        <v>14.799694208779691</v>
      </c>
    </row>
    <row r="6807" spans="1:31" x14ac:dyDescent="0.3">
      <c r="A6807">
        <v>2687009</v>
      </c>
      <c r="B6807">
        <v>1</v>
      </c>
      <c r="C6807" t="s">
        <v>80</v>
      </c>
      <c r="D6807" t="s">
        <v>96</v>
      </c>
      <c r="E6807" t="s">
        <v>213</v>
      </c>
      <c r="F6807" t="s">
        <v>18879</v>
      </c>
      <c r="G6807" t="s">
        <v>831</v>
      </c>
      <c r="H6807" t="s">
        <v>187</v>
      </c>
      <c r="I6807" t="s">
        <v>136</v>
      </c>
      <c r="J6807" t="s">
        <v>137</v>
      </c>
      <c r="K6807" t="s">
        <v>138</v>
      </c>
      <c r="L6807" t="s">
        <v>18880</v>
      </c>
      <c r="M6807" t="s">
        <v>18881</v>
      </c>
      <c r="N6807">
        <v>2.858055555</v>
      </c>
      <c r="O6807">
        <v>0</v>
      </c>
      <c r="P6807">
        <v>1</v>
      </c>
      <c r="Q6807">
        <v>0</v>
      </c>
      <c r="R6807">
        <v>0</v>
      </c>
      <c r="S6807">
        <v>0</v>
      </c>
      <c r="T6807">
        <v>0</v>
      </c>
      <c r="U6807">
        <v>0</v>
      </c>
      <c r="V6807">
        <v>0</v>
      </c>
      <c r="W6807">
        <v>0</v>
      </c>
      <c r="X6807">
        <v>0.52578145747916671</v>
      </c>
      <c r="Y6807">
        <v>0</v>
      </c>
      <c r="Z6807">
        <v>0</v>
      </c>
      <c r="AA6807">
        <v>0</v>
      </c>
      <c r="AB6807">
        <v>0</v>
      </c>
      <c r="AC6807">
        <v>0</v>
      </c>
      <c r="AD6807">
        <v>0</v>
      </c>
      <c r="AE6807">
        <v>0.52578145747916671</v>
      </c>
    </row>
    <row r="6808" spans="1:31" x14ac:dyDescent="0.3">
      <c r="A6808">
        <v>2687337</v>
      </c>
      <c r="B6808">
        <v>1</v>
      </c>
      <c r="C6808" t="s">
        <v>80</v>
      </c>
      <c r="D6808" t="s">
        <v>83</v>
      </c>
      <c r="E6808" t="s">
        <v>213</v>
      </c>
      <c r="F6808" t="s">
        <v>18882</v>
      </c>
      <c r="G6808" t="s">
        <v>215</v>
      </c>
      <c r="H6808" t="s">
        <v>187</v>
      </c>
      <c r="I6808" t="s">
        <v>136</v>
      </c>
      <c r="J6808" t="s">
        <v>137</v>
      </c>
      <c r="K6808" t="s">
        <v>138</v>
      </c>
      <c r="L6808" t="s">
        <v>18883</v>
      </c>
      <c r="M6808" t="s">
        <v>18884</v>
      </c>
      <c r="N6808">
        <v>2.409166666</v>
      </c>
      <c r="O6808">
        <v>0</v>
      </c>
      <c r="P6808">
        <v>0</v>
      </c>
      <c r="Q6808">
        <v>0</v>
      </c>
      <c r="R6808">
        <v>0</v>
      </c>
      <c r="S6808">
        <v>0</v>
      </c>
      <c r="T6808">
        <v>24</v>
      </c>
      <c r="U6808">
        <v>0</v>
      </c>
      <c r="V6808">
        <v>0</v>
      </c>
      <c r="W6808">
        <v>0</v>
      </c>
      <c r="X6808">
        <v>0</v>
      </c>
      <c r="Y6808">
        <v>0</v>
      </c>
      <c r="Z6808">
        <v>0</v>
      </c>
      <c r="AA6808">
        <v>0</v>
      </c>
      <c r="AB6808">
        <v>40.719163693772103</v>
      </c>
      <c r="AC6808">
        <v>0</v>
      </c>
      <c r="AD6808">
        <v>0</v>
      </c>
      <c r="AE6808">
        <v>40.719163693772103</v>
      </c>
    </row>
    <row r="6809" spans="1:31" x14ac:dyDescent="0.3">
      <c r="A6809">
        <v>2687776</v>
      </c>
      <c r="B6809">
        <v>1</v>
      </c>
      <c r="C6809" t="s">
        <v>81</v>
      </c>
      <c r="D6809" t="s">
        <v>118</v>
      </c>
      <c r="E6809" t="s">
        <v>213</v>
      </c>
      <c r="F6809" t="s">
        <v>18885</v>
      </c>
      <c r="G6809" t="s">
        <v>147</v>
      </c>
      <c r="H6809" t="s">
        <v>187</v>
      </c>
      <c r="I6809" t="s">
        <v>136</v>
      </c>
      <c r="J6809" t="s">
        <v>3</v>
      </c>
      <c r="K6809" t="s">
        <v>138</v>
      </c>
      <c r="L6809" t="s">
        <v>18886</v>
      </c>
      <c r="M6809" t="s">
        <v>18887</v>
      </c>
      <c r="N6809">
        <v>1.946666666</v>
      </c>
      <c r="O6809">
        <v>0</v>
      </c>
      <c r="P6809">
        <v>11</v>
      </c>
      <c r="Q6809">
        <v>0</v>
      </c>
      <c r="R6809">
        <v>0</v>
      </c>
      <c r="S6809">
        <v>0</v>
      </c>
      <c r="T6809">
        <v>0</v>
      </c>
      <c r="U6809">
        <v>0</v>
      </c>
      <c r="V6809">
        <v>0</v>
      </c>
      <c r="W6809">
        <v>0</v>
      </c>
      <c r="X6809">
        <v>3.4430764123819988</v>
      </c>
      <c r="Y6809">
        <v>0</v>
      </c>
      <c r="Z6809">
        <v>0</v>
      </c>
      <c r="AA6809">
        <v>0</v>
      </c>
      <c r="AB6809">
        <v>0</v>
      </c>
      <c r="AC6809">
        <v>0</v>
      </c>
      <c r="AD6809">
        <v>0</v>
      </c>
      <c r="AE6809">
        <v>3.4430764123819988</v>
      </c>
    </row>
    <row r="6810" spans="1:31" x14ac:dyDescent="0.3">
      <c r="A6810">
        <v>2688305</v>
      </c>
      <c r="B6810">
        <v>1</v>
      </c>
      <c r="C6810" t="s">
        <v>80</v>
      </c>
      <c r="D6810" t="s">
        <v>93</v>
      </c>
      <c r="E6810" t="s">
        <v>244</v>
      </c>
      <c r="F6810" t="s">
        <v>18888</v>
      </c>
      <c r="G6810" t="s">
        <v>409</v>
      </c>
      <c r="H6810" t="s">
        <v>187</v>
      </c>
      <c r="I6810" t="s">
        <v>136</v>
      </c>
      <c r="J6810" t="s">
        <v>137</v>
      </c>
      <c r="K6810" t="s">
        <v>138</v>
      </c>
      <c r="L6810" t="s">
        <v>18889</v>
      </c>
      <c r="M6810" t="s">
        <v>18890</v>
      </c>
      <c r="N6810">
        <v>0.104444444</v>
      </c>
      <c r="O6810">
        <v>0</v>
      </c>
      <c r="P6810">
        <v>5</v>
      </c>
      <c r="Q6810">
        <v>0</v>
      </c>
      <c r="R6810">
        <v>1</v>
      </c>
      <c r="S6810">
        <v>0</v>
      </c>
      <c r="T6810">
        <v>12</v>
      </c>
      <c r="U6810">
        <v>0</v>
      </c>
      <c r="V6810">
        <v>0</v>
      </c>
      <c r="W6810">
        <v>0</v>
      </c>
      <c r="X6810">
        <v>0.22566044619902179</v>
      </c>
      <c r="Y6810">
        <v>0</v>
      </c>
      <c r="Z6810">
        <v>8.9082262753808442E-2</v>
      </c>
      <c r="AA6810">
        <v>0</v>
      </c>
      <c r="AB6810">
        <v>2.1171211807406296</v>
      </c>
      <c r="AC6810">
        <v>0</v>
      </c>
      <c r="AD6810">
        <v>0</v>
      </c>
      <c r="AE6810">
        <v>2.4318638896934597</v>
      </c>
    </row>
    <row r="6811" spans="1:31" x14ac:dyDescent="0.3">
      <c r="A6811">
        <v>2689638</v>
      </c>
      <c r="B6811">
        <v>1</v>
      </c>
      <c r="C6811" t="s">
        <v>80</v>
      </c>
      <c r="D6811" t="s">
        <v>97</v>
      </c>
      <c r="E6811" t="s">
        <v>184</v>
      </c>
      <c r="F6811" t="s">
        <v>1167</v>
      </c>
      <c r="G6811" t="s">
        <v>346</v>
      </c>
      <c r="H6811" t="s">
        <v>187</v>
      </c>
      <c r="I6811" t="s">
        <v>136</v>
      </c>
      <c r="J6811" t="s">
        <v>137</v>
      </c>
      <c r="K6811" t="s">
        <v>166</v>
      </c>
      <c r="L6811" t="s">
        <v>18891</v>
      </c>
      <c r="M6811" t="s">
        <v>18892</v>
      </c>
      <c r="N6811">
        <v>7.4847222220000003</v>
      </c>
      <c r="O6811">
        <v>0</v>
      </c>
      <c r="P6811">
        <v>150</v>
      </c>
      <c r="Q6811">
        <v>0</v>
      </c>
      <c r="R6811">
        <v>0</v>
      </c>
      <c r="S6811">
        <v>0</v>
      </c>
      <c r="T6811">
        <v>17</v>
      </c>
      <c r="U6811">
        <v>0</v>
      </c>
      <c r="V6811">
        <v>0</v>
      </c>
      <c r="W6811">
        <v>0</v>
      </c>
      <c r="X6811">
        <v>159.8889060224144</v>
      </c>
      <c r="Y6811">
        <v>0</v>
      </c>
      <c r="Z6811">
        <v>0</v>
      </c>
      <c r="AA6811">
        <v>0</v>
      </c>
      <c r="AB6811">
        <v>100.69881482391867</v>
      </c>
      <c r="AC6811">
        <v>0</v>
      </c>
      <c r="AD6811">
        <v>0</v>
      </c>
      <c r="AE6811">
        <v>260.58772084633307</v>
      </c>
    </row>
    <row r="6812" spans="1:31" x14ac:dyDescent="0.3">
      <c r="A6812">
        <v>2689641</v>
      </c>
      <c r="B6812">
        <v>1</v>
      </c>
      <c r="C6812" t="s">
        <v>81</v>
      </c>
      <c r="D6812" t="s">
        <v>120</v>
      </c>
      <c r="E6812" t="s">
        <v>244</v>
      </c>
      <c r="F6812" t="s">
        <v>18893</v>
      </c>
      <c r="G6812" t="s">
        <v>409</v>
      </c>
      <c r="H6812" t="s">
        <v>187</v>
      </c>
      <c r="I6812" t="s">
        <v>136</v>
      </c>
      <c r="J6812" t="s">
        <v>137</v>
      </c>
      <c r="K6812" t="s">
        <v>138</v>
      </c>
      <c r="L6812" t="s">
        <v>18894</v>
      </c>
      <c r="M6812" t="s">
        <v>18895</v>
      </c>
      <c r="N6812">
        <v>0.158611111</v>
      </c>
      <c r="O6812">
        <v>0</v>
      </c>
      <c r="P6812">
        <v>212</v>
      </c>
      <c r="Q6812">
        <v>0</v>
      </c>
      <c r="R6812">
        <v>7</v>
      </c>
      <c r="S6812">
        <v>0</v>
      </c>
      <c r="T6812">
        <v>61</v>
      </c>
      <c r="U6812">
        <v>0</v>
      </c>
      <c r="V6812">
        <v>0</v>
      </c>
      <c r="W6812">
        <v>0</v>
      </c>
      <c r="X6812">
        <v>4.3084772164360325</v>
      </c>
      <c r="Y6812">
        <v>0</v>
      </c>
      <c r="Z6812">
        <v>0.24292590997827354</v>
      </c>
      <c r="AA6812">
        <v>0</v>
      </c>
      <c r="AB6812">
        <v>7.2130918797627848</v>
      </c>
      <c r="AC6812">
        <v>0</v>
      </c>
      <c r="AD6812">
        <v>0</v>
      </c>
      <c r="AE6812">
        <v>11.764495006177091</v>
      </c>
    </row>
    <row r="6813" spans="1:31" x14ac:dyDescent="0.3">
      <c r="A6813">
        <v>2689638</v>
      </c>
      <c r="B6813">
        <v>2</v>
      </c>
      <c r="C6813" t="s">
        <v>80</v>
      </c>
      <c r="D6813" t="s">
        <v>97</v>
      </c>
      <c r="E6813" t="s">
        <v>244</v>
      </c>
      <c r="F6813" t="s">
        <v>1773</v>
      </c>
      <c r="G6813" t="s">
        <v>346</v>
      </c>
      <c r="H6813" t="s">
        <v>187</v>
      </c>
      <c r="I6813" t="s">
        <v>136</v>
      </c>
      <c r="J6813" t="s">
        <v>137</v>
      </c>
      <c r="K6813" t="s">
        <v>166</v>
      </c>
      <c r="L6813" t="s">
        <v>18892</v>
      </c>
      <c r="M6813" t="s">
        <v>18896</v>
      </c>
      <c r="N6813">
        <v>6.25E-2</v>
      </c>
      <c r="O6813">
        <v>0</v>
      </c>
      <c r="P6813">
        <v>280</v>
      </c>
      <c r="Q6813">
        <v>0</v>
      </c>
      <c r="R6813">
        <v>2</v>
      </c>
      <c r="S6813">
        <v>0</v>
      </c>
      <c r="T6813">
        <v>34</v>
      </c>
      <c r="U6813">
        <v>0</v>
      </c>
      <c r="V6813">
        <v>0</v>
      </c>
      <c r="W6813">
        <v>0</v>
      </c>
      <c r="X6813">
        <v>2.4915051647289634</v>
      </c>
      <c r="Y6813">
        <v>0</v>
      </c>
      <c r="Z6813">
        <v>2.0334443173799999E-2</v>
      </c>
      <c r="AA6813">
        <v>0</v>
      </c>
      <c r="AB6813">
        <v>1.3775925770428248</v>
      </c>
      <c r="AC6813">
        <v>0</v>
      </c>
      <c r="AD6813">
        <v>0</v>
      </c>
      <c r="AE6813">
        <v>3.889432184945588</v>
      </c>
    </row>
    <row r="6814" spans="1:31" x14ac:dyDescent="0.3">
      <c r="A6814">
        <v>2691091</v>
      </c>
      <c r="B6814">
        <v>1</v>
      </c>
      <c r="C6814" t="s">
        <v>80</v>
      </c>
      <c r="D6814" t="s">
        <v>107</v>
      </c>
      <c r="E6814" t="s">
        <v>244</v>
      </c>
      <c r="F6814" t="s">
        <v>18897</v>
      </c>
      <c r="G6814" t="s">
        <v>409</v>
      </c>
      <c r="H6814" t="s">
        <v>187</v>
      </c>
      <c r="I6814" t="s">
        <v>136</v>
      </c>
      <c r="J6814" t="s">
        <v>137</v>
      </c>
      <c r="K6814" t="s">
        <v>138</v>
      </c>
      <c r="L6814" t="s">
        <v>18898</v>
      </c>
      <c r="M6814" t="s">
        <v>18899</v>
      </c>
      <c r="N6814">
        <v>6.25E-2</v>
      </c>
      <c r="O6814">
        <v>0</v>
      </c>
      <c r="P6814">
        <v>62</v>
      </c>
      <c r="Q6814">
        <v>0</v>
      </c>
      <c r="R6814">
        <v>8</v>
      </c>
      <c r="S6814">
        <v>0</v>
      </c>
      <c r="T6814">
        <v>54</v>
      </c>
      <c r="U6814">
        <v>0</v>
      </c>
      <c r="V6814">
        <v>0</v>
      </c>
      <c r="W6814">
        <v>0</v>
      </c>
      <c r="X6814">
        <v>0.67931308999920015</v>
      </c>
      <c r="Y6814">
        <v>0</v>
      </c>
      <c r="Z6814">
        <v>0.33916149350899999</v>
      </c>
      <c r="AA6814">
        <v>0</v>
      </c>
      <c r="AB6814">
        <v>2.9147235383387251</v>
      </c>
      <c r="AC6814">
        <v>0</v>
      </c>
      <c r="AD6814">
        <v>0</v>
      </c>
      <c r="AE6814">
        <v>3.9331981218469254</v>
      </c>
    </row>
    <row r="6815" spans="1:31" x14ac:dyDescent="0.3">
      <c r="A6815">
        <v>2691091</v>
      </c>
      <c r="B6815">
        <v>2</v>
      </c>
      <c r="C6815" t="s">
        <v>80</v>
      </c>
      <c r="D6815" t="s">
        <v>107</v>
      </c>
      <c r="E6815" t="s">
        <v>184</v>
      </c>
      <c r="F6815" t="s">
        <v>18900</v>
      </c>
      <c r="G6815" t="s">
        <v>409</v>
      </c>
      <c r="H6815" t="s">
        <v>187</v>
      </c>
      <c r="I6815" t="s">
        <v>136</v>
      </c>
      <c r="J6815" t="s">
        <v>137</v>
      </c>
      <c r="K6815" t="s">
        <v>138</v>
      </c>
      <c r="L6815" t="s">
        <v>18899</v>
      </c>
      <c r="M6815" t="s">
        <v>18901</v>
      </c>
      <c r="N6815">
        <v>0.88305555499999999</v>
      </c>
      <c r="O6815">
        <v>0</v>
      </c>
      <c r="P6815">
        <v>3</v>
      </c>
      <c r="Q6815">
        <v>0</v>
      </c>
      <c r="R6815">
        <v>5</v>
      </c>
      <c r="S6815">
        <v>0</v>
      </c>
      <c r="T6815">
        <v>2</v>
      </c>
      <c r="U6815">
        <v>0</v>
      </c>
      <c r="V6815">
        <v>0</v>
      </c>
      <c r="W6815">
        <v>0</v>
      </c>
      <c r="X6815">
        <v>0.38058929318574236</v>
      </c>
      <c r="Y6815">
        <v>0</v>
      </c>
      <c r="Z6815">
        <v>2.3358187470691951</v>
      </c>
      <c r="AA6815">
        <v>0</v>
      </c>
      <c r="AB6815">
        <v>0.55803231878893866</v>
      </c>
      <c r="AC6815">
        <v>0</v>
      </c>
      <c r="AD6815">
        <v>0</v>
      </c>
      <c r="AE6815">
        <v>3.2744403590438762</v>
      </c>
    </row>
    <row r="6816" spans="1:31" x14ac:dyDescent="0.3">
      <c r="A6816">
        <v>2691836</v>
      </c>
      <c r="B6816">
        <v>1</v>
      </c>
      <c r="C6816" t="s">
        <v>80</v>
      </c>
      <c r="D6816" t="s">
        <v>110</v>
      </c>
      <c r="E6816" t="s">
        <v>213</v>
      </c>
      <c r="F6816" t="s">
        <v>18902</v>
      </c>
      <c r="G6816" t="s">
        <v>147</v>
      </c>
      <c r="H6816" t="s">
        <v>187</v>
      </c>
      <c r="I6816" t="s">
        <v>136</v>
      </c>
      <c r="J6816" t="s">
        <v>3</v>
      </c>
      <c r="K6816" t="s">
        <v>138</v>
      </c>
      <c r="L6816" t="s">
        <v>18903</v>
      </c>
      <c r="M6816" t="s">
        <v>18904</v>
      </c>
      <c r="N6816">
        <v>3.361111111</v>
      </c>
      <c r="O6816">
        <v>0</v>
      </c>
      <c r="P6816">
        <v>8</v>
      </c>
      <c r="Q6816">
        <v>0</v>
      </c>
      <c r="R6816">
        <v>0</v>
      </c>
      <c r="S6816">
        <v>0</v>
      </c>
      <c r="T6816">
        <v>1</v>
      </c>
      <c r="U6816">
        <v>0</v>
      </c>
      <c r="V6816">
        <v>0</v>
      </c>
      <c r="W6816">
        <v>0</v>
      </c>
      <c r="X6816">
        <v>6.765360599703989</v>
      </c>
      <c r="Y6816">
        <v>0</v>
      </c>
      <c r="Z6816">
        <v>0</v>
      </c>
      <c r="AA6816">
        <v>0</v>
      </c>
      <c r="AB6816">
        <v>0</v>
      </c>
      <c r="AC6816">
        <v>0</v>
      </c>
      <c r="AD6816">
        <v>0</v>
      </c>
      <c r="AE6816">
        <v>6.765360599703989</v>
      </c>
    </row>
    <row r="6817" spans="1:31" x14ac:dyDescent="0.3">
      <c r="A6817">
        <v>2693198</v>
      </c>
      <c r="B6817">
        <v>1</v>
      </c>
      <c r="C6817" t="s">
        <v>80</v>
      </c>
      <c r="D6817" t="s">
        <v>94</v>
      </c>
      <c r="E6817" t="s">
        <v>213</v>
      </c>
      <c r="F6817" t="s">
        <v>18905</v>
      </c>
      <c r="G6817" t="s">
        <v>688</v>
      </c>
      <c r="H6817" t="s">
        <v>187</v>
      </c>
      <c r="I6817" t="s">
        <v>136</v>
      </c>
      <c r="J6817" t="s">
        <v>137</v>
      </c>
      <c r="K6817" t="s">
        <v>138</v>
      </c>
      <c r="L6817" t="s">
        <v>18906</v>
      </c>
      <c r="M6817" t="s">
        <v>10376</v>
      </c>
      <c r="N6817">
        <v>2.278611111</v>
      </c>
      <c r="O6817">
        <v>0</v>
      </c>
      <c r="P6817">
        <v>1</v>
      </c>
      <c r="Q6817">
        <v>0</v>
      </c>
      <c r="R6817">
        <v>0</v>
      </c>
      <c r="S6817">
        <v>0</v>
      </c>
      <c r="T6817">
        <v>0</v>
      </c>
      <c r="U6817">
        <v>0</v>
      </c>
      <c r="V6817">
        <v>0</v>
      </c>
      <c r="W6817">
        <v>0</v>
      </c>
      <c r="X6817">
        <v>1.8216871455746932</v>
      </c>
      <c r="Y6817">
        <v>0</v>
      </c>
      <c r="Z6817">
        <v>0</v>
      </c>
      <c r="AA6817">
        <v>0</v>
      </c>
      <c r="AB6817">
        <v>0</v>
      </c>
      <c r="AC6817">
        <v>0</v>
      </c>
      <c r="AD6817">
        <v>0</v>
      </c>
      <c r="AE6817">
        <v>1.8216871455746932</v>
      </c>
    </row>
    <row r="6818" spans="1:31" x14ac:dyDescent="0.3">
      <c r="A6818">
        <v>2693545</v>
      </c>
      <c r="B6818">
        <v>1</v>
      </c>
      <c r="C6818" t="s">
        <v>80</v>
      </c>
      <c r="D6818" t="s">
        <v>94</v>
      </c>
      <c r="E6818" t="s">
        <v>244</v>
      </c>
      <c r="F6818" t="s">
        <v>18907</v>
      </c>
      <c r="G6818" t="s">
        <v>409</v>
      </c>
      <c r="H6818" t="s">
        <v>187</v>
      </c>
      <c r="I6818" t="s">
        <v>136</v>
      </c>
      <c r="J6818" t="s">
        <v>137</v>
      </c>
      <c r="K6818" t="s">
        <v>138</v>
      </c>
      <c r="L6818" t="s">
        <v>10745</v>
      </c>
      <c r="M6818" t="s">
        <v>18908</v>
      </c>
      <c r="N6818">
        <v>0.266666666</v>
      </c>
      <c r="O6818">
        <v>0</v>
      </c>
      <c r="P6818">
        <v>30</v>
      </c>
      <c r="Q6818">
        <v>0</v>
      </c>
      <c r="R6818">
        <v>19</v>
      </c>
      <c r="S6818">
        <v>0</v>
      </c>
      <c r="T6818">
        <v>10</v>
      </c>
      <c r="U6818">
        <v>0</v>
      </c>
      <c r="V6818">
        <v>0</v>
      </c>
      <c r="W6818">
        <v>0</v>
      </c>
      <c r="X6818">
        <v>1.0751329549978133</v>
      </c>
      <c r="Y6818">
        <v>0</v>
      </c>
      <c r="Z6818">
        <v>0.85811760095317324</v>
      </c>
      <c r="AA6818">
        <v>0</v>
      </c>
      <c r="AB6818">
        <v>0.70632076788186671</v>
      </c>
      <c r="AC6818">
        <v>0</v>
      </c>
      <c r="AD6818">
        <v>0</v>
      </c>
      <c r="AE6818">
        <v>2.6395713238328531</v>
      </c>
    </row>
    <row r="6819" spans="1:31" x14ac:dyDescent="0.3">
      <c r="A6819">
        <v>2693973</v>
      </c>
      <c r="B6819">
        <v>1</v>
      </c>
      <c r="C6819" t="s">
        <v>80</v>
      </c>
      <c r="D6819" t="s">
        <v>97</v>
      </c>
      <c r="E6819" t="s">
        <v>244</v>
      </c>
      <c r="F6819" t="s">
        <v>18909</v>
      </c>
      <c r="G6819" t="s">
        <v>409</v>
      </c>
      <c r="H6819" t="s">
        <v>187</v>
      </c>
      <c r="I6819" t="s">
        <v>136</v>
      </c>
      <c r="J6819" t="s">
        <v>137</v>
      </c>
      <c r="K6819" t="s">
        <v>138</v>
      </c>
      <c r="L6819" t="s">
        <v>18910</v>
      </c>
      <c r="M6819" t="s">
        <v>18911</v>
      </c>
      <c r="N6819">
        <v>0.28027777700000001</v>
      </c>
      <c r="O6819">
        <v>0</v>
      </c>
      <c r="P6819">
        <v>283</v>
      </c>
      <c r="Q6819">
        <v>0</v>
      </c>
      <c r="R6819">
        <v>1</v>
      </c>
      <c r="S6819">
        <v>0</v>
      </c>
      <c r="T6819">
        <v>28</v>
      </c>
      <c r="U6819">
        <v>0</v>
      </c>
      <c r="V6819">
        <v>0</v>
      </c>
      <c r="W6819">
        <v>0</v>
      </c>
      <c r="X6819">
        <v>17.741609293742009</v>
      </c>
      <c r="Y6819">
        <v>0</v>
      </c>
      <c r="Z6819">
        <v>0.10852505150461716</v>
      </c>
      <c r="AA6819">
        <v>0</v>
      </c>
      <c r="AB6819">
        <v>15.965012104073088</v>
      </c>
      <c r="AC6819">
        <v>0</v>
      </c>
      <c r="AD6819">
        <v>0</v>
      </c>
      <c r="AE6819">
        <v>33.815146449319712</v>
      </c>
    </row>
    <row r="6820" spans="1:31" x14ac:dyDescent="0.3">
      <c r="A6820">
        <v>2694268</v>
      </c>
      <c r="B6820">
        <v>1</v>
      </c>
      <c r="C6820" t="s">
        <v>80</v>
      </c>
      <c r="D6820" t="s">
        <v>89</v>
      </c>
      <c r="E6820" t="s">
        <v>428</v>
      </c>
      <c r="F6820" t="s">
        <v>18912</v>
      </c>
      <c r="G6820" t="s">
        <v>147</v>
      </c>
      <c r="H6820" t="s">
        <v>187</v>
      </c>
      <c r="I6820" t="s">
        <v>136</v>
      </c>
      <c r="J6820" t="s">
        <v>3</v>
      </c>
      <c r="K6820" t="s">
        <v>138</v>
      </c>
      <c r="L6820" t="s">
        <v>18913</v>
      </c>
      <c r="M6820" t="s">
        <v>18914</v>
      </c>
      <c r="N6820">
        <v>2.625555555</v>
      </c>
      <c r="O6820">
        <v>0</v>
      </c>
      <c r="P6820">
        <v>12</v>
      </c>
      <c r="Q6820">
        <v>0</v>
      </c>
      <c r="R6820">
        <v>0</v>
      </c>
      <c r="S6820">
        <v>0</v>
      </c>
      <c r="T6820">
        <v>2</v>
      </c>
      <c r="U6820">
        <v>0</v>
      </c>
      <c r="V6820">
        <v>0</v>
      </c>
      <c r="W6820">
        <v>0</v>
      </c>
      <c r="X6820">
        <v>10.908169700691049</v>
      </c>
      <c r="Y6820">
        <v>0</v>
      </c>
      <c r="Z6820">
        <v>0</v>
      </c>
      <c r="AA6820">
        <v>0</v>
      </c>
      <c r="AB6820">
        <v>0.37616723610423092</v>
      </c>
      <c r="AC6820">
        <v>0</v>
      </c>
      <c r="AD6820">
        <v>0</v>
      </c>
      <c r="AE6820">
        <v>11.284336936795279</v>
      </c>
    </row>
    <row r="6821" spans="1:31" x14ac:dyDescent="0.3">
      <c r="A6821">
        <v>2695647</v>
      </c>
      <c r="B6821">
        <v>1</v>
      </c>
      <c r="C6821" t="s">
        <v>80</v>
      </c>
      <c r="D6821" t="s">
        <v>104</v>
      </c>
      <c r="E6821" t="s">
        <v>244</v>
      </c>
      <c r="F6821" t="s">
        <v>18915</v>
      </c>
      <c r="G6821" t="s">
        <v>409</v>
      </c>
      <c r="H6821" t="s">
        <v>187</v>
      </c>
      <c r="I6821" t="s">
        <v>136</v>
      </c>
      <c r="J6821" t="s">
        <v>137</v>
      </c>
      <c r="K6821" t="s">
        <v>138</v>
      </c>
      <c r="L6821" t="s">
        <v>18916</v>
      </c>
      <c r="M6821" t="s">
        <v>18917</v>
      </c>
      <c r="N6821">
        <v>9.7222221999999997E-2</v>
      </c>
      <c r="O6821">
        <v>0</v>
      </c>
      <c r="P6821">
        <v>129</v>
      </c>
      <c r="Q6821">
        <v>0</v>
      </c>
      <c r="R6821">
        <v>5</v>
      </c>
      <c r="S6821">
        <v>0</v>
      </c>
      <c r="T6821">
        <v>15</v>
      </c>
      <c r="U6821">
        <v>0</v>
      </c>
      <c r="V6821">
        <v>0</v>
      </c>
      <c r="W6821">
        <v>0</v>
      </c>
      <c r="X6821">
        <v>2.1589765808361339</v>
      </c>
      <c r="Y6821">
        <v>0</v>
      </c>
      <c r="Z6821">
        <v>0.25305478790433333</v>
      </c>
      <c r="AA6821">
        <v>0</v>
      </c>
      <c r="AB6821">
        <v>0.68649369539848626</v>
      </c>
      <c r="AC6821">
        <v>0</v>
      </c>
      <c r="AD6821">
        <v>0</v>
      </c>
      <c r="AE6821">
        <v>3.0985250641389537</v>
      </c>
    </row>
    <row r="6822" spans="1:31" x14ac:dyDescent="0.3">
      <c r="A6822">
        <v>2697472</v>
      </c>
      <c r="B6822">
        <v>1</v>
      </c>
      <c r="C6822" t="s">
        <v>80</v>
      </c>
      <c r="D6822" t="s">
        <v>97</v>
      </c>
      <c r="E6822" t="s">
        <v>244</v>
      </c>
      <c r="F6822" t="s">
        <v>1773</v>
      </c>
      <c r="G6822" t="s">
        <v>409</v>
      </c>
      <c r="H6822" t="s">
        <v>187</v>
      </c>
      <c r="I6822" t="s">
        <v>136</v>
      </c>
      <c r="J6822" t="s">
        <v>137</v>
      </c>
      <c r="K6822" t="s">
        <v>138</v>
      </c>
      <c r="L6822" t="s">
        <v>18918</v>
      </c>
      <c r="M6822" t="s">
        <v>18919</v>
      </c>
      <c r="N6822">
        <v>0.17</v>
      </c>
      <c r="O6822">
        <v>0</v>
      </c>
      <c r="P6822">
        <v>280</v>
      </c>
      <c r="Q6822">
        <v>0</v>
      </c>
      <c r="R6822">
        <v>2</v>
      </c>
      <c r="S6822">
        <v>0</v>
      </c>
      <c r="T6822">
        <v>34</v>
      </c>
      <c r="U6822">
        <v>0</v>
      </c>
      <c r="V6822">
        <v>0</v>
      </c>
      <c r="W6822">
        <v>0</v>
      </c>
      <c r="X6822">
        <v>7.429987959996506</v>
      </c>
      <c r="Y6822">
        <v>0</v>
      </c>
      <c r="Z6822">
        <v>6.3383361165971E-2</v>
      </c>
      <c r="AA6822">
        <v>0</v>
      </c>
      <c r="AB6822">
        <v>2.8467506721014408</v>
      </c>
      <c r="AC6822">
        <v>0</v>
      </c>
      <c r="AD6822">
        <v>0</v>
      </c>
      <c r="AE6822">
        <v>10.340121993263917</v>
      </c>
    </row>
    <row r="6823" spans="1:31" x14ac:dyDescent="0.3">
      <c r="A6823">
        <v>2697507</v>
      </c>
      <c r="B6823">
        <v>1</v>
      </c>
      <c r="C6823" t="s">
        <v>81</v>
      </c>
      <c r="D6823" t="s">
        <v>121</v>
      </c>
      <c r="E6823" t="s">
        <v>244</v>
      </c>
      <c r="F6823" t="s">
        <v>3763</v>
      </c>
      <c r="G6823" t="s">
        <v>409</v>
      </c>
      <c r="H6823" t="s">
        <v>187</v>
      </c>
      <c r="I6823" t="s">
        <v>136</v>
      </c>
      <c r="J6823" t="s">
        <v>137</v>
      </c>
      <c r="K6823" t="s">
        <v>138</v>
      </c>
      <c r="L6823" t="s">
        <v>18920</v>
      </c>
      <c r="M6823" t="s">
        <v>18921</v>
      </c>
      <c r="N6823">
        <v>0.21333333300000001</v>
      </c>
      <c r="O6823">
        <v>0</v>
      </c>
      <c r="P6823">
        <v>180</v>
      </c>
      <c r="Q6823">
        <v>0</v>
      </c>
      <c r="R6823">
        <v>1</v>
      </c>
      <c r="S6823">
        <v>0</v>
      </c>
      <c r="T6823">
        <v>6</v>
      </c>
      <c r="U6823">
        <v>0</v>
      </c>
      <c r="V6823">
        <v>0</v>
      </c>
      <c r="W6823">
        <v>0</v>
      </c>
      <c r="X6823">
        <v>4.8983177768112212</v>
      </c>
      <c r="Y6823">
        <v>0</v>
      </c>
      <c r="Z6823">
        <v>7.4258189764266676E-3</v>
      </c>
      <c r="AA6823">
        <v>0</v>
      </c>
      <c r="AB6823">
        <v>0.39674601663577597</v>
      </c>
      <c r="AC6823">
        <v>0</v>
      </c>
      <c r="AD6823">
        <v>0</v>
      </c>
      <c r="AE6823">
        <v>5.3024896124234235</v>
      </c>
    </row>
    <row r="6824" spans="1:31" x14ac:dyDescent="0.3">
      <c r="A6824">
        <v>2698497</v>
      </c>
      <c r="B6824">
        <v>1</v>
      </c>
      <c r="C6824" t="s">
        <v>81</v>
      </c>
      <c r="D6824" t="s">
        <v>126</v>
      </c>
      <c r="E6824" t="s">
        <v>244</v>
      </c>
      <c r="F6824" t="s">
        <v>18922</v>
      </c>
      <c r="G6824" t="s">
        <v>409</v>
      </c>
      <c r="H6824" t="s">
        <v>187</v>
      </c>
      <c r="I6824" t="s">
        <v>136</v>
      </c>
      <c r="J6824" t="s">
        <v>137</v>
      </c>
      <c r="K6824" t="s">
        <v>138</v>
      </c>
      <c r="L6824" t="s">
        <v>18923</v>
      </c>
      <c r="M6824" t="s">
        <v>18924</v>
      </c>
      <c r="N6824">
        <v>0.3</v>
      </c>
      <c r="O6824">
        <v>0</v>
      </c>
      <c r="P6824">
        <v>58</v>
      </c>
      <c r="Q6824">
        <v>0</v>
      </c>
      <c r="R6824">
        <v>14</v>
      </c>
      <c r="S6824">
        <v>0</v>
      </c>
      <c r="T6824">
        <v>1</v>
      </c>
      <c r="U6824">
        <v>0</v>
      </c>
      <c r="V6824">
        <v>0</v>
      </c>
      <c r="W6824">
        <v>0</v>
      </c>
      <c r="X6824">
        <v>1.2944042159501754</v>
      </c>
      <c r="Y6824">
        <v>0</v>
      </c>
      <c r="Z6824">
        <v>1.8535321713456905</v>
      </c>
      <c r="AA6824">
        <v>0</v>
      </c>
      <c r="AB6824">
        <v>0</v>
      </c>
      <c r="AC6824">
        <v>0</v>
      </c>
      <c r="AD6824">
        <v>0</v>
      </c>
      <c r="AE6824">
        <v>3.1479363872958661</v>
      </c>
    </row>
    <row r="6825" spans="1:31" x14ac:dyDescent="0.3">
      <c r="A6825">
        <v>2698547</v>
      </c>
      <c r="B6825">
        <v>1</v>
      </c>
      <c r="C6825" t="s">
        <v>80</v>
      </c>
      <c r="D6825" t="s">
        <v>104</v>
      </c>
      <c r="E6825" t="s">
        <v>244</v>
      </c>
      <c r="F6825" t="s">
        <v>18925</v>
      </c>
      <c r="G6825" t="s">
        <v>409</v>
      </c>
      <c r="H6825" t="s">
        <v>187</v>
      </c>
      <c r="I6825" t="s">
        <v>136</v>
      </c>
      <c r="J6825" t="s">
        <v>137</v>
      </c>
      <c r="K6825" t="s">
        <v>138</v>
      </c>
      <c r="L6825" t="s">
        <v>18926</v>
      </c>
      <c r="M6825" t="s">
        <v>18927</v>
      </c>
      <c r="N6825">
        <v>0.24444444400000001</v>
      </c>
      <c r="O6825">
        <v>0</v>
      </c>
      <c r="P6825">
        <v>67</v>
      </c>
      <c r="Q6825">
        <v>0</v>
      </c>
      <c r="R6825">
        <v>1</v>
      </c>
      <c r="S6825">
        <v>0</v>
      </c>
      <c r="T6825">
        <v>5</v>
      </c>
      <c r="U6825">
        <v>0</v>
      </c>
      <c r="V6825">
        <v>0</v>
      </c>
      <c r="W6825">
        <v>0</v>
      </c>
      <c r="X6825">
        <v>3.1670641731280442</v>
      </c>
      <c r="Y6825">
        <v>0</v>
      </c>
      <c r="Z6825">
        <v>0.65754474286015774</v>
      </c>
      <c r="AA6825">
        <v>0</v>
      </c>
      <c r="AB6825">
        <v>5.6562087333986662E-2</v>
      </c>
      <c r="AC6825">
        <v>0</v>
      </c>
      <c r="AD6825">
        <v>0</v>
      </c>
      <c r="AE6825">
        <v>3.8811710033221889</v>
      </c>
    </row>
    <row r="6826" spans="1:31" x14ac:dyDescent="0.3">
      <c r="A6826">
        <v>2700350</v>
      </c>
      <c r="B6826">
        <v>1</v>
      </c>
      <c r="C6826" t="s">
        <v>80</v>
      </c>
      <c r="D6826" t="s">
        <v>92</v>
      </c>
      <c r="E6826" t="s">
        <v>244</v>
      </c>
      <c r="F6826" t="s">
        <v>18928</v>
      </c>
      <c r="G6826" t="s">
        <v>409</v>
      </c>
      <c r="H6826" t="s">
        <v>187</v>
      </c>
      <c r="I6826" t="s">
        <v>136</v>
      </c>
      <c r="J6826" t="s">
        <v>137</v>
      </c>
      <c r="K6826" t="s">
        <v>138</v>
      </c>
      <c r="L6826" t="s">
        <v>18929</v>
      </c>
      <c r="M6826" t="s">
        <v>18930</v>
      </c>
      <c r="N6826">
        <v>0.258333333</v>
      </c>
      <c r="O6826">
        <v>0</v>
      </c>
      <c r="P6826">
        <v>98</v>
      </c>
      <c r="Q6826">
        <v>0</v>
      </c>
      <c r="R6826">
        <v>42</v>
      </c>
      <c r="S6826">
        <v>0</v>
      </c>
      <c r="T6826">
        <v>14</v>
      </c>
      <c r="U6826">
        <v>0</v>
      </c>
      <c r="V6826">
        <v>0</v>
      </c>
      <c r="W6826">
        <v>0</v>
      </c>
      <c r="X6826">
        <v>3.7466221364984307</v>
      </c>
      <c r="Y6826">
        <v>0</v>
      </c>
      <c r="Z6826">
        <v>2.3312001285560355</v>
      </c>
      <c r="AA6826">
        <v>0</v>
      </c>
      <c r="AB6826">
        <v>4.2143015091092861</v>
      </c>
      <c r="AC6826">
        <v>0</v>
      </c>
      <c r="AD6826">
        <v>0</v>
      </c>
      <c r="AE6826">
        <v>10.292123774163752</v>
      </c>
    </row>
    <row r="6827" spans="1:31" x14ac:dyDescent="0.3">
      <c r="A6827">
        <v>2700557</v>
      </c>
      <c r="B6827">
        <v>1</v>
      </c>
      <c r="C6827" t="s">
        <v>80</v>
      </c>
      <c r="D6827" t="s">
        <v>96</v>
      </c>
      <c r="E6827" t="s">
        <v>244</v>
      </c>
      <c r="F6827" t="s">
        <v>7706</v>
      </c>
      <c r="G6827" t="s">
        <v>409</v>
      </c>
      <c r="H6827" t="s">
        <v>187</v>
      </c>
      <c r="I6827" t="s">
        <v>136</v>
      </c>
      <c r="J6827" t="s">
        <v>137</v>
      </c>
      <c r="K6827" t="s">
        <v>138</v>
      </c>
      <c r="L6827" t="s">
        <v>18931</v>
      </c>
      <c r="M6827" t="s">
        <v>18932</v>
      </c>
      <c r="N6827">
        <v>0.329444444</v>
      </c>
      <c r="O6827">
        <v>0</v>
      </c>
      <c r="P6827">
        <v>168</v>
      </c>
      <c r="Q6827">
        <v>0</v>
      </c>
      <c r="R6827">
        <v>1</v>
      </c>
      <c r="S6827">
        <v>0</v>
      </c>
      <c r="T6827">
        <v>161</v>
      </c>
      <c r="U6827">
        <v>0</v>
      </c>
      <c r="V6827">
        <v>0</v>
      </c>
      <c r="W6827">
        <v>0</v>
      </c>
      <c r="X6827">
        <v>36.276346122985863</v>
      </c>
      <c r="Y6827">
        <v>0</v>
      </c>
      <c r="Z6827">
        <v>0</v>
      </c>
      <c r="AA6827">
        <v>0</v>
      </c>
      <c r="AB6827">
        <v>81.733635173053969</v>
      </c>
      <c r="AC6827">
        <v>0</v>
      </c>
      <c r="AD6827">
        <v>0</v>
      </c>
      <c r="AE6827">
        <v>118.00998129603983</v>
      </c>
    </row>
    <row r="6828" spans="1:31" x14ac:dyDescent="0.3">
      <c r="A6828">
        <v>2700598</v>
      </c>
      <c r="B6828">
        <v>1</v>
      </c>
      <c r="C6828" t="s">
        <v>80</v>
      </c>
      <c r="D6828" t="s">
        <v>82</v>
      </c>
      <c r="E6828" t="s">
        <v>213</v>
      </c>
      <c r="F6828" t="s">
        <v>18933</v>
      </c>
      <c r="G6828" t="s">
        <v>147</v>
      </c>
      <c r="H6828" t="s">
        <v>187</v>
      </c>
      <c r="I6828" t="s">
        <v>136</v>
      </c>
      <c r="J6828" t="s">
        <v>3</v>
      </c>
      <c r="K6828" t="s">
        <v>138</v>
      </c>
      <c r="L6828" t="s">
        <v>18934</v>
      </c>
      <c r="M6828" t="s">
        <v>18935</v>
      </c>
      <c r="N6828">
        <v>2.8316666659999998</v>
      </c>
      <c r="O6828">
        <v>0</v>
      </c>
      <c r="P6828">
        <v>0</v>
      </c>
      <c r="Q6828">
        <v>0</v>
      </c>
      <c r="R6828">
        <v>0</v>
      </c>
      <c r="S6828">
        <v>0</v>
      </c>
      <c r="T6828">
        <v>1</v>
      </c>
      <c r="U6828">
        <v>0</v>
      </c>
      <c r="V6828">
        <v>0</v>
      </c>
      <c r="W6828">
        <v>0</v>
      </c>
      <c r="X6828">
        <v>0</v>
      </c>
      <c r="Y6828">
        <v>0</v>
      </c>
      <c r="Z6828">
        <v>0</v>
      </c>
      <c r="AA6828">
        <v>0</v>
      </c>
      <c r="AB6828">
        <v>2.315007832863281</v>
      </c>
      <c r="AC6828">
        <v>0</v>
      </c>
      <c r="AD6828">
        <v>0</v>
      </c>
      <c r="AE6828">
        <v>2.315007832863281</v>
      </c>
    </row>
    <row r="6829" spans="1:31" x14ac:dyDescent="0.3">
      <c r="A6829">
        <v>2703091</v>
      </c>
      <c r="B6829">
        <v>1</v>
      </c>
      <c r="C6829" t="s">
        <v>80</v>
      </c>
      <c r="D6829" t="s">
        <v>82</v>
      </c>
      <c r="E6829" t="s">
        <v>244</v>
      </c>
      <c r="F6829" t="s">
        <v>18936</v>
      </c>
      <c r="G6829" t="s">
        <v>409</v>
      </c>
      <c r="H6829" t="s">
        <v>187</v>
      </c>
      <c r="I6829" t="s">
        <v>136</v>
      </c>
      <c r="J6829" t="s">
        <v>137</v>
      </c>
      <c r="K6829" t="s">
        <v>138</v>
      </c>
      <c r="L6829" t="s">
        <v>18937</v>
      </c>
      <c r="M6829" t="s">
        <v>18938</v>
      </c>
      <c r="N6829">
        <v>0.28166666600000001</v>
      </c>
      <c r="O6829">
        <v>0</v>
      </c>
      <c r="P6829">
        <v>320</v>
      </c>
      <c r="Q6829">
        <v>0</v>
      </c>
      <c r="R6829">
        <v>0</v>
      </c>
      <c r="S6829">
        <v>0</v>
      </c>
      <c r="T6829">
        <v>22</v>
      </c>
      <c r="U6829">
        <v>0</v>
      </c>
      <c r="V6829">
        <v>0</v>
      </c>
      <c r="W6829">
        <v>0</v>
      </c>
      <c r="X6829">
        <v>15.043407526701387</v>
      </c>
      <c r="Y6829">
        <v>0</v>
      </c>
      <c r="Z6829">
        <v>0</v>
      </c>
      <c r="AA6829">
        <v>0</v>
      </c>
      <c r="AB6829">
        <v>1.7065333489876224</v>
      </c>
      <c r="AC6829">
        <v>0</v>
      </c>
      <c r="AD6829">
        <v>0</v>
      </c>
      <c r="AE6829">
        <v>16.74994087568901</v>
      </c>
    </row>
    <row r="6830" spans="1:31" x14ac:dyDescent="0.3">
      <c r="A6830">
        <v>2703706</v>
      </c>
      <c r="B6830">
        <v>1</v>
      </c>
      <c r="C6830" t="s">
        <v>80</v>
      </c>
      <c r="D6830" t="s">
        <v>82</v>
      </c>
      <c r="E6830" t="s">
        <v>184</v>
      </c>
      <c r="F6830" t="s">
        <v>18939</v>
      </c>
      <c r="G6830" t="s">
        <v>409</v>
      </c>
      <c r="H6830" t="s">
        <v>187</v>
      </c>
      <c r="I6830" t="s">
        <v>136</v>
      </c>
      <c r="J6830" t="s">
        <v>137</v>
      </c>
      <c r="K6830" t="s">
        <v>138</v>
      </c>
      <c r="L6830" t="s">
        <v>18940</v>
      </c>
      <c r="M6830" t="s">
        <v>18941</v>
      </c>
      <c r="N6830">
        <v>0.167222222</v>
      </c>
      <c r="O6830">
        <v>0</v>
      </c>
      <c r="P6830">
        <v>27</v>
      </c>
      <c r="Q6830">
        <v>0</v>
      </c>
      <c r="R6830">
        <v>0</v>
      </c>
      <c r="S6830">
        <v>0</v>
      </c>
      <c r="T6830">
        <v>0</v>
      </c>
      <c r="U6830">
        <v>0</v>
      </c>
      <c r="V6830">
        <v>0</v>
      </c>
      <c r="W6830">
        <v>0</v>
      </c>
      <c r="X6830">
        <v>0.81637699664432872</v>
      </c>
      <c r="Y6830">
        <v>0</v>
      </c>
      <c r="Z6830">
        <v>0</v>
      </c>
      <c r="AA6830">
        <v>0</v>
      </c>
      <c r="AB6830">
        <v>0</v>
      </c>
      <c r="AC6830">
        <v>0</v>
      </c>
      <c r="AD6830">
        <v>0</v>
      </c>
      <c r="AE6830">
        <v>0.81637699664432872</v>
      </c>
    </row>
    <row r="6831" spans="1:31" x14ac:dyDescent="0.3">
      <c r="A6831">
        <v>2690737</v>
      </c>
      <c r="B6831">
        <v>1</v>
      </c>
      <c r="C6831" t="s">
        <v>80</v>
      </c>
      <c r="D6831" t="s">
        <v>104</v>
      </c>
      <c r="E6831" t="s">
        <v>428</v>
      </c>
      <c r="F6831" t="s">
        <v>18942</v>
      </c>
      <c r="G6831" t="s">
        <v>186</v>
      </c>
      <c r="H6831" t="s">
        <v>187</v>
      </c>
      <c r="I6831" t="s">
        <v>136</v>
      </c>
      <c r="J6831" t="s">
        <v>137</v>
      </c>
      <c r="K6831" t="s">
        <v>138</v>
      </c>
      <c r="L6831" t="s">
        <v>18943</v>
      </c>
      <c r="M6831" t="s">
        <v>18944</v>
      </c>
      <c r="N6831">
        <v>4.5363888880000003</v>
      </c>
      <c r="O6831">
        <v>0</v>
      </c>
      <c r="P6831">
        <v>1</v>
      </c>
      <c r="Q6831">
        <v>0</v>
      </c>
      <c r="R6831">
        <v>0</v>
      </c>
      <c r="S6831">
        <v>0</v>
      </c>
      <c r="T6831">
        <v>0</v>
      </c>
      <c r="U6831">
        <v>0</v>
      </c>
      <c r="V6831">
        <v>0</v>
      </c>
      <c r="W6831">
        <v>0</v>
      </c>
      <c r="X6831">
        <v>0.85637837260166672</v>
      </c>
      <c r="Y6831">
        <v>0</v>
      </c>
      <c r="Z6831">
        <v>0</v>
      </c>
      <c r="AA6831">
        <v>0</v>
      </c>
      <c r="AB6831">
        <v>0</v>
      </c>
      <c r="AC6831">
        <v>0</v>
      </c>
      <c r="AD6831">
        <v>0</v>
      </c>
      <c r="AE6831">
        <v>0.85637837260166672</v>
      </c>
    </row>
    <row r="6832" spans="1:31" x14ac:dyDescent="0.3">
      <c r="A6832">
        <v>2685007</v>
      </c>
      <c r="B6832">
        <v>1</v>
      </c>
      <c r="C6832" t="s">
        <v>80</v>
      </c>
      <c r="D6832" t="s">
        <v>84</v>
      </c>
      <c r="E6832" t="s">
        <v>213</v>
      </c>
      <c r="F6832" t="s">
        <v>18945</v>
      </c>
      <c r="G6832" t="s">
        <v>215</v>
      </c>
      <c r="H6832" t="s">
        <v>187</v>
      </c>
      <c r="I6832" t="s">
        <v>136</v>
      </c>
      <c r="J6832" t="s">
        <v>137</v>
      </c>
      <c r="K6832" t="s">
        <v>138</v>
      </c>
      <c r="L6832" t="s">
        <v>18946</v>
      </c>
      <c r="M6832" t="s">
        <v>18947</v>
      </c>
      <c r="N6832">
        <v>3.548888888</v>
      </c>
      <c r="O6832">
        <v>0</v>
      </c>
      <c r="P6832">
        <v>0</v>
      </c>
      <c r="Q6832">
        <v>0</v>
      </c>
      <c r="R6832">
        <v>0</v>
      </c>
      <c r="S6832">
        <v>0</v>
      </c>
      <c r="T6832">
        <v>1</v>
      </c>
      <c r="U6832">
        <v>0</v>
      </c>
      <c r="V6832">
        <v>0</v>
      </c>
      <c r="W6832">
        <v>0</v>
      </c>
      <c r="X6832">
        <v>0</v>
      </c>
      <c r="Y6832">
        <v>0</v>
      </c>
      <c r="Z6832">
        <v>0</v>
      </c>
      <c r="AA6832">
        <v>0</v>
      </c>
      <c r="AB6832">
        <v>4.7165451086000001</v>
      </c>
      <c r="AC6832">
        <v>0</v>
      </c>
      <c r="AD6832">
        <v>0</v>
      </c>
      <c r="AE6832">
        <v>4.7165451086000001</v>
      </c>
    </row>
    <row r="6833" spans="1:31" x14ac:dyDescent="0.3">
      <c r="A6833">
        <v>2685809</v>
      </c>
      <c r="B6833">
        <v>1</v>
      </c>
      <c r="C6833" t="s">
        <v>80</v>
      </c>
      <c r="D6833" t="s">
        <v>92</v>
      </c>
      <c r="E6833" t="s">
        <v>145</v>
      </c>
      <c r="F6833" t="s">
        <v>7960</v>
      </c>
      <c r="G6833" t="s">
        <v>134</v>
      </c>
      <c r="H6833" t="s">
        <v>135</v>
      </c>
      <c r="I6833" t="s">
        <v>136</v>
      </c>
      <c r="J6833" t="s">
        <v>137</v>
      </c>
      <c r="K6833" t="s">
        <v>138</v>
      </c>
      <c r="L6833" t="s">
        <v>18948</v>
      </c>
      <c r="M6833" t="s">
        <v>18949</v>
      </c>
      <c r="N6833">
        <v>7.2222222000000003E-2</v>
      </c>
      <c r="O6833">
        <v>3</v>
      </c>
      <c r="P6833">
        <v>744</v>
      </c>
      <c r="Q6833">
        <v>1</v>
      </c>
      <c r="R6833">
        <v>0</v>
      </c>
      <c r="S6833">
        <v>0</v>
      </c>
      <c r="T6833">
        <v>7</v>
      </c>
      <c r="U6833">
        <v>0</v>
      </c>
      <c r="V6833">
        <v>0</v>
      </c>
      <c r="W6833">
        <v>0.20702821579249331</v>
      </c>
      <c r="X6833">
        <v>7.118264506667983</v>
      </c>
      <c r="Y6833">
        <v>0.14552292160718</v>
      </c>
      <c r="Z6833">
        <v>0</v>
      </c>
      <c r="AA6833">
        <v>0</v>
      </c>
      <c r="AB6833">
        <v>0.70090655892446208</v>
      </c>
      <c r="AC6833">
        <v>0</v>
      </c>
      <c r="AD6833">
        <v>0</v>
      </c>
      <c r="AE6833">
        <v>8.1717222029921182</v>
      </c>
    </row>
    <row r="6834" spans="1:31" x14ac:dyDescent="0.3">
      <c r="A6834">
        <v>2687948</v>
      </c>
      <c r="B6834">
        <v>1</v>
      </c>
      <c r="C6834" t="s">
        <v>80</v>
      </c>
      <c r="D6834" t="s">
        <v>82</v>
      </c>
      <c r="E6834" t="s">
        <v>244</v>
      </c>
      <c r="F6834" t="s">
        <v>1233</v>
      </c>
      <c r="G6834" t="s">
        <v>409</v>
      </c>
      <c r="H6834" t="s">
        <v>187</v>
      </c>
      <c r="I6834" t="s">
        <v>136</v>
      </c>
      <c r="J6834" t="s">
        <v>137</v>
      </c>
      <c r="K6834" t="s">
        <v>138</v>
      </c>
      <c r="L6834" t="s">
        <v>18950</v>
      </c>
      <c r="M6834" t="s">
        <v>18951</v>
      </c>
      <c r="N6834">
        <v>4.6058333329999996</v>
      </c>
      <c r="O6834">
        <v>0</v>
      </c>
      <c r="P6834">
        <v>3</v>
      </c>
      <c r="Q6834">
        <v>0</v>
      </c>
      <c r="R6834">
        <v>0</v>
      </c>
      <c r="S6834">
        <v>0</v>
      </c>
      <c r="T6834">
        <v>358</v>
      </c>
      <c r="U6834">
        <v>0</v>
      </c>
      <c r="V6834">
        <v>0</v>
      </c>
      <c r="W6834">
        <v>0</v>
      </c>
      <c r="X6834">
        <v>3.6334548341191049</v>
      </c>
      <c r="Y6834">
        <v>0</v>
      </c>
      <c r="Z6834">
        <v>0</v>
      </c>
      <c r="AA6834">
        <v>0</v>
      </c>
      <c r="AB6834">
        <v>540.59499739964474</v>
      </c>
      <c r="AC6834">
        <v>0</v>
      </c>
      <c r="AD6834">
        <v>0</v>
      </c>
      <c r="AE6834">
        <v>544.22845223376385</v>
      </c>
    </row>
    <row r="6835" spans="1:31" x14ac:dyDescent="0.3">
      <c r="A6835">
        <v>2688685</v>
      </c>
      <c r="B6835">
        <v>1</v>
      </c>
      <c r="C6835" t="s">
        <v>80</v>
      </c>
      <c r="D6835" t="s">
        <v>90</v>
      </c>
      <c r="E6835" t="s">
        <v>184</v>
      </c>
      <c r="F6835" t="s">
        <v>18952</v>
      </c>
      <c r="G6835" t="s">
        <v>186</v>
      </c>
      <c r="H6835" t="s">
        <v>187</v>
      </c>
      <c r="I6835" t="s">
        <v>136</v>
      </c>
      <c r="J6835" t="s">
        <v>137</v>
      </c>
      <c r="K6835" t="s">
        <v>138</v>
      </c>
      <c r="L6835" t="s">
        <v>18953</v>
      </c>
      <c r="M6835" t="s">
        <v>18954</v>
      </c>
      <c r="N6835">
        <v>1.423611111</v>
      </c>
      <c r="O6835">
        <v>0</v>
      </c>
      <c r="P6835">
        <v>99</v>
      </c>
      <c r="Q6835">
        <v>0</v>
      </c>
      <c r="R6835">
        <v>0</v>
      </c>
      <c r="S6835">
        <v>0</v>
      </c>
      <c r="T6835">
        <v>0</v>
      </c>
      <c r="U6835">
        <v>0</v>
      </c>
      <c r="V6835">
        <v>0</v>
      </c>
      <c r="W6835">
        <v>0</v>
      </c>
      <c r="X6835">
        <v>24.485230258044037</v>
      </c>
      <c r="Y6835">
        <v>0</v>
      </c>
      <c r="Z6835">
        <v>0</v>
      </c>
      <c r="AA6835">
        <v>0</v>
      </c>
      <c r="AB6835">
        <v>0</v>
      </c>
      <c r="AC6835">
        <v>0</v>
      </c>
      <c r="AD6835">
        <v>0</v>
      </c>
      <c r="AE6835">
        <v>24.485230258044037</v>
      </c>
    </row>
    <row r="6836" spans="1:31" x14ac:dyDescent="0.3">
      <c r="A6836">
        <v>2690997</v>
      </c>
      <c r="B6836">
        <v>1</v>
      </c>
      <c r="C6836" t="s">
        <v>81</v>
      </c>
      <c r="D6836" t="s">
        <v>123</v>
      </c>
      <c r="E6836" t="s">
        <v>428</v>
      </c>
      <c r="F6836" t="s">
        <v>18955</v>
      </c>
      <c r="G6836" t="s">
        <v>1177</v>
      </c>
      <c r="H6836" t="s">
        <v>187</v>
      </c>
      <c r="I6836" t="s">
        <v>136</v>
      </c>
      <c r="J6836" t="s">
        <v>137</v>
      </c>
      <c r="K6836" t="s">
        <v>138</v>
      </c>
      <c r="L6836" t="s">
        <v>18956</v>
      </c>
      <c r="M6836" t="s">
        <v>18957</v>
      </c>
      <c r="N6836">
        <v>1.0066666660000001</v>
      </c>
      <c r="O6836">
        <v>0</v>
      </c>
      <c r="P6836">
        <v>138</v>
      </c>
      <c r="Q6836">
        <v>0</v>
      </c>
      <c r="R6836">
        <v>0</v>
      </c>
      <c r="S6836">
        <v>0</v>
      </c>
      <c r="T6836">
        <v>6</v>
      </c>
      <c r="U6836">
        <v>0</v>
      </c>
      <c r="V6836">
        <v>0</v>
      </c>
      <c r="W6836">
        <v>0</v>
      </c>
      <c r="X6836">
        <v>20.200149755836105</v>
      </c>
      <c r="Y6836">
        <v>0</v>
      </c>
      <c r="Z6836">
        <v>0</v>
      </c>
      <c r="AA6836">
        <v>0</v>
      </c>
      <c r="AB6836">
        <v>1.338836240196235</v>
      </c>
      <c r="AC6836">
        <v>0</v>
      </c>
      <c r="AD6836">
        <v>0</v>
      </c>
      <c r="AE6836">
        <v>21.538985996032338</v>
      </c>
    </row>
    <row r="6837" spans="1:31" x14ac:dyDescent="0.3">
      <c r="A6837">
        <v>2692009</v>
      </c>
      <c r="B6837">
        <v>1</v>
      </c>
      <c r="C6837" t="s">
        <v>80</v>
      </c>
      <c r="D6837" t="s">
        <v>97</v>
      </c>
      <c r="E6837" t="s">
        <v>428</v>
      </c>
      <c r="F6837" t="s">
        <v>18958</v>
      </c>
      <c r="G6837" t="s">
        <v>2700</v>
      </c>
      <c r="H6837" t="s">
        <v>187</v>
      </c>
      <c r="I6837" t="s">
        <v>136</v>
      </c>
      <c r="J6837" t="s">
        <v>137</v>
      </c>
      <c r="K6837" t="s">
        <v>138</v>
      </c>
      <c r="L6837" t="s">
        <v>18959</v>
      </c>
      <c r="M6837" t="s">
        <v>18960</v>
      </c>
      <c r="N6837">
        <v>3.5788888879999998</v>
      </c>
      <c r="O6837">
        <v>0</v>
      </c>
      <c r="P6837">
        <v>12</v>
      </c>
      <c r="Q6837">
        <v>0</v>
      </c>
      <c r="R6837">
        <v>0</v>
      </c>
      <c r="S6837">
        <v>0</v>
      </c>
      <c r="T6837">
        <v>0</v>
      </c>
      <c r="U6837">
        <v>0</v>
      </c>
      <c r="V6837">
        <v>0</v>
      </c>
      <c r="W6837">
        <v>0</v>
      </c>
      <c r="X6837">
        <v>5.8189986570518757</v>
      </c>
      <c r="Y6837">
        <v>0</v>
      </c>
      <c r="Z6837">
        <v>0</v>
      </c>
      <c r="AA6837">
        <v>0</v>
      </c>
      <c r="AB6837">
        <v>0</v>
      </c>
      <c r="AC6837">
        <v>0</v>
      </c>
      <c r="AD6837">
        <v>0</v>
      </c>
      <c r="AE6837">
        <v>5.8189986570518757</v>
      </c>
    </row>
    <row r="6838" spans="1:31" x14ac:dyDescent="0.3">
      <c r="A6838">
        <v>2692639</v>
      </c>
      <c r="B6838">
        <v>1</v>
      </c>
      <c r="C6838" t="s">
        <v>81</v>
      </c>
      <c r="D6838" t="s">
        <v>120</v>
      </c>
      <c r="E6838" t="s">
        <v>132</v>
      </c>
      <c r="F6838" t="s">
        <v>18961</v>
      </c>
      <c r="G6838" t="s">
        <v>134</v>
      </c>
      <c r="H6838" t="s">
        <v>135</v>
      </c>
      <c r="I6838" t="s">
        <v>136</v>
      </c>
      <c r="J6838" t="s">
        <v>137</v>
      </c>
      <c r="K6838" t="s">
        <v>138</v>
      </c>
      <c r="L6838" t="s">
        <v>18962</v>
      </c>
      <c r="M6838" t="s">
        <v>18963</v>
      </c>
      <c r="N6838">
        <v>0.323333333</v>
      </c>
      <c r="O6838">
        <v>0</v>
      </c>
      <c r="P6838">
        <v>0</v>
      </c>
      <c r="Q6838">
        <v>56</v>
      </c>
      <c r="R6838">
        <v>36</v>
      </c>
      <c r="S6838">
        <v>2</v>
      </c>
      <c r="T6838">
        <v>2</v>
      </c>
      <c r="U6838">
        <v>1</v>
      </c>
      <c r="V6838">
        <v>0</v>
      </c>
      <c r="W6838">
        <v>0</v>
      </c>
      <c r="X6838">
        <v>0</v>
      </c>
      <c r="Y6838">
        <v>22.359636926576822</v>
      </c>
      <c r="Z6838">
        <v>3.8977402496553055</v>
      </c>
      <c r="AA6838">
        <v>2.7976918660768617</v>
      </c>
      <c r="AB6838">
        <v>0.29438918666933173</v>
      </c>
      <c r="AC6838">
        <v>5.4957917286383671</v>
      </c>
      <c r="AD6838">
        <v>0</v>
      </c>
      <c r="AE6838">
        <v>34.845249957616687</v>
      </c>
    </row>
    <row r="6839" spans="1:31" x14ac:dyDescent="0.3">
      <c r="A6839">
        <v>2699661</v>
      </c>
      <c r="B6839">
        <v>1</v>
      </c>
      <c r="C6839" t="s">
        <v>80</v>
      </c>
      <c r="D6839" t="s">
        <v>107</v>
      </c>
      <c r="E6839" t="s">
        <v>132</v>
      </c>
      <c r="F6839" t="s">
        <v>18964</v>
      </c>
      <c r="G6839" t="s">
        <v>165</v>
      </c>
      <c r="H6839" t="s">
        <v>135</v>
      </c>
      <c r="I6839" t="s">
        <v>136</v>
      </c>
      <c r="J6839" t="s">
        <v>137</v>
      </c>
      <c r="K6839" t="s">
        <v>166</v>
      </c>
      <c r="L6839" t="s">
        <v>18965</v>
      </c>
      <c r="M6839" t="s">
        <v>18966</v>
      </c>
      <c r="N6839">
        <v>3.9</v>
      </c>
      <c r="O6839">
        <v>1</v>
      </c>
      <c r="P6839">
        <v>115</v>
      </c>
      <c r="Q6839">
        <v>6</v>
      </c>
      <c r="R6839">
        <v>39</v>
      </c>
      <c r="S6839">
        <v>5</v>
      </c>
      <c r="T6839">
        <v>21</v>
      </c>
      <c r="U6839">
        <v>0</v>
      </c>
      <c r="V6839">
        <v>0</v>
      </c>
      <c r="W6839">
        <v>64.64482338066054</v>
      </c>
      <c r="X6839">
        <v>66.571654837131518</v>
      </c>
      <c r="Y6839">
        <v>53.155044290286853</v>
      </c>
      <c r="Z6839">
        <v>341.10219568128207</v>
      </c>
      <c r="AA6839">
        <v>694.65998687303886</v>
      </c>
      <c r="AB6839">
        <v>132.5624062028792</v>
      </c>
      <c r="AC6839">
        <v>0</v>
      </c>
      <c r="AD6839">
        <v>0</v>
      </c>
      <c r="AE6839">
        <v>1352.6961112652789</v>
      </c>
    </row>
    <row r="6840" spans="1:31" x14ac:dyDescent="0.3">
      <c r="A6840">
        <v>2704504</v>
      </c>
      <c r="B6840">
        <v>1</v>
      </c>
      <c r="C6840" t="s">
        <v>80</v>
      </c>
      <c r="D6840" t="s">
        <v>93</v>
      </c>
      <c r="E6840" t="s">
        <v>145</v>
      </c>
      <c r="F6840" t="s">
        <v>18967</v>
      </c>
      <c r="G6840" t="s">
        <v>232</v>
      </c>
      <c r="H6840" t="s">
        <v>135</v>
      </c>
      <c r="I6840" t="s">
        <v>136</v>
      </c>
      <c r="J6840" t="s">
        <v>137</v>
      </c>
      <c r="K6840" t="s">
        <v>138</v>
      </c>
      <c r="L6840" t="s">
        <v>18968</v>
      </c>
      <c r="M6840" t="s">
        <v>18969</v>
      </c>
      <c r="N6840">
        <v>0.62083333299999999</v>
      </c>
      <c r="O6840">
        <v>0</v>
      </c>
      <c r="P6840">
        <v>13</v>
      </c>
      <c r="Q6840">
        <v>0</v>
      </c>
      <c r="R6840">
        <v>14</v>
      </c>
      <c r="S6840">
        <v>0</v>
      </c>
      <c r="T6840">
        <v>7</v>
      </c>
      <c r="U6840">
        <v>0</v>
      </c>
      <c r="V6840">
        <v>0</v>
      </c>
      <c r="W6840">
        <v>0</v>
      </c>
      <c r="X6840">
        <v>2.3468334810833351</v>
      </c>
      <c r="Y6840">
        <v>0</v>
      </c>
      <c r="Z6840">
        <v>14.718096559230915</v>
      </c>
      <c r="AA6840">
        <v>0</v>
      </c>
      <c r="AB6840">
        <v>4.9667169910783127</v>
      </c>
      <c r="AC6840">
        <v>0</v>
      </c>
      <c r="AD6840">
        <v>0</v>
      </c>
      <c r="AE6840">
        <v>22.031647031392566</v>
      </c>
    </row>
    <row r="6841" spans="1:31" x14ac:dyDescent="0.3">
      <c r="A6841">
        <v>2691854</v>
      </c>
      <c r="B6841">
        <v>1</v>
      </c>
      <c r="C6841" t="s">
        <v>81</v>
      </c>
      <c r="D6841" t="s">
        <v>126</v>
      </c>
      <c r="E6841" t="s">
        <v>132</v>
      </c>
      <c r="F6841" t="s">
        <v>18970</v>
      </c>
      <c r="G6841" t="s">
        <v>442</v>
      </c>
      <c r="H6841" t="s">
        <v>135</v>
      </c>
      <c r="I6841" t="s">
        <v>136</v>
      </c>
      <c r="J6841" t="s">
        <v>137</v>
      </c>
      <c r="K6841" t="s">
        <v>166</v>
      </c>
      <c r="L6841" t="s">
        <v>18971</v>
      </c>
      <c r="M6841" t="s">
        <v>18972</v>
      </c>
      <c r="N6841">
        <v>0.20111111100000001</v>
      </c>
      <c r="O6841">
        <v>0</v>
      </c>
      <c r="P6841">
        <v>210</v>
      </c>
      <c r="Q6841">
        <v>0</v>
      </c>
      <c r="R6841">
        <v>27</v>
      </c>
      <c r="S6841">
        <v>0</v>
      </c>
      <c r="T6841">
        <v>8</v>
      </c>
      <c r="U6841">
        <v>0</v>
      </c>
      <c r="V6841">
        <v>0</v>
      </c>
      <c r="W6841">
        <v>0</v>
      </c>
      <c r="X6841">
        <v>4.4613191257108156</v>
      </c>
      <c r="Y6841">
        <v>0</v>
      </c>
      <c r="Z6841">
        <v>2.4330159220610446</v>
      </c>
      <c r="AA6841">
        <v>0</v>
      </c>
      <c r="AB6841">
        <v>0.51526902092419191</v>
      </c>
      <c r="AC6841">
        <v>0</v>
      </c>
      <c r="AD6841">
        <v>0</v>
      </c>
      <c r="AE6841">
        <v>7.4096040686960523</v>
      </c>
    </row>
    <row r="6842" spans="1:31" x14ac:dyDescent="0.3">
      <c r="A6842">
        <v>2695331</v>
      </c>
      <c r="B6842">
        <v>1</v>
      </c>
      <c r="C6842" t="s">
        <v>80</v>
      </c>
      <c r="D6842" t="s">
        <v>92</v>
      </c>
      <c r="E6842" t="s">
        <v>145</v>
      </c>
      <c r="F6842" t="s">
        <v>7960</v>
      </c>
      <c r="G6842" t="s">
        <v>134</v>
      </c>
      <c r="H6842" t="s">
        <v>135</v>
      </c>
      <c r="I6842" t="s">
        <v>136</v>
      </c>
      <c r="J6842" t="s">
        <v>137</v>
      </c>
      <c r="K6842" t="s">
        <v>138</v>
      </c>
      <c r="L6842" t="s">
        <v>18973</v>
      </c>
      <c r="M6842" t="s">
        <v>18974</v>
      </c>
      <c r="N6842">
        <v>0.221111111</v>
      </c>
      <c r="O6842">
        <v>3</v>
      </c>
      <c r="P6842">
        <v>744</v>
      </c>
      <c r="Q6842">
        <v>1</v>
      </c>
      <c r="R6842">
        <v>0</v>
      </c>
      <c r="S6842">
        <v>0</v>
      </c>
      <c r="T6842">
        <v>7</v>
      </c>
      <c r="U6842">
        <v>0</v>
      </c>
      <c r="V6842">
        <v>0</v>
      </c>
      <c r="W6842">
        <v>0.69986523502032127</v>
      </c>
      <c r="X6842">
        <v>22.625536181971572</v>
      </c>
      <c r="Y6842">
        <v>0.38472944309294671</v>
      </c>
      <c r="Z6842">
        <v>0</v>
      </c>
      <c r="AA6842">
        <v>0</v>
      </c>
      <c r="AB6842">
        <v>2.1172615702531328</v>
      </c>
      <c r="AC6842">
        <v>0</v>
      </c>
      <c r="AD6842">
        <v>0</v>
      </c>
      <c r="AE6842">
        <v>25.827392430337973</v>
      </c>
    </row>
    <row r="6843" spans="1:31" x14ac:dyDescent="0.3">
      <c r="A6843">
        <v>2697096</v>
      </c>
      <c r="B6843">
        <v>1</v>
      </c>
      <c r="C6843" t="s">
        <v>80</v>
      </c>
      <c r="D6843" t="s">
        <v>100</v>
      </c>
      <c r="E6843" t="s">
        <v>160</v>
      </c>
      <c r="F6843" t="s">
        <v>18975</v>
      </c>
      <c r="G6843" t="s">
        <v>165</v>
      </c>
      <c r="H6843" t="s">
        <v>135</v>
      </c>
      <c r="I6843" t="s">
        <v>136</v>
      </c>
      <c r="J6843" t="s">
        <v>137</v>
      </c>
      <c r="K6843" t="s">
        <v>166</v>
      </c>
      <c r="L6843" t="s">
        <v>18976</v>
      </c>
      <c r="M6843" t="s">
        <v>18977</v>
      </c>
      <c r="N6843">
        <v>4.0338888879999999</v>
      </c>
      <c r="O6843">
        <v>4</v>
      </c>
      <c r="P6843">
        <v>9028</v>
      </c>
      <c r="Q6843">
        <v>4</v>
      </c>
      <c r="R6843">
        <v>83</v>
      </c>
      <c r="S6843">
        <v>10</v>
      </c>
      <c r="T6843">
        <v>667</v>
      </c>
      <c r="U6843">
        <v>0</v>
      </c>
      <c r="V6843">
        <v>0</v>
      </c>
      <c r="W6843">
        <v>124.01532197129798</v>
      </c>
      <c r="X6843">
        <v>4915.4691744317433</v>
      </c>
      <c r="Y6843">
        <v>310.70228113497228</v>
      </c>
      <c r="Z6843">
        <v>329.4914813904457</v>
      </c>
      <c r="AA6843">
        <v>723.11069347402747</v>
      </c>
      <c r="AB6843">
        <v>2751.6817958678457</v>
      </c>
      <c r="AC6843">
        <v>0</v>
      </c>
      <c r="AD6843">
        <v>0</v>
      </c>
      <c r="AE6843">
        <v>9154.4707482703343</v>
      </c>
    </row>
    <row r="6844" spans="1:31" x14ac:dyDescent="0.3">
      <c r="A6844">
        <v>2698689</v>
      </c>
      <c r="B6844">
        <v>1</v>
      </c>
      <c r="C6844" t="s">
        <v>80</v>
      </c>
      <c r="D6844" t="s">
        <v>99</v>
      </c>
      <c r="E6844" t="s">
        <v>145</v>
      </c>
      <c r="F6844" t="s">
        <v>16275</v>
      </c>
      <c r="G6844" t="s">
        <v>346</v>
      </c>
      <c r="H6844" t="s">
        <v>135</v>
      </c>
      <c r="I6844" t="s">
        <v>136</v>
      </c>
      <c r="J6844" t="s">
        <v>137</v>
      </c>
      <c r="K6844" t="s">
        <v>166</v>
      </c>
      <c r="L6844" t="s">
        <v>18978</v>
      </c>
      <c r="M6844" t="s">
        <v>18979</v>
      </c>
      <c r="N6844">
        <v>7.318333333</v>
      </c>
      <c r="O6844">
        <v>0</v>
      </c>
      <c r="P6844">
        <v>364</v>
      </c>
      <c r="Q6844">
        <v>0</v>
      </c>
      <c r="R6844">
        <v>7</v>
      </c>
      <c r="S6844">
        <v>2</v>
      </c>
      <c r="T6844">
        <v>51</v>
      </c>
      <c r="U6844">
        <v>0</v>
      </c>
      <c r="V6844">
        <v>0</v>
      </c>
      <c r="W6844">
        <v>0</v>
      </c>
      <c r="X6844">
        <v>564.74364369441219</v>
      </c>
      <c r="Y6844">
        <v>0</v>
      </c>
      <c r="Z6844">
        <v>34.860139550438667</v>
      </c>
      <c r="AA6844">
        <v>681.67202669412234</v>
      </c>
      <c r="AB6844">
        <v>279.66932264948048</v>
      </c>
      <c r="AC6844">
        <v>0</v>
      </c>
      <c r="AD6844">
        <v>0</v>
      </c>
      <c r="AE6844">
        <v>1560.9451325884538</v>
      </c>
    </row>
    <row r="6845" spans="1:31" x14ac:dyDescent="0.3">
      <c r="A6845">
        <v>2700063</v>
      </c>
      <c r="B6845">
        <v>1</v>
      </c>
      <c r="C6845" t="s">
        <v>81</v>
      </c>
      <c r="D6845" t="s">
        <v>128</v>
      </c>
      <c r="E6845" t="s">
        <v>132</v>
      </c>
      <c r="F6845" t="s">
        <v>210</v>
      </c>
      <c r="G6845" t="s">
        <v>346</v>
      </c>
      <c r="H6845" t="s">
        <v>135</v>
      </c>
      <c r="I6845" t="s">
        <v>136</v>
      </c>
      <c r="J6845" t="s">
        <v>137</v>
      </c>
      <c r="K6845" t="s">
        <v>166</v>
      </c>
      <c r="L6845" t="s">
        <v>18980</v>
      </c>
      <c r="M6845" t="s">
        <v>18981</v>
      </c>
      <c r="N6845">
        <v>6.8758333330000001</v>
      </c>
      <c r="O6845">
        <v>18</v>
      </c>
      <c r="P6845">
        <v>1488</v>
      </c>
      <c r="Q6845">
        <v>28</v>
      </c>
      <c r="R6845">
        <v>21</v>
      </c>
      <c r="S6845">
        <v>13</v>
      </c>
      <c r="T6845">
        <v>126</v>
      </c>
      <c r="U6845">
        <v>1</v>
      </c>
      <c r="V6845">
        <v>0</v>
      </c>
      <c r="W6845">
        <v>29.158099973275586</v>
      </c>
      <c r="X6845">
        <v>1240.3903191094309</v>
      </c>
      <c r="Y6845">
        <v>1283.5875713459554</v>
      </c>
      <c r="Z6845">
        <v>105.12119269959564</v>
      </c>
      <c r="AA6845">
        <v>603.30867710854216</v>
      </c>
      <c r="AB6845">
        <v>411.47962615020907</v>
      </c>
      <c r="AC6845">
        <v>1904.7766983662914</v>
      </c>
      <c r="AD6845">
        <v>0</v>
      </c>
      <c r="AE6845">
        <v>5577.8221847533005</v>
      </c>
    </row>
    <row r="6846" spans="1:31" x14ac:dyDescent="0.3">
      <c r="A6846">
        <v>2700821</v>
      </c>
      <c r="B6846">
        <v>1</v>
      </c>
      <c r="C6846" t="s">
        <v>81</v>
      </c>
      <c r="D6846" t="s">
        <v>127</v>
      </c>
      <c r="E6846" t="s">
        <v>145</v>
      </c>
      <c r="F6846" t="s">
        <v>18982</v>
      </c>
      <c r="G6846" t="s">
        <v>346</v>
      </c>
      <c r="H6846" t="s">
        <v>135</v>
      </c>
      <c r="I6846" t="s">
        <v>136</v>
      </c>
      <c r="J6846" t="s">
        <v>137</v>
      </c>
      <c r="K6846" t="s">
        <v>166</v>
      </c>
      <c r="L6846" t="s">
        <v>18983</v>
      </c>
      <c r="M6846" t="s">
        <v>18984</v>
      </c>
      <c r="N6846">
        <v>6.3333333329999997</v>
      </c>
      <c r="O6846">
        <v>0</v>
      </c>
      <c r="P6846">
        <v>468</v>
      </c>
      <c r="Q6846">
        <v>32</v>
      </c>
      <c r="R6846">
        <v>61</v>
      </c>
      <c r="S6846">
        <v>3</v>
      </c>
      <c r="T6846">
        <v>31</v>
      </c>
      <c r="U6846">
        <v>0</v>
      </c>
      <c r="V6846">
        <v>0</v>
      </c>
      <c r="W6846">
        <v>0</v>
      </c>
      <c r="X6846">
        <v>473.60699004309049</v>
      </c>
      <c r="Y6846">
        <v>251.17688733464951</v>
      </c>
      <c r="Z6846">
        <v>459.10947834288868</v>
      </c>
      <c r="AA6846">
        <v>73.408780448448411</v>
      </c>
      <c r="AB6846">
        <v>101.16291333655862</v>
      </c>
      <c r="AC6846">
        <v>0</v>
      </c>
      <c r="AD6846">
        <v>0</v>
      </c>
      <c r="AE6846">
        <v>1358.4650495056358</v>
      </c>
    </row>
    <row r="6847" spans="1:31" x14ac:dyDescent="0.3">
      <c r="A6847">
        <v>2701903</v>
      </c>
      <c r="B6847">
        <v>1</v>
      </c>
      <c r="C6847" t="s">
        <v>80</v>
      </c>
      <c r="D6847" t="s">
        <v>83</v>
      </c>
      <c r="E6847" t="s">
        <v>145</v>
      </c>
      <c r="F6847" t="s">
        <v>1800</v>
      </c>
      <c r="G6847" t="s">
        <v>134</v>
      </c>
      <c r="H6847" t="s">
        <v>135</v>
      </c>
      <c r="I6847" t="s">
        <v>136</v>
      </c>
      <c r="J6847" t="s">
        <v>137</v>
      </c>
      <c r="K6847" t="s">
        <v>138</v>
      </c>
      <c r="L6847" t="s">
        <v>12250</v>
      </c>
      <c r="M6847" t="s">
        <v>18985</v>
      </c>
      <c r="N6847">
        <v>1.3019444440000001</v>
      </c>
      <c r="O6847">
        <v>0</v>
      </c>
      <c r="P6847">
        <v>3175</v>
      </c>
      <c r="Q6847">
        <v>1</v>
      </c>
      <c r="R6847">
        <v>3</v>
      </c>
      <c r="S6847">
        <v>14</v>
      </c>
      <c r="T6847">
        <v>1374</v>
      </c>
      <c r="U6847">
        <v>6</v>
      </c>
      <c r="V6847">
        <v>44</v>
      </c>
      <c r="W6847">
        <v>0</v>
      </c>
      <c r="X6847">
        <v>763.33560674715102</v>
      </c>
      <c r="Y6847">
        <v>279.48370272510857</v>
      </c>
      <c r="Z6847">
        <v>4.8666301861752066</v>
      </c>
      <c r="AA6847">
        <v>141.16345563528333</v>
      </c>
      <c r="AB6847">
        <v>1961.7157900003858</v>
      </c>
      <c r="AC6847">
        <v>390.74033683661787</v>
      </c>
      <c r="AD6847">
        <v>2054.2092060601876</v>
      </c>
      <c r="AE6847">
        <v>5595.5147281909085</v>
      </c>
    </row>
    <row r="6848" spans="1:31" x14ac:dyDescent="0.3">
      <c r="A6848">
        <v>2703665</v>
      </c>
      <c r="B6848">
        <v>1</v>
      </c>
      <c r="C6848" t="s">
        <v>81</v>
      </c>
      <c r="D6848" t="s">
        <v>128</v>
      </c>
      <c r="E6848" t="s">
        <v>132</v>
      </c>
      <c r="F6848" t="s">
        <v>1689</v>
      </c>
      <c r="G6848" t="s">
        <v>165</v>
      </c>
      <c r="H6848" t="s">
        <v>135</v>
      </c>
      <c r="I6848" t="s">
        <v>136</v>
      </c>
      <c r="J6848" t="s">
        <v>137</v>
      </c>
      <c r="K6848" t="s">
        <v>166</v>
      </c>
      <c r="L6848" t="s">
        <v>18986</v>
      </c>
      <c r="M6848" t="s">
        <v>18987</v>
      </c>
      <c r="N6848">
        <v>6.0391666659999999</v>
      </c>
      <c r="O6848">
        <v>6</v>
      </c>
      <c r="P6848">
        <v>620</v>
      </c>
      <c r="Q6848">
        <v>4</v>
      </c>
      <c r="R6848">
        <v>4</v>
      </c>
      <c r="S6848">
        <v>2</v>
      </c>
      <c r="T6848">
        <v>56</v>
      </c>
      <c r="U6848">
        <v>0</v>
      </c>
      <c r="V6848">
        <v>0</v>
      </c>
      <c r="W6848">
        <v>5.821861829766668</v>
      </c>
      <c r="X6848">
        <v>341.42932657605604</v>
      </c>
      <c r="Y6848">
        <v>69.450916374411804</v>
      </c>
      <c r="Z6848">
        <v>20.342110009102701</v>
      </c>
      <c r="AA6848">
        <v>50.794489438864943</v>
      </c>
      <c r="AB6848">
        <v>146.27050235545403</v>
      </c>
      <c r="AC6848">
        <v>0</v>
      </c>
      <c r="AD6848">
        <v>0</v>
      </c>
      <c r="AE6848">
        <v>634.10920658365626</v>
      </c>
    </row>
    <row r="6849" spans="1:31" x14ac:dyDescent="0.3">
      <c r="A6849">
        <v>2691200</v>
      </c>
      <c r="B6849">
        <v>2</v>
      </c>
      <c r="C6849" t="s">
        <v>80</v>
      </c>
      <c r="D6849" t="s">
        <v>87</v>
      </c>
      <c r="E6849" t="s">
        <v>145</v>
      </c>
      <c r="F6849" t="s">
        <v>18988</v>
      </c>
      <c r="G6849" t="s">
        <v>134</v>
      </c>
      <c r="H6849" t="s">
        <v>135</v>
      </c>
      <c r="I6849" t="s">
        <v>136</v>
      </c>
      <c r="J6849" t="s">
        <v>137</v>
      </c>
      <c r="K6849" t="s">
        <v>138</v>
      </c>
      <c r="L6849" t="s">
        <v>18989</v>
      </c>
      <c r="M6849" t="s">
        <v>18990</v>
      </c>
      <c r="N6849">
        <v>0.51472222199999995</v>
      </c>
      <c r="O6849">
        <v>0</v>
      </c>
      <c r="P6849">
        <v>312</v>
      </c>
      <c r="Q6849">
        <v>0</v>
      </c>
      <c r="R6849">
        <v>0</v>
      </c>
      <c r="S6849">
        <v>1</v>
      </c>
      <c r="T6849">
        <v>73</v>
      </c>
      <c r="U6849">
        <v>0</v>
      </c>
      <c r="V6849">
        <v>0</v>
      </c>
      <c r="W6849">
        <v>0</v>
      </c>
      <c r="X6849">
        <v>37.472626797886143</v>
      </c>
      <c r="Y6849">
        <v>0</v>
      </c>
      <c r="Z6849">
        <v>0</v>
      </c>
      <c r="AA6849">
        <v>48.220682934041243</v>
      </c>
      <c r="AB6849">
        <v>37.327009673989316</v>
      </c>
      <c r="AC6849">
        <v>0</v>
      </c>
      <c r="AD6849">
        <v>0</v>
      </c>
      <c r="AE6849">
        <v>123.02031940591669</v>
      </c>
    </row>
    <row r="6850" spans="1:31" x14ac:dyDescent="0.3">
      <c r="A6850">
        <v>2691200</v>
      </c>
      <c r="B6850">
        <v>3</v>
      </c>
      <c r="C6850" t="s">
        <v>80</v>
      </c>
      <c r="D6850" t="s">
        <v>87</v>
      </c>
      <c r="E6850" t="s">
        <v>145</v>
      </c>
      <c r="F6850" t="s">
        <v>18991</v>
      </c>
      <c r="G6850" t="s">
        <v>134</v>
      </c>
      <c r="H6850" t="s">
        <v>135</v>
      </c>
      <c r="I6850" t="s">
        <v>136</v>
      </c>
      <c r="J6850" t="s">
        <v>137</v>
      </c>
      <c r="K6850" t="s">
        <v>138</v>
      </c>
      <c r="L6850" t="s">
        <v>18990</v>
      </c>
      <c r="M6850" t="s">
        <v>18992</v>
      </c>
      <c r="N6850">
        <v>0.42611111099999999</v>
      </c>
      <c r="O6850">
        <v>0</v>
      </c>
      <c r="P6850">
        <v>0</v>
      </c>
      <c r="Q6850">
        <v>0</v>
      </c>
      <c r="R6850">
        <v>0</v>
      </c>
      <c r="S6850">
        <v>1</v>
      </c>
      <c r="T6850">
        <v>0</v>
      </c>
      <c r="U6850">
        <v>0</v>
      </c>
      <c r="V6850">
        <v>0</v>
      </c>
      <c r="W6850">
        <v>0</v>
      </c>
      <c r="X6850">
        <v>0</v>
      </c>
      <c r="Y6850">
        <v>0</v>
      </c>
      <c r="Z6850">
        <v>0</v>
      </c>
      <c r="AA6850">
        <v>991.24424632571299</v>
      </c>
      <c r="AB6850">
        <v>0</v>
      </c>
      <c r="AC6850">
        <v>0</v>
      </c>
      <c r="AD6850">
        <v>0</v>
      </c>
      <c r="AE6850">
        <v>991.24424632571299</v>
      </c>
    </row>
    <row r="6851" spans="1:31" x14ac:dyDescent="0.3">
      <c r="A6851">
        <v>2692373</v>
      </c>
      <c r="B6851">
        <v>1</v>
      </c>
      <c r="C6851" t="s">
        <v>80</v>
      </c>
      <c r="D6851" t="s">
        <v>84</v>
      </c>
      <c r="E6851" t="s">
        <v>145</v>
      </c>
      <c r="F6851" t="s">
        <v>18273</v>
      </c>
      <c r="G6851" t="s">
        <v>134</v>
      </c>
      <c r="H6851" t="s">
        <v>135</v>
      </c>
      <c r="I6851" t="s">
        <v>136</v>
      </c>
      <c r="J6851" t="s">
        <v>137</v>
      </c>
      <c r="K6851" t="s">
        <v>138</v>
      </c>
      <c r="L6851" t="s">
        <v>18993</v>
      </c>
      <c r="M6851" t="s">
        <v>18994</v>
      </c>
      <c r="N6851">
        <v>0.21111111099999999</v>
      </c>
      <c r="O6851">
        <v>3</v>
      </c>
      <c r="P6851">
        <v>1267</v>
      </c>
      <c r="Q6851">
        <v>1</v>
      </c>
      <c r="R6851">
        <v>158</v>
      </c>
      <c r="S6851">
        <v>8</v>
      </c>
      <c r="T6851">
        <v>190</v>
      </c>
      <c r="U6851">
        <v>0</v>
      </c>
      <c r="V6851">
        <v>0</v>
      </c>
      <c r="W6851">
        <v>0.23866364458092276</v>
      </c>
      <c r="X6851">
        <v>60.80880618171031</v>
      </c>
      <c r="Y6851">
        <v>1.2085539889787003</v>
      </c>
      <c r="Z6851">
        <v>16.947396880538886</v>
      </c>
      <c r="AA6851">
        <v>4.4343824870074391</v>
      </c>
      <c r="AB6851">
        <v>41.284434978576016</v>
      </c>
      <c r="AC6851">
        <v>0</v>
      </c>
      <c r="AD6851">
        <v>0</v>
      </c>
      <c r="AE6851">
        <v>124.92223816139227</v>
      </c>
    </row>
    <row r="6852" spans="1:31" x14ac:dyDescent="0.3">
      <c r="A6852">
        <v>2700272</v>
      </c>
      <c r="B6852">
        <v>1</v>
      </c>
      <c r="C6852" t="s">
        <v>80</v>
      </c>
      <c r="D6852" t="s">
        <v>88</v>
      </c>
      <c r="E6852" t="s">
        <v>145</v>
      </c>
      <c r="F6852" t="s">
        <v>18995</v>
      </c>
      <c r="G6852" t="s">
        <v>134</v>
      </c>
      <c r="H6852" t="s">
        <v>135</v>
      </c>
      <c r="I6852" t="s">
        <v>136</v>
      </c>
      <c r="J6852" t="s">
        <v>137</v>
      </c>
      <c r="K6852" t="s">
        <v>138</v>
      </c>
      <c r="L6852" t="s">
        <v>18996</v>
      </c>
      <c r="M6852" t="s">
        <v>18997</v>
      </c>
      <c r="N6852">
        <v>0.93333333299999999</v>
      </c>
      <c r="O6852">
        <v>0</v>
      </c>
      <c r="P6852">
        <v>1029</v>
      </c>
      <c r="Q6852">
        <v>0</v>
      </c>
      <c r="R6852">
        <v>0</v>
      </c>
      <c r="S6852">
        <v>0</v>
      </c>
      <c r="T6852">
        <v>11</v>
      </c>
      <c r="U6852">
        <v>0</v>
      </c>
      <c r="V6852">
        <v>0</v>
      </c>
      <c r="W6852">
        <v>0</v>
      </c>
      <c r="X6852">
        <v>182.01363287420818</v>
      </c>
      <c r="Y6852">
        <v>0</v>
      </c>
      <c r="Z6852">
        <v>0</v>
      </c>
      <c r="AA6852">
        <v>0</v>
      </c>
      <c r="AB6852">
        <v>7.9618299520031082</v>
      </c>
      <c r="AC6852">
        <v>0</v>
      </c>
      <c r="AD6852">
        <v>0</v>
      </c>
      <c r="AE6852">
        <v>189.9754628262113</v>
      </c>
    </row>
    <row r="6853" spans="1:31" x14ac:dyDescent="0.3">
      <c r="A6853">
        <v>2700371</v>
      </c>
      <c r="B6853">
        <v>1</v>
      </c>
      <c r="C6853" t="s">
        <v>80</v>
      </c>
      <c r="D6853" t="s">
        <v>89</v>
      </c>
      <c r="E6853" t="s">
        <v>132</v>
      </c>
      <c r="F6853" t="s">
        <v>1567</v>
      </c>
      <c r="G6853" t="s">
        <v>134</v>
      </c>
      <c r="H6853" t="s">
        <v>135</v>
      </c>
      <c r="I6853" t="s">
        <v>136</v>
      </c>
      <c r="J6853" t="s">
        <v>137</v>
      </c>
      <c r="K6853" t="s">
        <v>138</v>
      </c>
      <c r="L6853" t="s">
        <v>18998</v>
      </c>
      <c r="M6853" t="s">
        <v>18999</v>
      </c>
      <c r="N6853">
        <v>0.97111111100000003</v>
      </c>
      <c r="O6853">
        <v>1</v>
      </c>
      <c r="P6853">
        <v>338</v>
      </c>
      <c r="Q6853">
        <v>1</v>
      </c>
      <c r="R6853">
        <v>11</v>
      </c>
      <c r="S6853">
        <v>2</v>
      </c>
      <c r="T6853">
        <v>17</v>
      </c>
      <c r="U6853">
        <v>1</v>
      </c>
      <c r="V6853">
        <v>0</v>
      </c>
      <c r="W6853">
        <v>0.17075201069583332</v>
      </c>
      <c r="X6853">
        <v>154.59989219752694</v>
      </c>
      <c r="Y6853">
        <v>0.56370437992489508</v>
      </c>
      <c r="Z6853">
        <v>3.9971780091139428</v>
      </c>
      <c r="AA6853">
        <v>2.969612963525484</v>
      </c>
      <c r="AB6853">
        <v>31.685227990429183</v>
      </c>
      <c r="AC6853">
        <v>12.991509018934709</v>
      </c>
      <c r="AD6853">
        <v>0</v>
      </c>
      <c r="AE6853">
        <v>206.97787657015101</v>
      </c>
    </row>
    <row r="6854" spans="1:31" x14ac:dyDescent="0.3">
      <c r="A6854">
        <v>2702144</v>
      </c>
      <c r="B6854">
        <v>1</v>
      </c>
      <c r="C6854" t="s">
        <v>81</v>
      </c>
      <c r="D6854" t="s">
        <v>123</v>
      </c>
      <c r="E6854" t="s">
        <v>213</v>
      </c>
      <c r="F6854" t="s">
        <v>19000</v>
      </c>
      <c r="G6854" t="s">
        <v>215</v>
      </c>
      <c r="H6854" t="s">
        <v>187</v>
      </c>
      <c r="I6854" t="s">
        <v>136</v>
      </c>
      <c r="J6854" t="s">
        <v>137</v>
      </c>
      <c r="K6854" t="s">
        <v>138</v>
      </c>
      <c r="L6854" t="s">
        <v>19001</v>
      </c>
      <c r="M6854" t="s">
        <v>19002</v>
      </c>
      <c r="N6854">
        <v>1.6030555550000001</v>
      </c>
      <c r="O6854">
        <v>0</v>
      </c>
      <c r="P6854">
        <v>5</v>
      </c>
      <c r="Q6854">
        <v>0</v>
      </c>
      <c r="R6854">
        <v>0</v>
      </c>
      <c r="S6854">
        <v>0</v>
      </c>
      <c r="T6854">
        <v>0</v>
      </c>
      <c r="U6854">
        <v>0</v>
      </c>
      <c r="V6854">
        <v>0</v>
      </c>
      <c r="W6854">
        <v>0</v>
      </c>
      <c r="X6854">
        <v>0.95189405116239612</v>
      </c>
      <c r="Y6854">
        <v>0</v>
      </c>
      <c r="Z6854">
        <v>0</v>
      </c>
      <c r="AA6854">
        <v>0</v>
      </c>
      <c r="AB6854">
        <v>0</v>
      </c>
      <c r="AC6854">
        <v>0</v>
      </c>
      <c r="AD6854">
        <v>0</v>
      </c>
      <c r="AE6854">
        <v>0.95189405116239612</v>
      </c>
    </row>
    <row r="6855" spans="1:31" x14ac:dyDescent="0.3">
      <c r="A6855">
        <v>2694866</v>
      </c>
      <c r="B6855">
        <v>1</v>
      </c>
      <c r="C6855" t="s">
        <v>80</v>
      </c>
      <c r="D6855" t="s">
        <v>108</v>
      </c>
      <c r="E6855" t="s">
        <v>184</v>
      </c>
      <c r="F6855" t="s">
        <v>19003</v>
      </c>
      <c r="G6855" t="s">
        <v>186</v>
      </c>
      <c r="H6855" t="s">
        <v>187</v>
      </c>
      <c r="I6855" t="s">
        <v>136</v>
      </c>
      <c r="J6855" t="s">
        <v>137</v>
      </c>
      <c r="K6855" t="s">
        <v>138</v>
      </c>
      <c r="L6855" t="s">
        <v>19004</v>
      </c>
      <c r="M6855" t="s">
        <v>19005</v>
      </c>
      <c r="N6855">
        <v>1.8077777770000001</v>
      </c>
      <c r="O6855">
        <v>0</v>
      </c>
      <c r="P6855">
        <v>2</v>
      </c>
      <c r="Q6855">
        <v>0</v>
      </c>
      <c r="R6855">
        <v>2</v>
      </c>
      <c r="S6855">
        <v>0</v>
      </c>
      <c r="T6855">
        <v>2</v>
      </c>
      <c r="U6855">
        <v>0</v>
      </c>
      <c r="V6855">
        <v>0</v>
      </c>
      <c r="W6855">
        <v>0</v>
      </c>
      <c r="X6855">
        <v>0.84633065027856325</v>
      </c>
      <c r="Y6855">
        <v>0</v>
      </c>
      <c r="Z6855">
        <v>4.8901088019824401</v>
      </c>
      <c r="AA6855">
        <v>0</v>
      </c>
      <c r="AB6855">
        <v>2.6450363531800001</v>
      </c>
      <c r="AC6855">
        <v>0</v>
      </c>
      <c r="AD6855">
        <v>0</v>
      </c>
      <c r="AE6855">
        <v>8.3814758054410028</v>
      </c>
    </row>
    <row r="6856" spans="1:31" x14ac:dyDescent="0.3">
      <c r="A6856">
        <v>2697236</v>
      </c>
      <c r="B6856">
        <v>1</v>
      </c>
      <c r="C6856" t="s">
        <v>80</v>
      </c>
      <c r="D6856" t="s">
        <v>88</v>
      </c>
      <c r="E6856" t="s">
        <v>213</v>
      </c>
      <c r="F6856" t="s">
        <v>19006</v>
      </c>
      <c r="G6856" t="s">
        <v>215</v>
      </c>
      <c r="H6856" t="s">
        <v>187</v>
      </c>
      <c r="I6856" t="s">
        <v>136</v>
      </c>
      <c r="J6856" t="s">
        <v>137</v>
      </c>
      <c r="K6856" t="s">
        <v>138</v>
      </c>
      <c r="L6856" t="s">
        <v>19007</v>
      </c>
      <c r="M6856" t="s">
        <v>19008</v>
      </c>
      <c r="N6856">
        <v>1.738611111</v>
      </c>
      <c r="O6856">
        <v>0</v>
      </c>
      <c r="P6856">
        <v>1</v>
      </c>
      <c r="Q6856">
        <v>0</v>
      </c>
      <c r="R6856">
        <v>0</v>
      </c>
      <c r="S6856">
        <v>0</v>
      </c>
      <c r="T6856">
        <v>0</v>
      </c>
      <c r="U6856">
        <v>0</v>
      </c>
      <c r="V6856">
        <v>0</v>
      </c>
      <c r="W6856">
        <v>0</v>
      </c>
      <c r="X6856">
        <v>1.7717250861994667</v>
      </c>
      <c r="Y6856">
        <v>0</v>
      </c>
      <c r="Z6856">
        <v>0</v>
      </c>
      <c r="AA6856">
        <v>0</v>
      </c>
      <c r="AB6856">
        <v>0</v>
      </c>
      <c r="AC6856">
        <v>0</v>
      </c>
      <c r="AD6856">
        <v>0</v>
      </c>
      <c r="AE6856">
        <v>1.7717250861994667</v>
      </c>
    </row>
    <row r="6857" spans="1:31" x14ac:dyDescent="0.3">
      <c r="A6857">
        <v>2699119</v>
      </c>
      <c r="B6857">
        <v>1</v>
      </c>
      <c r="C6857" t="s">
        <v>80</v>
      </c>
      <c r="D6857" t="s">
        <v>82</v>
      </c>
      <c r="E6857" t="s">
        <v>213</v>
      </c>
      <c r="F6857" t="s">
        <v>19009</v>
      </c>
      <c r="G6857" t="s">
        <v>688</v>
      </c>
      <c r="H6857" t="s">
        <v>187</v>
      </c>
      <c r="I6857" t="s">
        <v>136</v>
      </c>
      <c r="J6857" t="s">
        <v>137</v>
      </c>
      <c r="K6857" t="s">
        <v>138</v>
      </c>
      <c r="L6857" t="s">
        <v>19010</v>
      </c>
      <c r="M6857" t="s">
        <v>19011</v>
      </c>
      <c r="N6857">
        <v>1.078888888</v>
      </c>
      <c r="O6857">
        <v>0</v>
      </c>
      <c r="P6857">
        <v>2</v>
      </c>
      <c r="Q6857">
        <v>0</v>
      </c>
      <c r="R6857">
        <v>0</v>
      </c>
      <c r="S6857">
        <v>0</v>
      </c>
      <c r="T6857">
        <v>0</v>
      </c>
      <c r="U6857">
        <v>0</v>
      </c>
      <c r="V6857">
        <v>0</v>
      </c>
      <c r="W6857">
        <v>0</v>
      </c>
      <c r="X6857">
        <v>0.73401690143973908</v>
      </c>
      <c r="Y6857">
        <v>0</v>
      </c>
      <c r="Z6857">
        <v>0</v>
      </c>
      <c r="AA6857">
        <v>0</v>
      </c>
      <c r="AB6857">
        <v>0</v>
      </c>
      <c r="AC6857">
        <v>0</v>
      </c>
      <c r="AD6857">
        <v>0</v>
      </c>
      <c r="AE6857">
        <v>0.73401690143973908</v>
      </c>
    </row>
    <row r="6858" spans="1:31" x14ac:dyDescent="0.3">
      <c r="A6858">
        <v>2685869</v>
      </c>
      <c r="B6858">
        <v>1</v>
      </c>
      <c r="C6858" t="s">
        <v>80</v>
      </c>
      <c r="D6858" t="s">
        <v>83</v>
      </c>
      <c r="E6858" t="s">
        <v>244</v>
      </c>
      <c r="F6858" t="s">
        <v>19012</v>
      </c>
      <c r="G6858" t="s">
        <v>409</v>
      </c>
      <c r="H6858" t="s">
        <v>187</v>
      </c>
      <c r="I6858" t="s">
        <v>136</v>
      </c>
      <c r="J6858" t="s">
        <v>137</v>
      </c>
      <c r="K6858" t="s">
        <v>138</v>
      </c>
      <c r="L6858" t="s">
        <v>19013</v>
      </c>
      <c r="M6858" t="s">
        <v>19014</v>
      </c>
      <c r="N6858">
        <v>0.48416666600000002</v>
      </c>
      <c r="O6858">
        <v>0</v>
      </c>
      <c r="P6858">
        <v>0</v>
      </c>
      <c r="Q6858">
        <v>0</v>
      </c>
      <c r="R6858">
        <v>0</v>
      </c>
      <c r="S6858">
        <v>0</v>
      </c>
      <c r="T6858">
        <v>6</v>
      </c>
      <c r="U6858">
        <v>0</v>
      </c>
      <c r="V6858">
        <v>0</v>
      </c>
      <c r="W6858">
        <v>0</v>
      </c>
      <c r="X6858">
        <v>0</v>
      </c>
      <c r="Y6858">
        <v>0</v>
      </c>
      <c r="Z6858">
        <v>0</v>
      </c>
      <c r="AA6858">
        <v>0</v>
      </c>
      <c r="AB6858">
        <v>41.385961559108416</v>
      </c>
      <c r="AC6858">
        <v>0</v>
      </c>
      <c r="AD6858">
        <v>0</v>
      </c>
      <c r="AE6858">
        <v>41.385961559108416</v>
      </c>
    </row>
    <row r="6859" spans="1:31" x14ac:dyDescent="0.3">
      <c r="A6859">
        <v>2694413</v>
      </c>
      <c r="B6859">
        <v>1</v>
      </c>
      <c r="C6859" t="s">
        <v>80</v>
      </c>
      <c r="D6859" t="s">
        <v>83</v>
      </c>
      <c r="E6859" t="s">
        <v>244</v>
      </c>
      <c r="F6859" t="s">
        <v>19012</v>
      </c>
      <c r="G6859" t="s">
        <v>968</v>
      </c>
      <c r="H6859" t="s">
        <v>187</v>
      </c>
      <c r="I6859" t="s">
        <v>136</v>
      </c>
      <c r="J6859" t="s">
        <v>137</v>
      </c>
      <c r="K6859" t="s">
        <v>138</v>
      </c>
      <c r="L6859" t="s">
        <v>19015</v>
      </c>
      <c r="M6859" t="s">
        <v>19016</v>
      </c>
      <c r="N6859">
        <v>2.6902777769999999</v>
      </c>
      <c r="O6859">
        <v>0</v>
      </c>
      <c r="P6859">
        <v>0</v>
      </c>
      <c r="Q6859">
        <v>0</v>
      </c>
      <c r="R6859">
        <v>0</v>
      </c>
      <c r="S6859">
        <v>0</v>
      </c>
      <c r="T6859">
        <v>6</v>
      </c>
      <c r="U6859">
        <v>0</v>
      </c>
      <c r="V6859">
        <v>0</v>
      </c>
      <c r="W6859">
        <v>0</v>
      </c>
      <c r="X6859">
        <v>0</v>
      </c>
      <c r="Y6859">
        <v>0</v>
      </c>
      <c r="Z6859">
        <v>0</v>
      </c>
      <c r="AA6859">
        <v>0</v>
      </c>
      <c r="AB6859">
        <v>137.60465254356524</v>
      </c>
      <c r="AC6859">
        <v>0</v>
      </c>
      <c r="AD6859">
        <v>0</v>
      </c>
      <c r="AE6859">
        <v>137.60465254356524</v>
      </c>
    </row>
    <row r="6860" spans="1:31" x14ac:dyDescent="0.3">
      <c r="A6860">
        <v>2694569</v>
      </c>
      <c r="B6860">
        <v>1</v>
      </c>
      <c r="C6860" t="s">
        <v>80</v>
      </c>
      <c r="D6860" t="s">
        <v>84</v>
      </c>
      <c r="E6860" t="s">
        <v>244</v>
      </c>
      <c r="F6860" t="s">
        <v>19017</v>
      </c>
      <c r="G6860" t="s">
        <v>346</v>
      </c>
      <c r="H6860" t="s">
        <v>187</v>
      </c>
      <c r="I6860" t="s">
        <v>136</v>
      </c>
      <c r="J6860" t="s">
        <v>137</v>
      </c>
      <c r="K6860" t="s">
        <v>166</v>
      </c>
      <c r="L6860" t="s">
        <v>19018</v>
      </c>
      <c r="M6860" t="s">
        <v>19019</v>
      </c>
      <c r="N6860">
        <v>7.1322222220000002</v>
      </c>
      <c r="O6860">
        <v>0</v>
      </c>
      <c r="P6860">
        <v>50</v>
      </c>
      <c r="Q6860">
        <v>0</v>
      </c>
      <c r="R6860">
        <v>5</v>
      </c>
      <c r="S6860">
        <v>0</v>
      </c>
      <c r="T6860">
        <v>4</v>
      </c>
      <c r="U6860">
        <v>0</v>
      </c>
      <c r="V6860">
        <v>0</v>
      </c>
      <c r="W6860">
        <v>0</v>
      </c>
      <c r="X6860">
        <v>76.68515250747808</v>
      </c>
      <c r="Y6860">
        <v>0</v>
      </c>
      <c r="Z6860">
        <v>26.293680094057184</v>
      </c>
      <c r="AA6860">
        <v>0</v>
      </c>
      <c r="AB6860">
        <v>35.548737392999996</v>
      </c>
      <c r="AC6860">
        <v>0</v>
      </c>
      <c r="AD6860">
        <v>0</v>
      </c>
      <c r="AE6860">
        <v>138.52756999453527</v>
      </c>
    </row>
    <row r="6861" spans="1:31" x14ac:dyDescent="0.3">
      <c r="A6861">
        <v>2702953</v>
      </c>
      <c r="B6861">
        <v>1</v>
      </c>
      <c r="C6861" t="s">
        <v>80</v>
      </c>
      <c r="D6861" t="s">
        <v>87</v>
      </c>
      <c r="E6861" t="s">
        <v>184</v>
      </c>
      <c r="F6861" t="s">
        <v>9192</v>
      </c>
      <c r="G6861" t="s">
        <v>409</v>
      </c>
      <c r="H6861" t="s">
        <v>187</v>
      </c>
      <c r="I6861" t="s">
        <v>136</v>
      </c>
      <c r="J6861" t="s">
        <v>137</v>
      </c>
      <c r="K6861" t="s">
        <v>138</v>
      </c>
      <c r="L6861" t="s">
        <v>19020</v>
      </c>
      <c r="M6861" t="s">
        <v>19021</v>
      </c>
      <c r="N6861">
        <v>2.562777777</v>
      </c>
      <c r="O6861">
        <v>0</v>
      </c>
      <c r="P6861">
        <v>28</v>
      </c>
      <c r="Q6861">
        <v>0</v>
      </c>
      <c r="R6861">
        <v>0</v>
      </c>
      <c r="S6861">
        <v>0</v>
      </c>
      <c r="T6861">
        <v>5</v>
      </c>
      <c r="U6861">
        <v>0</v>
      </c>
      <c r="V6861">
        <v>1</v>
      </c>
      <c r="W6861">
        <v>0</v>
      </c>
      <c r="X6861">
        <v>15.541998552945353</v>
      </c>
      <c r="Y6861">
        <v>0</v>
      </c>
      <c r="Z6861">
        <v>0</v>
      </c>
      <c r="AA6861">
        <v>0</v>
      </c>
      <c r="AB6861">
        <v>40.492347817877601</v>
      </c>
      <c r="AC6861">
        <v>0</v>
      </c>
      <c r="AD6861">
        <v>14.132742137671755</v>
      </c>
      <c r="AE6861">
        <v>70.167088508494714</v>
      </c>
    </row>
    <row r="6862" spans="1:31" x14ac:dyDescent="0.3">
      <c r="A6862">
        <v>2693759</v>
      </c>
      <c r="B6862">
        <v>1</v>
      </c>
      <c r="C6862" t="s">
        <v>80</v>
      </c>
      <c r="D6862" t="s">
        <v>103</v>
      </c>
      <c r="E6862" t="s">
        <v>428</v>
      </c>
      <c r="F6862" t="s">
        <v>19022</v>
      </c>
      <c r="G6862" t="s">
        <v>818</v>
      </c>
      <c r="H6862" t="s">
        <v>187</v>
      </c>
      <c r="I6862" t="s">
        <v>136</v>
      </c>
      <c r="J6862" t="s">
        <v>137</v>
      </c>
      <c r="K6862" t="s">
        <v>138</v>
      </c>
      <c r="L6862" t="s">
        <v>19023</v>
      </c>
      <c r="M6862" t="s">
        <v>19024</v>
      </c>
      <c r="N6862">
        <v>5.9602777769999999</v>
      </c>
      <c r="O6862">
        <v>0</v>
      </c>
      <c r="P6862">
        <v>0</v>
      </c>
      <c r="Q6862">
        <v>0</v>
      </c>
      <c r="R6862">
        <v>0</v>
      </c>
      <c r="S6862">
        <v>0</v>
      </c>
      <c r="T6862">
        <v>10</v>
      </c>
      <c r="U6862">
        <v>0</v>
      </c>
      <c r="V6862">
        <v>1</v>
      </c>
      <c r="W6862">
        <v>0</v>
      </c>
      <c r="X6862">
        <v>0</v>
      </c>
      <c r="Y6862">
        <v>0</v>
      </c>
      <c r="Z6862">
        <v>0</v>
      </c>
      <c r="AA6862">
        <v>0</v>
      </c>
      <c r="AB6862">
        <v>176.08075915251436</v>
      </c>
      <c r="AC6862">
        <v>0</v>
      </c>
      <c r="AD6862">
        <v>25.676212460291879</v>
      </c>
      <c r="AE6862">
        <v>201.75697161280624</v>
      </c>
    </row>
    <row r="6863" spans="1:31" x14ac:dyDescent="0.3">
      <c r="A6863">
        <v>2696785</v>
      </c>
      <c r="B6863">
        <v>1</v>
      </c>
      <c r="C6863" t="s">
        <v>81</v>
      </c>
      <c r="D6863" t="s">
        <v>118</v>
      </c>
      <c r="E6863" t="s">
        <v>184</v>
      </c>
      <c r="F6863" t="s">
        <v>19025</v>
      </c>
      <c r="G6863" t="s">
        <v>409</v>
      </c>
      <c r="H6863" t="s">
        <v>187</v>
      </c>
      <c r="I6863" t="s">
        <v>136</v>
      </c>
      <c r="J6863" t="s">
        <v>137</v>
      </c>
      <c r="K6863" t="s">
        <v>138</v>
      </c>
      <c r="L6863" t="s">
        <v>19026</v>
      </c>
      <c r="M6863" t="s">
        <v>19027</v>
      </c>
      <c r="N6863">
        <v>0.85833333300000003</v>
      </c>
      <c r="O6863">
        <v>0</v>
      </c>
      <c r="P6863">
        <v>98</v>
      </c>
      <c r="Q6863">
        <v>0</v>
      </c>
      <c r="R6863">
        <v>0</v>
      </c>
      <c r="S6863">
        <v>0</v>
      </c>
      <c r="T6863">
        <v>9</v>
      </c>
      <c r="U6863">
        <v>0</v>
      </c>
      <c r="V6863">
        <v>0</v>
      </c>
      <c r="W6863">
        <v>0</v>
      </c>
      <c r="X6863">
        <v>11.58781800156232</v>
      </c>
      <c r="Y6863">
        <v>0</v>
      </c>
      <c r="Z6863">
        <v>0</v>
      </c>
      <c r="AA6863">
        <v>0</v>
      </c>
      <c r="AB6863">
        <v>1.5304790591595445</v>
      </c>
      <c r="AC6863">
        <v>0</v>
      </c>
      <c r="AD6863">
        <v>0</v>
      </c>
      <c r="AE6863">
        <v>13.118297060721865</v>
      </c>
    </row>
    <row r="6864" spans="1:31" x14ac:dyDescent="0.3">
      <c r="A6864">
        <v>2703881</v>
      </c>
      <c r="B6864">
        <v>1</v>
      </c>
      <c r="C6864" t="s">
        <v>81</v>
      </c>
      <c r="D6864" t="s">
        <v>127</v>
      </c>
      <c r="E6864" t="s">
        <v>428</v>
      </c>
      <c r="F6864" t="s">
        <v>19028</v>
      </c>
      <c r="G6864" t="s">
        <v>1177</v>
      </c>
      <c r="H6864" t="s">
        <v>187</v>
      </c>
      <c r="I6864" t="s">
        <v>136</v>
      </c>
      <c r="J6864" t="s">
        <v>137</v>
      </c>
      <c r="K6864" t="s">
        <v>138</v>
      </c>
      <c r="L6864" t="s">
        <v>19029</v>
      </c>
      <c r="M6864" t="s">
        <v>19030</v>
      </c>
      <c r="N6864">
        <v>1.224722222</v>
      </c>
      <c r="O6864">
        <v>0</v>
      </c>
      <c r="P6864">
        <v>2</v>
      </c>
      <c r="Q6864">
        <v>0</v>
      </c>
      <c r="R6864">
        <v>0</v>
      </c>
      <c r="S6864">
        <v>0</v>
      </c>
      <c r="T6864">
        <v>11</v>
      </c>
      <c r="U6864">
        <v>0</v>
      </c>
      <c r="V6864">
        <v>0</v>
      </c>
      <c r="W6864">
        <v>0</v>
      </c>
      <c r="X6864">
        <v>0.44852777035234132</v>
      </c>
      <c r="Y6864">
        <v>0</v>
      </c>
      <c r="Z6864">
        <v>0</v>
      </c>
      <c r="AA6864">
        <v>0</v>
      </c>
      <c r="AB6864">
        <v>6.3762638686171949</v>
      </c>
      <c r="AC6864">
        <v>0</v>
      </c>
      <c r="AD6864">
        <v>0</v>
      </c>
      <c r="AE6864">
        <v>6.8247916389695362</v>
      </c>
    </row>
    <row r="6865" spans="1:31" x14ac:dyDescent="0.3">
      <c r="A6865">
        <v>2699317</v>
      </c>
      <c r="B6865">
        <v>1</v>
      </c>
      <c r="C6865" t="s">
        <v>81</v>
      </c>
      <c r="D6865" t="s">
        <v>123</v>
      </c>
      <c r="E6865" t="s">
        <v>141</v>
      </c>
      <c r="F6865" t="s">
        <v>19031</v>
      </c>
      <c r="G6865" t="s">
        <v>134</v>
      </c>
      <c r="H6865" t="s">
        <v>135</v>
      </c>
      <c r="I6865" t="s">
        <v>136</v>
      </c>
      <c r="J6865" t="s">
        <v>137</v>
      </c>
      <c r="K6865" t="s">
        <v>138</v>
      </c>
      <c r="L6865" t="s">
        <v>14350</v>
      </c>
      <c r="M6865" t="s">
        <v>19032</v>
      </c>
      <c r="N6865">
        <v>2.2713888880000002</v>
      </c>
      <c r="O6865">
        <v>0</v>
      </c>
      <c r="P6865">
        <v>1364</v>
      </c>
      <c r="Q6865">
        <v>1</v>
      </c>
      <c r="R6865">
        <v>1</v>
      </c>
      <c r="S6865">
        <v>12</v>
      </c>
      <c r="T6865">
        <v>239</v>
      </c>
      <c r="U6865">
        <v>8</v>
      </c>
      <c r="V6865">
        <v>2</v>
      </c>
      <c r="W6865">
        <v>0</v>
      </c>
      <c r="X6865">
        <v>468.83853762038029</v>
      </c>
      <c r="Y6865">
        <v>10.770568779285693</v>
      </c>
      <c r="Z6865">
        <v>0.24862564170872403</v>
      </c>
      <c r="AA6865">
        <v>869.17847696827937</v>
      </c>
      <c r="AB6865">
        <v>294.45009255529965</v>
      </c>
      <c r="AC6865">
        <v>2108.0459292294777</v>
      </c>
      <c r="AD6865">
        <v>13.856072932754635</v>
      </c>
      <c r="AE6865">
        <v>3765.3883037271862</v>
      </c>
    </row>
    <row r="6866" spans="1:31" x14ac:dyDescent="0.3">
      <c r="A6866">
        <v>2695367</v>
      </c>
      <c r="B6866">
        <v>1</v>
      </c>
      <c r="C6866" t="s">
        <v>80</v>
      </c>
      <c r="D6866" t="s">
        <v>95</v>
      </c>
      <c r="E6866" t="s">
        <v>132</v>
      </c>
      <c r="F6866" t="s">
        <v>19033</v>
      </c>
      <c r="G6866" t="s">
        <v>134</v>
      </c>
      <c r="H6866" t="s">
        <v>135</v>
      </c>
      <c r="I6866" t="s">
        <v>136</v>
      </c>
      <c r="J6866" t="s">
        <v>137</v>
      </c>
      <c r="K6866" t="s">
        <v>138</v>
      </c>
      <c r="L6866" t="s">
        <v>19034</v>
      </c>
      <c r="M6866" t="s">
        <v>19035</v>
      </c>
      <c r="N6866">
        <v>0.89222222200000001</v>
      </c>
      <c r="O6866">
        <v>1</v>
      </c>
      <c r="P6866">
        <v>748</v>
      </c>
      <c r="Q6866">
        <v>5</v>
      </c>
      <c r="R6866">
        <v>23</v>
      </c>
      <c r="S6866">
        <v>10</v>
      </c>
      <c r="T6866">
        <v>40</v>
      </c>
      <c r="U6866">
        <v>0</v>
      </c>
      <c r="V6866">
        <v>0</v>
      </c>
      <c r="W6866">
        <v>0.17878664405</v>
      </c>
      <c r="X6866">
        <v>100.54972833379094</v>
      </c>
      <c r="Y6866">
        <v>3.6960008124884989</v>
      </c>
      <c r="Z6866">
        <v>10.756016620072264</v>
      </c>
      <c r="AA6866">
        <v>330.10853438464005</v>
      </c>
      <c r="AB6866">
        <v>20.203960118751294</v>
      </c>
      <c r="AC6866">
        <v>0</v>
      </c>
      <c r="AD6866">
        <v>0</v>
      </c>
      <c r="AE6866">
        <v>465.49302691379307</v>
      </c>
    </row>
    <row r="6867" spans="1:31" x14ac:dyDescent="0.3">
      <c r="A6867">
        <v>2693047</v>
      </c>
      <c r="B6867">
        <v>1</v>
      </c>
      <c r="C6867" t="s">
        <v>80</v>
      </c>
      <c r="D6867" t="s">
        <v>104</v>
      </c>
      <c r="E6867" t="s">
        <v>132</v>
      </c>
      <c r="F6867" t="s">
        <v>19036</v>
      </c>
      <c r="G6867" t="s">
        <v>134</v>
      </c>
      <c r="H6867" t="s">
        <v>135</v>
      </c>
      <c r="I6867" t="s">
        <v>136</v>
      </c>
      <c r="J6867" t="s">
        <v>137</v>
      </c>
      <c r="K6867" t="s">
        <v>138</v>
      </c>
      <c r="L6867" t="s">
        <v>19037</v>
      </c>
      <c r="M6867" t="s">
        <v>19038</v>
      </c>
      <c r="N6867">
        <v>0.696944444</v>
      </c>
      <c r="O6867">
        <v>0</v>
      </c>
      <c r="P6867">
        <v>184</v>
      </c>
      <c r="Q6867">
        <v>0</v>
      </c>
      <c r="R6867">
        <v>2</v>
      </c>
      <c r="S6867">
        <v>6</v>
      </c>
      <c r="T6867">
        <v>21</v>
      </c>
      <c r="U6867">
        <v>1</v>
      </c>
      <c r="V6867">
        <v>0</v>
      </c>
      <c r="W6867">
        <v>0</v>
      </c>
      <c r="X6867">
        <v>23.405708388599123</v>
      </c>
      <c r="Y6867">
        <v>0</v>
      </c>
      <c r="Z6867">
        <v>1.4255265053824899</v>
      </c>
      <c r="AA6867">
        <v>4.8826332901231089</v>
      </c>
      <c r="AB6867">
        <v>11.949281426642166</v>
      </c>
      <c r="AC6867">
        <v>11.538884307491543</v>
      </c>
      <c r="AD6867">
        <v>0</v>
      </c>
      <c r="AE6867">
        <v>53.202033918238428</v>
      </c>
    </row>
    <row r="6868" spans="1:31" x14ac:dyDescent="0.3">
      <c r="A6868">
        <v>2699534</v>
      </c>
      <c r="B6868">
        <v>2</v>
      </c>
      <c r="C6868" t="s">
        <v>80</v>
      </c>
      <c r="D6868" t="s">
        <v>93</v>
      </c>
      <c r="E6868" t="s">
        <v>160</v>
      </c>
      <c r="F6868" t="s">
        <v>3227</v>
      </c>
      <c r="G6868" t="s">
        <v>346</v>
      </c>
      <c r="H6868" t="s">
        <v>135</v>
      </c>
      <c r="I6868" t="s">
        <v>136</v>
      </c>
      <c r="J6868" t="s">
        <v>137</v>
      </c>
      <c r="K6868" t="s">
        <v>166</v>
      </c>
      <c r="L6868" t="s">
        <v>19039</v>
      </c>
      <c r="M6868" t="s">
        <v>19040</v>
      </c>
      <c r="N6868">
        <v>1.125277777</v>
      </c>
      <c r="O6868">
        <v>0</v>
      </c>
      <c r="P6868">
        <v>1879</v>
      </c>
      <c r="Q6868">
        <v>25</v>
      </c>
      <c r="R6868">
        <v>69</v>
      </c>
      <c r="S6868">
        <v>9</v>
      </c>
      <c r="T6868">
        <v>216</v>
      </c>
      <c r="U6868">
        <v>2</v>
      </c>
      <c r="V6868">
        <v>0</v>
      </c>
      <c r="W6868">
        <v>0</v>
      </c>
      <c r="X6868">
        <v>396.84065101250644</v>
      </c>
      <c r="Y6868">
        <v>136.94217858671772</v>
      </c>
      <c r="Z6868">
        <v>97.858567384262074</v>
      </c>
      <c r="AA6868">
        <v>51.75789181768338</v>
      </c>
      <c r="AB6868">
        <v>164.48040733220839</v>
      </c>
      <c r="AC6868">
        <v>172.12218914674176</v>
      </c>
      <c r="AD6868">
        <v>0</v>
      </c>
      <c r="AE6868">
        <v>1020.0018852801198</v>
      </c>
    </row>
    <row r="6869" spans="1:31" x14ac:dyDescent="0.3">
      <c r="A6869">
        <v>2693935</v>
      </c>
      <c r="B6869">
        <v>1</v>
      </c>
      <c r="C6869" t="s">
        <v>81</v>
      </c>
      <c r="D6869" t="s">
        <v>122</v>
      </c>
      <c r="E6869" t="s">
        <v>145</v>
      </c>
      <c r="F6869" t="s">
        <v>19041</v>
      </c>
      <c r="G6869" t="s">
        <v>409</v>
      </c>
      <c r="H6869" t="s">
        <v>135</v>
      </c>
      <c r="I6869" t="s">
        <v>136</v>
      </c>
      <c r="J6869" t="s">
        <v>137</v>
      </c>
      <c r="K6869" t="s">
        <v>138</v>
      </c>
      <c r="L6869" t="s">
        <v>19042</v>
      </c>
      <c r="M6869" t="s">
        <v>19043</v>
      </c>
      <c r="N6869">
        <v>4.5541666660000004</v>
      </c>
      <c r="O6869">
        <v>0</v>
      </c>
      <c r="P6869">
        <v>120</v>
      </c>
      <c r="Q6869">
        <v>0</v>
      </c>
      <c r="R6869">
        <v>0</v>
      </c>
      <c r="S6869">
        <v>0</v>
      </c>
      <c r="T6869">
        <v>12</v>
      </c>
      <c r="U6869">
        <v>0</v>
      </c>
      <c r="V6869">
        <v>0</v>
      </c>
      <c r="W6869">
        <v>0</v>
      </c>
      <c r="X6869">
        <v>57.204950366368543</v>
      </c>
      <c r="Y6869">
        <v>0</v>
      </c>
      <c r="Z6869">
        <v>0</v>
      </c>
      <c r="AA6869">
        <v>0</v>
      </c>
      <c r="AB6869">
        <v>37.183812192683568</v>
      </c>
      <c r="AC6869">
        <v>0</v>
      </c>
      <c r="AD6869">
        <v>0</v>
      </c>
      <c r="AE6869">
        <v>94.388762559052111</v>
      </c>
    </row>
    <row r="6870" spans="1:31" x14ac:dyDescent="0.3">
      <c r="A6870">
        <v>2695543</v>
      </c>
      <c r="B6870">
        <v>1</v>
      </c>
      <c r="C6870" t="s">
        <v>81</v>
      </c>
      <c r="D6870" t="s">
        <v>116</v>
      </c>
      <c r="E6870" t="s">
        <v>132</v>
      </c>
      <c r="F6870" t="s">
        <v>7936</v>
      </c>
      <c r="G6870" t="s">
        <v>232</v>
      </c>
      <c r="H6870" t="s">
        <v>135</v>
      </c>
      <c r="I6870" t="s">
        <v>136</v>
      </c>
      <c r="J6870" t="s">
        <v>137</v>
      </c>
      <c r="K6870" t="s">
        <v>138</v>
      </c>
      <c r="L6870" t="s">
        <v>19044</v>
      </c>
      <c r="M6870" t="s">
        <v>19045</v>
      </c>
      <c r="N6870">
        <v>1.6711111110000001</v>
      </c>
      <c r="O6870">
        <v>4</v>
      </c>
      <c r="P6870">
        <v>916</v>
      </c>
      <c r="Q6870">
        <v>8</v>
      </c>
      <c r="R6870">
        <v>117</v>
      </c>
      <c r="S6870">
        <v>3</v>
      </c>
      <c r="T6870">
        <v>53</v>
      </c>
      <c r="U6870">
        <v>1</v>
      </c>
      <c r="V6870">
        <v>0</v>
      </c>
      <c r="W6870">
        <v>1.2797145536533332</v>
      </c>
      <c r="X6870">
        <v>206.00495962353128</v>
      </c>
      <c r="Y6870">
        <v>5.1413353653568574</v>
      </c>
      <c r="Z6870">
        <v>137.18052526548087</v>
      </c>
      <c r="AA6870">
        <v>13.664584205771298</v>
      </c>
      <c r="AB6870">
        <v>46.835750020084113</v>
      </c>
      <c r="AC6870">
        <v>30.663553600115666</v>
      </c>
      <c r="AD6870">
        <v>0</v>
      </c>
      <c r="AE6870">
        <v>440.77042263399341</v>
      </c>
    </row>
    <row r="6871" spans="1:31" x14ac:dyDescent="0.3">
      <c r="A6871">
        <v>2695543</v>
      </c>
      <c r="B6871">
        <v>2</v>
      </c>
      <c r="C6871" t="s">
        <v>81</v>
      </c>
      <c r="D6871" t="s">
        <v>116</v>
      </c>
      <c r="E6871" t="s">
        <v>145</v>
      </c>
      <c r="F6871" t="s">
        <v>19046</v>
      </c>
      <c r="G6871" t="s">
        <v>232</v>
      </c>
      <c r="H6871" t="s">
        <v>135</v>
      </c>
      <c r="I6871" t="s">
        <v>136</v>
      </c>
      <c r="J6871" t="s">
        <v>137</v>
      </c>
      <c r="K6871" t="s">
        <v>138</v>
      </c>
      <c r="L6871" t="s">
        <v>19045</v>
      </c>
      <c r="M6871" t="s">
        <v>19047</v>
      </c>
      <c r="N6871">
        <v>7.6213888880000003</v>
      </c>
      <c r="O6871">
        <v>0</v>
      </c>
      <c r="P6871">
        <v>123</v>
      </c>
      <c r="Q6871">
        <v>0</v>
      </c>
      <c r="R6871">
        <v>0</v>
      </c>
      <c r="S6871">
        <v>0</v>
      </c>
      <c r="T6871">
        <v>7</v>
      </c>
      <c r="U6871">
        <v>0</v>
      </c>
      <c r="V6871">
        <v>0</v>
      </c>
      <c r="W6871">
        <v>0</v>
      </c>
      <c r="X6871">
        <v>102.42317612876428</v>
      </c>
      <c r="Y6871">
        <v>0</v>
      </c>
      <c r="Z6871">
        <v>0</v>
      </c>
      <c r="AA6871">
        <v>0</v>
      </c>
      <c r="AB6871">
        <v>31.191381323906924</v>
      </c>
      <c r="AC6871">
        <v>0</v>
      </c>
      <c r="AD6871">
        <v>0</v>
      </c>
      <c r="AE6871">
        <v>133.61455745267119</v>
      </c>
    </row>
    <row r="6872" spans="1:31" x14ac:dyDescent="0.3">
      <c r="A6872">
        <v>2695689</v>
      </c>
      <c r="B6872">
        <v>1</v>
      </c>
      <c r="C6872" t="s">
        <v>81</v>
      </c>
      <c r="D6872" t="s">
        <v>116</v>
      </c>
      <c r="E6872" t="s">
        <v>132</v>
      </c>
      <c r="F6872" t="s">
        <v>1883</v>
      </c>
      <c r="G6872" t="s">
        <v>134</v>
      </c>
      <c r="H6872" t="s">
        <v>135</v>
      </c>
      <c r="I6872" t="s">
        <v>136</v>
      </c>
      <c r="J6872" t="s">
        <v>137</v>
      </c>
      <c r="K6872" t="s">
        <v>138</v>
      </c>
      <c r="L6872" t="s">
        <v>19048</v>
      </c>
      <c r="M6872" t="s">
        <v>19049</v>
      </c>
      <c r="N6872">
        <v>0.946111111</v>
      </c>
      <c r="O6872">
        <v>2</v>
      </c>
      <c r="P6872">
        <v>321</v>
      </c>
      <c r="Q6872">
        <v>5</v>
      </c>
      <c r="R6872">
        <v>62</v>
      </c>
      <c r="S6872">
        <v>1</v>
      </c>
      <c r="T6872">
        <v>21</v>
      </c>
      <c r="U6872">
        <v>0</v>
      </c>
      <c r="V6872">
        <v>0</v>
      </c>
      <c r="W6872">
        <v>0.33654721675999999</v>
      </c>
      <c r="X6872">
        <v>47.782311048921912</v>
      </c>
      <c r="Y6872">
        <v>0.58282864590141603</v>
      </c>
      <c r="Z6872">
        <v>57.91223195107068</v>
      </c>
      <c r="AA6872">
        <v>5.3805251062047219</v>
      </c>
      <c r="AB6872">
        <v>12.745145535334546</v>
      </c>
      <c r="AC6872">
        <v>0</v>
      </c>
      <c r="AD6872">
        <v>0</v>
      </c>
      <c r="AE6872">
        <v>124.73958950419326</v>
      </c>
    </row>
    <row r="6873" spans="1:31" x14ac:dyDescent="0.3">
      <c r="A6873">
        <v>2698137</v>
      </c>
      <c r="B6873">
        <v>1</v>
      </c>
      <c r="C6873" t="s">
        <v>81</v>
      </c>
      <c r="D6873" t="s">
        <v>128</v>
      </c>
      <c r="E6873" t="s">
        <v>132</v>
      </c>
      <c r="F6873" t="s">
        <v>19050</v>
      </c>
      <c r="G6873" t="s">
        <v>134</v>
      </c>
      <c r="H6873" t="s">
        <v>135</v>
      </c>
      <c r="I6873" t="s">
        <v>136</v>
      </c>
      <c r="J6873" t="s">
        <v>137</v>
      </c>
      <c r="K6873" t="s">
        <v>138</v>
      </c>
      <c r="L6873" t="s">
        <v>19051</v>
      </c>
      <c r="M6873" t="s">
        <v>19052</v>
      </c>
      <c r="N6873">
        <v>6.9722222E-2</v>
      </c>
      <c r="O6873">
        <v>7</v>
      </c>
      <c r="P6873">
        <v>1192</v>
      </c>
      <c r="Q6873">
        <v>3</v>
      </c>
      <c r="R6873">
        <v>3</v>
      </c>
      <c r="S6873">
        <v>3</v>
      </c>
      <c r="T6873">
        <v>87</v>
      </c>
      <c r="U6873">
        <v>0</v>
      </c>
      <c r="V6873">
        <v>0</v>
      </c>
      <c r="W6873">
        <v>0.69812359344694508</v>
      </c>
      <c r="X6873">
        <v>7.8685460171987209</v>
      </c>
      <c r="Y6873">
        <v>0.94996938732966119</v>
      </c>
      <c r="Z6873">
        <v>0.168272495893172</v>
      </c>
      <c r="AA6873">
        <v>1.4794492451656367</v>
      </c>
      <c r="AB6873">
        <v>0.74572147326050009</v>
      </c>
      <c r="AC6873">
        <v>0</v>
      </c>
      <c r="AD6873">
        <v>0</v>
      </c>
      <c r="AE6873">
        <v>11.910082212294636</v>
      </c>
    </row>
    <row r="6874" spans="1:31" x14ac:dyDescent="0.3">
      <c r="A6874">
        <v>2696802</v>
      </c>
      <c r="B6874">
        <v>1</v>
      </c>
      <c r="C6874" t="s">
        <v>80</v>
      </c>
      <c r="D6874" t="s">
        <v>96</v>
      </c>
      <c r="E6874" t="s">
        <v>141</v>
      </c>
      <c r="F6874" t="s">
        <v>19053</v>
      </c>
      <c r="G6874" t="s">
        <v>165</v>
      </c>
      <c r="H6874" t="s">
        <v>135</v>
      </c>
      <c r="I6874" t="s">
        <v>136</v>
      </c>
      <c r="J6874" t="s">
        <v>137</v>
      </c>
      <c r="K6874" t="s">
        <v>166</v>
      </c>
      <c r="L6874" t="s">
        <v>19054</v>
      </c>
      <c r="M6874" t="s">
        <v>19055</v>
      </c>
      <c r="N6874">
        <v>2.1663888880000002</v>
      </c>
      <c r="O6874">
        <v>4</v>
      </c>
      <c r="P6874">
        <v>4431</v>
      </c>
      <c r="Q6874">
        <v>9</v>
      </c>
      <c r="R6874">
        <v>34</v>
      </c>
      <c r="S6874">
        <v>25</v>
      </c>
      <c r="T6874">
        <v>949</v>
      </c>
      <c r="U6874">
        <v>3</v>
      </c>
      <c r="V6874">
        <v>0</v>
      </c>
      <c r="W6874">
        <v>2.7170529340571763</v>
      </c>
      <c r="X6874">
        <v>2787.0027412281688</v>
      </c>
      <c r="Y6874">
        <v>82.139346913868891</v>
      </c>
      <c r="Z6874">
        <v>34.594501735307126</v>
      </c>
      <c r="AA6874">
        <v>1445.8465115649763</v>
      </c>
      <c r="AB6874">
        <v>2720.7708174741447</v>
      </c>
      <c r="AC6874">
        <v>723.65858900325031</v>
      </c>
      <c r="AD6874">
        <v>0</v>
      </c>
      <c r="AE6874">
        <v>7796.7295608537734</v>
      </c>
    </row>
    <row r="6875" spans="1:31" x14ac:dyDescent="0.3">
      <c r="A6875">
        <v>2699963</v>
      </c>
      <c r="B6875">
        <v>1</v>
      </c>
      <c r="C6875" t="s">
        <v>80</v>
      </c>
      <c r="D6875" t="s">
        <v>96</v>
      </c>
      <c r="E6875" t="s">
        <v>132</v>
      </c>
      <c r="F6875" t="s">
        <v>8258</v>
      </c>
      <c r="G6875" t="s">
        <v>134</v>
      </c>
      <c r="H6875" t="s">
        <v>135</v>
      </c>
      <c r="I6875" t="s">
        <v>136</v>
      </c>
      <c r="J6875" t="s">
        <v>137</v>
      </c>
      <c r="K6875" t="s">
        <v>138</v>
      </c>
      <c r="L6875" t="s">
        <v>19056</v>
      </c>
      <c r="M6875" t="s">
        <v>19057</v>
      </c>
      <c r="N6875">
        <v>2.0919444440000001</v>
      </c>
      <c r="O6875">
        <v>0</v>
      </c>
      <c r="P6875">
        <v>289</v>
      </c>
      <c r="Q6875">
        <v>11</v>
      </c>
      <c r="R6875">
        <v>31</v>
      </c>
      <c r="S6875">
        <v>12</v>
      </c>
      <c r="T6875">
        <v>64</v>
      </c>
      <c r="U6875">
        <v>2</v>
      </c>
      <c r="V6875">
        <v>0</v>
      </c>
      <c r="W6875">
        <v>0</v>
      </c>
      <c r="X6875">
        <v>158.81181152800599</v>
      </c>
      <c r="Y6875">
        <v>99.675974247320966</v>
      </c>
      <c r="Z6875">
        <v>23.789266431706071</v>
      </c>
      <c r="AA6875">
        <v>69.468090668803384</v>
      </c>
      <c r="AB6875">
        <v>69.321483023456324</v>
      </c>
      <c r="AC6875">
        <v>375.6370544665732</v>
      </c>
      <c r="AD6875">
        <v>0</v>
      </c>
      <c r="AE6875">
        <v>796.70368036586592</v>
      </c>
    </row>
    <row r="6876" spans="1:31" x14ac:dyDescent="0.3">
      <c r="A6876">
        <v>2706786</v>
      </c>
      <c r="B6876">
        <v>1</v>
      </c>
      <c r="C6876" t="s">
        <v>80</v>
      </c>
      <c r="D6876" t="s">
        <v>96</v>
      </c>
      <c r="E6876" t="s">
        <v>160</v>
      </c>
      <c r="F6876" t="s">
        <v>19058</v>
      </c>
      <c r="G6876" t="s">
        <v>147</v>
      </c>
      <c r="H6876" t="s">
        <v>135</v>
      </c>
      <c r="I6876" t="s">
        <v>136</v>
      </c>
      <c r="J6876" t="s">
        <v>137</v>
      </c>
      <c r="K6876" t="s">
        <v>138</v>
      </c>
      <c r="L6876" t="s">
        <v>19059</v>
      </c>
      <c r="M6876" t="s">
        <v>19060</v>
      </c>
      <c r="N6876">
        <v>0.70250000000000001</v>
      </c>
      <c r="O6876">
        <v>0</v>
      </c>
      <c r="P6876">
        <v>677</v>
      </c>
      <c r="Q6876">
        <v>0</v>
      </c>
      <c r="R6876">
        <v>1</v>
      </c>
      <c r="S6876">
        <v>1</v>
      </c>
      <c r="T6876">
        <v>165</v>
      </c>
      <c r="U6876">
        <v>0</v>
      </c>
      <c r="V6876">
        <v>0</v>
      </c>
      <c r="W6876">
        <v>0</v>
      </c>
      <c r="X6876">
        <v>97.800922578381005</v>
      </c>
      <c r="Y6876">
        <v>0</v>
      </c>
      <c r="Z6876">
        <v>0</v>
      </c>
      <c r="AA6876">
        <v>115.80708980598638</v>
      </c>
      <c r="AB6876">
        <v>137.66772910695767</v>
      </c>
      <c r="AC6876">
        <v>0</v>
      </c>
      <c r="AD6876">
        <v>0</v>
      </c>
      <c r="AE6876">
        <v>351.27574149132505</v>
      </c>
    </row>
    <row r="6877" spans="1:31" x14ac:dyDescent="0.3">
      <c r="A6877">
        <v>2686149</v>
      </c>
      <c r="B6877">
        <v>1</v>
      </c>
      <c r="C6877" t="s">
        <v>80</v>
      </c>
      <c r="D6877" t="s">
        <v>97</v>
      </c>
      <c r="E6877" t="s">
        <v>160</v>
      </c>
      <c r="F6877" t="s">
        <v>19061</v>
      </c>
      <c r="G6877" t="s">
        <v>346</v>
      </c>
      <c r="H6877" t="s">
        <v>135</v>
      </c>
      <c r="I6877" t="s">
        <v>136</v>
      </c>
      <c r="J6877" t="s">
        <v>137</v>
      </c>
      <c r="K6877" t="s">
        <v>166</v>
      </c>
      <c r="L6877" t="s">
        <v>19062</v>
      </c>
      <c r="M6877" t="s">
        <v>929</v>
      </c>
      <c r="N6877">
        <v>7.556944444</v>
      </c>
      <c r="O6877">
        <v>0</v>
      </c>
      <c r="P6877">
        <v>243</v>
      </c>
      <c r="Q6877">
        <v>0</v>
      </c>
      <c r="R6877">
        <v>14</v>
      </c>
      <c r="S6877">
        <v>3</v>
      </c>
      <c r="T6877">
        <v>36</v>
      </c>
      <c r="U6877">
        <v>0</v>
      </c>
      <c r="V6877">
        <v>1</v>
      </c>
      <c r="W6877">
        <v>0</v>
      </c>
      <c r="X6877">
        <v>671.51520053808667</v>
      </c>
      <c r="Y6877">
        <v>0</v>
      </c>
      <c r="Z6877">
        <v>83.18286523813866</v>
      </c>
      <c r="AA6877">
        <v>6329.9965399185339</v>
      </c>
      <c r="AB6877">
        <v>422.11912716056872</v>
      </c>
      <c r="AC6877">
        <v>0</v>
      </c>
      <c r="AD6877">
        <v>39.233414951713087</v>
      </c>
      <c r="AE6877">
        <v>7546.0471478070403</v>
      </c>
    </row>
    <row r="6878" spans="1:31" x14ac:dyDescent="0.3">
      <c r="A6878">
        <v>2688624</v>
      </c>
      <c r="B6878">
        <v>1</v>
      </c>
      <c r="C6878" t="s">
        <v>80</v>
      </c>
      <c r="D6878" t="s">
        <v>83</v>
      </c>
      <c r="E6878" t="s">
        <v>184</v>
      </c>
      <c r="F6878" t="s">
        <v>19063</v>
      </c>
      <c r="G6878" t="s">
        <v>409</v>
      </c>
      <c r="H6878" t="s">
        <v>187</v>
      </c>
      <c r="I6878" t="s">
        <v>136</v>
      </c>
      <c r="J6878" t="s">
        <v>137</v>
      </c>
      <c r="K6878" t="s">
        <v>138</v>
      </c>
      <c r="L6878" t="s">
        <v>19064</v>
      </c>
      <c r="M6878" t="s">
        <v>19065</v>
      </c>
      <c r="N6878">
        <v>1.8491666659999999</v>
      </c>
      <c r="O6878">
        <v>0</v>
      </c>
      <c r="P6878">
        <v>0</v>
      </c>
      <c r="Q6878">
        <v>0</v>
      </c>
      <c r="R6878">
        <v>0</v>
      </c>
      <c r="S6878">
        <v>0</v>
      </c>
      <c r="T6878">
        <v>16</v>
      </c>
      <c r="U6878">
        <v>0</v>
      </c>
      <c r="V6878">
        <v>1</v>
      </c>
      <c r="W6878">
        <v>0</v>
      </c>
      <c r="X6878">
        <v>0</v>
      </c>
      <c r="Y6878">
        <v>0</v>
      </c>
      <c r="Z6878">
        <v>0</v>
      </c>
      <c r="AA6878">
        <v>0</v>
      </c>
      <c r="AB6878">
        <v>15.735581494947905</v>
      </c>
      <c r="AC6878">
        <v>0</v>
      </c>
      <c r="AD6878">
        <v>15.454136114050193</v>
      </c>
      <c r="AE6878">
        <v>31.189717608998098</v>
      </c>
    </row>
    <row r="6879" spans="1:31" x14ac:dyDescent="0.3">
      <c r="A6879">
        <v>2689015</v>
      </c>
      <c r="B6879">
        <v>1</v>
      </c>
      <c r="C6879" t="s">
        <v>81</v>
      </c>
      <c r="D6879" t="s">
        <v>123</v>
      </c>
      <c r="E6879" t="s">
        <v>132</v>
      </c>
      <c r="F6879" t="s">
        <v>15555</v>
      </c>
      <c r="G6879" t="s">
        <v>134</v>
      </c>
      <c r="H6879" t="s">
        <v>135</v>
      </c>
      <c r="I6879" t="s">
        <v>136</v>
      </c>
      <c r="J6879" t="s">
        <v>137</v>
      </c>
      <c r="K6879" t="s">
        <v>138</v>
      </c>
      <c r="L6879" t="s">
        <v>19066</v>
      </c>
      <c r="M6879" t="s">
        <v>19067</v>
      </c>
      <c r="N6879">
        <v>0.66805555500000002</v>
      </c>
      <c r="O6879">
        <v>3</v>
      </c>
      <c r="P6879">
        <v>216</v>
      </c>
      <c r="Q6879">
        <v>25</v>
      </c>
      <c r="R6879">
        <v>53</v>
      </c>
      <c r="S6879">
        <v>0</v>
      </c>
      <c r="T6879">
        <v>18</v>
      </c>
      <c r="U6879">
        <v>1</v>
      </c>
      <c r="V6879">
        <v>0</v>
      </c>
      <c r="W6879">
        <v>26.464388475779792</v>
      </c>
      <c r="X6879">
        <v>42.613825456765142</v>
      </c>
      <c r="Y6879">
        <v>57.797130196710263</v>
      </c>
      <c r="Z6879">
        <v>80.304139859489055</v>
      </c>
      <c r="AA6879">
        <v>0</v>
      </c>
      <c r="AB6879">
        <v>8.2880137439996702</v>
      </c>
      <c r="AC6879">
        <v>21.737613744621481</v>
      </c>
      <c r="AD6879">
        <v>0</v>
      </c>
      <c r="AE6879">
        <v>237.20511147736542</v>
      </c>
    </row>
    <row r="6880" spans="1:31" x14ac:dyDescent="0.3">
      <c r="A6880">
        <v>2689998</v>
      </c>
      <c r="B6880">
        <v>1</v>
      </c>
      <c r="C6880" t="s">
        <v>80</v>
      </c>
      <c r="D6880" t="s">
        <v>92</v>
      </c>
      <c r="E6880" t="s">
        <v>184</v>
      </c>
      <c r="F6880" t="s">
        <v>19068</v>
      </c>
      <c r="G6880" t="s">
        <v>147</v>
      </c>
      <c r="H6880" t="s">
        <v>187</v>
      </c>
      <c r="I6880" t="s">
        <v>136</v>
      </c>
      <c r="J6880" t="s">
        <v>3</v>
      </c>
      <c r="K6880" t="s">
        <v>138</v>
      </c>
      <c r="L6880" t="s">
        <v>19069</v>
      </c>
      <c r="M6880" t="s">
        <v>19070</v>
      </c>
      <c r="N6880">
        <v>2.9866666660000001</v>
      </c>
      <c r="O6880">
        <v>0</v>
      </c>
      <c r="P6880">
        <v>24</v>
      </c>
      <c r="Q6880">
        <v>0</v>
      </c>
      <c r="R6880">
        <v>0</v>
      </c>
      <c r="S6880">
        <v>0</v>
      </c>
      <c r="T6880">
        <v>1</v>
      </c>
      <c r="U6880">
        <v>0</v>
      </c>
      <c r="V6880">
        <v>0</v>
      </c>
      <c r="W6880">
        <v>0</v>
      </c>
      <c r="X6880">
        <v>7.8169884170878854</v>
      </c>
      <c r="Y6880">
        <v>0</v>
      </c>
      <c r="Z6880">
        <v>0</v>
      </c>
      <c r="AA6880">
        <v>0</v>
      </c>
      <c r="AB6880">
        <v>4.4397038909599997</v>
      </c>
      <c r="AC6880">
        <v>0</v>
      </c>
      <c r="AD6880">
        <v>0</v>
      </c>
      <c r="AE6880">
        <v>12.256692308047885</v>
      </c>
    </row>
    <row r="6881" spans="1:31" x14ac:dyDescent="0.3">
      <c r="A6881">
        <v>2691036</v>
      </c>
      <c r="B6881">
        <v>1</v>
      </c>
      <c r="C6881" t="s">
        <v>81</v>
      </c>
      <c r="D6881" t="s">
        <v>127</v>
      </c>
      <c r="E6881" t="s">
        <v>132</v>
      </c>
      <c r="F6881" t="s">
        <v>5899</v>
      </c>
      <c r="G6881" t="s">
        <v>134</v>
      </c>
      <c r="H6881" t="s">
        <v>135</v>
      </c>
      <c r="I6881" t="s">
        <v>136</v>
      </c>
      <c r="J6881" t="s">
        <v>137</v>
      </c>
      <c r="K6881" t="s">
        <v>138</v>
      </c>
      <c r="L6881" t="s">
        <v>19071</v>
      </c>
      <c r="M6881" t="s">
        <v>19072</v>
      </c>
      <c r="N6881">
        <v>0.54611111099999998</v>
      </c>
      <c r="O6881">
        <v>0</v>
      </c>
      <c r="P6881">
        <v>143</v>
      </c>
      <c r="Q6881">
        <v>37</v>
      </c>
      <c r="R6881">
        <v>46</v>
      </c>
      <c r="S6881">
        <v>0</v>
      </c>
      <c r="T6881">
        <v>25</v>
      </c>
      <c r="U6881">
        <v>0</v>
      </c>
      <c r="V6881">
        <v>0</v>
      </c>
      <c r="W6881">
        <v>0</v>
      </c>
      <c r="X6881">
        <v>14.470994560533063</v>
      </c>
      <c r="Y6881">
        <v>10.05420350663856</v>
      </c>
      <c r="Z6881">
        <v>12.484689045265235</v>
      </c>
      <c r="AA6881">
        <v>0</v>
      </c>
      <c r="AB6881">
        <v>6.9060090597342869</v>
      </c>
      <c r="AC6881">
        <v>0</v>
      </c>
      <c r="AD6881">
        <v>0</v>
      </c>
      <c r="AE6881">
        <v>43.915896172171145</v>
      </c>
    </row>
    <row r="6882" spans="1:31" x14ac:dyDescent="0.3">
      <c r="A6882">
        <v>2691993</v>
      </c>
      <c r="B6882">
        <v>1</v>
      </c>
      <c r="C6882" t="s">
        <v>80</v>
      </c>
      <c r="D6882" t="s">
        <v>97</v>
      </c>
      <c r="E6882" t="s">
        <v>160</v>
      </c>
      <c r="F6882" t="s">
        <v>18539</v>
      </c>
      <c r="G6882" t="s">
        <v>134</v>
      </c>
      <c r="H6882" t="s">
        <v>135</v>
      </c>
      <c r="I6882" t="s">
        <v>136</v>
      </c>
      <c r="J6882" t="s">
        <v>137</v>
      </c>
      <c r="K6882" t="s">
        <v>138</v>
      </c>
      <c r="L6882" t="s">
        <v>19073</v>
      </c>
      <c r="M6882" t="s">
        <v>19074</v>
      </c>
      <c r="N6882">
        <v>0.71416666600000001</v>
      </c>
      <c r="O6882">
        <v>1</v>
      </c>
      <c r="P6882">
        <v>2950</v>
      </c>
      <c r="Q6882">
        <v>0</v>
      </c>
      <c r="R6882">
        <v>46</v>
      </c>
      <c r="S6882">
        <v>0</v>
      </c>
      <c r="T6882">
        <v>276</v>
      </c>
      <c r="U6882">
        <v>1</v>
      </c>
      <c r="V6882">
        <v>0</v>
      </c>
      <c r="W6882">
        <v>5.523663830450265</v>
      </c>
      <c r="X6882">
        <v>413.9253821669584</v>
      </c>
      <c r="Y6882">
        <v>0</v>
      </c>
      <c r="Z6882">
        <v>11.054576583758614</v>
      </c>
      <c r="AA6882">
        <v>0</v>
      </c>
      <c r="AB6882">
        <v>193.67899652616993</v>
      </c>
      <c r="AC6882">
        <v>5.3072567136563045</v>
      </c>
      <c r="AD6882">
        <v>0</v>
      </c>
      <c r="AE6882">
        <v>629.48987582099357</v>
      </c>
    </row>
    <row r="6883" spans="1:31" x14ac:dyDescent="0.3">
      <c r="A6883">
        <v>2694780</v>
      </c>
      <c r="B6883">
        <v>1</v>
      </c>
      <c r="C6883" t="s">
        <v>80</v>
      </c>
      <c r="D6883" t="s">
        <v>97</v>
      </c>
      <c r="E6883" t="s">
        <v>160</v>
      </c>
      <c r="F6883" t="s">
        <v>13070</v>
      </c>
      <c r="G6883" t="s">
        <v>134</v>
      </c>
      <c r="H6883" t="s">
        <v>135</v>
      </c>
      <c r="I6883" t="s">
        <v>136</v>
      </c>
      <c r="J6883" t="s">
        <v>137</v>
      </c>
      <c r="K6883" t="s">
        <v>138</v>
      </c>
      <c r="L6883" t="s">
        <v>19075</v>
      </c>
      <c r="M6883" t="s">
        <v>19076</v>
      </c>
      <c r="N6883">
        <v>0.61777777700000003</v>
      </c>
      <c r="O6883">
        <v>5</v>
      </c>
      <c r="P6883">
        <v>1625</v>
      </c>
      <c r="Q6883">
        <v>5</v>
      </c>
      <c r="R6883">
        <v>70</v>
      </c>
      <c r="S6883">
        <v>15</v>
      </c>
      <c r="T6883">
        <v>144</v>
      </c>
      <c r="U6883">
        <v>1</v>
      </c>
      <c r="V6883">
        <v>0</v>
      </c>
      <c r="W6883">
        <v>12.314534129205887</v>
      </c>
      <c r="X6883">
        <v>163.7485606002893</v>
      </c>
      <c r="Y6883">
        <v>1.44050854007518</v>
      </c>
      <c r="Z6883">
        <v>18.189601744738223</v>
      </c>
      <c r="AA6883">
        <v>31.249045167389674</v>
      </c>
      <c r="AB6883">
        <v>103.05871065384839</v>
      </c>
      <c r="AC6883">
        <v>223.75322521417147</v>
      </c>
      <c r="AD6883">
        <v>0</v>
      </c>
      <c r="AE6883">
        <v>553.7541860497181</v>
      </c>
    </row>
    <row r="6884" spans="1:31" x14ac:dyDescent="0.3">
      <c r="A6884">
        <v>2695096</v>
      </c>
      <c r="B6884">
        <v>1</v>
      </c>
      <c r="C6884" t="s">
        <v>80</v>
      </c>
      <c r="D6884" t="s">
        <v>97</v>
      </c>
      <c r="E6884" t="s">
        <v>145</v>
      </c>
      <c r="F6884" t="s">
        <v>4364</v>
      </c>
      <c r="G6884" t="s">
        <v>176</v>
      </c>
      <c r="H6884" t="s">
        <v>135</v>
      </c>
      <c r="I6884" t="s">
        <v>136</v>
      </c>
      <c r="J6884" t="s">
        <v>137</v>
      </c>
      <c r="K6884" t="s">
        <v>138</v>
      </c>
      <c r="L6884" t="s">
        <v>19077</v>
      </c>
      <c r="M6884" t="s">
        <v>19078</v>
      </c>
      <c r="N6884">
        <v>1.1263888879999999</v>
      </c>
      <c r="O6884">
        <v>1</v>
      </c>
      <c r="P6884">
        <v>197</v>
      </c>
      <c r="Q6884">
        <v>0</v>
      </c>
      <c r="R6884">
        <v>13</v>
      </c>
      <c r="S6884">
        <v>4</v>
      </c>
      <c r="T6884">
        <v>25</v>
      </c>
      <c r="U6884">
        <v>0</v>
      </c>
      <c r="V6884">
        <v>0</v>
      </c>
      <c r="W6884">
        <v>0.206376855005</v>
      </c>
      <c r="X6884">
        <v>45.755124587130709</v>
      </c>
      <c r="Y6884">
        <v>0</v>
      </c>
      <c r="Z6884">
        <v>2.2410957411893841</v>
      </c>
      <c r="AA6884">
        <v>34.485580826772065</v>
      </c>
      <c r="AB6884">
        <v>10.134093194155179</v>
      </c>
      <c r="AC6884">
        <v>0</v>
      </c>
      <c r="AD6884">
        <v>0</v>
      </c>
      <c r="AE6884">
        <v>92.822271204252331</v>
      </c>
    </row>
    <row r="6885" spans="1:31" x14ac:dyDescent="0.3">
      <c r="A6885">
        <v>2692215</v>
      </c>
      <c r="B6885">
        <v>1</v>
      </c>
      <c r="C6885" t="s">
        <v>81</v>
      </c>
      <c r="D6885" t="s">
        <v>123</v>
      </c>
      <c r="E6885" t="s">
        <v>132</v>
      </c>
      <c r="F6885" t="s">
        <v>18457</v>
      </c>
      <c r="G6885" t="s">
        <v>134</v>
      </c>
      <c r="H6885" t="s">
        <v>135</v>
      </c>
      <c r="I6885" t="s">
        <v>136</v>
      </c>
      <c r="J6885" t="s">
        <v>137</v>
      </c>
      <c r="K6885" t="s">
        <v>138</v>
      </c>
      <c r="L6885" t="s">
        <v>19079</v>
      </c>
      <c r="M6885" t="s">
        <v>19080</v>
      </c>
      <c r="N6885">
        <v>0.61944444399999998</v>
      </c>
      <c r="O6885">
        <v>0</v>
      </c>
      <c r="P6885">
        <v>6</v>
      </c>
      <c r="Q6885">
        <v>1</v>
      </c>
      <c r="R6885">
        <v>153</v>
      </c>
      <c r="S6885">
        <v>0</v>
      </c>
      <c r="T6885">
        <v>13</v>
      </c>
      <c r="U6885">
        <v>0</v>
      </c>
      <c r="V6885">
        <v>0</v>
      </c>
      <c r="W6885">
        <v>0</v>
      </c>
      <c r="X6885">
        <v>0.86475629235457319</v>
      </c>
      <c r="Y6885">
        <v>7.365649402746226</v>
      </c>
      <c r="Z6885">
        <v>28.906496352481103</v>
      </c>
      <c r="AA6885">
        <v>0</v>
      </c>
      <c r="AB6885">
        <v>1.4831651173612652</v>
      </c>
      <c r="AC6885">
        <v>0</v>
      </c>
      <c r="AD6885">
        <v>0</v>
      </c>
      <c r="AE6885">
        <v>38.620067164943165</v>
      </c>
    </row>
    <row r="6886" spans="1:31" x14ac:dyDescent="0.3">
      <c r="A6886">
        <v>2692881</v>
      </c>
      <c r="B6886">
        <v>1</v>
      </c>
      <c r="C6886" t="s">
        <v>81</v>
      </c>
      <c r="D6886" t="s">
        <v>123</v>
      </c>
      <c r="E6886" t="s">
        <v>145</v>
      </c>
      <c r="F6886" t="s">
        <v>19081</v>
      </c>
      <c r="G6886" t="s">
        <v>165</v>
      </c>
      <c r="H6886" t="s">
        <v>135</v>
      </c>
      <c r="I6886" t="s">
        <v>136</v>
      </c>
      <c r="J6886" t="s">
        <v>137</v>
      </c>
      <c r="K6886" t="s">
        <v>166</v>
      </c>
      <c r="L6886" t="s">
        <v>19082</v>
      </c>
      <c r="M6886" t="s">
        <v>19083</v>
      </c>
      <c r="N6886">
        <v>7.5563888879999999</v>
      </c>
      <c r="O6886">
        <v>0</v>
      </c>
      <c r="P6886">
        <v>6796</v>
      </c>
      <c r="Q6886">
        <v>0</v>
      </c>
      <c r="R6886">
        <v>3</v>
      </c>
      <c r="S6886">
        <v>0</v>
      </c>
      <c r="T6886">
        <v>329</v>
      </c>
      <c r="U6886">
        <v>0</v>
      </c>
      <c r="V6886">
        <v>0</v>
      </c>
      <c r="W6886">
        <v>0</v>
      </c>
      <c r="X6886">
        <v>8073.9237399914418</v>
      </c>
      <c r="Y6886">
        <v>0</v>
      </c>
      <c r="Z6886">
        <v>3.6398522444168213</v>
      </c>
      <c r="AA6886">
        <v>0</v>
      </c>
      <c r="AB6886">
        <v>2166.0685456593069</v>
      </c>
      <c r="AC6886">
        <v>0</v>
      </c>
      <c r="AD6886">
        <v>0</v>
      </c>
      <c r="AE6886">
        <v>10243.632137895165</v>
      </c>
    </row>
    <row r="6887" spans="1:31" x14ac:dyDescent="0.3">
      <c r="A6887">
        <v>2692896</v>
      </c>
      <c r="B6887">
        <v>1</v>
      </c>
      <c r="C6887" t="s">
        <v>81</v>
      </c>
      <c r="D6887" t="s">
        <v>123</v>
      </c>
      <c r="E6887" t="s">
        <v>132</v>
      </c>
      <c r="F6887" t="s">
        <v>19084</v>
      </c>
      <c r="G6887" t="s">
        <v>134</v>
      </c>
      <c r="H6887" t="s">
        <v>135</v>
      </c>
      <c r="I6887" t="s">
        <v>136</v>
      </c>
      <c r="J6887" t="s">
        <v>137</v>
      </c>
      <c r="K6887" t="s">
        <v>138</v>
      </c>
      <c r="L6887" t="s">
        <v>19085</v>
      </c>
      <c r="M6887" t="s">
        <v>19086</v>
      </c>
      <c r="N6887">
        <v>1.1133333329999999</v>
      </c>
      <c r="O6887">
        <v>0</v>
      </c>
      <c r="P6887">
        <v>6</v>
      </c>
      <c r="Q6887">
        <v>1</v>
      </c>
      <c r="R6887">
        <v>153</v>
      </c>
      <c r="S6887">
        <v>0</v>
      </c>
      <c r="T6887">
        <v>13</v>
      </c>
      <c r="U6887">
        <v>0</v>
      </c>
      <c r="V6887">
        <v>0</v>
      </c>
      <c r="W6887">
        <v>0</v>
      </c>
      <c r="X6887">
        <v>1.5844535697939544</v>
      </c>
      <c r="Y6887">
        <v>12.95316575080715</v>
      </c>
      <c r="Z6887">
        <v>53.118740931628842</v>
      </c>
      <c r="AA6887">
        <v>0</v>
      </c>
      <c r="AB6887">
        <v>2.4222114569248268</v>
      </c>
      <c r="AC6887">
        <v>0</v>
      </c>
      <c r="AD6887">
        <v>0</v>
      </c>
      <c r="AE6887">
        <v>70.078571709154772</v>
      </c>
    </row>
    <row r="6888" spans="1:31" x14ac:dyDescent="0.3">
      <c r="A6888">
        <v>2693053</v>
      </c>
      <c r="B6888">
        <v>1</v>
      </c>
      <c r="C6888" t="s">
        <v>80</v>
      </c>
      <c r="D6888" t="s">
        <v>101</v>
      </c>
      <c r="E6888" t="s">
        <v>145</v>
      </c>
      <c r="F6888" t="s">
        <v>19087</v>
      </c>
      <c r="G6888" t="s">
        <v>176</v>
      </c>
      <c r="H6888" t="s">
        <v>135</v>
      </c>
      <c r="I6888" t="s">
        <v>136</v>
      </c>
      <c r="J6888" t="s">
        <v>137</v>
      </c>
      <c r="K6888" t="s">
        <v>138</v>
      </c>
      <c r="L6888" t="s">
        <v>19088</v>
      </c>
      <c r="M6888" t="s">
        <v>19089</v>
      </c>
      <c r="N6888">
        <v>1.0494444439999999</v>
      </c>
      <c r="O6888">
        <v>0</v>
      </c>
      <c r="P6888">
        <v>0</v>
      </c>
      <c r="Q6888">
        <v>0</v>
      </c>
      <c r="R6888">
        <v>0</v>
      </c>
      <c r="S6888">
        <v>1</v>
      </c>
      <c r="T6888">
        <v>0</v>
      </c>
      <c r="U6888">
        <v>0</v>
      </c>
      <c r="V6888">
        <v>0</v>
      </c>
      <c r="W6888">
        <v>0</v>
      </c>
      <c r="X6888">
        <v>0</v>
      </c>
      <c r="Y6888">
        <v>0</v>
      </c>
      <c r="Z6888">
        <v>0</v>
      </c>
      <c r="AA6888">
        <v>0</v>
      </c>
      <c r="AB6888">
        <v>0</v>
      </c>
      <c r="AC6888">
        <v>0</v>
      </c>
      <c r="AD6888">
        <v>0</v>
      </c>
      <c r="AE6888">
        <v>0</v>
      </c>
    </row>
    <row r="6889" spans="1:31" x14ac:dyDescent="0.3">
      <c r="A6889">
        <v>2693291</v>
      </c>
      <c r="B6889">
        <v>1</v>
      </c>
      <c r="C6889" t="s">
        <v>81</v>
      </c>
      <c r="D6889" t="s">
        <v>127</v>
      </c>
      <c r="E6889" t="s">
        <v>145</v>
      </c>
      <c r="F6889" t="s">
        <v>19090</v>
      </c>
      <c r="G6889" t="s">
        <v>134</v>
      </c>
      <c r="H6889" t="s">
        <v>135</v>
      </c>
      <c r="I6889" t="s">
        <v>136</v>
      </c>
      <c r="J6889" t="s">
        <v>137</v>
      </c>
      <c r="K6889" t="s">
        <v>138</v>
      </c>
      <c r="L6889" t="s">
        <v>19091</v>
      </c>
      <c r="M6889" t="s">
        <v>19092</v>
      </c>
      <c r="N6889">
        <v>0.56388888800000003</v>
      </c>
      <c r="O6889">
        <v>0</v>
      </c>
      <c r="P6889">
        <v>340</v>
      </c>
      <c r="Q6889">
        <v>0</v>
      </c>
      <c r="R6889">
        <v>11</v>
      </c>
      <c r="S6889">
        <v>0</v>
      </c>
      <c r="T6889">
        <v>49</v>
      </c>
      <c r="U6889">
        <v>0</v>
      </c>
      <c r="V6889">
        <v>0</v>
      </c>
      <c r="W6889">
        <v>0</v>
      </c>
      <c r="X6889">
        <v>28.354532286096422</v>
      </c>
      <c r="Y6889">
        <v>0</v>
      </c>
      <c r="Z6889">
        <v>5.2015203415447075</v>
      </c>
      <c r="AA6889">
        <v>0</v>
      </c>
      <c r="AB6889">
        <v>12.981838279268102</v>
      </c>
      <c r="AC6889">
        <v>0</v>
      </c>
      <c r="AD6889">
        <v>0</v>
      </c>
      <c r="AE6889">
        <v>46.537890906909233</v>
      </c>
    </row>
    <row r="6890" spans="1:31" x14ac:dyDescent="0.3">
      <c r="A6890">
        <v>2693399</v>
      </c>
      <c r="B6890">
        <v>1</v>
      </c>
      <c r="C6890" t="s">
        <v>81</v>
      </c>
      <c r="D6890" t="s">
        <v>123</v>
      </c>
      <c r="E6890" t="s">
        <v>145</v>
      </c>
      <c r="F6890" t="s">
        <v>19093</v>
      </c>
      <c r="G6890" t="s">
        <v>346</v>
      </c>
      <c r="H6890" t="s">
        <v>135</v>
      </c>
      <c r="I6890" t="s">
        <v>136</v>
      </c>
      <c r="J6890" t="s">
        <v>137</v>
      </c>
      <c r="K6890" t="s">
        <v>166</v>
      </c>
      <c r="L6890" t="s">
        <v>19094</v>
      </c>
      <c r="M6890" t="s">
        <v>19095</v>
      </c>
      <c r="N6890">
        <v>6.3269444439999996</v>
      </c>
      <c r="O6890">
        <v>0</v>
      </c>
      <c r="P6890">
        <v>3</v>
      </c>
      <c r="Q6890">
        <v>0</v>
      </c>
      <c r="R6890">
        <v>0</v>
      </c>
      <c r="S6890">
        <v>0</v>
      </c>
      <c r="T6890">
        <v>344</v>
      </c>
      <c r="U6890">
        <v>0</v>
      </c>
      <c r="V6890">
        <v>17</v>
      </c>
      <c r="W6890">
        <v>0</v>
      </c>
      <c r="X6890">
        <v>1.5263355493263933</v>
      </c>
      <c r="Y6890">
        <v>0</v>
      </c>
      <c r="Z6890">
        <v>0</v>
      </c>
      <c r="AA6890">
        <v>0</v>
      </c>
      <c r="AB6890">
        <v>1909.828179030806</v>
      </c>
      <c r="AC6890">
        <v>0</v>
      </c>
      <c r="AD6890">
        <v>575.52492780341288</v>
      </c>
      <c r="AE6890">
        <v>2486.8794423835452</v>
      </c>
    </row>
    <row r="6891" spans="1:31" x14ac:dyDescent="0.3">
      <c r="A6891">
        <v>2693401</v>
      </c>
      <c r="B6891">
        <v>1</v>
      </c>
      <c r="C6891" t="s">
        <v>81</v>
      </c>
      <c r="D6891" t="s">
        <v>123</v>
      </c>
      <c r="E6891" t="s">
        <v>145</v>
      </c>
      <c r="F6891" t="s">
        <v>18330</v>
      </c>
      <c r="G6891" t="s">
        <v>346</v>
      </c>
      <c r="H6891" t="s">
        <v>135</v>
      </c>
      <c r="I6891" t="s">
        <v>136</v>
      </c>
      <c r="J6891" t="s">
        <v>137</v>
      </c>
      <c r="K6891" t="s">
        <v>166</v>
      </c>
      <c r="L6891" t="s">
        <v>19096</v>
      </c>
      <c r="M6891" t="s">
        <v>19095</v>
      </c>
      <c r="N6891">
        <v>6.2908333330000001</v>
      </c>
      <c r="O6891">
        <v>0</v>
      </c>
      <c r="P6891">
        <v>2</v>
      </c>
      <c r="Q6891">
        <v>0</v>
      </c>
      <c r="R6891">
        <v>0</v>
      </c>
      <c r="S6891">
        <v>0</v>
      </c>
      <c r="T6891">
        <v>288</v>
      </c>
      <c r="U6891">
        <v>0</v>
      </c>
      <c r="V6891">
        <v>3</v>
      </c>
      <c r="W6891">
        <v>0</v>
      </c>
      <c r="X6891">
        <v>5.5588771955644898</v>
      </c>
      <c r="Y6891">
        <v>0</v>
      </c>
      <c r="Z6891">
        <v>0</v>
      </c>
      <c r="AA6891">
        <v>0</v>
      </c>
      <c r="AB6891">
        <v>807.05162250106298</v>
      </c>
      <c r="AC6891">
        <v>0</v>
      </c>
      <c r="AD6891">
        <v>16.71940647748287</v>
      </c>
      <c r="AE6891">
        <v>829.32990617411031</v>
      </c>
    </row>
    <row r="6892" spans="1:31" x14ac:dyDescent="0.3">
      <c r="A6892">
        <v>2693617</v>
      </c>
      <c r="B6892">
        <v>1</v>
      </c>
      <c r="C6892" t="s">
        <v>81</v>
      </c>
      <c r="D6892" t="s">
        <v>127</v>
      </c>
      <c r="E6892" t="s">
        <v>145</v>
      </c>
      <c r="F6892" t="s">
        <v>19097</v>
      </c>
      <c r="G6892" t="s">
        <v>176</v>
      </c>
      <c r="H6892" t="s">
        <v>135</v>
      </c>
      <c r="I6892" t="s">
        <v>136</v>
      </c>
      <c r="J6892" t="s">
        <v>137</v>
      </c>
      <c r="K6892" t="s">
        <v>138</v>
      </c>
      <c r="L6892" t="s">
        <v>19098</v>
      </c>
      <c r="M6892" t="s">
        <v>19099</v>
      </c>
      <c r="N6892">
        <v>4.3911111109999998</v>
      </c>
      <c r="O6892">
        <v>1</v>
      </c>
      <c r="P6892">
        <v>0</v>
      </c>
      <c r="Q6892">
        <v>2</v>
      </c>
      <c r="R6892">
        <v>0</v>
      </c>
      <c r="S6892">
        <v>0</v>
      </c>
      <c r="T6892">
        <v>0</v>
      </c>
      <c r="U6892">
        <v>1</v>
      </c>
      <c r="V6892">
        <v>0</v>
      </c>
      <c r="W6892">
        <v>1.0763540062116665</v>
      </c>
      <c r="X6892">
        <v>0</v>
      </c>
      <c r="Y6892">
        <v>7.470442664656689</v>
      </c>
      <c r="Z6892">
        <v>0</v>
      </c>
      <c r="AA6892">
        <v>0</v>
      </c>
      <c r="AB6892">
        <v>0</v>
      </c>
      <c r="AC6892">
        <v>24.310692762488749</v>
      </c>
      <c r="AD6892">
        <v>0</v>
      </c>
      <c r="AE6892">
        <v>32.857489433357102</v>
      </c>
    </row>
    <row r="6893" spans="1:31" x14ac:dyDescent="0.3">
      <c r="A6893">
        <v>2693617</v>
      </c>
      <c r="B6893">
        <v>2</v>
      </c>
      <c r="C6893" t="s">
        <v>81</v>
      </c>
      <c r="D6893" t="s">
        <v>127</v>
      </c>
      <c r="E6893" t="s">
        <v>145</v>
      </c>
      <c r="F6893" t="s">
        <v>19100</v>
      </c>
      <c r="G6893" t="s">
        <v>176</v>
      </c>
      <c r="H6893" t="s">
        <v>135</v>
      </c>
      <c r="I6893" t="s">
        <v>136</v>
      </c>
      <c r="J6893" t="s">
        <v>137</v>
      </c>
      <c r="K6893" t="s">
        <v>138</v>
      </c>
      <c r="L6893" t="s">
        <v>19099</v>
      </c>
      <c r="M6893" t="s">
        <v>19101</v>
      </c>
      <c r="N6893">
        <v>1.2297222219999999</v>
      </c>
      <c r="O6893">
        <v>1</v>
      </c>
      <c r="P6893">
        <v>392</v>
      </c>
      <c r="Q6893">
        <v>9</v>
      </c>
      <c r="R6893">
        <v>18</v>
      </c>
      <c r="S6893">
        <v>4</v>
      </c>
      <c r="T6893">
        <v>95</v>
      </c>
      <c r="U6893">
        <v>7</v>
      </c>
      <c r="V6893">
        <v>1</v>
      </c>
      <c r="W6893">
        <v>0.31128388454666672</v>
      </c>
      <c r="X6893">
        <v>91.606404377245511</v>
      </c>
      <c r="Y6893">
        <v>2.9214900104047841</v>
      </c>
      <c r="Z6893">
        <v>11.007152072214925</v>
      </c>
      <c r="AA6893">
        <v>108.58395312861572</v>
      </c>
      <c r="AB6893">
        <v>53.128590023864248</v>
      </c>
      <c r="AC6893">
        <v>186.2756601714884</v>
      </c>
      <c r="AD6893">
        <v>0.26706547725321844</v>
      </c>
      <c r="AE6893">
        <v>454.10159914563343</v>
      </c>
    </row>
    <row r="6894" spans="1:31" x14ac:dyDescent="0.3">
      <c r="A6894">
        <v>2693983</v>
      </c>
      <c r="B6894">
        <v>1</v>
      </c>
      <c r="C6894" t="s">
        <v>80</v>
      </c>
      <c r="D6894" t="s">
        <v>93</v>
      </c>
      <c r="E6894" t="s">
        <v>132</v>
      </c>
      <c r="F6894" t="s">
        <v>1809</v>
      </c>
      <c r="G6894" t="s">
        <v>346</v>
      </c>
      <c r="H6894" t="s">
        <v>135</v>
      </c>
      <c r="I6894" t="s">
        <v>136</v>
      </c>
      <c r="J6894" t="s">
        <v>137</v>
      </c>
      <c r="K6894" t="s">
        <v>166</v>
      </c>
      <c r="L6894" t="s">
        <v>19102</v>
      </c>
      <c r="M6894" t="s">
        <v>19103</v>
      </c>
      <c r="N6894">
        <v>7.4258333329999999</v>
      </c>
      <c r="O6894">
        <v>1</v>
      </c>
      <c r="P6894">
        <v>288</v>
      </c>
      <c r="Q6894">
        <v>21</v>
      </c>
      <c r="R6894">
        <v>132</v>
      </c>
      <c r="S6894">
        <v>6</v>
      </c>
      <c r="T6894">
        <v>70</v>
      </c>
      <c r="U6894">
        <v>0</v>
      </c>
      <c r="V6894">
        <v>0</v>
      </c>
      <c r="W6894">
        <v>12.987824477286431</v>
      </c>
      <c r="X6894">
        <v>457.03251050710014</v>
      </c>
      <c r="Y6894">
        <v>2148.5374306875187</v>
      </c>
      <c r="Z6894">
        <v>2616.3523648995233</v>
      </c>
      <c r="AA6894">
        <v>710.00975108243836</v>
      </c>
      <c r="AB6894">
        <v>787.31490496520087</v>
      </c>
      <c r="AC6894">
        <v>0</v>
      </c>
      <c r="AD6894">
        <v>0</v>
      </c>
      <c r="AE6894">
        <v>6732.2347866190676</v>
      </c>
    </row>
    <row r="6895" spans="1:31" x14ac:dyDescent="0.3">
      <c r="A6895">
        <v>2695283</v>
      </c>
      <c r="B6895">
        <v>1</v>
      </c>
      <c r="C6895" t="s">
        <v>80</v>
      </c>
      <c r="D6895" t="s">
        <v>98</v>
      </c>
      <c r="E6895" t="s">
        <v>145</v>
      </c>
      <c r="F6895" t="s">
        <v>19104</v>
      </c>
      <c r="G6895" t="s">
        <v>2196</v>
      </c>
      <c r="H6895" t="s">
        <v>135</v>
      </c>
      <c r="I6895" t="s">
        <v>136</v>
      </c>
      <c r="J6895" t="s">
        <v>137</v>
      </c>
      <c r="K6895" t="s">
        <v>138</v>
      </c>
      <c r="L6895" t="s">
        <v>19105</v>
      </c>
      <c r="M6895" t="s">
        <v>19106</v>
      </c>
      <c r="N6895">
        <v>3.7169444440000001</v>
      </c>
      <c r="O6895">
        <v>0</v>
      </c>
      <c r="P6895">
        <v>292</v>
      </c>
      <c r="Q6895">
        <v>0</v>
      </c>
      <c r="R6895">
        <v>0</v>
      </c>
      <c r="S6895">
        <v>0</v>
      </c>
      <c r="T6895">
        <v>35</v>
      </c>
      <c r="U6895">
        <v>0</v>
      </c>
      <c r="V6895">
        <v>0</v>
      </c>
      <c r="W6895">
        <v>0</v>
      </c>
      <c r="X6895">
        <v>141.00822809886634</v>
      </c>
      <c r="Y6895">
        <v>0</v>
      </c>
      <c r="Z6895">
        <v>0</v>
      </c>
      <c r="AA6895">
        <v>0</v>
      </c>
      <c r="AB6895">
        <v>50.529119848361624</v>
      </c>
      <c r="AC6895">
        <v>0</v>
      </c>
      <c r="AD6895">
        <v>0</v>
      </c>
      <c r="AE6895">
        <v>191.53734794722797</v>
      </c>
    </row>
    <row r="6896" spans="1:31" x14ac:dyDescent="0.3">
      <c r="A6896">
        <v>2695306</v>
      </c>
      <c r="B6896">
        <v>1</v>
      </c>
      <c r="C6896" t="s">
        <v>81</v>
      </c>
      <c r="D6896" t="s">
        <v>127</v>
      </c>
      <c r="E6896" t="s">
        <v>145</v>
      </c>
      <c r="F6896" t="s">
        <v>19107</v>
      </c>
      <c r="G6896" t="s">
        <v>134</v>
      </c>
      <c r="H6896" t="s">
        <v>135</v>
      </c>
      <c r="I6896" t="s">
        <v>136</v>
      </c>
      <c r="J6896" t="s">
        <v>137</v>
      </c>
      <c r="K6896" t="s">
        <v>138</v>
      </c>
      <c r="L6896" t="s">
        <v>19108</v>
      </c>
      <c r="M6896" t="s">
        <v>19109</v>
      </c>
      <c r="N6896">
        <v>6.9811111109999997</v>
      </c>
      <c r="O6896">
        <v>0</v>
      </c>
      <c r="P6896">
        <v>188</v>
      </c>
      <c r="Q6896">
        <v>11</v>
      </c>
      <c r="R6896">
        <v>11</v>
      </c>
      <c r="S6896">
        <v>2</v>
      </c>
      <c r="T6896">
        <v>19</v>
      </c>
      <c r="U6896">
        <v>0</v>
      </c>
      <c r="V6896">
        <v>0</v>
      </c>
      <c r="W6896">
        <v>0</v>
      </c>
      <c r="X6896">
        <v>258.89767753016508</v>
      </c>
      <c r="Y6896">
        <v>62.820954016039337</v>
      </c>
      <c r="Z6896">
        <v>27.59890349239981</v>
      </c>
      <c r="AA6896">
        <v>81.890827611857006</v>
      </c>
      <c r="AB6896">
        <v>71.523024795994658</v>
      </c>
      <c r="AC6896">
        <v>0</v>
      </c>
      <c r="AD6896">
        <v>0</v>
      </c>
      <c r="AE6896">
        <v>502.73138744645587</v>
      </c>
    </row>
    <row r="6897" spans="1:31" x14ac:dyDescent="0.3">
      <c r="A6897">
        <v>2695568</v>
      </c>
      <c r="B6897">
        <v>1</v>
      </c>
      <c r="C6897" t="s">
        <v>81</v>
      </c>
      <c r="D6897" t="s">
        <v>127</v>
      </c>
      <c r="E6897" t="s">
        <v>145</v>
      </c>
      <c r="F6897" t="s">
        <v>1251</v>
      </c>
      <c r="G6897" t="s">
        <v>134</v>
      </c>
      <c r="H6897" t="s">
        <v>135</v>
      </c>
      <c r="I6897" t="s">
        <v>136</v>
      </c>
      <c r="J6897" t="s">
        <v>137</v>
      </c>
      <c r="K6897" t="s">
        <v>138</v>
      </c>
      <c r="L6897" t="s">
        <v>19110</v>
      </c>
      <c r="M6897" t="s">
        <v>19111</v>
      </c>
      <c r="N6897">
        <v>2.832222222</v>
      </c>
      <c r="O6897">
        <v>1</v>
      </c>
      <c r="P6897">
        <v>495</v>
      </c>
      <c r="Q6897">
        <v>98</v>
      </c>
      <c r="R6897">
        <v>142</v>
      </c>
      <c r="S6897">
        <v>8</v>
      </c>
      <c r="T6897">
        <v>69</v>
      </c>
      <c r="U6897">
        <v>0</v>
      </c>
      <c r="V6897">
        <v>0</v>
      </c>
      <c r="W6897">
        <v>1.0551403828888</v>
      </c>
      <c r="X6897">
        <v>250.89136093087058</v>
      </c>
      <c r="Y6897">
        <v>554.12341109820738</v>
      </c>
      <c r="Z6897">
        <v>215.70720793317449</v>
      </c>
      <c r="AA6897">
        <v>127.26902638750013</v>
      </c>
      <c r="AB6897">
        <v>71.975422102391263</v>
      </c>
      <c r="AC6897">
        <v>0</v>
      </c>
      <c r="AD6897">
        <v>0</v>
      </c>
      <c r="AE6897">
        <v>1221.0215688350327</v>
      </c>
    </row>
    <row r="6898" spans="1:31" x14ac:dyDescent="0.3">
      <c r="A6898">
        <v>2700226</v>
      </c>
      <c r="B6898">
        <v>1</v>
      </c>
      <c r="C6898" t="s">
        <v>80</v>
      </c>
      <c r="D6898" t="s">
        <v>97</v>
      </c>
      <c r="E6898" t="s">
        <v>145</v>
      </c>
      <c r="F6898" t="s">
        <v>15257</v>
      </c>
      <c r="G6898" t="s">
        <v>147</v>
      </c>
      <c r="H6898" t="s">
        <v>135</v>
      </c>
      <c r="I6898" t="s">
        <v>136</v>
      </c>
      <c r="J6898" t="s">
        <v>3</v>
      </c>
      <c r="K6898" t="s">
        <v>138</v>
      </c>
      <c r="L6898" t="s">
        <v>19112</v>
      </c>
      <c r="M6898" t="s">
        <v>19113</v>
      </c>
      <c r="N6898">
        <v>3.698611111</v>
      </c>
      <c r="O6898">
        <v>0</v>
      </c>
      <c r="P6898">
        <v>31</v>
      </c>
      <c r="Q6898">
        <v>1</v>
      </c>
      <c r="R6898">
        <v>35</v>
      </c>
      <c r="S6898">
        <v>4</v>
      </c>
      <c r="T6898">
        <v>13</v>
      </c>
      <c r="U6898">
        <v>0</v>
      </c>
      <c r="V6898">
        <v>0</v>
      </c>
      <c r="W6898">
        <v>0</v>
      </c>
      <c r="X6898">
        <v>35.832219680706672</v>
      </c>
      <c r="Y6898">
        <v>2.8802651826596519</v>
      </c>
      <c r="Z6898">
        <v>21.212106108541878</v>
      </c>
      <c r="AA6898">
        <v>104.98156452067938</v>
      </c>
      <c r="AB6898">
        <v>11.72652956937257</v>
      </c>
      <c r="AC6898">
        <v>0</v>
      </c>
      <c r="AD6898">
        <v>0</v>
      </c>
      <c r="AE6898">
        <v>176.63268506196013</v>
      </c>
    </row>
    <row r="6899" spans="1:31" x14ac:dyDescent="0.3">
      <c r="A6899">
        <v>2700226</v>
      </c>
      <c r="B6899">
        <v>2</v>
      </c>
      <c r="C6899" t="s">
        <v>80</v>
      </c>
      <c r="D6899" t="s">
        <v>97</v>
      </c>
      <c r="E6899" t="s">
        <v>160</v>
      </c>
      <c r="F6899" t="s">
        <v>16191</v>
      </c>
      <c r="G6899" t="s">
        <v>147</v>
      </c>
      <c r="H6899" t="s">
        <v>135</v>
      </c>
      <c r="I6899" t="s">
        <v>136</v>
      </c>
      <c r="J6899" t="s">
        <v>3</v>
      </c>
      <c r="K6899" t="s">
        <v>138</v>
      </c>
      <c r="L6899" t="s">
        <v>19113</v>
      </c>
      <c r="M6899" t="s">
        <v>19114</v>
      </c>
      <c r="N6899">
        <v>1.123611111</v>
      </c>
      <c r="O6899">
        <v>2</v>
      </c>
      <c r="P6899">
        <v>596</v>
      </c>
      <c r="Q6899">
        <v>4</v>
      </c>
      <c r="R6899">
        <v>72</v>
      </c>
      <c r="S6899">
        <v>23</v>
      </c>
      <c r="T6899">
        <v>107</v>
      </c>
      <c r="U6899">
        <v>0</v>
      </c>
      <c r="V6899">
        <v>0</v>
      </c>
      <c r="W6899">
        <v>3.6752364335264311</v>
      </c>
      <c r="X6899">
        <v>142.20100687955323</v>
      </c>
      <c r="Y6899">
        <v>4.0581996918689303</v>
      </c>
      <c r="Z6899">
        <v>18.51996912957042</v>
      </c>
      <c r="AA6899">
        <v>136.28560950873791</v>
      </c>
      <c r="AB6899">
        <v>107.77771797632865</v>
      </c>
      <c r="AC6899">
        <v>0</v>
      </c>
      <c r="AD6899">
        <v>0</v>
      </c>
      <c r="AE6899">
        <v>412.51773961958554</v>
      </c>
    </row>
    <row r="6900" spans="1:31" x14ac:dyDescent="0.3">
      <c r="A6900">
        <v>2685084</v>
      </c>
      <c r="B6900">
        <v>1</v>
      </c>
      <c r="C6900" t="s">
        <v>81</v>
      </c>
      <c r="D6900" t="s">
        <v>128</v>
      </c>
      <c r="E6900" t="s">
        <v>160</v>
      </c>
      <c r="F6900" t="s">
        <v>19115</v>
      </c>
      <c r="G6900" t="s">
        <v>409</v>
      </c>
      <c r="H6900" t="s">
        <v>135</v>
      </c>
      <c r="I6900" t="s">
        <v>136</v>
      </c>
      <c r="J6900" t="s">
        <v>137</v>
      </c>
      <c r="K6900" t="s">
        <v>138</v>
      </c>
      <c r="L6900" t="s">
        <v>19116</v>
      </c>
      <c r="M6900" t="s">
        <v>19117</v>
      </c>
      <c r="N6900">
        <v>0.66722222200000003</v>
      </c>
      <c r="O6900">
        <v>0</v>
      </c>
      <c r="P6900">
        <v>0</v>
      </c>
      <c r="Q6900">
        <v>0</v>
      </c>
      <c r="R6900">
        <v>0</v>
      </c>
      <c r="S6900">
        <v>10</v>
      </c>
      <c r="T6900">
        <v>0</v>
      </c>
      <c r="U6900">
        <v>11</v>
      </c>
      <c r="V6900">
        <v>0</v>
      </c>
      <c r="W6900">
        <v>0</v>
      </c>
      <c r="X6900">
        <v>0</v>
      </c>
      <c r="Y6900">
        <v>0</v>
      </c>
      <c r="Z6900">
        <v>0</v>
      </c>
      <c r="AA6900">
        <v>29.315432240870898</v>
      </c>
      <c r="AB6900">
        <v>0</v>
      </c>
      <c r="AC6900">
        <v>462.20873607528063</v>
      </c>
      <c r="AD6900">
        <v>0</v>
      </c>
      <c r="AE6900">
        <v>491.52416831615153</v>
      </c>
    </row>
    <row r="6901" spans="1:31" x14ac:dyDescent="0.3">
      <c r="A6901">
        <v>2692802</v>
      </c>
      <c r="B6901">
        <v>1</v>
      </c>
      <c r="C6901" t="s">
        <v>80</v>
      </c>
      <c r="D6901" t="s">
        <v>97</v>
      </c>
      <c r="E6901" t="s">
        <v>141</v>
      </c>
      <c r="F6901" t="s">
        <v>19118</v>
      </c>
      <c r="G6901" t="s">
        <v>346</v>
      </c>
      <c r="H6901" t="s">
        <v>135</v>
      </c>
      <c r="I6901" t="s">
        <v>136</v>
      </c>
      <c r="J6901" t="s">
        <v>137</v>
      </c>
      <c r="K6901" t="s">
        <v>166</v>
      </c>
      <c r="L6901" t="s">
        <v>19119</v>
      </c>
      <c r="M6901" t="s">
        <v>19120</v>
      </c>
      <c r="N6901">
        <v>5.8161111109999997</v>
      </c>
      <c r="O6901">
        <v>5</v>
      </c>
      <c r="P6901">
        <v>6582</v>
      </c>
      <c r="Q6901">
        <v>5</v>
      </c>
      <c r="R6901">
        <v>364</v>
      </c>
      <c r="S6901">
        <v>23</v>
      </c>
      <c r="T6901">
        <v>1328</v>
      </c>
      <c r="U6901">
        <v>1</v>
      </c>
      <c r="V6901">
        <v>0</v>
      </c>
      <c r="W6901">
        <v>138.87454214675554</v>
      </c>
      <c r="X6901">
        <v>9297.3261101138978</v>
      </c>
      <c r="Y6901">
        <v>13.409166048793542</v>
      </c>
      <c r="Z6901">
        <v>893.87002178150897</v>
      </c>
      <c r="AA6901">
        <v>5112.2218610136115</v>
      </c>
      <c r="AB6901">
        <v>8278.4404742648076</v>
      </c>
      <c r="AC6901">
        <v>1483.6339782671669</v>
      </c>
      <c r="AD6901">
        <v>0</v>
      </c>
      <c r="AE6901">
        <v>25217.776153636543</v>
      </c>
    </row>
    <row r="6902" spans="1:31" x14ac:dyDescent="0.3">
      <c r="A6902">
        <v>2693355</v>
      </c>
      <c r="B6902">
        <v>1</v>
      </c>
      <c r="C6902" t="s">
        <v>80</v>
      </c>
      <c r="D6902" t="s">
        <v>92</v>
      </c>
      <c r="E6902" t="s">
        <v>145</v>
      </c>
      <c r="F6902" t="s">
        <v>19121</v>
      </c>
      <c r="G6902" t="s">
        <v>134</v>
      </c>
      <c r="H6902" t="s">
        <v>135</v>
      </c>
      <c r="I6902" t="s">
        <v>136</v>
      </c>
      <c r="J6902" t="s">
        <v>137</v>
      </c>
      <c r="K6902" t="s">
        <v>138</v>
      </c>
      <c r="L6902" t="s">
        <v>19122</v>
      </c>
      <c r="M6902" t="s">
        <v>19123</v>
      </c>
      <c r="N6902">
        <v>2.1058333330000001</v>
      </c>
      <c r="O6902">
        <v>0</v>
      </c>
      <c r="P6902">
        <v>1127</v>
      </c>
      <c r="Q6902">
        <v>0</v>
      </c>
      <c r="R6902">
        <v>4</v>
      </c>
      <c r="S6902">
        <v>1</v>
      </c>
      <c r="T6902">
        <v>227</v>
      </c>
      <c r="U6902">
        <v>0</v>
      </c>
      <c r="V6902">
        <v>0</v>
      </c>
      <c r="W6902">
        <v>0</v>
      </c>
      <c r="X6902">
        <v>320.88522498602941</v>
      </c>
      <c r="Y6902">
        <v>0</v>
      </c>
      <c r="Z6902">
        <v>0.61420503679183747</v>
      </c>
      <c r="AA6902">
        <v>10.399106967714083</v>
      </c>
      <c r="AB6902">
        <v>348.19080732519797</v>
      </c>
      <c r="AC6902">
        <v>0</v>
      </c>
      <c r="AD6902">
        <v>0</v>
      </c>
      <c r="AE6902">
        <v>680.08934431573334</v>
      </c>
    </row>
    <row r="6903" spans="1:31" x14ac:dyDescent="0.3">
      <c r="A6903">
        <v>2700328</v>
      </c>
      <c r="B6903">
        <v>1</v>
      </c>
      <c r="C6903" t="s">
        <v>80</v>
      </c>
      <c r="D6903" t="s">
        <v>89</v>
      </c>
      <c r="E6903" t="s">
        <v>132</v>
      </c>
      <c r="F6903" t="s">
        <v>19124</v>
      </c>
      <c r="G6903" t="s">
        <v>134</v>
      </c>
      <c r="H6903" t="s">
        <v>135</v>
      </c>
      <c r="I6903" t="s">
        <v>136</v>
      </c>
      <c r="J6903" t="s">
        <v>137</v>
      </c>
      <c r="K6903" t="s">
        <v>138</v>
      </c>
      <c r="L6903" t="s">
        <v>19125</v>
      </c>
      <c r="M6903" t="s">
        <v>19126</v>
      </c>
      <c r="N6903">
        <v>1.550277777</v>
      </c>
      <c r="O6903">
        <v>1</v>
      </c>
      <c r="P6903">
        <v>465</v>
      </c>
      <c r="Q6903">
        <v>1</v>
      </c>
      <c r="R6903">
        <v>18</v>
      </c>
      <c r="S6903">
        <v>3</v>
      </c>
      <c r="T6903">
        <v>52</v>
      </c>
      <c r="U6903">
        <v>1</v>
      </c>
      <c r="V6903">
        <v>0</v>
      </c>
      <c r="W6903">
        <v>0.27532483694583337</v>
      </c>
      <c r="X6903">
        <v>325.01578436902741</v>
      </c>
      <c r="Y6903">
        <v>0.89961558626071692</v>
      </c>
      <c r="Z6903">
        <v>11.069911133933646</v>
      </c>
      <c r="AA6903">
        <v>14.597124014672877</v>
      </c>
      <c r="AB6903">
        <v>165.8590845027135</v>
      </c>
      <c r="AC6903">
        <v>21.139483846735658</v>
      </c>
      <c r="AD6903">
        <v>0</v>
      </c>
      <c r="AE6903">
        <v>538.85632829028964</v>
      </c>
    </row>
    <row r="6904" spans="1:31" x14ac:dyDescent="0.3">
      <c r="A6904">
        <v>2688846</v>
      </c>
      <c r="B6904">
        <v>1</v>
      </c>
      <c r="C6904" t="s">
        <v>80</v>
      </c>
      <c r="D6904" t="s">
        <v>82</v>
      </c>
      <c r="E6904" t="s">
        <v>145</v>
      </c>
      <c r="F6904" t="s">
        <v>19127</v>
      </c>
      <c r="G6904" t="s">
        <v>176</v>
      </c>
      <c r="H6904" t="s">
        <v>135</v>
      </c>
      <c r="I6904" t="s">
        <v>136</v>
      </c>
      <c r="J6904" t="s">
        <v>137</v>
      </c>
      <c r="K6904" t="s">
        <v>138</v>
      </c>
      <c r="L6904" t="s">
        <v>19128</v>
      </c>
      <c r="M6904" t="s">
        <v>19129</v>
      </c>
      <c r="N6904">
        <v>1.7166666660000001</v>
      </c>
      <c r="O6904">
        <v>0</v>
      </c>
      <c r="P6904">
        <v>221</v>
      </c>
      <c r="Q6904">
        <v>0</v>
      </c>
      <c r="R6904">
        <v>0</v>
      </c>
      <c r="S6904">
        <v>0</v>
      </c>
      <c r="T6904">
        <v>8</v>
      </c>
      <c r="U6904">
        <v>0</v>
      </c>
      <c r="V6904">
        <v>0</v>
      </c>
      <c r="W6904">
        <v>0</v>
      </c>
      <c r="X6904">
        <v>83.078705231795084</v>
      </c>
      <c r="Y6904">
        <v>0</v>
      </c>
      <c r="Z6904">
        <v>0</v>
      </c>
      <c r="AA6904">
        <v>0</v>
      </c>
      <c r="AB6904">
        <v>6.0808903980866678</v>
      </c>
      <c r="AC6904">
        <v>0</v>
      </c>
      <c r="AD6904">
        <v>0</v>
      </c>
      <c r="AE6904">
        <v>89.15959562988175</v>
      </c>
    </row>
    <row r="6905" spans="1:31" x14ac:dyDescent="0.3">
      <c r="A6905">
        <v>2689703</v>
      </c>
      <c r="B6905">
        <v>1</v>
      </c>
      <c r="C6905" t="s">
        <v>80</v>
      </c>
      <c r="D6905" t="s">
        <v>106</v>
      </c>
      <c r="E6905" t="s">
        <v>145</v>
      </c>
      <c r="F6905" t="s">
        <v>19130</v>
      </c>
      <c r="G6905" t="s">
        <v>7372</v>
      </c>
      <c r="H6905" t="s">
        <v>135</v>
      </c>
      <c r="I6905" t="s">
        <v>136</v>
      </c>
      <c r="J6905" t="s">
        <v>137</v>
      </c>
      <c r="K6905" t="s">
        <v>138</v>
      </c>
      <c r="L6905" t="s">
        <v>19131</v>
      </c>
      <c r="M6905" t="s">
        <v>19132</v>
      </c>
      <c r="N6905">
        <v>0.53361111100000003</v>
      </c>
      <c r="O6905">
        <v>0</v>
      </c>
      <c r="P6905">
        <v>1181</v>
      </c>
      <c r="Q6905">
        <v>0</v>
      </c>
      <c r="R6905">
        <v>1</v>
      </c>
      <c r="S6905">
        <v>1</v>
      </c>
      <c r="T6905">
        <v>142</v>
      </c>
      <c r="U6905">
        <v>0</v>
      </c>
      <c r="V6905">
        <v>0</v>
      </c>
      <c r="W6905">
        <v>0</v>
      </c>
      <c r="X6905">
        <v>116.01854384861112</v>
      </c>
      <c r="Y6905">
        <v>0</v>
      </c>
      <c r="Z6905">
        <v>2.7116063042000614E-2</v>
      </c>
      <c r="AA6905">
        <v>34.384195940337882</v>
      </c>
      <c r="AB6905">
        <v>85.011648108282316</v>
      </c>
      <c r="AC6905">
        <v>0</v>
      </c>
      <c r="AD6905">
        <v>0</v>
      </c>
      <c r="AE6905">
        <v>235.44150396027331</v>
      </c>
    </row>
    <row r="6906" spans="1:31" x14ac:dyDescent="0.3">
      <c r="A6906">
        <v>2690283</v>
      </c>
      <c r="B6906">
        <v>1</v>
      </c>
      <c r="C6906" t="s">
        <v>80</v>
      </c>
      <c r="D6906" t="s">
        <v>86</v>
      </c>
      <c r="E6906" t="s">
        <v>184</v>
      </c>
      <c r="F6906" t="s">
        <v>12219</v>
      </c>
      <c r="G6906" t="s">
        <v>346</v>
      </c>
      <c r="H6906" t="s">
        <v>187</v>
      </c>
      <c r="I6906" t="s">
        <v>136</v>
      </c>
      <c r="J6906" t="s">
        <v>137</v>
      </c>
      <c r="K6906" t="s">
        <v>166</v>
      </c>
      <c r="L6906" t="s">
        <v>19133</v>
      </c>
      <c r="M6906" t="s">
        <v>19134</v>
      </c>
      <c r="N6906">
        <v>7.8508333329999997</v>
      </c>
      <c r="O6906">
        <v>0</v>
      </c>
      <c r="P6906">
        <v>44</v>
      </c>
      <c r="Q6906">
        <v>0</v>
      </c>
      <c r="R6906">
        <v>0</v>
      </c>
      <c r="S6906">
        <v>0</v>
      </c>
      <c r="T6906">
        <v>11</v>
      </c>
      <c r="U6906">
        <v>0</v>
      </c>
      <c r="V6906">
        <v>0</v>
      </c>
      <c r="W6906">
        <v>0</v>
      </c>
      <c r="X6906">
        <v>231.0253004605826</v>
      </c>
      <c r="Y6906">
        <v>0</v>
      </c>
      <c r="Z6906">
        <v>0</v>
      </c>
      <c r="AA6906">
        <v>0</v>
      </c>
      <c r="AB6906">
        <v>209.64895146966688</v>
      </c>
      <c r="AC6906">
        <v>0</v>
      </c>
      <c r="AD6906">
        <v>0</v>
      </c>
      <c r="AE6906">
        <v>440.67425193024951</v>
      </c>
    </row>
    <row r="6907" spans="1:31" x14ac:dyDescent="0.3">
      <c r="A6907">
        <v>2693107</v>
      </c>
      <c r="B6907">
        <v>1</v>
      </c>
      <c r="C6907" t="s">
        <v>80</v>
      </c>
      <c r="D6907" t="s">
        <v>103</v>
      </c>
      <c r="E6907" t="s">
        <v>184</v>
      </c>
      <c r="F6907" t="s">
        <v>19135</v>
      </c>
      <c r="G6907" t="s">
        <v>186</v>
      </c>
      <c r="H6907" t="s">
        <v>187</v>
      </c>
      <c r="I6907" t="s">
        <v>136</v>
      </c>
      <c r="J6907" t="s">
        <v>137</v>
      </c>
      <c r="K6907" t="s">
        <v>138</v>
      </c>
      <c r="L6907" t="s">
        <v>19136</v>
      </c>
      <c r="M6907" t="s">
        <v>19137</v>
      </c>
      <c r="N6907">
        <v>1.233333333</v>
      </c>
      <c r="O6907">
        <v>0</v>
      </c>
      <c r="P6907">
        <v>102</v>
      </c>
      <c r="Q6907">
        <v>0</v>
      </c>
      <c r="R6907">
        <v>4</v>
      </c>
      <c r="S6907">
        <v>0</v>
      </c>
      <c r="T6907">
        <v>10</v>
      </c>
      <c r="U6907">
        <v>0</v>
      </c>
      <c r="V6907">
        <v>0</v>
      </c>
      <c r="W6907">
        <v>0</v>
      </c>
      <c r="X6907">
        <v>23.245561766674296</v>
      </c>
      <c r="Y6907">
        <v>0</v>
      </c>
      <c r="Z6907">
        <v>6.257379564764789</v>
      </c>
      <c r="AA6907">
        <v>0</v>
      </c>
      <c r="AB6907">
        <v>6.3902122694684067</v>
      </c>
      <c r="AC6907">
        <v>0</v>
      </c>
      <c r="AD6907">
        <v>0</v>
      </c>
      <c r="AE6907">
        <v>35.893153600907496</v>
      </c>
    </row>
    <row r="6908" spans="1:31" x14ac:dyDescent="0.3">
      <c r="A6908">
        <v>2694766</v>
      </c>
      <c r="B6908">
        <v>1</v>
      </c>
      <c r="C6908" t="s">
        <v>80</v>
      </c>
      <c r="D6908" t="s">
        <v>87</v>
      </c>
      <c r="E6908" t="s">
        <v>213</v>
      </c>
      <c r="F6908" t="s">
        <v>19138</v>
      </c>
      <c r="G6908" t="s">
        <v>215</v>
      </c>
      <c r="H6908" t="s">
        <v>187</v>
      </c>
      <c r="I6908" t="s">
        <v>136</v>
      </c>
      <c r="J6908" t="s">
        <v>137</v>
      </c>
      <c r="K6908" t="s">
        <v>138</v>
      </c>
      <c r="L6908" t="s">
        <v>19139</v>
      </c>
      <c r="M6908" t="s">
        <v>19140</v>
      </c>
      <c r="N6908">
        <v>1.7805555550000001</v>
      </c>
      <c r="O6908">
        <v>0</v>
      </c>
      <c r="P6908">
        <v>0</v>
      </c>
      <c r="Q6908">
        <v>0</v>
      </c>
      <c r="R6908">
        <v>0</v>
      </c>
      <c r="S6908">
        <v>0</v>
      </c>
      <c r="T6908">
        <v>1</v>
      </c>
      <c r="U6908">
        <v>0</v>
      </c>
      <c r="V6908">
        <v>0</v>
      </c>
      <c r="W6908">
        <v>0</v>
      </c>
      <c r="X6908">
        <v>0</v>
      </c>
      <c r="Y6908">
        <v>0</v>
      </c>
      <c r="Z6908">
        <v>0</v>
      </c>
      <c r="AA6908">
        <v>0</v>
      </c>
      <c r="AB6908">
        <v>9.2322239854764803</v>
      </c>
      <c r="AC6908">
        <v>0</v>
      </c>
      <c r="AD6908">
        <v>0</v>
      </c>
      <c r="AE6908">
        <v>9.2322239854764803</v>
      </c>
    </row>
    <row r="6909" spans="1:31" x14ac:dyDescent="0.3">
      <c r="A6909">
        <v>2695044</v>
      </c>
      <c r="B6909">
        <v>1</v>
      </c>
      <c r="C6909" t="s">
        <v>80</v>
      </c>
      <c r="D6909" t="s">
        <v>103</v>
      </c>
      <c r="E6909" t="s">
        <v>184</v>
      </c>
      <c r="F6909" t="s">
        <v>19141</v>
      </c>
      <c r="G6909" t="s">
        <v>186</v>
      </c>
      <c r="H6909" t="s">
        <v>187</v>
      </c>
      <c r="I6909" t="s">
        <v>136</v>
      </c>
      <c r="J6909" t="s">
        <v>137</v>
      </c>
      <c r="K6909" t="s">
        <v>138</v>
      </c>
      <c r="L6909" t="s">
        <v>19142</v>
      </c>
      <c r="M6909" t="s">
        <v>19143</v>
      </c>
      <c r="N6909">
        <v>3.9172222219999999</v>
      </c>
      <c r="O6909">
        <v>0</v>
      </c>
      <c r="P6909">
        <v>43</v>
      </c>
      <c r="Q6909">
        <v>0</v>
      </c>
      <c r="R6909">
        <v>5</v>
      </c>
      <c r="S6909">
        <v>0</v>
      </c>
      <c r="T6909">
        <v>1</v>
      </c>
      <c r="U6909">
        <v>0</v>
      </c>
      <c r="V6909">
        <v>0</v>
      </c>
      <c r="W6909">
        <v>0</v>
      </c>
      <c r="X6909">
        <v>31.770700010554005</v>
      </c>
      <c r="Y6909">
        <v>0</v>
      </c>
      <c r="Z6909">
        <v>18.629203849841812</v>
      </c>
      <c r="AA6909">
        <v>0</v>
      </c>
      <c r="AB6909">
        <v>0.42331021048104372</v>
      </c>
      <c r="AC6909">
        <v>0</v>
      </c>
      <c r="AD6909">
        <v>0</v>
      </c>
      <c r="AE6909">
        <v>50.823214070876858</v>
      </c>
    </row>
    <row r="6910" spans="1:31" x14ac:dyDescent="0.3">
      <c r="A6910">
        <v>2697220</v>
      </c>
      <c r="B6910">
        <v>1</v>
      </c>
      <c r="C6910" t="s">
        <v>80</v>
      </c>
      <c r="D6910" t="s">
        <v>90</v>
      </c>
      <c r="E6910" t="s">
        <v>184</v>
      </c>
      <c r="F6910" t="s">
        <v>19144</v>
      </c>
      <c r="G6910" t="s">
        <v>165</v>
      </c>
      <c r="H6910" t="s">
        <v>187</v>
      </c>
      <c r="I6910" t="s">
        <v>136</v>
      </c>
      <c r="J6910" t="s">
        <v>137</v>
      </c>
      <c r="K6910" t="s">
        <v>166</v>
      </c>
      <c r="L6910" t="s">
        <v>19145</v>
      </c>
      <c r="M6910" t="s">
        <v>19146</v>
      </c>
      <c r="N6910">
        <v>1.4997222219999999</v>
      </c>
      <c r="O6910">
        <v>0</v>
      </c>
      <c r="P6910">
        <v>58</v>
      </c>
      <c r="Q6910">
        <v>0</v>
      </c>
      <c r="R6910">
        <v>0</v>
      </c>
      <c r="S6910">
        <v>0</v>
      </c>
      <c r="T6910">
        <v>5</v>
      </c>
      <c r="U6910">
        <v>0</v>
      </c>
      <c r="V6910">
        <v>0</v>
      </c>
      <c r="W6910">
        <v>0</v>
      </c>
      <c r="X6910">
        <v>15.087812438637615</v>
      </c>
      <c r="Y6910">
        <v>0</v>
      </c>
      <c r="Z6910">
        <v>0</v>
      </c>
      <c r="AA6910">
        <v>0</v>
      </c>
      <c r="AB6910">
        <v>70.676045664000398</v>
      </c>
      <c r="AC6910">
        <v>0</v>
      </c>
      <c r="AD6910">
        <v>0</v>
      </c>
      <c r="AE6910">
        <v>85.763858102638011</v>
      </c>
    </row>
    <row r="6911" spans="1:31" x14ac:dyDescent="0.3">
      <c r="A6911">
        <v>2698180</v>
      </c>
      <c r="B6911">
        <v>1</v>
      </c>
      <c r="C6911" t="s">
        <v>80</v>
      </c>
      <c r="D6911" t="s">
        <v>82</v>
      </c>
      <c r="E6911" t="s">
        <v>145</v>
      </c>
      <c r="F6911" t="s">
        <v>19147</v>
      </c>
      <c r="G6911" t="s">
        <v>165</v>
      </c>
      <c r="H6911" t="s">
        <v>135</v>
      </c>
      <c r="I6911" t="s">
        <v>136</v>
      </c>
      <c r="J6911" t="s">
        <v>137</v>
      </c>
      <c r="K6911" t="s">
        <v>166</v>
      </c>
      <c r="L6911" t="s">
        <v>19148</v>
      </c>
      <c r="M6911" t="s">
        <v>19149</v>
      </c>
      <c r="N6911">
        <v>1.5225</v>
      </c>
      <c r="O6911">
        <v>0</v>
      </c>
      <c r="P6911">
        <v>0</v>
      </c>
      <c r="Q6911">
        <v>0</v>
      </c>
      <c r="R6911">
        <v>0</v>
      </c>
      <c r="S6911">
        <v>2</v>
      </c>
      <c r="T6911">
        <v>1</v>
      </c>
      <c r="U6911">
        <v>0</v>
      </c>
      <c r="V6911">
        <v>0</v>
      </c>
      <c r="W6911">
        <v>0</v>
      </c>
      <c r="X6911">
        <v>0</v>
      </c>
      <c r="Y6911">
        <v>0</v>
      </c>
      <c r="Z6911">
        <v>0</v>
      </c>
      <c r="AA6911">
        <v>1851.2878857418873</v>
      </c>
      <c r="AB6911">
        <v>3.6283638744345009E-2</v>
      </c>
      <c r="AC6911">
        <v>0</v>
      </c>
      <c r="AD6911">
        <v>0</v>
      </c>
      <c r="AE6911">
        <v>1851.3241693806317</v>
      </c>
    </row>
    <row r="6912" spans="1:31" x14ac:dyDescent="0.3">
      <c r="A6912">
        <v>2695053</v>
      </c>
      <c r="B6912">
        <v>1</v>
      </c>
      <c r="C6912" t="s">
        <v>80</v>
      </c>
      <c r="D6912" t="s">
        <v>103</v>
      </c>
      <c r="E6912" t="s">
        <v>160</v>
      </c>
      <c r="F6912" t="s">
        <v>19150</v>
      </c>
      <c r="G6912" t="s">
        <v>134</v>
      </c>
      <c r="H6912" t="s">
        <v>135</v>
      </c>
      <c r="I6912" t="s">
        <v>136</v>
      </c>
      <c r="J6912" t="s">
        <v>137</v>
      </c>
      <c r="K6912" t="s">
        <v>138</v>
      </c>
      <c r="L6912" t="s">
        <v>19151</v>
      </c>
      <c r="M6912" t="s">
        <v>19152</v>
      </c>
      <c r="N6912">
        <v>1.530277777</v>
      </c>
      <c r="O6912">
        <v>2</v>
      </c>
      <c r="P6912">
        <v>0</v>
      </c>
      <c r="Q6912">
        <v>2</v>
      </c>
      <c r="R6912">
        <v>11</v>
      </c>
      <c r="S6912">
        <v>7</v>
      </c>
      <c r="T6912">
        <v>4</v>
      </c>
      <c r="U6912">
        <v>6</v>
      </c>
      <c r="V6912">
        <v>1</v>
      </c>
      <c r="W6912">
        <v>5.3421786094967487</v>
      </c>
      <c r="X6912">
        <v>0</v>
      </c>
      <c r="Y6912">
        <v>995.77865264979425</v>
      </c>
      <c r="Z6912">
        <v>97.624640900452732</v>
      </c>
      <c r="AA6912">
        <v>118.34430990530869</v>
      </c>
      <c r="AB6912">
        <v>20.539559647235162</v>
      </c>
      <c r="AC6912">
        <v>1075.3314721823174</v>
      </c>
      <c r="AD6912">
        <v>4.7009387756099998E-3</v>
      </c>
      <c r="AE6912">
        <v>2312.9655148333804</v>
      </c>
    </row>
    <row r="6913" spans="1:31" x14ac:dyDescent="0.3">
      <c r="A6913">
        <v>2690877</v>
      </c>
      <c r="B6913">
        <v>1</v>
      </c>
      <c r="C6913" t="s">
        <v>80</v>
      </c>
      <c r="D6913" t="s">
        <v>94</v>
      </c>
      <c r="E6913" t="s">
        <v>184</v>
      </c>
      <c r="F6913" t="s">
        <v>19153</v>
      </c>
      <c r="G6913" t="s">
        <v>147</v>
      </c>
      <c r="H6913" t="s">
        <v>187</v>
      </c>
      <c r="I6913" t="s">
        <v>136</v>
      </c>
      <c r="J6913" t="s">
        <v>3</v>
      </c>
      <c r="K6913" t="s">
        <v>138</v>
      </c>
      <c r="L6913" t="s">
        <v>19154</v>
      </c>
      <c r="M6913" t="s">
        <v>19155</v>
      </c>
      <c r="N6913">
        <v>1.8825000000000001</v>
      </c>
      <c r="O6913">
        <v>0</v>
      </c>
      <c r="P6913">
        <v>48</v>
      </c>
      <c r="Q6913">
        <v>0</v>
      </c>
      <c r="R6913">
        <v>0</v>
      </c>
      <c r="S6913">
        <v>0</v>
      </c>
      <c r="T6913">
        <v>3</v>
      </c>
      <c r="U6913">
        <v>0</v>
      </c>
      <c r="V6913">
        <v>0</v>
      </c>
      <c r="W6913">
        <v>0</v>
      </c>
      <c r="X6913">
        <v>20.057270443615078</v>
      </c>
      <c r="Y6913">
        <v>0</v>
      </c>
      <c r="Z6913">
        <v>0</v>
      </c>
      <c r="AA6913">
        <v>0</v>
      </c>
      <c r="AB6913">
        <v>0.56652000936080982</v>
      </c>
      <c r="AC6913">
        <v>0</v>
      </c>
      <c r="AD6913">
        <v>0</v>
      </c>
      <c r="AE6913">
        <v>20.623790452975889</v>
      </c>
    </row>
    <row r="6914" spans="1:31" x14ac:dyDescent="0.3">
      <c r="A6914">
        <v>2701757</v>
      </c>
      <c r="B6914">
        <v>1</v>
      </c>
      <c r="C6914" t="s">
        <v>80</v>
      </c>
      <c r="D6914" t="s">
        <v>110</v>
      </c>
      <c r="E6914" t="s">
        <v>244</v>
      </c>
      <c r="F6914" t="s">
        <v>19156</v>
      </c>
      <c r="G6914" t="s">
        <v>165</v>
      </c>
      <c r="H6914" t="s">
        <v>187</v>
      </c>
      <c r="I6914" t="s">
        <v>136</v>
      </c>
      <c r="J6914" t="s">
        <v>137</v>
      </c>
      <c r="K6914" t="s">
        <v>166</v>
      </c>
      <c r="L6914" t="s">
        <v>19157</v>
      </c>
      <c r="M6914" t="s">
        <v>19158</v>
      </c>
      <c r="N6914">
        <v>0.68694444399999999</v>
      </c>
      <c r="O6914">
        <v>0</v>
      </c>
      <c r="P6914">
        <v>190</v>
      </c>
      <c r="Q6914">
        <v>0</v>
      </c>
      <c r="R6914">
        <v>0</v>
      </c>
      <c r="S6914">
        <v>0</v>
      </c>
      <c r="T6914">
        <v>7</v>
      </c>
      <c r="U6914">
        <v>0</v>
      </c>
      <c r="V6914">
        <v>0</v>
      </c>
      <c r="W6914">
        <v>0</v>
      </c>
      <c r="X6914">
        <v>66.391370730153994</v>
      </c>
      <c r="Y6914">
        <v>0</v>
      </c>
      <c r="Z6914">
        <v>0</v>
      </c>
      <c r="AA6914">
        <v>0</v>
      </c>
      <c r="AB6914">
        <v>38.682997263055228</v>
      </c>
      <c r="AC6914">
        <v>0</v>
      </c>
      <c r="AD6914">
        <v>0</v>
      </c>
      <c r="AE6914">
        <v>105.07436799320922</v>
      </c>
    </row>
    <row r="6915" spans="1:31" x14ac:dyDescent="0.3">
      <c r="A6915">
        <v>2704270</v>
      </c>
      <c r="B6915">
        <v>1</v>
      </c>
      <c r="C6915" t="s">
        <v>81</v>
      </c>
      <c r="D6915" t="s">
        <v>127</v>
      </c>
      <c r="E6915" t="s">
        <v>213</v>
      </c>
      <c r="F6915" t="s">
        <v>19159</v>
      </c>
      <c r="G6915" t="s">
        <v>215</v>
      </c>
      <c r="H6915" t="s">
        <v>187</v>
      </c>
      <c r="I6915" t="s">
        <v>136</v>
      </c>
      <c r="J6915" t="s">
        <v>137</v>
      </c>
      <c r="K6915" t="s">
        <v>138</v>
      </c>
      <c r="L6915" t="s">
        <v>19160</v>
      </c>
      <c r="M6915" t="s">
        <v>19161</v>
      </c>
      <c r="N6915">
        <v>0.73805555499999997</v>
      </c>
      <c r="O6915">
        <v>0</v>
      </c>
      <c r="P6915">
        <v>14</v>
      </c>
      <c r="Q6915">
        <v>0</v>
      </c>
      <c r="R6915">
        <v>0</v>
      </c>
      <c r="S6915">
        <v>0</v>
      </c>
      <c r="T6915">
        <v>1</v>
      </c>
      <c r="U6915">
        <v>0</v>
      </c>
      <c r="V6915">
        <v>0</v>
      </c>
      <c r="W6915">
        <v>0</v>
      </c>
      <c r="X6915">
        <v>0.96203955605028146</v>
      </c>
      <c r="Y6915">
        <v>0</v>
      </c>
      <c r="Z6915">
        <v>0</v>
      </c>
      <c r="AA6915">
        <v>0</v>
      </c>
      <c r="AB6915">
        <v>4.9435917305259591E-2</v>
      </c>
      <c r="AC6915">
        <v>0</v>
      </c>
      <c r="AD6915">
        <v>0</v>
      </c>
      <c r="AE6915">
        <v>1.0114754733555411</v>
      </c>
    </row>
    <row r="6916" spans="1:31" x14ac:dyDescent="0.3">
      <c r="A6916">
        <v>2704458</v>
      </c>
      <c r="B6916">
        <v>1</v>
      </c>
      <c r="C6916" t="s">
        <v>81</v>
      </c>
      <c r="D6916" t="s">
        <v>127</v>
      </c>
      <c r="E6916" t="s">
        <v>244</v>
      </c>
      <c r="F6916" t="s">
        <v>3328</v>
      </c>
      <c r="G6916" t="s">
        <v>346</v>
      </c>
      <c r="H6916" t="s">
        <v>187</v>
      </c>
      <c r="I6916" t="s">
        <v>136</v>
      </c>
      <c r="J6916" t="s">
        <v>137</v>
      </c>
      <c r="K6916" t="s">
        <v>166</v>
      </c>
      <c r="L6916" t="s">
        <v>19162</v>
      </c>
      <c r="M6916" t="s">
        <v>19163</v>
      </c>
      <c r="N6916">
        <v>8.7994444440000006</v>
      </c>
      <c r="O6916">
        <v>0</v>
      </c>
      <c r="P6916">
        <v>52</v>
      </c>
      <c r="Q6916">
        <v>0</v>
      </c>
      <c r="R6916">
        <v>9</v>
      </c>
      <c r="S6916">
        <v>0</v>
      </c>
      <c r="T6916">
        <v>9</v>
      </c>
      <c r="U6916">
        <v>0</v>
      </c>
      <c r="V6916">
        <v>0</v>
      </c>
      <c r="W6916">
        <v>0</v>
      </c>
      <c r="X6916">
        <v>87.081410379912754</v>
      </c>
      <c r="Y6916">
        <v>0</v>
      </c>
      <c r="Z6916">
        <v>21.776497367673858</v>
      </c>
      <c r="AA6916">
        <v>0</v>
      </c>
      <c r="AB6916">
        <v>35.729947057373614</v>
      </c>
      <c r="AC6916">
        <v>0</v>
      </c>
      <c r="AD6916">
        <v>0</v>
      </c>
      <c r="AE6916">
        <v>144.58785480496022</v>
      </c>
    </row>
    <row r="6917" spans="1:31" x14ac:dyDescent="0.3">
      <c r="A6917">
        <v>2704710</v>
      </c>
      <c r="B6917">
        <v>2</v>
      </c>
      <c r="C6917" t="s">
        <v>81</v>
      </c>
      <c r="D6917" t="s">
        <v>128</v>
      </c>
      <c r="E6917" t="s">
        <v>244</v>
      </c>
      <c r="F6917" t="s">
        <v>13556</v>
      </c>
      <c r="G6917" t="s">
        <v>409</v>
      </c>
      <c r="H6917" t="s">
        <v>187</v>
      </c>
      <c r="I6917" t="s">
        <v>136</v>
      </c>
      <c r="J6917" t="s">
        <v>137</v>
      </c>
      <c r="K6917" t="s">
        <v>138</v>
      </c>
      <c r="L6917" t="s">
        <v>434</v>
      </c>
      <c r="M6917" t="s">
        <v>19164</v>
      </c>
      <c r="N6917">
        <v>4.170555555</v>
      </c>
      <c r="O6917">
        <v>0</v>
      </c>
      <c r="P6917">
        <v>325</v>
      </c>
      <c r="Q6917">
        <v>0</v>
      </c>
      <c r="R6917">
        <v>2</v>
      </c>
      <c r="S6917">
        <v>0</v>
      </c>
      <c r="T6917">
        <v>7</v>
      </c>
      <c r="U6917">
        <v>0</v>
      </c>
      <c r="V6917">
        <v>0</v>
      </c>
      <c r="W6917">
        <v>0</v>
      </c>
      <c r="X6917">
        <v>327.98540304408078</v>
      </c>
      <c r="Y6917">
        <v>0</v>
      </c>
      <c r="Z6917">
        <v>3.1226950692898505</v>
      </c>
      <c r="AA6917">
        <v>0</v>
      </c>
      <c r="AB6917">
        <v>24.596598006426298</v>
      </c>
      <c r="AC6917">
        <v>0</v>
      </c>
      <c r="AD6917">
        <v>0</v>
      </c>
      <c r="AE6917">
        <v>355.70469611979695</v>
      </c>
    </row>
    <row r="6918" spans="1:31" x14ac:dyDescent="0.3">
      <c r="A6918">
        <v>2704862</v>
      </c>
      <c r="B6918">
        <v>1</v>
      </c>
      <c r="C6918" t="s">
        <v>80</v>
      </c>
      <c r="D6918" t="s">
        <v>94</v>
      </c>
      <c r="E6918" t="s">
        <v>160</v>
      </c>
      <c r="F6918" t="s">
        <v>19165</v>
      </c>
      <c r="G6918" t="s">
        <v>442</v>
      </c>
      <c r="H6918" t="s">
        <v>135</v>
      </c>
      <c r="I6918" t="s">
        <v>136</v>
      </c>
      <c r="J6918" t="s">
        <v>137</v>
      </c>
      <c r="K6918" t="s">
        <v>138</v>
      </c>
      <c r="L6918" t="s">
        <v>654</v>
      </c>
      <c r="M6918" t="s">
        <v>19166</v>
      </c>
      <c r="N6918">
        <v>0.15194444400000001</v>
      </c>
      <c r="O6918">
        <v>0</v>
      </c>
      <c r="P6918">
        <v>4567</v>
      </c>
      <c r="Q6918">
        <v>0</v>
      </c>
      <c r="R6918">
        <v>134</v>
      </c>
      <c r="S6918">
        <v>0</v>
      </c>
      <c r="T6918">
        <v>309</v>
      </c>
      <c r="U6918">
        <v>0</v>
      </c>
      <c r="V6918">
        <v>0</v>
      </c>
      <c r="W6918">
        <v>0</v>
      </c>
      <c r="X6918">
        <v>128.85074752286357</v>
      </c>
      <c r="Y6918">
        <v>0</v>
      </c>
      <c r="Z6918">
        <v>1.2193096230942719</v>
      </c>
      <c r="AA6918">
        <v>0</v>
      </c>
      <c r="AB6918">
        <v>41.479108274955678</v>
      </c>
      <c r="AC6918">
        <v>0</v>
      </c>
      <c r="AD6918">
        <v>0</v>
      </c>
      <c r="AE6918">
        <v>171.54916542091351</v>
      </c>
    </row>
    <row r="6919" spans="1:31" x14ac:dyDescent="0.3">
      <c r="A6919">
        <v>2700563</v>
      </c>
      <c r="B6919">
        <v>1</v>
      </c>
      <c r="C6919" t="s">
        <v>81</v>
      </c>
      <c r="D6919" t="s">
        <v>118</v>
      </c>
      <c r="E6919" t="s">
        <v>160</v>
      </c>
      <c r="F6919" t="s">
        <v>19167</v>
      </c>
      <c r="G6919" t="s">
        <v>134</v>
      </c>
      <c r="H6919" t="s">
        <v>135</v>
      </c>
      <c r="I6919" t="s">
        <v>136</v>
      </c>
      <c r="J6919" t="s">
        <v>137</v>
      </c>
      <c r="K6919" t="s">
        <v>138</v>
      </c>
      <c r="L6919" t="s">
        <v>19168</v>
      </c>
      <c r="M6919" t="s">
        <v>19169</v>
      </c>
      <c r="N6919">
        <v>5.7222222000000003E-2</v>
      </c>
      <c r="O6919">
        <v>0</v>
      </c>
      <c r="P6919">
        <v>225</v>
      </c>
      <c r="Q6919">
        <v>0</v>
      </c>
      <c r="R6919">
        <v>26</v>
      </c>
      <c r="S6919">
        <v>2</v>
      </c>
      <c r="T6919">
        <v>60</v>
      </c>
      <c r="U6919">
        <v>1</v>
      </c>
      <c r="V6919">
        <v>2</v>
      </c>
      <c r="W6919">
        <v>0</v>
      </c>
      <c r="X6919">
        <v>3.508946865897792</v>
      </c>
      <c r="Y6919">
        <v>0</v>
      </c>
      <c r="Z6919">
        <v>0.55581136363465766</v>
      </c>
      <c r="AA6919">
        <v>0.1377336893344</v>
      </c>
      <c r="AB6919">
        <v>3.4950322803072464</v>
      </c>
      <c r="AC6919">
        <v>14.946042925624665</v>
      </c>
      <c r="AD6919">
        <v>0.9464715689433878</v>
      </c>
      <c r="AE6919">
        <v>23.590038693742148</v>
      </c>
    </row>
    <row r="6920" spans="1:31" x14ac:dyDescent="0.3">
      <c r="A6920">
        <v>2691143</v>
      </c>
      <c r="B6920">
        <v>1</v>
      </c>
      <c r="C6920" t="s">
        <v>81</v>
      </c>
      <c r="D6920" t="s">
        <v>121</v>
      </c>
      <c r="E6920" t="s">
        <v>213</v>
      </c>
      <c r="F6920" t="s">
        <v>19170</v>
      </c>
      <c r="G6920" t="s">
        <v>147</v>
      </c>
      <c r="H6920" t="s">
        <v>187</v>
      </c>
      <c r="I6920" t="s">
        <v>136</v>
      </c>
      <c r="J6920" t="s">
        <v>3</v>
      </c>
      <c r="K6920" t="s">
        <v>138</v>
      </c>
      <c r="L6920" t="s">
        <v>19171</v>
      </c>
      <c r="M6920" t="s">
        <v>19172</v>
      </c>
      <c r="N6920">
        <v>3.6225000000000001</v>
      </c>
      <c r="O6920">
        <v>0</v>
      </c>
      <c r="P6920">
        <v>1</v>
      </c>
      <c r="Q6920">
        <v>0</v>
      </c>
      <c r="R6920">
        <v>0</v>
      </c>
      <c r="S6920">
        <v>0</v>
      </c>
      <c r="T6920">
        <v>0</v>
      </c>
      <c r="U6920">
        <v>0</v>
      </c>
      <c r="V6920">
        <v>0</v>
      </c>
      <c r="W6920">
        <v>0</v>
      </c>
      <c r="X6920">
        <v>0.98878065499963874</v>
      </c>
      <c r="Y6920">
        <v>0</v>
      </c>
      <c r="Z6920">
        <v>0</v>
      </c>
      <c r="AA6920">
        <v>0</v>
      </c>
      <c r="AB6920">
        <v>0</v>
      </c>
      <c r="AC6920">
        <v>0</v>
      </c>
      <c r="AD6920">
        <v>0</v>
      </c>
      <c r="AE6920">
        <v>0.98878065499963874</v>
      </c>
    </row>
    <row r="6921" spans="1:31" x14ac:dyDescent="0.3">
      <c r="A6921">
        <v>2691809</v>
      </c>
      <c r="B6921">
        <v>1</v>
      </c>
      <c r="C6921" t="s">
        <v>81</v>
      </c>
      <c r="D6921" t="s">
        <v>121</v>
      </c>
      <c r="E6921" t="s">
        <v>184</v>
      </c>
      <c r="F6921" t="s">
        <v>19173</v>
      </c>
      <c r="G6921" t="s">
        <v>147</v>
      </c>
      <c r="H6921" t="s">
        <v>187</v>
      </c>
      <c r="I6921" t="s">
        <v>136</v>
      </c>
      <c r="J6921" t="s">
        <v>3</v>
      </c>
      <c r="K6921" t="s">
        <v>138</v>
      </c>
      <c r="L6921" t="s">
        <v>19174</v>
      </c>
      <c r="M6921" t="s">
        <v>19175</v>
      </c>
      <c r="N6921">
        <v>1.1783333330000001</v>
      </c>
      <c r="O6921">
        <v>0</v>
      </c>
      <c r="P6921">
        <v>54</v>
      </c>
      <c r="Q6921">
        <v>0</v>
      </c>
      <c r="R6921">
        <v>1</v>
      </c>
      <c r="S6921">
        <v>0</v>
      </c>
      <c r="T6921">
        <v>1</v>
      </c>
      <c r="U6921">
        <v>0</v>
      </c>
      <c r="V6921">
        <v>0</v>
      </c>
      <c r="W6921">
        <v>0</v>
      </c>
      <c r="X6921">
        <v>7.44092005838902</v>
      </c>
      <c r="Y6921">
        <v>0</v>
      </c>
      <c r="Z6921">
        <v>8.3818316509259014E-2</v>
      </c>
      <c r="AA6921">
        <v>0</v>
      </c>
      <c r="AB6921">
        <v>0.951461148736232</v>
      </c>
      <c r="AC6921">
        <v>0</v>
      </c>
      <c r="AD6921">
        <v>0</v>
      </c>
      <c r="AE6921">
        <v>8.4761995236345111</v>
      </c>
    </row>
    <row r="6922" spans="1:31" x14ac:dyDescent="0.3">
      <c r="A6922">
        <v>2699105</v>
      </c>
      <c r="B6922">
        <v>1</v>
      </c>
      <c r="C6922" t="s">
        <v>81</v>
      </c>
      <c r="D6922" t="s">
        <v>113</v>
      </c>
      <c r="E6922" t="s">
        <v>244</v>
      </c>
      <c r="F6922" t="s">
        <v>19176</v>
      </c>
      <c r="G6922" t="s">
        <v>147</v>
      </c>
      <c r="H6922" t="s">
        <v>187</v>
      </c>
      <c r="I6922" t="s">
        <v>136</v>
      </c>
      <c r="J6922" t="s">
        <v>3</v>
      </c>
      <c r="K6922" t="s">
        <v>138</v>
      </c>
      <c r="L6922" t="s">
        <v>19177</v>
      </c>
      <c r="M6922" t="s">
        <v>19178</v>
      </c>
      <c r="N6922">
        <v>1.905277777</v>
      </c>
      <c r="O6922">
        <v>0</v>
      </c>
      <c r="P6922">
        <v>55</v>
      </c>
      <c r="Q6922">
        <v>0</v>
      </c>
      <c r="R6922">
        <v>11</v>
      </c>
      <c r="S6922">
        <v>0</v>
      </c>
      <c r="T6922">
        <v>2</v>
      </c>
      <c r="U6922">
        <v>0</v>
      </c>
      <c r="V6922">
        <v>0</v>
      </c>
      <c r="W6922">
        <v>0</v>
      </c>
      <c r="X6922">
        <v>18.445751839303949</v>
      </c>
      <c r="Y6922">
        <v>0</v>
      </c>
      <c r="Z6922">
        <v>20.480422597461359</v>
      </c>
      <c r="AA6922">
        <v>0</v>
      </c>
      <c r="AB6922">
        <v>1.4992621729500031</v>
      </c>
      <c r="AC6922">
        <v>0</v>
      </c>
      <c r="AD6922">
        <v>0</v>
      </c>
      <c r="AE6922">
        <v>40.425436609715312</v>
      </c>
    </row>
    <row r="6923" spans="1:31" x14ac:dyDescent="0.3">
      <c r="A6923">
        <v>2699180</v>
      </c>
      <c r="B6923">
        <v>1</v>
      </c>
      <c r="C6923" t="s">
        <v>81</v>
      </c>
      <c r="D6923" t="s">
        <v>113</v>
      </c>
      <c r="E6923" t="s">
        <v>184</v>
      </c>
      <c r="F6923" t="s">
        <v>18634</v>
      </c>
      <c r="G6923" t="s">
        <v>147</v>
      </c>
      <c r="H6923" t="s">
        <v>187</v>
      </c>
      <c r="I6923" t="s">
        <v>136</v>
      </c>
      <c r="J6923" t="s">
        <v>3</v>
      </c>
      <c r="K6923" t="s">
        <v>138</v>
      </c>
      <c r="L6923" t="s">
        <v>19179</v>
      </c>
      <c r="M6923" t="s">
        <v>19180</v>
      </c>
      <c r="N6923">
        <v>2.881388888</v>
      </c>
      <c r="O6923">
        <v>0</v>
      </c>
      <c r="P6923">
        <v>7</v>
      </c>
      <c r="Q6923">
        <v>0</v>
      </c>
      <c r="R6923">
        <v>3</v>
      </c>
      <c r="S6923">
        <v>0</v>
      </c>
      <c r="T6923">
        <v>2</v>
      </c>
      <c r="U6923">
        <v>0</v>
      </c>
      <c r="V6923">
        <v>0</v>
      </c>
      <c r="W6923">
        <v>0</v>
      </c>
      <c r="X6923">
        <v>4.0942833893818413</v>
      </c>
      <c r="Y6923">
        <v>0</v>
      </c>
      <c r="Z6923">
        <v>0</v>
      </c>
      <c r="AA6923">
        <v>0</v>
      </c>
      <c r="AB6923">
        <v>1.2220560017236906</v>
      </c>
      <c r="AC6923">
        <v>0</v>
      </c>
      <c r="AD6923">
        <v>0</v>
      </c>
      <c r="AE6923">
        <v>5.3163393911055321</v>
      </c>
    </row>
    <row r="6924" spans="1:31" x14ac:dyDescent="0.3">
      <c r="A6924">
        <v>2685463</v>
      </c>
      <c r="B6924">
        <v>1</v>
      </c>
      <c r="C6924" t="s">
        <v>81</v>
      </c>
      <c r="D6924" t="s">
        <v>121</v>
      </c>
      <c r="E6924" t="s">
        <v>213</v>
      </c>
      <c r="F6924" t="s">
        <v>19181</v>
      </c>
      <c r="G6924" t="s">
        <v>147</v>
      </c>
      <c r="H6924" t="s">
        <v>187</v>
      </c>
      <c r="I6924" t="s">
        <v>136</v>
      </c>
      <c r="J6924" t="s">
        <v>3</v>
      </c>
      <c r="K6924" t="s">
        <v>138</v>
      </c>
      <c r="L6924" t="s">
        <v>19182</v>
      </c>
      <c r="M6924" t="s">
        <v>19183</v>
      </c>
      <c r="N6924">
        <v>7.1427777770000001</v>
      </c>
      <c r="O6924">
        <v>0</v>
      </c>
      <c r="P6924">
        <v>0</v>
      </c>
      <c r="Q6924">
        <v>0</v>
      </c>
      <c r="R6924">
        <v>0</v>
      </c>
      <c r="S6924">
        <v>0</v>
      </c>
      <c r="T6924">
        <v>1</v>
      </c>
      <c r="U6924">
        <v>0</v>
      </c>
      <c r="V6924">
        <v>0</v>
      </c>
      <c r="W6924">
        <v>0</v>
      </c>
      <c r="X6924">
        <v>0</v>
      </c>
      <c r="Y6924">
        <v>0</v>
      </c>
      <c r="Z6924">
        <v>0</v>
      </c>
      <c r="AA6924">
        <v>0</v>
      </c>
      <c r="AB6924">
        <v>11.91517597608</v>
      </c>
      <c r="AC6924">
        <v>0</v>
      </c>
      <c r="AD6924">
        <v>0</v>
      </c>
      <c r="AE6924">
        <v>11.91517597608</v>
      </c>
    </row>
    <row r="6925" spans="1:31" x14ac:dyDescent="0.3">
      <c r="A6925">
        <v>2704128</v>
      </c>
      <c r="B6925">
        <v>1</v>
      </c>
      <c r="C6925" t="s">
        <v>81</v>
      </c>
      <c r="D6925" t="s">
        <v>118</v>
      </c>
      <c r="E6925" t="s">
        <v>184</v>
      </c>
      <c r="F6925" t="s">
        <v>19184</v>
      </c>
      <c r="G6925" t="s">
        <v>147</v>
      </c>
      <c r="H6925" t="s">
        <v>187</v>
      </c>
      <c r="I6925" t="s">
        <v>136</v>
      </c>
      <c r="J6925" t="s">
        <v>3</v>
      </c>
      <c r="K6925" t="s">
        <v>138</v>
      </c>
      <c r="L6925" t="s">
        <v>19185</v>
      </c>
      <c r="M6925" t="s">
        <v>19186</v>
      </c>
      <c r="N6925">
        <v>1.2947222220000001</v>
      </c>
      <c r="O6925">
        <v>0</v>
      </c>
      <c r="P6925">
        <v>123</v>
      </c>
      <c r="Q6925">
        <v>0</v>
      </c>
      <c r="R6925">
        <v>0</v>
      </c>
      <c r="S6925">
        <v>0</v>
      </c>
      <c r="T6925">
        <v>18</v>
      </c>
      <c r="U6925">
        <v>0</v>
      </c>
      <c r="V6925">
        <v>0</v>
      </c>
      <c r="W6925">
        <v>0</v>
      </c>
      <c r="X6925">
        <v>30.009329866325377</v>
      </c>
      <c r="Y6925">
        <v>0</v>
      </c>
      <c r="Z6925">
        <v>0</v>
      </c>
      <c r="AA6925">
        <v>0</v>
      </c>
      <c r="AB6925">
        <v>23.51251105372123</v>
      </c>
      <c r="AC6925">
        <v>0</v>
      </c>
      <c r="AD6925">
        <v>0</v>
      </c>
      <c r="AE6925">
        <v>53.521840920046607</v>
      </c>
    </row>
    <row r="6926" spans="1:31" x14ac:dyDescent="0.3">
      <c r="A6926">
        <v>2693382</v>
      </c>
      <c r="B6926">
        <v>1</v>
      </c>
      <c r="C6926" t="s">
        <v>80</v>
      </c>
      <c r="D6926" t="s">
        <v>83</v>
      </c>
      <c r="E6926" t="s">
        <v>244</v>
      </c>
      <c r="F6926" t="s">
        <v>19187</v>
      </c>
      <c r="G6926" t="s">
        <v>346</v>
      </c>
      <c r="H6926" t="s">
        <v>187</v>
      </c>
      <c r="I6926" t="s">
        <v>136</v>
      </c>
      <c r="J6926" t="s">
        <v>137</v>
      </c>
      <c r="K6926" t="s">
        <v>166</v>
      </c>
      <c r="L6926" t="s">
        <v>19188</v>
      </c>
      <c r="M6926" t="s">
        <v>19189</v>
      </c>
      <c r="N6926">
        <v>0.29499999999999998</v>
      </c>
      <c r="O6926">
        <v>0</v>
      </c>
      <c r="P6926">
        <v>192</v>
      </c>
      <c r="Q6926">
        <v>0</v>
      </c>
      <c r="R6926">
        <v>0</v>
      </c>
      <c r="S6926">
        <v>0</v>
      </c>
      <c r="T6926">
        <v>117</v>
      </c>
      <c r="U6926">
        <v>0</v>
      </c>
      <c r="V6926">
        <v>2</v>
      </c>
      <c r="W6926">
        <v>0</v>
      </c>
      <c r="X6926">
        <v>8.9380494341284642</v>
      </c>
      <c r="Y6926">
        <v>0</v>
      </c>
      <c r="Z6926">
        <v>0</v>
      </c>
      <c r="AA6926">
        <v>0</v>
      </c>
      <c r="AB6926">
        <v>35.15461394428236</v>
      </c>
      <c r="AC6926">
        <v>0</v>
      </c>
      <c r="AD6926">
        <v>5.1406752189146498</v>
      </c>
      <c r="AE6926">
        <v>49.233338597325478</v>
      </c>
    </row>
    <row r="6927" spans="1:31" x14ac:dyDescent="0.3">
      <c r="A6927">
        <v>2694597</v>
      </c>
      <c r="B6927">
        <v>1</v>
      </c>
      <c r="C6927" t="s">
        <v>80</v>
      </c>
      <c r="D6927" t="s">
        <v>84</v>
      </c>
      <c r="E6927" t="s">
        <v>244</v>
      </c>
      <c r="F6927" t="s">
        <v>19190</v>
      </c>
      <c r="G6927" t="s">
        <v>409</v>
      </c>
      <c r="H6927" t="s">
        <v>187</v>
      </c>
      <c r="I6927" t="s">
        <v>136</v>
      </c>
      <c r="J6927" t="s">
        <v>137</v>
      </c>
      <c r="K6927" t="s">
        <v>138</v>
      </c>
      <c r="L6927" t="s">
        <v>19191</v>
      </c>
      <c r="M6927" t="s">
        <v>19192</v>
      </c>
      <c r="N6927">
        <v>1.4997222219999999</v>
      </c>
      <c r="O6927">
        <v>0</v>
      </c>
      <c r="P6927">
        <v>85</v>
      </c>
      <c r="Q6927">
        <v>0</v>
      </c>
      <c r="R6927">
        <v>75</v>
      </c>
      <c r="S6927">
        <v>0</v>
      </c>
      <c r="T6927">
        <v>26</v>
      </c>
      <c r="U6927">
        <v>0</v>
      </c>
      <c r="V6927">
        <v>0</v>
      </c>
      <c r="W6927">
        <v>0</v>
      </c>
      <c r="X6927">
        <v>45.047036499873009</v>
      </c>
      <c r="Y6927">
        <v>0</v>
      </c>
      <c r="Z6927">
        <v>54.350281970288357</v>
      </c>
      <c r="AA6927">
        <v>0</v>
      </c>
      <c r="AB6927">
        <v>63.076530547192206</v>
      </c>
      <c r="AC6927">
        <v>0</v>
      </c>
      <c r="AD6927">
        <v>0</v>
      </c>
      <c r="AE6927">
        <v>162.47384901735359</v>
      </c>
    </row>
    <row r="6928" spans="1:31" x14ac:dyDescent="0.3">
      <c r="A6928">
        <v>2704449</v>
      </c>
      <c r="B6928">
        <v>1</v>
      </c>
      <c r="C6928" t="s">
        <v>80</v>
      </c>
      <c r="D6928" t="s">
        <v>111</v>
      </c>
      <c r="E6928" t="s">
        <v>244</v>
      </c>
      <c r="F6928" t="s">
        <v>19193</v>
      </c>
      <c r="G6928" t="s">
        <v>346</v>
      </c>
      <c r="H6928" t="s">
        <v>187</v>
      </c>
      <c r="I6928" t="s">
        <v>136</v>
      </c>
      <c r="J6928" t="s">
        <v>137</v>
      </c>
      <c r="K6928" t="s">
        <v>166</v>
      </c>
      <c r="L6928" t="s">
        <v>19194</v>
      </c>
      <c r="M6928" t="s">
        <v>19195</v>
      </c>
      <c r="N6928">
        <v>7.3836111109999996</v>
      </c>
      <c r="O6928">
        <v>0</v>
      </c>
      <c r="P6928">
        <v>7</v>
      </c>
      <c r="Q6928">
        <v>0</v>
      </c>
      <c r="R6928">
        <v>1</v>
      </c>
      <c r="S6928">
        <v>0</v>
      </c>
      <c r="T6928">
        <v>6</v>
      </c>
      <c r="U6928">
        <v>0</v>
      </c>
      <c r="V6928">
        <v>0</v>
      </c>
      <c r="W6928">
        <v>0</v>
      </c>
      <c r="X6928">
        <v>121.55925383634059</v>
      </c>
      <c r="Y6928">
        <v>0</v>
      </c>
      <c r="Z6928">
        <v>1.0042913797344306</v>
      </c>
      <c r="AA6928">
        <v>0</v>
      </c>
      <c r="AB6928">
        <v>111.04459780478669</v>
      </c>
      <c r="AC6928">
        <v>0</v>
      </c>
      <c r="AD6928">
        <v>0</v>
      </c>
      <c r="AE6928">
        <v>233.60814302086169</v>
      </c>
    </row>
    <row r="6929" spans="1:31" x14ac:dyDescent="0.3">
      <c r="A6929">
        <v>2690813</v>
      </c>
      <c r="B6929">
        <v>1</v>
      </c>
      <c r="C6929" t="s">
        <v>80</v>
      </c>
      <c r="D6929" t="s">
        <v>111</v>
      </c>
      <c r="E6929" t="s">
        <v>244</v>
      </c>
      <c r="F6929" t="s">
        <v>19193</v>
      </c>
      <c r="G6929" t="s">
        <v>346</v>
      </c>
      <c r="H6929" t="s">
        <v>187</v>
      </c>
      <c r="I6929" t="s">
        <v>136</v>
      </c>
      <c r="J6929" t="s">
        <v>137</v>
      </c>
      <c r="K6929" t="s">
        <v>166</v>
      </c>
      <c r="L6929" t="s">
        <v>19196</v>
      </c>
      <c r="M6929" t="s">
        <v>19197</v>
      </c>
      <c r="N6929">
        <v>5.5847222219999999</v>
      </c>
      <c r="O6929">
        <v>0</v>
      </c>
      <c r="P6929">
        <v>7</v>
      </c>
      <c r="Q6929">
        <v>0</v>
      </c>
      <c r="R6929">
        <v>1</v>
      </c>
      <c r="S6929">
        <v>0</v>
      </c>
      <c r="T6929">
        <v>6</v>
      </c>
      <c r="U6929">
        <v>0</v>
      </c>
      <c r="V6929">
        <v>0</v>
      </c>
      <c r="W6929">
        <v>0</v>
      </c>
      <c r="X6929">
        <v>93.286473912126183</v>
      </c>
      <c r="Y6929">
        <v>0</v>
      </c>
      <c r="Z6929">
        <v>0.72576436067710426</v>
      </c>
      <c r="AA6929">
        <v>0</v>
      </c>
      <c r="AB6929">
        <v>84.078705701053252</v>
      </c>
      <c r="AC6929">
        <v>0</v>
      </c>
      <c r="AD6929">
        <v>0</v>
      </c>
      <c r="AE6929">
        <v>178.09094397385655</v>
      </c>
    </row>
    <row r="6930" spans="1:31" x14ac:dyDescent="0.3">
      <c r="A6930">
        <v>2696693</v>
      </c>
      <c r="B6930">
        <v>1</v>
      </c>
      <c r="C6930" t="s">
        <v>80</v>
      </c>
      <c r="D6930" t="s">
        <v>84</v>
      </c>
      <c r="E6930" t="s">
        <v>145</v>
      </c>
      <c r="F6930" t="s">
        <v>19198</v>
      </c>
      <c r="G6930" t="s">
        <v>409</v>
      </c>
      <c r="H6930" t="s">
        <v>135</v>
      </c>
      <c r="I6930" t="s">
        <v>136</v>
      </c>
      <c r="J6930" t="s">
        <v>137</v>
      </c>
      <c r="K6930" t="s">
        <v>138</v>
      </c>
      <c r="L6930" t="s">
        <v>19199</v>
      </c>
      <c r="M6930" t="s">
        <v>19200</v>
      </c>
      <c r="N6930">
        <v>4.1399999999999997</v>
      </c>
      <c r="O6930">
        <v>0</v>
      </c>
      <c r="P6930">
        <v>10</v>
      </c>
      <c r="Q6930">
        <v>0</v>
      </c>
      <c r="R6930">
        <v>14</v>
      </c>
      <c r="S6930">
        <v>0</v>
      </c>
      <c r="T6930">
        <v>17</v>
      </c>
      <c r="U6930">
        <v>0</v>
      </c>
      <c r="V6930">
        <v>0</v>
      </c>
      <c r="W6930">
        <v>0</v>
      </c>
      <c r="X6930">
        <v>14.547507518853935</v>
      </c>
      <c r="Y6930">
        <v>0</v>
      </c>
      <c r="Z6930">
        <v>45.20149415335321</v>
      </c>
      <c r="AA6930">
        <v>0</v>
      </c>
      <c r="AB6930">
        <v>177.77718324114949</v>
      </c>
      <c r="AC6930">
        <v>0</v>
      </c>
      <c r="AD6930">
        <v>0</v>
      </c>
      <c r="AE6930">
        <v>237.52618491335664</v>
      </c>
    </row>
    <row r="6931" spans="1:31" x14ac:dyDescent="0.3">
      <c r="A6931">
        <v>2698044</v>
      </c>
      <c r="B6931">
        <v>1</v>
      </c>
      <c r="C6931" t="s">
        <v>80</v>
      </c>
      <c r="D6931" t="s">
        <v>86</v>
      </c>
      <c r="E6931" t="s">
        <v>213</v>
      </c>
      <c r="F6931" t="s">
        <v>19201</v>
      </c>
      <c r="G6931" t="s">
        <v>215</v>
      </c>
      <c r="H6931" t="s">
        <v>187</v>
      </c>
      <c r="I6931" t="s">
        <v>136</v>
      </c>
      <c r="J6931" t="s">
        <v>137</v>
      </c>
      <c r="K6931" t="s">
        <v>138</v>
      </c>
      <c r="L6931" t="s">
        <v>19202</v>
      </c>
      <c r="M6931" t="s">
        <v>19203</v>
      </c>
      <c r="N6931">
        <v>1.3941666660000001</v>
      </c>
      <c r="O6931">
        <v>0</v>
      </c>
      <c r="P6931">
        <v>1</v>
      </c>
      <c r="Q6931">
        <v>0</v>
      </c>
      <c r="R6931">
        <v>0</v>
      </c>
      <c r="S6931">
        <v>0</v>
      </c>
      <c r="T6931">
        <v>0</v>
      </c>
      <c r="U6931">
        <v>0</v>
      </c>
      <c r="V6931">
        <v>0</v>
      </c>
      <c r="W6931">
        <v>0</v>
      </c>
      <c r="X6931">
        <v>1.41607672143008</v>
      </c>
      <c r="Y6931">
        <v>0</v>
      </c>
      <c r="Z6931">
        <v>0</v>
      </c>
      <c r="AA6931">
        <v>0</v>
      </c>
      <c r="AB6931">
        <v>0</v>
      </c>
      <c r="AC6931">
        <v>0</v>
      </c>
      <c r="AD6931">
        <v>0</v>
      </c>
      <c r="AE6931">
        <v>1.41607672143008</v>
      </c>
    </row>
    <row r="6932" spans="1:31" x14ac:dyDescent="0.3">
      <c r="A6932">
        <v>2685838</v>
      </c>
      <c r="B6932">
        <v>1</v>
      </c>
      <c r="C6932" t="s">
        <v>81</v>
      </c>
      <c r="D6932" t="s">
        <v>123</v>
      </c>
      <c r="E6932" t="s">
        <v>132</v>
      </c>
      <c r="F6932" t="s">
        <v>1488</v>
      </c>
      <c r="G6932" t="s">
        <v>134</v>
      </c>
      <c r="H6932" t="s">
        <v>135</v>
      </c>
      <c r="I6932" t="s">
        <v>136</v>
      </c>
      <c r="J6932" t="s">
        <v>137</v>
      </c>
      <c r="K6932" t="s">
        <v>138</v>
      </c>
      <c r="L6932" t="s">
        <v>19204</v>
      </c>
      <c r="M6932" t="s">
        <v>19205</v>
      </c>
      <c r="N6932">
        <v>0.51527777699999999</v>
      </c>
      <c r="O6932">
        <v>3</v>
      </c>
      <c r="P6932">
        <v>217</v>
      </c>
      <c r="Q6932">
        <v>39</v>
      </c>
      <c r="R6932">
        <v>55</v>
      </c>
      <c r="S6932">
        <v>4</v>
      </c>
      <c r="T6932">
        <v>18</v>
      </c>
      <c r="U6932">
        <v>2</v>
      </c>
      <c r="V6932">
        <v>0</v>
      </c>
      <c r="W6932">
        <v>16.155465991069651</v>
      </c>
      <c r="X6932">
        <v>31.431713690644056</v>
      </c>
      <c r="Y6932">
        <v>114.56203703377638</v>
      </c>
      <c r="Z6932">
        <v>55.510319648769325</v>
      </c>
      <c r="AA6932">
        <v>2.016885030522988</v>
      </c>
      <c r="AB6932">
        <v>7.4637399307072592</v>
      </c>
      <c r="AC6932">
        <v>47.73692174226742</v>
      </c>
      <c r="AD6932">
        <v>0</v>
      </c>
      <c r="AE6932">
        <v>274.87708306775704</v>
      </c>
    </row>
    <row r="6933" spans="1:31" x14ac:dyDescent="0.3">
      <c r="A6933">
        <v>2687142</v>
      </c>
      <c r="B6933">
        <v>1</v>
      </c>
      <c r="C6933" t="s">
        <v>81</v>
      </c>
      <c r="D6933" t="s">
        <v>118</v>
      </c>
      <c r="E6933" t="s">
        <v>145</v>
      </c>
      <c r="F6933" t="s">
        <v>19206</v>
      </c>
      <c r="G6933" t="s">
        <v>134</v>
      </c>
      <c r="H6933" t="s">
        <v>135</v>
      </c>
      <c r="I6933" t="s">
        <v>136</v>
      </c>
      <c r="J6933" t="s">
        <v>137</v>
      </c>
      <c r="K6933" t="s">
        <v>138</v>
      </c>
      <c r="L6933" t="s">
        <v>19207</v>
      </c>
      <c r="M6933" t="s">
        <v>19208</v>
      </c>
      <c r="N6933">
        <v>0.42416666600000003</v>
      </c>
      <c r="O6933">
        <v>0</v>
      </c>
      <c r="P6933">
        <v>50</v>
      </c>
      <c r="Q6933">
        <v>0</v>
      </c>
      <c r="R6933">
        <v>9</v>
      </c>
      <c r="S6933">
        <v>0</v>
      </c>
      <c r="T6933">
        <v>6</v>
      </c>
      <c r="U6933">
        <v>0</v>
      </c>
      <c r="V6933">
        <v>1</v>
      </c>
      <c r="W6933">
        <v>0</v>
      </c>
      <c r="X6933">
        <v>3.1822871381013447</v>
      </c>
      <c r="Y6933">
        <v>0</v>
      </c>
      <c r="Z6933">
        <v>2.3453246141152451</v>
      </c>
      <c r="AA6933">
        <v>0</v>
      </c>
      <c r="AB6933">
        <v>3.8793765167069614</v>
      </c>
      <c r="AC6933">
        <v>0</v>
      </c>
      <c r="AD6933">
        <v>28.122904293416294</v>
      </c>
      <c r="AE6933">
        <v>37.529892562339846</v>
      </c>
    </row>
    <row r="6934" spans="1:31" x14ac:dyDescent="0.3">
      <c r="A6934">
        <v>2690240</v>
      </c>
      <c r="B6934">
        <v>1</v>
      </c>
      <c r="C6934" t="s">
        <v>81</v>
      </c>
      <c r="D6934" t="s">
        <v>123</v>
      </c>
      <c r="E6934" t="s">
        <v>132</v>
      </c>
      <c r="F6934" t="s">
        <v>1488</v>
      </c>
      <c r="G6934" t="s">
        <v>134</v>
      </c>
      <c r="H6934" t="s">
        <v>135</v>
      </c>
      <c r="I6934" t="s">
        <v>136</v>
      </c>
      <c r="J6934" t="s">
        <v>137</v>
      </c>
      <c r="K6934" t="s">
        <v>138</v>
      </c>
      <c r="L6934" t="s">
        <v>19209</v>
      </c>
      <c r="M6934" t="s">
        <v>19210</v>
      </c>
      <c r="N6934">
        <v>1.915277777</v>
      </c>
      <c r="O6934">
        <v>3</v>
      </c>
      <c r="P6934">
        <v>217</v>
      </c>
      <c r="Q6934">
        <v>39</v>
      </c>
      <c r="R6934">
        <v>55</v>
      </c>
      <c r="S6934">
        <v>4</v>
      </c>
      <c r="T6934">
        <v>18</v>
      </c>
      <c r="U6934">
        <v>2</v>
      </c>
      <c r="V6934">
        <v>0</v>
      </c>
      <c r="W6934">
        <v>63.335430523200117</v>
      </c>
      <c r="X6934">
        <v>118.02146066697777</v>
      </c>
      <c r="Y6934">
        <v>391.20199808303533</v>
      </c>
      <c r="Z6934">
        <v>207.32933627735926</v>
      </c>
      <c r="AA6934">
        <v>7.6299448501513139</v>
      </c>
      <c r="AB6934">
        <v>27.524804616459416</v>
      </c>
      <c r="AC6934">
        <v>185.39237448223398</v>
      </c>
      <c r="AD6934">
        <v>0</v>
      </c>
      <c r="AE6934">
        <v>1000.4353494994173</v>
      </c>
    </row>
    <row r="6935" spans="1:31" x14ac:dyDescent="0.3">
      <c r="A6935">
        <v>2697730</v>
      </c>
      <c r="B6935">
        <v>1</v>
      </c>
      <c r="C6935" t="s">
        <v>80</v>
      </c>
      <c r="D6935" t="s">
        <v>96</v>
      </c>
      <c r="E6935" t="s">
        <v>160</v>
      </c>
      <c r="F6935" t="s">
        <v>9960</v>
      </c>
      <c r="G6935" t="s">
        <v>165</v>
      </c>
      <c r="H6935" t="s">
        <v>135</v>
      </c>
      <c r="I6935" t="s">
        <v>136</v>
      </c>
      <c r="J6935" t="s">
        <v>137</v>
      </c>
      <c r="K6935" t="s">
        <v>166</v>
      </c>
      <c r="L6935" t="s">
        <v>19211</v>
      </c>
      <c r="M6935" t="s">
        <v>19212</v>
      </c>
      <c r="N6935">
        <v>0.49638888799999997</v>
      </c>
      <c r="O6935">
        <v>0</v>
      </c>
      <c r="P6935">
        <v>2944</v>
      </c>
      <c r="Q6935">
        <v>0</v>
      </c>
      <c r="R6935">
        <v>6</v>
      </c>
      <c r="S6935">
        <v>5</v>
      </c>
      <c r="T6935">
        <v>263</v>
      </c>
      <c r="U6935">
        <v>0</v>
      </c>
      <c r="V6935">
        <v>0</v>
      </c>
      <c r="W6935">
        <v>0</v>
      </c>
      <c r="X6935">
        <v>246.50706897737416</v>
      </c>
      <c r="Y6935">
        <v>0</v>
      </c>
      <c r="Z6935">
        <v>0.69685420565992617</v>
      </c>
      <c r="AA6935">
        <v>35.70901918673821</v>
      </c>
      <c r="AB6935">
        <v>140.93845662144778</v>
      </c>
      <c r="AC6935">
        <v>0</v>
      </c>
      <c r="AD6935">
        <v>0</v>
      </c>
      <c r="AE6935">
        <v>423.85139899122009</v>
      </c>
    </row>
    <row r="6936" spans="1:31" x14ac:dyDescent="0.3">
      <c r="A6936">
        <v>2702087</v>
      </c>
      <c r="B6936">
        <v>1</v>
      </c>
      <c r="C6936" t="s">
        <v>80</v>
      </c>
      <c r="D6936" t="s">
        <v>97</v>
      </c>
      <c r="E6936" t="s">
        <v>145</v>
      </c>
      <c r="F6936" t="s">
        <v>19213</v>
      </c>
      <c r="G6936" t="s">
        <v>7372</v>
      </c>
      <c r="H6936" t="s">
        <v>135</v>
      </c>
      <c r="I6936" t="s">
        <v>136</v>
      </c>
      <c r="J6936" t="s">
        <v>137</v>
      </c>
      <c r="K6936" t="s">
        <v>138</v>
      </c>
      <c r="L6936" t="s">
        <v>19214</v>
      </c>
      <c r="M6936" t="s">
        <v>19215</v>
      </c>
      <c r="N6936">
        <v>0.77638888800000005</v>
      </c>
      <c r="O6936">
        <v>0</v>
      </c>
      <c r="P6936">
        <v>68</v>
      </c>
      <c r="Q6936">
        <v>0</v>
      </c>
      <c r="R6936">
        <v>9</v>
      </c>
      <c r="S6936">
        <v>0</v>
      </c>
      <c r="T6936">
        <v>8</v>
      </c>
      <c r="U6936">
        <v>0</v>
      </c>
      <c r="V6936">
        <v>0</v>
      </c>
      <c r="W6936">
        <v>0</v>
      </c>
      <c r="X6936">
        <v>19.404059701876946</v>
      </c>
      <c r="Y6936">
        <v>0</v>
      </c>
      <c r="Z6936">
        <v>3.381403619201663</v>
      </c>
      <c r="AA6936">
        <v>0</v>
      </c>
      <c r="AB6936">
        <v>4.3307262043822679</v>
      </c>
      <c r="AC6936">
        <v>0</v>
      </c>
      <c r="AD6936">
        <v>0</v>
      </c>
      <c r="AE6936">
        <v>27.116189525460875</v>
      </c>
    </row>
    <row r="6937" spans="1:31" x14ac:dyDescent="0.3">
      <c r="A6937">
        <v>2701154</v>
      </c>
      <c r="B6937">
        <v>1</v>
      </c>
      <c r="C6937" t="s">
        <v>81</v>
      </c>
      <c r="D6937" t="s">
        <v>123</v>
      </c>
      <c r="E6937" t="s">
        <v>132</v>
      </c>
      <c r="F6937" t="s">
        <v>1488</v>
      </c>
      <c r="G6937" t="s">
        <v>134</v>
      </c>
      <c r="H6937" t="s">
        <v>135</v>
      </c>
      <c r="I6937" t="s">
        <v>136</v>
      </c>
      <c r="J6937" t="s">
        <v>137</v>
      </c>
      <c r="K6937" t="s">
        <v>138</v>
      </c>
      <c r="L6937" t="s">
        <v>19216</v>
      </c>
      <c r="M6937" t="s">
        <v>19217</v>
      </c>
      <c r="N6937">
        <v>0.57027777700000004</v>
      </c>
      <c r="O6937">
        <v>3</v>
      </c>
      <c r="P6937">
        <v>217</v>
      </c>
      <c r="Q6937">
        <v>39</v>
      </c>
      <c r="R6937">
        <v>55</v>
      </c>
      <c r="S6937">
        <v>4</v>
      </c>
      <c r="T6937">
        <v>17</v>
      </c>
      <c r="U6937">
        <v>2</v>
      </c>
      <c r="V6937">
        <v>0</v>
      </c>
      <c r="W6937">
        <v>17.465515024876488</v>
      </c>
      <c r="X6937">
        <v>35.39110609796171</v>
      </c>
      <c r="Y6937">
        <v>119.07700987732912</v>
      </c>
      <c r="Z6937">
        <v>63.082076535022203</v>
      </c>
      <c r="AA6937">
        <v>2.1373231814049127</v>
      </c>
      <c r="AB6937">
        <v>6.9796418265214264</v>
      </c>
      <c r="AC6937">
        <v>48.250608417706871</v>
      </c>
      <c r="AD6937">
        <v>0</v>
      </c>
      <c r="AE6937">
        <v>292.38328096082273</v>
      </c>
    </row>
    <row r="6938" spans="1:31" x14ac:dyDescent="0.3">
      <c r="A6938">
        <v>2701459</v>
      </c>
      <c r="B6938">
        <v>1</v>
      </c>
      <c r="C6938" t="s">
        <v>81</v>
      </c>
      <c r="D6938" t="s">
        <v>127</v>
      </c>
      <c r="E6938" t="s">
        <v>145</v>
      </c>
      <c r="F6938" t="s">
        <v>19218</v>
      </c>
      <c r="G6938" t="s">
        <v>134</v>
      </c>
      <c r="H6938" t="s">
        <v>135</v>
      </c>
      <c r="I6938" t="s">
        <v>136</v>
      </c>
      <c r="J6938" t="s">
        <v>137</v>
      </c>
      <c r="K6938" t="s">
        <v>138</v>
      </c>
      <c r="L6938" t="s">
        <v>11809</v>
      </c>
      <c r="M6938" t="s">
        <v>19219</v>
      </c>
      <c r="N6938">
        <v>0.83527777700000005</v>
      </c>
      <c r="O6938">
        <v>0</v>
      </c>
      <c r="P6938">
        <v>1288</v>
      </c>
      <c r="Q6938">
        <v>0</v>
      </c>
      <c r="R6938">
        <v>0</v>
      </c>
      <c r="S6938">
        <v>0</v>
      </c>
      <c r="T6938">
        <v>284</v>
      </c>
      <c r="U6938">
        <v>0</v>
      </c>
      <c r="V6938">
        <v>0</v>
      </c>
      <c r="W6938">
        <v>0</v>
      </c>
      <c r="X6938">
        <v>181.29852634081621</v>
      </c>
      <c r="Y6938">
        <v>0</v>
      </c>
      <c r="Z6938">
        <v>0</v>
      </c>
      <c r="AA6938">
        <v>0</v>
      </c>
      <c r="AB6938">
        <v>171.31813253784762</v>
      </c>
      <c r="AC6938">
        <v>0</v>
      </c>
      <c r="AD6938">
        <v>0</v>
      </c>
      <c r="AE6938">
        <v>352.61665887866383</v>
      </c>
    </row>
    <row r="6939" spans="1:31" x14ac:dyDescent="0.3">
      <c r="A6939">
        <v>2687594</v>
      </c>
      <c r="B6939">
        <v>1</v>
      </c>
      <c r="C6939" t="s">
        <v>80</v>
      </c>
      <c r="D6939" t="s">
        <v>101</v>
      </c>
      <c r="E6939" t="s">
        <v>145</v>
      </c>
      <c r="F6939" t="s">
        <v>19220</v>
      </c>
      <c r="G6939" t="s">
        <v>134</v>
      </c>
      <c r="H6939" t="s">
        <v>135</v>
      </c>
      <c r="I6939" t="s">
        <v>136</v>
      </c>
      <c r="J6939" t="s">
        <v>137</v>
      </c>
      <c r="K6939" t="s">
        <v>138</v>
      </c>
      <c r="L6939" t="s">
        <v>19221</v>
      </c>
      <c r="M6939" t="s">
        <v>19222</v>
      </c>
      <c r="N6939">
        <v>1.8374999999999999</v>
      </c>
      <c r="O6939">
        <v>0</v>
      </c>
      <c r="P6939">
        <v>0</v>
      </c>
      <c r="Q6939">
        <v>0</v>
      </c>
      <c r="R6939">
        <v>0</v>
      </c>
      <c r="S6939">
        <v>1</v>
      </c>
      <c r="T6939">
        <v>0</v>
      </c>
      <c r="U6939">
        <v>0</v>
      </c>
      <c r="V6939">
        <v>0</v>
      </c>
      <c r="W6939">
        <v>0</v>
      </c>
      <c r="X6939">
        <v>0</v>
      </c>
      <c r="Y6939">
        <v>0</v>
      </c>
      <c r="Z6939">
        <v>0</v>
      </c>
      <c r="AA6939">
        <v>443.76077143077475</v>
      </c>
      <c r="AB6939">
        <v>0</v>
      </c>
      <c r="AC6939">
        <v>0</v>
      </c>
      <c r="AD6939">
        <v>0</v>
      </c>
      <c r="AE6939">
        <v>443.76077143077475</v>
      </c>
    </row>
    <row r="6940" spans="1:31" x14ac:dyDescent="0.3">
      <c r="A6940">
        <v>2689546</v>
      </c>
      <c r="B6940">
        <v>1</v>
      </c>
      <c r="C6940" t="s">
        <v>80</v>
      </c>
      <c r="D6940" t="s">
        <v>95</v>
      </c>
      <c r="E6940" t="s">
        <v>132</v>
      </c>
      <c r="F6940" t="s">
        <v>19223</v>
      </c>
      <c r="G6940" t="s">
        <v>134</v>
      </c>
      <c r="H6940" t="s">
        <v>135</v>
      </c>
      <c r="I6940" t="s">
        <v>136</v>
      </c>
      <c r="J6940" t="s">
        <v>137</v>
      </c>
      <c r="K6940" t="s">
        <v>138</v>
      </c>
      <c r="L6940" t="s">
        <v>19224</v>
      </c>
      <c r="M6940" t="s">
        <v>19225</v>
      </c>
      <c r="N6940">
        <v>2.2652777770000001</v>
      </c>
      <c r="O6940">
        <v>0</v>
      </c>
      <c r="P6940">
        <v>0</v>
      </c>
      <c r="Q6940">
        <v>0</v>
      </c>
      <c r="R6940">
        <v>0</v>
      </c>
      <c r="S6940">
        <v>2</v>
      </c>
      <c r="T6940">
        <v>0</v>
      </c>
      <c r="U6940">
        <v>0</v>
      </c>
      <c r="V6940">
        <v>0</v>
      </c>
      <c r="W6940">
        <v>0</v>
      </c>
      <c r="X6940">
        <v>0</v>
      </c>
      <c r="Y6940">
        <v>0</v>
      </c>
      <c r="Z6940">
        <v>0</v>
      </c>
      <c r="AA6940">
        <v>0</v>
      </c>
      <c r="AB6940">
        <v>0</v>
      </c>
      <c r="AC6940">
        <v>0</v>
      </c>
      <c r="AD6940">
        <v>0</v>
      </c>
      <c r="AE6940">
        <v>0</v>
      </c>
    </row>
    <row r="6941" spans="1:31" x14ac:dyDescent="0.3">
      <c r="A6941">
        <v>2693076</v>
      </c>
      <c r="B6941">
        <v>1</v>
      </c>
      <c r="C6941" t="s">
        <v>80</v>
      </c>
      <c r="D6941" t="s">
        <v>87</v>
      </c>
      <c r="E6941" t="s">
        <v>145</v>
      </c>
      <c r="F6941" t="s">
        <v>16291</v>
      </c>
      <c r="G6941" t="s">
        <v>176</v>
      </c>
      <c r="H6941" t="s">
        <v>135</v>
      </c>
      <c r="I6941" t="s">
        <v>136</v>
      </c>
      <c r="J6941" t="s">
        <v>137</v>
      </c>
      <c r="K6941" t="s">
        <v>138</v>
      </c>
      <c r="L6941" t="s">
        <v>19226</v>
      </c>
      <c r="M6941" t="s">
        <v>19227</v>
      </c>
      <c r="N6941">
        <v>8.7888888880000007</v>
      </c>
      <c r="O6941">
        <v>0</v>
      </c>
      <c r="P6941">
        <v>215</v>
      </c>
      <c r="Q6941">
        <v>0</v>
      </c>
      <c r="R6941">
        <v>0</v>
      </c>
      <c r="S6941">
        <v>0</v>
      </c>
      <c r="T6941">
        <v>6</v>
      </c>
      <c r="U6941">
        <v>0</v>
      </c>
      <c r="V6941">
        <v>0</v>
      </c>
      <c r="W6941">
        <v>0</v>
      </c>
      <c r="X6941">
        <v>476.35478827925147</v>
      </c>
      <c r="Y6941">
        <v>0</v>
      </c>
      <c r="Z6941">
        <v>0</v>
      </c>
      <c r="AA6941">
        <v>0</v>
      </c>
      <c r="AB6941">
        <v>17.216376258120238</v>
      </c>
      <c r="AC6941">
        <v>0</v>
      </c>
      <c r="AD6941">
        <v>0</v>
      </c>
      <c r="AE6941">
        <v>493.57116453737171</v>
      </c>
    </row>
    <row r="6942" spans="1:31" x14ac:dyDescent="0.3">
      <c r="A6942">
        <v>2704944</v>
      </c>
      <c r="B6942">
        <v>1</v>
      </c>
      <c r="C6942" t="s">
        <v>81</v>
      </c>
      <c r="D6942" t="s">
        <v>112</v>
      </c>
      <c r="E6942" t="s">
        <v>213</v>
      </c>
      <c r="F6942" t="s">
        <v>19228</v>
      </c>
      <c r="G6942" t="s">
        <v>215</v>
      </c>
      <c r="H6942" t="s">
        <v>187</v>
      </c>
      <c r="I6942" t="s">
        <v>136</v>
      </c>
      <c r="J6942" t="s">
        <v>137</v>
      </c>
      <c r="K6942" t="s">
        <v>138</v>
      </c>
      <c r="L6942" t="s">
        <v>19229</v>
      </c>
      <c r="M6942" t="s">
        <v>19230</v>
      </c>
      <c r="N6942">
        <v>1.3163888880000001</v>
      </c>
      <c r="O6942">
        <v>0</v>
      </c>
      <c r="P6942">
        <v>1</v>
      </c>
      <c r="Q6942">
        <v>0</v>
      </c>
      <c r="R6942">
        <v>0</v>
      </c>
      <c r="S6942">
        <v>0</v>
      </c>
      <c r="T6942">
        <v>0</v>
      </c>
      <c r="U6942">
        <v>0</v>
      </c>
      <c r="V6942">
        <v>0</v>
      </c>
      <c r="W6942">
        <v>0</v>
      </c>
      <c r="X6942">
        <v>0.3818866618518641</v>
      </c>
      <c r="Y6942">
        <v>0</v>
      </c>
      <c r="Z6942">
        <v>0</v>
      </c>
      <c r="AA6942">
        <v>0</v>
      </c>
      <c r="AB6942">
        <v>0</v>
      </c>
      <c r="AC6942">
        <v>0</v>
      </c>
      <c r="AD6942">
        <v>0</v>
      </c>
      <c r="AE6942">
        <v>0.3818866618518641</v>
      </c>
    </row>
    <row r="6943" spans="1:31" x14ac:dyDescent="0.3">
      <c r="A6943">
        <v>2693209</v>
      </c>
      <c r="B6943">
        <v>1</v>
      </c>
      <c r="C6943" t="s">
        <v>80</v>
      </c>
      <c r="D6943" t="s">
        <v>95</v>
      </c>
      <c r="E6943" t="s">
        <v>132</v>
      </c>
      <c r="F6943" t="s">
        <v>19223</v>
      </c>
      <c r="G6943" t="s">
        <v>134</v>
      </c>
      <c r="H6943" t="s">
        <v>135</v>
      </c>
      <c r="I6943" t="s">
        <v>136</v>
      </c>
      <c r="J6943" t="s">
        <v>137</v>
      </c>
      <c r="K6943" t="s">
        <v>138</v>
      </c>
      <c r="L6943" t="s">
        <v>19231</v>
      </c>
      <c r="M6943" t="s">
        <v>19232</v>
      </c>
      <c r="N6943">
        <v>1.615277777</v>
      </c>
      <c r="O6943">
        <v>0</v>
      </c>
      <c r="P6943">
        <v>0</v>
      </c>
      <c r="Q6943">
        <v>0</v>
      </c>
      <c r="R6943">
        <v>0</v>
      </c>
      <c r="S6943">
        <v>2</v>
      </c>
      <c r="T6943">
        <v>0</v>
      </c>
      <c r="U6943">
        <v>0</v>
      </c>
      <c r="V6943">
        <v>0</v>
      </c>
      <c r="W6943">
        <v>0</v>
      </c>
      <c r="X6943">
        <v>0</v>
      </c>
      <c r="Y6943">
        <v>0</v>
      </c>
      <c r="Z6943">
        <v>0</v>
      </c>
      <c r="AA6943">
        <v>0</v>
      </c>
      <c r="AB6943">
        <v>0</v>
      </c>
      <c r="AC6943">
        <v>0</v>
      </c>
      <c r="AD6943">
        <v>0</v>
      </c>
      <c r="AE6943">
        <v>0</v>
      </c>
    </row>
    <row r="6944" spans="1:31" x14ac:dyDescent="0.3">
      <c r="A6944">
        <v>2698181</v>
      </c>
      <c r="B6944">
        <v>1</v>
      </c>
      <c r="C6944" t="s">
        <v>81</v>
      </c>
      <c r="D6944" t="s">
        <v>122</v>
      </c>
      <c r="E6944" t="s">
        <v>141</v>
      </c>
      <c r="F6944" t="s">
        <v>19233</v>
      </c>
      <c r="G6944" t="s">
        <v>134</v>
      </c>
      <c r="H6944" t="s">
        <v>135</v>
      </c>
      <c r="I6944" t="s">
        <v>136</v>
      </c>
      <c r="J6944" t="s">
        <v>137</v>
      </c>
      <c r="K6944" t="s">
        <v>138</v>
      </c>
      <c r="L6944" t="s">
        <v>19234</v>
      </c>
      <c r="M6944" t="s">
        <v>19235</v>
      </c>
      <c r="N6944">
        <v>1.1599999999999999</v>
      </c>
      <c r="O6944">
        <v>17</v>
      </c>
      <c r="P6944">
        <v>3625</v>
      </c>
      <c r="Q6944">
        <v>98</v>
      </c>
      <c r="R6944">
        <v>149</v>
      </c>
      <c r="S6944">
        <v>59</v>
      </c>
      <c r="T6944">
        <v>342</v>
      </c>
      <c r="U6944">
        <v>5</v>
      </c>
      <c r="V6944">
        <v>1</v>
      </c>
      <c r="W6944">
        <v>5.566633694817571</v>
      </c>
      <c r="X6944">
        <v>526.3925702927603</v>
      </c>
      <c r="Y6944">
        <v>154.77161760482738</v>
      </c>
      <c r="Z6944">
        <v>89.7893234518112</v>
      </c>
      <c r="AA6944">
        <v>210.58145708329246</v>
      </c>
      <c r="AB6944">
        <v>198.75653743638037</v>
      </c>
      <c r="AC6944">
        <v>173.98757006860473</v>
      </c>
      <c r="AD6944">
        <v>11.802719862250783</v>
      </c>
      <c r="AE6944">
        <v>1371.648429494745</v>
      </c>
    </row>
    <row r="6945" spans="1:31" x14ac:dyDescent="0.3">
      <c r="A6945">
        <v>2698275</v>
      </c>
      <c r="B6945">
        <v>1</v>
      </c>
      <c r="C6945" t="s">
        <v>81</v>
      </c>
      <c r="D6945" t="s">
        <v>122</v>
      </c>
      <c r="E6945" t="s">
        <v>145</v>
      </c>
      <c r="F6945" t="s">
        <v>10478</v>
      </c>
      <c r="G6945" t="s">
        <v>134</v>
      </c>
      <c r="H6945" t="s">
        <v>135</v>
      </c>
      <c r="I6945" t="s">
        <v>136</v>
      </c>
      <c r="J6945" t="s">
        <v>137</v>
      </c>
      <c r="K6945" t="s">
        <v>138</v>
      </c>
      <c r="L6945" t="s">
        <v>19236</v>
      </c>
      <c r="M6945" t="s">
        <v>19237</v>
      </c>
      <c r="N6945">
        <v>0.72833333300000003</v>
      </c>
      <c r="O6945">
        <v>0</v>
      </c>
      <c r="P6945">
        <v>817</v>
      </c>
      <c r="Q6945">
        <v>0</v>
      </c>
      <c r="R6945">
        <v>0</v>
      </c>
      <c r="S6945">
        <v>0</v>
      </c>
      <c r="T6945">
        <v>278</v>
      </c>
      <c r="U6945">
        <v>0</v>
      </c>
      <c r="V6945">
        <v>0</v>
      </c>
      <c r="W6945">
        <v>0</v>
      </c>
      <c r="X6945">
        <v>100.68860977075704</v>
      </c>
      <c r="Y6945">
        <v>0</v>
      </c>
      <c r="Z6945">
        <v>0</v>
      </c>
      <c r="AA6945">
        <v>0</v>
      </c>
      <c r="AB6945">
        <v>95.445471330778616</v>
      </c>
      <c r="AC6945">
        <v>0</v>
      </c>
      <c r="AD6945">
        <v>0</v>
      </c>
      <c r="AE6945">
        <v>196.13408110153566</v>
      </c>
    </row>
    <row r="6946" spans="1:31" x14ac:dyDescent="0.3">
      <c r="A6946">
        <v>2703272</v>
      </c>
      <c r="B6946">
        <v>1</v>
      </c>
      <c r="C6946" t="s">
        <v>81</v>
      </c>
      <c r="D6946" t="s">
        <v>122</v>
      </c>
      <c r="E6946" t="s">
        <v>160</v>
      </c>
      <c r="F6946" t="s">
        <v>19238</v>
      </c>
      <c r="G6946" t="s">
        <v>134</v>
      </c>
      <c r="H6946" t="s">
        <v>135</v>
      </c>
      <c r="I6946" t="s">
        <v>136</v>
      </c>
      <c r="J6946" t="s">
        <v>137</v>
      </c>
      <c r="K6946" t="s">
        <v>138</v>
      </c>
      <c r="L6946" t="s">
        <v>19239</v>
      </c>
      <c r="M6946" t="s">
        <v>19240</v>
      </c>
      <c r="N6946">
        <v>0.83222222199999996</v>
      </c>
      <c r="O6946">
        <v>0</v>
      </c>
      <c r="P6946">
        <v>2104</v>
      </c>
      <c r="Q6946">
        <v>0</v>
      </c>
      <c r="R6946">
        <v>8</v>
      </c>
      <c r="S6946">
        <v>0</v>
      </c>
      <c r="T6946">
        <v>86</v>
      </c>
      <c r="U6946">
        <v>0</v>
      </c>
      <c r="V6946">
        <v>0</v>
      </c>
      <c r="W6946">
        <v>0</v>
      </c>
      <c r="X6946">
        <v>314.97676693092814</v>
      </c>
      <c r="Y6946">
        <v>0</v>
      </c>
      <c r="Z6946">
        <v>2.7715638231190294</v>
      </c>
      <c r="AA6946">
        <v>0</v>
      </c>
      <c r="AB6946">
        <v>77.400728422730637</v>
      </c>
      <c r="AC6946">
        <v>0</v>
      </c>
      <c r="AD6946">
        <v>0</v>
      </c>
      <c r="AE6946">
        <v>395.14905917677783</v>
      </c>
    </row>
    <row r="6947" spans="1:31" x14ac:dyDescent="0.3">
      <c r="A6947">
        <v>2699133</v>
      </c>
      <c r="B6947">
        <v>1</v>
      </c>
      <c r="C6947" t="s">
        <v>81</v>
      </c>
      <c r="D6947" t="s">
        <v>123</v>
      </c>
      <c r="E6947" t="s">
        <v>145</v>
      </c>
      <c r="F6947" t="s">
        <v>10898</v>
      </c>
      <c r="G6947" t="s">
        <v>134</v>
      </c>
      <c r="H6947" t="s">
        <v>135</v>
      </c>
      <c r="I6947" t="s">
        <v>136</v>
      </c>
      <c r="J6947" t="s">
        <v>137</v>
      </c>
      <c r="K6947" t="s">
        <v>138</v>
      </c>
      <c r="L6947" t="s">
        <v>19241</v>
      </c>
      <c r="M6947" t="s">
        <v>19242</v>
      </c>
      <c r="N6947">
        <v>0.69444444400000005</v>
      </c>
      <c r="O6947">
        <v>0</v>
      </c>
      <c r="P6947">
        <v>1072</v>
      </c>
      <c r="Q6947">
        <v>2</v>
      </c>
      <c r="R6947">
        <v>30</v>
      </c>
      <c r="S6947">
        <v>7</v>
      </c>
      <c r="T6947">
        <v>104</v>
      </c>
      <c r="U6947">
        <v>2</v>
      </c>
      <c r="V6947">
        <v>0</v>
      </c>
      <c r="W6947">
        <v>0</v>
      </c>
      <c r="X6947">
        <v>121.95502889509177</v>
      </c>
      <c r="Y6947">
        <v>10.327703999519837</v>
      </c>
      <c r="Z6947">
        <v>10.242747182335087</v>
      </c>
      <c r="AA6947">
        <v>52.086347720351945</v>
      </c>
      <c r="AB6947">
        <v>44.189942909233189</v>
      </c>
      <c r="AC6947">
        <v>29.247721808170294</v>
      </c>
      <c r="AD6947">
        <v>0</v>
      </c>
      <c r="AE6947">
        <v>268.04949251470208</v>
      </c>
    </row>
    <row r="6948" spans="1:31" x14ac:dyDescent="0.3">
      <c r="A6948">
        <v>2702704</v>
      </c>
      <c r="B6948">
        <v>1</v>
      </c>
      <c r="C6948" t="s">
        <v>81</v>
      </c>
      <c r="D6948" t="s">
        <v>123</v>
      </c>
      <c r="E6948" t="s">
        <v>145</v>
      </c>
      <c r="F6948" t="s">
        <v>19093</v>
      </c>
      <c r="G6948" t="s">
        <v>134</v>
      </c>
      <c r="H6948" t="s">
        <v>135</v>
      </c>
      <c r="I6948" t="s">
        <v>136</v>
      </c>
      <c r="J6948" t="s">
        <v>137</v>
      </c>
      <c r="K6948" t="s">
        <v>138</v>
      </c>
      <c r="L6948" t="s">
        <v>19243</v>
      </c>
      <c r="M6948" t="s">
        <v>19244</v>
      </c>
      <c r="N6948">
        <v>0.92694444399999998</v>
      </c>
      <c r="O6948">
        <v>0</v>
      </c>
      <c r="P6948">
        <v>3</v>
      </c>
      <c r="Q6948">
        <v>0</v>
      </c>
      <c r="R6948">
        <v>0</v>
      </c>
      <c r="S6948">
        <v>0</v>
      </c>
      <c r="T6948">
        <v>344</v>
      </c>
      <c r="U6948">
        <v>0</v>
      </c>
      <c r="V6948">
        <v>16</v>
      </c>
      <c r="W6948">
        <v>0</v>
      </c>
      <c r="X6948">
        <v>0.22489919621334753</v>
      </c>
      <c r="Y6948">
        <v>0</v>
      </c>
      <c r="Z6948">
        <v>0</v>
      </c>
      <c r="AA6948">
        <v>0</v>
      </c>
      <c r="AB6948">
        <v>293.44099458051687</v>
      </c>
      <c r="AC6948">
        <v>0</v>
      </c>
      <c r="AD6948">
        <v>134.08194457429937</v>
      </c>
      <c r="AE6948">
        <v>427.7478383510296</v>
      </c>
    </row>
    <row r="6949" spans="1:31" x14ac:dyDescent="0.3">
      <c r="A6949">
        <v>2703723</v>
      </c>
      <c r="B6949">
        <v>1</v>
      </c>
      <c r="C6949" t="s">
        <v>81</v>
      </c>
      <c r="D6949" t="s">
        <v>128</v>
      </c>
      <c r="E6949" t="s">
        <v>132</v>
      </c>
      <c r="F6949" t="s">
        <v>19245</v>
      </c>
      <c r="G6949" t="s">
        <v>147</v>
      </c>
      <c r="H6949" t="s">
        <v>135</v>
      </c>
      <c r="I6949" t="s">
        <v>136</v>
      </c>
      <c r="J6949" t="s">
        <v>3</v>
      </c>
      <c r="K6949" t="s">
        <v>138</v>
      </c>
      <c r="L6949" t="s">
        <v>19246</v>
      </c>
      <c r="M6949" t="s">
        <v>19247</v>
      </c>
      <c r="N6949">
        <v>1.0766666659999999</v>
      </c>
      <c r="O6949">
        <v>0</v>
      </c>
      <c r="P6949">
        <v>0</v>
      </c>
      <c r="Q6949">
        <v>0</v>
      </c>
      <c r="R6949">
        <v>1</v>
      </c>
      <c r="S6949">
        <v>10</v>
      </c>
      <c r="T6949">
        <v>42</v>
      </c>
      <c r="U6949">
        <v>10</v>
      </c>
      <c r="V6949">
        <v>47</v>
      </c>
      <c r="W6949">
        <v>0</v>
      </c>
      <c r="X6949">
        <v>0</v>
      </c>
      <c r="Y6949">
        <v>0</v>
      </c>
      <c r="Z6949">
        <v>0</v>
      </c>
      <c r="AA6949">
        <v>179.50512090032831</v>
      </c>
      <c r="AB6949">
        <v>450.92290210125998</v>
      </c>
      <c r="AC6949">
        <v>2546.6198423512451</v>
      </c>
      <c r="AD6949">
        <v>2800.4214056141486</v>
      </c>
      <c r="AE6949">
        <v>5977.4692709669816</v>
      </c>
    </row>
    <row r="6950" spans="1:31" x14ac:dyDescent="0.3">
      <c r="A6950">
        <v>2715841</v>
      </c>
      <c r="B6950">
        <v>1</v>
      </c>
      <c r="C6950" t="s">
        <v>81</v>
      </c>
      <c r="D6950" t="s">
        <v>123</v>
      </c>
      <c r="E6950" t="s">
        <v>145</v>
      </c>
      <c r="F6950" t="s">
        <v>18330</v>
      </c>
      <c r="G6950" t="s">
        <v>134</v>
      </c>
      <c r="H6950" t="s">
        <v>135</v>
      </c>
      <c r="I6950" t="s">
        <v>136</v>
      </c>
      <c r="J6950" t="s">
        <v>137</v>
      </c>
      <c r="K6950" t="s">
        <v>138</v>
      </c>
      <c r="L6950" t="s">
        <v>19248</v>
      </c>
      <c r="M6950" t="s">
        <v>19249</v>
      </c>
      <c r="N6950">
        <v>1.302777777</v>
      </c>
      <c r="O6950">
        <v>0</v>
      </c>
      <c r="P6950">
        <v>2</v>
      </c>
      <c r="Q6950">
        <v>0</v>
      </c>
      <c r="R6950">
        <v>0</v>
      </c>
      <c r="S6950">
        <v>0</v>
      </c>
      <c r="T6950">
        <v>288</v>
      </c>
      <c r="U6950">
        <v>0</v>
      </c>
      <c r="V6950">
        <v>3</v>
      </c>
      <c r="W6950">
        <v>0</v>
      </c>
      <c r="X6950">
        <v>1.1770090003871347</v>
      </c>
      <c r="Y6950">
        <v>0</v>
      </c>
      <c r="Z6950">
        <v>0</v>
      </c>
      <c r="AA6950">
        <v>0</v>
      </c>
      <c r="AB6950">
        <v>180.30213941276293</v>
      </c>
      <c r="AC6950">
        <v>0</v>
      </c>
      <c r="AD6950">
        <v>5.2983141622671441</v>
      </c>
      <c r="AE6950">
        <v>186.77746257541719</v>
      </c>
    </row>
    <row r="6951" spans="1:31" x14ac:dyDescent="0.3">
      <c r="A6951">
        <v>2715846</v>
      </c>
      <c r="B6951">
        <v>1</v>
      </c>
      <c r="C6951" t="s">
        <v>81</v>
      </c>
      <c r="D6951" t="s">
        <v>123</v>
      </c>
      <c r="E6951" t="s">
        <v>145</v>
      </c>
      <c r="F6951" t="s">
        <v>19250</v>
      </c>
      <c r="G6951" t="s">
        <v>134</v>
      </c>
      <c r="H6951" t="s">
        <v>135</v>
      </c>
      <c r="I6951" t="s">
        <v>136</v>
      </c>
      <c r="J6951" t="s">
        <v>137</v>
      </c>
      <c r="K6951" t="s">
        <v>138</v>
      </c>
      <c r="L6951" t="s">
        <v>19243</v>
      </c>
      <c r="M6951" t="s">
        <v>19251</v>
      </c>
      <c r="N6951">
        <v>1.319722222</v>
      </c>
      <c r="O6951">
        <v>0</v>
      </c>
      <c r="P6951">
        <v>3</v>
      </c>
      <c r="Q6951">
        <v>0</v>
      </c>
      <c r="R6951">
        <v>0</v>
      </c>
      <c r="S6951">
        <v>0</v>
      </c>
      <c r="T6951">
        <v>349</v>
      </c>
      <c r="U6951">
        <v>1</v>
      </c>
      <c r="V6951">
        <v>7</v>
      </c>
      <c r="W6951">
        <v>0</v>
      </c>
      <c r="X6951">
        <v>1.1830597141264416</v>
      </c>
      <c r="Y6951">
        <v>0</v>
      </c>
      <c r="Z6951">
        <v>0</v>
      </c>
      <c r="AA6951">
        <v>0</v>
      </c>
      <c r="AB6951">
        <v>205.53369670383515</v>
      </c>
      <c r="AC6951">
        <v>23.401128373339301</v>
      </c>
      <c r="AD6951">
        <v>149.32796104059679</v>
      </c>
      <c r="AE6951">
        <v>379.44584583189771</v>
      </c>
    </row>
    <row r="6952" spans="1:31" x14ac:dyDescent="0.3">
      <c r="A6952">
        <v>2686518</v>
      </c>
      <c r="B6952">
        <v>1</v>
      </c>
      <c r="C6952" t="s">
        <v>81</v>
      </c>
      <c r="D6952" t="s">
        <v>123</v>
      </c>
      <c r="E6952" t="s">
        <v>160</v>
      </c>
      <c r="F6952" t="s">
        <v>19252</v>
      </c>
      <c r="G6952" t="s">
        <v>134</v>
      </c>
      <c r="H6952" t="s">
        <v>135</v>
      </c>
      <c r="I6952" t="s">
        <v>136</v>
      </c>
      <c r="J6952" t="s">
        <v>137</v>
      </c>
      <c r="K6952" t="s">
        <v>138</v>
      </c>
      <c r="L6952" t="s">
        <v>19253</v>
      </c>
      <c r="M6952" t="s">
        <v>19254</v>
      </c>
      <c r="N6952">
        <v>0.186111111</v>
      </c>
      <c r="O6952">
        <v>0</v>
      </c>
      <c r="P6952">
        <v>157</v>
      </c>
      <c r="Q6952">
        <v>2</v>
      </c>
      <c r="R6952">
        <v>39</v>
      </c>
      <c r="S6952">
        <v>1</v>
      </c>
      <c r="T6952">
        <v>15</v>
      </c>
      <c r="U6952">
        <v>0</v>
      </c>
      <c r="V6952">
        <v>0</v>
      </c>
      <c r="W6952">
        <v>0</v>
      </c>
      <c r="X6952">
        <v>3.4984978884801121</v>
      </c>
      <c r="Y6952">
        <v>1.9727995223929058</v>
      </c>
      <c r="Z6952">
        <v>3.4339679661835949</v>
      </c>
      <c r="AA6952">
        <v>0.54048081523025249</v>
      </c>
      <c r="AB6952">
        <v>1.1702680242240726</v>
      </c>
      <c r="AC6952">
        <v>0</v>
      </c>
      <c r="AD6952">
        <v>0</v>
      </c>
      <c r="AE6952">
        <v>10.616014216510937</v>
      </c>
    </row>
    <row r="6953" spans="1:31" x14ac:dyDescent="0.3">
      <c r="A6953">
        <v>2688679</v>
      </c>
      <c r="B6953">
        <v>1</v>
      </c>
      <c r="C6953" t="s">
        <v>81</v>
      </c>
      <c r="D6953" t="s">
        <v>127</v>
      </c>
      <c r="E6953" t="s">
        <v>141</v>
      </c>
      <c r="F6953" t="s">
        <v>7191</v>
      </c>
      <c r="G6953" t="s">
        <v>134</v>
      </c>
      <c r="H6953" t="s">
        <v>135</v>
      </c>
      <c r="I6953" t="s">
        <v>136</v>
      </c>
      <c r="J6953" t="s">
        <v>137</v>
      </c>
      <c r="K6953" t="s">
        <v>138</v>
      </c>
      <c r="L6953" t="s">
        <v>19255</v>
      </c>
      <c r="M6953" t="s">
        <v>19256</v>
      </c>
      <c r="N6953">
        <v>0.46250000000000002</v>
      </c>
      <c r="O6953">
        <v>12</v>
      </c>
      <c r="P6953">
        <v>164</v>
      </c>
      <c r="Q6953">
        <v>210</v>
      </c>
      <c r="R6953">
        <v>211</v>
      </c>
      <c r="S6953">
        <v>13</v>
      </c>
      <c r="T6953">
        <v>29</v>
      </c>
      <c r="U6953">
        <v>0</v>
      </c>
      <c r="V6953">
        <v>0</v>
      </c>
      <c r="W6953">
        <v>1.3482275019375576</v>
      </c>
      <c r="X6953">
        <v>13.111690305125311</v>
      </c>
      <c r="Y6953">
        <v>35.725427274796928</v>
      </c>
      <c r="Z6953">
        <v>44.033856833595323</v>
      </c>
      <c r="AA6953">
        <v>641.12271793293496</v>
      </c>
      <c r="AB6953">
        <v>3.522969597668554</v>
      </c>
      <c r="AC6953">
        <v>0</v>
      </c>
      <c r="AD6953">
        <v>0</v>
      </c>
      <c r="AE6953">
        <v>738.86488944605856</v>
      </c>
    </row>
    <row r="6954" spans="1:31" x14ac:dyDescent="0.3">
      <c r="A6954">
        <v>2703548</v>
      </c>
      <c r="B6954">
        <v>1</v>
      </c>
      <c r="C6954" t="s">
        <v>81</v>
      </c>
      <c r="D6954" t="s">
        <v>126</v>
      </c>
      <c r="E6954" t="s">
        <v>145</v>
      </c>
      <c r="F6954" t="s">
        <v>19257</v>
      </c>
      <c r="G6954" t="s">
        <v>134</v>
      </c>
      <c r="H6954" t="s">
        <v>135</v>
      </c>
      <c r="I6954" t="s">
        <v>136</v>
      </c>
      <c r="J6954" t="s">
        <v>137</v>
      </c>
      <c r="K6954" t="s">
        <v>138</v>
      </c>
      <c r="L6954" t="s">
        <v>19258</v>
      </c>
      <c r="M6954" t="s">
        <v>19259</v>
      </c>
      <c r="N6954">
        <v>1.304444444</v>
      </c>
      <c r="O6954">
        <v>0</v>
      </c>
      <c r="P6954">
        <v>129</v>
      </c>
      <c r="Q6954">
        <v>0</v>
      </c>
      <c r="R6954">
        <v>13</v>
      </c>
      <c r="S6954">
        <v>1</v>
      </c>
      <c r="T6954">
        <v>15</v>
      </c>
      <c r="U6954">
        <v>0</v>
      </c>
      <c r="V6954">
        <v>0</v>
      </c>
      <c r="W6954">
        <v>0</v>
      </c>
      <c r="X6954">
        <v>21.835663052485202</v>
      </c>
      <c r="Y6954">
        <v>0</v>
      </c>
      <c r="Z6954">
        <v>16.493820233967533</v>
      </c>
      <c r="AA6954">
        <v>5.7246188308283372</v>
      </c>
      <c r="AB6954">
        <v>19.004824879059047</v>
      </c>
      <c r="AC6954">
        <v>0</v>
      </c>
      <c r="AD6954">
        <v>0</v>
      </c>
      <c r="AE6954">
        <v>63.058926996340119</v>
      </c>
    </row>
    <row r="6955" spans="1:31" x14ac:dyDescent="0.3">
      <c r="A6955">
        <v>2715975</v>
      </c>
      <c r="B6955">
        <v>1</v>
      </c>
      <c r="C6955" t="s">
        <v>81</v>
      </c>
      <c r="D6955" t="s">
        <v>123</v>
      </c>
      <c r="E6955" t="s">
        <v>132</v>
      </c>
      <c r="F6955" t="s">
        <v>19260</v>
      </c>
      <c r="G6955" t="s">
        <v>134</v>
      </c>
      <c r="H6955" t="s">
        <v>135</v>
      </c>
      <c r="I6955" t="s">
        <v>136</v>
      </c>
      <c r="J6955" t="s">
        <v>137</v>
      </c>
      <c r="K6955" t="s">
        <v>138</v>
      </c>
      <c r="L6955" t="s">
        <v>19253</v>
      </c>
      <c r="M6955" t="s">
        <v>19261</v>
      </c>
      <c r="N6955">
        <v>0.59722222199999997</v>
      </c>
      <c r="O6955">
        <v>7</v>
      </c>
      <c r="P6955">
        <v>398</v>
      </c>
      <c r="Q6955">
        <v>305</v>
      </c>
      <c r="R6955">
        <v>355</v>
      </c>
      <c r="S6955">
        <v>25</v>
      </c>
      <c r="T6955">
        <v>62</v>
      </c>
      <c r="U6955">
        <v>1</v>
      </c>
      <c r="V6955">
        <v>0</v>
      </c>
      <c r="W6955">
        <v>0.50970086021655114</v>
      </c>
      <c r="X6955">
        <v>45.306600249791977</v>
      </c>
      <c r="Y6955">
        <v>172.9951503474268</v>
      </c>
      <c r="Z6955">
        <v>151.6879764211165</v>
      </c>
      <c r="AA6955">
        <v>11.017884057353848</v>
      </c>
      <c r="AB6955">
        <v>25.904147512037571</v>
      </c>
      <c r="AC6955">
        <v>417.67676900321527</v>
      </c>
      <c r="AD6955">
        <v>0</v>
      </c>
      <c r="AE6955">
        <v>825.09822845115855</v>
      </c>
    </row>
    <row r="6956" spans="1:31" x14ac:dyDescent="0.3">
      <c r="A6956">
        <v>2686891</v>
      </c>
      <c r="B6956">
        <v>1</v>
      </c>
      <c r="C6956" t="s">
        <v>81</v>
      </c>
      <c r="D6956" t="s">
        <v>112</v>
      </c>
      <c r="E6956" t="s">
        <v>145</v>
      </c>
      <c r="F6956" t="s">
        <v>19262</v>
      </c>
      <c r="G6956" t="s">
        <v>134</v>
      </c>
      <c r="H6956" t="s">
        <v>135</v>
      </c>
      <c r="I6956" t="s">
        <v>136</v>
      </c>
      <c r="J6956" t="s">
        <v>137</v>
      </c>
      <c r="K6956" t="s">
        <v>138</v>
      </c>
      <c r="L6956" t="s">
        <v>19263</v>
      </c>
      <c r="M6956" t="s">
        <v>19264</v>
      </c>
      <c r="N6956">
        <v>2.872222222</v>
      </c>
      <c r="O6956">
        <v>0</v>
      </c>
      <c r="P6956">
        <v>203</v>
      </c>
      <c r="Q6956">
        <v>0</v>
      </c>
      <c r="R6956">
        <v>13</v>
      </c>
      <c r="S6956">
        <v>0</v>
      </c>
      <c r="T6956">
        <v>5</v>
      </c>
      <c r="U6956">
        <v>0</v>
      </c>
      <c r="V6956">
        <v>0</v>
      </c>
      <c r="W6956">
        <v>0</v>
      </c>
      <c r="X6956">
        <v>34.149331120138406</v>
      </c>
      <c r="Y6956">
        <v>0</v>
      </c>
      <c r="Z6956">
        <v>3.3768016474688891</v>
      </c>
      <c r="AA6956">
        <v>0</v>
      </c>
      <c r="AB6956">
        <v>0.25433789449599836</v>
      </c>
      <c r="AC6956">
        <v>0</v>
      </c>
      <c r="AD6956">
        <v>0</v>
      </c>
      <c r="AE6956">
        <v>37.780470662103291</v>
      </c>
    </row>
    <row r="6957" spans="1:31" x14ac:dyDescent="0.3">
      <c r="A6957">
        <v>2688512</v>
      </c>
      <c r="B6957">
        <v>1</v>
      </c>
      <c r="C6957" t="s">
        <v>81</v>
      </c>
      <c r="D6957" t="s">
        <v>126</v>
      </c>
      <c r="E6957" t="s">
        <v>132</v>
      </c>
      <c r="F6957" t="s">
        <v>19265</v>
      </c>
      <c r="G6957" t="s">
        <v>134</v>
      </c>
      <c r="H6957" t="s">
        <v>135</v>
      </c>
      <c r="I6957" t="s">
        <v>136</v>
      </c>
      <c r="J6957" t="s">
        <v>137</v>
      </c>
      <c r="K6957" t="s">
        <v>138</v>
      </c>
      <c r="L6957" t="s">
        <v>19266</v>
      </c>
      <c r="M6957" t="s">
        <v>19267</v>
      </c>
      <c r="N6957">
        <v>1.666666666</v>
      </c>
      <c r="O6957">
        <v>15</v>
      </c>
      <c r="P6957">
        <v>1658</v>
      </c>
      <c r="Q6957">
        <v>71</v>
      </c>
      <c r="R6957">
        <v>549</v>
      </c>
      <c r="S6957">
        <v>17</v>
      </c>
      <c r="T6957">
        <v>93</v>
      </c>
      <c r="U6957">
        <v>1</v>
      </c>
      <c r="V6957">
        <v>0</v>
      </c>
      <c r="W6957">
        <v>5.2462402716422503</v>
      </c>
      <c r="X6957">
        <v>265.28212056875486</v>
      </c>
      <c r="Y6957">
        <v>1107.6364121080437</v>
      </c>
      <c r="Z6957">
        <v>577.56606163920492</v>
      </c>
      <c r="AA6957">
        <v>262.11132217901206</v>
      </c>
      <c r="AB6957">
        <v>66.140379969771288</v>
      </c>
      <c r="AC6957">
        <v>155.68222641705557</v>
      </c>
      <c r="AD6957">
        <v>0</v>
      </c>
      <c r="AE6957">
        <v>2439.6647631534847</v>
      </c>
    </row>
    <row r="6958" spans="1:31" x14ac:dyDescent="0.3">
      <c r="A6958">
        <v>2691272</v>
      </c>
      <c r="B6958">
        <v>1</v>
      </c>
      <c r="C6958" t="s">
        <v>81</v>
      </c>
      <c r="D6958" t="s">
        <v>112</v>
      </c>
      <c r="E6958" t="s">
        <v>145</v>
      </c>
      <c r="F6958" t="s">
        <v>19262</v>
      </c>
      <c r="G6958" t="s">
        <v>176</v>
      </c>
      <c r="H6958" t="s">
        <v>135</v>
      </c>
      <c r="I6958" t="s">
        <v>136</v>
      </c>
      <c r="J6958" t="s">
        <v>137</v>
      </c>
      <c r="K6958" t="s">
        <v>138</v>
      </c>
      <c r="L6958" t="s">
        <v>19268</v>
      </c>
      <c r="M6958" t="s">
        <v>19269</v>
      </c>
      <c r="N6958">
        <v>2.4075000000000002</v>
      </c>
      <c r="O6958">
        <v>0</v>
      </c>
      <c r="P6958">
        <v>204</v>
      </c>
      <c r="Q6958">
        <v>0</v>
      </c>
      <c r="R6958">
        <v>13</v>
      </c>
      <c r="S6958">
        <v>0</v>
      </c>
      <c r="T6958">
        <v>5</v>
      </c>
      <c r="U6958">
        <v>0</v>
      </c>
      <c r="V6958">
        <v>0</v>
      </c>
      <c r="W6958">
        <v>0</v>
      </c>
      <c r="X6958">
        <v>35.729893597569394</v>
      </c>
      <c r="Y6958">
        <v>0</v>
      </c>
      <c r="Z6958">
        <v>2.7434182134233329</v>
      </c>
      <c r="AA6958">
        <v>0</v>
      </c>
      <c r="AB6958">
        <v>0.17577244506178843</v>
      </c>
      <c r="AC6958">
        <v>0</v>
      </c>
      <c r="AD6958">
        <v>0</v>
      </c>
      <c r="AE6958">
        <v>38.649084256054515</v>
      </c>
    </row>
    <row r="6959" spans="1:31" x14ac:dyDescent="0.3">
      <c r="A6959">
        <v>2693982</v>
      </c>
      <c r="B6959">
        <v>1</v>
      </c>
      <c r="C6959" t="s">
        <v>81</v>
      </c>
      <c r="D6959" t="s">
        <v>113</v>
      </c>
      <c r="E6959" t="s">
        <v>160</v>
      </c>
      <c r="F6959" t="s">
        <v>19270</v>
      </c>
      <c r="G6959" t="s">
        <v>134</v>
      </c>
      <c r="H6959" t="s">
        <v>135</v>
      </c>
      <c r="I6959" t="s">
        <v>136</v>
      </c>
      <c r="J6959" t="s">
        <v>137</v>
      </c>
      <c r="K6959" t="s">
        <v>138</v>
      </c>
      <c r="L6959" t="s">
        <v>19271</v>
      </c>
      <c r="M6959" t="s">
        <v>19272</v>
      </c>
      <c r="N6959">
        <v>0.66361111100000003</v>
      </c>
      <c r="O6959">
        <v>13</v>
      </c>
      <c r="P6959">
        <v>2875</v>
      </c>
      <c r="Q6959">
        <v>90</v>
      </c>
      <c r="R6959">
        <v>701</v>
      </c>
      <c r="S6959">
        <v>51</v>
      </c>
      <c r="T6959">
        <v>565</v>
      </c>
      <c r="U6959">
        <v>21</v>
      </c>
      <c r="V6959">
        <v>3</v>
      </c>
      <c r="W6959">
        <v>10.187517259643617</v>
      </c>
      <c r="X6959">
        <v>293.25954587207417</v>
      </c>
      <c r="Y6959">
        <v>59.654813137701879</v>
      </c>
      <c r="Z6959">
        <v>212.53425194483825</v>
      </c>
      <c r="AA6959">
        <v>1364.0829708967801</v>
      </c>
      <c r="AB6959">
        <v>465.53981191881735</v>
      </c>
      <c r="AC6959">
        <v>3693.6641216980652</v>
      </c>
      <c r="AD6959">
        <v>3.8309362639662465</v>
      </c>
      <c r="AE6959">
        <v>6102.7539689918867</v>
      </c>
    </row>
    <row r="6960" spans="1:31" x14ac:dyDescent="0.3">
      <c r="A6960">
        <v>2695563</v>
      </c>
      <c r="B6960">
        <v>1</v>
      </c>
      <c r="C6960" t="s">
        <v>81</v>
      </c>
      <c r="D6960" t="s">
        <v>112</v>
      </c>
      <c r="E6960" t="s">
        <v>145</v>
      </c>
      <c r="F6960" t="s">
        <v>19262</v>
      </c>
      <c r="G6960" t="s">
        <v>232</v>
      </c>
      <c r="H6960" t="s">
        <v>135</v>
      </c>
      <c r="I6960" t="s">
        <v>136</v>
      </c>
      <c r="J6960" t="s">
        <v>137</v>
      </c>
      <c r="K6960" t="s">
        <v>138</v>
      </c>
      <c r="L6960" t="s">
        <v>287</v>
      </c>
      <c r="M6960" t="s">
        <v>19273</v>
      </c>
      <c r="N6960">
        <v>4.7966666660000001</v>
      </c>
      <c r="O6960">
        <v>0</v>
      </c>
      <c r="P6960">
        <v>204</v>
      </c>
      <c r="Q6960">
        <v>0</v>
      </c>
      <c r="R6960">
        <v>13</v>
      </c>
      <c r="S6960">
        <v>0</v>
      </c>
      <c r="T6960">
        <v>5</v>
      </c>
      <c r="U6960">
        <v>0</v>
      </c>
      <c r="V6960">
        <v>0</v>
      </c>
      <c r="W6960">
        <v>0</v>
      </c>
      <c r="X6960">
        <v>57.761554987138418</v>
      </c>
      <c r="Y6960">
        <v>0</v>
      </c>
      <c r="Z6960">
        <v>5.4918615654933332</v>
      </c>
      <c r="AA6960">
        <v>0</v>
      </c>
      <c r="AB6960">
        <v>0.41462793408522558</v>
      </c>
      <c r="AC6960">
        <v>0</v>
      </c>
      <c r="AD6960">
        <v>0</v>
      </c>
      <c r="AE6960">
        <v>63.668044486716973</v>
      </c>
    </row>
    <row r="6961" spans="1:31" x14ac:dyDescent="0.3">
      <c r="A6961">
        <v>2702964</v>
      </c>
      <c r="B6961">
        <v>1</v>
      </c>
      <c r="C6961" t="s">
        <v>81</v>
      </c>
      <c r="D6961" t="s">
        <v>123</v>
      </c>
      <c r="E6961" t="s">
        <v>145</v>
      </c>
      <c r="F6961" t="s">
        <v>10898</v>
      </c>
      <c r="G6961" t="s">
        <v>134</v>
      </c>
      <c r="H6961" t="s">
        <v>135</v>
      </c>
      <c r="I6961" t="s">
        <v>136</v>
      </c>
      <c r="J6961" t="s">
        <v>137</v>
      </c>
      <c r="K6961" t="s">
        <v>138</v>
      </c>
      <c r="L6961" t="s">
        <v>19274</v>
      </c>
      <c r="M6961" t="s">
        <v>19275</v>
      </c>
      <c r="N6961">
        <v>0.32001666600000001</v>
      </c>
      <c r="O6961">
        <v>0</v>
      </c>
      <c r="P6961">
        <v>1071</v>
      </c>
      <c r="Q6961">
        <v>2</v>
      </c>
      <c r="R6961">
        <v>30</v>
      </c>
      <c r="S6961">
        <v>7</v>
      </c>
      <c r="T6961">
        <v>104</v>
      </c>
      <c r="U6961">
        <v>2</v>
      </c>
      <c r="V6961">
        <v>0</v>
      </c>
      <c r="W6961">
        <v>0</v>
      </c>
      <c r="X6961">
        <v>51.742292464436566</v>
      </c>
      <c r="Y6961">
        <v>4.0267025849806082</v>
      </c>
      <c r="Z6961">
        <v>3.5868731299427838</v>
      </c>
      <c r="AA6961">
        <v>17.993196218012674</v>
      </c>
      <c r="AB6961">
        <v>15.70048240497357</v>
      </c>
      <c r="AC6961">
        <v>5.2600392894360004</v>
      </c>
      <c r="AD6961">
        <v>0</v>
      </c>
      <c r="AE6961">
        <v>98.309586091782194</v>
      </c>
    </row>
    <row r="6962" spans="1:31" x14ac:dyDescent="0.3">
      <c r="A6962">
        <v>2695758</v>
      </c>
      <c r="B6962">
        <v>2</v>
      </c>
      <c r="C6962" t="s">
        <v>80</v>
      </c>
      <c r="D6962" t="s">
        <v>103</v>
      </c>
      <c r="E6962" t="s">
        <v>145</v>
      </c>
      <c r="F6962" t="s">
        <v>19276</v>
      </c>
      <c r="G6962" t="s">
        <v>7372</v>
      </c>
      <c r="H6962" t="s">
        <v>135</v>
      </c>
      <c r="I6962" t="s">
        <v>136</v>
      </c>
      <c r="J6962" t="s">
        <v>137</v>
      </c>
      <c r="K6962" t="s">
        <v>138</v>
      </c>
      <c r="L6962" t="s">
        <v>9676</v>
      </c>
      <c r="M6962" t="s">
        <v>19277</v>
      </c>
      <c r="N6962">
        <v>3.8766666660000002</v>
      </c>
      <c r="O6962">
        <v>0</v>
      </c>
      <c r="P6962">
        <v>80</v>
      </c>
      <c r="Q6962">
        <v>0</v>
      </c>
      <c r="R6962">
        <v>0</v>
      </c>
      <c r="S6962">
        <v>0</v>
      </c>
      <c r="T6962">
        <v>6</v>
      </c>
      <c r="U6962">
        <v>0</v>
      </c>
      <c r="V6962">
        <v>0</v>
      </c>
      <c r="W6962">
        <v>0</v>
      </c>
      <c r="X6962">
        <v>87.701715269514679</v>
      </c>
      <c r="Y6962">
        <v>0</v>
      </c>
      <c r="Z6962">
        <v>0</v>
      </c>
      <c r="AA6962">
        <v>0</v>
      </c>
      <c r="AB6962">
        <v>15.962609557943123</v>
      </c>
      <c r="AC6962">
        <v>0</v>
      </c>
      <c r="AD6962">
        <v>0</v>
      </c>
      <c r="AE6962">
        <v>103.6643248274578</v>
      </c>
    </row>
    <row r="6963" spans="1:31" x14ac:dyDescent="0.3">
      <c r="A6963">
        <v>2701579</v>
      </c>
      <c r="B6963">
        <v>1</v>
      </c>
      <c r="C6963" t="s">
        <v>80</v>
      </c>
      <c r="D6963" t="s">
        <v>83</v>
      </c>
      <c r="E6963" t="s">
        <v>213</v>
      </c>
      <c r="F6963" t="s">
        <v>1315</v>
      </c>
      <c r="G6963" t="s">
        <v>215</v>
      </c>
      <c r="H6963" t="s">
        <v>187</v>
      </c>
      <c r="I6963" t="s">
        <v>136</v>
      </c>
      <c r="J6963" t="s">
        <v>137</v>
      </c>
      <c r="K6963" t="s">
        <v>138</v>
      </c>
      <c r="L6963" t="s">
        <v>19278</v>
      </c>
      <c r="M6963" t="s">
        <v>19279</v>
      </c>
      <c r="N6963">
        <v>1.0861111109999999</v>
      </c>
      <c r="O6963">
        <v>0</v>
      </c>
      <c r="P6963">
        <v>0</v>
      </c>
      <c r="Q6963">
        <v>0</v>
      </c>
      <c r="R6963">
        <v>0</v>
      </c>
      <c r="S6963">
        <v>0</v>
      </c>
      <c r="T6963">
        <v>27</v>
      </c>
      <c r="U6963">
        <v>0</v>
      </c>
      <c r="V6963">
        <v>2</v>
      </c>
      <c r="W6963">
        <v>0</v>
      </c>
      <c r="X6963">
        <v>0</v>
      </c>
      <c r="Y6963">
        <v>0</v>
      </c>
      <c r="Z6963">
        <v>0</v>
      </c>
      <c r="AA6963">
        <v>0</v>
      </c>
      <c r="AB6963">
        <v>42.402168112515675</v>
      </c>
      <c r="AC6963">
        <v>0</v>
      </c>
      <c r="AD6963">
        <v>55.368965508938317</v>
      </c>
      <c r="AE6963">
        <v>97.771133621453998</v>
      </c>
    </row>
    <row r="6964" spans="1:31" x14ac:dyDescent="0.3">
      <c r="A6964">
        <v>2684872</v>
      </c>
      <c r="B6964">
        <v>1</v>
      </c>
      <c r="C6964" t="s">
        <v>80</v>
      </c>
      <c r="D6964" t="s">
        <v>103</v>
      </c>
      <c r="E6964" t="s">
        <v>141</v>
      </c>
      <c r="F6964" t="s">
        <v>19280</v>
      </c>
      <c r="G6964" t="s">
        <v>490</v>
      </c>
      <c r="H6964" t="s">
        <v>263</v>
      </c>
      <c r="I6964" t="s">
        <v>136</v>
      </c>
      <c r="J6964" t="s">
        <v>137</v>
      </c>
      <c r="K6964" t="s">
        <v>166</v>
      </c>
      <c r="L6964" t="s">
        <v>19281</v>
      </c>
      <c r="M6964" t="s">
        <v>19282</v>
      </c>
      <c r="N6964">
        <v>3.5093258330000001</v>
      </c>
      <c r="O6964">
        <v>0</v>
      </c>
      <c r="P6964">
        <v>674</v>
      </c>
      <c r="Q6964">
        <v>2</v>
      </c>
      <c r="R6964">
        <v>10</v>
      </c>
      <c r="S6964">
        <v>12</v>
      </c>
      <c r="T6964">
        <v>96</v>
      </c>
      <c r="U6964">
        <v>21</v>
      </c>
      <c r="V6964">
        <v>0</v>
      </c>
      <c r="W6964">
        <v>0</v>
      </c>
      <c r="X6964">
        <v>425.62571323428176</v>
      </c>
      <c r="Y6964">
        <v>93.776027270386848</v>
      </c>
      <c r="Z6964">
        <v>11.116277086503288</v>
      </c>
      <c r="AA6964">
        <v>341.335043657092</v>
      </c>
      <c r="AB6964">
        <v>422.38335852823514</v>
      </c>
      <c r="AC6964">
        <v>22278.035644236159</v>
      </c>
      <c r="AD6964">
        <v>0</v>
      </c>
      <c r="AE6964">
        <v>23572.272064012657</v>
      </c>
    </row>
    <row r="6965" spans="1:31" x14ac:dyDescent="0.3">
      <c r="A6965">
        <v>2684874</v>
      </c>
      <c r="B6965">
        <v>1</v>
      </c>
      <c r="C6965" t="s">
        <v>80</v>
      </c>
      <c r="D6965" t="s">
        <v>96</v>
      </c>
      <c r="E6965" t="s">
        <v>145</v>
      </c>
      <c r="F6965" t="s">
        <v>19283</v>
      </c>
      <c r="G6965" t="s">
        <v>165</v>
      </c>
      <c r="H6965" t="s">
        <v>135</v>
      </c>
      <c r="I6965" t="s">
        <v>136</v>
      </c>
      <c r="J6965" t="s">
        <v>137</v>
      </c>
      <c r="K6965" t="s">
        <v>166</v>
      </c>
      <c r="L6965" t="s">
        <v>19284</v>
      </c>
      <c r="M6965" t="s">
        <v>19285</v>
      </c>
      <c r="N6965">
        <v>4.2855555550000002</v>
      </c>
      <c r="O6965">
        <v>2</v>
      </c>
      <c r="P6965">
        <v>1043</v>
      </c>
      <c r="Q6965">
        <v>5</v>
      </c>
      <c r="R6965">
        <v>6</v>
      </c>
      <c r="S6965">
        <v>8</v>
      </c>
      <c r="T6965">
        <v>156</v>
      </c>
      <c r="U6965">
        <v>0</v>
      </c>
      <c r="V6965">
        <v>0</v>
      </c>
      <c r="W6965">
        <v>19.454113815170135</v>
      </c>
      <c r="X6965">
        <v>1202.428569713361</v>
      </c>
      <c r="Y6965">
        <v>15.703586514814805</v>
      </c>
      <c r="Z6965">
        <v>10.568704414480599</v>
      </c>
      <c r="AA6965">
        <v>166.18239675515912</v>
      </c>
      <c r="AB6965">
        <v>725.81686429351475</v>
      </c>
      <c r="AC6965">
        <v>0</v>
      </c>
      <c r="AD6965">
        <v>0</v>
      </c>
      <c r="AE6965">
        <v>2140.1542355065003</v>
      </c>
    </row>
    <row r="6966" spans="1:31" x14ac:dyDescent="0.3">
      <c r="A6966">
        <v>2684919</v>
      </c>
      <c r="B6966">
        <v>1</v>
      </c>
      <c r="C6966" t="s">
        <v>81</v>
      </c>
      <c r="D6966" t="s">
        <v>117</v>
      </c>
      <c r="E6966" t="s">
        <v>145</v>
      </c>
      <c r="F6966" t="s">
        <v>2396</v>
      </c>
      <c r="G6966" t="s">
        <v>134</v>
      </c>
      <c r="H6966" t="s">
        <v>135</v>
      </c>
      <c r="I6966" t="s">
        <v>136</v>
      </c>
      <c r="J6966" t="s">
        <v>137</v>
      </c>
      <c r="K6966" t="s">
        <v>138</v>
      </c>
      <c r="L6966" t="s">
        <v>19286</v>
      </c>
      <c r="M6966" t="s">
        <v>19287</v>
      </c>
      <c r="N6966">
        <v>0.53361111100000003</v>
      </c>
      <c r="O6966">
        <v>11</v>
      </c>
      <c r="P6966">
        <v>1029</v>
      </c>
      <c r="Q6966">
        <v>105</v>
      </c>
      <c r="R6966">
        <v>245</v>
      </c>
      <c r="S6966">
        <v>17</v>
      </c>
      <c r="T6966">
        <v>109</v>
      </c>
      <c r="U6966">
        <v>3</v>
      </c>
      <c r="V6966">
        <v>0</v>
      </c>
      <c r="W6966">
        <v>2.28527392413632</v>
      </c>
      <c r="X6966">
        <v>87.449270872611862</v>
      </c>
      <c r="Y6966">
        <v>92.417138498671832</v>
      </c>
      <c r="Z6966">
        <v>138.36613539522995</v>
      </c>
      <c r="AA6966">
        <v>53.11127821058551</v>
      </c>
      <c r="AB6966">
        <v>50.124006273834397</v>
      </c>
      <c r="AC6966">
        <v>19.291080984110028</v>
      </c>
      <c r="AD6966">
        <v>0</v>
      </c>
      <c r="AE6966">
        <v>443.04418415917991</v>
      </c>
    </row>
    <row r="6967" spans="1:31" x14ac:dyDescent="0.3">
      <c r="A6967">
        <v>2684920</v>
      </c>
      <c r="B6967">
        <v>1</v>
      </c>
      <c r="C6967" t="s">
        <v>81</v>
      </c>
      <c r="D6967" t="s">
        <v>123</v>
      </c>
      <c r="E6967" t="s">
        <v>145</v>
      </c>
      <c r="F6967" t="s">
        <v>19093</v>
      </c>
      <c r="G6967" t="s">
        <v>346</v>
      </c>
      <c r="H6967" t="s">
        <v>135</v>
      </c>
      <c r="I6967" t="s">
        <v>136</v>
      </c>
      <c r="J6967" t="s">
        <v>137</v>
      </c>
      <c r="K6967" t="s">
        <v>166</v>
      </c>
      <c r="L6967" t="s">
        <v>19288</v>
      </c>
      <c r="M6967" t="s">
        <v>19289</v>
      </c>
      <c r="N6967">
        <v>8.3705555549999993</v>
      </c>
      <c r="O6967">
        <v>0</v>
      </c>
      <c r="P6967">
        <v>3</v>
      </c>
      <c r="Q6967">
        <v>0</v>
      </c>
      <c r="R6967">
        <v>0</v>
      </c>
      <c r="S6967">
        <v>0</v>
      </c>
      <c r="T6967">
        <v>335</v>
      </c>
      <c r="U6967">
        <v>0</v>
      </c>
      <c r="V6967">
        <v>16</v>
      </c>
      <c r="W6967">
        <v>0</v>
      </c>
      <c r="X6967">
        <v>2.0375579138744309</v>
      </c>
      <c r="Y6967">
        <v>0</v>
      </c>
      <c r="Z6967">
        <v>0</v>
      </c>
      <c r="AA6967">
        <v>0</v>
      </c>
      <c r="AB6967">
        <v>2430.9925078524934</v>
      </c>
      <c r="AC6967">
        <v>0</v>
      </c>
      <c r="AD6967">
        <v>720.06541318599363</v>
      </c>
      <c r="AE6967">
        <v>3153.0954789523616</v>
      </c>
    </row>
    <row r="6968" spans="1:31" x14ac:dyDescent="0.3">
      <c r="A6968">
        <v>2684944</v>
      </c>
      <c r="B6968">
        <v>1</v>
      </c>
      <c r="C6968" t="s">
        <v>80</v>
      </c>
      <c r="D6968" t="s">
        <v>103</v>
      </c>
      <c r="E6968" t="s">
        <v>141</v>
      </c>
      <c r="F6968" t="s">
        <v>16074</v>
      </c>
      <c r="G6968" t="s">
        <v>346</v>
      </c>
      <c r="H6968" t="s">
        <v>135</v>
      </c>
      <c r="I6968" t="s">
        <v>136</v>
      </c>
      <c r="J6968" t="s">
        <v>137</v>
      </c>
      <c r="K6968" t="s">
        <v>166</v>
      </c>
      <c r="L6968" t="s">
        <v>19290</v>
      </c>
      <c r="M6968" t="s">
        <v>19291</v>
      </c>
      <c r="N6968">
        <v>6.4058333330000004</v>
      </c>
      <c r="O6968">
        <v>1</v>
      </c>
      <c r="P6968">
        <v>333</v>
      </c>
      <c r="Q6968">
        <v>7</v>
      </c>
      <c r="R6968">
        <v>105</v>
      </c>
      <c r="S6968">
        <v>70</v>
      </c>
      <c r="T6968">
        <v>134</v>
      </c>
      <c r="U6968">
        <v>49</v>
      </c>
      <c r="V6968">
        <v>1</v>
      </c>
      <c r="W6968">
        <v>3.2181816143174351</v>
      </c>
      <c r="X6968">
        <v>414.97227194192845</v>
      </c>
      <c r="Y6968">
        <v>328.07555269016251</v>
      </c>
      <c r="Z6968">
        <v>854.55326485587193</v>
      </c>
      <c r="AA6968">
        <v>4750.1847407154773</v>
      </c>
      <c r="AB6968">
        <v>1839.8741842674929</v>
      </c>
      <c r="AC6968">
        <v>43268.050926800948</v>
      </c>
      <c r="AD6968">
        <v>16.859129163752229</v>
      </c>
      <c r="AE6968">
        <v>51475.788252049948</v>
      </c>
    </row>
    <row r="6969" spans="1:31" x14ac:dyDescent="0.3">
      <c r="A6969">
        <v>2684976</v>
      </c>
      <c r="B6969">
        <v>1</v>
      </c>
      <c r="C6969" t="s">
        <v>81</v>
      </c>
      <c r="D6969" t="s">
        <v>126</v>
      </c>
      <c r="E6969" t="s">
        <v>132</v>
      </c>
      <c r="F6969" t="s">
        <v>19292</v>
      </c>
      <c r="G6969" t="s">
        <v>134</v>
      </c>
      <c r="H6969" t="s">
        <v>135</v>
      </c>
      <c r="I6969" t="s">
        <v>136</v>
      </c>
      <c r="J6969" t="s">
        <v>137</v>
      </c>
      <c r="K6969" t="s">
        <v>138</v>
      </c>
      <c r="L6969" t="s">
        <v>19293</v>
      </c>
      <c r="M6969" t="s">
        <v>19294</v>
      </c>
      <c r="N6969">
        <v>0.34666666600000001</v>
      </c>
      <c r="O6969">
        <v>15</v>
      </c>
      <c r="P6969">
        <v>1658</v>
      </c>
      <c r="Q6969">
        <v>72</v>
      </c>
      <c r="R6969">
        <v>549</v>
      </c>
      <c r="S6969">
        <v>17</v>
      </c>
      <c r="T6969">
        <v>93</v>
      </c>
      <c r="U6969">
        <v>1</v>
      </c>
      <c r="V6969">
        <v>0</v>
      </c>
      <c r="W6969">
        <v>1.2208502703131994</v>
      </c>
      <c r="X6969">
        <v>48.683947693375693</v>
      </c>
      <c r="Y6969">
        <v>198.3089663822123</v>
      </c>
      <c r="Z6969">
        <v>101.15734224237026</v>
      </c>
      <c r="AA6969">
        <v>44.364201370018584</v>
      </c>
      <c r="AB6969">
        <v>12.205233763813439</v>
      </c>
      <c r="AC6969">
        <v>18.206085131079998</v>
      </c>
      <c r="AD6969">
        <v>0</v>
      </c>
      <c r="AE6969">
        <v>424.14662685318348</v>
      </c>
    </row>
    <row r="6970" spans="1:31" x14ac:dyDescent="0.3">
      <c r="A6970">
        <v>2685091</v>
      </c>
      <c r="B6970">
        <v>1</v>
      </c>
      <c r="C6970" t="s">
        <v>81</v>
      </c>
      <c r="D6970" t="s">
        <v>128</v>
      </c>
      <c r="E6970" t="s">
        <v>184</v>
      </c>
      <c r="F6970" t="s">
        <v>19295</v>
      </c>
      <c r="G6970" t="s">
        <v>186</v>
      </c>
      <c r="H6970" t="s">
        <v>187</v>
      </c>
      <c r="I6970" t="s">
        <v>136</v>
      </c>
      <c r="J6970" t="s">
        <v>137</v>
      </c>
      <c r="K6970" t="s">
        <v>138</v>
      </c>
      <c r="L6970" t="s">
        <v>19296</v>
      </c>
      <c r="M6970" t="s">
        <v>19297</v>
      </c>
      <c r="N6970">
        <v>3.176388888</v>
      </c>
      <c r="O6970">
        <v>0</v>
      </c>
      <c r="P6970">
        <v>165</v>
      </c>
      <c r="Q6970">
        <v>0</v>
      </c>
      <c r="R6970">
        <v>0</v>
      </c>
      <c r="S6970">
        <v>0</v>
      </c>
      <c r="T6970">
        <v>3</v>
      </c>
      <c r="U6970">
        <v>0</v>
      </c>
      <c r="V6970">
        <v>0</v>
      </c>
      <c r="W6970">
        <v>0</v>
      </c>
      <c r="X6970">
        <v>91.632487380437425</v>
      </c>
      <c r="Y6970">
        <v>0</v>
      </c>
      <c r="Z6970">
        <v>0</v>
      </c>
      <c r="AA6970">
        <v>0</v>
      </c>
      <c r="AB6970">
        <v>2.3013236965069006</v>
      </c>
      <c r="AC6970">
        <v>0</v>
      </c>
      <c r="AD6970">
        <v>0</v>
      </c>
      <c r="AE6970">
        <v>93.933811076944323</v>
      </c>
    </row>
    <row r="6971" spans="1:31" x14ac:dyDescent="0.3">
      <c r="A6971">
        <v>2685117</v>
      </c>
      <c r="B6971">
        <v>1</v>
      </c>
      <c r="C6971" t="s">
        <v>81</v>
      </c>
      <c r="D6971" t="s">
        <v>112</v>
      </c>
      <c r="E6971" t="s">
        <v>141</v>
      </c>
      <c r="F6971" t="s">
        <v>19298</v>
      </c>
      <c r="G6971" t="s">
        <v>490</v>
      </c>
      <c r="H6971" t="s">
        <v>263</v>
      </c>
      <c r="I6971" t="s">
        <v>136</v>
      </c>
      <c r="J6971" t="s">
        <v>137</v>
      </c>
      <c r="K6971" t="s">
        <v>166</v>
      </c>
      <c r="L6971" t="s">
        <v>19299</v>
      </c>
      <c r="M6971" t="s">
        <v>19300</v>
      </c>
      <c r="N6971">
        <v>4.0672222219999998</v>
      </c>
      <c r="O6971">
        <v>0</v>
      </c>
      <c r="P6971">
        <v>34609</v>
      </c>
      <c r="Q6971">
        <v>13</v>
      </c>
      <c r="R6971">
        <v>1040</v>
      </c>
      <c r="S6971">
        <v>8</v>
      </c>
      <c r="T6971">
        <v>4915</v>
      </c>
      <c r="U6971">
        <v>3</v>
      </c>
      <c r="V6971">
        <v>10</v>
      </c>
      <c r="W6971">
        <v>0</v>
      </c>
      <c r="X6971">
        <v>21347.832698465711</v>
      </c>
      <c r="Y6971">
        <v>335.46686500594535</v>
      </c>
      <c r="Z6971">
        <v>729.95240883084182</v>
      </c>
      <c r="AA6971">
        <v>679.1883093728693</v>
      </c>
      <c r="AB6971">
        <v>12965.715728397185</v>
      </c>
      <c r="AC6971">
        <v>217.03416896594157</v>
      </c>
      <c r="AD6971">
        <v>205.90289655250203</v>
      </c>
      <c r="AE6971">
        <v>36481.093075590994</v>
      </c>
    </row>
    <row r="6972" spans="1:31" x14ac:dyDescent="0.3">
      <c r="A6972">
        <v>2685122</v>
      </c>
      <c r="B6972">
        <v>1</v>
      </c>
      <c r="C6972" t="s">
        <v>81</v>
      </c>
      <c r="D6972" t="s">
        <v>128</v>
      </c>
      <c r="E6972" t="s">
        <v>145</v>
      </c>
      <c r="F6972" t="s">
        <v>19301</v>
      </c>
      <c r="G6972" t="s">
        <v>409</v>
      </c>
      <c r="H6972" t="s">
        <v>135</v>
      </c>
      <c r="I6972" t="s">
        <v>136</v>
      </c>
      <c r="J6972" t="s">
        <v>137</v>
      </c>
      <c r="K6972" t="s">
        <v>138</v>
      </c>
      <c r="L6972" t="s">
        <v>19302</v>
      </c>
      <c r="M6972" t="s">
        <v>19303</v>
      </c>
      <c r="N6972">
        <v>0.97777777700000001</v>
      </c>
      <c r="O6972">
        <v>0</v>
      </c>
      <c r="P6972">
        <v>1229</v>
      </c>
      <c r="Q6972">
        <v>0</v>
      </c>
      <c r="R6972">
        <v>0</v>
      </c>
      <c r="S6972">
        <v>0</v>
      </c>
      <c r="T6972">
        <v>129</v>
      </c>
      <c r="U6972">
        <v>0</v>
      </c>
      <c r="V6972">
        <v>0</v>
      </c>
      <c r="W6972">
        <v>0</v>
      </c>
      <c r="X6972">
        <v>218.52487525702935</v>
      </c>
      <c r="Y6972">
        <v>0</v>
      </c>
      <c r="Z6972">
        <v>0</v>
      </c>
      <c r="AA6972">
        <v>0</v>
      </c>
      <c r="AB6972">
        <v>114.57716304729571</v>
      </c>
      <c r="AC6972">
        <v>0</v>
      </c>
      <c r="AD6972">
        <v>0</v>
      </c>
      <c r="AE6972">
        <v>333.10203830432505</v>
      </c>
    </row>
    <row r="6973" spans="1:31" x14ac:dyDescent="0.3">
      <c r="A6973">
        <v>2685130</v>
      </c>
      <c r="B6973">
        <v>1</v>
      </c>
      <c r="C6973" t="s">
        <v>81</v>
      </c>
      <c r="D6973" t="s">
        <v>117</v>
      </c>
      <c r="E6973" t="s">
        <v>145</v>
      </c>
      <c r="F6973" t="s">
        <v>2396</v>
      </c>
      <c r="G6973" t="s">
        <v>134</v>
      </c>
      <c r="H6973" t="s">
        <v>135</v>
      </c>
      <c r="I6973" t="s">
        <v>136</v>
      </c>
      <c r="J6973" t="s">
        <v>137</v>
      </c>
      <c r="K6973" t="s">
        <v>138</v>
      </c>
      <c r="L6973" t="s">
        <v>19304</v>
      </c>
      <c r="M6973" t="s">
        <v>19305</v>
      </c>
      <c r="N6973">
        <v>0.623611111</v>
      </c>
      <c r="O6973">
        <v>11</v>
      </c>
      <c r="P6973">
        <v>1029</v>
      </c>
      <c r="Q6973">
        <v>105</v>
      </c>
      <c r="R6973">
        <v>245</v>
      </c>
      <c r="S6973">
        <v>17</v>
      </c>
      <c r="T6973">
        <v>109</v>
      </c>
      <c r="U6973">
        <v>3</v>
      </c>
      <c r="V6973">
        <v>0</v>
      </c>
      <c r="W6973">
        <v>2.5662343926043514</v>
      </c>
      <c r="X6973">
        <v>105.80382695922076</v>
      </c>
      <c r="Y6973">
        <v>118.78238803863414</v>
      </c>
      <c r="Z6973">
        <v>162.52590290399397</v>
      </c>
      <c r="AA6973">
        <v>65.513181483867044</v>
      </c>
      <c r="AB6973">
        <v>62.638652252935621</v>
      </c>
      <c r="AC6973">
        <v>22.500071870865334</v>
      </c>
      <c r="AD6973">
        <v>0</v>
      </c>
      <c r="AE6973">
        <v>540.33025790212116</v>
      </c>
    </row>
    <row r="6974" spans="1:31" x14ac:dyDescent="0.3">
      <c r="A6974">
        <v>2685189</v>
      </c>
      <c r="B6974">
        <v>1</v>
      </c>
      <c r="C6974" t="s">
        <v>80</v>
      </c>
      <c r="D6974" t="s">
        <v>93</v>
      </c>
      <c r="E6974" t="s">
        <v>160</v>
      </c>
      <c r="F6974" t="s">
        <v>14240</v>
      </c>
      <c r="G6974" t="s">
        <v>134</v>
      </c>
      <c r="H6974" t="s">
        <v>135</v>
      </c>
      <c r="I6974" t="s">
        <v>136</v>
      </c>
      <c r="J6974" t="s">
        <v>137</v>
      </c>
      <c r="K6974" t="s">
        <v>138</v>
      </c>
      <c r="L6974" t="s">
        <v>19306</v>
      </c>
      <c r="M6974" t="s">
        <v>19307</v>
      </c>
      <c r="N6974">
        <v>0.43583333299999999</v>
      </c>
      <c r="O6974">
        <v>0</v>
      </c>
      <c r="P6974">
        <v>6628</v>
      </c>
      <c r="Q6974">
        <v>0</v>
      </c>
      <c r="R6974">
        <v>1</v>
      </c>
      <c r="S6974">
        <v>4</v>
      </c>
      <c r="T6974">
        <v>454</v>
      </c>
      <c r="U6974">
        <v>0</v>
      </c>
      <c r="V6974">
        <v>0</v>
      </c>
      <c r="W6974">
        <v>0</v>
      </c>
      <c r="X6974">
        <v>473.53297712221342</v>
      </c>
      <c r="Y6974">
        <v>0</v>
      </c>
      <c r="Z6974">
        <v>7.2789347177056989</v>
      </c>
      <c r="AA6974">
        <v>13.392723703452631</v>
      </c>
      <c r="AB6974">
        <v>196.03339975467046</v>
      </c>
      <c r="AC6974">
        <v>0</v>
      </c>
      <c r="AD6974">
        <v>0</v>
      </c>
      <c r="AE6974">
        <v>690.23803529804218</v>
      </c>
    </row>
    <row r="6975" spans="1:31" x14ac:dyDescent="0.3">
      <c r="A6975">
        <v>2685368</v>
      </c>
      <c r="B6975">
        <v>1</v>
      </c>
      <c r="C6975" t="s">
        <v>81</v>
      </c>
      <c r="D6975" t="s">
        <v>114</v>
      </c>
      <c r="E6975" t="s">
        <v>132</v>
      </c>
      <c r="F6975" t="s">
        <v>19308</v>
      </c>
      <c r="G6975" t="s">
        <v>134</v>
      </c>
      <c r="H6975" t="s">
        <v>135</v>
      </c>
      <c r="I6975" t="s">
        <v>136</v>
      </c>
      <c r="J6975" t="s">
        <v>137</v>
      </c>
      <c r="K6975" t="s">
        <v>138</v>
      </c>
      <c r="L6975" t="s">
        <v>19309</v>
      </c>
      <c r="M6975" t="s">
        <v>19310</v>
      </c>
      <c r="N6975">
        <v>6.6944444000000006E-2</v>
      </c>
      <c r="O6975">
        <v>4</v>
      </c>
      <c r="P6975">
        <v>856</v>
      </c>
      <c r="Q6975">
        <v>3</v>
      </c>
      <c r="R6975">
        <v>82</v>
      </c>
      <c r="S6975">
        <v>2</v>
      </c>
      <c r="T6975">
        <v>54</v>
      </c>
      <c r="U6975">
        <v>0</v>
      </c>
      <c r="V6975">
        <v>0</v>
      </c>
      <c r="W6975">
        <v>2.7319421395000001E-2</v>
      </c>
      <c r="X6975">
        <v>5.1633970424716278</v>
      </c>
      <c r="Y6975">
        <v>0.11005957258824589</v>
      </c>
      <c r="Z6975">
        <v>2.2727196673123369</v>
      </c>
      <c r="AA6975">
        <v>0.19562421619154396</v>
      </c>
      <c r="AB6975">
        <v>0.87044066544686893</v>
      </c>
      <c r="AC6975">
        <v>0</v>
      </c>
      <c r="AD6975">
        <v>0</v>
      </c>
      <c r="AE6975">
        <v>8.6395605854056239</v>
      </c>
    </row>
    <row r="6976" spans="1:31" x14ac:dyDescent="0.3">
      <c r="A6976">
        <v>2685430</v>
      </c>
      <c r="B6976">
        <v>1</v>
      </c>
      <c r="C6976" t="s">
        <v>80</v>
      </c>
      <c r="D6976" t="s">
        <v>84</v>
      </c>
      <c r="E6976" t="s">
        <v>145</v>
      </c>
      <c r="F6976" t="s">
        <v>7459</v>
      </c>
      <c r="G6976" t="s">
        <v>346</v>
      </c>
      <c r="H6976" t="s">
        <v>135</v>
      </c>
      <c r="I6976" t="s">
        <v>136</v>
      </c>
      <c r="J6976" t="s">
        <v>137</v>
      </c>
      <c r="K6976" t="s">
        <v>166</v>
      </c>
      <c r="L6976" t="s">
        <v>19311</v>
      </c>
      <c r="M6976" t="s">
        <v>19312</v>
      </c>
      <c r="N6976">
        <v>7.9183333329999996</v>
      </c>
      <c r="O6976">
        <v>0</v>
      </c>
      <c r="P6976">
        <v>173</v>
      </c>
      <c r="Q6976">
        <v>0</v>
      </c>
      <c r="R6976">
        <v>120</v>
      </c>
      <c r="S6976">
        <v>1</v>
      </c>
      <c r="T6976">
        <v>54</v>
      </c>
      <c r="U6976">
        <v>1</v>
      </c>
      <c r="V6976">
        <v>0</v>
      </c>
      <c r="W6976">
        <v>0</v>
      </c>
      <c r="X6976">
        <v>382.28883502537275</v>
      </c>
      <c r="Y6976">
        <v>0</v>
      </c>
      <c r="Z6976">
        <v>447.57534646383704</v>
      </c>
      <c r="AA6976">
        <v>418.574912735525</v>
      </c>
      <c r="AB6976">
        <v>897.44299592324842</v>
      </c>
      <c r="AC6976">
        <v>172.74750344703426</v>
      </c>
      <c r="AD6976">
        <v>0</v>
      </c>
      <c r="AE6976">
        <v>2318.6295935950175</v>
      </c>
    </row>
    <row r="6977" spans="1:31" x14ac:dyDescent="0.3">
      <c r="A6977">
        <v>2685446</v>
      </c>
      <c r="B6977">
        <v>1</v>
      </c>
      <c r="C6977" t="s">
        <v>80</v>
      </c>
      <c r="D6977" t="s">
        <v>104</v>
      </c>
      <c r="E6977" t="s">
        <v>132</v>
      </c>
      <c r="F6977" t="s">
        <v>19313</v>
      </c>
      <c r="G6977" t="s">
        <v>165</v>
      </c>
      <c r="H6977" t="s">
        <v>135</v>
      </c>
      <c r="I6977" t="s">
        <v>136</v>
      </c>
      <c r="J6977" t="s">
        <v>137</v>
      </c>
      <c r="K6977" t="s">
        <v>166</v>
      </c>
      <c r="L6977" t="s">
        <v>19314</v>
      </c>
      <c r="M6977" t="s">
        <v>19315</v>
      </c>
      <c r="N6977">
        <v>7.4277777770000002</v>
      </c>
      <c r="O6977">
        <v>0</v>
      </c>
      <c r="P6977">
        <v>34</v>
      </c>
      <c r="Q6977">
        <v>0</v>
      </c>
      <c r="R6977">
        <v>59</v>
      </c>
      <c r="S6977">
        <v>2</v>
      </c>
      <c r="T6977">
        <v>16</v>
      </c>
      <c r="U6977">
        <v>4</v>
      </c>
      <c r="V6977">
        <v>0</v>
      </c>
      <c r="W6977">
        <v>0</v>
      </c>
      <c r="X6977">
        <v>42.394825730612631</v>
      </c>
      <c r="Y6977">
        <v>0</v>
      </c>
      <c r="Z6977">
        <v>271.8496230865286</v>
      </c>
      <c r="AA6977">
        <v>576.33548864936438</v>
      </c>
      <c r="AB6977">
        <v>62.246020895487788</v>
      </c>
      <c r="AC6977">
        <v>6081.7013190810258</v>
      </c>
      <c r="AD6977">
        <v>0</v>
      </c>
      <c r="AE6977">
        <v>7034.5272774430196</v>
      </c>
    </row>
    <row r="6978" spans="1:31" x14ac:dyDescent="0.3">
      <c r="A6978">
        <v>2685461</v>
      </c>
      <c r="B6978">
        <v>1</v>
      </c>
      <c r="C6978" t="s">
        <v>80</v>
      </c>
      <c r="D6978" t="s">
        <v>97</v>
      </c>
      <c r="E6978" t="s">
        <v>160</v>
      </c>
      <c r="F6978" t="s">
        <v>19316</v>
      </c>
      <c r="G6978" t="s">
        <v>346</v>
      </c>
      <c r="H6978" t="s">
        <v>135</v>
      </c>
      <c r="I6978" t="s">
        <v>136</v>
      </c>
      <c r="J6978" t="s">
        <v>137</v>
      </c>
      <c r="K6978" t="s">
        <v>166</v>
      </c>
      <c r="L6978" t="s">
        <v>19317</v>
      </c>
      <c r="M6978" t="s">
        <v>19318</v>
      </c>
      <c r="N6978">
        <v>3.605277777</v>
      </c>
      <c r="O6978">
        <v>1</v>
      </c>
      <c r="P6978">
        <v>3112</v>
      </c>
      <c r="Q6978">
        <v>0</v>
      </c>
      <c r="R6978">
        <v>46</v>
      </c>
      <c r="S6978">
        <v>0</v>
      </c>
      <c r="T6978">
        <v>298</v>
      </c>
      <c r="U6978">
        <v>1</v>
      </c>
      <c r="V6978">
        <v>0</v>
      </c>
      <c r="W6978">
        <v>23.626640296071866</v>
      </c>
      <c r="X6978">
        <v>1866.6542655487167</v>
      </c>
      <c r="Y6978">
        <v>0</v>
      </c>
      <c r="Z6978">
        <v>70.59200608462109</v>
      </c>
      <c r="AA6978">
        <v>0</v>
      </c>
      <c r="AB6978">
        <v>1371.5748248212153</v>
      </c>
      <c r="AC6978">
        <v>54.177513443581923</v>
      </c>
      <c r="AD6978">
        <v>0</v>
      </c>
      <c r="AE6978">
        <v>3386.6252501942072</v>
      </c>
    </row>
    <row r="6979" spans="1:31" x14ac:dyDescent="0.3">
      <c r="A6979">
        <v>2685462</v>
      </c>
      <c r="B6979">
        <v>1</v>
      </c>
      <c r="C6979" t="s">
        <v>80</v>
      </c>
      <c r="D6979" t="s">
        <v>97</v>
      </c>
      <c r="E6979" t="s">
        <v>160</v>
      </c>
      <c r="F6979" t="s">
        <v>1081</v>
      </c>
      <c r="G6979" t="s">
        <v>346</v>
      </c>
      <c r="H6979" t="s">
        <v>135</v>
      </c>
      <c r="I6979" t="s">
        <v>136</v>
      </c>
      <c r="J6979" t="s">
        <v>137</v>
      </c>
      <c r="K6979" t="s">
        <v>166</v>
      </c>
      <c r="L6979" t="s">
        <v>19319</v>
      </c>
      <c r="M6979" t="s">
        <v>19320</v>
      </c>
      <c r="N6979">
        <v>7.1786111110000004</v>
      </c>
      <c r="O6979">
        <v>8</v>
      </c>
      <c r="P6979">
        <v>803</v>
      </c>
      <c r="Q6979">
        <v>10</v>
      </c>
      <c r="R6979">
        <v>360</v>
      </c>
      <c r="S6979">
        <v>17</v>
      </c>
      <c r="T6979">
        <v>197</v>
      </c>
      <c r="U6979">
        <v>1</v>
      </c>
      <c r="V6979">
        <v>2</v>
      </c>
      <c r="W6979">
        <v>414.89952534988862</v>
      </c>
      <c r="X6979">
        <v>1987.0696626109552</v>
      </c>
      <c r="Y6979">
        <v>276.27592409584014</v>
      </c>
      <c r="Z6979">
        <v>1365.4975284690511</v>
      </c>
      <c r="AA6979">
        <v>1012.5480896806168</v>
      </c>
      <c r="AB6979">
        <v>1691.4313487568186</v>
      </c>
      <c r="AC6979">
        <v>461.43845423500784</v>
      </c>
      <c r="AD6979">
        <v>90.80633411502302</v>
      </c>
      <c r="AE6979">
        <v>7299.9668673132019</v>
      </c>
    </row>
    <row r="6980" spans="1:31" x14ac:dyDescent="0.3">
      <c r="A6980">
        <v>2685527</v>
      </c>
      <c r="B6980">
        <v>1</v>
      </c>
      <c r="C6980" t="s">
        <v>81</v>
      </c>
      <c r="D6980" t="s">
        <v>128</v>
      </c>
      <c r="E6980" t="s">
        <v>160</v>
      </c>
      <c r="F6980" t="s">
        <v>8384</v>
      </c>
      <c r="G6980" t="s">
        <v>134</v>
      </c>
      <c r="H6980" t="s">
        <v>135</v>
      </c>
      <c r="I6980" t="s">
        <v>136</v>
      </c>
      <c r="J6980" t="s">
        <v>137</v>
      </c>
      <c r="K6980" t="s">
        <v>138</v>
      </c>
      <c r="L6980" t="s">
        <v>19321</v>
      </c>
      <c r="M6980" t="s">
        <v>19322</v>
      </c>
      <c r="N6980">
        <v>0.92555555499999997</v>
      </c>
      <c r="O6980">
        <v>18</v>
      </c>
      <c r="P6980">
        <v>1786</v>
      </c>
      <c r="Q6980">
        <v>72</v>
      </c>
      <c r="R6980">
        <v>105</v>
      </c>
      <c r="S6980">
        <v>12</v>
      </c>
      <c r="T6980">
        <v>153</v>
      </c>
      <c r="U6980">
        <v>3</v>
      </c>
      <c r="V6980">
        <v>0</v>
      </c>
      <c r="W6980">
        <v>3.8976445481166495</v>
      </c>
      <c r="X6980">
        <v>237.84240646607444</v>
      </c>
      <c r="Y6980">
        <v>68.764279293632967</v>
      </c>
      <c r="Z6980">
        <v>46.872340602476633</v>
      </c>
      <c r="AA6980">
        <v>229.63097081696964</v>
      </c>
      <c r="AB6980">
        <v>89.847512560963352</v>
      </c>
      <c r="AC6980">
        <v>167.09579350774135</v>
      </c>
      <c r="AD6980">
        <v>0</v>
      </c>
      <c r="AE6980">
        <v>843.95094779597503</v>
      </c>
    </row>
    <row r="6981" spans="1:31" x14ac:dyDescent="0.3">
      <c r="A6981">
        <v>2685585</v>
      </c>
      <c r="B6981">
        <v>1</v>
      </c>
      <c r="C6981" t="s">
        <v>80</v>
      </c>
      <c r="D6981" t="s">
        <v>84</v>
      </c>
      <c r="E6981" t="s">
        <v>184</v>
      </c>
      <c r="F6981" t="s">
        <v>19323</v>
      </c>
      <c r="G6981" t="s">
        <v>186</v>
      </c>
      <c r="H6981" t="s">
        <v>187</v>
      </c>
      <c r="I6981" t="s">
        <v>136</v>
      </c>
      <c r="J6981" t="s">
        <v>137</v>
      </c>
      <c r="K6981" t="s">
        <v>138</v>
      </c>
      <c r="L6981" t="s">
        <v>19324</v>
      </c>
      <c r="M6981" t="s">
        <v>2504</v>
      </c>
      <c r="N6981">
        <v>1.261111111</v>
      </c>
      <c r="O6981">
        <v>0</v>
      </c>
      <c r="P6981">
        <v>134</v>
      </c>
      <c r="Q6981">
        <v>0</v>
      </c>
      <c r="R6981">
        <v>0</v>
      </c>
      <c r="S6981">
        <v>0</v>
      </c>
      <c r="T6981">
        <v>9</v>
      </c>
      <c r="U6981">
        <v>0</v>
      </c>
      <c r="V6981">
        <v>0</v>
      </c>
      <c r="W6981">
        <v>0</v>
      </c>
      <c r="X6981">
        <v>32.885171313306408</v>
      </c>
      <c r="Y6981">
        <v>0</v>
      </c>
      <c r="Z6981">
        <v>0</v>
      </c>
      <c r="AA6981">
        <v>0</v>
      </c>
      <c r="AB6981">
        <v>4.7258227569429563</v>
      </c>
      <c r="AC6981">
        <v>0</v>
      </c>
      <c r="AD6981">
        <v>0</v>
      </c>
      <c r="AE6981">
        <v>37.610994070249362</v>
      </c>
    </row>
    <row r="6982" spans="1:31" x14ac:dyDescent="0.3">
      <c r="A6982">
        <v>2685627</v>
      </c>
      <c r="B6982">
        <v>1</v>
      </c>
      <c r="C6982" t="s">
        <v>81</v>
      </c>
      <c r="D6982" t="s">
        <v>120</v>
      </c>
      <c r="E6982" t="s">
        <v>132</v>
      </c>
      <c r="F6982" t="s">
        <v>4243</v>
      </c>
      <c r="G6982" t="s">
        <v>134</v>
      </c>
      <c r="H6982" t="s">
        <v>135</v>
      </c>
      <c r="I6982" t="s">
        <v>136</v>
      </c>
      <c r="J6982" t="s">
        <v>137</v>
      </c>
      <c r="K6982" t="s">
        <v>138</v>
      </c>
      <c r="L6982" t="s">
        <v>19325</v>
      </c>
      <c r="M6982" t="s">
        <v>19326</v>
      </c>
      <c r="N6982">
        <v>0.55777777699999997</v>
      </c>
      <c r="O6982">
        <v>1</v>
      </c>
      <c r="P6982">
        <v>961</v>
      </c>
      <c r="Q6982">
        <v>40</v>
      </c>
      <c r="R6982">
        <v>65</v>
      </c>
      <c r="S6982">
        <v>5</v>
      </c>
      <c r="T6982">
        <v>71</v>
      </c>
      <c r="U6982">
        <v>1</v>
      </c>
      <c r="V6982">
        <v>1</v>
      </c>
      <c r="W6982">
        <v>12.551779591166426</v>
      </c>
      <c r="X6982">
        <v>93.717770306646315</v>
      </c>
      <c r="Y6982">
        <v>19.419021836267238</v>
      </c>
      <c r="Z6982">
        <v>27.238454639575011</v>
      </c>
      <c r="AA6982">
        <v>5.6739803255007848</v>
      </c>
      <c r="AB6982">
        <v>27.725693388048306</v>
      </c>
      <c r="AC6982">
        <v>12.108467997830948</v>
      </c>
      <c r="AD6982">
        <v>47.537783536627437</v>
      </c>
      <c r="AE6982">
        <v>245.9729516216625</v>
      </c>
    </row>
    <row r="6983" spans="1:31" x14ac:dyDescent="0.3">
      <c r="A6983">
        <v>2685787</v>
      </c>
      <c r="B6983">
        <v>1</v>
      </c>
      <c r="C6983" t="s">
        <v>81</v>
      </c>
      <c r="D6983" t="s">
        <v>128</v>
      </c>
      <c r="E6983" t="s">
        <v>145</v>
      </c>
      <c r="F6983" t="s">
        <v>19327</v>
      </c>
      <c r="G6983" t="s">
        <v>134</v>
      </c>
      <c r="H6983" t="s">
        <v>135</v>
      </c>
      <c r="I6983" t="s">
        <v>136</v>
      </c>
      <c r="J6983" t="s">
        <v>137</v>
      </c>
      <c r="K6983" t="s">
        <v>138</v>
      </c>
      <c r="L6983" t="s">
        <v>19328</v>
      </c>
      <c r="M6983" t="s">
        <v>19329</v>
      </c>
      <c r="N6983">
        <v>0.39972222200000002</v>
      </c>
      <c r="O6983">
        <v>1</v>
      </c>
      <c r="P6983">
        <v>0</v>
      </c>
      <c r="Q6983">
        <v>0</v>
      </c>
      <c r="R6983">
        <v>0</v>
      </c>
      <c r="S6983">
        <v>8</v>
      </c>
      <c r="T6983">
        <v>245</v>
      </c>
      <c r="U6983">
        <v>2</v>
      </c>
      <c r="V6983">
        <v>22</v>
      </c>
      <c r="W6983">
        <v>2.6413028184915848</v>
      </c>
      <c r="X6983">
        <v>0</v>
      </c>
      <c r="Y6983">
        <v>0</v>
      </c>
      <c r="Z6983">
        <v>0</v>
      </c>
      <c r="AA6983">
        <v>10.150777950724057</v>
      </c>
      <c r="AB6983">
        <v>130.27483007254364</v>
      </c>
      <c r="AC6983">
        <v>26.548209420582275</v>
      </c>
      <c r="AD6983">
        <v>221.04496287922436</v>
      </c>
      <c r="AE6983">
        <v>390.66008314156591</v>
      </c>
    </row>
    <row r="6984" spans="1:31" x14ac:dyDescent="0.3">
      <c r="A6984">
        <v>2685822</v>
      </c>
      <c r="B6984">
        <v>1</v>
      </c>
      <c r="C6984" t="s">
        <v>80</v>
      </c>
      <c r="D6984" t="s">
        <v>90</v>
      </c>
      <c r="E6984" t="s">
        <v>141</v>
      </c>
      <c r="F6984" t="s">
        <v>19330</v>
      </c>
      <c r="G6984" t="s">
        <v>147</v>
      </c>
      <c r="H6984" t="s">
        <v>135</v>
      </c>
      <c r="I6984" t="s">
        <v>136</v>
      </c>
      <c r="J6984" t="s">
        <v>3</v>
      </c>
      <c r="K6984" t="s">
        <v>138</v>
      </c>
      <c r="L6984" t="s">
        <v>19331</v>
      </c>
      <c r="M6984" t="s">
        <v>19332</v>
      </c>
      <c r="N6984">
        <v>1.2583333329999999</v>
      </c>
      <c r="O6984">
        <v>0</v>
      </c>
      <c r="P6984">
        <v>7273</v>
      </c>
      <c r="Q6984">
        <v>0</v>
      </c>
      <c r="R6984">
        <v>0</v>
      </c>
      <c r="S6984">
        <v>2</v>
      </c>
      <c r="T6984">
        <v>512</v>
      </c>
      <c r="U6984">
        <v>0</v>
      </c>
      <c r="V6984">
        <v>0</v>
      </c>
      <c r="W6984">
        <v>0</v>
      </c>
      <c r="X6984">
        <v>1940.4864727429795</v>
      </c>
      <c r="Y6984">
        <v>0</v>
      </c>
      <c r="Z6984">
        <v>0</v>
      </c>
      <c r="AA6984">
        <v>57.433915381299286</v>
      </c>
      <c r="AB6984">
        <v>583.47691434333808</v>
      </c>
      <c r="AC6984">
        <v>0</v>
      </c>
      <c r="AD6984">
        <v>0</v>
      </c>
      <c r="AE6984">
        <v>2581.397302467617</v>
      </c>
    </row>
    <row r="6985" spans="1:31" x14ac:dyDescent="0.3">
      <c r="A6985">
        <v>2685861</v>
      </c>
      <c r="B6985">
        <v>1</v>
      </c>
      <c r="C6985" t="s">
        <v>80</v>
      </c>
      <c r="D6985" t="s">
        <v>92</v>
      </c>
      <c r="E6985" t="s">
        <v>160</v>
      </c>
      <c r="F6985" t="s">
        <v>3944</v>
      </c>
      <c r="G6985" t="s">
        <v>134</v>
      </c>
      <c r="H6985" t="s">
        <v>135</v>
      </c>
      <c r="I6985" t="s">
        <v>136</v>
      </c>
      <c r="J6985" t="s">
        <v>137</v>
      </c>
      <c r="K6985" t="s">
        <v>138</v>
      </c>
      <c r="L6985" t="s">
        <v>19333</v>
      </c>
      <c r="M6985" t="s">
        <v>19334</v>
      </c>
      <c r="N6985">
        <v>9.1388888000000001E-2</v>
      </c>
      <c r="O6985">
        <v>12</v>
      </c>
      <c r="P6985">
        <v>3344</v>
      </c>
      <c r="Q6985">
        <v>17</v>
      </c>
      <c r="R6985">
        <v>462</v>
      </c>
      <c r="S6985">
        <v>32</v>
      </c>
      <c r="T6985">
        <v>452</v>
      </c>
      <c r="U6985">
        <v>1</v>
      </c>
      <c r="V6985">
        <v>0</v>
      </c>
      <c r="W6985">
        <v>9.3882333861128888</v>
      </c>
      <c r="X6985">
        <v>79.367259419751164</v>
      </c>
      <c r="Y6985">
        <v>6.3054449861176973</v>
      </c>
      <c r="Z6985">
        <v>36.484044308494845</v>
      </c>
      <c r="AA6985">
        <v>16.298501893268291</v>
      </c>
      <c r="AB6985">
        <v>46.450006699892278</v>
      </c>
      <c r="AC6985">
        <v>10.680094498092652</v>
      </c>
      <c r="AD6985">
        <v>0</v>
      </c>
      <c r="AE6985">
        <v>204.9735851917298</v>
      </c>
    </row>
    <row r="6986" spans="1:31" x14ac:dyDescent="0.3">
      <c r="A6986">
        <v>2685867</v>
      </c>
      <c r="B6986">
        <v>1</v>
      </c>
      <c r="C6986" t="s">
        <v>80</v>
      </c>
      <c r="D6986" t="s">
        <v>104</v>
      </c>
      <c r="E6986" t="s">
        <v>160</v>
      </c>
      <c r="F6986" t="s">
        <v>3515</v>
      </c>
      <c r="G6986" t="s">
        <v>134</v>
      </c>
      <c r="H6986" t="s">
        <v>135</v>
      </c>
      <c r="I6986" t="s">
        <v>136</v>
      </c>
      <c r="J6986" t="s">
        <v>137</v>
      </c>
      <c r="K6986" t="s">
        <v>138</v>
      </c>
      <c r="L6986" t="s">
        <v>19335</v>
      </c>
      <c r="M6986" t="s">
        <v>19336</v>
      </c>
      <c r="N6986">
        <v>0.43527777699999998</v>
      </c>
      <c r="O6986">
        <v>8</v>
      </c>
      <c r="P6986">
        <v>4</v>
      </c>
      <c r="Q6986">
        <v>36</v>
      </c>
      <c r="R6986">
        <v>14</v>
      </c>
      <c r="S6986">
        <v>39</v>
      </c>
      <c r="T6986">
        <v>19</v>
      </c>
      <c r="U6986">
        <v>10</v>
      </c>
      <c r="V6986">
        <v>0</v>
      </c>
      <c r="W6986">
        <v>3.5611017391961393</v>
      </c>
      <c r="X6986">
        <v>1.9206025079312652</v>
      </c>
      <c r="Y6986">
        <v>21.88646955270476</v>
      </c>
      <c r="Z6986">
        <v>5.7462422025272737</v>
      </c>
      <c r="AA6986">
        <v>64.13908842748593</v>
      </c>
      <c r="AB6986">
        <v>12.892830528665144</v>
      </c>
      <c r="AC6986">
        <v>643.71249810149959</v>
      </c>
      <c r="AD6986">
        <v>0</v>
      </c>
      <c r="AE6986">
        <v>753.85883306001006</v>
      </c>
    </row>
    <row r="6987" spans="1:31" x14ac:dyDescent="0.3">
      <c r="A6987">
        <v>2687258</v>
      </c>
      <c r="B6987">
        <v>1</v>
      </c>
      <c r="C6987" t="s">
        <v>80</v>
      </c>
      <c r="D6987" t="s">
        <v>98</v>
      </c>
      <c r="E6987" t="s">
        <v>132</v>
      </c>
      <c r="F6987" t="s">
        <v>19337</v>
      </c>
      <c r="G6987" t="s">
        <v>409</v>
      </c>
      <c r="H6987" t="s">
        <v>135</v>
      </c>
      <c r="I6987" t="s">
        <v>136</v>
      </c>
      <c r="J6987" t="s">
        <v>137</v>
      </c>
      <c r="K6987" t="s">
        <v>138</v>
      </c>
      <c r="L6987" t="s">
        <v>19338</v>
      </c>
      <c r="M6987" t="s">
        <v>19339</v>
      </c>
      <c r="N6987">
        <v>0.30583333299999999</v>
      </c>
      <c r="O6987">
        <v>0</v>
      </c>
      <c r="P6987">
        <v>754</v>
      </c>
      <c r="Q6987">
        <v>6</v>
      </c>
      <c r="R6987">
        <v>328</v>
      </c>
      <c r="S6987">
        <v>2</v>
      </c>
      <c r="T6987">
        <v>212</v>
      </c>
      <c r="U6987">
        <v>1</v>
      </c>
      <c r="V6987">
        <v>0</v>
      </c>
      <c r="W6987">
        <v>0</v>
      </c>
      <c r="X6987">
        <v>58.595031882103854</v>
      </c>
      <c r="Y6987">
        <v>4.9059462406016898</v>
      </c>
      <c r="Z6987">
        <v>102.61271590584164</v>
      </c>
      <c r="AA6987">
        <v>5.3928604619463618</v>
      </c>
      <c r="AB6987">
        <v>58.030142196563673</v>
      </c>
      <c r="AC6987">
        <v>25.276665859756672</v>
      </c>
      <c r="AD6987">
        <v>0</v>
      </c>
      <c r="AE6987">
        <v>254.81336254681386</v>
      </c>
    </row>
    <row r="6988" spans="1:31" x14ac:dyDescent="0.3">
      <c r="A6988">
        <v>2687263</v>
      </c>
      <c r="B6988">
        <v>1</v>
      </c>
      <c r="C6988" t="s">
        <v>80</v>
      </c>
      <c r="D6988" t="s">
        <v>82</v>
      </c>
      <c r="E6988" t="s">
        <v>428</v>
      </c>
      <c r="F6988" t="s">
        <v>1541</v>
      </c>
      <c r="G6988" t="s">
        <v>2790</v>
      </c>
      <c r="H6988" t="s">
        <v>187</v>
      </c>
      <c r="I6988" t="s">
        <v>136</v>
      </c>
      <c r="J6988" t="s">
        <v>137</v>
      </c>
      <c r="K6988" t="s">
        <v>138</v>
      </c>
      <c r="L6988" t="s">
        <v>19340</v>
      </c>
      <c r="M6988" t="s">
        <v>19341</v>
      </c>
      <c r="N6988">
        <v>0.60055555500000002</v>
      </c>
      <c r="O6988">
        <v>0</v>
      </c>
      <c r="P6988">
        <v>0</v>
      </c>
      <c r="Q6988">
        <v>0</v>
      </c>
      <c r="R6988">
        <v>0</v>
      </c>
      <c r="S6988">
        <v>0</v>
      </c>
      <c r="T6988">
        <v>17</v>
      </c>
      <c r="U6988">
        <v>0</v>
      </c>
      <c r="V6988">
        <v>0</v>
      </c>
      <c r="W6988">
        <v>0</v>
      </c>
      <c r="X6988">
        <v>0</v>
      </c>
      <c r="Y6988">
        <v>0</v>
      </c>
      <c r="Z6988">
        <v>0</v>
      </c>
      <c r="AA6988">
        <v>0</v>
      </c>
      <c r="AB6988">
        <v>5.5240010410159757</v>
      </c>
      <c r="AC6988">
        <v>0</v>
      </c>
      <c r="AD6988">
        <v>0</v>
      </c>
      <c r="AE6988">
        <v>5.5240010410159757</v>
      </c>
    </row>
    <row r="6989" spans="1:31" x14ac:dyDescent="0.3">
      <c r="A6989">
        <v>2687265</v>
      </c>
      <c r="B6989">
        <v>1</v>
      </c>
      <c r="C6989" t="s">
        <v>80</v>
      </c>
      <c r="D6989" t="s">
        <v>104</v>
      </c>
      <c r="E6989" t="s">
        <v>160</v>
      </c>
      <c r="F6989" t="s">
        <v>19342</v>
      </c>
      <c r="G6989" t="s">
        <v>134</v>
      </c>
      <c r="H6989" t="s">
        <v>135</v>
      </c>
      <c r="I6989" t="s">
        <v>136</v>
      </c>
      <c r="J6989" t="s">
        <v>137</v>
      </c>
      <c r="K6989" t="s">
        <v>138</v>
      </c>
      <c r="L6989" t="s">
        <v>19343</v>
      </c>
      <c r="M6989" t="s">
        <v>19344</v>
      </c>
      <c r="N6989">
        <v>0.130833333</v>
      </c>
      <c r="O6989">
        <v>103</v>
      </c>
      <c r="P6989">
        <v>6709</v>
      </c>
      <c r="Q6989">
        <v>104</v>
      </c>
      <c r="R6989">
        <v>187</v>
      </c>
      <c r="S6989">
        <v>34</v>
      </c>
      <c r="T6989">
        <v>940</v>
      </c>
      <c r="U6989">
        <v>7</v>
      </c>
      <c r="V6989">
        <v>1</v>
      </c>
      <c r="W6989">
        <v>5.2389104318199644</v>
      </c>
      <c r="X6989">
        <v>184.33372917843226</v>
      </c>
      <c r="Y6989">
        <v>18.240869400068711</v>
      </c>
      <c r="Z6989">
        <v>6.53079945770385</v>
      </c>
      <c r="AA6989">
        <v>5.9417726771320378</v>
      </c>
      <c r="AB6989">
        <v>59.210128900567717</v>
      </c>
      <c r="AC6989">
        <v>69.167349664720987</v>
      </c>
      <c r="AD6989">
        <v>0</v>
      </c>
      <c r="AE6989">
        <v>348.6635597104455</v>
      </c>
    </row>
    <row r="6990" spans="1:31" x14ac:dyDescent="0.3">
      <c r="A6990">
        <v>2687273</v>
      </c>
      <c r="B6990">
        <v>1</v>
      </c>
      <c r="C6990" t="s">
        <v>81</v>
      </c>
      <c r="D6990" t="s">
        <v>113</v>
      </c>
      <c r="E6990" t="s">
        <v>145</v>
      </c>
      <c r="F6990" t="s">
        <v>19345</v>
      </c>
      <c r="G6990" t="s">
        <v>176</v>
      </c>
      <c r="H6990" t="s">
        <v>135</v>
      </c>
      <c r="I6990" t="s">
        <v>136</v>
      </c>
      <c r="J6990" t="s">
        <v>137</v>
      </c>
      <c r="K6990" t="s">
        <v>138</v>
      </c>
      <c r="L6990" t="s">
        <v>19346</v>
      </c>
      <c r="M6990" t="s">
        <v>19347</v>
      </c>
      <c r="N6990">
        <v>0.60972222200000004</v>
      </c>
      <c r="O6990">
        <v>0</v>
      </c>
      <c r="P6990">
        <v>401</v>
      </c>
      <c r="Q6990">
        <v>0</v>
      </c>
      <c r="R6990">
        <v>0</v>
      </c>
      <c r="S6990">
        <v>0</v>
      </c>
      <c r="T6990">
        <v>15</v>
      </c>
      <c r="U6990">
        <v>0</v>
      </c>
      <c r="V6990">
        <v>0</v>
      </c>
      <c r="W6990">
        <v>0</v>
      </c>
      <c r="X6990">
        <v>51.629210108869557</v>
      </c>
      <c r="Y6990">
        <v>0</v>
      </c>
      <c r="Z6990">
        <v>0</v>
      </c>
      <c r="AA6990">
        <v>0</v>
      </c>
      <c r="AB6990">
        <v>5.232523327435513</v>
      </c>
      <c r="AC6990">
        <v>0</v>
      </c>
      <c r="AD6990">
        <v>0</v>
      </c>
      <c r="AE6990">
        <v>56.861733436305073</v>
      </c>
    </row>
    <row r="6991" spans="1:31" x14ac:dyDescent="0.3">
      <c r="A6991">
        <v>2687263</v>
      </c>
      <c r="B6991">
        <v>2</v>
      </c>
      <c r="C6991" t="s">
        <v>80</v>
      </c>
      <c r="D6991" t="s">
        <v>82</v>
      </c>
      <c r="E6991" t="s">
        <v>244</v>
      </c>
      <c r="F6991" t="s">
        <v>1233</v>
      </c>
      <c r="G6991" t="s">
        <v>2790</v>
      </c>
      <c r="H6991" t="s">
        <v>187</v>
      </c>
      <c r="I6991" t="s">
        <v>136</v>
      </c>
      <c r="J6991" t="s">
        <v>137</v>
      </c>
      <c r="K6991" t="s">
        <v>138</v>
      </c>
      <c r="L6991" t="s">
        <v>19341</v>
      </c>
      <c r="M6991" t="s">
        <v>19348</v>
      </c>
      <c r="N6991">
        <v>0.13777777699999999</v>
      </c>
      <c r="O6991">
        <v>0</v>
      </c>
      <c r="P6991">
        <v>3</v>
      </c>
      <c r="Q6991">
        <v>0</v>
      </c>
      <c r="R6991">
        <v>0</v>
      </c>
      <c r="S6991">
        <v>0</v>
      </c>
      <c r="T6991">
        <v>358</v>
      </c>
      <c r="U6991">
        <v>0</v>
      </c>
      <c r="V6991">
        <v>0</v>
      </c>
      <c r="W6991">
        <v>0</v>
      </c>
      <c r="X6991">
        <v>0.13750187391355201</v>
      </c>
      <c r="Y6991">
        <v>0</v>
      </c>
      <c r="Z6991">
        <v>0</v>
      </c>
      <c r="AA6991">
        <v>0</v>
      </c>
      <c r="AB6991">
        <v>22.665487269624229</v>
      </c>
      <c r="AC6991">
        <v>0</v>
      </c>
      <c r="AD6991">
        <v>0</v>
      </c>
      <c r="AE6991">
        <v>22.802989143537783</v>
      </c>
    </row>
    <row r="6992" spans="1:31" x14ac:dyDescent="0.3">
      <c r="A6992">
        <v>2687762</v>
      </c>
      <c r="B6992">
        <v>1</v>
      </c>
      <c r="C6992" t="s">
        <v>80</v>
      </c>
      <c r="D6992" t="s">
        <v>95</v>
      </c>
      <c r="E6992" t="s">
        <v>160</v>
      </c>
      <c r="F6992" t="s">
        <v>19349</v>
      </c>
      <c r="G6992" t="s">
        <v>134</v>
      </c>
      <c r="H6992" t="s">
        <v>135</v>
      </c>
      <c r="I6992" t="s">
        <v>136</v>
      </c>
      <c r="J6992" t="s">
        <v>137</v>
      </c>
      <c r="K6992" t="s">
        <v>138</v>
      </c>
      <c r="L6992" t="s">
        <v>19350</v>
      </c>
      <c r="M6992" t="s">
        <v>19351</v>
      </c>
      <c r="N6992">
        <v>0.60250000000000004</v>
      </c>
      <c r="O6992">
        <v>0</v>
      </c>
      <c r="P6992">
        <v>659</v>
      </c>
      <c r="Q6992">
        <v>0</v>
      </c>
      <c r="R6992">
        <v>0</v>
      </c>
      <c r="S6992">
        <v>1</v>
      </c>
      <c r="T6992">
        <v>31</v>
      </c>
      <c r="U6992">
        <v>0</v>
      </c>
      <c r="V6992">
        <v>0</v>
      </c>
      <c r="W6992">
        <v>0</v>
      </c>
      <c r="X6992">
        <v>73.276742612441609</v>
      </c>
      <c r="Y6992">
        <v>0</v>
      </c>
      <c r="Z6992">
        <v>0</v>
      </c>
      <c r="AA6992">
        <v>0.94185254826000009</v>
      </c>
      <c r="AB6992">
        <v>33.727094575557565</v>
      </c>
      <c r="AC6992">
        <v>0</v>
      </c>
      <c r="AD6992">
        <v>0</v>
      </c>
      <c r="AE6992">
        <v>107.94568973625917</v>
      </c>
    </row>
    <row r="6993" spans="1:31" x14ac:dyDescent="0.3">
      <c r="A6993">
        <v>2688506</v>
      </c>
      <c r="B6993">
        <v>1</v>
      </c>
      <c r="C6993" t="s">
        <v>81</v>
      </c>
      <c r="D6993" t="s">
        <v>127</v>
      </c>
      <c r="E6993" t="s">
        <v>132</v>
      </c>
      <c r="F6993" t="s">
        <v>19352</v>
      </c>
      <c r="G6993" t="s">
        <v>134</v>
      </c>
      <c r="H6993" t="s">
        <v>135</v>
      </c>
      <c r="I6993" t="s">
        <v>136</v>
      </c>
      <c r="J6993" t="s">
        <v>137</v>
      </c>
      <c r="K6993" t="s">
        <v>138</v>
      </c>
      <c r="L6993" t="s">
        <v>19353</v>
      </c>
      <c r="M6993" t="s">
        <v>19354</v>
      </c>
      <c r="N6993">
        <v>0.401388888</v>
      </c>
      <c r="O6993">
        <v>9</v>
      </c>
      <c r="P6993">
        <v>1497</v>
      </c>
      <c r="Q6993">
        <v>37</v>
      </c>
      <c r="R6993">
        <v>84</v>
      </c>
      <c r="S6993">
        <v>6</v>
      </c>
      <c r="T6993">
        <v>129</v>
      </c>
      <c r="U6993">
        <v>1</v>
      </c>
      <c r="V6993">
        <v>0</v>
      </c>
      <c r="W6993">
        <v>0.85705670954467372</v>
      </c>
      <c r="X6993">
        <v>91.524701021411701</v>
      </c>
      <c r="Y6993">
        <v>26.46157201250934</v>
      </c>
      <c r="Z6993">
        <v>17.1456351952706</v>
      </c>
      <c r="AA6993">
        <v>12.450044490339137</v>
      </c>
      <c r="AB6993">
        <v>29.038148261775408</v>
      </c>
      <c r="AC6993">
        <v>5.6519939091015932</v>
      </c>
      <c r="AD6993">
        <v>0</v>
      </c>
      <c r="AE6993">
        <v>183.12915159995248</v>
      </c>
    </row>
    <row r="6994" spans="1:31" x14ac:dyDescent="0.3">
      <c r="A6994">
        <v>2685833</v>
      </c>
      <c r="B6994">
        <v>1</v>
      </c>
      <c r="C6994" t="s">
        <v>81</v>
      </c>
      <c r="D6994" t="s">
        <v>128</v>
      </c>
      <c r="E6994" t="s">
        <v>184</v>
      </c>
      <c r="F6994" t="s">
        <v>5244</v>
      </c>
      <c r="G6994" t="s">
        <v>186</v>
      </c>
      <c r="H6994" t="s">
        <v>187</v>
      </c>
      <c r="I6994" t="s">
        <v>136</v>
      </c>
      <c r="J6994" t="s">
        <v>137</v>
      </c>
      <c r="K6994" t="s">
        <v>138</v>
      </c>
      <c r="L6994" t="s">
        <v>19355</v>
      </c>
      <c r="M6994" t="s">
        <v>19356</v>
      </c>
      <c r="N6994">
        <v>5.0858333330000001</v>
      </c>
      <c r="O6994">
        <v>0</v>
      </c>
      <c r="P6994">
        <v>272</v>
      </c>
      <c r="Q6994">
        <v>0</v>
      </c>
      <c r="R6994">
        <v>4</v>
      </c>
      <c r="S6994">
        <v>0</v>
      </c>
      <c r="T6994">
        <v>14</v>
      </c>
      <c r="U6994">
        <v>0</v>
      </c>
      <c r="V6994">
        <v>0</v>
      </c>
      <c r="W6994">
        <v>0</v>
      </c>
      <c r="X6994">
        <v>261.47186753596975</v>
      </c>
      <c r="Y6994">
        <v>0</v>
      </c>
      <c r="Z6994">
        <v>3.0524071848056917</v>
      </c>
      <c r="AA6994">
        <v>0</v>
      </c>
      <c r="AB6994">
        <v>48.704540360516823</v>
      </c>
      <c r="AC6994">
        <v>0</v>
      </c>
      <c r="AD6994">
        <v>0</v>
      </c>
      <c r="AE6994">
        <v>313.22881508129228</v>
      </c>
    </row>
    <row r="6995" spans="1:31" x14ac:dyDescent="0.3">
      <c r="A6995">
        <v>2686096</v>
      </c>
      <c r="B6995">
        <v>1</v>
      </c>
      <c r="C6995" t="s">
        <v>80</v>
      </c>
      <c r="D6995" t="s">
        <v>97</v>
      </c>
      <c r="E6995" t="s">
        <v>132</v>
      </c>
      <c r="F6995" t="s">
        <v>15163</v>
      </c>
      <c r="G6995" t="s">
        <v>134</v>
      </c>
      <c r="H6995" t="s">
        <v>135</v>
      </c>
      <c r="I6995" t="s">
        <v>136</v>
      </c>
      <c r="J6995" t="s">
        <v>137</v>
      </c>
      <c r="K6995" t="s">
        <v>138</v>
      </c>
      <c r="L6995" t="s">
        <v>19357</v>
      </c>
      <c r="M6995" t="s">
        <v>19358</v>
      </c>
      <c r="N6995">
        <v>0.64611111099999996</v>
      </c>
      <c r="O6995">
        <v>0</v>
      </c>
      <c r="P6995">
        <v>110</v>
      </c>
      <c r="Q6995">
        <v>0</v>
      </c>
      <c r="R6995">
        <v>6</v>
      </c>
      <c r="S6995">
        <v>3</v>
      </c>
      <c r="T6995">
        <v>12</v>
      </c>
      <c r="U6995">
        <v>0</v>
      </c>
      <c r="V6995">
        <v>0</v>
      </c>
      <c r="W6995">
        <v>0</v>
      </c>
      <c r="X6995">
        <v>30.740509571817661</v>
      </c>
      <c r="Y6995">
        <v>0</v>
      </c>
      <c r="Z6995">
        <v>4.1729638807334979</v>
      </c>
      <c r="AA6995">
        <v>385.89051141220074</v>
      </c>
      <c r="AB6995">
        <v>6.1631125042088639</v>
      </c>
      <c r="AC6995">
        <v>0</v>
      </c>
      <c r="AD6995">
        <v>0</v>
      </c>
      <c r="AE6995">
        <v>426.96709736896076</v>
      </c>
    </row>
    <row r="6996" spans="1:31" x14ac:dyDescent="0.3">
      <c r="A6996">
        <v>2686117</v>
      </c>
      <c r="B6996">
        <v>1</v>
      </c>
      <c r="C6996" t="s">
        <v>80</v>
      </c>
      <c r="D6996" t="s">
        <v>94</v>
      </c>
      <c r="E6996" t="s">
        <v>160</v>
      </c>
      <c r="F6996" t="s">
        <v>11406</v>
      </c>
      <c r="G6996" t="s">
        <v>134</v>
      </c>
      <c r="H6996" t="s">
        <v>135</v>
      </c>
      <c r="I6996" t="s">
        <v>136</v>
      </c>
      <c r="J6996" t="s">
        <v>137</v>
      </c>
      <c r="K6996" t="s">
        <v>138</v>
      </c>
      <c r="L6996" t="s">
        <v>19359</v>
      </c>
      <c r="M6996" t="s">
        <v>19360</v>
      </c>
      <c r="N6996">
        <v>0.94583333300000005</v>
      </c>
      <c r="O6996">
        <v>0</v>
      </c>
      <c r="P6996">
        <v>3466</v>
      </c>
      <c r="Q6996">
        <v>104</v>
      </c>
      <c r="R6996">
        <v>688</v>
      </c>
      <c r="S6996">
        <v>22</v>
      </c>
      <c r="T6996">
        <v>464</v>
      </c>
      <c r="U6996">
        <v>7</v>
      </c>
      <c r="V6996">
        <v>1</v>
      </c>
      <c r="W6996">
        <v>0</v>
      </c>
      <c r="X6996">
        <v>405.38750402252748</v>
      </c>
      <c r="Y6996">
        <v>72.000329978651209</v>
      </c>
      <c r="Z6996">
        <v>82.802011462023032</v>
      </c>
      <c r="AA6996">
        <v>156.6471931623079</v>
      </c>
      <c r="AB6996">
        <v>223.67804562045171</v>
      </c>
      <c r="AC6996">
        <v>899.6792757907931</v>
      </c>
      <c r="AD6996">
        <v>0.59958251742752766</v>
      </c>
      <c r="AE6996">
        <v>1840.793942554182</v>
      </c>
    </row>
    <row r="6997" spans="1:31" x14ac:dyDescent="0.3">
      <c r="A6997">
        <v>2686156</v>
      </c>
      <c r="B6997">
        <v>1</v>
      </c>
      <c r="C6997" t="s">
        <v>80</v>
      </c>
      <c r="D6997" t="s">
        <v>93</v>
      </c>
      <c r="E6997" t="s">
        <v>132</v>
      </c>
      <c r="F6997" t="s">
        <v>16434</v>
      </c>
      <c r="G6997" t="s">
        <v>134</v>
      </c>
      <c r="H6997" t="s">
        <v>135</v>
      </c>
      <c r="I6997" t="s">
        <v>136</v>
      </c>
      <c r="J6997" t="s">
        <v>137</v>
      </c>
      <c r="K6997" t="s">
        <v>138</v>
      </c>
      <c r="L6997" t="s">
        <v>18889</v>
      </c>
      <c r="M6997" t="s">
        <v>19361</v>
      </c>
      <c r="N6997">
        <v>0.102777777</v>
      </c>
      <c r="O6997">
        <v>0</v>
      </c>
      <c r="P6997">
        <v>53</v>
      </c>
      <c r="Q6997">
        <v>4</v>
      </c>
      <c r="R6997">
        <v>123</v>
      </c>
      <c r="S6997">
        <v>3</v>
      </c>
      <c r="T6997">
        <v>55</v>
      </c>
      <c r="U6997">
        <v>0</v>
      </c>
      <c r="V6997">
        <v>0</v>
      </c>
      <c r="W6997">
        <v>0</v>
      </c>
      <c r="X6997">
        <v>1.1960886776192567</v>
      </c>
      <c r="Y6997">
        <v>4.0514057699176371</v>
      </c>
      <c r="Z6997">
        <v>22.515005199903467</v>
      </c>
      <c r="AA6997">
        <v>0.85664770825443348</v>
      </c>
      <c r="AB6997">
        <v>7.4921927179555805</v>
      </c>
      <c r="AC6997">
        <v>0</v>
      </c>
      <c r="AD6997">
        <v>0</v>
      </c>
      <c r="AE6997">
        <v>36.111340073650375</v>
      </c>
    </row>
    <row r="6998" spans="1:31" x14ac:dyDescent="0.3">
      <c r="A6998">
        <v>2686757</v>
      </c>
      <c r="B6998">
        <v>1</v>
      </c>
      <c r="C6998" t="s">
        <v>80</v>
      </c>
      <c r="D6998" t="s">
        <v>104</v>
      </c>
      <c r="E6998" t="s">
        <v>160</v>
      </c>
      <c r="F6998" t="s">
        <v>19362</v>
      </c>
      <c r="G6998" t="s">
        <v>134</v>
      </c>
      <c r="H6998" t="s">
        <v>135</v>
      </c>
      <c r="I6998" t="s">
        <v>136</v>
      </c>
      <c r="J6998" t="s">
        <v>137</v>
      </c>
      <c r="K6998" t="s">
        <v>138</v>
      </c>
      <c r="L6998" t="s">
        <v>19363</v>
      </c>
      <c r="M6998" t="s">
        <v>19364</v>
      </c>
      <c r="N6998">
        <v>0.32055555499999999</v>
      </c>
      <c r="O6998">
        <v>20</v>
      </c>
      <c r="P6998">
        <v>5690</v>
      </c>
      <c r="Q6998">
        <v>68</v>
      </c>
      <c r="R6998">
        <v>354</v>
      </c>
      <c r="S6998">
        <v>56</v>
      </c>
      <c r="T6998">
        <v>678</v>
      </c>
      <c r="U6998">
        <v>36</v>
      </c>
      <c r="V6998">
        <v>3</v>
      </c>
      <c r="W6998">
        <v>1.4272396841728461</v>
      </c>
      <c r="X6998">
        <v>289.38212742916903</v>
      </c>
      <c r="Y6998">
        <v>11.999553891073017</v>
      </c>
      <c r="Z6998">
        <v>25.628174538288263</v>
      </c>
      <c r="AA6998">
        <v>143.69485875547096</v>
      </c>
      <c r="AB6998">
        <v>122.79104186588548</v>
      </c>
      <c r="AC6998">
        <v>2684.3496329704622</v>
      </c>
      <c r="AD6998">
        <v>11.113409422855728</v>
      </c>
      <c r="AE6998">
        <v>3290.3860385573771</v>
      </c>
    </row>
    <row r="6999" spans="1:31" x14ac:dyDescent="0.3">
      <c r="A6999">
        <v>2686781</v>
      </c>
      <c r="B6999">
        <v>1</v>
      </c>
      <c r="C6999" t="s">
        <v>80</v>
      </c>
      <c r="D6999" t="s">
        <v>97</v>
      </c>
      <c r="E6999" t="s">
        <v>132</v>
      </c>
      <c r="F6999" t="s">
        <v>19365</v>
      </c>
      <c r="G6999" t="s">
        <v>134</v>
      </c>
      <c r="H6999" t="s">
        <v>135</v>
      </c>
      <c r="I6999" t="s">
        <v>136</v>
      </c>
      <c r="J6999" t="s">
        <v>137</v>
      </c>
      <c r="K6999" t="s">
        <v>138</v>
      </c>
      <c r="L6999" t="s">
        <v>19366</v>
      </c>
      <c r="M6999" t="s">
        <v>19367</v>
      </c>
      <c r="N6999">
        <v>0.245277777</v>
      </c>
      <c r="O6999">
        <v>4</v>
      </c>
      <c r="P6999">
        <v>378</v>
      </c>
      <c r="Q6999">
        <v>6</v>
      </c>
      <c r="R6999">
        <v>66</v>
      </c>
      <c r="S6999">
        <v>10</v>
      </c>
      <c r="T6999">
        <v>47</v>
      </c>
      <c r="U6999">
        <v>1</v>
      </c>
      <c r="V6999">
        <v>0</v>
      </c>
      <c r="W6999">
        <v>46.550489683644855</v>
      </c>
      <c r="X6999">
        <v>28.8403198029485</v>
      </c>
      <c r="Y6999">
        <v>82.904807598550192</v>
      </c>
      <c r="Z6999">
        <v>3.5161691383046092</v>
      </c>
      <c r="AA6999">
        <v>9.2277625800012455</v>
      </c>
      <c r="AB6999">
        <v>10.793581011549676</v>
      </c>
      <c r="AC6999">
        <v>94.934801592185011</v>
      </c>
      <c r="AD6999">
        <v>0</v>
      </c>
      <c r="AE6999">
        <v>276.76793140718405</v>
      </c>
    </row>
    <row r="7000" spans="1:31" x14ac:dyDescent="0.3">
      <c r="A7000">
        <v>2686805</v>
      </c>
      <c r="B7000">
        <v>1</v>
      </c>
      <c r="C7000" t="s">
        <v>81</v>
      </c>
      <c r="D7000" t="s">
        <v>116</v>
      </c>
      <c r="E7000" t="s">
        <v>160</v>
      </c>
      <c r="F7000" t="s">
        <v>10528</v>
      </c>
      <c r="G7000" t="s">
        <v>134</v>
      </c>
      <c r="H7000" t="s">
        <v>135</v>
      </c>
      <c r="I7000" t="s">
        <v>136</v>
      </c>
      <c r="J7000" t="s">
        <v>137</v>
      </c>
      <c r="K7000" t="s">
        <v>138</v>
      </c>
      <c r="L7000" t="s">
        <v>19368</v>
      </c>
      <c r="M7000" t="s">
        <v>19369</v>
      </c>
      <c r="N7000">
        <v>0.135833333</v>
      </c>
      <c r="O7000">
        <v>22</v>
      </c>
      <c r="P7000">
        <v>4533</v>
      </c>
      <c r="Q7000">
        <v>555</v>
      </c>
      <c r="R7000">
        <v>514</v>
      </c>
      <c r="S7000">
        <v>48</v>
      </c>
      <c r="T7000">
        <v>503</v>
      </c>
      <c r="U7000">
        <v>7</v>
      </c>
      <c r="V7000">
        <v>0</v>
      </c>
      <c r="W7000">
        <v>0.75731154216627061</v>
      </c>
      <c r="X7000">
        <v>81.583381813245623</v>
      </c>
      <c r="Y7000">
        <v>62.519437116806479</v>
      </c>
      <c r="Z7000">
        <v>36.831343145326073</v>
      </c>
      <c r="AA7000">
        <v>32.475318587451042</v>
      </c>
      <c r="AB7000">
        <v>22.469589032972003</v>
      </c>
      <c r="AC7000">
        <v>9.7025867183874688</v>
      </c>
      <c r="AD7000">
        <v>0</v>
      </c>
      <c r="AE7000">
        <v>246.33896795635496</v>
      </c>
    </row>
    <row r="7001" spans="1:31" x14ac:dyDescent="0.3">
      <c r="A7001">
        <v>2687412</v>
      </c>
      <c r="B7001">
        <v>1</v>
      </c>
      <c r="C7001" t="s">
        <v>80</v>
      </c>
      <c r="D7001" t="s">
        <v>84</v>
      </c>
      <c r="E7001" t="s">
        <v>244</v>
      </c>
      <c r="F7001" t="s">
        <v>945</v>
      </c>
      <c r="G7001" t="s">
        <v>346</v>
      </c>
      <c r="H7001" t="s">
        <v>187</v>
      </c>
      <c r="I7001" t="s">
        <v>136</v>
      </c>
      <c r="J7001" t="s">
        <v>137</v>
      </c>
      <c r="K7001" t="s">
        <v>166</v>
      </c>
      <c r="L7001" t="s">
        <v>19370</v>
      </c>
      <c r="M7001" t="s">
        <v>19371</v>
      </c>
      <c r="N7001">
        <v>7.8333333329999997</v>
      </c>
      <c r="O7001">
        <v>0</v>
      </c>
      <c r="P7001">
        <v>960</v>
      </c>
      <c r="Q7001">
        <v>0</v>
      </c>
      <c r="R7001">
        <v>0</v>
      </c>
      <c r="S7001">
        <v>0</v>
      </c>
      <c r="T7001">
        <v>67</v>
      </c>
      <c r="U7001">
        <v>0</v>
      </c>
      <c r="V7001">
        <v>0</v>
      </c>
      <c r="W7001">
        <v>0</v>
      </c>
      <c r="X7001">
        <v>1326.0243925447503</v>
      </c>
      <c r="Y7001">
        <v>0</v>
      </c>
      <c r="Z7001">
        <v>0</v>
      </c>
      <c r="AA7001">
        <v>0</v>
      </c>
      <c r="AB7001">
        <v>341.93510391326117</v>
      </c>
      <c r="AC7001">
        <v>0</v>
      </c>
      <c r="AD7001">
        <v>0</v>
      </c>
      <c r="AE7001">
        <v>1667.9594964580115</v>
      </c>
    </row>
    <row r="7002" spans="1:31" x14ac:dyDescent="0.3">
      <c r="A7002">
        <v>2687489</v>
      </c>
      <c r="B7002">
        <v>1</v>
      </c>
      <c r="C7002" t="s">
        <v>81</v>
      </c>
      <c r="D7002" t="s">
        <v>119</v>
      </c>
      <c r="E7002" t="s">
        <v>160</v>
      </c>
      <c r="F7002" t="s">
        <v>19372</v>
      </c>
      <c r="G7002" t="s">
        <v>346</v>
      </c>
      <c r="H7002" t="s">
        <v>135</v>
      </c>
      <c r="I7002" t="s">
        <v>136</v>
      </c>
      <c r="J7002" t="s">
        <v>137</v>
      </c>
      <c r="K7002" t="s">
        <v>166</v>
      </c>
      <c r="L7002" t="s">
        <v>19373</v>
      </c>
      <c r="M7002" t="s">
        <v>19374</v>
      </c>
      <c r="N7002">
        <v>6.182222222</v>
      </c>
      <c r="O7002">
        <v>2</v>
      </c>
      <c r="P7002">
        <v>1026</v>
      </c>
      <c r="Q7002">
        <v>17</v>
      </c>
      <c r="R7002">
        <v>242</v>
      </c>
      <c r="S7002">
        <v>1</v>
      </c>
      <c r="T7002">
        <v>60</v>
      </c>
      <c r="U7002">
        <v>0</v>
      </c>
      <c r="V7002">
        <v>0</v>
      </c>
      <c r="W7002">
        <v>2.2566168576099996</v>
      </c>
      <c r="X7002">
        <v>983.63213149064791</v>
      </c>
      <c r="Y7002">
        <v>148.95369419448986</v>
      </c>
      <c r="Z7002">
        <v>1368.5729179601922</v>
      </c>
      <c r="AA7002">
        <v>0</v>
      </c>
      <c r="AB7002">
        <v>168.54437902930428</v>
      </c>
      <c r="AC7002">
        <v>0</v>
      </c>
      <c r="AD7002">
        <v>0</v>
      </c>
      <c r="AE7002">
        <v>2671.9597395322439</v>
      </c>
    </row>
    <row r="7003" spans="1:31" x14ac:dyDescent="0.3">
      <c r="A7003">
        <v>2687660</v>
      </c>
      <c r="B7003">
        <v>1</v>
      </c>
      <c r="C7003" t="s">
        <v>80</v>
      </c>
      <c r="D7003" t="s">
        <v>84</v>
      </c>
      <c r="E7003" t="s">
        <v>244</v>
      </c>
      <c r="F7003" t="s">
        <v>19375</v>
      </c>
      <c r="G7003" t="s">
        <v>346</v>
      </c>
      <c r="H7003" t="s">
        <v>187</v>
      </c>
      <c r="I7003" t="s">
        <v>136</v>
      </c>
      <c r="J7003" t="s">
        <v>137</v>
      </c>
      <c r="K7003" t="s">
        <v>166</v>
      </c>
      <c r="L7003" t="s">
        <v>19376</v>
      </c>
      <c r="M7003" t="s">
        <v>19377</v>
      </c>
      <c r="N7003">
        <v>4.2566666660000001</v>
      </c>
      <c r="O7003">
        <v>0</v>
      </c>
      <c r="P7003">
        <v>375</v>
      </c>
      <c r="Q7003">
        <v>0</v>
      </c>
      <c r="R7003">
        <v>0</v>
      </c>
      <c r="S7003">
        <v>0</v>
      </c>
      <c r="T7003">
        <v>8</v>
      </c>
      <c r="U7003">
        <v>0</v>
      </c>
      <c r="V7003">
        <v>0</v>
      </c>
      <c r="W7003">
        <v>0</v>
      </c>
      <c r="X7003">
        <v>355.75030342460667</v>
      </c>
      <c r="Y7003">
        <v>0</v>
      </c>
      <c r="Z7003">
        <v>0</v>
      </c>
      <c r="AA7003">
        <v>0</v>
      </c>
      <c r="AB7003">
        <v>28.790799732538101</v>
      </c>
      <c r="AC7003">
        <v>0</v>
      </c>
      <c r="AD7003">
        <v>0</v>
      </c>
      <c r="AE7003">
        <v>384.54110315714479</v>
      </c>
    </row>
    <row r="7004" spans="1:31" x14ac:dyDescent="0.3">
      <c r="A7004">
        <v>2687865</v>
      </c>
      <c r="B7004">
        <v>1</v>
      </c>
      <c r="C7004" t="s">
        <v>80</v>
      </c>
      <c r="D7004" t="s">
        <v>83</v>
      </c>
      <c r="E7004" t="s">
        <v>428</v>
      </c>
      <c r="F7004" t="s">
        <v>19378</v>
      </c>
      <c r="G7004" t="s">
        <v>186</v>
      </c>
      <c r="H7004" t="s">
        <v>187</v>
      </c>
      <c r="I7004" t="s">
        <v>136</v>
      </c>
      <c r="J7004" t="s">
        <v>137</v>
      </c>
      <c r="K7004" t="s">
        <v>138</v>
      </c>
      <c r="L7004" t="s">
        <v>19379</v>
      </c>
      <c r="M7004" t="s">
        <v>3275</v>
      </c>
      <c r="N7004">
        <v>1.025555555</v>
      </c>
      <c r="O7004">
        <v>0</v>
      </c>
      <c r="P7004">
        <v>62</v>
      </c>
      <c r="Q7004">
        <v>0</v>
      </c>
      <c r="R7004">
        <v>0</v>
      </c>
      <c r="S7004">
        <v>0</v>
      </c>
      <c r="T7004">
        <v>0</v>
      </c>
      <c r="U7004">
        <v>0</v>
      </c>
      <c r="V7004">
        <v>0</v>
      </c>
      <c r="W7004">
        <v>0</v>
      </c>
      <c r="X7004">
        <v>13.929934194225295</v>
      </c>
      <c r="Y7004">
        <v>0</v>
      </c>
      <c r="Z7004">
        <v>0</v>
      </c>
      <c r="AA7004">
        <v>0</v>
      </c>
      <c r="AB7004">
        <v>0</v>
      </c>
      <c r="AC7004">
        <v>0</v>
      </c>
      <c r="AD7004">
        <v>0</v>
      </c>
      <c r="AE7004">
        <v>13.929934194225295</v>
      </c>
    </row>
    <row r="7005" spans="1:31" x14ac:dyDescent="0.3">
      <c r="A7005">
        <v>2687908</v>
      </c>
      <c r="B7005">
        <v>1</v>
      </c>
      <c r="C7005" t="s">
        <v>80</v>
      </c>
      <c r="D7005" t="s">
        <v>82</v>
      </c>
      <c r="E7005" t="s">
        <v>160</v>
      </c>
      <c r="F7005" t="s">
        <v>19380</v>
      </c>
      <c r="G7005" t="s">
        <v>134</v>
      </c>
      <c r="H7005" t="s">
        <v>135</v>
      </c>
      <c r="I7005" t="s">
        <v>136</v>
      </c>
      <c r="J7005" t="s">
        <v>137</v>
      </c>
      <c r="K7005" t="s">
        <v>138</v>
      </c>
      <c r="L7005" t="s">
        <v>19381</v>
      </c>
      <c r="M7005" t="s">
        <v>19382</v>
      </c>
      <c r="N7005">
        <v>0.39611111100000002</v>
      </c>
      <c r="O7005">
        <v>0</v>
      </c>
      <c r="P7005">
        <v>4467</v>
      </c>
      <c r="Q7005">
        <v>0</v>
      </c>
      <c r="R7005">
        <v>0</v>
      </c>
      <c r="S7005">
        <v>4</v>
      </c>
      <c r="T7005">
        <v>581</v>
      </c>
      <c r="U7005">
        <v>0</v>
      </c>
      <c r="V7005">
        <v>0</v>
      </c>
      <c r="W7005">
        <v>0</v>
      </c>
      <c r="X7005">
        <v>442.69442832232625</v>
      </c>
      <c r="Y7005">
        <v>0</v>
      </c>
      <c r="Z7005">
        <v>0</v>
      </c>
      <c r="AA7005">
        <v>22.304386406341209</v>
      </c>
      <c r="AB7005">
        <v>145.19382802565116</v>
      </c>
      <c r="AC7005">
        <v>0</v>
      </c>
      <c r="AD7005">
        <v>0</v>
      </c>
      <c r="AE7005">
        <v>610.19264275431863</v>
      </c>
    </row>
    <row r="7006" spans="1:31" x14ac:dyDescent="0.3">
      <c r="A7006">
        <v>2687908</v>
      </c>
      <c r="B7006">
        <v>2</v>
      </c>
      <c r="C7006" t="s">
        <v>80</v>
      </c>
      <c r="D7006" t="s">
        <v>83</v>
      </c>
      <c r="E7006" t="s">
        <v>145</v>
      </c>
      <c r="F7006" t="s">
        <v>19383</v>
      </c>
      <c r="G7006" t="s">
        <v>134</v>
      </c>
      <c r="H7006" t="s">
        <v>135</v>
      </c>
      <c r="I7006" t="s">
        <v>136</v>
      </c>
      <c r="J7006" t="s">
        <v>137</v>
      </c>
      <c r="K7006" t="s">
        <v>138</v>
      </c>
      <c r="L7006" t="s">
        <v>19382</v>
      </c>
      <c r="M7006" t="s">
        <v>19384</v>
      </c>
      <c r="N7006">
        <v>0.50249999999999995</v>
      </c>
      <c r="O7006">
        <v>0</v>
      </c>
      <c r="P7006">
        <v>3360</v>
      </c>
      <c r="Q7006">
        <v>0</v>
      </c>
      <c r="R7006">
        <v>0</v>
      </c>
      <c r="S7006">
        <v>4</v>
      </c>
      <c r="T7006">
        <v>420</v>
      </c>
      <c r="U7006">
        <v>0</v>
      </c>
      <c r="V7006">
        <v>0</v>
      </c>
      <c r="W7006">
        <v>0</v>
      </c>
      <c r="X7006">
        <v>422.57924439116653</v>
      </c>
      <c r="Y7006">
        <v>0</v>
      </c>
      <c r="Z7006">
        <v>0</v>
      </c>
      <c r="AA7006">
        <v>28.188726458583705</v>
      </c>
      <c r="AB7006">
        <v>128.75468424267035</v>
      </c>
      <c r="AC7006">
        <v>0</v>
      </c>
      <c r="AD7006">
        <v>0</v>
      </c>
      <c r="AE7006">
        <v>579.52265509242056</v>
      </c>
    </row>
    <row r="7007" spans="1:31" x14ac:dyDescent="0.3">
      <c r="A7007">
        <v>2687936</v>
      </c>
      <c r="B7007">
        <v>1</v>
      </c>
      <c r="C7007" t="s">
        <v>81</v>
      </c>
      <c r="D7007" t="s">
        <v>113</v>
      </c>
      <c r="E7007" t="s">
        <v>132</v>
      </c>
      <c r="F7007" t="s">
        <v>19385</v>
      </c>
      <c r="G7007" t="s">
        <v>134</v>
      </c>
      <c r="H7007" t="s">
        <v>135</v>
      </c>
      <c r="I7007" t="s">
        <v>136</v>
      </c>
      <c r="J7007" t="s">
        <v>137</v>
      </c>
      <c r="K7007" t="s">
        <v>138</v>
      </c>
      <c r="L7007" t="s">
        <v>19386</v>
      </c>
      <c r="M7007" t="s">
        <v>19387</v>
      </c>
      <c r="N7007">
        <v>0.318611111</v>
      </c>
      <c r="O7007">
        <v>4</v>
      </c>
      <c r="P7007">
        <v>1261</v>
      </c>
      <c r="Q7007">
        <v>19</v>
      </c>
      <c r="R7007">
        <v>151</v>
      </c>
      <c r="S7007">
        <v>2</v>
      </c>
      <c r="T7007">
        <v>34</v>
      </c>
      <c r="U7007">
        <v>0</v>
      </c>
      <c r="V7007">
        <v>0</v>
      </c>
      <c r="W7007">
        <v>5.3124747929249843</v>
      </c>
      <c r="X7007">
        <v>64.009319406149871</v>
      </c>
      <c r="Y7007">
        <v>4.0611561524440019</v>
      </c>
      <c r="Z7007">
        <v>27.5434027214894</v>
      </c>
      <c r="AA7007">
        <v>1.4938068478843507</v>
      </c>
      <c r="AB7007">
        <v>8.5020812654437385</v>
      </c>
      <c r="AC7007">
        <v>0</v>
      </c>
      <c r="AD7007">
        <v>0</v>
      </c>
      <c r="AE7007">
        <v>110.92224118633635</v>
      </c>
    </row>
    <row r="7008" spans="1:31" x14ac:dyDescent="0.3">
      <c r="A7008">
        <v>2687956</v>
      </c>
      <c r="B7008">
        <v>1</v>
      </c>
      <c r="C7008" t="s">
        <v>80</v>
      </c>
      <c r="D7008" t="s">
        <v>97</v>
      </c>
      <c r="E7008" t="s">
        <v>141</v>
      </c>
      <c r="F7008" t="s">
        <v>19388</v>
      </c>
      <c r="G7008" t="s">
        <v>442</v>
      </c>
      <c r="H7008" t="s">
        <v>135</v>
      </c>
      <c r="I7008" t="s">
        <v>136</v>
      </c>
      <c r="J7008" t="s">
        <v>137</v>
      </c>
      <c r="K7008" t="s">
        <v>166</v>
      </c>
      <c r="L7008" t="s">
        <v>19389</v>
      </c>
      <c r="M7008" t="s">
        <v>19390</v>
      </c>
      <c r="N7008">
        <v>8.4444443999999994E-2</v>
      </c>
      <c r="O7008">
        <v>22</v>
      </c>
      <c r="P7008">
        <v>10937</v>
      </c>
      <c r="Q7008">
        <v>23</v>
      </c>
      <c r="R7008">
        <v>378</v>
      </c>
      <c r="S7008">
        <v>70</v>
      </c>
      <c r="T7008">
        <v>1373</v>
      </c>
      <c r="U7008">
        <v>6</v>
      </c>
      <c r="V7008">
        <v>3</v>
      </c>
      <c r="W7008">
        <v>4.4333182897925152</v>
      </c>
      <c r="X7008">
        <v>142.65798896108763</v>
      </c>
      <c r="Y7008">
        <v>1.2608044328323269</v>
      </c>
      <c r="Z7008">
        <v>6.4984043579383206</v>
      </c>
      <c r="AA7008">
        <v>45.321502120929019</v>
      </c>
      <c r="AB7008">
        <v>64.342448395790157</v>
      </c>
      <c r="AC7008">
        <v>27.938628890648392</v>
      </c>
      <c r="AD7008">
        <v>0.14635820515959644</v>
      </c>
      <c r="AE7008">
        <v>292.59945365417786</v>
      </c>
    </row>
    <row r="7009" spans="1:31" x14ac:dyDescent="0.3">
      <c r="A7009">
        <v>2687957</v>
      </c>
      <c r="B7009">
        <v>1</v>
      </c>
      <c r="C7009" t="s">
        <v>80</v>
      </c>
      <c r="D7009" t="s">
        <v>110</v>
      </c>
      <c r="E7009" t="s">
        <v>145</v>
      </c>
      <c r="F7009" t="s">
        <v>19391</v>
      </c>
      <c r="G7009" t="s">
        <v>442</v>
      </c>
      <c r="H7009" t="s">
        <v>135</v>
      </c>
      <c r="I7009" t="s">
        <v>136</v>
      </c>
      <c r="J7009" t="s">
        <v>137</v>
      </c>
      <c r="K7009" t="s">
        <v>138</v>
      </c>
      <c r="L7009" t="s">
        <v>19392</v>
      </c>
      <c r="M7009" t="s">
        <v>19393</v>
      </c>
      <c r="N7009">
        <v>0.16777777699999999</v>
      </c>
      <c r="O7009">
        <v>0</v>
      </c>
      <c r="P7009">
        <v>685</v>
      </c>
      <c r="Q7009">
        <v>0</v>
      </c>
      <c r="R7009">
        <v>0</v>
      </c>
      <c r="S7009">
        <v>7</v>
      </c>
      <c r="T7009">
        <v>234</v>
      </c>
      <c r="U7009">
        <v>0</v>
      </c>
      <c r="V7009">
        <v>1</v>
      </c>
      <c r="W7009">
        <v>0</v>
      </c>
      <c r="X7009">
        <v>22.456700551135718</v>
      </c>
      <c r="Y7009">
        <v>0</v>
      </c>
      <c r="Z7009">
        <v>0</v>
      </c>
      <c r="AA7009">
        <v>25.157197246924397</v>
      </c>
      <c r="AB7009">
        <v>28.208454003189573</v>
      </c>
      <c r="AC7009">
        <v>0</v>
      </c>
      <c r="AD7009">
        <v>5.9395002215365561E-2</v>
      </c>
      <c r="AE7009">
        <v>75.881746803465049</v>
      </c>
    </row>
    <row r="7010" spans="1:31" x14ac:dyDescent="0.3">
      <c r="A7010">
        <v>2688096</v>
      </c>
      <c r="B7010">
        <v>1</v>
      </c>
      <c r="C7010" t="s">
        <v>80</v>
      </c>
      <c r="D7010" t="s">
        <v>97</v>
      </c>
      <c r="E7010" t="s">
        <v>160</v>
      </c>
      <c r="F7010" t="s">
        <v>19394</v>
      </c>
      <c r="G7010" t="s">
        <v>2651</v>
      </c>
      <c r="H7010" t="s">
        <v>135</v>
      </c>
      <c r="I7010" t="s">
        <v>136</v>
      </c>
      <c r="J7010" t="s">
        <v>137</v>
      </c>
      <c r="K7010" t="s">
        <v>166</v>
      </c>
      <c r="L7010" t="s">
        <v>19395</v>
      </c>
      <c r="M7010" t="s">
        <v>19396</v>
      </c>
      <c r="N7010">
        <v>3.6172222220000001</v>
      </c>
      <c r="O7010">
        <v>16</v>
      </c>
      <c r="P7010">
        <v>2085</v>
      </c>
      <c r="Q7010">
        <v>23</v>
      </c>
      <c r="R7010">
        <v>517</v>
      </c>
      <c r="S7010">
        <v>51</v>
      </c>
      <c r="T7010">
        <v>371</v>
      </c>
      <c r="U7010">
        <v>3</v>
      </c>
      <c r="V7010">
        <v>2</v>
      </c>
      <c r="W7010">
        <v>2066.1729991183988</v>
      </c>
      <c r="X7010">
        <v>2374.8787171693398</v>
      </c>
      <c r="Y7010">
        <v>3000.7545894591431</v>
      </c>
      <c r="Z7010">
        <v>951.11204633594048</v>
      </c>
      <c r="AA7010">
        <v>761.63133606763643</v>
      </c>
      <c r="AB7010">
        <v>1483.4044727895923</v>
      </c>
      <c r="AC7010">
        <v>1748.9950153858679</v>
      </c>
      <c r="AD7010">
        <v>45.506482470073429</v>
      </c>
      <c r="AE7010">
        <v>12432.455658795992</v>
      </c>
    </row>
    <row r="7011" spans="1:31" x14ac:dyDescent="0.3">
      <c r="A7011">
        <v>2688114</v>
      </c>
      <c r="B7011">
        <v>1</v>
      </c>
      <c r="C7011" t="s">
        <v>81</v>
      </c>
      <c r="D7011" t="s">
        <v>118</v>
      </c>
      <c r="E7011" t="s">
        <v>132</v>
      </c>
      <c r="F7011" t="s">
        <v>1517</v>
      </c>
      <c r="G7011" t="s">
        <v>134</v>
      </c>
      <c r="H7011" t="s">
        <v>135</v>
      </c>
      <c r="I7011" t="s">
        <v>136</v>
      </c>
      <c r="J7011" t="s">
        <v>137</v>
      </c>
      <c r="K7011" t="s">
        <v>138</v>
      </c>
      <c r="L7011" t="s">
        <v>19397</v>
      </c>
      <c r="M7011" t="s">
        <v>19398</v>
      </c>
      <c r="N7011">
        <v>0.48</v>
      </c>
      <c r="O7011">
        <v>4</v>
      </c>
      <c r="P7011">
        <v>506</v>
      </c>
      <c r="Q7011">
        <v>7</v>
      </c>
      <c r="R7011">
        <v>16</v>
      </c>
      <c r="S7011">
        <v>0</v>
      </c>
      <c r="T7011">
        <v>17</v>
      </c>
      <c r="U7011">
        <v>0</v>
      </c>
      <c r="V7011">
        <v>0</v>
      </c>
      <c r="W7011">
        <v>0.39406057343999995</v>
      </c>
      <c r="X7011">
        <v>32.128966713110664</v>
      </c>
      <c r="Y7011">
        <v>8.8316029626579358</v>
      </c>
      <c r="Z7011">
        <v>4.0679450196470395</v>
      </c>
      <c r="AA7011">
        <v>0</v>
      </c>
      <c r="AB7011">
        <v>3.5976899265107045</v>
      </c>
      <c r="AC7011">
        <v>0</v>
      </c>
      <c r="AD7011">
        <v>0</v>
      </c>
      <c r="AE7011">
        <v>49.020265195366342</v>
      </c>
    </row>
    <row r="7012" spans="1:31" x14ac:dyDescent="0.3">
      <c r="A7012">
        <v>2688122</v>
      </c>
      <c r="B7012">
        <v>1</v>
      </c>
      <c r="C7012" t="s">
        <v>80</v>
      </c>
      <c r="D7012" t="s">
        <v>98</v>
      </c>
      <c r="E7012" t="s">
        <v>145</v>
      </c>
      <c r="F7012" t="s">
        <v>19399</v>
      </c>
      <c r="G7012" t="s">
        <v>134</v>
      </c>
      <c r="H7012" t="s">
        <v>135</v>
      </c>
      <c r="I7012" t="s">
        <v>136</v>
      </c>
      <c r="J7012" t="s">
        <v>137</v>
      </c>
      <c r="K7012" t="s">
        <v>138</v>
      </c>
      <c r="L7012" t="s">
        <v>19400</v>
      </c>
      <c r="M7012" t="s">
        <v>19401</v>
      </c>
      <c r="N7012">
        <v>0.50833333300000005</v>
      </c>
      <c r="O7012">
        <v>0</v>
      </c>
      <c r="P7012">
        <v>245</v>
      </c>
      <c r="Q7012">
        <v>2</v>
      </c>
      <c r="R7012">
        <v>501</v>
      </c>
      <c r="S7012">
        <v>0</v>
      </c>
      <c r="T7012">
        <v>139</v>
      </c>
      <c r="U7012">
        <v>0</v>
      </c>
      <c r="V7012">
        <v>0</v>
      </c>
      <c r="W7012">
        <v>0</v>
      </c>
      <c r="X7012">
        <v>36.485741774654407</v>
      </c>
      <c r="Y7012">
        <v>2.2661392874676149</v>
      </c>
      <c r="Z7012">
        <v>380.05967462381608</v>
      </c>
      <c r="AA7012">
        <v>0</v>
      </c>
      <c r="AB7012">
        <v>105.03976798476961</v>
      </c>
      <c r="AC7012">
        <v>0</v>
      </c>
      <c r="AD7012">
        <v>0</v>
      </c>
      <c r="AE7012">
        <v>523.85132367070776</v>
      </c>
    </row>
    <row r="7013" spans="1:31" x14ac:dyDescent="0.3">
      <c r="A7013">
        <v>2688134</v>
      </c>
      <c r="B7013">
        <v>1</v>
      </c>
      <c r="C7013" t="s">
        <v>81</v>
      </c>
      <c r="D7013" t="s">
        <v>120</v>
      </c>
      <c r="E7013" t="s">
        <v>160</v>
      </c>
      <c r="F7013" t="s">
        <v>9736</v>
      </c>
      <c r="G7013" t="s">
        <v>134</v>
      </c>
      <c r="H7013" t="s">
        <v>135</v>
      </c>
      <c r="I7013" t="s">
        <v>136</v>
      </c>
      <c r="J7013" t="s">
        <v>137</v>
      </c>
      <c r="K7013" t="s">
        <v>138</v>
      </c>
      <c r="L7013" t="s">
        <v>19402</v>
      </c>
      <c r="M7013" t="s">
        <v>19403</v>
      </c>
      <c r="N7013">
        <v>0.33694444400000001</v>
      </c>
      <c r="O7013">
        <v>7</v>
      </c>
      <c r="P7013">
        <v>1221</v>
      </c>
      <c r="Q7013">
        <v>117</v>
      </c>
      <c r="R7013">
        <v>67</v>
      </c>
      <c r="S7013">
        <v>21</v>
      </c>
      <c r="T7013">
        <v>69</v>
      </c>
      <c r="U7013">
        <v>2</v>
      </c>
      <c r="V7013">
        <v>0</v>
      </c>
      <c r="W7013">
        <v>0.47778825749716852</v>
      </c>
      <c r="X7013">
        <v>61.112369301101289</v>
      </c>
      <c r="Y7013">
        <v>165.45080314036773</v>
      </c>
      <c r="Z7013">
        <v>85.469553944700181</v>
      </c>
      <c r="AA7013">
        <v>41.096292195892687</v>
      </c>
      <c r="AB7013">
        <v>13.873638831005389</v>
      </c>
      <c r="AC7013">
        <v>26.365896718657055</v>
      </c>
      <c r="AD7013">
        <v>0</v>
      </c>
      <c r="AE7013">
        <v>393.84634238922155</v>
      </c>
    </row>
    <row r="7014" spans="1:31" x14ac:dyDescent="0.3">
      <c r="A7014">
        <v>2688222</v>
      </c>
      <c r="B7014">
        <v>1</v>
      </c>
      <c r="C7014" t="s">
        <v>80</v>
      </c>
      <c r="D7014" t="s">
        <v>107</v>
      </c>
      <c r="E7014" t="s">
        <v>145</v>
      </c>
      <c r="F7014" t="s">
        <v>19404</v>
      </c>
      <c r="G7014" t="s">
        <v>134</v>
      </c>
      <c r="H7014" t="s">
        <v>135</v>
      </c>
      <c r="I7014" t="s">
        <v>136</v>
      </c>
      <c r="J7014" t="s">
        <v>137</v>
      </c>
      <c r="K7014" t="s">
        <v>138</v>
      </c>
      <c r="L7014" t="s">
        <v>19405</v>
      </c>
      <c r="M7014" t="s">
        <v>19406</v>
      </c>
      <c r="N7014">
        <v>0.83111111100000001</v>
      </c>
      <c r="O7014">
        <v>0</v>
      </c>
      <c r="P7014">
        <v>293</v>
      </c>
      <c r="Q7014">
        <v>0</v>
      </c>
      <c r="R7014">
        <v>0</v>
      </c>
      <c r="S7014">
        <v>0</v>
      </c>
      <c r="T7014">
        <v>32</v>
      </c>
      <c r="U7014">
        <v>0</v>
      </c>
      <c r="V7014">
        <v>0</v>
      </c>
      <c r="W7014">
        <v>0</v>
      </c>
      <c r="X7014">
        <v>25.23849352426387</v>
      </c>
      <c r="Y7014">
        <v>0</v>
      </c>
      <c r="Z7014">
        <v>0</v>
      </c>
      <c r="AA7014">
        <v>0</v>
      </c>
      <c r="AB7014">
        <v>18.751803112252656</v>
      </c>
      <c r="AC7014">
        <v>0</v>
      </c>
      <c r="AD7014">
        <v>0</v>
      </c>
      <c r="AE7014">
        <v>43.990296636516526</v>
      </c>
    </row>
    <row r="7015" spans="1:31" x14ac:dyDescent="0.3">
      <c r="A7015">
        <v>2688514</v>
      </c>
      <c r="B7015">
        <v>1</v>
      </c>
      <c r="C7015" t="s">
        <v>80</v>
      </c>
      <c r="D7015" t="s">
        <v>105</v>
      </c>
      <c r="E7015" t="s">
        <v>132</v>
      </c>
      <c r="F7015" t="s">
        <v>17038</v>
      </c>
      <c r="G7015" t="s">
        <v>134</v>
      </c>
      <c r="H7015" t="s">
        <v>135</v>
      </c>
      <c r="I7015" t="s">
        <v>136</v>
      </c>
      <c r="J7015" t="s">
        <v>137</v>
      </c>
      <c r="K7015" t="s">
        <v>138</v>
      </c>
      <c r="L7015" t="s">
        <v>19407</v>
      </c>
      <c r="M7015" t="s">
        <v>19408</v>
      </c>
      <c r="N7015">
        <v>1.0933333329999999</v>
      </c>
      <c r="O7015">
        <v>2</v>
      </c>
      <c r="P7015">
        <v>2626</v>
      </c>
      <c r="Q7015">
        <v>4</v>
      </c>
      <c r="R7015">
        <v>336</v>
      </c>
      <c r="S7015">
        <v>41</v>
      </c>
      <c r="T7015">
        <v>379</v>
      </c>
      <c r="U7015">
        <v>7</v>
      </c>
      <c r="V7015">
        <v>2</v>
      </c>
      <c r="W7015">
        <v>1.0035454896719318</v>
      </c>
      <c r="X7015">
        <v>592.98453521494389</v>
      </c>
      <c r="Y7015">
        <v>3.5317820834496372</v>
      </c>
      <c r="Z7015">
        <v>173.38323758560117</v>
      </c>
      <c r="AA7015">
        <v>223.95354588921003</v>
      </c>
      <c r="AB7015">
        <v>445.4334627267117</v>
      </c>
      <c r="AC7015">
        <v>397.58676537896088</v>
      </c>
      <c r="AD7015">
        <v>4.9298922943916796</v>
      </c>
      <c r="AE7015">
        <v>1842.8067666629408</v>
      </c>
    </row>
    <row r="7016" spans="1:31" x14ac:dyDescent="0.3">
      <c r="A7016">
        <v>2688542</v>
      </c>
      <c r="B7016">
        <v>1</v>
      </c>
      <c r="C7016" t="s">
        <v>80</v>
      </c>
      <c r="D7016" t="s">
        <v>105</v>
      </c>
      <c r="E7016" t="s">
        <v>132</v>
      </c>
      <c r="F7016" t="s">
        <v>4564</v>
      </c>
      <c r="G7016" t="s">
        <v>134</v>
      </c>
      <c r="H7016" t="s">
        <v>135</v>
      </c>
      <c r="I7016" t="s">
        <v>136</v>
      </c>
      <c r="J7016" t="s">
        <v>137</v>
      </c>
      <c r="K7016" t="s">
        <v>138</v>
      </c>
      <c r="L7016" t="s">
        <v>19409</v>
      </c>
      <c r="M7016" t="s">
        <v>19410</v>
      </c>
      <c r="N7016">
        <v>8.0277776999999995E-2</v>
      </c>
      <c r="O7016">
        <v>6</v>
      </c>
      <c r="P7016">
        <v>700</v>
      </c>
      <c r="Q7016">
        <v>13</v>
      </c>
      <c r="R7016">
        <v>92</v>
      </c>
      <c r="S7016">
        <v>16</v>
      </c>
      <c r="T7016">
        <v>78</v>
      </c>
      <c r="U7016">
        <v>0</v>
      </c>
      <c r="V7016">
        <v>0</v>
      </c>
      <c r="W7016">
        <v>0.1737002860221879</v>
      </c>
      <c r="X7016">
        <v>9.513450939582091</v>
      </c>
      <c r="Y7016">
        <v>5.2146625182826352</v>
      </c>
      <c r="Z7016">
        <v>4.3264341669198174</v>
      </c>
      <c r="AA7016">
        <v>0.99369792830183246</v>
      </c>
      <c r="AB7016">
        <v>3.345210408686528</v>
      </c>
      <c r="AC7016">
        <v>0</v>
      </c>
      <c r="AD7016">
        <v>0</v>
      </c>
      <c r="AE7016">
        <v>23.56715624779509</v>
      </c>
    </row>
    <row r="7017" spans="1:31" x14ac:dyDescent="0.3">
      <c r="A7017">
        <v>2688601</v>
      </c>
      <c r="B7017">
        <v>1</v>
      </c>
      <c r="C7017" t="s">
        <v>80</v>
      </c>
      <c r="D7017" t="s">
        <v>96</v>
      </c>
      <c r="E7017" t="s">
        <v>145</v>
      </c>
      <c r="F7017" t="s">
        <v>19411</v>
      </c>
      <c r="G7017" t="s">
        <v>409</v>
      </c>
      <c r="H7017" t="s">
        <v>135</v>
      </c>
      <c r="I7017" t="s">
        <v>136</v>
      </c>
      <c r="J7017" t="s">
        <v>137</v>
      </c>
      <c r="K7017" t="s">
        <v>138</v>
      </c>
      <c r="L7017" t="s">
        <v>19412</v>
      </c>
      <c r="M7017" t="s">
        <v>19413</v>
      </c>
      <c r="N7017">
        <v>0.138055555</v>
      </c>
      <c r="O7017">
        <v>0</v>
      </c>
      <c r="P7017">
        <v>283</v>
      </c>
      <c r="Q7017">
        <v>0</v>
      </c>
      <c r="R7017">
        <v>4</v>
      </c>
      <c r="S7017">
        <v>0</v>
      </c>
      <c r="T7017">
        <v>29</v>
      </c>
      <c r="U7017">
        <v>0</v>
      </c>
      <c r="V7017">
        <v>0</v>
      </c>
      <c r="W7017">
        <v>0</v>
      </c>
      <c r="X7017">
        <v>15.177033697333025</v>
      </c>
      <c r="Y7017">
        <v>0</v>
      </c>
      <c r="Z7017">
        <v>0.31972461293022247</v>
      </c>
      <c r="AA7017">
        <v>0</v>
      </c>
      <c r="AB7017">
        <v>3.657384442674644</v>
      </c>
      <c r="AC7017">
        <v>0</v>
      </c>
      <c r="AD7017">
        <v>0</v>
      </c>
      <c r="AE7017">
        <v>19.154142752937894</v>
      </c>
    </row>
    <row r="7018" spans="1:31" x14ac:dyDescent="0.3">
      <c r="A7018">
        <v>2688616</v>
      </c>
      <c r="B7018">
        <v>1</v>
      </c>
      <c r="C7018" t="s">
        <v>80</v>
      </c>
      <c r="D7018" t="s">
        <v>96</v>
      </c>
      <c r="E7018" t="s">
        <v>160</v>
      </c>
      <c r="F7018" t="s">
        <v>1795</v>
      </c>
      <c r="G7018" t="s">
        <v>134</v>
      </c>
      <c r="H7018" t="s">
        <v>135</v>
      </c>
      <c r="I7018" t="s">
        <v>136</v>
      </c>
      <c r="J7018" t="s">
        <v>137</v>
      </c>
      <c r="K7018" t="s">
        <v>138</v>
      </c>
      <c r="L7018" t="s">
        <v>19414</v>
      </c>
      <c r="M7018" t="s">
        <v>19415</v>
      </c>
      <c r="N7018">
        <v>9.3888888000000004E-2</v>
      </c>
      <c r="O7018">
        <v>0</v>
      </c>
      <c r="P7018">
        <v>1966</v>
      </c>
      <c r="Q7018">
        <v>0</v>
      </c>
      <c r="R7018">
        <v>2</v>
      </c>
      <c r="S7018">
        <v>1</v>
      </c>
      <c r="T7018">
        <v>649</v>
      </c>
      <c r="U7018">
        <v>1</v>
      </c>
      <c r="V7018">
        <v>0</v>
      </c>
      <c r="W7018">
        <v>0</v>
      </c>
      <c r="X7018">
        <v>43.095338678022003</v>
      </c>
      <c r="Y7018">
        <v>0</v>
      </c>
      <c r="Z7018">
        <v>5.3654321350355564E-3</v>
      </c>
      <c r="AA7018">
        <v>10.891028741526583</v>
      </c>
      <c r="AB7018">
        <v>67.928267691958467</v>
      </c>
      <c r="AC7018">
        <v>5.546482140998009</v>
      </c>
      <c r="AD7018">
        <v>0</v>
      </c>
      <c r="AE7018">
        <v>127.4664826846401</v>
      </c>
    </row>
    <row r="7019" spans="1:31" x14ac:dyDescent="0.3">
      <c r="A7019">
        <v>2688667</v>
      </c>
      <c r="B7019">
        <v>1</v>
      </c>
      <c r="C7019" t="s">
        <v>81</v>
      </c>
      <c r="D7019" t="s">
        <v>128</v>
      </c>
      <c r="E7019" t="s">
        <v>141</v>
      </c>
      <c r="F7019" t="s">
        <v>3360</v>
      </c>
      <c r="G7019" t="s">
        <v>165</v>
      </c>
      <c r="H7019" t="s">
        <v>135</v>
      </c>
      <c r="I7019" t="s">
        <v>136</v>
      </c>
      <c r="J7019" t="s">
        <v>137</v>
      </c>
      <c r="K7019" t="s">
        <v>166</v>
      </c>
      <c r="L7019" t="s">
        <v>19416</v>
      </c>
      <c r="M7019" t="s">
        <v>19417</v>
      </c>
      <c r="N7019">
        <v>0.49444444399999998</v>
      </c>
      <c r="O7019">
        <v>1</v>
      </c>
      <c r="P7019">
        <v>5677</v>
      </c>
      <c r="Q7019">
        <v>7</v>
      </c>
      <c r="R7019">
        <v>24</v>
      </c>
      <c r="S7019">
        <v>11</v>
      </c>
      <c r="T7019">
        <v>226</v>
      </c>
      <c r="U7019">
        <v>3</v>
      </c>
      <c r="V7019">
        <v>1</v>
      </c>
      <c r="W7019">
        <v>7.3331387865E-2</v>
      </c>
      <c r="X7019">
        <v>485.43338997014359</v>
      </c>
      <c r="Y7019">
        <v>10.347203825703108</v>
      </c>
      <c r="Z7019">
        <v>8.2587610039828458</v>
      </c>
      <c r="AA7019">
        <v>125.65804679107329</v>
      </c>
      <c r="AB7019">
        <v>83.64951895062265</v>
      </c>
      <c r="AC7019">
        <v>194.630351800656</v>
      </c>
      <c r="AD7019">
        <v>0.56795754768399609</v>
      </c>
      <c r="AE7019">
        <v>908.61856127773058</v>
      </c>
    </row>
    <row r="7020" spans="1:31" x14ac:dyDescent="0.3">
      <c r="A7020">
        <v>2686237</v>
      </c>
      <c r="B7020">
        <v>1</v>
      </c>
      <c r="C7020" t="s">
        <v>80</v>
      </c>
      <c r="D7020" t="s">
        <v>90</v>
      </c>
      <c r="E7020" t="s">
        <v>145</v>
      </c>
      <c r="F7020" t="s">
        <v>19418</v>
      </c>
      <c r="G7020" t="s">
        <v>409</v>
      </c>
      <c r="H7020" t="s">
        <v>135</v>
      </c>
      <c r="I7020" t="s">
        <v>136</v>
      </c>
      <c r="J7020" t="s">
        <v>137</v>
      </c>
      <c r="K7020" t="s">
        <v>138</v>
      </c>
      <c r="L7020" t="s">
        <v>19419</v>
      </c>
      <c r="M7020" t="s">
        <v>19420</v>
      </c>
      <c r="N7020">
        <v>0.30944444399999999</v>
      </c>
      <c r="O7020">
        <v>0</v>
      </c>
      <c r="P7020">
        <v>909</v>
      </c>
      <c r="Q7020">
        <v>0</v>
      </c>
      <c r="R7020">
        <v>0</v>
      </c>
      <c r="S7020">
        <v>0</v>
      </c>
      <c r="T7020">
        <v>104</v>
      </c>
      <c r="U7020">
        <v>0</v>
      </c>
      <c r="V7020">
        <v>0</v>
      </c>
      <c r="W7020">
        <v>0</v>
      </c>
      <c r="X7020">
        <v>48.056570260602257</v>
      </c>
      <c r="Y7020">
        <v>0</v>
      </c>
      <c r="Z7020">
        <v>0</v>
      </c>
      <c r="AA7020">
        <v>0</v>
      </c>
      <c r="AB7020">
        <v>31.209954036464794</v>
      </c>
      <c r="AC7020">
        <v>0</v>
      </c>
      <c r="AD7020">
        <v>0</v>
      </c>
      <c r="AE7020">
        <v>79.26652429706705</v>
      </c>
    </row>
    <row r="7021" spans="1:31" x14ac:dyDescent="0.3">
      <c r="A7021">
        <v>2686278</v>
      </c>
      <c r="B7021">
        <v>1</v>
      </c>
      <c r="C7021" t="s">
        <v>80</v>
      </c>
      <c r="D7021" t="s">
        <v>105</v>
      </c>
      <c r="E7021" t="s">
        <v>428</v>
      </c>
      <c r="F7021" t="s">
        <v>19421</v>
      </c>
      <c r="G7021" t="s">
        <v>818</v>
      </c>
      <c r="H7021" t="s">
        <v>187</v>
      </c>
      <c r="I7021" t="s">
        <v>136</v>
      </c>
      <c r="J7021" t="s">
        <v>137</v>
      </c>
      <c r="K7021" t="s">
        <v>138</v>
      </c>
      <c r="L7021" t="s">
        <v>19422</v>
      </c>
      <c r="M7021" t="s">
        <v>4217</v>
      </c>
      <c r="N7021">
        <v>0.43666666599999998</v>
      </c>
      <c r="O7021">
        <v>0</v>
      </c>
      <c r="P7021">
        <v>134</v>
      </c>
      <c r="Q7021">
        <v>0</v>
      </c>
      <c r="R7021">
        <v>1</v>
      </c>
      <c r="S7021">
        <v>0</v>
      </c>
      <c r="T7021">
        <v>9</v>
      </c>
      <c r="U7021">
        <v>0</v>
      </c>
      <c r="V7021">
        <v>0</v>
      </c>
      <c r="W7021">
        <v>0</v>
      </c>
      <c r="X7021">
        <v>10.12579089074921</v>
      </c>
      <c r="Y7021">
        <v>0</v>
      </c>
      <c r="Z7021">
        <v>3.0992162926828003E-2</v>
      </c>
      <c r="AA7021">
        <v>0</v>
      </c>
      <c r="AB7021">
        <v>8.821895510746451</v>
      </c>
      <c r="AC7021">
        <v>0</v>
      </c>
      <c r="AD7021">
        <v>0</v>
      </c>
      <c r="AE7021">
        <v>18.978678564422488</v>
      </c>
    </row>
    <row r="7022" spans="1:31" x14ac:dyDescent="0.3">
      <c r="A7022">
        <v>2686333</v>
      </c>
      <c r="B7022">
        <v>1</v>
      </c>
      <c r="C7022" t="s">
        <v>80</v>
      </c>
      <c r="D7022" t="s">
        <v>84</v>
      </c>
      <c r="E7022" t="s">
        <v>141</v>
      </c>
      <c r="F7022" t="s">
        <v>19423</v>
      </c>
      <c r="G7022" t="s">
        <v>176</v>
      </c>
      <c r="H7022" t="s">
        <v>135</v>
      </c>
      <c r="I7022" t="s">
        <v>136</v>
      </c>
      <c r="J7022" t="s">
        <v>137</v>
      </c>
      <c r="K7022" t="s">
        <v>138</v>
      </c>
      <c r="L7022" t="s">
        <v>19424</v>
      </c>
      <c r="M7022" t="s">
        <v>19425</v>
      </c>
      <c r="N7022">
        <v>0.65833333299999997</v>
      </c>
      <c r="O7022">
        <v>0</v>
      </c>
      <c r="P7022">
        <v>883</v>
      </c>
      <c r="Q7022">
        <v>0</v>
      </c>
      <c r="R7022">
        <v>0</v>
      </c>
      <c r="S7022">
        <v>0</v>
      </c>
      <c r="T7022">
        <v>58</v>
      </c>
      <c r="U7022">
        <v>0</v>
      </c>
      <c r="V7022">
        <v>0</v>
      </c>
      <c r="W7022">
        <v>0</v>
      </c>
      <c r="X7022">
        <v>110.44940293843072</v>
      </c>
      <c r="Y7022">
        <v>0</v>
      </c>
      <c r="Z7022">
        <v>0</v>
      </c>
      <c r="AA7022">
        <v>0</v>
      </c>
      <c r="AB7022">
        <v>24.398146388884694</v>
      </c>
      <c r="AC7022">
        <v>0</v>
      </c>
      <c r="AD7022">
        <v>0</v>
      </c>
      <c r="AE7022">
        <v>134.84754932731542</v>
      </c>
    </row>
    <row r="7023" spans="1:31" x14ac:dyDescent="0.3">
      <c r="A7023">
        <v>2686397</v>
      </c>
      <c r="B7023">
        <v>1</v>
      </c>
      <c r="C7023" t="s">
        <v>80</v>
      </c>
      <c r="D7023" t="s">
        <v>103</v>
      </c>
      <c r="E7023" t="s">
        <v>141</v>
      </c>
      <c r="F7023" t="s">
        <v>19426</v>
      </c>
      <c r="G7023" t="s">
        <v>165</v>
      </c>
      <c r="H7023" t="s">
        <v>135</v>
      </c>
      <c r="I7023" t="s">
        <v>136</v>
      </c>
      <c r="J7023" t="s">
        <v>137</v>
      </c>
      <c r="K7023" t="s">
        <v>166</v>
      </c>
      <c r="L7023" t="s">
        <v>19427</v>
      </c>
      <c r="M7023" t="s">
        <v>19428</v>
      </c>
      <c r="N7023">
        <v>7.7530555550000004</v>
      </c>
      <c r="O7023">
        <v>29</v>
      </c>
      <c r="P7023">
        <v>6028</v>
      </c>
      <c r="Q7023">
        <v>72</v>
      </c>
      <c r="R7023">
        <v>686</v>
      </c>
      <c r="S7023">
        <v>135</v>
      </c>
      <c r="T7023">
        <v>1955</v>
      </c>
      <c r="U7023">
        <v>23</v>
      </c>
      <c r="V7023">
        <v>9</v>
      </c>
      <c r="W7023">
        <v>120.67537724446744</v>
      </c>
      <c r="X7023">
        <v>6700.0023016072628</v>
      </c>
      <c r="Y7023">
        <v>3045.9809642678329</v>
      </c>
      <c r="Z7023">
        <v>2205.6913464511968</v>
      </c>
      <c r="AA7023">
        <v>3745.041995060591</v>
      </c>
      <c r="AB7023">
        <v>7977.3939956742051</v>
      </c>
      <c r="AC7023">
        <v>35085.361452476849</v>
      </c>
      <c r="AD7023">
        <v>2209.8785473822886</v>
      </c>
      <c r="AE7023">
        <v>61090.02598016469</v>
      </c>
    </row>
    <row r="7024" spans="1:31" x14ac:dyDescent="0.3">
      <c r="A7024">
        <v>2686513</v>
      </c>
      <c r="B7024">
        <v>1</v>
      </c>
      <c r="C7024" t="s">
        <v>80</v>
      </c>
      <c r="D7024" t="s">
        <v>83</v>
      </c>
      <c r="E7024" t="s">
        <v>244</v>
      </c>
      <c r="F7024" t="s">
        <v>19429</v>
      </c>
      <c r="G7024" t="s">
        <v>409</v>
      </c>
      <c r="H7024" t="s">
        <v>187</v>
      </c>
      <c r="I7024" t="s">
        <v>136</v>
      </c>
      <c r="J7024" t="s">
        <v>137</v>
      </c>
      <c r="K7024" t="s">
        <v>138</v>
      </c>
      <c r="L7024" t="s">
        <v>19430</v>
      </c>
      <c r="M7024" t="s">
        <v>19431</v>
      </c>
      <c r="N7024">
        <v>0.403888888</v>
      </c>
      <c r="O7024">
        <v>0</v>
      </c>
      <c r="P7024">
        <v>681</v>
      </c>
      <c r="Q7024">
        <v>0</v>
      </c>
      <c r="R7024">
        <v>0</v>
      </c>
      <c r="S7024">
        <v>0</v>
      </c>
      <c r="T7024">
        <v>59</v>
      </c>
      <c r="U7024">
        <v>0</v>
      </c>
      <c r="V7024">
        <v>0</v>
      </c>
      <c r="W7024">
        <v>0</v>
      </c>
      <c r="X7024">
        <v>40.34071180713515</v>
      </c>
      <c r="Y7024">
        <v>0</v>
      </c>
      <c r="Z7024">
        <v>0</v>
      </c>
      <c r="AA7024">
        <v>0</v>
      </c>
      <c r="AB7024">
        <v>52.629764843952579</v>
      </c>
      <c r="AC7024">
        <v>0</v>
      </c>
      <c r="AD7024">
        <v>0</v>
      </c>
      <c r="AE7024">
        <v>92.970476651087722</v>
      </c>
    </row>
    <row r="7025" spans="1:31" x14ac:dyDescent="0.3">
      <c r="A7025">
        <v>2686832</v>
      </c>
      <c r="B7025">
        <v>1</v>
      </c>
      <c r="C7025" t="s">
        <v>80</v>
      </c>
      <c r="D7025" t="s">
        <v>95</v>
      </c>
      <c r="E7025" t="s">
        <v>132</v>
      </c>
      <c r="F7025" t="s">
        <v>16318</v>
      </c>
      <c r="G7025" t="s">
        <v>134</v>
      </c>
      <c r="H7025" t="s">
        <v>135</v>
      </c>
      <c r="I7025" t="s">
        <v>136</v>
      </c>
      <c r="J7025" t="s">
        <v>137</v>
      </c>
      <c r="K7025" t="s">
        <v>138</v>
      </c>
      <c r="L7025" t="s">
        <v>7712</v>
      </c>
      <c r="M7025" t="s">
        <v>19432</v>
      </c>
      <c r="N7025">
        <v>8.6111111000000004E-2</v>
      </c>
      <c r="O7025">
        <v>5</v>
      </c>
      <c r="P7025">
        <v>403</v>
      </c>
      <c r="Q7025">
        <v>8</v>
      </c>
      <c r="R7025">
        <v>1</v>
      </c>
      <c r="S7025">
        <v>30</v>
      </c>
      <c r="T7025">
        <v>18</v>
      </c>
      <c r="U7025">
        <v>2</v>
      </c>
      <c r="V7025">
        <v>0</v>
      </c>
      <c r="W7025">
        <v>0.29108235853129277</v>
      </c>
      <c r="X7025">
        <v>6.8122606110154011</v>
      </c>
      <c r="Y7025">
        <v>9.9614239321384677</v>
      </c>
      <c r="Z7025">
        <v>0.21158427627692278</v>
      </c>
      <c r="AA7025">
        <v>35.206886183724542</v>
      </c>
      <c r="AB7025">
        <v>1.1233664079822434</v>
      </c>
      <c r="AC7025">
        <v>31.805554102382054</v>
      </c>
      <c r="AD7025">
        <v>0</v>
      </c>
      <c r="AE7025">
        <v>85.412157872050926</v>
      </c>
    </row>
    <row r="7026" spans="1:31" x14ac:dyDescent="0.3">
      <c r="A7026">
        <v>2687045</v>
      </c>
      <c r="B7026">
        <v>1</v>
      </c>
      <c r="C7026" t="s">
        <v>80</v>
      </c>
      <c r="D7026" t="s">
        <v>100</v>
      </c>
      <c r="E7026" t="s">
        <v>160</v>
      </c>
      <c r="F7026" t="s">
        <v>3527</v>
      </c>
      <c r="G7026" t="s">
        <v>134</v>
      </c>
      <c r="H7026" t="s">
        <v>135</v>
      </c>
      <c r="I7026" t="s">
        <v>136</v>
      </c>
      <c r="J7026" t="s">
        <v>137</v>
      </c>
      <c r="K7026" t="s">
        <v>138</v>
      </c>
      <c r="L7026" t="s">
        <v>19433</v>
      </c>
      <c r="M7026" t="s">
        <v>19434</v>
      </c>
      <c r="N7026">
        <v>0.47833333300000003</v>
      </c>
      <c r="O7026">
        <v>11</v>
      </c>
      <c r="P7026">
        <v>37</v>
      </c>
      <c r="Q7026">
        <v>67</v>
      </c>
      <c r="R7026">
        <v>85</v>
      </c>
      <c r="S7026">
        <v>14</v>
      </c>
      <c r="T7026">
        <v>40</v>
      </c>
      <c r="U7026">
        <v>0</v>
      </c>
      <c r="V7026">
        <v>1</v>
      </c>
      <c r="W7026">
        <v>2.1222636631441576</v>
      </c>
      <c r="X7026">
        <v>3.1588942242461799</v>
      </c>
      <c r="Y7026">
        <v>25.042105901098683</v>
      </c>
      <c r="Z7026">
        <v>33.783847217721529</v>
      </c>
      <c r="AA7026">
        <v>44.279972310934284</v>
      </c>
      <c r="AB7026">
        <v>23.415231201150412</v>
      </c>
      <c r="AC7026">
        <v>0</v>
      </c>
      <c r="AD7026">
        <v>4.7160785592690644</v>
      </c>
      <c r="AE7026">
        <v>136.51839307756433</v>
      </c>
    </row>
    <row r="7027" spans="1:31" x14ac:dyDescent="0.3">
      <c r="A7027">
        <v>2687116</v>
      </c>
      <c r="B7027">
        <v>1</v>
      </c>
      <c r="C7027" t="s">
        <v>80</v>
      </c>
      <c r="D7027" t="s">
        <v>83</v>
      </c>
      <c r="E7027" t="s">
        <v>145</v>
      </c>
      <c r="F7027" t="s">
        <v>19435</v>
      </c>
      <c r="G7027" t="s">
        <v>134</v>
      </c>
      <c r="H7027" t="s">
        <v>135</v>
      </c>
      <c r="I7027" t="s">
        <v>136</v>
      </c>
      <c r="J7027" t="s">
        <v>137</v>
      </c>
      <c r="K7027" t="s">
        <v>138</v>
      </c>
      <c r="L7027" t="s">
        <v>19436</v>
      </c>
      <c r="M7027" t="s">
        <v>19437</v>
      </c>
      <c r="N7027">
        <v>1.1172222220000001</v>
      </c>
      <c r="O7027">
        <v>0</v>
      </c>
      <c r="P7027">
        <v>2358</v>
      </c>
      <c r="Q7027">
        <v>0</v>
      </c>
      <c r="R7027">
        <v>0</v>
      </c>
      <c r="S7027">
        <v>9</v>
      </c>
      <c r="T7027">
        <v>380</v>
      </c>
      <c r="U7027">
        <v>6</v>
      </c>
      <c r="V7027">
        <v>14</v>
      </c>
      <c r="W7027">
        <v>0</v>
      </c>
      <c r="X7027">
        <v>528.91017157550425</v>
      </c>
      <c r="Y7027">
        <v>0</v>
      </c>
      <c r="Z7027">
        <v>0</v>
      </c>
      <c r="AA7027">
        <v>173.28190182700683</v>
      </c>
      <c r="AB7027">
        <v>488.85134917941946</v>
      </c>
      <c r="AC7027">
        <v>2155.2976313610661</v>
      </c>
      <c r="AD7027">
        <v>430.39022117229052</v>
      </c>
      <c r="AE7027">
        <v>3776.7312751152876</v>
      </c>
    </row>
    <row r="7028" spans="1:31" x14ac:dyDescent="0.3">
      <c r="A7028">
        <v>2687171</v>
      </c>
      <c r="B7028">
        <v>1</v>
      </c>
      <c r="C7028" t="s">
        <v>81</v>
      </c>
      <c r="D7028" t="s">
        <v>123</v>
      </c>
      <c r="E7028" t="s">
        <v>132</v>
      </c>
      <c r="F7028" t="s">
        <v>1488</v>
      </c>
      <c r="G7028" t="s">
        <v>134</v>
      </c>
      <c r="H7028" t="s">
        <v>135</v>
      </c>
      <c r="I7028" t="s">
        <v>136</v>
      </c>
      <c r="J7028" t="s">
        <v>137</v>
      </c>
      <c r="K7028" t="s">
        <v>138</v>
      </c>
      <c r="L7028" t="s">
        <v>19438</v>
      </c>
      <c r="M7028" t="s">
        <v>19439</v>
      </c>
      <c r="N7028">
        <v>0.388333333</v>
      </c>
      <c r="O7028">
        <v>3</v>
      </c>
      <c r="P7028">
        <v>217</v>
      </c>
      <c r="Q7028">
        <v>39</v>
      </c>
      <c r="R7028">
        <v>55</v>
      </c>
      <c r="S7028">
        <v>4</v>
      </c>
      <c r="T7028">
        <v>18</v>
      </c>
      <c r="U7028">
        <v>2</v>
      </c>
      <c r="V7028">
        <v>0</v>
      </c>
      <c r="W7028">
        <v>12.450771256788057</v>
      </c>
      <c r="X7028">
        <v>24.30615806970372</v>
      </c>
      <c r="Y7028">
        <v>71.364717598879821</v>
      </c>
      <c r="Z7028">
        <v>39.725351409988448</v>
      </c>
      <c r="AA7028">
        <v>1.399066113978209</v>
      </c>
      <c r="AB7028">
        <v>5.2052724502683825</v>
      </c>
      <c r="AC7028">
        <v>31.944252333333456</v>
      </c>
      <c r="AD7028">
        <v>0</v>
      </c>
      <c r="AE7028">
        <v>186.39558923294013</v>
      </c>
    </row>
    <row r="7029" spans="1:31" x14ac:dyDescent="0.3">
      <c r="A7029">
        <v>2687189</v>
      </c>
      <c r="B7029">
        <v>1</v>
      </c>
      <c r="C7029" t="s">
        <v>80</v>
      </c>
      <c r="D7029" t="s">
        <v>93</v>
      </c>
      <c r="E7029" t="s">
        <v>132</v>
      </c>
      <c r="F7029" t="s">
        <v>19440</v>
      </c>
      <c r="G7029" t="s">
        <v>134</v>
      </c>
      <c r="H7029" t="s">
        <v>135</v>
      </c>
      <c r="I7029" t="s">
        <v>136</v>
      </c>
      <c r="J7029" t="s">
        <v>137</v>
      </c>
      <c r="K7029" t="s">
        <v>138</v>
      </c>
      <c r="L7029" t="s">
        <v>19441</v>
      </c>
      <c r="M7029" t="s">
        <v>19442</v>
      </c>
      <c r="N7029">
        <v>1.2483333329999999</v>
      </c>
      <c r="O7029">
        <v>0</v>
      </c>
      <c r="P7029">
        <v>17</v>
      </c>
      <c r="Q7029">
        <v>3</v>
      </c>
      <c r="R7029">
        <v>68</v>
      </c>
      <c r="S7029">
        <v>0</v>
      </c>
      <c r="T7029">
        <v>23</v>
      </c>
      <c r="U7029">
        <v>0</v>
      </c>
      <c r="V7029">
        <v>0</v>
      </c>
      <c r="W7029">
        <v>0</v>
      </c>
      <c r="X7029">
        <v>9.0643071819819259</v>
      </c>
      <c r="Y7029">
        <v>5.6324218634886041</v>
      </c>
      <c r="Z7029">
        <v>289.79130883322352</v>
      </c>
      <c r="AA7029">
        <v>0</v>
      </c>
      <c r="AB7029">
        <v>100.166596477399</v>
      </c>
      <c r="AC7029">
        <v>0</v>
      </c>
      <c r="AD7029">
        <v>0</v>
      </c>
      <c r="AE7029">
        <v>404.65463435609308</v>
      </c>
    </row>
    <row r="7030" spans="1:31" x14ac:dyDescent="0.3">
      <c r="A7030">
        <v>2687385</v>
      </c>
      <c r="B7030">
        <v>1</v>
      </c>
      <c r="C7030" t="s">
        <v>80</v>
      </c>
      <c r="D7030" t="s">
        <v>97</v>
      </c>
      <c r="E7030" t="s">
        <v>160</v>
      </c>
      <c r="F7030" t="s">
        <v>18539</v>
      </c>
      <c r="G7030" t="s">
        <v>346</v>
      </c>
      <c r="H7030" t="s">
        <v>135</v>
      </c>
      <c r="I7030" t="s">
        <v>136</v>
      </c>
      <c r="J7030" t="s">
        <v>137</v>
      </c>
      <c r="K7030" t="s">
        <v>166</v>
      </c>
      <c r="L7030" t="s">
        <v>19443</v>
      </c>
      <c r="M7030" t="s">
        <v>19444</v>
      </c>
      <c r="N7030">
        <v>6.4061111110000004</v>
      </c>
      <c r="O7030">
        <v>1</v>
      </c>
      <c r="P7030">
        <v>3155</v>
      </c>
      <c r="Q7030">
        <v>0</v>
      </c>
      <c r="R7030">
        <v>46</v>
      </c>
      <c r="S7030">
        <v>0</v>
      </c>
      <c r="T7030">
        <v>303</v>
      </c>
      <c r="U7030">
        <v>1</v>
      </c>
      <c r="V7030">
        <v>0</v>
      </c>
      <c r="W7030">
        <v>39.456079942608191</v>
      </c>
      <c r="X7030">
        <v>3337.7095281430979</v>
      </c>
      <c r="Y7030">
        <v>0</v>
      </c>
      <c r="Z7030">
        <v>124.37871991502685</v>
      </c>
      <c r="AA7030">
        <v>0</v>
      </c>
      <c r="AB7030">
        <v>2456.5718345616629</v>
      </c>
      <c r="AC7030">
        <v>98.476435889369014</v>
      </c>
      <c r="AD7030">
        <v>0</v>
      </c>
      <c r="AE7030">
        <v>6056.5925984517644</v>
      </c>
    </row>
    <row r="7031" spans="1:31" x14ac:dyDescent="0.3">
      <c r="A7031">
        <v>2687466</v>
      </c>
      <c r="B7031">
        <v>1</v>
      </c>
      <c r="C7031" t="s">
        <v>80</v>
      </c>
      <c r="D7031" t="s">
        <v>95</v>
      </c>
      <c r="E7031" t="s">
        <v>160</v>
      </c>
      <c r="F7031" t="s">
        <v>856</v>
      </c>
      <c r="G7031" t="s">
        <v>134</v>
      </c>
      <c r="H7031" t="s">
        <v>135</v>
      </c>
      <c r="I7031" t="s">
        <v>136</v>
      </c>
      <c r="J7031" t="s">
        <v>137</v>
      </c>
      <c r="K7031" t="s">
        <v>138</v>
      </c>
      <c r="L7031" t="s">
        <v>19445</v>
      </c>
      <c r="M7031" t="s">
        <v>19446</v>
      </c>
      <c r="N7031">
        <v>0.29416666600000002</v>
      </c>
      <c r="O7031">
        <v>5</v>
      </c>
      <c r="P7031">
        <v>657</v>
      </c>
      <c r="Q7031">
        <v>25</v>
      </c>
      <c r="R7031">
        <v>11</v>
      </c>
      <c r="S7031">
        <v>33</v>
      </c>
      <c r="T7031">
        <v>49</v>
      </c>
      <c r="U7031">
        <v>0</v>
      </c>
      <c r="V7031">
        <v>0</v>
      </c>
      <c r="W7031">
        <v>1.4678094091744283</v>
      </c>
      <c r="X7031">
        <v>36.544001804234711</v>
      </c>
      <c r="Y7031">
        <v>22.056678444178967</v>
      </c>
      <c r="Z7031">
        <v>1.6884047305283405</v>
      </c>
      <c r="AA7031">
        <v>186.435909773291</v>
      </c>
      <c r="AB7031">
        <v>16.931246339067936</v>
      </c>
      <c r="AC7031">
        <v>0</v>
      </c>
      <c r="AD7031">
        <v>0</v>
      </c>
      <c r="AE7031">
        <v>265.12405050047539</v>
      </c>
    </row>
    <row r="7032" spans="1:31" x14ac:dyDescent="0.3">
      <c r="A7032">
        <v>2687471</v>
      </c>
      <c r="B7032">
        <v>1</v>
      </c>
      <c r="C7032" t="s">
        <v>81</v>
      </c>
      <c r="D7032" t="s">
        <v>118</v>
      </c>
      <c r="E7032" t="s">
        <v>160</v>
      </c>
      <c r="F7032" t="s">
        <v>3895</v>
      </c>
      <c r="G7032" t="s">
        <v>134</v>
      </c>
      <c r="H7032" t="s">
        <v>135</v>
      </c>
      <c r="I7032" t="s">
        <v>136</v>
      </c>
      <c r="J7032" t="s">
        <v>137</v>
      </c>
      <c r="K7032" t="s">
        <v>138</v>
      </c>
      <c r="L7032" t="s">
        <v>19447</v>
      </c>
      <c r="M7032" t="s">
        <v>19448</v>
      </c>
      <c r="N7032">
        <v>0.3725</v>
      </c>
      <c r="O7032">
        <v>5</v>
      </c>
      <c r="P7032">
        <v>1625</v>
      </c>
      <c r="Q7032">
        <v>226</v>
      </c>
      <c r="R7032">
        <v>164</v>
      </c>
      <c r="S7032">
        <v>35</v>
      </c>
      <c r="T7032">
        <v>166</v>
      </c>
      <c r="U7032">
        <v>1</v>
      </c>
      <c r="V7032">
        <v>1</v>
      </c>
      <c r="W7032">
        <v>0.41829686685749157</v>
      </c>
      <c r="X7032">
        <v>122.75457391968489</v>
      </c>
      <c r="Y7032">
        <v>267.21445105028613</v>
      </c>
      <c r="Z7032">
        <v>57.747966383015978</v>
      </c>
      <c r="AA7032">
        <v>88.965929714891502</v>
      </c>
      <c r="AB7032">
        <v>38.778503894630248</v>
      </c>
      <c r="AC7032">
        <v>2.4910019458147841</v>
      </c>
      <c r="AD7032">
        <v>0.28052798039185234</v>
      </c>
      <c r="AE7032">
        <v>578.65125175557296</v>
      </c>
    </row>
    <row r="7033" spans="1:31" x14ac:dyDescent="0.3">
      <c r="A7033">
        <v>2687512</v>
      </c>
      <c r="B7033">
        <v>1</v>
      </c>
      <c r="C7033" t="s">
        <v>80</v>
      </c>
      <c r="D7033" t="s">
        <v>83</v>
      </c>
      <c r="E7033" t="s">
        <v>244</v>
      </c>
      <c r="F7033" t="s">
        <v>19449</v>
      </c>
      <c r="G7033" t="s">
        <v>2479</v>
      </c>
      <c r="H7033" t="s">
        <v>187</v>
      </c>
      <c r="I7033" t="s">
        <v>136</v>
      </c>
      <c r="J7033" t="s">
        <v>137</v>
      </c>
      <c r="K7033" t="s">
        <v>138</v>
      </c>
      <c r="L7033" t="s">
        <v>19450</v>
      </c>
      <c r="M7033" t="s">
        <v>19451</v>
      </c>
      <c r="N7033">
        <v>0.57277777699999999</v>
      </c>
      <c r="O7033">
        <v>0</v>
      </c>
      <c r="P7033">
        <v>346</v>
      </c>
      <c r="Q7033">
        <v>0</v>
      </c>
      <c r="R7033">
        <v>0</v>
      </c>
      <c r="S7033">
        <v>0</v>
      </c>
      <c r="T7033">
        <v>12</v>
      </c>
      <c r="U7033">
        <v>0</v>
      </c>
      <c r="V7033">
        <v>0</v>
      </c>
      <c r="W7033">
        <v>0</v>
      </c>
      <c r="X7033">
        <v>39.854404722923952</v>
      </c>
      <c r="Y7033">
        <v>0</v>
      </c>
      <c r="Z7033">
        <v>0</v>
      </c>
      <c r="AA7033">
        <v>0</v>
      </c>
      <c r="AB7033">
        <v>3.1827774245656943</v>
      </c>
      <c r="AC7033">
        <v>0</v>
      </c>
      <c r="AD7033">
        <v>0</v>
      </c>
      <c r="AE7033">
        <v>43.037182147489645</v>
      </c>
    </row>
    <row r="7034" spans="1:31" x14ac:dyDescent="0.3">
      <c r="A7034">
        <v>2687560</v>
      </c>
      <c r="B7034">
        <v>1</v>
      </c>
      <c r="C7034" t="s">
        <v>80</v>
      </c>
      <c r="D7034" t="s">
        <v>100</v>
      </c>
      <c r="E7034" t="s">
        <v>160</v>
      </c>
      <c r="F7034" t="s">
        <v>19452</v>
      </c>
      <c r="G7034" t="s">
        <v>165</v>
      </c>
      <c r="H7034" t="s">
        <v>135</v>
      </c>
      <c r="I7034" t="s">
        <v>136</v>
      </c>
      <c r="J7034" t="s">
        <v>137</v>
      </c>
      <c r="K7034" t="s">
        <v>166</v>
      </c>
      <c r="L7034" t="s">
        <v>19453</v>
      </c>
      <c r="M7034" t="s">
        <v>19454</v>
      </c>
      <c r="N7034">
        <v>0.43916666599999998</v>
      </c>
      <c r="O7034">
        <v>11</v>
      </c>
      <c r="P7034">
        <v>10851</v>
      </c>
      <c r="Q7034">
        <v>3</v>
      </c>
      <c r="R7034">
        <v>168</v>
      </c>
      <c r="S7034">
        <v>22</v>
      </c>
      <c r="T7034">
        <v>801</v>
      </c>
      <c r="U7034">
        <v>2</v>
      </c>
      <c r="V7034">
        <v>2</v>
      </c>
      <c r="W7034">
        <v>14.278211388728755</v>
      </c>
      <c r="X7034">
        <v>542.8133646484082</v>
      </c>
      <c r="Y7034">
        <v>1.9270172461175639</v>
      </c>
      <c r="Z7034">
        <v>20.569760415787101</v>
      </c>
      <c r="AA7034">
        <v>115.24363303886987</v>
      </c>
      <c r="AB7034">
        <v>306.53379297358703</v>
      </c>
      <c r="AC7034">
        <v>120.35979485031426</v>
      </c>
      <c r="AD7034">
        <v>4.2098106049457336</v>
      </c>
      <c r="AE7034">
        <v>1125.9353851667586</v>
      </c>
    </row>
    <row r="7035" spans="1:31" x14ac:dyDescent="0.3">
      <c r="A7035">
        <v>2687745</v>
      </c>
      <c r="B7035">
        <v>1</v>
      </c>
      <c r="C7035" t="s">
        <v>80</v>
      </c>
      <c r="D7035" t="s">
        <v>95</v>
      </c>
      <c r="E7035" t="s">
        <v>160</v>
      </c>
      <c r="F7035" t="s">
        <v>19455</v>
      </c>
      <c r="G7035" t="s">
        <v>134</v>
      </c>
      <c r="H7035" t="s">
        <v>135</v>
      </c>
      <c r="I7035" t="s">
        <v>136</v>
      </c>
      <c r="J7035" t="s">
        <v>137</v>
      </c>
      <c r="K7035" t="s">
        <v>138</v>
      </c>
      <c r="L7035" t="s">
        <v>3244</v>
      </c>
      <c r="M7035" t="s">
        <v>19456</v>
      </c>
      <c r="N7035">
        <v>0.29666666600000002</v>
      </c>
      <c r="O7035">
        <v>0</v>
      </c>
      <c r="P7035">
        <v>3660</v>
      </c>
      <c r="Q7035">
        <v>0</v>
      </c>
      <c r="R7035">
        <v>0</v>
      </c>
      <c r="S7035">
        <v>4</v>
      </c>
      <c r="T7035">
        <v>185</v>
      </c>
      <c r="U7035">
        <v>0</v>
      </c>
      <c r="V7035">
        <v>0</v>
      </c>
      <c r="W7035">
        <v>0</v>
      </c>
      <c r="X7035">
        <v>201.26182749958519</v>
      </c>
      <c r="Y7035">
        <v>0</v>
      </c>
      <c r="Z7035">
        <v>0</v>
      </c>
      <c r="AA7035">
        <v>125.01346792546735</v>
      </c>
      <c r="AB7035">
        <v>81.404335601178587</v>
      </c>
      <c r="AC7035">
        <v>0</v>
      </c>
      <c r="AD7035">
        <v>0</v>
      </c>
      <c r="AE7035">
        <v>407.67963102623116</v>
      </c>
    </row>
    <row r="7036" spans="1:31" x14ac:dyDescent="0.3">
      <c r="A7036">
        <v>2687978</v>
      </c>
      <c r="B7036">
        <v>1</v>
      </c>
      <c r="C7036" t="s">
        <v>80</v>
      </c>
      <c r="D7036" t="s">
        <v>108</v>
      </c>
      <c r="E7036" t="s">
        <v>160</v>
      </c>
      <c r="F7036" t="s">
        <v>3445</v>
      </c>
      <c r="G7036" t="s">
        <v>134</v>
      </c>
      <c r="H7036" t="s">
        <v>135</v>
      </c>
      <c r="I7036" t="s">
        <v>136</v>
      </c>
      <c r="J7036" t="s">
        <v>137</v>
      </c>
      <c r="K7036" t="s">
        <v>138</v>
      </c>
      <c r="L7036" t="s">
        <v>19457</v>
      </c>
      <c r="M7036" t="s">
        <v>19458</v>
      </c>
      <c r="N7036">
        <v>0.105555555</v>
      </c>
      <c r="O7036">
        <v>0</v>
      </c>
      <c r="P7036">
        <v>1919</v>
      </c>
      <c r="Q7036">
        <v>4</v>
      </c>
      <c r="R7036">
        <v>903</v>
      </c>
      <c r="S7036">
        <v>11</v>
      </c>
      <c r="T7036">
        <v>504</v>
      </c>
      <c r="U7036">
        <v>2</v>
      </c>
      <c r="V7036">
        <v>0</v>
      </c>
      <c r="W7036">
        <v>0</v>
      </c>
      <c r="X7036">
        <v>35.034262556190875</v>
      </c>
      <c r="Y7036">
        <v>1.5196285450045413</v>
      </c>
      <c r="Z7036">
        <v>149.12450447223949</v>
      </c>
      <c r="AA7036">
        <v>14.514829401348244</v>
      </c>
      <c r="AB7036">
        <v>49.165616229414582</v>
      </c>
      <c r="AC7036">
        <v>7.9986701389587678</v>
      </c>
      <c r="AD7036">
        <v>0</v>
      </c>
      <c r="AE7036">
        <v>257.35751134315649</v>
      </c>
    </row>
    <row r="7037" spans="1:31" x14ac:dyDescent="0.3">
      <c r="A7037">
        <v>2687979</v>
      </c>
      <c r="B7037">
        <v>1</v>
      </c>
      <c r="C7037" t="s">
        <v>81</v>
      </c>
      <c r="D7037" t="s">
        <v>121</v>
      </c>
      <c r="E7037" t="s">
        <v>160</v>
      </c>
      <c r="F7037" t="s">
        <v>4567</v>
      </c>
      <c r="G7037" t="s">
        <v>134</v>
      </c>
      <c r="H7037" t="s">
        <v>135</v>
      </c>
      <c r="I7037" t="s">
        <v>136</v>
      </c>
      <c r="J7037" t="s">
        <v>137</v>
      </c>
      <c r="K7037" t="s">
        <v>138</v>
      </c>
      <c r="L7037" t="s">
        <v>19459</v>
      </c>
      <c r="M7037" t="s">
        <v>19460</v>
      </c>
      <c r="N7037">
        <v>0.70138888799999999</v>
      </c>
      <c r="O7037">
        <v>3</v>
      </c>
      <c r="P7037">
        <v>1254</v>
      </c>
      <c r="Q7037">
        <v>0</v>
      </c>
      <c r="R7037">
        <v>58</v>
      </c>
      <c r="S7037">
        <v>3</v>
      </c>
      <c r="T7037">
        <v>64</v>
      </c>
      <c r="U7037">
        <v>0</v>
      </c>
      <c r="V7037">
        <v>0</v>
      </c>
      <c r="W7037">
        <v>0.33583133802249998</v>
      </c>
      <c r="X7037">
        <v>81.127440484629489</v>
      </c>
      <c r="Y7037">
        <v>0</v>
      </c>
      <c r="Z7037">
        <v>8.0322628750835623</v>
      </c>
      <c r="AA7037">
        <v>4.6530079332602634</v>
      </c>
      <c r="AB7037">
        <v>10.374322693421545</v>
      </c>
      <c r="AC7037">
        <v>0</v>
      </c>
      <c r="AD7037">
        <v>0</v>
      </c>
      <c r="AE7037">
        <v>104.52286532441737</v>
      </c>
    </row>
    <row r="7038" spans="1:31" x14ac:dyDescent="0.3">
      <c r="A7038">
        <v>2687985</v>
      </c>
      <c r="B7038">
        <v>1</v>
      </c>
      <c r="C7038" t="s">
        <v>81</v>
      </c>
      <c r="D7038" t="s">
        <v>121</v>
      </c>
      <c r="E7038" t="s">
        <v>132</v>
      </c>
      <c r="F7038" t="s">
        <v>19461</v>
      </c>
      <c r="G7038" t="s">
        <v>134</v>
      </c>
      <c r="H7038" t="s">
        <v>135</v>
      </c>
      <c r="I7038" t="s">
        <v>136</v>
      </c>
      <c r="J7038" t="s">
        <v>137</v>
      </c>
      <c r="K7038" t="s">
        <v>138</v>
      </c>
      <c r="L7038" t="s">
        <v>19462</v>
      </c>
      <c r="M7038" t="s">
        <v>19463</v>
      </c>
      <c r="N7038">
        <v>0.87166666599999998</v>
      </c>
      <c r="O7038">
        <v>3</v>
      </c>
      <c r="P7038">
        <v>993</v>
      </c>
      <c r="Q7038">
        <v>1</v>
      </c>
      <c r="R7038">
        <v>40</v>
      </c>
      <c r="S7038">
        <v>1</v>
      </c>
      <c r="T7038">
        <v>68</v>
      </c>
      <c r="U7038">
        <v>0</v>
      </c>
      <c r="V7038">
        <v>0</v>
      </c>
      <c r="W7038">
        <v>0.45242996450249995</v>
      </c>
      <c r="X7038">
        <v>85.311135884202571</v>
      </c>
      <c r="Y7038">
        <v>0.39644657816043799</v>
      </c>
      <c r="Z7038">
        <v>7.8193813585157645</v>
      </c>
      <c r="AA7038">
        <v>0.53286330528498593</v>
      </c>
      <c r="AB7038">
        <v>15.852465366204171</v>
      </c>
      <c r="AC7038">
        <v>0</v>
      </c>
      <c r="AD7038">
        <v>0</v>
      </c>
      <c r="AE7038">
        <v>110.36472245687044</v>
      </c>
    </row>
    <row r="7039" spans="1:31" x14ac:dyDescent="0.3">
      <c r="A7039">
        <v>2688009</v>
      </c>
      <c r="B7039">
        <v>1</v>
      </c>
      <c r="C7039" t="s">
        <v>80</v>
      </c>
      <c r="D7039" t="s">
        <v>107</v>
      </c>
      <c r="E7039" t="s">
        <v>160</v>
      </c>
      <c r="F7039" t="s">
        <v>12927</v>
      </c>
      <c r="G7039" t="s">
        <v>134</v>
      </c>
      <c r="H7039" t="s">
        <v>135</v>
      </c>
      <c r="I7039" t="s">
        <v>136</v>
      </c>
      <c r="J7039" t="s">
        <v>137</v>
      </c>
      <c r="K7039" t="s">
        <v>138</v>
      </c>
      <c r="L7039" t="s">
        <v>19464</v>
      </c>
      <c r="M7039" t="s">
        <v>19465</v>
      </c>
      <c r="N7039">
        <v>7.6388888000000002E-2</v>
      </c>
      <c r="O7039">
        <v>11</v>
      </c>
      <c r="P7039">
        <v>9588</v>
      </c>
      <c r="Q7039">
        <v>22</v>
      </c>
      <c r="R7039">
        <v>91</v>
      </c>
      <c r="S7039">
        <v>28</v>
      </c>
      <c r="T7039">
        <v>598</v>
      </c>
      <c r="U7039">
        <v>0</v>
      </c>
      <c r="V7039">
        <v>11</v>
      </c>
      <c r="W7039">
        <v>7.6954941747475019</v>
      </c>
      <c r="X7039">
        <v>94.467406797598912</v>
      </c>
      <c r="Y7039">
        <v>2.0290418949178131</v>
      </c>
      <c r="Z7039">
        <v>8.990372080828303</v>
      </c>
      <c r="AA7039">
        <v>22.357129717021369</v>
      </c>
      <c r="AB7039">
        <v>37.428587356962865</v>
      </c>
      <c r="AC7039">
        <v>0</v>
      </c>
      <c r="AD7039">
        <v>3.1859609028083224</v>
      </c>
      <c r="AE7039">
        <v>176.1539929248851</v>
      </c>
    </row>
    <row r="7040" spans="1:31" x14ac:dyDescent="0.3">
      <c r="A7040">
        <v>2688014</v>
      </c>
      <c r="B7040">
        <v>1</v>
      </c>
      <c r="C7040" t="s">
        <v>80</v>
      </c>
      <c r="D7040" t="s">
        <v>98</v>
      </c>
      <c r="E7040" t="s">
        <v>160</v>
      </c>
      <c r="F7040" t="s">
        <v>19466</v>
      </c>
      <c r="G7040" t="s">
        <v>134</v>
      </c>
      <c r="H7040" t="s">
        <v>135</v>
      </c>
      <c r="I7040" t="s">
        <v>136</v>
      </c>
      <c r="J7040" t="s">
        <v>137</v>
      </c>
      <c r="K7040" t="s">
        <v>138</v>
      </c>
      <c r="L7040" t="s">
        <v>19467</v>
      </c>
      <c r="M7040" t="s">
        <v>19468</v>
      </c>
      <c r="N7040">
        <v>0.1225</v>
      </c>
      <c r="O7040">
        <v>0</v>
      </c>
      <c r="P7040">
        <v>3230</v>
      </c>
      <c r="Q7040">
        <v>11</v>
      </c>
      <c r="R7040">
        <v>743</v>
      </c>
      <c r="S7040">
        <v>23</v>
      </c>
      <c r="T7040">
        <v>846</v>
      </c>
      <c r="U7040">
        <v>3</v>
      </c>
      <c r="V7040">
        <v>0</v>
      </c>
      <c r="W7040">
        <v>0</v>
      </c>
      <c r="X7040">
        <v>55.888733688389479</v>
      </c>
      <c r="Y7040">
        <v>4.847733145680075</v>
      </c>
      <c r="Z7040">
        <v>83.736664982997297</v>
      </c>
      <c r="AA7040">
        <v>39.156112716103387</v>
      </c>
      <c r="AB7040">
        <v>61.124622872653447</v>
      </c>
      <c r="AC7040">
        <v>29.961660058814498</v>
      </c>
      <c r="AD7040">
        <v>0</v>
      </c>
      <c r="AE7040">
        <v>274.71552746463817</v>
      </c>
    </row>
    <row r="7041" spans="1:31" x14ac:dyDescent="0.3">
      <c r="A7041">
        <v>2688109</v>
      </c>
      <c r="B7041">
        <v>1</v>
      </c>
      <c r="C7041" t="s">
        <v>81</v>
      </c>
      <c r="D7041" t="s">
        <v>112</v>
      </c>
      <c r="E7041" t="s">
        <v>141</v>
      </c>
      <c r="F7041" t="s">
        <v>19469</v>
      </c>
      <c r="G7041" t="s">
        <v>134</v>
      </c>
      <c r="H7041" t="s">
        <v>135</v>
      </c>
      <c r="I7041" t="s">
        <v>136</v>
      </c>
      <c r="J7041" t="s">
        <v>137</v>
      </c>
      <c r="K7041" t="s">
        <v>138</v>
      </c>
      <c r="L7041" t="s">
        <v>19470</v>
      </c>
      <c r="M7041" t="s">
        <v>19471</v>
      </c>
      <c r="N7041">
        <v>0.338888888</v>
      </c>
      <c r="O7041">
        <v>2</v>
      </c>
      <c r="P7041">
        <v>2319</v>
      </c>
      <c r="Q7041">
        <v>336</v>
      </c>
      <c r="R7041">
        <v>259</v>
      </c>
      <c r="S7041">
        <v>25</v>
      </c>
      <c r="T7041">
        <v>287</v>
      </c>
      <c r="U7041">
        <v>1</v>
      </c>
      <c r="V7041">
        <v>1</v>
      </c>
      <c r="W7041">
        <v>6.9553515566666682E-2</v>
      </c>
      <c r="X7041">
        <v>148.97006783961228</v>
      </c>
      <c r="Y7041">
        <v>364.16400704070372</v>
      </c>
      <c r="Z7041">
        <v>129.39159429881315</v>
      </c>
      <c r="AA7041">
        <v>20.345110371503242</v>
      </c>
      <c r="AB7041">
        <v>52.562620314137121</v>
      </c>
      <c r="AC7041">
        <v>53.502986680977784</v>
      </c>
      <c r="AD7041">
        <v>9.317856935199389</v>
      </c>
      <c r="AE7041">
        <v>778.32379699651335</v>
      </c>
    </row>
    <row r="7042" spans="1:31" x14ac:dyDescent="0.3">
      <c r="A7042">
        <v>2688255</v>
      </c>
      <c r="B7042">
        <v>1</v>
      </c>
      <c r="C7042" t="s">
        <v>80</v>
      </c>
      <c r="D7042" t="s">
        <v>85</v>
      </c>
      <c r="E7042" t="s">
        <v>428</v>
      </c>
      <c r="F7042" t="s">
        <v>19472</v>
      </c>
      <c r="G7042" t="s">
        <v>186</v>
      </c>
      <c r="H7042" t="s">
        <v>187</v>
      </c>
      <c r="I7042" t="s">
        <v>136</v>
      </c>
      <c r="J7042" t="s">
        <v>137</v>
      </c>
      <c r="K7042" t="s">
        <v>138</v>
      </c>
      <c r="L7042" t="s">
        <v>19473</v>
      </c>
      <c r="M7042" t="s">
        <v>19474</v>
      </c>
      <c r="N7042">
        <v>0.98666666599999997</v>
      </c>
      <c r="O7042">
        <v>0</v>
      </c>
      <c r="P7042">
        <v>140</v>
      </c>
      <c r="Q7042">
        <v>0</v>
      </c>
      <c r="R7042">
        <v>0</v>
      </c>
      <c r="S7042">
        <v>0</v>
      </c>
      <c r="T7042">
        <v>9</v>
      </c>
      <c r="U7042">
        <v>0</v>
      </c>
      <c r="V7042">
        <v>0</v>
      </c>
      <c r="W7042">
        <v>0</v>
      </c>
      <c r="X7042">
        <v>26.859892696526263</v>
      </c>
      <c r="Y7042">
        <v>0</v>
      </c>
      <c r="Z7042">
        <v>0</v>
      </c>
      <c r="AA7042">
        <v>0</v>
      </c>
      <c r="AB7042">
        <v>16.768855140654818</v>
      </c>
      <c r="AC7042">
        <v>0</v>
      </c>
      <c r="AD7042">
        <v>0</v>
      </c>
      <c r="AE7042">
        <v>43.628747837181081</v>
      </c>
    </row>
    <row r="7043" spans="1:31" x14ac:dyDescent="0.3">
      <c r="A7043">
        <v>2688693</v>
      </c>
      <c r="B7043">
        <v>1</v>
      </c>
      <c r="C7043" t="s">
        <v>81</v>
      </c>
      <c r="D7043" t="s">
        <v>120</v>
      </c>
      <c r="E7043" t="s">
        <v>160</v>
      </c>
      <c r="F7043" t="s">
        <v>9736</v>
      </c>
      <c r="G7043" t="s">
        <v>134</v>
      </c>
      <c r="H7043" t="s">
        <v>135</v>
      </c>
      <c r="I7043" t="s">
        <v>136</v>
      </c>
      <c r="J7043" t="s">
        <v>137</v>
      </c>
      <c r="K7043" t="s">
        <v>138</v>
      </c>
      <c r="L7043" t="s">
        <v>19475</v>
      </c>
      <c r="M7043" t="s">
        <v>19476</v>
      </c>
      <c r="N7043">
        <v>0.59583333299999997</v>
      </c>
      <c r="O7043">
        <v>7</v>
      </c>
      <c r="P7043">
        <v>1221</v>
      </c>
      <c r="Q7043">
        <v>117</v>
      </c>
      <c r="R7043">
        <v>67</v>
      </c>
      <c r="S7043">
        <v>21</v>
      </c>
      <c r="T7043">
        <v>69</v>
      </c>
      <c r="U7043">
        <v>2</v>
      </c>
      <c r="V7043">
        <v>0</v>
      </c>
      <c r="W7043">
        <v>0.71075145723754796</v>
      </c>
      <c r="X7043">
        <v>101.56161200692117</v>
      </c>
      <c r="Y7043">
        <v>270.32486190055323</v>
      </c>
      <c r="Z7043">
        <v>128.04840273695768</v>
      </c>
      <c r="AA7043">
        <v>54.59151119585438</v>
      </c>
      <c r="AB7043">
        <v>18.053345708580686</v>
      </c>
      <c r="AC7043">
        <v>29.434377393902906</v>
      </c>
      <c r="AD7043">
        <v>0</v>
      </c>
      <c r="AE7043">
        <v>602.72486240000762</v>
      </c>
    </row>
    <row r="7044" spans="1:31" x14ac:dyDescent="0.3">
      <c r="A7044">
        <v>2688707</v>
      </c>
      <c r="B7044">
        <v>1</v>
      </c>
      <c r="C7044" t="s">
        <v>81</v>
      </c>
      <c r="D7044" t="s">
        <v>118</v>
      </c>
      <c r="E7044" t="s">
        <v>141</v>
      </c>
      <c r="F7044" t="s">
        <v>142</v>
      </c>
      <c r="G7044" t="s">
        <v>134</v>
      </c>
      <c r="H7044" t="s">
        <v>135</v>
      </c>
      <c r="I7044" t="s">
        <v>136</v>
      </c>
      <c r="J7044" t="s">
        <v>137</v>
      </c>
      <c r="K7044" t="s">
        <v>138</v>
      </c>
      <c r="L7044" t="s">
        <v>19477</v>
      </c>
      <c r="M7044" t="s">
        <v>19478</v>
      </c>
      <c r="N7044">
        <v>9.7222221999999997E-2</v>
      </c>
      <c r="O7044">
        <v>17</v>
      </c>
      <c r="P7044">
        <v>1156</v>
      </c>
      <c r="Q7044">
        <v>202</v>
      </c>
      <c r="R7044">
        <v>87</v>
      </c>
      <c r="S7044">
        <v>30</v>
      </c>
      <c r="T7044">
        <v>89</v>
      </c>
      <c r="U7044">
        <v>0</v>
      </c>
      <c r="V7044">
        <v>0</v>
      </c>
      <c r="W7044">
        <v>0.32471356508150001</v>
      </c>
      <c r="X7044">
        <v>15.888026007791893</v>
      </c>
      <c r="Y7044">
        <v>96.437357639506331</v>
      </c>
      <c r="Z7044">
        <v>10.153348241480527</v>
      </c>
      <c r="AA7044">
        <v>7.4191989351748351</v>
      </c>
      <c r="AB7044">
        <v>3.8278133686247879</v>
      </c>
      <c r="AC7044">
        <v>0</v>
      </c>
      <c r="AD7044">
        <v>0</v>
      </c>
      <c r="AE7044">
        <v>134.05045775765987</v>
      </c>
    </row>
    <row r="7045" spans="1:31" x14ac:dyDescent="0.3">
      <c r="A7045">
        <v>2688763</v>
      </c>
      <c r="B7045">
        <v>1</v>
      </c>
      <c r="C7045" t="s">
        <v>80</v>
      </c>
      <c r="D7045" t="s">
        <v>100</v>
      </c>
      <c r="E7045" t="s">
        <v>160</v>
      </c>
      <c r="F7045" t="s">
        <v>19479</v>
      </c>
      <c r="G7045" t="s">
        <v>134</v>
      </c>
      <c r="H7045" t="s">
        <v>135</v>
      </c>
      <c r="I7045" t="s">
        <v>136</v>
      </c>
      <c r="J7045" t="s">
        <v>137</v>
      </c>
      <c r="K7045" t="s">
        <v>138</v>
      </c>
      <c r="L7045" t="s">
        <v>19480</v>
      </c>
      <c r="M7045" t="s">
        <v>19481</v>
      </c>
      <c r="N7045">
        <v>0.277777777</v>
      </c>
      <c r="O7045">
        <v>4</v>
      </c>
      <c r="P7045">
        <v>9028</v>
      </c>
      <c r="Q7045">
        <v>4</v>
      </c>
      <c r="R7045">
        <v>83</v>
      </c>
      <c r="S7045">
        <v>10</v>
      </c>
      <c r="T7045">
        <v>670</v>
      </c>
      <c r="U7045">
        <v>0</v>
      </c>
      <c r="V7045">
        <v>0</v>
      </c>
      <c r="W7045">
        <v>9.2363504242411434</v>
      </c>
      <c r="X7045">
        <v>350.81894658690589</v>
      </c>
      <c r="Y7045">
        <v>18.911691833494036</v>
      </c>
      <c r="Z7045">
        <v>19.218324286339694</v>
      </c>
      <c r="AA7045">
        <v>41.69574662899759</v>
      </c>
      <c r="AB7045">
        <v>166.25452538656705</v>
      </c>
      <c r="AC7045">
        <v>0</v>
      </c>
      <c r="AD7045">
        <v>0</v>
      </c>
      <c r="AE7045">
        <v>606.1355851465454</v>
      </c>
    </row>
    <row r="7046" spans="1:31" x14ac:dyDescent="0.3">
      <c r="A7046">
        <v>2688819</v>
      </c>
      <c r="B7046">
        <v>1</v>
      </c>
      <c r="C7046" t="s">
        <v>81</v>
      </c>
      <c r="D7046" t="s">
        <v>120</v>
      </c>
      <c r="E7046" t="s">
        <v>160</v>
      </c>
      <c r="F7046" t="s">
        <v>1433</v>
      </c>
      <c r="G7046" t="s">
        <v>134</v>
      </c>
      <c r="H7046" t="s">
        <v>135</v>
      </c>
      <c r="I7046" t="s">
        <v>136</v>
      </c>
      <c r="J7046" t="s">
        <v>137</v>
      </c>
      <c r="K7046" t="s">
        <v>138</v>
      </c>
      <c r="L7046" t="s">
        <v>19482</v>
      </c>
      <c r="M7046" t="s">
        <v>19483</v>
      </c>
      <c r="N7046">
        <v>0.134722222</v>
      </c>
      <c r="O7046">
        <v>5</v>
      </c>
      <c r="P7046">
        <v>1835</v>
      </c>
      <c r="Q7046">
        <v>79</v>
      </c>
      <c r="R7046">
        <v>104</v>
      </c>
      <c r="S7046">
        <v>15</v>
      </c>
      <c r="T7046">
        <v>204</v>
      </c>
      <c r="U7046">
        <v>4</v>
      </c>
      <c r="V7046">
        <v>1</v>
      </c>
      <c r="W7046">
        <v>1.6211076292518753</v>
      </c>
      <c r="X7046">
        <v>38.832233875245031</v>
      </c>
      <c r="Y7046">
        <v>7.3414285245504338</v>
      </c>
      <c r="Z7046">
        <v>6.6515579198372707</v>
      </c>
      <c r="AA7046">
        <v>7.7078676658000962</v>
      </c>
      <c r="AB7046">
        <v>14.774371210312525</v>
      </c>
      <c r="AC7046">
        <v>42.861903298738127</v>
      </c>
      <c r="AD7046">
        <v>0.1537525198278922</v>
      </c>
      <c r="AE7046">
        <v>119.94422264356325</v>
      </c>
    </row>
    <row r="7047" spans="1:31" x14ac:dyDescent="0.3">
      <c r="A7047">
        <v>2688838</v>
      </c>
      <c r="B7047">
        <v>1</v>
      </c>
      <c r="C7047" t="s">
        <v>80</v>
      </c>
      <c r="D7047" t="s">
        <v>82</v>
      </c>
      <c r="E7047" t="s">
        <v>145</v>
      </c>
      <c r="F7047" t="s">
        <v>19484</v>
      </c>
      <c r="G7047" t="s">
        <v>409</v>
      </c>
      <c r="H7047" t="s">
        <v>135</v>
      </c>
      <c r="I7047" t="s">
        <v>136</v>
      </c>
      <c r="J7047" t="s">
        <v>137</v>
      </c>
      <c r="K7047" t="s">
        <v>138</v>
      </c>
      <c r="L7047" t="s">
        <v>19485</v>
      </c>
      <c r="M7047" t="s">
        <v>19486</v>
      </c>
      <c r="N7047">
        <v>9.2499999999999999E-2</v>
      </c>
      <c r="O7047">
        <v>0</v>
      </c>
      <c r="P7047">
        <v>1484</v>
      </c>
      <c r="Q7047">
        <v>0</v>
      </c>
      <c r="R7047">
        <v>0</v>
      </c>
      <c r="S7047">
        <v>0</v>
      </c>
      <c r="T7047">
        <v>109</v>
      </c>
      <c r="U7047">
        <v>0</v>
      </c>
      <c r="V7047">
        <v>0</v>
      </c>
      <c r="W7047">
        <v>0</v>
      </c>
      <c r="X7047">
        <v>29.573607971967352</v>
      </c>
      <c r="Y7047">
        <v>0</v>
      </c>
      <c r="Z7047">
        <v>0</v>
      </c>
      <c r="AA7047">
        <v>0</v>
      </c>
      <c r="AB7047">
        <v>7.6612966963307727</v>
      </c>
      <c r="AC7047">
        <v>0</v>
      </c>
      <c r="AD7047">
        <v>0</v>
      </c>
      <c r="AE7047">
        <v>37.234904668298128</v>
      </c>
    </row>
    <row r="7048" spans="1:31" x14ac:dyDescent="0.3">
      <c r="A7048">
        <v>2690796</v>
      </c>
      <c r="B7048">
        <v>1</v>
      </c>
      <c r="C7048" t="s">
        <v>81</v>
      </c>
      <c r="D7048" t="s">
        <v>123</v>
      </c>
      <c r="E7048" t="s">
        <v>145</v>
      </c>
      <c r="F7048" t="s">
        <v>19487</v>
      </c>
      <c r="G7048" t="s">
        <v>134</v>
      </c>
      <c r="H7048" t="s">
        <v>135</v>
      </c>
      <c r="I7048" t="s">
        <v>136</v>
      </c>
      <c r="J7048" t="s">
        <v>137</v>
      </c>
      <c r="K7048" t="s">
        <v>138</v>
      </c>
      <c r="L7048" t="s">
        <v>19488</v>
      </c>
      <c r="M7048" t="s">
        <v>8315</v>
      </c>
      <c r="N7048">
        <v>0.49166666599999997</v>
      </c>
      <c r="O7048">
        <v>14</v>
      </c>
      <c r="P7048">
        <v>32</v>
      </c>
      <c r="Q7048">
        <v>209</v>
      </c>
      <c r="R7048">
        <v>268</v>
      </c>
      <c r="S7048">
        <v>39</v>
      </c>
      <c r="T7048">
        <v>38</v>
      </c>
      <c r="U7048">
        <v>0</v>
      </c>
      <c r="V7048">
        <v>0</v>
      </c>
      <c r="W7048">
        <v>3.4055985156949604</v>
      </c>
      <c r="X7048">
        <v>4.6843706031814971</v>
      </c>
      <c r="Y7048">
        <v>67.452851174563975</v>
      </c>
      <c r="Z7048">
        <v>59.974185321092975</v>
      </c>
      <c r="AA7048">
        <v>7.743636490974553</v>
      </c>
      <c r="AB7048">
        <v>37.160900704364018</v>
      </c>
      <c r="AC7048">
        <v>0</v>
      </c>
      <c r="AD7048">
        <v>0</v>
      </c>
      <c r="AE7048">
        <v>180.42154280987197</v>
      </c>
    </row>
    <row r="7049" spans="1:31" x14ac:dyDescent="0.3">
      <c r="A7049">
        <v>2688721</v>
      </c>
      <c r="B7049">
        <v>1</v>
      </c>
      <c r="C7049" t="s">
        <v>80</v>
      </c>
      <c r="D7049" t="s">
        <v>84</v>
      </c>
      <c r="E7049" t="s">
        <v>244</v>
      </c>
      <c r="F7049" t="s">
        <v>945</v>
      </c>
      <c r="G7049" t="s">
        <v>346</v>
      </c>
      <c r="H7049" t="s">
        <v>187</v>
      </c>
      <c r="I7049" t="s">
        <v>136</v>
      </c>
      <c r="J7049" t="s">
        <v>137</v>
      </c>
      <c r="K7049" t="s">
        <v>166</v>
      </c>
      <c r="L7049" t="s">
        <v>19489</v>
      </c>
      <c r="M7049" t="s">
        <v>19490</v>
      </c>
      <c r="N7049">
        <v>7.1377777770000002</v>
      </c>
      <c r="O7049">
        <v>0</v>
      </c>
      <c r="P7049">
        <v>961</v>
      </c>
      <c r="Q7049">
        <v>0</v>
      </c>
      <c r="R7049">
        <v>0</v>
      </c>
      <c r="S7049">
        <v>0</v>
      </c>
      <c r="T7049">
        <v>67</v>
      </c>
      <c r="U7049">
        <v>0</v>
      </c>
      <c r="V7049">
        <v>0</v>
      </c>
      <c r="W7049">
        <v>0</v>
      </c>
      <c r="X7049">
        <v>1257.5864612086616</v>
      </c>
      <c r="Y7049">
        <v>0</v>
      </c>
      <c r="Z7049">
        <v>0</v>
      </c>
      <c r="AA7049">
        <v>0</v>
      </c>
      <c r="AB7049">
        <v>277.47652774359528</v>
      </c>
      <c r="AC7049">
        <v>0</v>
      </c>
      <c r="AD7049">
        <v>0</v>
      </c>
      <c r="AE7049">
        <v>1535.062988952257</v>
      </c>
    </row>
    <row r="7050" spans="1:31" x14ac:dyDescent="0.3">
      <c r="A7050">
        <v>2688782</v>
      </c>
      <c r="B7050">
        <v>1</v>
      </c>
      <c r="C7050" t="s">
        <v>81</v>
      </c>
      <c r="D7050" t="s">
        <v>128</v>
      </c>
      <c r="E7050" t="s">
        <v>145</v>
      </c>
      <c r="F7050" t="s">
        <v>4917</v>
      </c>
      <c r="G7050" t="s">
        <v>346</v>
      </c>
      <c r="H7050" t="s">
        <v>135</v>
      </c>
      <c r="I7050" t="s">
        <v>136</v>
      </c>
      <c r="J7050" t="s">
        <v>137</v>
      </c>
      <c r="K7050" t="s">
        <v>166</v>
      </c>
      <c r="L7050" t="s">
        <v>19491</v>
      </c>
      <c r="M7050" t="s">
        <v>19492</v>
      </c>
      <c r="N7050">
        <v>6.9177777770000004</v>
      </c>
      <c r="O7050">
        <v>0</v>
      </c>
      <c r="P7050">
        <v>2994</v>
      </c>
      <c r="Q7050">
        <v>0</v>
      </c>
      <c r="R7050">
        <v>4</v>
      </c>
      <c r="S7050">
        <v>1</v>
      </c>
      <c r="T7050">
        <v>168</v>
      </c>
      <c r="U7050">
        <v>0</v>
      </c>
      <c r="V7050">
        <v>0</v>
      </c>
      <c r="W7050">
        <v>0</v>
      </c>
      <c r="X7050">
        <v>4468.8834781168316</v>
      </c>
      <c r="Y7050">
        <v>0</v>
      </c>
      <c r="Z7050">
        <v>13.180957437041412</v>
      </c>
      <c r="AA7050">
        <v>9.6913516369172754</v>
      </c>
      <c r="AB7050">
        <v>793.85033375467117</v>
      </c>
      <c r="AC7050">
        <v>0</v>
      </c>
      <c r="AD7050">
        <v>0</v>
      </c>
      <c r="AE7050">
        <v>5285.606120945462</v>
      </c>
    </row>
    <row r="7051" spans="1:31" x14ac:dyDescent="0.3">
      <c r="A7051">
        <v>2688900</v>
      </c>
      <c r="B7051">
        <v>1</v>
      </c>
      <c r="C7051" t="s">
        <v>80</v>
      </c>
      <c r="D7051" t="s">
        <v>103</v>
      </c>
      <c r="E7051" t="s">
        <v>141</v>
      </c>
      <c r="F7051" t="s">
        <v>529</v>
      </c>
      <c r="G7051" t="s">
        <v>134</v>
      </c>
      <c r="H7051" t="s">
        <v>135</v>
      </c>
      <c r="I7051" t="s">
        <v>136</v>
      </c>
      <c r="J7051" t="s">
        <v>137</v>
      </c>
      <c r="K7051" t="s">
        <v>138</v>
      </c>
      <c r="L7051" t="s">
        <v>19493</v>
      </c>
      <c r="M7051" t="s">
        <v>19494</v>
      </c>
      <c r="N7051">
        <v>9.3333333000000004E-2</v>
      </c>
      <c r="O7051">
        <v>3</v>
      </c>
      <c r="P7051">
        <v>2036</v>
      </c>
      <c r="Q7051">
        <v>67</v>
      </c>
      <c r="R7051">
        <v>172</v>
      </c>
      <c r="S7051">
        <v>35</v>
      </c>
      <c r="T7051">
        <v>268</v>
      </c>
      <c r="U7051">
        <v>7</v>
      </c>
      <c r="V7051">
        <v>0</v>
      </c>
      <c r="W7051">
        <v>0.12889403327703469</v>
      </c>
      <c r="X7051">
        <v>39.681746115528867</v>
      </c>
      <c r="Y7051">
        <v>48.659021925802968</v>
      </c>
      <c r="Z7051">
        <v>36.639597021422531</v>
      </c>
      <c r="AA7051">
        <v>15.82752589807385</v>
      </c>
      <c r="AB7051">
        <v>27.999442764708139</v>
      </c>
      <c r="AC7051">
        <v>65.798618089323767</v>
      </c>
      <c r="AD7051">
        <v>0</v>
      </c>
      <c r="AE7051">
        <v>234.73484584813713</v>
      </c>
    </row>
    <row r="7052" spans="1:31" x14ac:dyDescent="0.3">
      <c r="A7052">
        <v>2688914</v>
      </c>
      <c r="B7052">
        <v>1</v>
      </c>
      <c r="C7052" t="s">
        <v>81</v>
      </c>
      <c r="D7052" t="s">
        <v>117</v>
      </c>
      <c r="E7052" t="s">
        <v>145</v>
      </c>
      <c r="F7052" t="s">
        <v>19495</v>
      </c>
      <c r="G7052" t="s">
        <v>134</v>
      </c>
      <c r="H7052" t="s">
        <v>135</v>
      </c>
      <c r="I7052" t="s">
        <v>136</v>
      </c>
      <c r="J7052" t="s">
        <v>137</v>
      </c>
      <c r="K7052" t="s">
        <v>138</v>
      </c>
      <c r="L7052" t="s">
        <v>19496</v>
      </c>
      <c r="M7052" t="s">
        <v>19497</v>
      </c>
      <c r="N7052">
        <v>0.330555555</v>
      </c>
      <c r="O7052">
        <v>13</v>
      </c>
      <c r="P7052">
        <v>1872</v>
      </c>
      <c r="Q7052">
        <v>107</v>
      </c>
      <c r="R7052">
        <v>377</v>
      </c>
      <c r="S7052">
        <v>20</v>
      </c>
      <c r="T7052">
        <v>504</v>
      </c>
      <c r="U7052">
        <v>7</v>
      </c>
      <c r="V7052">
        <v>4</v>
      </c>
      <c r="W7052">
        <v>1.4516247645481224</v>
      </c>
      <c r="X7052">
        <v>105.98375587827306</v>
      </c>
      <c r="Y7052">
        <v>70.806811391951143</v>
      </c>
      <c r="Z7052">
        <v>127.98552327650573</v>
      </c>
      <c r="AA7052">
        <v>43.324039101478725</v>
      </c>
      <c r="AB7052">
        <v>115.614855157251</v>
      </c>
      <c r="AC7052">
        <v>80.409622025050467</v>
      </c>
      <c r="AD7052">
        <v>11.036724303777451</v>
      </c>
      <c r="AE7052">
        <v>556.61295589883571</v>
      </c>
    </row>
    <row r="7053" spans="1:31" x14ac:dyDescent="0.3">
      <c r="A7053">
        <v>2688919</v>
      </c>
      <c r="B7053">
        <v>1</v>
      </c>
      <c r="C7053" t="s">
        <v>80</v>
      </c>
      <c r="D7053" t="s">
        <v>103</v>
      </c>
      <c r="E7053" t="s">
        <v>160</v>
      </c>
      <c r="F7053" t="s">
        <v>19498</v>
      </c>
      <c r="G7053" t="s">
        <v>165</v>
      </c>
      <c r="H7053" t="s">
        <v>135</v>
      </c>
      <c r="I7053" t="s">
        <v>136</v>
      </c>
      <c r="J7053" t="s">
        <v>137</v>
      </c>
      <c r="K7053" t="s">
        <v>166</v>
      </c>
      <c r="L7053" t="s">
        <v>19499</v>
      </c>
      <c r="M7053" t="s">
        <v>19500</v>
      </c>
      <c r="N7053">
        <v>0.453333333</v>
      </c>
      <c r="O7053">
        <v>0</v>
      </c>
      <c r="P7053">
        <v>661</v>
      </c>
      <c r="Q7053">
        <v>0</v>
      </c>
      <c r="R7053">
        <v>1</v>
      </c>
      <c r="S7053">
        <v>0</v>
      </c>
      <c r="T7053">
        <v>116</v>
      </c>
      <c r="U7053">
        <v>0</v>
      </c>
      <c r="V7053">
        <v>0</v>
      </c>
      <c r="W7053">
        <v>0</v>
      </c>
      <c r="X7053">
        <v>57.338445976127957</v>
      </c>
      <c r="Y7053">
        <v>0</v>
      </c>
      <c r="Z7053">
        <v>1.7964259260365337E-2</v>
      </c>
      <c r="AA7053">
        <v>0</v>
      </c>
      <c r="AB7053">
        <v>100.85677621468601</v>
      </c>
      <c r="AC7053">
        <v>0</v>
      </c>
      <c r="AD7053">
        <v>0</v>
      </c>
      <c r="AE7053">
        <v>158.21318645007432</v>
      </c>
    </row>
    <row r="7054" spans="1:31" x14ac:dyDescent="0.3">
      <c r="A7054">
        <v>2688924</v>
      </c>
      <c r="B7054">
        <v>1</v>
      </c>
      <c r="C7054" t="s">
        <v>80</v>
      </c>
      <c r="D7054" t="s">
        <v>103</v>
      </c>
      <c r="E7054" t="s">
        <v>160</v>
      </c>
      <c r="F7054" t="s">
        <v>19501</v>
      </c>
      <c r="G7054" t="s">
        <v>165</v>
      </c>
      <c r="H7054" t="s">
        <v>135</v>
      </c>
      <c r="I7054" t="s">
        <v>136</v>
      </c>
      <c r="J7054" t="s">
        <v>137</v>
      </c>
      <c r="K7054" t="s">
        <v>166</v>
      </c>
      <c r="L7054" t="s">
        <v>19502</v>
      </c>
      <c r="M7054" t="s">
        <v>19503</v>
      </c>
      <c r="N7054">
        <v>0.16666666599999999</v>
      </c>
      <c r="O7054">
        <v>0</v>
      </c>
      <c r="P7054">
        <v>4020</v>
      </c>
      <c r="Q7054">
        <v>0</v>
      </c>
      <c r="R7054">
        <v>18</v>
      </c>
      <c r="S7054">
        <v>1</v>
      </c>
      <c r="T7054">
        <v>397</v>
      </c>
      <c r="U7054">
        <v>0</v>
      </c>
      <c r="V7054">
        <v>0</v>
      </c>
      <c r="W7054">
        <v>0</v>
      </c>
      <c r="X7054">
        <v>131.13901161149315</v>
      </c>
      <c r="Y7054">
        <v>0</v>
      </c>
      <c r="Z7054">
        <v>2.2444203533408835</v>
      </c>
      <c r="AA7054">
        <v>0.164107481227</v>
      </c>
      <c r="AB7054">
        <v>49.643538200331726</v>
      </c>
      <c r="AC7054">
        <v>0</v>
      </c>
      <c r="AD7054">
        <v>0</v>
      </c>
      <c r="AE7054">
        <v>183.19107764639276</v>
      </c>
    </row>
    <row r="7055" spans="1:31" x14ac:dyDescent="0.3">
      <c r="A7055">
        <v>2688932</v>
      </c>
      <c r="B7055">
        <v>1</v>
      </c>
      <c r="C7055" t="s">
        <v>80</v>
      </c>
      <c r="D7055" t="s">
        <v>94</v>
      </c>
      <c r="E7055" t="s">
        <v>160</v>
      </c>
      <c r="F7055" t="s">
        <v>19504</v>
      </c>
      <c r="G7055" t="s">
        <v>134</v>
      </c>
      <c r="H7055" t="s">
        <v>135</v>
      </c>
      <c r="I7055" t="s">
        <v>136</v>
      </c>
      <c r="J7055" t="s">
        <v>137</v>
      </c>
      <c r="K7055" t="s">
        <v>138</v>
      </c>
      <c r="L7055" t="s">
        <v>19505</v>
      </c>
      <c r="M7055" t="s">
        <v>19506</v>
      </c>
      <c r="N7055">
        <v>0.200833333</v>
      </c>
      <c r="O7055">
        <v>0</v>
      </c>
      <c r="P7055">
        <v>3639</v>
      </c>
      <c r="Q7055">
        <v>0</v>
      </c>
      <c r="R7055">
        <v>0</v>
      </c>
      <c r="S7055">
        <v>0</v>
      </c>
      <c r="T7055">
        <v>240</v>
      </c>
      <c r="U7055">
        <v>0</v>
      </c>
      <c r="V7055">
        <v>0</v>
      </c>
      <c r="W7055">
        <v>0</v>
      </c>
      <c r="X7055">
        <v>124.43891251564443</v>
      </c>
      <c r="Y7055">
        <v>0</v>
      </c>
      <c r="Z7055">
        <v>0</v>
      </c>
      <c r="AA7055">
        <v>0</v>
      </c>
      <c r="AB7055">
        <v>55.553873903163847</v>
      </c>
      <c r="AC7055">
        <v>0</v>
      </c>
      <c r="AD7055">
        <v>0</v>
      </c>
      <c r="AE7055">
        <v>179.99278641880829</v>
      </c>
    </row>
    <row r="7056" spans="1:31" x14ac:dyDescent="0.3">
      <c r="A7056">
        <v>2688964</v>
      </c>
      <c r="B7056">
        <v>1</v>
      </c>
      <c r="C7056" t="s">
        <v>80</v>
      </c>
      <c r="D7056" t="s">
        <v>93</v>
      </c>
      <c r="E7056" t="s">
        <v>145</v>
      </c>
      <c r="F7056" t="s">
        <v>1387</v>
      </c>
      <c r="G7056" t="s">
        <v>134</v>
      </c>
      <c r="H7056" t="s">
        <v>135</v>
      </c>
      <c r="I7056" t="s">
        <v>136</v>
      </c>
      <c r="J7056" t="s">
        <v>137</v>
      </c>
      <c r="K7056" t="s">
        <v>138</v>
      </c>
      <c r="L7056" t="s">
        <v>19507</v>
      </c>
      <c r="M7056" t="s">
        <v>19508</v>
      </c>
      <c r="N7056">
        <v>0.91944444400000003</v>
      </c>
      <c r="O7056">
        <v>0</v>
      </c>
      <c r="P7056">
        <v>267</v>
      </c>
      <c r="Q7056">
        <v>0</v>
      </c>
      <c r="R7056">
        <v>68</v>
      </c>
      <c r="S7056">
        <v>1</v>
      </c>
      <c r="T7056">
        <v>49</v>
      </c>
      <c r="U7056">
        <v>0</v>
      </c>
      <c r="V7056">
        <v>0</v>
      </c>
      <c r="W7056">
        <v>0</v>
      </c>
      <c r="X7056">
        <v>41.297800581795244</v>
      </c>
      <c r="Y7056">
        <v>0</v>
      </c>
      <c r="Z7056">
        <v>171.45369425773058</v>
      </c>
      <c r="AA7056">
        <v>67.421701129600066</v>
      </c>
      <c r="AB7056">
        <v>45.850210755047897</v>
      </c>
      <c r="AC7056">
        <v>0</v>
      </c>
      <c r="AD7056">
        <v>0</v>
      </c>
      <c r="AE7056">
        <v>326.02340672417381</v>
      </c>
    </row>
    <row r="7057" spans="1:31" x14ac:dyDescent="0.3">
      <c r="A7057">
        <v>2689119</v>
      </c>
      <c r="B7057">
        <v>1</v>
      </c>
      <c r="C7057" t="s">
        <v>81</v>
      </c>
      <c r="D7057" t="s">
        <v>120</v>
      </c>
      <c r="E7057" t="s">
        <v>132</v>
      </c>
      <c r="F7057" t="s">
        <v>293</v>
      </c>
      <c r="G7057" t="s">
        <v>134</v>
      </c>
      <c r="H7057" t="s">
        <v>135</v>
      </c>
      <c r="I7057" t="s">
        <v>136</v>
      </c>
      <c r="J7057" t="s">
        <v>137</v>
      </c>
      <c r="K7057" t="s">
        <v>138</v>
      </c>
      <c r="L7057" t="s">
        <v>19509</v>
      </c>
      <c r="M7057" t="s">
        <v>19510</v>
      </c>
      <c r="N7057">
        <v>8.5000000000000006E-2</v>
      </c>
      <c r="O7057">
        <v>6</v>
      </c>
      <c r="P7057">
        <v>782</v>
      </c>
      <c r="Q7057">
        <v>43</v>
      </c>
      <c r="R7057">
        <v>19</v>
      </c>
      <c r="S7057">
        <v>12</v>
      </c>
      <c r="T7057">
        <v>55</v>
      </c>
      <c r="U7057">
        <v>6</v>
      </c>
      <c r="V7057">
        <v>0</v>
      </c>
      <c r="W7057">
        <v>0.91202080406828401</v>
      </c>
      <c r="X7057">
        <v>7.8252208142089783</v>
      </c>
      <c r="Y7057">
        <v>16.964844093014879</v>
      </c>
      <c r="Z7057">
        <v>0.58889319297190712</v>
      </c>
      <c r="AA7057">
        <v>2.7860929829003847</v>
      </c>
      <c r="AB7057">
        <v>1.3211512226565418</v>
      </c>
      <c r="AC7057">
        <v>24.583890021157476</v>
      </c>
      <c r="AD7057">
        <v>0</v>
      </c>
      <c r="AE7057">
        <v>54.982113130978448</v>
      </c>
    </row>
    <row r="7058" spans="1:31" x14ac:dyDescent="0.3">
      <c r="A7058">
        <v>2689132</v>
      </c>
      <c r="B7058">
        <v>1</v>
      </c>
      <c r="C7058" t="s">
        <v>80</v>
      </c>
      <c r="D7058" t="s">
        <v>87</v>
      </c>
      <c r="E7058" t="s">
        <v>160</v>
      </c>
      <c r="F7058" t="s">
        <v>7276</v>
      </c>
      <c r="G7058" t="s">
        <v>165</v>
      </c>
      <c r="H7058" t="s">
        <v>135</v>
      </c>
      <c r="I7058" t="s">
        <v>136</v>
      </c>
      <c r="J7058" t="s">
        <v>137</v>
      </c>
      <c r="K7058" t="s">
        <v>166</v>
      </c>
      <c r="L7058" t="s">
        <v>19511</v>
      </c>
      <c r="M7058" t="s">
        <v>19512</v>
      </c>
      <c r="N7058">
        <v>0.59638888800000001</v>
      </c>
      <c r="O7058">
        <v>0</v>
      </c>
      <c r="P7058">
        <v>1392</v>
      </c>
      <c r="Q7058">
        <v>0</v>
      </c>
      <c r="R7058">
        <v>0</v>
      </c>
      <c r="S7058">
        <v>2</v>
      </c>
      <c r="T7058">
        <v>244</v>
      </c>
      <c r="U7058">
        <v>3</v>
      </c>
      <c r="V7058">
        <v>1</v>
      </c>
      <c r="W7058">
        <v>0</v>
      </c>
      <c r="X7058">
        <v>170.4081356216839</v>
      </c>
      <c r="Y7058">
        <v>0</v>
      </c>
      <c r="Z7058">
        <v>0</v>
      </c>
      <c r="AA7058">
        <v>11.751625739770748</v>
      </c>
      <c r="AB7058">
        <v>136.33408381003431</v>
      </c>
      <c r="AC7058">
        <v>25.905034709671519</v>
      </c>
      <c r="AD7058">
        <v>2.7998930697263855</v>
      </c>
      <c r="AE7058">
        <v>347.19877295088685</v>
      </c>
    </row>
    <row r="7059" spans="1:31" x14ac:dyDescent="0.3">
      <c r="A7059">
        <v>2689146</v>
      </c>
      <c r="B7059">
        <v>1</v>
      </c>
      <c r="C7059" t="s">
        <v>81</v>
      </c>
      <c r="D7059" t="s">
        <v>113</v>
      </c>
      <c r="E7059" t="s">
        <v>132</v>
      </c>
      <c r="F7059" t="s">
        <v>218</v>
      </c>
      <c r="G7059" t="s">
        <v>134</v>
      </c>
      <c r="H7059" t="s">
        <v>135</v>
      </c>
      <c r="I7059" t="s">
        <v>136</v>
      </c>
      <c r="J7059" t="s">
        <v>137</v>
      </c>
      <c r="K7059" t="s">
        <v>138</v>
      </c>
      <c r="L7059" t="s">
        <v>19513</v>
      </c>
      <c r="M7059" t="s">
        <v>19514</v>
      </c>
      <c r="N7059">
        <v>0.15583333299999999</v>
      </c>
      <c r="O7059">
        <v>3</v>
      </c>
      <c r="P7059">
        <v>556</v>
      </c>
      <c r="Q7059">
        <v>2</v>
      </c>
      <c r="R7059">
        <v>40</v>
      </c>
      <c r="S7059">
        <v>0</v>
      </c>
      <c r="T7059">
        <v>16</v>
      </c>
      <c r="U7059">
        <v>0</v>
      </c>
      <c r="V7059">
        <v>0</v>
      </c>
      <c r="W7059">
        <v>1.6175708364001999</v>
      </c>
      <c r="X7059">
        <v>9.6544526376229403</v>
      </c>
      <c r="Y7059">
        <v>0.20177188423023226</v>
      </c>
      <c r="Z7059">
        <v>2.9382197415662707</v>
      </c>
      <c r="AA7059">
        <v>0</v>
      </c>
      <c r="AB7059">
        <v>0.93106574162928324</v>
      </c>
      <c r="AC7059">
        <v>0</v>
      </c>
      <c r="AD7059">
        <v>0</v>
      </c>
      <c r="AE7059">
        <v>15.343080841448927</v>
      </c>
    </row>
    <row r="7060" spans="1:31" x14ac:dyDescent="0.3">
      <c r="A7060">
        <v>2689602</v>
      </c>
      <c r="B7060">
        <v>1</v>
      </c>
      <c r="C7060" t="s">
        <v>80</v>
      </c>
      <c r="D7060" t="s">
        <v>106</v>
      </c>
      <c r="E7060" t="s">
        <v>160</v>
      </c>
      <c r="F7060" t="s">
        <v>19515</v>
      </c>
      <c r="G7060" t="s">
        <v>134</v>
      </c>
      <c r="H7060" t="s">
        <v>135</v>
      </c>
      <c r="I7060" t="s">
        <v>136</v>
      </c>
      <c r="J7060" t="s">
        <v>137</v>
      </c>
      <c r="K7060" t="s">
        <v>138</v>
      </c>
      <c r="L7060" t="s">
        <v>19516</v>
      </c>
      <c r="M7060" t="s">
        <v>19517</v>
      </c>
      <c r="N7060">
        <v>0.18333333299999999</v>
      </c>
      <c r="O7060">
        <v>0</v>
      </c>
      <c r="P7060">
        <v>975</v>
      </c>
      <c r="Q7060">
        <v>0</v>
      </c>
      <c r="R7060">
        <v>0</v>
      </c>
      <c r="S7060">
        <v>2</v>
      </c>
      <c r="T7060">
        <v>123</v>
      </c>
      <c r="U7060">
        <v>0</v>
      </c>
      <c r="V7060">
        <v>0</v>
      </c>
      <c r="W7060">
        <v>0</v>
      </c>
      <c r="X7060">
        <v>28.780013788417069</v>
      </c>
      <c r="Y7060">
        <v>0</v>
      </c>
      <c r="Z7060">
        <v>0</v>
      </c>
      <c r="AA7060">
        <v>5.3909720143949995</v>
      </c>
      <c r="AB7060">
        <v>22.468775460928864</v>
      </c>
      <c r="AC7060">
        <v>0</v>
      </c>
      <c r="AD7060">
        <v>0</v>
      </c>
      <c r="AE7060">
        <v>56.639761263740937</v>
      </c>
    </row>
    <row r="7061" spans="1:31" x14ac:dyDescent="0.3">
      <c r="A7061">
        <v>2689640</v>
      </c>
      <c r="B7061">
        <v>1</v>
      </c>
      <c r="C7061" t="s">
        <v>80</v>
      </c>
      <c r="D7061" t="s">
        <v>106</v>
      </c>
      <c r="E7061" t="s">
        <v>160</v>
      </c>
      <c r="F7061" t="s">
        <v>19518</v>
      </c>
      <c r="G7061" t="s">
        <v>134</v>
      </c>
      <c r="H7061" t="s">
        <v>135</v>
      </c>
      <c r="I7061" t="s">
        <v>136</v>
      </c>
      <c r="J7061" t="s">
        <v>137</v>
      </c>
      <c r="K7061" t="s">
        <v>138</v>
      </c>
      <c r="L7061" t="s">
        <v>19519</v>
      </c>
      <c r="M7061" t="s">
        <v>19520</v>
      </c>
      <c r="N7061">
        <v>0.41416666600000002</v>
      </c>
      <c r="O7061">
        <v>5</v>
      </c>
      <c r="P7061">
        <v>12209</v>
      </c>
      <c r="Q7061">
        <v>0</v>
      </c>
      <c r="R7061">
        <v>16</v>
      </c>
      <c r="S7061">
        <v>25</v>
      </c>
      <c r="T7061">
        <v>2981</v>
      </c>
      <c r="U7061">
        <v>0</v>
      </c>
      <c r="V7061">
        <v>0</v>
      </c>
      <c r="W7061">
        <v>0.39883187354832156</v>
      </c>
      <c r="X7061">
        <v>819.55523188333882</v>
      </c>
      <c r="Y7061">
        <v>0</v>
      </c>
      <c r="Z7061">
        <v>8.6828342723264065</v>
      </c>
      <c r="AA7061">
        <v>77.434323926296884</v>
      </c>
      <c r="AB7061">
        <v>885.8613920764252</v>
      </c>
      <c r="AC7061">
        <v>0</v>
      </c>
      <c r="AD7061">
        <v>0</v>
      </c>
      <c r="AE7061">
        <v>1791.9326140319358</v>
      </c>
    </row>
    <row r="7062" spans="1:31" x14ac:dyDescent="0.3">
      <c r="A7062">
        <v>2689708</v>
      </c>
      <c r="B7062">
        <v>1</v>
      </c>
      <c r="C7062" t="s">
        <v>80</v>
      </c>
      <c r="D7062" t="s">
        <v>106</v>
      </c>
      <c r="E7062" t="s">
        <v>160</v>
      </c>
      <c r="F7062" t="s">
        <v>19521</v>
      </c>
      <c r="G7062" t="s">
        <v>134</v>
      </c>
      <c r="H7062" t="s">
        <v>135</v>
      </c>
      <c r="I7062" t="s">
        <v>136</v>
      </c>
      <c r="J7062" t="s">
        <v>137</v>
      </c>
      <c r="K7062" t="s">
        <v>138</v>
      </c>
      <c r="L7062" t="s">
        <v>19522</v>
      </c>
      <c r="M7062" t="s">
        <v>19523</v>
      </c>
      <c r="N7062">
        <v>8.8611111000000006E-2</v>
      </c>
      <c r="O7062">
        <v>5</v>
      </c>
      <c r="P7062">
        <v>12209</v>
      </c>
      <c r="Q7062">
        <v>0</v>
      </c>
      <c r="R7062">
        <v>16</v>
      </c>
      <c r="S7062">
        <v>25</v>
      </c>
      <c r="T7062">
        <v>2981</v>
      </c>
      <c r="U7062">
        <v>0</v>
      </c>
      <c r="V7062">
        <v>0</v>
      </c>
      <c r="W7062">
        <v>8.941014573873067E-2</v>
      </c>
      <c r="X7062">
        <v>174.60317732625884</v>
      </c>
      <c r="Y7062">
        <v>0</v>
      </c>
      <c r="Z7062">
        <v>1.9435302621335984</v>
      </c>
      <c r="AA7062">
        <v>16.849298454698729</v>
      </c>
      <c r="AB7062">
        <v>199.34609532204647</v>
      </c>
      <c r="AC7062">
        <v>0</v>
      </c>
      <c r="AD7062">
        <v>0</v>
      </c>
      <c r="AE7062">
        <v>392.83151151087634</v>
      </c>
    </row>
    <row r="7063" spans="1:31" x14ac:dyDescent="0.3">
      <c r="A7063">
        <v>2689775</v>
      </c>
      <c r="B7063">
        <v>1</v>
      </c>
      <c r="C7063" t="s">
        <v>81</v>
      </c>
      <c r="D7063" t="s">
        <v>117</v>
      </c>
      <c r="E7063" t="s">
        <v>160</v>
      </c>
      <c r="F7063" t="s">
        <v>1584</v>
      </c>
      <c r="G7063" t="s">
        <v>134</v>
      </c>
      <c r="H7063" t="s">
        <v>135</v>
      </c>
      <c r="I7063" t="s">
        <v>136</v>
      </c>
      <c r="J7063" t="s">
        <v>137</v>
      </c>
      <c r="K7063" t="s">
        <v>138</v>
      </c>
      <c r="L7063" t="s">
        <v>19524</v>
      </c>
      <c r="M7063" t="s">
        <v>19525</v>
      </c>
      <c r="N7063">
        <v>0.17499999999999999</v>
      </c>
      <c r="O7063">
        <v>4</v>
      </c>
      <c r="P7063">
        <v>2473</v>
      </c>
      <c r="Q7063">
        <v>41</v>
      </c>
      <c r="R7063">
        <v>87</v>
      </c>
      <c r="S7063">
        <v>26</v>
      </c>
      <c r="T7063">
        <v>240</v>
      </c>
      <c r="U7063">
        <v>4</v>
      </c>
      <c r="V7063">
        <v>0</v>
      </c>
      <c r="W7063">
        <v>0.15629054331890999</v>
      </c>
      <c r="X7063">
        <v>50.570927782297424</v>
      </c>
      <c r="Y7063">
        <v>35.312692115509527</v>
      </c>
      <c r="Z7063">
        <v>5.9722763784013733</v>
      </c>
      <c r="AA7063">
        <v>51.591314981814293</v>
      </c>
      <c r="AB7063">
        <v>22.20019794426311</v>
      </c>
      <c r="AC7063">
        <v>88.663328571380845</v>
      </c>
      <c r="AD7063">
        <v>0</v>
      </c>
      <c r="AE7063">
        <v>254.46702831698551</v>
      </c>
    </row>
    <row r="7064" spans="1:31" x14ac:dyDescent="0.3">
      <c r="A7064">
        <v>2689795</v>
      </c>
      <c r="B7064">
        <v>1</v>
      </c>
      <c r="C7064" t="s">
        <v>81</v>
      </c>
      <c r="D7064" t="s">
        <v>119</v>
      </c>
      <c r="E7064" t="s">
        <v>160</v>
      </c>
      <c r="F7064" t="s">
        <v>19526</v>
      </c>
      <c r="G7064" t="s">
        <v>134</v>
      </c>
      <c r="H7064" t="s">
        <v>135</v>
      </c>
      <c r="I7064" t="s">
        <v>136</v>
      </c>
      <c r="J7064" t="s">
        <v>137</v>
      </c>
      <c r="K7064" t="s">
        <v>138</v>
      </c>
      <c r="L7064" t="s">
        <v>19527</v>
      </c>
      <c r="M7064" t="s">
        <v>19528</v>
      </c>
      <c r="N7064">
        <v>0.22027777700000001</v>
      </c>
      <c r="O7064">
        <v>4</v>
      </c>
      <c r="P7064">
        <v>2662</v>
      </c>
      <c r="Q7064">
        <v>146</v>
      </c>
      <c r="R7064">
        <v>337</v>
      </c>
      <c r="S7064">
        <v>6</v>
      </c>
      <c r="T7064">
        <v>193</v>
      </c>
      <c r="U7064">
        <v>0</v>
      </c>
      <c r="V7064">
        <v>0</v>
      </c>
      <c r="W7064">
        <v>0.17130099462666665</v>
      </c>
      <c r="X7064">
        <v>98.094958345101105</v>
      </c>
      <c r="Y7064">
        <v>54.346886140172657</v>
      </c>
      <c r="Z7064">
        <v>95.387528519243091</v>
      </c>
      <c r="AA7064">
        <v>1.4500197255739433</v>
      </c>
      <c r="AB7064">
        <v>18.969302554075231</v>
      </c>
      <c r="AC7064">
        <v>0</v>
      </c>
      <c r="AD7064">
        <v>0</v>
      </c>
      <c r="AE7064">
        <v>268.41999627879272</v>
      </c>
    </row>
    <row r="7065" spans="1:31" x14ac:dyDescent="0.3">
      <c r="A7065">
        <v>2689842</v>
      </c>
      <c r="B7065">
        <v>1</v>
      </c>
      <c r="C7065" t="s">
        <v>80</v>
      </c>
      <c r="D7065" t="s">
        <v>110</v>
      </c>
      <c r="E7065" t="s">
        <v>160</v>
      </c>
      <c r="F7065" t="s">
        <v>19529</v>
      </c>
      <c r="G7065" t="s">
        <v>165</v>
      </c>
      <c r="H7065" t="s">
        <v>135</v>
      </c>
      <c r="I7065" t="s">
        <v>136</v>
      </c>
      <c r="J7065" t="s">
        <v>137</v>
      </c>
      <c r="K7065" t="s">
        <v>166</v>
      </c>
      <c r="L7065" t="s">
        <v>19530</v>
      </c>
      <c r="M7065" t="s">
        <v>19531</v>
      </c>
      <c r="N7065">
        <v>3.0991666659999999</v>
      </c>
      <c r="O7065">
        <v>0</v>
      </c>
      <c r="P7065">
        <v>3006</v>
      </c>
      <c r="Q7065">
        <v>0</v>
      </c>
      <c r="R7065">
        <v>0</v>
      </c>
      <c r="S7065">
        <v>1</v>
      </c>
      <c r="T7065">
        <v>138</v>
      </c>
      <c r="U7065">
        <v>0</v>
      </c>
      <c r="V7065">
        <v>1</v>
      </c>
      <c r="W7065">
        <v>0</v>
      </c>
      <c r="X7065">
        <v>2199.5287577622189</v>
      </c>
      <c r="Y7065">
        <v>0</v>
      </c>
      <c r="Z7065">
        <v>0</v>
      </c>
      <c r="AA7065">
        <v>0</v>
      </c>
      <c r="AB7065">
        <v>701.63809451345446</v>
      </c>
      <c r="AC7065">
        <v>0</v>
      </c>
      <c r="AD7065">
        <v>40.602721925328694</v>
      </c>
      <c r="AE7065">
        <v>2941.7695742010023</v>
      </c>
    </row>
    <row r="7066" spans="1:31" x14ac:dyDescent="0.3">
      <c r="A7066">
        <v>2689949</v>
      </c>
      <c r="B7066">
        <v>1</v>
      </c>
      <c r="C7066" t="s">
        <v>80</v>
      </c>
      <c r="D7066" t="s">
        <v>103</v>
      </c>
      <c r="E7066" t="s">
        <v>160</v>
      </c>
      <c r="F7066" t="s">
        <v>16270</v>
      </c>
      <c r="G7066" t="s">
        <v>134</v>
      </c>
      <c r="H7066" t="s">
        <v>135</v>
      </c>
      <c r="I7066" t="s">
        <v>136</v>
      </c>
      <c r="J7066" t="s">
        <v>137</v>
      </c>
      <c r="K7066" t="s">
        <v>138</v>
      </c>
      <c r="L7066" t="s">
        <v>6175</v>
      </c>
      <c r="M7066" t="s">
        <v>19532</v>
      </c>
      <c r="N7066">
        <v>0.57027777700000004</v>
      </c>
      <c r="O7066">
        <v>0</v>
      </c>
      <c r="P7066">
        <v>2810</v>
      </c>
      <c r="Q7066">
        <v>1</v>
      </c>
      <c r="R7066">
        <v>12</v>
      </c>
      <c r="S7066">
        <v>33</v>
      </c>
      <c r="T7066">
        <v>167</v>
      </c>
      <c r="U7066">
        <v>32</v>
      </c>
      <c r="V7066">
        <v>3</v>
      </c>
      <c r="W7066">
        <v>0</v>
      </c>
      <c r="X7066">
        <v>315.13970374245434</v>
      </c>
      <c r="Y7066">
        <v>0.75011124803333329</v>
      </c>
      <c r="Z7066">
        <v>2.2594616512017081</v>
      </c>
      <c r="AA7066">
        <v>470.84507370355095</v>
      </c>
      <c r="AB7066">
        <v>113.23973985177442</v>
      </c>
      <c r="AC7066">
        <v>4157.2211109999062</v>
      </c>
      <c r="AD7066">
        <v>10.35104608990574</v>
      </c>
      <c r="AE7066">
        <v>5069.8062472868269</v>
      </c>
    </row>
    <row r="7067" spans="1:31" x14ac:dyDescent="0.3">
      <c r="A7067">
        <v>2690025</v>
      </c>
      <c r="B7067">
        <v>1</v>
      </c>
      <c r="C7067" t="s">
        <v>80</v>
      </c>
      <c r="D7067" t="s">
        <v>111</v>
      </c>
      <c r="E7067" t="s">
        <v>428</v>
      </c>
      <c r="F7067" t="s">
        <v>19533</v>
      </c>
      <c r="G7067" t="s">
        <v>147</v>
      </c>
      <c r="H7067" t="s">
        <v>187</v>
      </c>
      <c r="I7067" t="s">
        <v>136</v>
      </c>
      <c r="J7067" t="s">
        <v>3</v>
      </c>
      <c r="K7067" t="s">
        <v>138</v>
      </c>
      <c r="L7067" t="s">
        <v>19534</v>
      </c>
      <c r="M7067" t="s">
        <v>5600</v>
      </c>
      <c r="N7067">
        <v>2.278611111</v>
      </c>
      <c r="O7067">
        <v>0</v>
      </c>
      <c r="P7067">
        <v>116</v>
      </c>
      <c r="Q7067">
        <v>0</v>
      </c>
      <c r="R7067">
        <v>0</v>
      </c>
      <c r="S7067">
        <v>0</v>
      </c>
      <c r="T7067">
        <v>35</v>
      </c>
      <c r="U7067">
        <v>0</v>
      </c>
      <c r="V7067">
        <v>0</v>
      </c>
      <c r="W7067">
        <v>0</v>
      </c>
      <c r="X7067">
        <v>62.900372874887857</v>
      </c>
      <c r="Y7067">
        <v>0</v>
      </c>
      <c r="Z7067">
        <v>0</v>
      </c>
      <c r="AA7067">
        <v>0</v>
      </c>
      <c r="AB7067">
        <v>87.662112270739726</v>
      </c>
      <c r="AC7067">
        <v>0</v>
      </c>
      <c r="AD7067">
        <v>0</v>
      </c>
      <c r="AE7067">
        <v>150.56248514562759</v>
      </c>
    </row>
    <row r="7068" spans="1:31" x14ac:dyDescent="0.3">
      <c r="A7068">
        <v>2690043</v>
      </c>
      <c r="B7068">
        <v>1</v>
      </c>
      <c r="C7068" t="s">
        <v>81</v>
      </c>
      <c r="D7068" t="s">
        <v>127</v>
      </c>
      <c r="E7068" t="s">
        <v>145</v>
      </c>
      <c r="F7068" t="s">
        <v>19535</v>
      </c>
      <c r="G7068" t="s">
        <v>134</v>
      </c>
      <c r="H7068" t="s">
        <v>135</v>
      </c>
      <c r="I7068" t="s">
        <v>136</v>
      </c>
      <c r="J7068" t="s">
        <v>137</v>
      </c>
      <c r="K7068" t="s">
        <v>138</v>
      </c>
      <c r="L7068" t="s">
        <v>19536</v>
      </c>
      <c r="M7068" t="s">
        <v>19537</v>
      </c>
      <c r="N7068">
        <v>0.449722222</v>
      </c>
      <c r="O7068">
        <v>1</v>
      </c>
      <c r="P7068">
        <v>230</v>
      </c>
      <c r="Q7068">
        <v>2</v>
      </c>
      <c r="R7068">
        <v>12</v>
      </c>
      <c r="S7068">
        <v>1</v>
      </c>
      <c r="T7068">
        <v>73</v>
      </c>
      <c r="U7068">
        <v>1</v>
      </c>
      <c r="V7068">
        <v>1</v>
      </c>
      <c r="W7068">
        <v>9.4154180836666684E-2</v>
      </c>
      <c r="X7068">
        <v>17.71261153957493</v>
      </c>
      <c r="Y7068">
        <v>0.86259604478434793</v>
      </c>
      <c r="Z7068">
        <v>4.9246857334742948</v>
      </c>
      <c r="AA7068">
        <v>2.054950924229447</v>
      </c>
      <c r="AB7068">
        <v>19.568929402233319</v>
      </c>
      <c r="AC7068">
        <v>5.4326533892362274</v>
      </c>
      <c r="AD7068">
        <v>0.4053594489958886</v>
      </c>
      <c r="AE7068">
        <v>51.055940663365121</v>
      </c>
    </row>
    <row r="7069" spans="1:31" x14ac:dyDescent="0.3">
      <c r="A7069">
        <v>2690072</v>
      </c>
      <c r="B7069">
        <v>1</v>
      </c>
      <c r="C7069" t="s">
        <v>80</v>
      </c>
      <c r="D7069" t="s">
        <v>90</v>
      </c>
      <c r="E7069" t="s">
        <v>244</v>
      </c>
      <c r="F7069" t="s">
        <v>19538</v>
      </c>
      <c r="G7069" t="s">
        <v>409</v>
      </c>
      <c r="H7069" t="s">
        <v>187</v>
      </c>
      <c r="I7069" t="s">
        <v>136</v>
      </c>
      <c r="J7069" t="s">
        <v>137</v>
      </c>
      <c r="K7069" t="s">
        <v>138</v>
      </c>
      <c r="L7069" t="s">
        <v>19539</v>
      </c>
      <c r="M7069" t="s">
        <v>19540</v>
      </c>
      <c r="N7069">
        <v>0.42277777700000002</v>
      </c>
      <c r="O7069">
        <v>0</v>
      </c>
      <c r="P7069">
        <v>382</v>
      </c>
      <c r="Q7069">
        <v>0</v>
      </c>
      <c r="R7069">
        <v>0</v>
      </c>
      <c r="S7069">
        <v>0</v>
      </c>
      <c r="T7069">
        <v>7</v>
      </c>
      <c r="U7069">
        <v>0</v>
      </c>
      <c r="V7069">
        <v>0</v>
      </c>
      <c r="W7069">
        <v>0</v>
      </c>
      <c r="X7069">
        <v>36.177937820601791</v>
      </c>
      <c r="Y7069">
        <v>0</v>
      </c>
      <c r="Z7069">
        <v>0</v>
      </c>
      <c r="AA7069">
        <v>0</v>
      </c>
      <c r="AB7069">
        <v>3.2139359554200135</v>
      </c>
      <c r="AC7069">
        <v>0</v>
      </c>
      <c r="AD7069">
        <v>0</v>
      </c>
      <c r="AE7069">
        <v>39.391873776021804</v>
      </c>
    </row>
    <row r="7070" spans="1:31" x14ac:dyDescent="0.3">
      <c r="A7070">
        <v>2690115</v>
      </c>
      <c r="B7070">
        <v>1</v>
      </c>
      <c r="C7070" t="s">
        <v>81</v>
      </c>
      <c r="D7070" t="s">
        <v>112</v>
      </c>
      <c r="E7070" t="s">
        <v>160</v>
      </c>
      <c r="F7070" t="s">
        <v>4275</v>
      </c>
      <c r="G7070" t="s">
        <v>134</v>
      </c>
      <c r="H7070" t="s">
        <v>135</v>
      </c>
      <c r="I7070" t="s">
        <v>136</v>
      </c>
      <c r="J7070" t="s">
        <v>137</v>
      </c>
      <c r="K7070" t="s">
        <v>138</v>
      </c>
      <c r="L7070" t="s">
        <v>19541</v>
      </c>
      <c r="M7070" t="s">
        <v>19542</v>
      </c>
      <c r="N7070">
        <v>0.170555555</v>
      </c>
      <c r="O7070">
        <v>4</v>
      </c>
      <c r="P7070">
        <v>901</v>
      </c>
      <c r="Q7070">
        <v>2</v>
      </c>
      <c r="R7070">
        <v>79</v>
      </c>
      <c r="S7070">
        <v>3</v>
      </c>
      <c r="T7070">
        <v>31</v>
      </c>
      <c r="U7070">
        <v>0</v>
      </c>
      <c r="V7070">
        <v>0</v>
      </c>
      <c r="W7070">
        <v>0.16129404117000001</v>
      </c>
      <c r="X7070">
        <v>11.158674375821906</v>
      </c>
      <c r="Y7070">
        <v>1.1514711801999278</v>
      </c>
      <c r="Z7070">
        <v>3.2731859323945756</v>
      </c>
      <c r="AA7070">
        <v>0.46923225638576938</v>
      </c>
      <c r="AB7070">
        <v>1.4623415847361119</v>
      </c>
      <c r="AC7070">
        <v>0</v>
      </c>
      <c r="AD7070">
        <v>0</v>
      </c>
      <c r="AE7070">
        <v>17.676199370708293</v>
      </c>
    </row>
    <row r="7071" spans="1:31" x14ac:dyDescent="0.3">
      <c r="A7071">
        <v>2690188</v>
      </c>
      <c r="B7071">
        <v>1</v>
      </c>
      <c r="C7071" t="s">
        <v>81</v>
      </c>
      <c r="D7071" t="s">
        <v>117</v>
      </c>
      <c r="E7071" t="s">
        <v>145</v>
      </c>
      <c r="F7071" t="s">
        <v>3036</v>
      </c>
      <c r="G7071" t="s">
        <v>134</v>
      </c>
      <c r="H7071" t="s">
        <v>135</v>
      </c>
      <c r="I7071" t="s">
        <v>136</v>
      </c>
      <c r="J7071" t="s">
        <v>137</v>
      </c>
      <c r="K7071" t="s">
        <v>138</v>
      </c>
      <c r="L7071" t="s">
        <v>19543</v>
      </c>
      <c r="M7071" t="s">
        <v>19544</v>
      </c>
      <c r="N7071">
        <v>0.28333333300000002</v>
      </c>
      <c r="O7071">
        <v>11</v>
      </c>
      <c r="P7071">
        <v>1028</v>
      </c>
      <c r="Q7071">
        <v>105</v>
      </c>
      <c r="R7071">
        <v>245</v>
      </c>
      <c r="S7071">
        <v>17</v>
      </c>
      <c r="T7071">
        <v>109</v>
      </c>
      <c r="U7071">
        <v>3</v>
      </c>
      <c r="V7071">
        <v>0</v>
      </c>
      <c r="W7071">
        <v>0.88133991726585026</v>
      </c>
      <c r="X7071">
        <v>45.614853831007203</v>
      </c>
      <c r="Y7071">
        <v>47.184291860254909</v>
      </c>
      <c r="Z7071">
        <v>79.20890310942103</v>
      </c>
      <c r="AA7071">
        <v>29.119199275918508</v>
      </c>
      <c r="AB7071">
        <v>22.750810211499029</v>
      </c>
      <c r="AC7071">
        <v>14.557317031682974</v>
      </c>
      <c r="AD7071">
        <v>0</v>
      </c>
      <c r="AE7071">
        <v>239.31671523704946</v>
      </c>
    </row>
    <row r="7072" spans="1:31" x14ac:dyDescent="0.3">
      <c r="A7072">
        <v>2690232</v>
      </c>
      <c r="B7072">
        <v>1</v>
      </c>
      <c r="C7072" t="s">
        <v>80</v>
      </c>
      <c r="D7072" t="s">
        <v>82</v>
      </c>
      <c r="E7072" t="s">
        <v>160</v>
      </c>
      <c r="F7072" t="s">
        <v>19545</v>
      </c>
      <c r="G7072" t="s">
        <v>147</v>
      </c>
      <c r="H7072" t="s">
        <v>135</v>
      </c>
      <c r="I7072" t="s">
        <v>136</v>
      </c>
      <c r="J7072" t="s">
        <v>3</v>
      </c>
      <c r="K7072" t="s">
        <v>138</v>
      </c>
      <c r="L7072" t="s">
        <v>19546</v>
      </c>
      <c r="M7072" t="s">
        <v>16281</v>
      </c>
      <c r="N7072">
        <v>0.47916666600000002</v>
      </c>
      <c r="O7072">
        <v>0</v>
      </c>
      <c r="P7072">
        <v>4566</v>
      </c>
      <c r="Q7072">
        <v>0</v>
      </c>
      <c r="R7072">
        <v>0</v>
      </c>
      <c r="S7072">
        <v>0</v>
      </c>
      <c r="T7072">
        <v>479</v>
      </c>
      <c r="U7072">
        <v>0</v>
      </c>
      <c r="V7072">
        <v>0</v>
      </c>
      <c r="W7072">
        <v>0</v>
      </c>
      <c r="X7072">
        <v>355.42934042437264</v>
      </c>
      <c r="Y7072">
        <v>0</v>
      </c>
      <c r="Z7072">
        <v>0</v>
      </c>
      <c r="AA7072">
        <v>0</v>
      </c>
      <c r="AB7072">
        <v>273.32853058663761</v>
      </c>
      <c r="AC7072">
        <v>0</v>
      </c>
      <c r="AD7072">
        <v>0</v>
      </c>
      <c r="AE7072">
        <v>628.75787101101025</v>
      </c>
    </row>
    <row r="7073" spans="1:31" x14ac:dyDescent="0.3">
      <c r="A7073">
        <v>2690362</v>
      </c>
      <c r="B7073">
        <v>1</v>
      </c>
      <c r="C7073" t="s">
        <v>80</v>
      </c>
      <c r="D7073" t="s">
        <v>89</v>
      </c>
      <c r="E7073" t="s">
        <v>160</v>
      </c>
      <c r="F7073" t="s">
        <v>13810</v>
      </c>
      <c r="G7073" t="s">
        <v>134</v>
      </c>
      <c r="H7073" t="s">
        <v>135</v>
      </c>
      <c r="I7073" t="s">
        <v>136</v>
      </c>
      <c r="J7073" t="s">
        <v>137</v>
      </c>
      <c r="K7073" t="s">
        <v>138</v>
      </c>
      <c r="L7073" t="s">
        <v>19547</v>
      </c>
      <c r="M7073" t="s">
        <v>19548</v>
      </c>
      <c r="N7073">
        <v>0.15916666600000001</v>
      </c>
      <c r="O7073">
        <v>4</v>
      </c>
      <c r="P7073">
        <v>1291</v>
      </c>
      <c r="Q7073">
        <v>2</v>
      </c>
      <c r="R7073">
        <v>23</v>
      </c>
      <c r="S7073">
        <v>12</v>
      </c>
      <c r="T7073">
        <v>109</v>
      </c>
      <c r="U7073">
        <v>4</v>
      </c>
      <c r="V7073">
        <v>1</v>
      </c>
      <c r="W7073">
        <v>5.0257902205965017</v>
      </c>
      <c r="X7073">
        <v>70.371672570661673</v>
      </c>
      <c r="Y7073">
        <v>0.79165241726720503</v>
      </c>
      <c r="Z7073">
        <v>1.9740590626462706</v>
      </c>
      <c r="AA7073">
        <v>29.97084207915589</v>
      </c>
      <c r="AB7073">
        <v>26.969079204838142</v>
      </c>
      <c r="AC7073">
        <v>49.1659096721393</v>
      </c>
      <c r="AD7073">
        <v>27.351702023763337</v>
      </c>
      <c r="AE7073">
        <v>211.62070725106832</v>
      </c>
    </row>
    <row r="7074" spans="1:31" x14ac:dyDescent="0.3">
      <c r="A7074">
        <v>2690594</v>
      </c>
      <c r="B7074">
        <v>1</v>
      </c>
      <c r="C7074" t="s">
        <v>81</v>
      </c>
      <c r="D7074" t="s">
        <v>115</v>
      </c>
      <c r="E7074" t="s">
        <v>132</v>
      </c>
      <c r="F7074" t="s">
        <v>19549</v>
      </c>
      <c r="G7074" t="s">
        <v>134</v>
      </c>
      <c r="H7074" t="s">
        <v>135</v>
      </c>
      <c r="I7074" t="s">
        <v>136</v>
      </c>
      <c r="J7074" t="s">
        <v>137</v>
      </c>
      <c r="K7074" t="s">
        <v>138</v>
      </c>
      <c r="L7074" t="s">
        <v>19550</v>
      </c>
      <c r="M7074" t="s">
        <v>19551</v>
      </c>
      <c r="N7074">
        <v>0.53361111100000003</v>
      </c>
      <c r="O7074">
        <v>0</v>
      </c>
      <c r="P7074">
        <v>187</v>
      </c>
      <c r="Q7074">
        <v>0</v>
      </c>
      <c r="R7074">
        <v>3</v>
      </c>
      <c r="S7074">
        <v>0</v>
      </c>
      <c r="T7074">
        <v>14</v>
      </c>
      <c r="U7074">
        <v>0</v>
      </c>
      <c r="V7074">
        <v>0</v>
      </c>
      <c r="W7074">
        <v>0</v>
      </c>
      <c r="X7074">
        <v>11.551339121000041</v>
      </c>
      <c r="Y7074">
        <v>0</v>
      </c>
      <c r="Z7074">
        <v>0.2627230760661115</v>
      </c>
      <c r="AA7074">
        <v>0</v>
      </c>
      <c r="AB7074">
        <v>3.2414476259334721</v>
      </c>
      <c r="AC7074">
        <v>0</v>
      </c>
      <c r="AD7074">
        <v>0</v>
      </c>
      <c r="AE7074">
        <v>15.055509822999625</v>
      </c>
    </row>
    <row r="7075" spans="1:31" x14ac:dyDescent="0.3">
      <c r="A7075">
        <v>2690600</v>
      </c>
      <c r="B7075">
        <v>1</v>
      </c>
      <c r="C7075" t="s">
        <v>81</v>
      </c>
      <c r="D7075" t="s">
        <v>118</v>
      </c>
      <c r="E7075" t="s">
        <v>141</v>
      </c>
      <c r="F7075" t="s">
        <v>19552</v>
      </c>
      <c r="G7075" t="s">
        <v>134</v>
      </c>
      <c r="H7075" t="s">
        <v>135</v>
      </c>
      <c r="I7075" t="s">
        <v>136</v>
      </c>
      <c r="J7075" t="s">
        <v>137</v>
      </c>
      <c r="K7075" t="s">
        <v>138</v>
      </c>
      <c r="L7075" t="s">
        <v>19553</v>
      </c>
      <c r="M7075" t="s">
        <v>19554</v>
      </c>
      <c r="N7075">
        <v>0.67416666599999997</v>
      </c>
      <c r="O7075">
        <v>35</v>
      </c>
      <c r="P7075">
        <v>1192</v>
      </c>
      <c r="Q7075">
        <v>264</v>
      </c>
      <c r="R7075">
        <v>323</v>
      </c>
      <c r="S7075">
        <v>75</v>
      </c>
      <c r="T7075">
        <v>180</v>
      </c>
      <c r="U7075">
        <v>3</v>
      </c>
      <c r="V7075">
        <v>1</v>
      </c>
      <c r="W7075">
        <v>20.64707084576153</v>
      </c>
      <c r="X7075">
        <v>180.17217563893439</v>
      </c>
      <c r="Y7075">
        <v>271.9354866495932</v>
      </c>
      <c r="Z7075">
        <v>199.55891471540335</v>
      </c>
      <c r="AA7075">
        <v>537.27272771945832</v>
      </c>
      <c r="AB7075">
        <v>83.199452288389267</v>
      </c>
      <c r="AC7075">
        <v>659.44194700262915</v>
      </c>
      <c r="AD7075">
        <v>0.54148951441295556</v>
      </c>
      <c r="AE7075">
        <v>1952.769264374582</v>
      </c>
    </row>
    <row r="7076" spans="1:31" x14ac:dyDescent="0.3">
      <c r="A7076">
        <v>2690606</v>
      </c>
      <c r="B7076">
        <v>1</v>
      </c>
      <c r="C7076" t="s">
        <v>80</v>
      </c>
      <c r="D7076" t="s">
        <v>94</v>
      </c>
      <c r="E7076" t="s">
        <v>160</v>
      </c>
      <c r="F7076" t="s">
        <v>19555</v>
      </c>
      <c r="G7076" t="s">
        <v>134</v>
      </c>
      <c r="H7076" t="s">
        <v>135</v>
      </c>
      <c r="I7076" t="s">
        <v>136</v>
      </c>
      <c r="J7076" t="s">
        <v>137</v>
      </c>
      <c r="K7076" t="s">
        <v>138</v>
      </c>
      <c r="L7076" t="s">
        <v>19556</v>
      </c>
      <c r="M7076" t="s">
        <v>19557</v>
      </c>
      <c r="N7076">
        <v>0.51472222199999995</v>
      </c>
      <c r="O7076">
        <v>0</v>
      </c>
      <c r="P7076">
        <v>842</v>
      </c>
      <c r="Q7076">
        <v>0</v>
      </c>
      <c r="R7076">
        <v>1</v>
      </c>
      <c r="S7076">
        <v>0</v>
      </c>
      <c r="T7076">
        <v>39</v>
      </c>
      <c r="U7076">
        <v>0</v>
      </c>
      <c r="V7076">
        <v>0</v>
      </c>
      <c r="W7076">
        <v>0</v>
      </c>
      <c r="X7076">
        <v>82.040161167161543</v>
      </c>
      <c r="Y7076">
        <v>0</v>
      </c>
      <c r="Z7076">
        <v>0</v>
      </c>
      <c r="AA7076">
        <v>0</v>
      </c>
      <c r="AB7076">
        <v>11.322789513750081</v>
      </c>
      <c r="AC7076">
        <v>0</v>
      </c>
      <c r="AD7076">
        <v>0</v>
      </c>
      <c r="AE7076">
        <v>93.362950680911624</v>
      </c>
    </row>
    <row r="7077" spans="1:31" x14ac:dyDescent="0.3">
      <c r="A7077">
        <v>2690610</v>
      </c>
      <c r="B7077">
        <v>1</v>
      </c>
      <c r="C7077" t="s">
        <v>81</v>
      </c>
      <c r="D7077" t="s">
        <v>114</v>
      </c>
      <c r="E7077" t="s">
        <v>132</v>
      </c>
      <c r="F7077" t="s">
        <v>12367</v>
      </c>
      <c r="G7077" t="s">
        <v>134</v>
      </c>
      <c r="H7077" t="s">
        <v>135</v>
      </c>
      <c r="I7077" t="s">
        <v>136</v>
      </c>
      <c r="J7077" t="s">
        <v>137</v>
      </c>
      <c r="K7077" t="s">
        <v>138</v>
      </c>
      <c r="L7077" t="s">
        <v>19558</v>
      </c>
      <c r="M7077" t="s">
        <v>19559</v>
      </c>
      <c r="N7077">
        <v>0.80527777700000003</v>
      </c>
      <c r="O7077">
        <v>0</v>
      </c>
      <c r="P7077">
        <v>965</v>
      </c>
      <c r="Q7077">
        <v>0</v>
      </c>
      <c r="R7077">
        <v>12</v>
      </c>
      <c r="S7077">
        <v>0</v>
      </c>
      <c r="T7077">
        <v>95</v>
      </c>
      <c r="U7077">
        <v>0</v>
      </c>
      <c r="V7077">
        <v>0</v>
      </c>
      <c r="W7077">
        <v>0</v>
      </c>
      <c r="X7077">
        <v>72.335224430796387</v>
      </c>
      <c r="Y7077">
        <v>0</v>
      </c>
      <c r="Z7077">
        <v>1.3078114958707678</v>
      </c>
      <c r="AA7077">
        <v>0</v>
      </c>
      <c r="AB7077">
        <v>21.387034090479592</v>
      </c>
      <c r="AC7077">
        <v>0</v>
      </c>
      <c r="AD7077">
        <v>0</v>
      </c>
      <c r="AE7077">
        <v>95.030070017146741</v>
      </c>
    </row>
    <row r="7078" spans="1:31" x14ac:dyDescent="0.3">
      <c r="A7078">
        <v>2690684</v>
      </c>
      <c r="B7078">
        <v>1</v>
      </c>
      <c r="C7078" t="s">
        <v>80</v>
      </c>
      <c r="D7078" t="s">
        <v>97</v>
      </c>
      <c r="E7078" t="s">
        <v>160</v>
      </c>
      <c r="F7078" t="s">
        <v>16383</v>
      </c>
      <c r="G7078" t="s">
        <v>165</v>
      </c>
      <c r="H7078" t="s">
        <v>135</v>
      </c>
      <c r="I7078" t="s">
        <v>136</v>
      </c>
      <c r="J7078" t="s">
        <v>137</v>
      </c>
      <c r="K7078" t="s">
        <v>166</v>
      </c>
      <c r="L7078" t="s">
        <v>19560</v>
      </c>
      <c r="M7078" t="s">
        <v>19561</v>
      </c>
      <c r="N7078">
        <v>0.459166666</v>
      </c>
      <c r="O7078">
        <v>16</v>
      </c>
      <c r="P7078">
        <v>4470</v>
      </c>
      <c r="Q7078">
        <v>22</v>
      </c>
      <c r="R7078">
        <v>220</v>
      </c>
      <c r="S7078">
        <v>48</v>
      </c>
      <c r="T7078">
        <v>556</v>
      </c>
      <c r="U7078">
        <v>4</v>
      </c>
      <c r="V7078">
        <v>1</v>
      </c>
      <c r="W7078">
        <v>12.006906318985642</v>
      </c>
      <c r="X7078">
        <v>354.14106600208231</v>
      </c>
      <c r="Y7078">
        <v>5.7926297864396954</v>
      </c>
      <c r="Z7078">
        <v>17.585678198026098</v>
      </c>
      <c r="AA7078">
        <v>153.07959186590656</v>
      </c>
      <c r="AB7078">
        <v>150.88493465371042</v>
      </c>
      <c r="AC7078">
        <v>122.00517039347237</v>
      </c>
      <c r="AD7078">
        <v>0.71338975310977304</v>
      </c>
      <c r="AE7078">
        <v>816.20936697173283</v>
      </c>
    </row>
    <row r="7079" spans="1:31" x14ac:dyDescent="0.3">
      <c r="A7079">
        <v>2690726</v>
      </c>
      <c r="B7079">
        <v>1</v>
      </c>
      <c r="C7079" t="s">
        <v>81</v>
      </c>
      <c r="D7079" t="s">
        <v>118</v>
      </c>
      <c r="E7079" t="s">
        <v>132</v>
      </c>
      <c r="F7079" t="s">
        <v>290</v>
      </c>
      <c r="G7079" t="s">
        <v>134</v>
      </c>
      <c r="H7079" t="s">
        <v>135</v>
      </c>
      <c r="I7079" t="s">
        <v>169</v>
      </c>
      <c r="J7079" t="s">
        <v>137</v>
      </c>
      <c r="K7079" t="s">
        <v>138</v>
      </c>
      <c r="L7079" t="s">
        <v>19562</v>
      </c>
      <c r="M7079" t="s">
        <v>19563</v>
      </c>
      <c r="N7079">
        <v>3.4722221999999997E-2</v>
      </c>
      <c r="O7079">
        <v>0</v>
      </c>
      <c r="P7079">
        <v>819</v>
      </c>
      <c r="Q7079">
        <v>2</v>
      </c>
      <c r="R7079">
        <v>108</v>
      </c>
      <c r="S7079">
        <v>0</v>
      </c>
      <c r="T7079">
        <v>59</v>
      </c>
      <c r="U7079">
        <v>0</v>
      </c>
      <c r="V7079">
        <v>0</v>
      </c>
      <c r="W7079">
        <v>0</v>
      </c>
      <c r="X7079">
        <v>5.1296000461429125</v>
      </c>
      <c r="Y7079">
        <v>0.27427657738597572</v>
      </c>
      <c r="Z7079">
        <v>1.091007527712146</v>
      </c>
      <c r="AA7079">
        <v>0</v>
      </c>
      <c r="AB7079">
        <v>0.87094679509763906</v>
      </c>
      <c r="AC7079">
        <v>0</v>
      </c>
      <c r="AD7079">
        <v>0</v>
      </c>
      <c r="AE7079">
        <v>7.365830946338674</v>
      </c>
    </row>
    <row r="7080" spans="1:31" x14ac:dyDescent="0.3">
      <c r="A7080">
        <v>2690927</v>
      </c>
      <c r="B7080">
        <v>1</v>
      </c>
      <c r="C7080" t="s">
        <v>80</v>
      </c>
      <c r="D7080" t="s">
        <v>84</v>
      </c>
      <c r="E7080" t="s">
        <v>244</v>
      </c>
      <c r="F7080" t="s">
        <v>19564</v>
      </c>
      <c r="G7080" t="s">
        <v>165</v>
      </c>
      <c r="H7080" t="s">
        <v>187</v>
      </c>
      <c r="I7080" t="s">
        <v>136</v>
      </c>
      <c r="J7080" t="s">
        <v>137</v>
      </c>
      <c r="K7080" t="s">
        <v>166</v>
      </c>
      <c r="L7080" t="s">
        <v>19565</v>
      </c>
      <c r="M7080" t="s">
        <v>19566</v>
      </c>
      <c r="N7080">
        <v>0.81583333300000005</v>
      </c>
      <c r="O7080">
        <v>0</v>
      </c>
      <c r="P7080">
        <v>486</v>
      </c>
      <c r="Q7080">
        <v>0</v>
      </c>
      <c r="R7080">
        <v>0</v>
      </c>
      <c r="S7080">
        <v>0</v>
      </c>
      <c r="T7080">
        <v>65</v>
      </c>
      <c r="U7080">
        <v>0</v>
      </c>
      <c r="V7080">
        <v>0</v>
      </c>
      <c r="W7080">
        <v>0</v>
      </c>
      <c r="X7080">
        <v>67.5367387077752</v>
      </c>
      <c r="Y7080">
        <v>0</v>
      </c>
      <c r="Z7080">
        <v>0</v>
      </c>
      <c r="AA7080">
        <v>0</v>
      </c>
      <c r="AB7080">
        <v>65.082523507313454</v>
      </c>
      <c r="AC7080">
        <v>0</v>
      </c>
      <c r="AD7080">
        <v>0</v>
      </c>
      <c r="AE7080">
        <v>132.61926221508867</v>
      </c>
    </row>
    <row r="7081" spans="1:31" x14ac:dyDescent="0.3">
      <c r="A7081">
        <v>2690935</v>
      </c>
      <c r="B7081">
        <v>1</v>
      </c>
      <c r="C7081" t="s">
        <v>80</v>
      </c>
      <c r="D7081" t="s">
        <v>89</v>
      </c>
      <c r="E7081" t="s">
        <v>160</v>
      </c>
      <c r="F7081" t="s">
        <v>2330</v>
      </c>
      <c r="G7081" t="s">
        <v>134</v>
      </c>
      <c r="H7081" t="s">
        <v>135</v>
      </c>
      <c r="I7081" t="s">
        <v>136</v>
      </c>
      <c r="J7081" t="s">
        <v>137</v>
      </c>
      <c r="K7081" t="s">
        <v>138</v>
      </c>
      <c r="L7081" t="s">
        <v>19567</v>
      </c>
      <c r="M7081" t="s">
        <v>19568</v>
      </c>
      <c r="N7081">
        <v>9.3055554999999998E-2</v>
      </c>
      <c r="O7081">
        <v>0</v>
      </c>
      <c r="P7081">
        <v>291</v>
      </c>
      <c r="Q7081">
        <v>1</v>
      </c>
      <c r="R7081">
        <v>59</v>
      </c>
      <c r="S7081">
        <v>3</v>
      </c>
      <c r="T7081">
        <v>177</v>
      </c>
      <c r="U7081">
        <v>0</v>
      </c>
      <c r="V7081">
        <v>0</v>
      </c>
      <c r="W7081">
        <v>0</v>
      </c>
      <c r="X7081">
        <v>9.2036198278429726</v>
      </c>
      <c r="Y7081">
        <v>0.26911442496274418</v>
      </c>
      <c r="Z7081">
        <v>2.746496080946458</v>
      </c>
      <c r="AA7081">
        <v>0.47368066473322007</v>
      </c>
      <c r="AB7081">
        <v>15.173791774842051</v>
      </c>
      <c r="AC7081">
        <v>0</v>
      </c>
      <c r="AD7081">
        <v>0</v>
      </c>
      <c r="AE7081">
        <v>27.866702773327447</v>
      </c>
    </row>
    <row r="7082" spans="1:31" x14ac:dyDescent="0.3">
      <c r="A7082">
        <v>2690955</v>
      </c>
      <c r="B7082">
        <v>1</v>
      </c>
      <c r="C7082" t="s">
        <v>80</v>
      </c>
      <c r="D7082" t="s">
        <v>83</v>
      </c>
      <c r="E7082" t="s">
        <v>141</v>
      </c>
      <c r="F7082" t="s">
        <v>19569</v>
      </c>
      <c r="G7082" t="s">
        <v>147</v>
      </c>
      <c r="H7082" t="s">
        <v>135</v>
      </c>
      <c r="I7082" t="s">
        <v>136</v>
      </c>
      <c r="J7082" t="s">
        <v>3</v>
      </c>
      <c r="K7082" t="s">
        <v>138</v>
      </c>
      <c r="L7082" t="s">
        <v>19570</v>
      </c>
      <c r="M7082" t="s">
        <v>19571</v>
      </c>
      <c r="N7082">
        <v>0.75777777700000004</v>
      </c>
      <c r="O7082">
        <v>0</v>
      </c>
      <c r="P7082">
        <v>5917</v>
      </c>
      <c r="Q7082">
        <v>0</v>
      </c>
      <c r="R7082">
        <v>0</v>
      </c>
      <c r="S7082">
        <v>5</v>
      </c>
      <c r="T7082">
        <v>580</v>
      </c>
      <c r="U7082">
        <v>1</v>
      </c>
      <c r="V7082">
        <v>5</v>
      </c>
      <c r="W7082">
        <v>0</v>
      </c>
      <c r="X7082">
        <v>938.40048682647853</v>
      </c>
      <c r="Y7082">
        <v>0</v>
      </c>
      <c r="Z7082">
        <v>0</v>
      </c>
      <c r="AA7082">
        <v>1306.0895170050173</v>
      </c>
      <c r="AB7082">
        <v>371.40261912153738</v>
      </c>
      <c r="AC7082">
        <v>79.565603523314792</v>
      </c>
      <c r="AD7082">
        <v>288.30751335082743</v>
      </c>
      <c r="AE7082">
        <v>2983.7657398271754</v>
      </c>
    </row>
    <row r="7083" spans="1:31" x14ac:dyDescent="0.3">
      <c r="A7083">
        <v>2690976</v>
      </c>
      <c r="B7083">
        <v>1</v>
      </c>
      <c r="C7083" t="s">
        <v>80</v>
      </c>
      <c r="D7083" t="s">
        <v>83</v>
      </c>
      <c r="E7083" t="s">
        <v>141</v>
      </c>
      <c r="F7083" t="s">
        <v>19572</v>
      </c>
      <c r="G7083" t="s">
        <v>147</v>
      </c>
      <c r="H7083" t="s">
        <v>135</v>
      </c>
      <c r="I7083" t="s">
        <v>136</v>
      </c>
      <c r="J7083" t="s">
        <v>3</v>
      </c>
      <c r="K7083" t="s">
        <v>138</v>
      </c>
      <c r="L7083" t="s">
        <v>19570</v>
      </c>
      <c r="M7083" t="s">
        <v>16284</v>
      </c>
      <c r="N7083">
        <v>0.68944444400000005</v>
      </c>
      <c r="O7083">
        <v>0</v>
      </c>
      <c r="P7083">
        <v>1083</v>
      </c>
      <c r="Q7083">
        <v>0</v>
      </c>
      <c r="R7083">
        <v>0</v>
      </c>
      <c r="S7083">
        <v>1</v>
      </c>
      <c r="T7083">
        <v>1656</v>
      </c>
      <c r="U7083">
        <v>0</v>
      </c>
      <c r="V7083">
        <v>2</v>
      </c>
      <c r="W7083">
        <v>0</v>
      </c>
      <c r="X7083">
        <v>262.91357110119503</v>
      </c>
      <c r="Y7083">
        <v>0</v>
      </c>
      <c r="Z7083">
        <v>0</v>
      </c>
      <c r="AA7083">
        <v>35.57692906448144</v>
      </c>
      <c r="AB7083">
        <v>1218.0727733792917</v>
      </c>
      <c r="AC7083">
        <v>0</v>
      </c>
      <c r="AD7083">
        <v>40.880034997639868</v>
      </c>
      <c r="AE7083">
        <v>1557.4433085426078</v>
      </c>
    </row>
    <row r="7084" spans="1:31" x14ac:dyDescent="0.3">
      <c r="A7084">
        <v>2691047</v>
      </c>
      <c r="B7084">
        <v>1</v>
      </c>
      <c r="C7084" t="s">
        <v>80</v>
      </c>
      <c r="D7084" t="s">
        <v>83</v>
      </c>
      <c r="E7084" t="s">
        <v>145</v>
      </c>
      <c r="F7084" t="s">
        <v>19435</v>
      </c>
      <c r="G7084" t="s">
        <v>147</v>
      </c>
      <c r="H7084" t="s">
        <v>135</v>
      </c>
      <c r="I7084" t="s">
        <v>136</v>
      </c>
      <c r="J7084" t="s">
        <v>3</v>
      </c>
      <c r="K7084" t="s">
        <v>138</v>
      </c>
      <c r="L7084" t="s">
        <v>19573</v>
      </c>
      <c r="M7084" t="s">
        <v>12482</v>
      </c>
      <c r="N7084">
        <v>0.92111111099999998</v>
      </c>
      <c r="O7084">
        <v>0</v>
      </c>
      <c r="P7084">
        <v>2359</v>
      </c>
      <c r="Q7084">
        <v>0</v>
      </c>
      <c r="R7084">
        <v>0</v>
      </c>
      <c r="S7084">
        <v>5</v>
      </c>
      <c r="T7084">
        <v>363</v>
      </c>
      <c r="U7084">
        <v>3</v>
      </c>
      <c r="V7084">
        <v>7</v>
      </c>
      <c r="W7084">
        <v>0</v>
      </c>
      <c r="X7084">
        <v>432.68340020696104</v>
      </c>
      <c r="Y7084">
        <v>0</v>
      </c>
      <c r="Z7084">
        <v>0</v>
      </c>
      <c r="AA7084">
        <v>76.555813881386584</v>
      </c>
      <c r="AB7084">
        <v>348.92009651461018</v>
      </c>
      <c r="AC7084">
        <v>531.25351412844338</v>
      </c>
      <c r="AD7084">
        <v>177.4667080219736</v>
      </c>
      <c r="AE7084">
        <v>1566.8795327533746</v>
      </c>
    </row>
    <row r="7085" spans="1:31" x14ac:dyDescent="0.3">
      <c r="A7085">
        <v>2691359</v>
      </c>
      <c r="B7085">
        <v>1</v>
      </c>
      <c r="C7085" t="s">
        <v>80</v>
      </c>
      <c r="D7085" t="s">
        <v>97</v>
      </c>
      <c r="E7085" t="s">
        <v>141</v>
      </c>
      <c r="F7085" t="s">
        <v>19388</v>
      </c>
      <c r="G7085" t="s">
        <v>165</v>
      </c>
      <c r="H7085" t="s">
        <v>135</v>
      </c>
      <c r="I7085" t="s">
        <v>136</v>
      </c>
      <c r="J7085" t="s">
        <v>137</v>
      </c>
      <c r="K7085" t="s">
        <v>166</v>
      </c>
      <c r="L7085" t="s">
        <v>19574</v>
      </c>
      <c r="M7085" t="s">
        <v>19575</v>
      </c>
      <c r="N7085">
        <v>0.133611111</v>
      </c>
      <c r="O7085">
        <v>31</v>
      </c>
      <c r="P7085">
        <v>18591</v>
      </c>
      <c r="Q7085">
        <v>35</v>
      </c>
      <c r="R7085">
        <v>591</v>
      </c>
      <c r="S7085">
        <v>93</v>
      </c>
      <c r="T7085">
        <v>2226</v>
      </c>
      <c r="U7085">
        <v>6</v>
      </c>
      <c r="V7085">
        <v>15</v>
      </c>
      <c r="W7085">
        <v>9.1139590408004256</v>
      </c>
      <c r="X7085">
        <v>346.38464654169911</v>
      </c>
      <c r="Y7085">
        <v>4.9910227457081984</v>
      </c>
      <c r="Z7085">
        <v>14.097362860333478</v>
      </c>
      <c r="AA7085">
        <v>116.31475128899551</v>
      </c>
      <c r="AB7085">
        <v>152.48641225114361</v>
      </c>
      <c r="AC7085">
        <v>44.398645745747793</v>
      </c>
      <c r="AD7085">
        <v>11.327715268908417</v>
      </c>
      <c r="AE7085">
        <v>699.11451574333648</v>
      </c>
    </row>
    <row r="7086" spans="1:31" x14ac:dyDescent="0.3">
      <c r="A7086">
        <v>2691386</v>
      </c>
      <c r="B7086">
        <v>1</v>
      </c>
      <c r="C7086" t="s">
        <v>81</v>
      </c>
      <c r="D7086" t="s">
        <v>126</v>
      </c>
      <c r="E7086" t="s">
        <v>132</v>
      </c>
      <c r="F7086" t="s">
        <v>266</v>
      </c>
      <c r="G7086" t="s">
        <v>134</v>
      </c>
      <c r="H7086" t="s">
        <v>135</v>
      </c>
      <c r="I7086" t="s">
        <v>169</v>
      </c>
      <c r="J7086" t="s">
        <v>137</v>
      </c>
      <c r="K7086" t="s">
        <v>138</v>
      </c>
      <c r="L7086" t="s">
        <v>19576</v>
      </c>
      <c r="M7086" t="s">
        <v>19577</v>
      </c>
      <c r="N7086">
        <v>3.5833333000000002E-2</v>
      </c>
      <c r="O7086">
        <v>7</v>
      </c>
      <c r="P7086">
        <v>860</v>
      </c>
      <c r="Q7086">
        <v>51</v>
      </c>
      <c r="R7086">
        <v>131</v>
      </c>
      <c r="S7086">
        <v>3</v>
      </c>
      <c r="T7086">
        <v>49</v>
      </c>
      <c r="U7086">
        <v>0</v>
      </c>
      <c r="V7086">
        <v>0</v>
      </c>
      <c r="W7086">
        <v>3.9081724115000001E-2</v>
      </c>
      <c r="X7086">
        <v>2.8404390664043104</v>
      </c>
      <c r="Y7086">
        <v>4.287400175160581</v>
      </c>
      <c r="Z7086">
        <v>2.352183833385141</v>
      </c>
      <c r="AA7086">
        <v>0.11948028580716302</v>
      </c>
      <c r="AB7086">
        <v>0.42142398396000169</v>
      </c>
      <c r="AC7086">
        <v>0</v>
      </c>
      <c r="AD7086">
        <v>0</v>
      </c>
      <c r="AE7086">
        <v>10.060009068832196</v>
      </c>
    </row>
    <row r="7087" spans="1:31" x14ac:dyDescent="0.3">
      <c r="A7087">
        <v>2691486</v>
      </c>
      <c r="B7087">
        <v>1</v>
      </c>
      <c r="C7087" t="s">
        <v>81</v>
      </c>
      <c r="D7087" t="s">
        <v>112</v>
      </c>
      <c r="E7087" t="s">
        <v>132</v>
      </c>
      <c r="F7087" t="s">
        <v>4914</v>
      </c>
      <c r="G7087" t="s">
        <v>134</v>
      </c>
      <c r="H7087" t="s">
        <v>135</v>
      </c>
      <c r="I7087" t="s">
        <v>136</v>
      </c>
      <c r="J7087" t="s">
        <v>137</v>
      </c>
      <c r="K7087" t="s">
        <v>138</v>
      </c>
      <c r="L7087" t="s">
        <v>19578</v>
      </c>
      <c r="M7087" t="s">
        <v>19579</v>
      </c>
      <c r="N7087">
        <v>0.74944444399999999</v>
      </c>
      <c r="O7087">
        <v>4</v>
      </c>
      <c r="P7087">
        <v>1660</v>
      </c>
      <c r="Q7087">
        <v>219</v>
      </c>
      <c r="R7087">
        <v>86</v>
      </c>
      <c r="S7087">
        <v>22</v>
      </c>
      <c r="T7087">
        <v>165</v>
      </c>
      <c r="U7087">
        <v>2</v>
      </c>
      <c r="V7087">
        <v>1</v>
      </c>
      <c r="W7087">
        <v>4.0311789457083407</v>
      </c>
      <c r="X7087">
        <v>182.16462768913223</v>
      </c>
      <c r="Y7087">
        <v>197.44526849135946</v>
      </c>
      <c r="Z7087">
        <v>95.59843909659574</v>
      </c>
      <c r="AA7087">
        <v>113.36682202613289</v>
      </c>
      <c r="AB7087">
        <v>47.904424121019716</v>
      </c>
      <c r="AC7087">
        <v>73.791366472586944</v>
      </c>
      <c r="AD7087">
        <v>0.82821077666692844</v>
      </c>
      <c r="AE7087">
        <v>715.13033761920212</v>
      </c>
    </row>
    <row r="7088" spans="1:31" x14ac:dyDescent="0.3">
      <c r="A7088">
        <v>2691494</v>
      </c>
      <c r="B7088">
        <v>1</v>
      </c>
      <c r="C7088" t="s">
        <v>81</v>
      </c>
      <c r="D7088" t="s">
        <v>113</v>
      </c>
      <c r="E7088" t="s">
        <v>141</v>
      </c>
      <c r="F7088" t="s">
        <v>1761</v>
      </c>
      <c r="G7088" t="s">
        <v>134</v>
      </c>
      <c r="H7088" t="s">
        <v>135</v>
      </c>
      <c r="I7088" t="s">
        <v>136</v>
      </c>
      <c r="J7088" t="s">
        <v>137</v>
      </c>
      <c r="K7088" t="s">
        <v>138</v>
      </c>
      <c r="L7088" t="s">
        <v>19580</v>
      </c>
      <c r="M7088" t="s">
        <v>19581</v>
      </c>
      <c r="N7088">
        <v>0.12583333299999999</v>
      </c>
      <c r="O7088">
        <v>10</v>
      </c>
      <c r="P7088">
        <v>2320</v>
      </c>
      <c r="Q7088">
        <v>56</v>
      </c>
      <c r="R7088">
        <v>165</v>
      </c>
      <c r="S7088">
        <v>15</v>
      </c>
      <c r="T7088">
        <v>356</v>
      </c>
      <c r="U7088">
        <v>3</v>
      </c>
      <c r="V7088">
        <v>1</v>
      </c>
      <c r="W7088">
        <v>0.24405882547667834</v>
      </c>
      <c r="X7088">
        <v>46.92699056442622</v>
      </c>
      <c r="Y7088">
        <v>6.2302936143796623</v>
      </c>
      <c r="Z7088">
        <v>10.858065190890613</v>
      </c>
      <c r="AA7088">
        <v>17.60214499868551</v>
      </c>
      <c r="AB7088">
        <v>25.302821851035759</v>
      </c>
      <c r="AC7088">
        <v>22.20856101676554</v>
      </c>
      <c r="AD7088">
        <v>5.1889241033349243E-2</v>
      </c>
      <c r="AE7088">
        <v>129.42482530269331</v>
      </c>
    </row>
    <row r="7089" spans="1:31" x14ac:dyDescent="0.3">
      <c r="A7089">
        <v>2691536</v>
      </c>
      <c r="B7089">
        <v>1</v>
      </c>
      <c r="C7089" t="s">
        <v>80</v>
      </c>
      <c r="D7089" t="s">
        <v>85</v>
      </c>
      <c r="E7089" t="s">
        <v>145</v>
      </c>
      <c r="F7089" t="s">
        <v>19582</v>
      </c>
      <c r="G7089" t="s">
        <v>134</v>
      </c>
      <c r="H7089" t="s">
        <v>135</v>
      </c>
      <c r="I7089" t="s">
        <v>136</v>
      </c>
      <c r="J7089" t="s">
        <v>137</v>
      </c>
      <c r="K7089" t="s">
        <v>138</v>
      </c>
      <c r="L7089" t="s">
        <v>16248</v>
      </c>
      <c r="M7089" t="s">
        <v>19583</v>
      </c>
      <c r="N7089">
        <v>9.5277776999999994E-2</v>
      </c>
      <c r="O7089">
        <v>0</v>
      </c>
      <c r="P7089">
        <v>4024</v>
      </c>
      <c r="Q7089">
        <v>0</v>
      </c>
      <c r="R7089">
        <v>0</v>
      </c>
      <c r="S7089">
        <v>1</v>
      </c>
      <c r="T7089">
        <v>74</v>
      </c>
      <c r="U7089">
        <v>0</v>
      </c>
      <c r="V7089">
        <v>0</v>
      </c>
      <c r="W7089">
        <v>0</v>
      </c>
      <c r="X7089">
        <v>98.815341152857044</v>
      </c>
      <c r="Y7089">
        <v>0</v>
      </c>
      <c r="Z7089">
        <v>0</v>
      </c>
      <c r="AA7089">
        <v>0.26607403231018872</v>
      </c>
      <c r="AB7089">
        <v>16.974605411128401</v>
      </c>
      <c r="AC7089">
        <v>0</v>
      </c>
      <c r="AD7089">
        <v>0</v>
      </c>
      <c r="AE7089">
        <v>116.05602059629564</v>
      </c>
    </row>
    <row r="7090" spans="1:31" x14ac:dyDescent="0.3">
      <c r="A7090">
        <v>2691582</v>
      </c>
      <c r="B7090">
        <v>1</v>
      </c>
      <c r="C7090" t="s">
        <v>80</v>
      </c>
      <c r="D7090" t="s">
        <v>97</v>
      </c>
      <c r="E7090" t="s">
        <v>160</v>
      </c>
      <c r="F7090" t="s">
        <v>1081</v>
      </c>
      <c r="G7090" t="s">
        <v>346</v>
      </c>
      <c r="H7090" t="s">
        <v>135</v>
      </c>
      <c r="I7090" t="s">
        <v>136</v>
      </c>
      <c r="J7090" t="s">
        <v>137</v>
      </c>
      <c r="K7090" t="s">
        <v>166</v>
      </c>
      <c r="L7090" t="s">
        <v>19584</v>
      </c>
      <c r="M7090" t="s">
        <v>19585</v>
      </c>
      <c r="N7090">
        <v>7.0783333329999998</v>
      </c>
      <c r="O7090">
        <v>8</v>
      </c>
      <c r="P7090">
        <v>821</v>
      </c>
      <c r="Q7090">
        <v>10</v>
      </c>
      <c r="R7090">
        <v>361</v>
      </c>
      <c r="S7090">
        <v>15</v>
      </c>
      <c r="T7090">
        <v>196</v>
      </c>
      <c r="U7090">
        <v>1</v>
      </c>
      <c r="V7090">
        <v>2</v>
      </c>
      <c r="W7090">
        <v>386.9220474247054</v>
      </c>
      <c r="X7090">
        <v>1970.3632166232005</v>
      </c>
      <c r="Y7090">
        <v>273.71052821334609</v>
      </c>
      <c r="Z7090">
        <v>1353.5369384276619</v>
      </c>
      <c r="AA7090">
        <v>877.03454405157095</v>
      </c>
      <c r="AB7090">
        <v>1595.7722972740519</v>
      </c>
      <c r="AC7090">
        <v>449.64517199509351</v>
      </c>
      <c r="AD7090">
        <v>90.1022632670213</v>
      </c>
      <c r="AE7090">
        <v>6997.087007276652</v>
      </c>
    </row>
    <row r="7091" spans="1:31" x14ac:dyDescent="0.3">
      <c r="A7091">
        <v>2691658</v>
      </c>
      <c r="B7091">
        <v>1</v>
      </c>
      <c r="C7091" t="s">
        <v>80</v>
      </c>
      <c r="D7091" t="s">
        <v>90</v>
      </c>
      <c r="E7091" t="s">
        <v>141</v>
      </c>
      <c r="F7091" t="s">
        <v>19586</v>
      </c>
      <c r="G7091" t="s">
        <v>147</v>
      </c>
      <c r="H7091" t="s">
        <v>135</v>
      </c>
      <c r="I7091" t="s">
        <v>136</v>
      </c>
      <c r="J7091" t="s">
        <v>3</v>
      </c>
      <c r="K7091" t="s">
        <v>138</v>
      </c>
      <c r="L7091" t="s">
        <v>19587</v>
      </c>
      <c r="M7091" t="s">
        <v>19588</v>
      </c>
      <c r="N7091">
        <v>1.511111111</v>
      </c>
      <c r="O7091">
        <v>0</v>
      </c>
      <c r="P7091">
        <v>8206</v>
      </c>
      <c r="Q7091">
        <v>0</v>
      </c>
      <c r="R7091">
        <v>0</v>
      </c>
      <c r="S7091">
        <v>2</v>
      </c>
      <c r="T7091">
        <v>539</v>
      </c>
      <c r="U7091">
        <v>0</v>
      </c>
      <c r="V7091">
        <v>0</v>
      </c>
      <c r="W7091">
        <v>0</v>
      </c>
      <c r="X7091">
        <v>2520.0472198962748</v>
      </c>
      <c r="Y7091">
        <v>0</v>
      </c>
      <c r="Z7091">
        <v>0</v>
      </c>
      <c r="AA7091">
        <v>69.707976970142482</v>
      </c>
      <c r="AB7091">
        <v>753.32537654871794</v>
      </c>
      <c r="AC7091">
        <v>0</v>
      </c>
      <c r="AD7091">
        <v>0</v>
      </c>
      <c r="AE7091">
        <v>3343.0805734151354</v>
      </c>
    </row>
    <row r="7092" spans="1:31" x14ac:dyDescent="0.3">
      <c r="A7092">
        <v>2691684</v>
      </c>
      <c r="B7092">
        <v>1</v>
      </c>
      <c r="C7092" t="s">
        <v>81</v>
      </c>
      <c r="D7092" t="s">
        <v>122</v>
      </c>
      <c r="E7092" t="s">
        <v>160</v>
      </c>
      <c r="F7092" t="s">
        <v>18059</v>
      </c>
      <c r="G7092" t="s">
        <v>134</v>
      </c>
      <c r="H7092" t="s">
        <v>135</v>
      </c>
      <c r="I7092" t="s">
        <v>136</v>
      </c>
      <c r="J7092" t="s">
        <v>137</v>
      </c>
      <c r="K7092" t="s">
        <v>138</v>
      </c>
      <c r="L7092" t="s">
        <v>19589</v>
      </c>
      <c r="M7092" t="s">
        <v>19590</v>
      </c>
      <c r="N7092">
        <v>0.36527777700000003</v>
      </c>
      <c r="O7092">
        <v>9</v>
      </c>
      <c r="P7092">
        <v>731</v>
      </c>
      <c r="Q7092">
        <v>202</v>
      </c>
      <c r="R7092">
        <v>63</v>
      </c>
      <c r="S7092">
        <v>20</v>
      </c>
      <c r="T7092">
        <v>88</v>
      </c>
      <c r="U7092">
        <v>0</v>
      </c>
      <c r="V7092">
        <v>0</v>
      </c>
      <c r="W7092">
        <v>0.59856783136093283</v>
      </c>
      <c r="X7092">
        <v>35.115088948067601</v>
      </c>
      <c r="Y7092">
        <v>40.828759530940026</v>
      </c>
      <c r="Z7092">
        <v>22.304180200661403</v>
      </c>
      <c r="AA7092">
        <v>123.56933228041707</v>
      </c>
      <c r="AB7092">
        <v>22.211529232803116</v>
      </c>
      <c r="AC7092">
        <v>0</v>
      </c>
      <c r="AD7092">
        <v>0</v>
      </c>
      <c r="AE7092">
        <v>244.62745802425016</v>
      </c>
    </row>
    <row r="7093" spans="1:31" x14ac:dyDescent="0.3">
      <c r="A7093">
        <v>2691685</v>
      </c>
      <c r="B7093">
        <v>1</v>
      </c>
      <c r="C7093" t="s">
        <v>81</v>
      </c>
      <c r="D7093" t="s">
        <v>128</v>
      </c>
      <c r="E7093" t="s">
        <v>145</v>
      </c>
      <c r="F7093" t="s">
        <v>4702</v>
      </c>
      <c r="G7093" t="s">
        <v>147</v>
      </c>
      <c r="H7093" t="s">
        <v>135</v>
      </c>
      <c r="I7093" t="s">
        <v>136</v>
      </c>
      <c r="J7093" t="s">
        <v>3</v>
      </c>
      <c r="K7093" t="s">
        <v>138</v>
      </c>
      <c r="L7093" t="s">
        <v>19591</v>
      </c>
      <c r="M7093" t="s">
        <v>19592</v>
      </c>
      <c r="N7093">
        <v>5.9680555550000003</v>
      </c>
      <c r="O7093">
        <v>6</v>
      </c>
      <c r="P7093">
        <v>186</v>
      </c>
      <c r="Q7093">
        <v>2</v>
      </c>
      <c r="R7093">
        <v>15</v>
      </c>
      <c r="S7093">
        <v>13</v>
      </c>
      <c r="T7093">
        <v>8</v>
      </c>
      <c r="U7093">
        <v>0</v>
      </c>
      <c r="V7093">
        <v>0</v>
      </c>
      <c r="W7093">
        <v>5.9148421232495885</v>
      </c>
      <c r="X7093">
        <v>174.67710537687452</v>
      </c>
      <c r="Y7093">
        <v>9.9097220966105493</v>
      </c>
      <c r="Z7093">
        <v>16.185156653614619</v>
      </c>
      <c r="AA7093">
        <v>484.15618947203666</v>
      </c>
      <c r="AB7093">
        <v>25.878653339288938</v>
      </c>
      <c r="AC7093">
        <v>0</v>
      </c>
      <c r="AD7093">
        <v>0</v>
      </c>
      <c r="AE7093">
        <v>716.7216690616749</v>
      </c>
    </row>
    <row r="7094" spans="1:31" x14ac:dyDescent="0.3">
      <c r="A7094">
        <v>2691819</v>
      </c>
      <c r="B7094">
        <v>1</v>
      </c>
      <c r="C7094" t="s">
        <v>80</v>
      </c>
      <c r="D7094" t="s">
        <v>84</v>
      </c>
      <c r="E7094" t="s">
        <v>141</v>
      </c>
      <c r="F7094" t="s">
        <v>19593</v>
      </c>
      <c r="G7094" t="s">
        <v>165</v>
      </c>
      <c r="H7094" t="s">
        <v>135</v>
      </c>
      <c r="I7094" t="s">
        <v>136</v>
      </c>
      <c r="J7094" t="s">
        <v>137</v>
      </c>
      <c r="K7094" t="s">
        <v>166</v>
      </c>
      <c r="L7094" t="s">
        <v>19594</v>
      </c>
      <c r="M7094" t="s">
        <v>19595</v>
      </c>
      <c r="N7094">
        <v>2.7222222220000001</v>
      </c>
      <c r="O7094">
        <v>0</v>
      </c>
      <c r="P7094">
        <v>2497</v>
      </c>
      <c r="Q7094">
        <v>0</v>
      </c>
      <c r="R7094">
        <v>0</v>
      </c>
      <c r="S7094">
        <v>5</v>
      </c>
      <c r="T7094">
        <v>92</v>
      </c>
      <c r="U7094">
        <v>0</v>
      </c>
      <c r="V7094">
        <v>1</v>
      </c>
      <c r="W7094">
        <v>0</v>
      </c>
      <c r="X7094">
        <v>1088.4714139926059</v>
      </c>
      <c r="Y7094">
        <v>0</v>
      </c>
      <c r="Z7094">
        <v>0</v>
      </c>
      <c r="AA7094">
        <v>587.54942879795453</v>
      </c>
      <c r="AB7094">
        <v>418.95749707094518</v>
      </c>
      <c r="AC7094">
        <v>0</v>
      </c>
      <c r="AD7094">
        <v>1.1352199366292655</v>
      </c>
      <c r="AE7094">
        <v>2096.1135597981347</v>
      </c>
    </row>
    <row r="7095" spans="1:31" x14ac:dyDescent="0.3">
      <c r="A7095">
        <v>2691918</v>
      </c>
      <c r="B7095">
        <v>1</v>
      </c>
      <c r="C7095" t="s">
        <v>80</v>
      </c>
      <c r="D7095" t="s">
        <v>97</v>
      </c>
      <c r="E7095" t="s">
        <v>160</v>
      </c>
      <c r="F7095" t="s">
        <v>16715</v>
      </c>
      <c r="G7095" t="s">
        <v>134</v>
      </c>
      <c r="H7095" t="s">
        <v>135</v>
      </c>
      <c r="I7095" t="s">
        <v>136</v>
      </c>
      <c r="J7095" t="s">
        <v>137</v>
      </c>
      <c r="K7095" t="s">
        <v>138</v>
      </c>
      <c r="L7095" t="s">
        <v>19596</v>
      </c>
      <c r="M7095" t="s">
        <v>19597</v>
      </c>
      <c r="N7095">
        <v>3.4411111110000001</v>
      </c>
      <c r="O7095">
        <v>0</v>
      </c>
      <c r="P7095">
        <v>1096</v>
      </c>
      <c r="Q7095">
        <v>0</v>
      </c>
      <c r="R7095">
        <v>52</v>
      </c>
      <c r="S7095">
        <v>1</v>
      </c>
      <c r="T7095">
        <v>111</v>
      </c>
      <c r="U7095">
        <v>0</v>
      </c>
      <c r="V7095">
        <v>0</v>
      </c>
      <c r="W7095">
        <v>0</v>
      </c>
      <c r="X7095">
        <v>673.70243206577777</v>
      </c>
      <c r="Y7095">
        <v>0</v>
      </c>
      <c r="Z7095">
        <v>20.14359263218283</v>
      </c>
      <c r="AA7095">
        <v>6.1595982073458453</v>
      </c>
      <c r="AB7095">
        <v>342.97329049346479</v>
      </c>
      <c r="AC7095">
        <v>0</v>
      </c>
      <c r="AD7095">
        <v>0</v>
      </c>
      <c r="AE7095">
        <v>1042.9789133987713</v>
      </c>
    </row>
    <row r="7096" spans="1:31" x14ac:dyDescent="0.3">
      <c r="A7096">
        <v>2691948</v>
      </c>
      <c r="B7096">
        <v>1</v>
      </c>
      <c r="C7096" t="s">
        <v>80</v>
      </c>
      <c r="D7096" t="s">
        <v>97</v>
      </c>
      <c r="E7096" t="s">
        <v>160</v>
      </c>
      <c r="F7096" t="s">
        <v>19598</v>
      </c>
      <c r="G7096" t="s">
        <v>134</v>
      </c>
      <c r="H7096" t="s">
        <v>135</v>
      </c>
      <c r="I7096" t="s">
        <v>136</v>
      </c>
      <c r="J7096" t="s">
        <v>137</v>
      </c>
      <c r="K7096" t="s">
        <v>138</v>
      </c>
      <c r="L7096" t="s">
        <v>19599</v>
      </c>
      <c r="M7096" t="s">
        <v>19600</v>
      </c>
      <c r="N7096">
        <v>2.4166666659999998</v>
      </c>
      <c r="O7096">
        <v>0</v>
      </c>
      <c r="P7096">
        <v>55</v>
      </c>
      <c r="Q7096">
        <v>0</v>
      </c>
      <c r="R7096">
        <v>53</v>
      </c>
      <c r="S7096">
        <v>1</v>
      </c>
      <c r="T7096">
        <v>25</v>
      </c>
      <c r="U7096">
        <v>1</v>
      </c>
      <c r="V7096">
        <v>0</v>
      </c>
      <c r="W7096">
        <v>0</v>
      </c>
      <c r="X7096">
        <v>32.8578027736583</v>
      </c>
      <c r="Y7096">
        <v>0</v>
      </c>
      <c r="Z7096">
        <v>26.521249944756853</v>
      </c>
      <c r="AA7096">
        <v>34.358516003316389</v>
      </c>
      <c r="AB7096">
        <v>47.613333692446282</v>
      </c>
      <c r="AC7096">
        <v>67.029622420137599</v>
      </c>
      <c r="AD7096">
        <v>0</v>
      </c>
      <c r="AE7096">
        <v>208.38052483431542</v>
      </c>
    </row>
    <row r="7097" spans="1:31" x14ac:dyDescent="0.3">
      <c r="A7097">
        <v>2689184</v>
      </c>
      <c r="B7097">
        <v>1</v>
      </c>
      <c r="C7097" t="s">
        <v>80</v>
      </c>
      <c r="D7097" t="s">
        <v>93</v>
      </c>
      <c r="E7097" t="s">
        <v>160</v>
      </c>
      <c r="F7097" t="s">
        <v>19601</v>
      </c>
      <c r="G7097" t="s">
        <v>165</v>
      </c>
      <c r="H7097" t="s">
        <v>135</v>
      </c>
      <c r="I7097" t="s">
        <v>136</v>
      </c>
      <c r="J7097" t="s">
        <v>137</v>
      </c>
      <c r="K7097" t="s">
        <v>166</v>
      </c>
      <c r="L7097" t="s">
        <v>19602</v>
      </c>
      <c r="M7097" t="s">
        <v>19603</v>
      </c>
      <c r="N7097">
        <v>3.8525</v>
      </c>
      <c r="O7097">
        <v>0</v>
      </c>
      <c r="P7097">
        <v>15840</v>
      </c>
      <c r="Q7097">
        <v>14</v>
      </c>
      <c r="R7097">
        <v>2086</v>
      </c>
      <c r="S7097">
        <v>64</v>
      </c>
      <c r="T7097">
        <v>3809</v>
      </c>
      <c r="U7097">
        <v>16</v>
      </c>
      <c r="V7097">
        <v>4</v>
      </c>
      <c r="W7097">
        <v>0</v>
      </c>
      <c r="X7097">
        <v>8537.118590406717</v>
      </c>
      <c r="Y7097">
        <v>280.24886358126014</v>
      </c>
      <c r="Z7097">
        <v>9164.0429913722583</v>
      </c>
      <c r="AA7097">
        <v>2230.5929318143371</v>
      </c>
      <c r="AB7097">
        <v>8960.3250903899643</v>
      </c>
      <c r="AC7097">
        <v>1491.7012651722659</v>
      </c>
      <c r="AD7097">
        <v>162.82278996089985</v>
      </c>
      <c r="AE7097">
        <v>30826.852522697704</v>
      </c>
    </row>
    <row r="7098" spans="1:31" x14ac:dyDescent="0.3">
      <c r="A7098">
        <v>2689185</v>
      </c>
      <c r="B7098">
        <v>1</v>
      </c>
      <c r="C7098" t="s">
        <v>80</v>
      </c>
      <c r="D7098" t="s">
        <v>97</v>
      </c>
      <c r="E7098" t="s">
        <v>132</v>
      </c>
      <c r="F7098" t="s">
        <v>19365</v>
      </c>
      <c r="G7098" t="s">
        <v>134</v>
      </c>
      <c r="H7098" t="s">
        <v>135</v>
      </c>
      <c r="I7098" t="s">
        <v>136</v>
      </c>
      <c r="J7098" t="s">
        <v>137</v>
      </c>
      <c r="K7098" t="s">
        <v>138</v>
      </c>
      <c r="L7098" t="s">
        <v>19604</v>
      </c>
      <c r="M7098" t="s">
        <v>19605</v>
      </c>
      <c r="N7098">
        <v>0.830555555</v>
      </c>
      <c r="O7098">
        <v>4</v>
      </c>
      <c r="P7098">
        <v>378</v>
      </c>
      <c r="Q7098">
        <v>6</v>
      </c>
      <c r="R7098">
        <v>66</v>
      </c>
      <c r="S7098">
        <v>10</v>
      </c>
      <c r="T7098">
        <v>47</v>
      </c>
      <c r="U7098">
        <v>1</v>
      </c>
      <c r="V7098">
        <v>0</v>
      </c>
      <c r="W7098">
        <v>166.01130713318759</v>
      </c>
      <c r="X7098">
        <v>90.56510924127366</v>
      </c>
      <c r="Y7098">
        <v>265.02356956388934</v>
      </c>
      <c r="Z7098">
        <v>11.958517982833477</v>
      </c>
      <c r="AA7098">
        <v>21.213858678943488</v>
      </c>
      <c r="AB7098">
        <v>26.554427880481082</v>
      </c>
      <c r="AC7098">
        <v>101.12075631996748</v>
      </c>
      <c r="AD7098">
        <v>0</v>
      </c>
      <c r="AE7098">
        <v>682.44754680057599</v>
      </c>
    </row>
    <row r="7099" spans="1:31" x14ac:dyDescent="0.3">
      <c r="A7099">
        <v>2689354</v>
      </c>
      <c r="B7099">
        <v>1</v>
      </c>
      <c r="C7099" t="s">
        <v>80</v>
      </c>
      <c r="D7099" t="s">
        <v>103</v>
      </c>
      <c r="E7099" t="s">
        <v>160</v>
      </c>
      <c r="F7099" t="s">
        <v>16208</v>
      </c>
      <c r="G7099" t="s">
        <v>134</v>
      </c>
      <c r="H7099" t="s">
        <v>135</v>
      </c>
      <c r="I7099" t="s">
        <v>136</v>
      </c>
      <c r="J7099" t="s">
        <v>137</v>
      </c>
      <c r="K7099" t="s">
        <v>138</v>
      </c>
      <c r="L7099" t="s">
        <v>19606</v>
      </c>
      <c r="M7099" t="s">
        <v>19607</v>
      </c>
      <c r="N7099">
        <v>0.186388888</v>
      </c>
      <c r="O7099">
        <v>0</v>
      </c>
      <c r="P7099">
        <v>29</v>
      </c>
      <c r="Q7099">
        <v>0</v>
      </c>
      <c r="R7099">
        <v>3</v>
      </c>
      <c r="S7099">
        <v>24</v>
      </c>
      <c r="T7099">
        <v>38</v>
      </c>
      <c r="U7099">
        <v>27</v>
      </c>
      <c r="V7099">
        <v>7</v>
      </c>
      <c r="W7099">
        <v>0</v>
      </c>
      <c r="X7099">
        <v>2.4908617058377698</v>
      </c>
      <c r="Y7099">
        <v>0</v>
      </c>
      <c r="Z7099">
        <v>0.25847101676045831</v>
      </c>
      <c r="AA7099">
        <v>27.783581086852159</v>
      </c>
      <c r="AB7099">
        <v>8.6343734949501236</v>
      </c>
      <c r="AC7099">
        <v>129.57479441056179</v>
      </c>
      <c r="AD7099">
        <v>18.368546948653808</v>
      </c>
      <c r="AE7099">
        <v>187.1106286636161</v>
      </c>
    </row>
    <row r="7100" spans="1:31" x14ac:dyDescent="0.3">
      <c r="A7100">
        <v>2689386</v>
      </c>
      <c r="B7100">
        <v>1</v>
      </c>
      <c r="C7100" t="s">
        <v>81</v>
      </c>
      <c r="D7100" t="s">
        <v>120</v>
      </c>
      <c r="E7100" t="s">
        <v>132</v>
      </c>
      <c r="F7100" t="s">
        <v>199</v>
      </c>
      <c r="G7100" t="s">
        <v>134</v>
      </c>
      <c r="H7100" t="s">
        <v>135</v>
      </c>
      <c r="I7100" t="s">
        <v>136</v>
      </c>
      <c r="J7100" t="s">
        <v>137</v>
      </c>
      <c r="K7100" t="s">
        <v>138</v>
      </c>
      <c r="L7100" t="s">
        <v>19608</v>
      </c>
      <c r="M7100" t="s">
        <v>19609</v>
      </c>
      <c r="N7100">
        <v>1.0972222220000001</v>
      </c>
      <c r="O7100">
        <v>1</v>
      </c>
      <c r="P7100">
        <v>962</v>
      </c>
      <c r="Q7100">
        <v>40</v>
      </c>
      <c r="R7100">
        <v>65</v>
      </c>
      <c r="S7100">
        <v>5</v>
      </c>
      <c r="T7100">
        <v>72</v>
      </c>
      <c r="U7100">
        <v>1</v>
      </c>
      <c r="V7100">
        <v>1</v>
      </c>
      <c r="W7100">
        <v>26.37812360579758</v>
      </c>
      <c r="X7100">
        <v>185.3553754705944</v>
      </c>
      <c r="Y7100">
        <v>37.210849165940253</v>
      </c>
      <c r="Z7100">
        <v>46.43555609447165</v>
      </c>
      <c r="AA7100">
        <v>8.5669629306050794</v>
      </c>
      <c r="AB7100">
        <v>45.407809406948587</v>
      </c>
      <c r="AC7100">
        <v>9.214641242395615</v>
      </c>
      <c r="AD7100">
        <v>36.17663446995536</v>
      </c>
      <c r="AE7100">
        <v>394.7459523867085</v>
      </c>
    </row>
    <row r="7101" spans="1:31" x14ac:dyDescent="0.3">
      <c r="A7101">
        <v>2689415</v>
      </c>
      <c r="B7101">
        <v>1</v>
      </c>
      <c r="C7101" t="s">
        <v>81</v>
      </c>
      <c r="D7101" t="s">
        <v>127</v>
      </c>
      <c r="E7101" t="s">
        <v>132</v>
      </c>
      <c r="F7101" t="s">
        <v>258</v>
      </c>
      <c r="G7101" t="s">
        <v>134</v>
      </c>
      <c r="H7101" t="s">
        <v>135</v>
      </c>
      <c r="I7101" t="s">
        <v>136</v>
      </c>
      <c r="J7101" t="s">
        <v>137</v>
      </c>
      <c r="K7101" t="s">
        <v>138</v>
      </c>
      <c r="L7101" t="s">
        <v>19610</v>
      </c>
      <c r="M7101" t="s">
        <v>19611</v>
      </c>
      <c r="N7101">
        <v>0.93555555499999998</v>
      </c>
      <c r="O7101">
        <v>6</v>
      </c>
      <c r="P7101">
        <v>12</v>
      </c>
      <c r="Q7101">
        <v>194</v>
      </c>
      <c r="R7101">
        <v>121</v>
      </c>
      <c r="S7101">
        <v>15</v>
      </c>
      <c r="T7101">
        <v>8</v>
      </c>
      <c r="U7101">
        <v>0</v>
      </c>
      <c r="V7101">
        <v>0</v>
      </c>
      <c r="W7101">
        <v>2.5223446439250212</v>
      </c>
      <c r="X7101">
        <v>0.33062716689633187</v>
      </c>
      <c r="Y7101">
        <v>108.42294271976326</v>
      </c>
      <c r="Z7101">
        <v>23.68192304732445</v>
      </c>
      <c r="AA7101">
        <v>39.746832675884029</v>
      </c>
      <c r="AB7101">
        <v>1.5483843623716589</v>
      </c>
      <c r="AC7101">
        <v>0</v>
      </c>
      <c r="AD7101">
        <v>0</v>
      </c>
      <c r="AE7101">
        <v>176.25305461616475</v>
      </c>
    </row>
    <row r="7102" spans="1:31" x14ac:dyDescent="0.3">
      <c r="A7102">
        <v>2689418</v>
      </c>
      <c r="B7102">
        <v>1</v>
      </c>
      <c r="C7102" t="s">
        <v>81</v>
      </c>
      <c r="D7102" t="s">
        <v>121</v>
      </c>
      <c r="E7102" t="s">
        <v>160</v>
      </c>
      <c r="F7102" t="s">
        <v>19612</v>
      </c>
      <c r="G7102" t="s">
        <v>134</v>
      </c>
      <c r="H7102" t="s">
        <v>135</v>
      </c>
      <c r="I7102" t="s">
        <v>136</v>
      </c>
      <c r="J7102" t="s">
        <v>137</v>
      </c>
      <c r="K7102" t="s">
        <v>138</v>
      </c>
      <c r="L7102" t="s">
        <v>19613</v>
      </c>
      <c r="M7102" t="s">
        <v>19614</v>
      </c>
      <c r="N7102">
        <v>0.16666666599999999</v>
      </c>
      <c r="O7102">
        <v>36</v>
      </c>
      <c r="P7102">
        <v>9097</v>
      </c>
      <c r="Q7102">
        <v>18</v>
      </c>
      <c r="R7102">
        <v>705</v>
      </c>
      <c r="S7102">
        <v>31</v>
      </c>
      <c r="T7102">
        <v>1037</v>
      </c>
      <c r="U7102">
        <v>0</v>
      </c>
      <c r="V7102">
        <v>3</v>
      </c>
      <c r="W7102">
        <v>4.3384448040693604</v>
      </c>
      <c r="X7102">
        <v>187.98095480582117</v>
      </c>
      <c r="Y7102">
        <v>6.9949319648345663</v>
      </c>
      <c r="Z7102">
        <v>31.447600763405898</v>
      </c>
      <c r="AA7102">
        <v>20.921238257743582</v>
      </c>
      <c r="AB7102">
        <v>74.212324475474247</v>
      </c>
      <c r="AC7102">
        <v>0</v>
      </c>
      <c r="AD7102">
        <v>11.300415068728499</v>
      </c>
      <c r="AE7102">
        <v>337.19591014007733</v>
      </c>
    </row>
    <row r="7103" spans="1:31" x14ac:dyDescent="0.3">
      <c r="A7103">
        <v>2689466</v>
      </c>
      <c r="B7103">
        <v>1</v>
      </c>
      <c r="C7103" t="s">
        <v>80</v>
      </c>
      <c r="D7103" t="s">
        <v>103</v>
      </c>
      <c r="E7103" t="s">
        <v>132</v>
      </c>
      <c r="F7103" t="s">
        <v>13952</v>
      </c>
      <c r="G7103" t="s">
        <v>134</v>
      </c>
      <c r="H7103" t="s">
        <v>135</v>
      </c>
      <c r="I7103" t="s">
        <v>136</v>
      </c>
      <c r="J7103" t="s">
        <v>137</v>
      </c>
      <c r="K7103" t="s">
        <v>138</v>
      </c>
      <c r="L7103" t="s">
        <v>19615</v>
      </c>
      <c r="M7103" t="s">
        <v>19616</v>
      </c>
      <c r="N7103">
        <v>8.6111111000000004E-2</v>
      </c>
      <c r="O7103">
        <v>24</v>
      </c>
      <c r="P7103">
        <v>2707</v>
      </c>
      <c r="Q7103">
        <v>34</v>
      </c>
      <c r="R7103">
        <v>212</v>
      </c>
      <c r="S7103">
        <v>65</v>
      </c>
      <c r="T7103">
        <v>821</v>
      </c>
      <c r="U7103">
        <v>6</v>
      </c>
      <c r="V7103">
        <v>1</v>
      </c>
      <c r="W7103">
        <v>1.4928118588151948</v>
      </c>
      <c r="X7103">
        <v>34.953647860574698</v>
      </c>
      <c r="Y7103">
        <v>12.308902764098756</v>
      </c>
      <c r="Z7103">
        <v>8.5962991785913161</v>
      </c>
      <c r="AA7103">
        <v>17.506177034940123</v>
      </c>
      <c r="AB7103">
        <v>28.074764626347712</v>
      </c>
      <c r="AC7103">
        <v>12.25938687735113</v>
      </c>
      <c r="AD7103">
        <v>0.59184307870813302</v>
      </c>
      <c r="AE7103">
        <v>115.78383327942707</v>
      </c>
    </row>
    <row r="7104" spans="1:31" x14ac:dyDescent="0.3">
      <c r="A7104">
        <v>2690953</v>
      </c>
      <c r="B7104">
        <v>1</v>
      </c>
      <c r="C7104" t="s">
        <v>80</v>
      </c>
      <c r="D7104" t="s">
        <v>84</v>
      </c>
      <c r="E7104" t="s">
        <v>145</v>
      </c>
      <c r="F7104" t="s">
        <v>19617</v>
      </c>
      <c r="G7104" t="s">
        <v>165</v>
      </c>
      <c r="H7104" t="s">
        <v>135</v>
      </c>
      <c r="I7104" t="s">
        <v>136</v>
      </c>
      <c r="J7104" t="s">
        <v>137</v>
      </c>
      <c r="K7104" t="s">
        <v>166</v>
      </c>
      <c r="L7104" t="s">
        <v>19618</v>
      </c>
      <c r="M7104" t="s">
        <v>19619</v>
      </c>
      <c r="N7104">
        <v>4.5419444440000003</v>
      </c>
      <c r="O7104">
        <v>0</v>
      </c>
      <c r="P7104">
        <v>1365</v>
      </c>
      <c r="Q7104">
        <v>0</v>
      </c>
      <c r="R7104">
        <v>0</v>
      </c>
      <c r="S7104">
        <v>0</v>
      </c>
      <c r="T7104">
        <v>95</v>
      </c>
      <c r="U7104">
        <v>0</v>
      </c>
      <c r="V7104">
        <v>0</v>
      </c>
      <c r="W7104">
        <v>0</v>
      </c>
      <c r="X7104">
        <v>1341.2727455150211</v>
      </c>
      <c r="Y7104">
        <v>0</v>
      </c>
      <c r="Z7104">
        <v>0</v>
      </c>
      <c r="AA7104">
        <v>0</v>
      </c>
      <c r="AB7104">
        <v>582.12318499217497</v>
      </c>
      <c r="AC7104">
        <v>0</v>
      </c>
      <c r="AD7104">
        <v>0</v>
      </c>
      <c r="AE7104">
        <v>1923.3959305071962</v>
      </c>
    </row>
    <row r="7105" spans="1:31" x14ac:dyDescent="0.3">
      <c r="A7105">
        <v>2691123</v>
      </c>
      <c r="B7105">
        <v>1</v>
      </c>
      <c r="C7105" t="s">
        <v>80</v>
      </c>
      <c r="D7105" t="s">
        <v>90</v>
      </c>
      <c r="E7105" t="s">
        <v>141</v>
      </c>
      <c r="F7105" t="s">
        <v>19620</v>
      </c>
      <c r="G7105" t="s">
        <v>134</v>
      </c>
      <c r="H7105" t="s">
        <v>135</v>
      </c>
      <c r="I7105" t="s">
        <v>136</v>
      </c>
      <c r="J7105" t="s">
        <v>137</v>
      </c>
      <c r="K7105" t="s">
        <v>138</v>
      </c>
      <c r="L7105" t="s">
        <v>19621</v>
      </c>
      <c r="M7105" t="s">
        <v>19622</v>
      </c>
      <c r="N7105">
        <v>3.0038888880000001</v>
      </c>
      <c r="O7105">
        <v>0</v>
      </c>
      <c r="P7105">
        <v>1324</v>
      </c>
      <c r="Q7105">
        <v>0</v>
      </c>
      <c r="R7105">
        <v>0</v>
      </c>
      <c r="S7105">
        <v>0</v>
      </c>
      <c r="T7105">
        <v>169</v>
      </c>
      <c r="U7105">
        <v>0</v>
      </c>
      <c r="V7105">
        <v>0</v>
      </c>
      <c r="W7105">
        <v>0</v>
      </c>
      <c r="X7105">
        <v>708.83470913395536</v>
      </c>
      <c r="Y7105">
        <v>0</v>
      </c>
      <c r="Z7105">
        <v>0</v>
      </c>
      <c r="AA7105">
        <v>0</v>
      </c>
      <c r="AB7105">
        <v>400.34351182545691</v>
      </c>
      <c r="AC7105">
        <v>0</v>
      </c>
      <c r="AD7105">
        <v>0</v>
      </c>
      <c r="AE7105">
        <v>1109.1782209594123</v>
      </c>
    </row>
    <row r="7106" spans="1:31" x14ac:dyDescent="0.3">
      <c r="A7106">
        <v>2691132</v>
      </c>
      <c r="B7106">
        <v>1</v>
      </c>
      <c r="C7106" t="s">
        <v>80</v>
      </c>
      <c r="D7106" t="s">
        <v>84</v>
      </c>
      <c r="E7106" t="s">
        <v>244</v>
      </c>
      <c r="F7106" t="s">
        <v>19623</v>
      </c>
      <c r="G7106" t="s">
        <v>165</v>
      </c>
      <c r="H7106" t="s">
        <v>187</v>
      </c>
      <c r="I7106" t="s">
        <v>136</v>
      </c>
      <c r="J7106" t="s">
        <v>137</v>
      </c>
      <c r="K7106" t="s">
        <v>166</v>
      </c>
      <c r="L7106" t="s">
        <v>19624</v>
      </c>
      <c r="M7106" t="s">
        <v>19625</v>
      </c>
      <c r="N7106">
        <v>0.78611111099999997</v>
      </c>
      <c r="O7106">
        <v>0</v>
      </c>
      <c r="P7106">
        <v>285</v>
      </c>
      <c r="Q7106">
        <v>0</v>
      </c>
      <c r="R7106">
        <v>0</v>
      </c>
      <c r="S7106">
        <v>0</v>
      </c>
      <c r="T7106">
        <v>24</v>
      </c>
      <c r="U7106">
        <v>0</v>
      </c>
      <c r="V7106">
        <v>0</v>
      </c>
      <c r="W7106">
        <v>0</v>
      </c>
      <c r="X7106">
        <v>44.516434792833792</v>
      </c>
      <c r="Y7106">
        <v>0</v>
      </c>
      <c r="Z7106">
        <v>0</v>
      </c>
      <c r="AA7106">
        <v>0</v>
      </c>
      <c r="AB7106">
        <v>29.071499097073502</v>
      </c>
      <c r="AC7106">
        <v>0</v>
      </c>
      <c r="AD7106">
        <v>0</v>
      </c>
      <c r="AE7106">
        <v>73.587933889907291</v>
      </c>
    </row>
    <row r="7107" spans="1:31" x14ac:dyDescent="0.3">
      <c r="A7107">
        <v>2691138</v>
      </c>
      <c r="B7107">
        <v>1</v>
      </c>
      <c r="C7107" t="s">
        <v>80</v>
      </c>
      <c r="D7107" t="s">
        <v>84</v>
      </c>
      <c r="E7107" t="s">
        <v>145</v>
      </c>
      <c r="F7107" t="s">
        <v>19626</v>
      </c>
      <c r="G7107" t="s">
        <v>165</v>
      </c>
      <c r="H7107" t="s">
        <v>135</v>
      </c>
      <c r="I7107" t="s">
        <v>136</v>
      </c>
      <c r="J7107" t="s">
        <v>137</v>
      </c>
      <c r="K7107" t="s">
        <v>166</v>
      </c>
      <c r="L7107" t="s">
        <v>19627</v>
      </c>
      <c r="M7107" t="s">
        <v>19628</v>
      </c>
      <c r="N7107">
        <v>2.795555555</v>
      </c>
      <c r="O7107">
        <v>0</v>
      </c>
      <c r="P7107">
        <v>1298</v>
      </c>
      <c r="Q7107">
        <v>0</v>
      </c>
      <c r="R7107">
        <v>0</v>
      </c>
      <c r="S7107">
        <v>0</v>
      </c>
      <c r="T7107">
        <v>52</v>
      </c>
      <c r="U7107">
        <v>0</v>
      </c>
      <c r="V7107">
        <v>0</v>
      </c>
      <c r="W7107">
        <v>0</v>
      </c>
      <c r="X7107">
        <v>730.58210571157338</v>
      </c>
      <c r="Y7107">
        <v>0</v>
      </c>
      <c r="Z7107">
        <v>0</v>
      </c>
      <c r="AA7107">
        <v>0</v>
      </c>
      <c r="AB7107">
        <v>208.76217736463906</v>
      </c>
      <c r="AC7107">
        <v>0</v>
      </c>
      <c r="AD7107">
        <v>0</v>
      </c>
      <c r="AE7107">
        <v>939.34428307621238</v>
      </c>
    </row>
    <row r="7108" spans="1:31" x14ac:dyDescent="0.3">
      <c r="A7108">
        <v>2691181</v>
      </c>
      <c r="B7108">
        <v>1</v>
      </c>
      <c r="C7108" t="s">
        <v>80</v>
      </c>
      <c r="D7108" t="s">
        <v>94</v>
      </c>
      <c r="E7108" t="s">
        <v>160</v>
      </c>
      <c r="F7108" t="s">
        <v>19629</v>
      </c>
      <c r="G7108" t="s">
        <v>176</v>
      </c>
      <c r="H7108" t="s">
        <v>135</v>
      </c>
      <c r="I7108" t="s">
        <v>136</v>
      </c>
      <c r="J7108" t="s">
        <v>137</v>
      </c>
      <c r="K7108" t="s">
        <v>138</v>
      </c>
      <c r="L7108" t="s">
        <v>19630</v>
      </c>
      <c r="M7108" t="s">
        <v>19631</v>
      </c>
      <c r="N7108">
        <v>1.051388888</v>
      </c>
      <c r="O7108">
        <v>0</v>
      </c>
      <c r="P7108">
        <v>526</v>
      </c>
      <c r="Q7108">
        <v>17</v>
      </c>
      <c r="R7108">
        <v>279</v>
      </c>
      <c r="S7108">
        <v>5</v>
      </c>
      <c r="T7108">
        <v>94</v>
      </c>
      <c r="U7108">
        <v>0</v>
      </c>
      <c r="V7108">
        <v>0</v>
      </c>
      <c r="W7108">
        <v>0</v>
      </c>
      <c r="X7108">
        <v>62.521003967022807</v>
      </c>
      <c r="Y7108">
        <v>7.8834421389610556</v>
      </c>
      <c r="Z7108">
        <v>52.684600693963503</v>
      </c>
      <c r="AA7108">
        <v>24.826414726434141</v>
      </c>
      <c r="AB7108">
        <v>38.170575368612383</v>
      </c>
      <c r="AC7108">
        <v>0</v>
      </c>
      <c r="AD7108">
        <v>0</v>
      </c>
      <c r="AE7108">
        <v>186.0860368949939</v>
      </c>
    </row>
    <row r="7109" spans="1:31" x14ac:dyDescent="0.3">
      <c r="A7109">
        <v>2691200</v>
      </c>
      <c r="B7109">
        <v>1</v>
      </c>
      <c r="C7109" t="s">
        <v>80</v>
      </c>
      <c r="D7109" t="s">
        <v>87</v>
      </c>
      <c r="E7109" t="s">
        <v>160</v>
      </c>
      <c r="F7109" t="s">
        <v>19632</v>
      </c>
      <c r="G7109" t="s">
        <v>134</v>
      </c>
      <c r="H7109" t="s">
        <v>135</v>
      </c>
      <c r="I7109" t="s">
        <v>136</v>
      </c>
      <c r="J7109" t="s">
        <v>137</v>
      </c>
      <c r="K7109" t="s">
        <v>138</v>
      </c>
      <c r="L7109" t="s">
        <v>19633</v>
      </c>
      <c r="M7109" t="s">
        <v>18989</v>
      </c>
      <c r="N7109">
        <v>1.328888888</v>
      </c>
      <c r="O7109">
        <v>0</v>
      </c>
      <c r="P7109">
        <v>314</v>
      </c>
      <c r="Q7109">
        <v>0</v>
      </c>
      <c r="R7109">
        <v>0</v>
      </c>
      <c r="S7109">
        <v>2</v>
      </c>
      <c r="T7109">
        <v>73</v>
      </c>
      <c r="U7109">
        <v>0</v>
      </c>
      <c r="V7109">
        <v>0</v>
      </c>
      <c r="W7109">
        <v>0</v>
      </c>
      <c r="X7109">
        <v>98.023263510986666</v>
      </c>
      <c r="Y7109">
        <v>0</v>
      </c>
      <c r="Z7109">
        <v>0</v>
      </c>
      <c r="AA7109">
        <v>3286.0806868289847</v>
      </c>
      <c r="AB7109">
        <v>97.163762940696657</v>
      </c>
      <c r="AC7109">
        <v>0</v>
      </c>
      <c r="AD7109">
        <v>0</v>
      </c>
      <c r="AE7109">
        <v>3481.267713280668</v>
      </c>
    </row>
    <row r="7110" spans="1:31" x14ac:dyDescent="0.3">
      <c r="A7110">
        <v>2691203</v>
      </c>
      <c r="B7110">
        <v>1</v>
      </c>
      <c r="C7110" t="s">
        <v>80</v>
      </c>
      <c r="D7110" t="s">
        <v>100</v>
      </c>
      <c r="E7110" t="s">
        <v>145</v>
      </c>
      <c r="F7110" t="s">
        <v>19634</v>
      </c>
      <c r="G7110" t="s">
        <v>176</v>
      </c>
      <c r="H7110" t="s">
        <v>135</v>
      </c>
      <c r="I7110" t="s">
        <v>136</v>
      </c>
      <c r="J7110" t="s">
        <v>137</v>
      </c>
      <c r="K7110" t="s">
        <v>138</v>
      </c>
      <c r="L7110" t="s">
        <v>19635</v>
      </c>
      <c r="M7110" t="s">
        <v>7312</v>
      </c>
      <c r="N7110">
        <v>3.1025</v>
      </c>
      <c r="O7110">
        <v>0</v>
      </c>
      <c r="P7110">
        <v>32</v>
      </c>
      <c r="Q7110">
        <v>0</v>
      </c>
      <c r="R7110">
        <v>10</v>
      </c>
      <c r="S7110">
        <v>0</v>
      </c>
      <c r="T7110">
        <v>8</v>
      </c>
      <c r="U7110">
        <v>0</v>
      </c>
      <c r="V7110">
        <v>0</v>
      </c>
      <c r="W7110">
        <v>0</v>
      </c>
      <c r="X7110">
        <v>39.225490831489147</v>
      </c>
      <c r="Y7110">
        <v>0</v>
      </c>
      <c r="Z7110">
        <v>31.329273848503782</v>
      </c>
      <c r="AA7110">
        <v>0</v>
      </c>
      <c r="AB7110">
        <v>11.117246252798324</v>
      </c>
      <c r="AC7110">
        <v>0</v>
      </c>
      <c r="AD7110">
        <v>0</v>
      </c>
      <c r="AE7110">
        <v>81.672010932791252</v>
      </c>
    </row>
    <row r="7111" spans="1:31" x14ac:dyDescent="0.3">
      <c r="A7111">
        <v>2691220</v>
      </c>
      <c r="B7111">
        <v>1</v>
      </c>
      <c r="C7111" t="s">
        <v>80</v>
      </c>
      <c r="D7111" t="s">
        <v>95</v>
      </c>
      <c r="E7111" t="s">
        <v>145</v>
      </c>
      <c r="F7111" t="s">
        <v>11283</v>
      </c>
      <c r="G7111" t="s">
        <v>134</v>
      </c>
      <c r="H7111" t="s">
        <v>135</v>
      </c>
      <c r="I7111" t="s">
        <v>136</v>
      </c>
      <c r="J7111" t="s">
        <v>137</v>
      </c>
      <c r="K7111" t="s">
        <v>138</v>
      </c>
      <c r="L7111" t="s">
        <v>19636</v>
      </c>
      <c r="M7111" t="s">
        <v>19637</v>
      </c>
      <c r="N7111">
        <v>0.22083333299999999</v>
      </c>
      <c r="O7111">
        <v>5</v>
      </c>
      <c r="P7111">
        <v>741</v>
      </c>
      <c r="Q7111">
        <v>25</v>
      </c>
      <c r="R7111">
        <v>12</v>
      </c>
      <c r="S7111">
        <v>33</v>
      </c>
      <c r="T7111">
        <v>54</v>
      </c>
      <c r="U7111">
        <v>0</v>
      </c>
      <c r="V7111">
        <v>0</v>
      </c>
      <c r="W7111">
        <v>1.0881076376065479</v>
      </c>
      <c r="X7111">
        <v>33.706965257544923</v>
      </c>
      <c r="Y7111">
        <v>16.352609557445209</v>
      </c>
      <c r="Z7111">
        <v>1.6003224367940561</v>
      </c>
      <c r="AA7111">
        <v>125.62225604571158</v>
      </c>
      <c r="AB7111">
        <v>12.86913696372538</v>
      </c>
      <c r="AC7111">
        <v>0</v>
      </c>
      <c r="AD7111">
        <v>0</v>
      </c>
      <c r="AE7111">
        <v>191.23939789882769</v>
      </c>
    </row>
    <row r="7112" spans="1:31" x14ac:dyDescent="0.3">
      <c r="A7112">
        <v>2691235</v>
      </c>
      <c r="B7112">
        <v>1</v>
      </c>
      <c r="C7112" t="s">
        <v>81</v>
      </c>
      <c r="D7112" t="s">
        <v>127</v>
      </c>
      <c r="E7112" t="s">
        <v>145</v>
      </c>
      <c r="F7112" t="s">
        <v>19638</v>
      </c>
      <c r="G7112" t="s">
        <v>134</v>
      </c>
      <c r="H7112" t="s">
        <v>135</v>
      </c>
      <c r="I7112" t="s">
        <v>136</v>
      </c>
      <c r="J7112" t="s">
        <v>137</v>
      </c>
      <c r="K7112" t="s">
        <v>138</v>
      </c>
      <c r="L7112" t="s">
        <v>6429</v>
      </c>
      <c r="M7112" t="s">
        <v>19639</v>
      </c>
      <c r="N7112">
        <v>0.59444444399999996</v>
      </c>
      <c r="O7112">
        <v>0</v>
      </c>
      <c r="P7112">
        <v>368</v>
      </c>
      <c r="Q7112">
        <v>32</v>
      </c>
      <c r="R7112">
        <v>34</v>
      </c>
      <c r="S7112">
        <v>3</v>
      </c>
      <c r="T7112">
        <v>25</v>
      </c>
      <c r="U7112">
        <v>0</v>
      </c>
      <c r="V7112">
        <v>0</v>
      </c>
      <c r="W7112">
        <v>0</v>
      </c>
      <c r="X7112">
        <v>40.996099445438844</v>
      </c>
      <c r="Y7112">
        <v>21.667734382114944</v>
      </c>
      <c r="Z7112">
        <v>30.016353095080007</v>
      </c>
      <c r="AA7112">
        <v>5.9868777785164982</v>
      </c>
      <c r="AB7112">
        <v>4.8032979054654028</v>
      </c>
      <c r="AC7112">
        <v>0</v>
      </c>
      <c r="AD7112">
        <v>0</v>
      </c>
      <c r="AE7112">
        <v>103.47036260661569</v>
      </c>
    </row>
    <row r="7113" spans="1:31" x14ac:dyDescent="0.3">
      <c r="A7113">
        <v>2691260</v>
      </c>
      <c r="B7113">
        <v>1</v>
      </c>
      <c r="C7113" t="s">
        <v>81</v>
      </c>
      <c r="D7113" t="s">
        <v>112</v>
      </c>
      <c r="E7113" t="s">
        <v>160</v>
      </c>
      <c r="F7113" t="s">
        <v>19640</v>
      </c>
      <c r="G7113" t="s">
        <v>554</v>
      </c>
      <c r="H7113" t="s">
        <v>135</v>
      </c>
      <c r="I7113" t="s">
        <v>136</v>
      </c>
      <c r="J7113" t="s">
        <v>5</v>
      </c>
      <c r="K7113" t="s">
        <v>138</v>
      </c>
      <c r="L7113" t="s">
        <v>19641</v>
      </c>
      <c r="M7113" t="s">
        <v>19642</v>
      </c>
      <c r="N7113">
        <v>0.25277777699999998</v>
      </c>
      <c r="O7113">
        <v>18</v>
      </c>
      <c r="P7113">
        <v>4935</v>
      </c>
      <c r="Q7113">
        <v>151</v>
      </c>
      <c r="R7113">
        <v>647</v>
      </c>
      <c r="S7113">
        <v>42</v>
      </c>
      <c r="T7113">
        <v>334</v>
      </c>
      <c r="U7113">
        <v>3</v>
      </c>
      <c r="V7113">
        <v>0</v>
      </c>
      <c r="W7113">
        <v>3.1314218737476143</v>
      </c>
      <c r="X7113">
        <v>193.37884040106124</v>
      </c>
      <c r="Y7113">
        <v>195.08421287665055</v>
      </c>
      <c r="Z7113">
        <v>120.96408947555457</v>
      </c>
      <c r="AA7113">
        <v>64.511051363761979</v>
      </c>
      <c r="AB7113">
        <v>31.837996615208212</v>
      </c>
      <c r="AC7113">
        <v>12.662940459884599</v>
      </c>
      <c r="AD7113">
        <v>0</v>
      </c>
      <c r="AE7113">
        <v>621.57055306586881</v>
      </c>
    </row>
    <row r="7114" spans="1:31" x14ac:dyDescent="0.3">
      <c r="A7114">
        <v>2691537</v>
      </c>
      <c r="B7114">
        <v>1</v>
      </c>
      <c r="C7114" t="s">
        <v>80</v>
      </c>
      <c r="D7114" t="s">
        <v>97</v>
      </c>
      <c r="E7114" t="s">
        <v>160</v>
      </c>
      <c r="F7114" t="s">
        <v>19643</v>
      </c>
      <c r="G7114" t="s">
        <v>346</v>
      </c>
      <c r="H7114" t="s">
        <v>135</v>
      </c>
      <c r="I7114" t="s">
        <v>136</v>
      </c>
      <c r="J7114" t="s">
        <v>137</v>
      </c>
      <c r="K7114" t="s">
        <v>166</v>
      </c>
      <c r="L7114" t="s">
        <v>19644</v>
      </c>
      <c r="M7114" t="s">
        <v>19645</v>
      </c>
      <c r="N7114">
        <v>8.1094444439999993</v>
      </c>
      <c r="O7114">
        <v>1</v>
      </c>
      <c r="P7114">
        <v>1563</v>
      </c>
      <c r="Q7114">
        <v>1</v>
      </c>
      <c r="R7114">
        <v>108</v>
      </c>
      <c r="S7114">
        <v>7</v>
      </c>
      <c r="T7114">
        <v>181</v>
      </c>
      <c r="U7114">
        <v>1</v>
      </c>
      <c r="V7114">
        <v>0</v>
      </c>
      <c r="W7114">
        <v>103.16444845365648</v>
      </c>
      <c r="X7114">
        <v>2066.0401832809011</v>
      </c>
      <c r="Y7114">
        <v>10.291434046674443</v>
      </c>
      <c r="Z7114">
        <v>154.40420453222137</v>
      </c>
      <c r="AA7114">
        <v>474.30525318968881</v>
      </c>
      <c r="AB7114">
        <v>1411.9473133551189</v>
      </c>
      <c r="AC7114">
        <v>403.94209986033701</v>
      </c>
      <c r="AD7114">
        <v>0</v>
      </c>
      <c r="AE7114">
        <v>4624.0949367185985</v>
      </c>
    </row>
    <row r="7115" spans="1:31" x14ac:dyDescent="0.3">
      <c r="A7115">
        <v>2691876</v>
      </c>
      <c r="B7115">
        <v>1</v>
      </c>
      <c r="C7115" t="s">
        <v>81</v>
      </c>
      <c r="D7115" t="s">
        <v>126</v>
      </c>
      <c r="E7115" t="s">
        <v>132</v>
      </c>
      <c r="F7115" t="s">
        <v>19646</v>
      </c>
      <c r="G7115" t="s">
        <v>134</v>
      </c>
      <c r="H7115" t="s">
        <v>135</v>
      </c>
      <c r="I7115" t="s">
        <v>169</v>
      </c>
      <c r="J7115" t="s">
        <v>137</v>
      </c>
      <c r="K7115" t="s">
        <v>138</v>
      </c>
      <c r="L7115" t="s">
        <v>19647</v>
      </c>
      <c r="M7115" t="s">
        <v>19648</v>
      </c>
      <c r="N7115">
        <v>3.0555555000000002E-2</v>
      </c>
      <c r="O7115">
        <v>7</v>
      </c>
      <c r="P7115">
        <v>2058</v>
      </c>
      <c r="Q7115">
        <v>51</v>
      </c>
      <c r="R7115">
        <v>208</v>
      </c>
      <c r="S7115">
        <v>6</v>
      </c>
      <c r="T7115">
        <v>296</v>
      </c>
      <c r="U7115">
        <v>0</v>
      </c>
      <c r="V7115">
        <v>0</v>
      </c>
      <c r="W7115">
        <v>3.7363551225E-2</v>
      </c>
      <c r="X7115">
        <v>6.4725199084203666</v>
      </c>
      <c r="Y7115">
        <v>4.5944508832178625</v>
      </c>
      <c r="Z7115">
        <v>3.3197720227781433</v>
      </c>
      <c r="AA7115">
        <v>0.40933906837902828</v>
      </c>
      <c r="AB7115">
        <v>2.992261219107224</v>
      </c>
      <c r="AC7115">
        <v>0</v>
      </c>
      <c r="AD7115">
        <v>0</v>
      </c>
      <c r="AE7115">
        <v>17.825706653127625</v>
      </c>
    </row>
    <row r="7116" spans="1:31" x14ac:dyDescent="0.3">
      <c r="A7116">
        <v>2691899</v>
      </c>
      <c r="B7116">
        <v>1</v>
      </c>
      <c r="C7116" t="s">
        <v>81</v>
      </c>
      <c r="D7116" t="s">
        <v>117</v>
      </c>
      <c r="E7116" t="s">
        <v>160</v>
      </c>
      <c r="F7116" t="s">
        <v>6740</v>
      </c>
      <c r="G7116" t="s">
        <v>134</v>
      </c>
      <c r="H7116" t="s">
        <v>135</v>
      </c>
      <c r="I7116" t="s">
        <v>136</v>
      </c>
      <c r="J7116" t="s">
        <v>137</v>
      </c>
      <c r="K7116" t="s">
        <v>138</v>
      </c>
      <c r="L7116" t="s">
        <v>19649</v>
      </c>
      <c r="M7116" t="s">
        <v>19650</v>
      </c>
      <c r="N7116">
        <v>0.12805555499999999</v>
      </c>
      <c r="O7116">
        <v>6</v>
      </c>
      <c r="P7116">
        <v>452</v>
      </c>
      <c r="Q7116">
        <v>40</v>
      </c>
      <c r="R7116">
        <v>49</v>
      </c>
      <c r="S7116">
        <v>13</v>
      </c>
      <c r="T7116">
        <v>29</v>
      </c>
      <c r="U7116">
        <v>3</v>
      </c>
      <c r="V7116">
        <v>0</v>
      </c>
      <c r="W7116">
        <v>10.55765012697689</v>
      </c>
      <c r="X7116">
        <v>7.3852460166403198</v>
      </c>
      <c r="Y7116">
        <v>8.1911990526906919</v>
      </c>
      <c r="Z7116">
        <v>1.9953383993267186</v>
      </c>
      <c r="AA7116">
        <v>6.5635814385977795</v>
      </c>
      <c r="AB7116">
        <v>2.5530796087196679</v>
      </c>
      <c r="AC7116">
        <v>36.611261277710099</v>
      </c>
      <c r="AD7116">
        <v>0</v>
      </c>
      <c r="AE7116">
        <v>73.857355920662172</v>
      </c>
    </row>
    <row r="7117" spans="1:31" x14ac:dyDescent="0.3">
      <c r="A7117">
        <v>2691947</v>
      </c>
      <c r="B7117">
        <v>1</v>
      </c>
      <c r="C7117" t="s">
        <v>80</v>
      </c>
      <c r="D7117" t="s">
        <v>94</v>
      </c>
      <c r="E7117" t="s">
        <v>184</v>
      </c>
      <c r="F7117" t="s">
        <v>1272</v>
      </c>
      <c r="G7117" t="s">
        <v>409</v>
      </c>
      <c r="H7117" t="s">
        <v>187</v>
      </c>
      <c r="I7117" t="s">
        <v>136</v>
      </c>
      <c r="J7117" t="s">
        <v>137</v>
      </c>
      <c r="K7117" t="s">
        <v>138</v>
      </c>
      <c r="L7117" t="s">
        <v>19651</v>
      </c>
      <c r="M7117" t="s">
        <v>19652</v>
      </c>
      <c r="N7117">
        <v>0.528888888</v>
      </c>
      <c r="O7117">
        <v>0</v>
      </c>
      <c r="P7117">
        <v>102</v>
      </c>
      <c r="Q7117">
        <v>0</v>
      </c>
      <c r="R7117">
        <v>0</v>
      </c>
      <c r="S7117">
        <v>0</v>
      </c>
      <c r="T7117">
        <v>1</v>
      </c>
      <c r="U7117">
        <v>0</v>
      </c>
      <c r="V7117">
        <v>0</v>
      </c>
      <c r="W7117">
        <v>0</v>
      </c>
      <c r="X7117">
        <v>10.632207430443538</v>
      </c>
      <c r="Y7117">
        <v>0</v>
      </c>
      <c r="Z7117">
        <v>0</v>
      </c>
      <c r="AA7117">
        <v>0</v>
      </c>
      <c r="AB7117">
        <v>7.9277272276766675E-2</v>
      </c>
      <c r="AC7117">
        <v>0</v>
      </c>
      <c r="AD7117">
        <v>0</v>
      </c>
      <c r="AE7117">
        <v>10.711484702720304</v>
      </c>
    </row>
    <row r="7118" spans="1:31" x14ac:dyDescent="0.3">
      <c r="A7118">
        <v>2693220</v>
      </c>
      <c r="B7118">
        <v>1</v>
      </c>
      <c r="C7118" t="s">
        <v>81</v>
      </c>
      <c r="D7118" t="s">
        <v>127</v>
      </c>
      <c r="E7118" t="s">
        <v>132</v>
      </c>
      <c r="F7118" t="s">
        <v>258</v>
      </c>
      <c r="G7118" t="s">
        <v>134</v>
      </c>
      <c r="H7118" t="s">
        <v>135</v>
      </c>
      <c r="I7118" t="s">
        <v>136</v>
      </c>
      <c r="J7118" t="s">
        <v>137</v>
      </c>
      <c r="K7118" t="s">
        <v>138</v>
      </c>
      <c r="L7118" t="s">
        <v>19653</v>
      </c>
      <c r="M7118" t="s">
        <v>19654</v>
      </c>
      <c r="N7118">
        <v>1.5538888879999999</v>
      </c>
      <c r="O7118">
        <v>6</v>
      </c>
      <c r="P7118">
        <v>12</v>
      </c>
      <c r="Q7118">
        <v>194</v>
      </c>
      <c r="R7118">
        <v>121</v>
      </c>
      <c r="S7118">
        <v>15</v>
      </c>
      <c r="T7118">
        <v>8</v>
      </c>
      <c r="U7118">
        <v>0</v>
      </c>
      <c r="V7118">
        <v>0</v>
      </c>
      <c r="W7118">
        <v>5.9652314204915999</v>
      </c>
      <c r="X7118">
        <v>0.58875692745056152</v>
      </c>
      <c r="Y7118">
        <v>142.05514414078533</v>
      </c>
      <c r="Z7118">
        <v>32.826899074896993</v>
      </c>
      <c r="AA7118">
        <v>67.763490527916574</v>
      </c>
      <c r="AB7118">
        <v>2.1878710028390072</v>
      </c>
      <c r="AC7118">
        <v>0</v>
      </c>
      <c r="AD7118">
        <v>0</v>
      </c>
      <c r="AE7118">
        <v>251.38739309438006</v>
      </c>
    </row>
    <row r="7119" spans="1:31" x14ac:dyDescent="0.3">
      <c r="A7119">
        <v>2693245</v>
      </c>
      <c r="B7119">
        <v>1</v>
      </c>
      <c r="C7119" t="s">
        <v>80</v>
      </c>
      <c r="D7119" t="s">
        <v>82</v>
      </c>
      <c r="E7119" t="s">
        <v>145</v>
      </c>
      <c r="F7119" t="s">
        <v>19655</v>
      </c>
      <c r="G7119" t="s">
        <v>442</v>
      </c>
      <c r="H7119" t="s">
        <v>135</v>
      </c>
      <c r="I7119" t="s">
        <v>136</v>
      </c>
      <c r="J7119" t="s">
        <v>137</v>
      </c>
      <c r="K7119" t="s">
        <v>166</v>
      </c>
      <c r="L7119" t="s">
        <v>19656</v>
      </c>
      <c r="M7119" t="s">
        <v>19657</v>
      </c>
      <c r="N7119">
        <v>7.7222221999999993E-2</v>
      </c>
      <c r="O7119">
        <v>0</v>
      </c>
      <c r="P7119">
        <v>4341</v>
      </c>
      <c r="Q7119">
        <v>0</v>
      </c>
      <c r="R7119">
        <v>0</v>
      </c>
      <c r="S7119">
        <v>0</v>
      </c>
      <c r="T7119">
        <v>250</v>
      </c>
      <c r="U7119">
        <v>0</v>
      </c>
      <c r="V7119">
        <v>1</v>
      </c>
      <c r="W7119">
        <v>0</v>
      </c>
      <c r="X7119">
        <v>54.67849146099676</v>
      </c>
      <c r="Y7119">
        <v>0</v>
      </c>
      <c r="Z7119">
        <v>0</v>
      </c>
      <c r="AA7119">
        <v>0</v>
      </c>
      <c r="AB7119">
        <v>7.7934169705562599</v>
      </c>
      <c r="AC7119">
        <v>0</v>
      </c>
      <c r="AD7119">
        <v>0.14714303614437776</v>
      </c>
      <c r="AE7119">
        <v>62.619051467697396</v>
      </c>
    </row>
    <row r="7120" spans="1:31" x14ac:dyDescent="0.3">
      <c r="A7120">
        <v>2693267</v>
      </c>
      <c r="B7120">
        <v>1</v>
      </c>
      <c r="C7120" t="s">
        <v>80</v>
      </c>
      <c r="D7120" t="s">
        <v>93</v>
      </c>
      <c r="E7120" t="s">
        <v>160</v>
      </c>
      <c r="F7120" t="s">
        <v>9277</v>
      </c>
      <c r="G7120" t="s">
        <v>134</v>
      </c>
      <c r="H7120" t="s">
        <v>135</v>
      </c>
      <c r="I7120" t="s">
        <v>136</v>
      </c>
      <c r="J7120" t="s">
        <v>137</v>
      </c>
      <c r="K7120" t="s">
        <v>138</v>
      </c>
      <c r="L7120" t="s">
        <v>19658</v>
      </c>
      <c r="M7120" t="s">
        <v>19659</v>
      </c>
      <c r="N7120">
        <v>0.18722222199999999</v>
      </c>
      <c r="O7120">
        <v>0</v>
      </c>
      <c r="P7120">
        <v>52</v>
      </c>
      <c r="Q7120">
        <v>51</v>
      </c>
      <c r="R7120">
        <v>156</v>
      </c>
      <c r="S7120">
        <v>4</v>
      </c>
      <c r="T7120">
        <v>54</v>
      </c>
      <c r="U7120">
        <v>1</v>
      </c>
      <c r="V7120">
        <v>0</v>
      </c>
      <c r="W7120">
        <v>0</v>
      </c>
      <c r="X7120">
        <v>2.5993644574399735</v>
      </c>
      <c r="Y7120">
        <v>60.010281376187294</v>
      </c>
      <c r="Z7120">
        <v>55.930136616001647</v>
      </c>
      <c r="AA7120">
        <v>2.5470281252603977</v>
      </c>
      <c r="AB7120">
        <v>8.369054053364918</v>
      </c>
      <c r="AC7120">
        <v>33.027636952054259</v>
      </c>
      <c r="AD7120">
        <v>0</v>
      </c>
      <c r="AE7120">
        <v>162.48350158030848</v>
      </c>
    </row>
    <row r="7121" spans="1:31" x14ac:dyDescent="0.3">
      <c r="A7121">
        <v>2693280</v>
      </c>
      <c r="B7121">
        <v>1</v>
      </c>
      <c r="C7121" t="s">
        <v>80</v>
      </c>
      <c r="D7121" t="s">
        <v>92</v>
      </c>
      <c r="E7121" t="s">
        <v>160</v>
      </c>
      <c r="F7121" t="s">
        <v>19660</v>
      </c>
      <c r="G7121" t="s">
        <v>134</v>
      </c>
      <c r="H7121" t="s">
        <v>135</v>
      </c>
      <c r="I7121" t="s">
        <v>136</v>
      </c>
      <c r="J7121" t="s">
        <v>137</v>
      </c>
      <c r="K7121" t="s">
        <v>138</v>
      </c>
      <c r="L7121" t="s">
        <v>19661</v>
      </c>
      <c r="M7121" t="s">
        <v>19662</v>
      </c>
      <c r="N7121">
        <v>0.79222222200000003</v>
      </c>
      <c r="O7121">
        <v>0</v>
      </c>
      <c r="P7121">
        <v>2939</v>
      </c>
      <c r="Q7121">
        <v>0</v>
      </c>
      <c r="R7121">
        <v>18</v>
      </c>
      <c r="S7121">
        <v>5</v>
      </c>
      <c r="T7121">
        <v>375</v>
      </c>
      <c r="U7121">
        <v>0</v>
      </c>
      <c r="V7121">
        <v>0</v>
      </c>
      <c r="W7121">
        <v>0</v>
      </c>
      <c r="X7121">
        <v>246.70668675568444</v>
      </c>
      <c r="Y7121">
        <v>0</v>
      </c>
      <c r="Z7121">
        <v>2.0525240556536835</v>
      </c>
      <c r="AA7121">
        <v>16.718436881579848</v>
      </c>
      <c r="AB7121">
        <v>172.15707376936885</v>
      </c>
      <c r="AC7121">
        <v>0</v>
      </c>
      <c r="AD7121">
        <v>0</v>
      </c>
      <c r="AE7121">
        <v>437.63472146228685</v>
      </c>
    </row>
    <row r="7122" spans="1:31" x14ac:dyDescent="0.3">
      <c r="A7122">
        <v>2693357</v>
      </c>
      <c r="B7122">
        <v>1</v>
      </c>
      <c r="C7122" t="s">
        <v>81</v>
      </c>
      <c r="D7122" t="s">
        <v>128</v>
      </c>
      <c r="E7122" t="s">
        <v>132</v>
      </c>
      <c r="F7122" t="s">
        <v>383</v>
      </c>
      <c r="G7122" t="s">
        <v>176</v>
      </c>
      <c r="H7122" t="s">
        <v>135</v>
      </c>
      <c r="I7122" t="s">
        <v>136</v>
      </c>
      <c r="J7122" t="s">
        <v>137</v>
      </c>
      <c r="K7122" t="s">
        <v>138</v>
      </c>
      <c r="L7122" t="s">
        <v>19663</v>
      </c>
      <c r="M7122" t="s">
        <v>19664</v>
      </c>
      <c r="N7122">
        <v>1.439166666</v>
      </c>
      <c r="O7122">
        <v>5</v>
      </c>
      <c r="P7122">
        <v>458</v>
      </c>
      <c r="Q7122">
        <v>96</v>
      </c>
      <c r="R7122">
        <v>25</v>
      </c>
      <c r="S7122">
        <v>5</v>
      </c>
      <c r="T7122">
        <v>49</v>
      </c>
      <c r="U7122">
        <v>0</v>
      </c>
      <c r="V7122">
        <v>0</v>
      </c>
      <c r="W7122">
        <v>2.4869835316050608</v>
      </c>
      <c r="X7122">
        <v>113.05728360221876</v>
      </c>
      <c r="Y7122">
        <v>55.259224408161231</v>
      </c>
      <c r="Z7122">
        <v>16.188839916960184</v>
      </c>
      <c r="AA7122">
        <v>32.401417208575936</v>
      </c>
      <c r="AB7122">
        <v>29.338649075566039</v>
      </c>
      <c r="AC7122">
        <v>0</v>
      </c>
      <c r="AD7122">
        <v>0</v>
      </c>
      <c r="AE7122">
        <v>248.73239774308723</v>
      </c>
    </row>
    <row r="7123" spans="1:31" x14ac:dyDescent="0.3">
      <c r="A7123">
        <v>2693428</v>
      </c>
      <c r="B7123">
        <v>1</v>
      </c>
      <c r="C7123" t="s">
        <v>80</v>
      </c>
      <c r="D7123" t="s">
        <v>89</v>
      </c>
      <c r="E7123" t="s">
        <v>160</v>
      </c>
      <c r="F7123" t="s">
        <v>15006</v>
      </c>
      <c r="G7123" t="s">
        <v>134</v>
      </c>
      <c r="H7123" t="s">
        <v>135</v>
      </c>
      <c r="I7123" t="s">
        <v>136</v>
      </c>
      <c r="J7123" t="s">
        <v>137</v>
      </c>
      <c r="K7123" t="s">
        <v>138</v>
      </c>
      <c r="L7123" t="s">
        <v>10673</v>
      </c>
      <c r="M7123" t="s">
        <v>19665</v>
      </c>
      <c r="N7123">
        <v>0.10305555499999999</v>
      </c>
      <c r="O7123">
        <v>1</v>
      </c>
      <c r="P7123">
        <v>987</v>
      </c>
      <c r="Q7123">
        <v>3</v>
      </c>
      <c r="R7123">
        <v>82</v>
      </c>
      <c r="S7123">
        <v>10</v>
      </c>
      <c r="T7123">
        <v>166</v>
      </c>
      <c r="U7123">
        <v>1</v>
      </c>
      <c r="V7123">
        <v>0</v>
      </c>
      <c r="W7123">
        <v>2.2914320310000003E-2</v>
      </c>
      <c r="X7123">
        <v>48.835497453631589</v>
      </c>
      <c r="Y7123">
        <v>5.4466703990761561E-2</v>
      </c>
      <c r="Z7123">
        <v>2.8445273482719244</v>
      </c>
      <c r="AA7123">
        <v>10.802269861077164</v>
      </c>
      <c r="AB7123">
        <v>27.786302240989812</v>
      </c>
      <c r="AC7123">
        <v>0.44299697363767576</v>
      </c>
      <c r="AD7123">
        <v>0</v>
      </c>
      <c r="AE7123">
        <v>90.788974901908929</v>
      </c>
    </row>
    <row r="7124" spans="1:31" x14ac:dyDescent="0.3">
      <c r="A7124">
        <v>2694472</v>
      </c>
      <c r="B7124">
        <v>1</v>
      </c>
      <c r="C7124" t="s">
        <v>81</v>
      </c>
      <c r="D7124" t="s">
        <v>128</v>
      </c>
      <c r="E7124" t="s">
        <v>145</v>
      </c>
      <c r="F7124" t="s">
        <v>4702</v>
      </c>
      <c r="G7124" t="s">
        <v>176</v>
      </c>
      <c r="H7124" t="s">
        <v>135</v>
      </c>
      <c r="I7124" t="s">
        <v>136</v>
      </c>
      <c r="J7124" t="s">
        <v>137</v>
      </c>
      <c r="K7124" t="s">
        <v>138</v>
      </c>
      <c r="L7124" t="s">
        <v>19666</v>
      </c>
      <c r="M7124" t="s">
        <v>19667</v>
      </c>
      <c r="N7124">
        <v>3.3769444439999998</v>
      </c>
      <c r="O7124">
        <v>6</v>
      </c>
      <c r="P7124">
        <v>186</v>
      </c>
      <c r="Q7124">
        <v>2</v>
      </c>
      <c r="R7124">
        <v>15</v>
      </c>
      <c r="S7124">
        <v>13</v>
      </c>
      <c r="T7124">
        <v>8</v>
      </c>
      <c r="U7124">
        <v>0</v>
      </c>
      <c r="V7124">
        <v>0</v>
      </c>
      <c r="W7124">
        <v>3.5297820739527426</v>
      </c>
      <c r="X7124">
        <v>98.325457217039997</v>
      </c>
      <c r="Y7124">
        <v>5.2720752249792033</v>
      </c>
      <c r="Z7124">
        <v>8.9184177791722892</v>
      </c>
      <c r="AA7124">
        <v>285.25281355916468</v>
      </c>
      <c r="AB7124">
        <v>14.8720479167054</v>
      </c>
      <c r="AC7124">
        <v>0</v>
      </c>
      <c r="AD7124">
        <v>0</v>
      </c>
      <c r="AE7124">
        <v>416.17059377101435</v>
      </c>
    </row>
    <row r="7125" spans="1:31" x14ac:dyDescent="0.3">
      <c r="A7125">
        <v>2694590</v>
      </c>
      <c r="B7125">
        <v>1</v>
      </c>
      <c r="C7125" t="s">
        <v>80</v>
      </c>
      <c r="D7125" t="s">
        <v>101</v>
      </c>
      <c r="E7125" t="s">
        <v>244</v>
      </c>
      <c r="F7125" t="s">
        <v>19668</v>
      </c>
      <c r="G7125" t="s">
        <v>409</v>
      </c>
      <c r="H7125" t="s">
        <v>187</v>
      </c>
      <c r="I7125" t="s">
        <v>136</v>
      </c>
      <c r="J7125" t="s">
        <v>137</v>
      </c>
      <c r="K7125" t="s">
        <v>138</v>
      </c>
      <c r="L7125" t="s">
        <v>19669</v>
      </c>
      <c r="M7125" t="s">
        <v>19670</v>
      </c>
      <c r="N7125">
        <v>1.2733333330000001</v>
      </c>
      <c r="O7125">
        <v>0</v>
      </c>
      <c r="P7125">
        <v>347</v>
      </c>
      <c r="Q7125">
        <v>0</v>
      </c>
      <c r="R7125">
        <v>1</v>
      </c>
      <c r="S7125">
        <v>0</v>
      </c>
      <c r="T7125">
        <v>10</v>
      </c>
      <c r="U7125">
        <v>0</v>
      </c>
      <c r="V7125">
        <v>0</v>
      </c>
      <c r="W7125">
        <v>0</v>
      </c>
      <c r="X7125">
        <v>81.321285016749229</v>
      </c>
      <c r="Y7125">
        <v>0</v>
      </c>
      <c r="Z7125">
        <v>0.40575256016877903</v>
      </c>
      <c r="AA7125">
        <v>0</v>
      </c>
      <c r="AB7125">
        <v>13.363410952204546</v>
      </c>
      <c r="AC7125">
        <v>0</v>
      </c>
      <c r="AD7125">
        <v>0</v>
      </c>
      <c r="AE7125">
        <v>95.090448529122554</v>
      </c>
    </row>
    <row r="7126" spans="1:31" x14ac:dyDescent="0.3">
      <c r="A7126">
        <v>2694646</v>
      </c>
      <c r="B7126">
        <v>1</v>
      </c>
      <c r="C7126" t="s">
        <v>81</v>
      </c>
      <c r="D7126" t="s">
        <v>112</v>
      </c>
      <c r="E7126" t="s">
        <v>141</v>
      </c>
      <c r="F7126" t="s">
        <v>10551</v>
      </c>
      <c r="G7126" t="s">
        <v>134</v>
      </c>
      <c r="H7126" t="s">
        <v>135</v>
      </c>
      <c r="I7126" t="s">
        <v>136</v>
      </c>
      <c r="J7126" t="s">
        <v>137</v>
      </c>
      <c r="K7126" t="s">
        <v>138</v>
      </c>
      <c r="L7126" t="s">
        <v>19671</v>
      </c>
      <c r="M7126" t="s">
        <v>19672</v>
      </c>
      <c r="N7126">
        <v>0.14638888799999999</v>
      </c>
      <c r="O7126">
        <v>17</v>
      </c>
      <c r="P7126">
        <v>1823</v>
      </c>
      <c r="Q7126">
        <v>97</v>
      </c>
      <c r="R7126">
        <v>376</v>
      </c>
      <c r="S7126">
        <v>30</v>
      </c>
      <c r="T7126">
        <v>119</v>
      </c>
      <c r="U7126">
        <v>8</v>
      </c>
      <c r="V7126">
        <v>1</v>
      </c>
      <c r="W7126">
        <v>1.0894232396935244</v>
      </c>
      <c r="X7126">
        <v>33.919992739549016</v>
      </c>
      <c r="Y7126">
        <v>66.004972572287883</v>
      </c>
      <c r="Z7126">
        <v>54.73016559775899</v>
      </c>
      <c r="AA7126">
        <v>26.171959763529241</v>
      </c>
      <c r="AB7126">
        <v>7.8556402231917692</v>
      </c>
      <c r="AC7126">
        <v>222.77418550800269</v>
      </c>
      <c r="AD7126">
        <v>9.8043382143329014E-2</v>
      </c>
      <c r="AE7126">
        <v>412.64438302615639</v>
      </c>
    </row>
    <row r="7127" spans="1:31" x14ac:dyDescent="0.3">
      <c r="A7127">
        <v>2694720</v>
      </c>
      <c r="B7127">
        <v>1</v>
      </c>
      <c r="C7127" t="s">
        <v>80</v>
      </c>
      <c r="D7127" t="s">
        <v>83</v>
      </c>
      <c r="E7127" t="s">
        <v>145</v>
      </c>
      <c r="F7127" t="s">
        <v>19673</v>
      </c>
      <c r="G7127" t="s">
        <v>134</v>
      </c>
      <c r="H7127" t="s">
        <v>135</v>
      </c>
      <c r="I7127" t="s">
        <v>136</v>
      </c>
      <c r="J7127" t="s">
        <v>137</v>
      </c>
      <c r="K7127" t="s">
        <v>138</v>
      </c>
      <c r="L7127" t="s">
        <v>19674</v>
      </c>
      <c r="M7127" t="s">
        <v>19675</v>
      </c>
      <c r="N7127">
        <v>0.818333333</v>
      </c>
      <c r="O7127">
        <v>0</v>
      </c>
      <c r="P7127">
        <v>58</v>
      </c>
      <c r="Q7127">
        <v>0</v>
      </c>
      <c r="R7127">
        <v>0</v>
      </c>
      <c r="S7127">
        <v>0</v>
      </c>
      <c r="T7127">
        <v>0</v>
      </c>
      <c r="U7127">
        <v>0</v>
      </c>
      <c r="V7127">
        <v>0</v>
      </c>
      <c r="W7127">
        <v>0</v>
      </c>
      <c r="X7127">
        <v>12.790649418924106</v>
      </c>
      <c r="Y7127">
        <v>0</v>
      </c>
      <c r="Z7127">
        <v>0</v>
      </c>
      <c r="AA7127">
        <v>0</v>
      </c>
      <c r="AB7127">
        <v>0</v>
      </c>
      <c r="AC7127">
        <v>0</v>
      </c>
      <c r="AD7127">
        <v>0</v>
      </c>
      <c r="AE7127">
        <v>12.790649418924106</v>
      </c>
    </row>
    <row r="7128" spans="1:31" x14ac:dyDescent="0.3">
      <c r="A7128">
        <v>2695114</v>
      </c>
      <c r="B7128">
        <v>1</v>
      </c>
      <c r="C7128" t="s">
        <v>80</v>
      </c>
      <c r="D7128" t="s">
        <v>83</v>
      </c>
      <c r="E7128" t="s">
        <v>141</v>
      </c>
      <c r="F7128" t="s">
        <v>19676</v>
      </c>
      <c r="G7128" t="s">
        <v>134</v>
      </c>
      <c r="H7128" t="s">
        <v>135</v>
      </c>
      <c r="I7128" t="s">
        <v>136</v>
      </c>
      <c r="J7128" t="s">
        <v>137</v>
      </c>
      <c r="K7128" t="s">
        <v>138</v>
      </c>
      <c r="L7128" t="s">
        <v>19677</v>
      </c>
      <c r="M7128" t="s">
        <v>17811</v>
      </c>
      <c r="N7128">
        <v>0.62749999999999995</v>
      </c>
      <c r="O7128">
        <v>0</v>
      </c>
      <c r="P7128">
        <v>3320</v>
      </c>
      <c r="Q7128">
        <v>0</v>
      </c>
      <c r="R7128">
        <v>1</v>
      </c>
      <c r="S7128">
        <v>24</v>
      </c>
      <c r="T7128">
        <v>473</v>
      </c>
      <c r="U7128">
        <v>28</v>
      </c>
      <c r="V7128">
        <v>6</v>
      </c>
      <c r="W7128">
        <v>0</v>
      </c>
      <c r="X7128">
        <v>427.31993718546914</v>
      </c>
      <c r="Y7128">
        <v>0</v>
      </c>
      <c r="Z7128">
        <v>1.2580231044029893</v>
      </c>
      <c r="AA7128">
        <v>305.15941865873697</v>
      </c>
      <c r="AB7128">
        <v>512.13742441574823</v>
      </c>
      <c r="AC7128">
        <v>6468.7740199303571</v>
      </c>
      <c r="AD7128">
        <v>116.32530102556854</v>
      </c>
      <c r="AE7128">
        <v>7830.9741243202825</v>
      </c>
    </row>
    <row r="7129" spans="1:31" x14ac:dyDescent="0.3">
      <c r="A7129">
        <v>2695200</v>
      </c>
      <c r="B7129">
        <v>1</v>
      </c>
      <c r="C7129" t="s">
        <v>80</v>
      </c>
      <c r="D7129" t="s">
        <v>83</v>
      </c>
      <c r="E7129" t="s">
        <v>145</v>
      </c>
      <c r="F7129" t="s">
        <v>9544</v>
      </c>
      <c r="G7129" t="s">
        <v>134</v>
      </c>
      <c r="H7129" t="s">
        <v>135</v>
      </c>
      <c r="I7129" t="s">
        <v>136</v>
      </c>
      <c r="J7129" t="s">
        <v>137</v>
      </c>
      <c r="K7129" t="s">
        <v>138</v>
      </c>
      <c r="L7129" t="s">
        <v>19678</v>
      </c>
      <c r="M7129" t="s">
        <v>19679</v>
      </c>
      <c r="N7129">
        <v>0.123333333</v>
      </c>
      <c r="O7129">
        <v>1</v>
      </c>
      <c r="P7129">
        <v>0</v>
      </c>
      <c r="Q7129">
        <v>0</v>
      </c>
      <c r="R7129">
        <v>0</v>
      </c>
      <c r="S7129">
        <v>20</v>
      </c>
      <c r="T7129">
        <v>24</v>
      </c>
      <c r="U7129">
        <v>6</v>
      </c>
      <c r="V7129">
        <v>1</v>
      </c>
      <c r="W7129">
        <v>8.1447022963151997E-2</v>
      </c>
      <c r="X7129">
        <v>0</v>
      </c>
      <c r="Y7129">
        <v>0</v>
      </c>
      <c r="Z7129">
        <v>0</v>
      </c>
      <c r="AA7129">
        <v>21.128110307854424</v>
      </c>
      <c r="AB7129">
        <v>8.8415476316480746</v>
      </c>
      <c r="AC7129">
        <v>114.90774435505689</v>
      </c>
      <c r="AD7129">
        <v>6.956894544446337</v>
      </c>
      <c r="AE7129">
        <v>151.91574386196888</v>
      </c>
    </row>
    <row r="7130" spans="1:31" x14ac:dyDescent="0.3">
      <c r="A7130">
        <v>2695333</v>
      </c>
      <c r="B7130">
        <v>1</v>
      </c>
      <c r="C7130" t="s">
        <v>80</v>
      </c>
      <c r="D7130" t="s">
        <v>97</v>
      </c>
      <c r="E7130" t="s">
        <v>145</v>
      </c>
      <c r="F7130" t="s">
        <v>19680</v>
      </c>
      <c r="G7130" t="s">
        <v>165</v>
      </c>
      <c r="H7130" t="s">
        <v>135</v>
      </c>
      <c r="I7130" t="s">
        <v>136</v>
      </c>
      <c r="J7130" t="s">
        <v>137</v>
      </c>
      <c r="K7130" t="s">
        <v>166</v>
      </c>
      <c r="L7130" t="s">
        <v>19681</v>
      </c>
      <c r="M7130" t="s">
        <v>19682</v>
      </c>
      <c r="N7130">
        <v>8.0130555549999993</v>
      </c>
      <c r="O7130">
        <v>3</v>
      </c>
      <c r="P7130">
        <v>202</v>
      </c>
      <c r="Q7130">
        <v>0</v>
      </c>
      <c r="R7130">
        <v>0</v>
      </c>
      <c r="S7130">
        <v>0</v>
      </c>
      <c r="T7130">
        <v>4</v>
      </c>
      <c r="U7130">
        <v>0</v>
      </c>
      <c r="V7130">
        <v>0</v>
      </c>
      <c r="W7130">
        <v>276.2266215800376</v>
      </c>
      <c r="X7130">
        <v>826.13221219785271</v>
      </c>
      <c r="Y7130">
        <v>0</v>
      </c>
      <c r="Z7130">
        <v>0</v>
      </c>
      <c r="AA7130">
        <v>0</v>
      </c>
      <c r="AB7130">
        <v>17.223479687384213</v>
      </c>
      <c r="AC7130">
        <v>0</v>
      </c>
      <c r="AD7130">
        <v>0</v>
      </c>
      <c r="AE7130">
        <v>1119.5823134652746</v>
      </c>
    </row>
    <row r="7131" spans="1:31" x14ac:dyDescent="0.3">
      <c r="A7131">
        <v>2695815</v>
      </c>
      <c r="B7131">
        <v>1</v>
      </c>
      <c r="C7131" t="s">
        <v>80</v>
      </c>
      <c r="D7131" t="s">
        <v>84</v>
      </c>
      <c r="E7131" t="s">
        <v>145</v>
      </c>
      <c r="F7131" t="s">
        <v>19683</v>
      </c>
      <c r="G7131" t="s">
        <v>165</v>
      </c>
      <c r="H7131" t="s">
        <v>135</v>
      </c>
      <c r="I7131" t="s">
        <v>136</v>
      </c>
      <c r="J7131" t="s">
        <v>137</v>
      </c>
      <c r="K7131" t="s">
        <v>166</v>
      </c>
      <c r="L7131" t="s">
        <v>679</v>
      </c>
      <c r="M7131" t="s">
        <v>19684</v>
      </c>
      <c r="N7131">
        <v>0.80833333299999999</v>
      </c>
      <c r="O7131">
        <v>0</v>
      </c>
      <c r="P7131">
        <v>560</v>
      </c>
      <c r="Q7131">
        <v>0</v>
      </c>
      <c r="R7131">
        <v>0</v>
      </c>
      <c r="S7131">
        <v>0</v>
      </c>
      <c r="T7131">
        <v>50</v>
      </c>
      <c r="U7131">
        <v>0</v>
      </c>
      <c r="V7131">
        <v>0</v>
      </c>
      <c r="W7131">
        <v>0</v>
      </c>
      <c r="X7131">
        <v>97.601432160969509</v>
      </c>
      <c r="Y7131">
        <v>0</v>
      </c>
      <c r="Z7131">
        <v>0</v>
      </c>
      <c r="AA7131">
        <v>0</v>
      </c>
      <c r="AB7131">
        <v>32.923946183497236</v>
      </c>
      <c r="AC7131">
        <v>0</v>
      </c>
      <c r="AD7131">
        <v>0</v>
      </c>
      <c r="AE7131">
        <v>130.52537834446673</v>
      </c>
    </row>
    <row r="7132" spans="1:31" x14ac:dyDescent="0.3">
      <c r="A7132">
        <v>2696054</v>
      </c>
      <c r="B7132">
        <v>1</v>
      </c>
      <c r="C7132" t="s">
        <v>80</v>
      </c>
      <c r="D7132" t="s">
        <v>104</v>
      </c>
      <c r="E7132" t="s">
        <v>160</v>
      </c>
      <c r="F7132" t="s">
        <v>19685</v>
      </c>
      <c r="G7132" t="s">
        <v>134</v>
      </c>
      <c r="H7132" t="s">
        <v>135</v>
      </c>
      <c r="I7132" t="s">
        <v>136</v>
      </c>
      <c r="J7132" t="s">
        <v>137</v>
      </c>
      <c r="K7132" t="s">
        <v>138</v>
      </c>
      <c r="L7132" t="s">
        <v>19686</v>
      </c>
      <c r="M7132" t="s">
        <v>19687</v>
      </c>
      <c r="N7132">
        <v>1.501666666</v>
      </c>
      <c r="O7132">
        <v>37</v>
      </c>
      <c r="P7132">
        <v>1366</v>
      </c>
      <c r="Q7132">
        <v>217</v>
      </c>
      <c r="R7132">
        <v>479</v>
      </c>
      <c r="S7132">
        <v>100</v>
      </c>
      <c r="T7132">
        <v>368</v>
      </c>
      <c r="U7132">
        <v>19</v>
      </c>
      <c r="V7132">
        <v>0</v>
      </c>
      <c r="W7132">
        <v>18.283212101701725</v>
      </c>
      <c r="X7132">
        <v>377.24497593684282</v>
      </c>
      <c r="Y7132">
        <v>652.91773291870618</v>
      </c>
      <c r="Z7132">
        <v>341.00088362114514</v>
      </c>
      <c r="AA7132">
        <v>872.75722263075306</v>
      </c>
      <c r="AB7132">
        <v>223.51290690999875</v>
      </c>
      <c r="AC7132">
        <v>2262.3676437810127</v>
      </c>
      <c r="AD7132">
        <v>0</v>
      </c>
      <c r="AE7132">
        <v>4748.0845779001611</v>
      </c>
    </row>
    <row r="7133" spans="1:31" x14ac:dyDescent="0.3">
      <c r="A7133">
        <v>2696248</v>
      </c>
      <c r="B7133">
        <v>1</v>
      </c>
      <c r="C7133" t="s">
        <v>80</v>
      </c>
      <c r="D7133" t="s">
        <v>106</v>
      </c>
      <c r="E7133" t="s">
        <v>132</v>
      </c>
      <c r="F7133" t="s">
        <v>19688</v>
      </c>
      <c r="G7133" t="s">
        <v>409</v>
      </c>
      <c r="H7133" t="s">
        <v>135</v>
      </c>
      <c r="I7133" t="s">
        <v>136</v>
      </c>
      <c r="J7133" t="s">
        <v>137</v>
      </c>
      <c r="K7133" t="s">
        <v>138</v>
      </c>
      <c r="L7133" t="s">
        <v>19689</v>
      </c>
      <c r="M7133" t="s">
        <v>19690</v>
      </c>
      <c r="N7133">
        <v>0.99</v>
      </c>
      <c r="O7133">
        <v>1</v>
      </c>
      <c r="P7133">
        <v>97</v>
      </c>
      <c r="Q7133">
        <v>8</v>
      </c>
      <c r="R7133">
        <v>57</v>
      </c>
      <c r="S7133">
        <v>7</v>
      </c>
      <c r="T7133">
        <v>27</v>
      </c>
      <c r="U7133">
        <v>0</v>
      </c>
      <c r="V7133">
        <v>0</v>
      </c>
      <c r="W7133">
        <v>0.16512640168891218</v>
      </c>
      <c r="X7133">
        <v>17.798471783471019</v>
      </c>
      <c r="Y7133">
        <v>48.930716642200323</v>
      </c>
      <c r="Z7133">
        <v>97.178288139609052</v>
      </c>
      <c r="AA7133">
        <v>26.082497141248982</v>
      </c>
      <c r="AB7133">
        <v>29.816099754516781</v>
      </c>
      <c r="AC7133">
        <v>0</v>
      </c>
      <c r="AD7133">
        <v>0</v>
      </c>
      <c r="AE7133">
        <v>219.97119986273509</v>
      </c>
    </row>
    <row r="7134" spans="1:31" x14ac:dyDescent="0.3">
      <c r="A7134">
        <v>2696550</v>
      </c>
      <c r="B7134">
        <v>1</v>
      </c>
      <c r="C7134" t="s">
        <v>80</v>
      </c>
      <c r="D7134" t="s">
        <v>96</v>
      </c>
      <c r="E7134" t="s">
        <v>160</v>
      </c>
      <c r="F7134" t="s">
        <v>19691</v>
      </c>
      <c r="G7134" t="s">
        <v>134</v>
      </c>
      <c r="H7134" t="s">
        <v>135</v>
      </c>
      <c r="I7134" t="s">
        <v>136</v>
      </c>
      <c r="J7134" t="s">
        <v>137</v>
      </c>
      <c r="K7134" t="s">
        <v>138</v>
      </c>
      <c r="L7134" t="s">
        <v>9270</v>
      </c>
      <c r="M7134" t="s">
        <v>19692</v>
      </c>
      <c r="N7134">
        <v>0.378611111</v>
      </c>
      <c r="O7134">
        <v>2</v>
      </c>
      <c r="P7134">
        <v>2564</v>
      </c>
      <c r="Q7134">
        <v>1</v>
      </c>
      <c r="R7134">
        <v>0</v>
      </c>
      <c r="S7134">
        <v>15</v>
      </c>
      <c r="T7134">
        <v>142</v>
      </c>
      <c r="U7134">
        <v>0</v>
      </c>
      <c r="V7134">
        <v>1</v>
      </c>
      <c r="W7134">
        <v>2.9129948171278603</v>
      </c>
      <c r="X7134">
        <v>125.52782100805824</v>
      </c>
      <c r="Y7134">
        <v>0</v>
      </c>
      <c r="Z7134">
        <v>0</v>
      </c>
      <c r="AA7134">
        <v>75.931718517454073</v>
      </c>
      <c r="AB7134">
        <v>71.867507100891501</v>
      </c>
      <c r="AC7134">
        <v>0</v>
      </c>
      <c r="AD7134">
        <v>0</v>
      </c>
      <c r="AE7134">
        <v>276.24004144353165</v>
      </c>
    </row>
    <row r="7135" spans="1:31" x14ac:dyDescent="0.3">
      <c r="A7135">
        <v>2696643</v>
      </c>
      <c r="B7135">
        <v>1</v>
      </c>
      <c r="C7135" t="s">
        <v>80</v>
      </c>
      <c r="D7135" t="s">
        <v>104</v>
      </c>
      <c r="E7135" t="s">
        <v>244</v>
      </c>
      <c r="F7135" t="s">
        <v>19693</v>
      </c>
      <c r="G7135" t="s">
        <v>409</v>
      </c>
      <c r="H7135" t="s">
        <v>187</v>
      </c>
      <c r="I7135" t="s">
        <v>136</v>
      </c>
      <c r="J7135" t="s">
        <v>137</v>
      </c>
      <c r="K7135" t="s">
        <v>138</v>
      </c>
      <c r="L7135" t="s">
        <v>19694</v>
      </c>
      <c r="M7135" t="s">
        <v>19695</v>
      </c>
      <c r="N7135">
        <v>0.188888888</v>
      </c>
      <c r="O7135">
        <v>0</v>
      </c>
      <c r="P7135">
        <v>116</v>
      </c>
      <c r="Q7135">
        <v>0</v>
      </c>
      <c r="R7135">
        <v>0</v>
      </c>
      <c r="S7135">
        <v>0</v>
      </c>
      <c r="T7135">
        <v>14</v>
      </c>
      <c r="U7135">
        <v>0</v>
      </c>
      <c r="V7135">
        <v>0</v>
      </c>
      <c r="W7135">
        <v>0</v>
      </c>
      <c r="X7135">
        <v>3.9217549387074691</v>
      </c>
      <c r="Y7135">
        <v>0</v>
      </c>
      <c r="Z7135">
        <v>0</v>
      </c>
      <c r="AA7135">
        <v>0</v>
      </c>
      <c r="AB7135">
        <v>1.810745654235248</v>
      </c>
      <c r="AC7135">
        <v>0</v>
      </c>
      <c r="AD7135">
        <v>0</v>
      </c>
      <c r="AE7135">
        <v>5.7325005929427171</v>
      </c>
    </row>
    <row r="7136" spans="1:31" x14ac:dyDescent="0.3">
      <c r="A7136">
        <v>2692743</v>
      </c>
      <c r="B7136">
        <v>1</v>
      </c>
      <c r="C7136" t="s">
        <v>81</v>
      </c>
      <c r="D7136" t="s">
        <v>118</v>
      </c>
      <c r="E7136" t="s">
        <v>132</v>
      </c>
      <c r="F7136" t="s">
        <v>19696</v>
      </c>
      <c r="G7136" t="s">
        <v>134</v>
      </c>
      <c r="H7136" t="s">
        <v>135</v>
      </c>
      <c r="I7136" t="s">
        <v>136</v>
      </c>
      <c r="J7136" t="s">
        <v>137</v>
      </c>
      <c r="K7136" t="s">
        <v>138</v>
      </c>
      <c r="L7136" t="s">
        <v>19697</v>
      </c>
      <c r="M7136" t="s">
        <v>19698</v>
      </c>
      <c r="N7136">
        <v>0.18</v>
      </c>
      <c r="O7136">
        <v>0</v>
      </c>
      <c r="P7136">
        <v>575</v>
      </c>
      <c r="Q7136">
        <v>31</v>
      </c>
      <c r="R7136">
        <v>24</v>
      </c>
      <c r="S7136">
        <v>1</v>
      </c>
      <c r="T7136">
        <v>54</v>
      </c>
      <c r="U7136">
        <v>0</v>
      </c>
      <c r="V7136">
        <v>0</v>
      </c>
      <c r="W7136">
        <v>0</v>
      </c>
      <c r="X7136">
        <v>14.411708823688317</v>
      </c>
      <c r="Y7136">
        <v>6.0066290758732563</v>
      </c>
      <c r="Z7136">
        <v>1.8382050621548456</v>
      </c>
      <c r="AA7136">
        <v>0.41880659608139398</v>
      </c>
      <c r="AB7136">
        <v>2.538942648334344</v>
      </c>
      <c r="AC7136">
        <v>0</v>
      </c>
      <c r="AD7136">
        <v>0</v>
      </c>
      <c r="AE7136">
        <v>25.214292206132153</v>
      </c>
    </row>
    <row r="7137" spans="1:31" x14ac:dyDescent="0.3">
      <c r="A7137">
        <v>2693315</v>
      </c>
      <c r="B7137">
        <v>1</v>
      </c>
      <c r="C7137" t="s">
        <v>80</v>
      </c>
      <c r="D7137" t="s">
        <v>97</v>
      </c>
      <c r="E7137" t="s">
        <v>160</v>
      </c>
      <c r="F7137" t="s">
        <v>19699</v>
      </c>
      <c r="G7137" t="s">
        <v>346</v>
      </c>
      <c r="H7137" t="s">
        <v>135</v>
      </c>
      <c r="I7137" t="s">
        <v>136</v>
      </c>
      <c r="J7137" t="s">
        <v>137</v>
      </c>
      <c r="K7137" t="s">
        <v>166</v>
      </c>
      <c r="L7137" t="s">
        <v>19700</v>
      </c>
      <c r="M7137" t="s">
        <v>19701</v>
      </c>
      <c r="N7137">
        <v>7.1494444440000002</v>
      </c>
      <c r="O7137">
        <v>7</v>
      </c>
      <c r="P7137">
        <v>2598</v>
      </c>
      <c r="Q7137">
        <v>7</v>
      </c>
      <c r="R7137">
        <v>430</v>
      </c>
      <c r="S7137">
        <v>35</v>
      </c>
      <c r="T7137">
        <v>675</v>
      </c>
      <c r="U7137">
        <v>5</v>
      </c>
      <c r="V7137">
        <v>1</v>
      </c>
      <c r="W7137">
        <v>1504.1245531564869</v>
      </c>
      <c r="X7137">
        <v>4617.694913965699</v>
      </c>
      <c r="Y7137">
        <v>130.1563758989663</v>
      </c>
      <c r="Z7137">
        <v>1312.9988278470948</v>
      </c>
      <c r="AA7137">
        <v>3221.1340829183919</v>
      </c>
      <c r="AB7137">
        <v>3670.4172629692216</v>
      </c>
      <c r="AC7137">
        <v>491.84643030883899</v>
      </c>
      <c r="AD7137">
        <v>19.412290062632142</v>
      </c>
      <c r="AE7137">
        <v>14967.784737127331</v>
      </c>
    </row>
    <row r="7138" spans="1:31" x14ac:dyDescent="0.3">
      <c r="A7138">
        <v>2693376</v>
      </c>
      <c r="B7138">
        <v>1</v>
      </c>
      <c r="C7138" t="s">
        <v>80</v>
      </c>
      <c r="D7138" t="s">
        <v>97</v>
      </c>
      <c r="E7138" t="s">
        <v>145</v>
      </c>
      <c r="F7138" t="s">
        <v>14427</v>
      </c>
      <c r="G7138" t="s">
        <v>346</v>
      </c>
      <c r="H7138" t="s">
        <v>135</v>
      </c>
      <c r="I7138" t="s">
        <v>136</v>
      </c>
      <c r="J7138" t="s">
        <v>137</v>
      </c>
      <c r="K7138" t="s">
        <v>166</v>
      </c>
      <c r="L7138" t="s">
        <v>19702</v>
      </c>
      <c r="M7138" t="s">
        <v>19703</v>
      </c>
      <c r="N7138">
        <v>8.2477777769999996</v>
      </c>
      <c r="O7138">
        <v>45</v>
      </c>
      <c r="P7138">
        <v>269</v>
      </c>
      <c r="Q7138">
        <v>0</v>
      </c>
      <c r="R7138">
        <v>50</v>
      </c>
      <c r="S7138">
        <v>7</v>
      </c>
      <c r="T7138">
        <v>49</v>
      </c>
      <c r="U7138">
        <v>0</v>
      </c>
      <c r="V7138">
        <v>0</v>
      </c>
      <c r="W7138">
        <v>2048.207276673757</v>
      </c>
      <c r="X7138">
        <v>3113.9328407948956</v>
      </c>
      <c r="Y7138">
        <v>0</v>
      </c>
      <c r="Z7138">
        <v>272.18392111148495</v>
      </c>
      <c r="AA7138">
        <v>614.40359060414346</v>
      </c>
      <c r="AB7138">
        <v>419.50204863091506</v>
      </c>
      <c r="AC7138">
        <v>0</v>
      </c>
      <c r="AD7138">
        <v>0</v>
      </c>
      <c r="AE7138">
        <v>6468.2296778151958</v>
      </c>
    </row>
    <row r="7139" spans="1:31" x14ac:dyDescent="0.3">
      <c r="A7139">
        <v>2693393</v>
      </c>
      <c r="B7139">
        <v>1</v>
      </c>
      <c r="C7139" t="s">
        <v>80</v>
      </c>
      <c r="D7139" t="s">
        <v>100</v>
      </c>
      <c r="E7139" t="s">
        <v>160</v>
      </c>
      <c r="F7139" t="s">
        <v>19704</v>
      </c>
      <c r="G7139" t="s">
        <v>134</v>
      </c>
      <c r="H7139" t="s">
        <v>135</v>
      </c>
      <c r="I7139" t="s">
        <v>136</v>
      </c>
      <c r="J7139" t="s">
        <v>137</v>
      </c>
      <c r="K7139" t="s">
        <v>138</v>
      </c>
      <c r="L7139" t="s">
        <v>19705</v>
      </c>
      <c r="M7139" t="s">
        <v>19706</v>
      </c>
      <c r="N7139">
        <v>0.27138888799999999</v>
      </c>
      <c r="O7139">
        <v>0</v>
      </c>
      <c r="P7139">
        <v>695</v>
      </c>
      <c r="Q7139">
        <v>0</v>
      </c>
      <c r="R7139">
        <v>3</v>
      </c>
      <c r="S7139">
        <v>0</v>
      </c>
      <c r="T7139">
        <v>62</v>
      </c>
      <c r="U7139">
        <v>0</v>
      </c>
      <c r="V7139">
        <v>0</v>
      </c>
      <c r="W7139">
        <v>0</v>
      </c>
      <c r="X7139">
        <v>23.894567862302569</v>
      </c>
      <c r="Y7139">
        <v>0</v>
      </c>
      <c r="Z7139">
        <v>0.84310217312331037</v>
      </c>
      <c r="AA7139">
        <v>0</v>
      </c>
      <c r="AB7139">
        <v>7.0235982306008156</v>
      </c>
      <c r="AC7139">
        <v>0</v>
      </c>
      <c r="AD7139">
        <v>0</v>
      </c>
      <c r="AE7139">
        <v>31.761268266026693</v>
      </c>
    </row>
    <row r="7140" spans="1:31" x14ac:dyDescent="0.3">
      <c r="A7140">
        <v>2693522</v>
      </c>
      <c r="B7140">
        <v>1</v>
      </c>
      <c r="C7140" t="s">
        <v>81</v>
      </c>
      <c r="D7140" t="s">
        <v>120</v>
      </c>
      <c r="E7140" t="s">
        <v>160</v>
      </c>
      <c r="F7140" t="s">
        <v>19707</v>
      </c>
      <c r="G7140" t="s">
        <v>134</v>
      </c>
      <c r="H7140" t="s">
        <v>135</v>
      </c>
      <c r="I7140" t="s">
        <v>136</v>
      </c>
      <c r="J7140" t="s">
        <v>137</v>
      </c>
      <c r="K7140" t="s">
        <v>138</v>
      </c>
      <c r="L7140" t="s">
        <v>19708</v>
      </c>
      <c r="M7140" t="s">
        <v>19709</v>
      </c>
      <c r="N7140">
        <v>0.48583333299999998</v>
      </c>
      <c r="O7140">
        <v>0</v>
      </c>
      <c r="P7140">
        <v>1</v>
      </c>
      <c r="Q7140">
        <v>20</v>
      </c>
      <c r="R7140">
        <v>68</v>
      </c>
      <c r="S7140">
        <v>3</v>
      </c>
      <c r="T7140">
        <v>1</v>
      </c>
      <c r="U7140">
        <v>0</v>
      </c>
      <c r="V7140">
        <v>0</v>
      </c>
      <c r="W7140">
        <v>0</v>
      </c>
      <c r="X7140">
        <v>9.123605290499999E-2</v>
      </c>
      <c r="Y7140">
        <v>35.3661261875218</v>
      </c>
      <c r="Z7140">
        <v>38.17252767596311</v>
      </c>
      <c r="AA7140">
        <v>2.4838699846181256</v>
      </c>
      <c r="AB7140">
        <v>0</v>
      </c>
      <c r="AC7140">
        <v>0</v>
      </c>
      <c r="AD7140">
        <v>0</v>
      </c>
      <c r="AE7140">
        <v>76.113759901008038</v>
      </c>
    </row>
    <row r="7141" spans="1:31" x14ac:dyDescent="0.3">
      <c r="A7141">
        <v>2693569</v>
      </c>
      <c r="B7141">
        <v>1</v>
      </c>
      <c r="C7141" t="s">
        <v>81</v>
      </c>
      <c r="D7141" t="s">
        <v>120</v>
      </c>
      <c r="E7141" t="s">
        <v>132</v>
      </c>
      <c r="F7141" t="s">
        <v>2439</v>
      </c>
      <c r="G7141" t="s">
        <v>134</v>
      </c>
      <c r="H7141" t="s">
        <v>135</v>
      </c>
      <c r="I7141" t="s">
        <v>136</v>
      </c>
      <c r="J7141" t="s">
        <v>137</v>
      </c>
      <c r="K7141" t="s">
        <v>138</v>
      </c>
      <c r="L7141" t="s">
        <v>19710</v>
      </c>
      <c r="M7141" t="s">
        <v>19711</v>
      </c>
      <c r="N7141">
        <v>0.44805555499999999</v>
      </c>
      <c r="O7141">
        <v>1</v>
      </c>
      <c r="P7141">
        <v>962</v>
      </c>
      <c r="Q7141">
        <v>40</v>
      </c>
      <c r="R7141">
        <v>65</v>
      </c>
      <c r="S7141">
        <v>5</v>
      </c>
      <c r="T7141">
        <v>72</v>
      </c>
      <c r="U7141">
        <v>1</v>
      </c>
      <c r="V7141">
        <v>1</v>
      </c>
      <c r="W7141">
        <v>10.790643355423686</v>
      </c>
      <c r="X7141">
        <v>75.119260970263042</v>
      </c>
      <c r="Y7141">
        <v>15.275113411864236</v>
      </c>
      <c r="Z7141">
        <v>18.785272020120768</v>
      </c>
      <c r="AA7141">
        <v>3.4867594105890971</v>
      </c>
      <c r="AB7141">
        <v>18.547865758626479</v>
      </c>
      <c r="AC7141">
        <v>3.8104385239628513</v>
      </c>
      <c r="AD7141">
        <v>14.959762189917061</v>
      </c>
      <c r="AE7141">
        <v>160.77511564076724</v>
      </c>
    </row>
    <row r="7142" spans="1:31" x14ac:dyDescent="0.3">
      <c r="A7142">
        <v>2693597</v>
      </c>
      <c r="B7142">
        <v>1</v>
      </c>
      <c r="C7142" t="s">
        <v>81</v>
      </c>
      <c r="D7142" t="s">
        <v>123</v>
      </c>
      <c r="E7142" t="s">
        <v>132</v>
      </c>
      <c r="F7142" t="s">
        <v>12722</v>
      </c>
      <c r="G7142" t="s">
        <v>176</v>
      </c>
      <c r="H7142" t="s">
        <v>135</v>
      </c>
      <c r="I7142" t="s">
        <v>136</v>
      </c>
      <c r="J7142" t="s">
        <v>137</v>
      </c>
      <c r="K7142" t="s">
        <v>138</v>
      </c>
      <c r="L7142" t="s">
        <v>19712</v>
      </c>
      <c r="M7142" t="s">
        <v>19713</v>
      </c>
      <c r="N7142">
        <v>3.514444444</v>
      </c>
      <c r="O7142">
        <v>3</v>
      </c>
      <c r="P7142">
        <v>583</v>
      </c>
      <c r="Q7142">
        <v>104</v>
      </c>
      <c r="R7142">
        <v>72</v>
      </c>
      <c r="S7142">
        <v>6</v>
      </c>
      <c r="T7142">
        <v>82</v>
      </c>
      <c r="U7142">
        <v>1</v>
      </c>
      <c r="V7142">
        <v>2</v>
      </c>
      <c r="W7142">
        <v>0.92688142577170141</v>
      </c>
      <c r="X7142">
        <v>346.74738672220889</v>
      </c>
      <c r="Y7142">
        <v>232.19156332145729</v>
      </c>
      <c r="Z7142">
        <v>90.228573482646667</v>
      </c>
      <c r="AA7142">
        <v>5.2065379440275521</v>
      </c>
      <c r="AB7142">
        <v>199.80268725375555</v>
      </c>
      <c r="AC7142">
        <v>124.61096288496262</v>
      </c>
      <c r="AD7142">
        <v>1.6832602141147319</v>
      </c>
      <c r="AE7142">
        <v>1001.3978532489449</v>
      </c>
    </row>
    <row r="7143" spans="1:31" x14ac:dyDescent="0.3">
      <c r="A7143">
        <v>2693605</v>
      </c>
      <c r="B7143">
        <v>1</v>
      </c>
      <c r="C7143" t="s">
        <v>80</v>
      </c>
      <c r="D7143" t="s">
        <v>93</v>
      </c>
      <c r="E7143" t="s">
        <v>160</v>
      </c>
      <c r="F7143" t="s">
        <v>9277</v>
      </c>
      <c r="G7143" t="s">
        <v>134</v>
      </c>
      <c r="H7143" t="s">
        <v>135</v>
      </c>
      <c r="I7143" t="s">
        <v>136</v>
      </c>
      <c r="J7143" t="s">
        <v>137</v>
      </c>
      <c r="K7143" t="s">
        <v>138</v>
      </c>
      <c r="L7143" t="s">
        <v>19714</v>
      </c>
      <c r="M7143" t="s">
        <v>19715</v>
      </c>
      <c r="N7143">
        <v>0.33944444400000001</v>
      </c>
      <c r="O7143">
        <v>0</v>
      </c>
      <c r="P7143">
        <v>52</v>
      </c>
      <c r="Q7143">
        <v>50</v>
      </c>
      <c r="R7143">
        <v>156</v>
      </c>
      <c r="S7143">
        <v>4</v>
      </c>
      <c r="T7143">
        <v>54</v>
      </c>
      <c r="U7143">
        <v>1</v>
      </c>
      <c r="V7143">
        <v>0</v>
      </c>
      <c r="W7143">
        <v>0</v>
      </c>
      <c r="X7143">
        <v>5.2203119744053321</v>
      </c>
      <c r="Y7143">
        <v>134.42956973120451</v>
      </c>
      <c r="Z7143">
        <v>109.64658464846194</v>
      </c>
      <c r="AA7143">
        <v>5.3563946118902441</v>
      </c>
      <c r="AB7143">
        <v>22.627401371786245</v>
      </c>
      <c r="AC7143">
        <v>70.577409327283561</v>
      </c>
      <c r="AD7143">
        <v>0</v>
      </c>
      <c r="AE7143">
        <v>347.85767166503183</v>
      </c>
    </row>
    <row r="7144" spans="1:31" x14ac:dyDescent="0.3">
      <c r="A7144">
        <v>2693606</v>
      </c>
      <c r="B7144">
        <v>1</v>
      </c>
      <c r="C7144" t="s">
        <v>80</v>
      </c>
      <c r="D7144" t="s">
        <v>93</v>
      </c>
      <c r="E7144" t="s">
        <v>160</v>
      </c>
      <c r="F7144" t="s">
        <v>15062</v>
      </c>
      <c r="G7144" t="s">
        <v>134</v>
      </c>
      <c r="H7144" t="s">
        <v>135</v>
      </c>
      <c r="I7144" t="s">
        <v>136</v>
      </c>
      <c r="J7144" t="s">
        <v>137</v>
      </c>
      <c r="K7144" t="s">
        <v>138</v>
      </c>
      <c r="L7144" t="s">
        <v>19716</v>
      </c>
      <c r="M7144" t="s">
        <v>19717</v>
      </c>
      <c r="N7144">
        <v>0.106388888</v>
      </c>
      <c r="O7144">
        <v>9</v>
      </c>
      <c r="P7144">
        <v>4737</v>
      </c>
      <c r="Q7144">
        <v>248</v>
      </c>
      <c r="R7144">
        <v>1485</v>
      </c>
      <c r="S7144">
        <v>56</v>
      </c>
      <c r="T7144">
        <v>1239</v>
      </c>
      <c r="U7144">
        <v>7</v>
      </c>
      <c r="V7144">
        <v>1</v>
      </c>
      <c r="W7144">
        <v>1.6267107216841405</v>
      </c>
      <c r="X7144">
        <v>69.625407581524286</v>
      </c>
      <c r="Y7144">
        <v>173.55929782785284</v>
      </c>
      <c r="Z7144">
        <v>238.56014098050986</v>
      </c>
      <c r="AA7144">
        <v>47.620172851354695</v>
      </c>
      <c r="AB7144">
        <v>95.265569373264242</v>
      </c>
      <c r="AC7144">
        <v>13.747100155550511</v>
      </c>
      <c r="AD7144">
        <v>4.2085877714430002E-2</v>
      </c>
      <c r="AE7144">
        <v>640.0464853694549</v>
      </c>
    </row>
    <row r="7145" spans="1:31" x14ac:dyDescent="0.3">
      <c r="A7145">
        <v>2693627</v>
      </c>
      <c r="B7145">
        <v>1</v>
      </c>
      <c r="C7145" t="s">
        <v>80</v>
      </c>
      <c r="D7145" t="s">
        <v>93</v>
      </c>
      <c r="E7145" t="s">
        <v>132</v>
      </c>
      <c r="F7145" t="s">
        <v>1809</v>
      </c>
      <c r="G7145" t="s">
        <v>134</v>
      </c>
      <c r="H7145" t="s">
        <v>135</v>
      </c>
      <c r="I7145" t="s">
        <v>136</v>
      </c>
      <c r="J7145" t="s">
        <v>137</v>
      </c>
      <c r="K7145" t="s">
        <v>138</v>
      </c>
      <c r="L7145" t="s">
        <v>19718</v>
      </c>
      <c r="M7145" t="s">
        <v>19719</v>
      </c>
      <c r="N7145">
        <v>0.71694444400000001</v>
      </c>
      <c r="O7145">
        <v>0</v>
      </c>
      <c r="P7145">
        <v>49</v>
      </c>
      <c r="Q7145">
        <v>18</v>
      </c>
      <c r="R7145">
        <v>69</v>
      </c>
      <c r="S7145">
        <v>1</v>
      </c>
      <c r="T7145">
        <v>24</v>
      </c>
      <c r="U7145">
        <v>0</v>
      </c>
      <c r="V7145">
        <v>0</v>
      </c>
      <c r="W7145">
        <v>0</v>
      </c>
      <c r="X7145">
        <v>12.4103445719836</v>
      </c>
      <c r="Y7145">
        <v>111.76244041077301</v>
      </c>
      <c r="Z7145">
        <v>159.20591225356935</v>
      </c>
      <c r="AA7145">
        <v>0.99599507530967379</v>
      </c>
      <c r="AB7145">
        <v>42.046886632565872</v>
      </c>
      <c r="AC7145">
        <v>0</v>
      </c>
      <c r="AD7145">
        <v>0</v>
      </c>
      <c r="AE7145">
        <v>326.42157894420149</v>
      </c>
    </row>
    <row r="7146" spans="1:31" x14ac:dyDescent="0.3">
      <c r="A7146">
        <v>2693644</v>
      </c>
      <c r="B7146">
        <v>1</v>
      </c>
      <c r="C7146" t="s">
        <v>81</v>
      </c>
      <c r="D7146" t="s">
        <v>128</v>
      </c>
      <c r="E7146" t="s">
        <v>145</v>
      </c>
      <c r="F7146" t="s">
        <v>19720</v>
      </c>
      <c r="G7146" t="s">
        <v>134</v>
      </c>
      <c r="H7146" t="s">
        <v>135</v>
      </c>
      <c r="I7146" t="s">
        <v>136</v>
      </c>
      <c r="J7146" t="s">
        <v>137</v>
      </c>
      <c r="K7146" t="s">
        <v>138</v>
      </c>
      <c r="L7146" t="s">
        <v>19721</v>
      </c>
      <c r="M7146" t="s">
        <v>19722</v>
      </c>
      <c r="N7146">
        <v>0.5</v>
      </c>
      <c r="O7146">
        <v>4</v>
      </c>
      <c r="P7146">
        <v>90</v>
      </c>
      <c r="Q7146">
        <v>10</v>
      </c>
      <c r="R7146">
        <v>103</v>
      </c>
      <c r="S7146">
        <v>9</v>
      </c>
      <c r="T7146">
        <v>13</v>
      </c>
      <c r="U7146">
        <v>1</v>
      </c>
      <c r="V7146">
        <v>0</v>
      </c>
      <c r="W7146">
        <v>0.80453042461257673</v>
      </c>
      <c r="X7146">
        <v>9.2515529555642804</v>
      </c>
      <c r="Y7146">
        <v>5.8521217462223909</v>
      </c>
      <c r="Z7146">
        <v>16.416272854541109</v>
      </c>
      <c r="AA7146">
        <v>28.984145458504642</v>
      </c>
      <c r="AB7146">
        <v>5.0013085001381663</v>
      </c>
      <c r="AC7146">
        <v>4.6651841104721372</v>
      </c>
      <c r="AD7146">
        <v>0</v>
      </c>
      <c r="AE7146">
        <v>70.975116050055306</v>
      </c>
    </row>
    <row r="7147" spans="1:31" x14ac:dyDescent="0.3">
      <c r="A7147">
        <v>2693678</v>
      </c>
      <c r="B7147">
        <v>1</v>
      </c>
      <c r="C7147" t="s">
        <v>80</v>
      </c>
      <c r="D7147" t="s">
        <v>98</v>
      </c>
      <c r="E7147" t="s">
        <v>132</v>
      </c>
      <c r="F7147" t="s">
        <v>19723</v>
      </c>
      <c r="G7147" t="s">
        <v>134</v>
      </c>
      <c r="H7147" t="s">
        <v>135</v>
      </c>
      <c r="I7147" t="s">
        <v>136</v>
      </c>
      <c r="J7147" t="s">
        <v>137</v>
      </c>
      <c r="K7147" t="s">
        <v>138</v>
      </c>
      <c r="L7147" t="s">
        <v>19724</v>
      </c>
      <c r="M7147" t="s">
        <v>19725</v>
      </c>
      <c r="N7147">
        <v>1.017222222</v>
      </c>
      <c r="O7147">
        <v>0</v>
      </c>
      <c r="P7147">
        <v>443</v>
      </c>
      <c r="Q7147">
        <v>22</v>
      </c>
      <c r="R7147">
        <v>51</v>
      </c>
      <c r="S7147">
        <v>9</v>
      </c>
      <c r="T7147">
        <v>133</v>
      </c>
      <c r="U7147">
        <v>0</v>
      </c>
      <c r="V7147">
        <v>0</v>
      </c>
      <c r="W7147">
        <v>0</v>
      </c>
      <c r="X7147">
        <v>113.9136222920315</v>
      </c>
      <c r="Y7147">
        <v>50.240871579183484</v>
      </c>
      <c r="Z7147">
        <v>59.322925445883065</v>
      </c>
      <c r="AA7147">
        <v>42.234072003557763</v>
      </c>
      <c r="AB7147">
        <v>112.14043398893624</v>
      </c>
      <c r="AC7147">
        <v>0</v>
      </c>
      <c r="AD7147">
        <v>0</v>
      </c>
      <c r="AE7147">
        <v>377.85192530959205</v>
      </c>
    </row>
    <row r="7148" spans="1:31" x14ac:dyDescent="0.3">
      <c r="A7148">
        <v>2693695</v>
      </c>
      <c r="B7148">
        <v>1</v>
      </c>
      <c r="C7148" t="s">
        <v>80</v>
      </c>
      <c r="D7148" t="s">
        <v>97</v>
      </c>
      <c r="E7148" t="s">
        <v>160</v>
      </c>
      <c r="F7148" t="s">
        <v>19726</v>
      </c>
      <c r="G7148" t="s">
        <v>134</v>
      </c>
      <c r="H7148" t="s">
        <v>135</v>
      </c>
      <c r="I7148" t="s">
        <v>136</v>
      </c>
      <c r="J7148" t="s">
        <v>137</v>
      </c>
      <c r="K7148" t="s">
        <v>138</v>
      </c>
      <c r="L7148" t="s">
        <v>19727</v>
      </c>
      <c r="M7148" t="s">
        <v>19728</v>
      </c>
      <c r="N7148">
        <v>0.49888888799999997</v>
      </c>
      <c r="O7148">
        <v>8</v>
      </c>
      <c r="P7148">
        <v>822</v>
      </c>
      <c r="Q7148">
        <v>10</v>
      </c>
      <c r="R7148">
        <v>361</v>
      </c>
      <c r="S7148">
        <v>15</v>
      </c>
      <c r="T7148">
        <v>196</v>
      </c>
      <c r="U7148">
        <v>1</v>
      </c>
      <c r="V7148">
        <v>2</v>
      </c>
      <c r="W7148">
        <v>41.28906251609682</v>
      </c>
      <c r="X7148">
        <v>176.73390315935475</v>
      </c>
      <c r="Y7148">
        <v>17.074553396358237</v>
      </c>
      <c r="Z7148">
        <v>95.308960238001447</v>
      </c>
      <c r="AA7148">
        <v>50.464406141087458</v>
      </c>
      <c r="AB7148">
        <v>91.633372028965894</v>
      </c>
      <c r="AC7148">
        <v>8.8157884198782295</v>
      </c>
      <c r="AD7148">
        <v>1.0296311992281546</v>
      </c>
      <c r="AE7148">
        <v>482.34967709897103</v>
      </c>
    </row>
    <row r="7149" spans="1:31" x14ac:dyDescent="0.3">
      <c r="A7149">
        <v>2693723</v>
      </c>
      <c r="B7149">
        <v>1</v>
      </c>
      <c r="C7149" t="s">
        <v>80</v>
      </c>
      <c r="D7149" t="s">
        <v>103</v>
      </c>
      <c r="E7149" t="s">
        <v>132</v>
      </c>
      <c r="F7149" t="s">
        <v>4225</v>
      </c>
      <c r="G7149" t="s">
        <v>134</v>
      </c>
      <c r="H7149" t="s">
        <v>135</v>
      </c>
      <c r="I7149" t="s">
        <v>136</v>
      </c>
      <c r="J7149" t="s">
        <v>137</v>
      </c>
      <c r="K7149" t="s">
        <v>138</v>
      </c>
      <c r="L7149" t="s">
        <v>19729</v>
      </c>
      <c r="M7149" t="s">
        <v>19730</v>
      </c>
      <c r="N7149">
        <v>0.89722222200000001</v>
      </c>
      <c r="O7149">
        <v>4</v>
      </c>
      <c r="P7149">
        <v>2062</v>
      </c>
      <c r="Q7149">
        <v>22</v>
      </c>
      <c r="R7149">
        <v>309</v>
      </c>
      <c r="S7149">
        <v>31</v>
      </c>
      <c r="T7149">
        <v>782</v>
      </c>
      <c r="U7149">
        <v>2</v>
      </c>
      <c r="V7149">
        <v>1</v>
      </c>
      <c r="W7149">
        <v>1.135366910440665</v>
      </c>
      <c r="X7149">
        <v>279.15655037414803</v>
      </c>
      <c r="Y7149">
        <v>36.355782620908847</v>
      </c>
      <c r="Z7149">
        <v>88.244376143674629</v>
      </c>
      <c r="AA7149">
        <v>71.054591551060597</v>
      </c>
      <c r="AB7149">
        <v>202.64867120417549</v>
      </c>
      <c r="AC7149">
        <v>2.7449061720108952</v>
      </c>
      <c r="AD7149">
        <v>0</v>
      </c>
      <c r="AE7149">
        <v>681.34024497641917</v>
      </c>
    </row>
    <row r="7150" spans="1:31" x14ac:dyDescent="0.3">
      <c r="A7150">
        <v>2693724</v>
      </c>
      <c r="B7150">
        <v>1</v>
      </c>
      <c r="C7150" t="s">
        <v>80</v>
      </c>
      <c r="D7150" t="s">
        <v>98</v>
      </c>
      <c r="E7150" t="s">
        <v>132</v>
      </c>
      <c r="F7150" t="s">
        <v>19731</v>
      </c>
      <c r="G7150" t="s">
        <v>134</v>
      </c>
      <c r="H7150" t="s">
        <v>135</v>
      </c>
      <c r="I7150" t="s">
        <v>136</v>
      </c>
      <c r="J7150" t="s">
        <v>137</v>
      </c>
      <c r="K7150" t="s">
        <v>138</v>
      </c>
      <c r="L7150" t="s">
        <v>19732</v>
      </c>
      <c r="M7150" t="s">
        <v>19733</v>
      </c>
      <c r="N7150">
        <v>0.22638888800000001</v>
      </c>
      <c r="O7150">
        <v>0</v>
      </c>
      <c r="P7150">
        <v>443</v>
      </c>
      <c r="Q7150">
        <v>22</v>
      </c>
      <c r="R7150">
        <v>51</v>
      </c>
      <c r="S7150">
        <v>9</v>
      </c>
      <c r="T7150">
        <v>133</v>
      </c>
      <c r="U7150">
        <v>0</v>
      </c>
      <c r="V7150">
        <v>0</v>
      </c>
      <c r="W7150">
        <v>0</v>
      </c>
      <c r="X7150">
        <v>24.356206905931245</v>
      </c>
      <c r="Y7150">
        <v>9.2835201168918182</v>
      </c>
      <c r="Z7150">
        <v>9.7419857718208007</v>
      </c>
      <c r="AA7150">
        <v>8.8739816268931104</v>
      </c>
      <c r="AB7150">
        <v>21.097603369261911</v>
      </c>
      <c r="AC7150">
        <v>0</v>
      </c>
      <c r="AD7150">
        <v>0</v>
      </c>
      <c r="AE7150">
        <v>73.353297790798891</v>
      </c>
    </row>
    <row r="7151" spans="1:31" x14ac:dyDescent="0.3">
      <c r="A7151">
        <v>2695059</v>
      </c>
      <c r="B7151">
        <v>1</v>
      </c>
      <c r="C7151" t="s">
        <v>80</v>
      </c>
      <c r="D7151" t="s">
        <v>83</v>
      </c>
      <c r="E7151" t="s">
        <v>145</v>
      </c>
      <c r="F7151" t="s">
        <v>19734</v>
      </c>
      <c r="G7151" t="s">
        <v>147</v>
      </c>
      <c r="H7151" t="s">
        <v>135</v>
      </c>
      <c r="I7151" t="s">
        <v>136</v>
      </c>
      <c r="J7151" t="s">
        <v>3</v>
      </c>
      <c r="K7151" t="s">
        <v>138</v>
      </c>
      <c r="L7151" t="s">
        <v>19735</v>
      </c>
      <c r="M7151" t="s">
        <v>19736</v>
      </c>
      <c r="N7151">
        <v>6.7608333329999999</v>
      </c>
      <c r="O7151">
        <v>1</v>
      </c>
      <c r="P7151">
        <v>867</v>
      </c>
      <c r="Q7151">
        <v>0</v>
      </c>
      <c r="R7151">
        <v>7</v>
      </c>
      <c r="S7151">
        <v>9</v>
      </c>
      <c r="T7151">
        <v>54</v>
      </c>
      <c r="U7151">
        <v>2</v>
      </c>
      <c r="V7151">
        <v>2</v>
      </c>
      <c r="W7151">
        <v>36.319388299123283</v>
      </c>
      <c r="X7151">
        <v>1406.7488172967276</v>
      </c>
      <c r="Y7151">
        <v>0</v>
      </c>
      <c r="Z7151">
        <v>70.581211718198375</v>
      </c>
      <c r="AA7151">
        <v>544.84217436984068</v>
      </c>
      <c r="AB7151">
        <v>519.86774025155535</v>
      </c>
      <c r="AC7151">
        <v>287.03249589904874</v>
      </c>
      <c r="AD7151">
        <v>145.03175868401198</v>
      </c>
      <c r="AE7151">
        <v>3010.423586518506</v>
      </c>
    </row>
    <row r="7152" spans="1:31" x14ac:dyDescent="0.3">
      <c r="A7152">
        <v>2695141</v>
      </c>
      <c r="B7152">
        <v>1</v>
      </c>
      <c r="C7152" t="s">
        <v>81</v>
      </c>
      <c r="D7152" t="s">
        <v>118</v>
      </c>
      <c r="E7152" t="s">
        <v>141</v>
      </c>
      <c r="F7152" t="s">
        <v>142</v>
      </c>
      <c r="G7152" t="s">
        <v>134</v>
      </c>
      <c r="H7152" t="s">
        <v>135</v>
      </c>
      <c r="I7152" t="s">
        <v>136</v>
      </c>
      <c r="J7152" t="s">
        <v>137</v>
      </c>
      <c r="K7152" t="s">
        <v>138</v>
      </c>
      <c r="L7152" t="s">
        <v>19737</v>
      </c>
      <c r="M7152" t="s">
        <v>19738</v>
      </c>
      <c r="N7152">
        <v>0.115833333</v>
      </c>
      <c r="O7152">
        <v>17</v>
      </c>
      <c r="P7152">
        <v>1155</v>
      </c>
      <c r="Q7152">
        <v>202</v>
      </c>
      <c r="R7152">
        <v>88</v>
      </c>
      <c r="S7152">
        <v>31</v>
      </c>
      <c r="T7152">
        <v>90</v>
      </c>
      <c r="U7152">
        <v>0</v>
      </c>
      <c r="V7152">
        <v>0</v>
      </c>
      <c r="W7152">
        <v>0.39243268595214464</v>
      </c>
      <c r="X7152">
        <v>19.927328294708339</v>
      </c>
      <c r="Y7152">
        <v>112.61358634448432</v>
      </c>
      <c r="Z7152">
        <v>10.800484647238566</v>
      </c>
      <c r="AA7152">
        <v>10.651062677558002</v>
      </c>
      <c r="AB7152">
        <v>5.3983645913536504</v>
      </c>
      <c r="AC7152">
        <v>0</v>
      </c>
      <c r="AD7152">
        <v>0</v>
      </c>
      <c r="AE7152">
        <v>159.78325924129501</v>
      </c>
    </row>
    <row r="7153" spans="1:31" x14ac:dyDescent="0.3">
      <c r="A7153">
        <v>2695866</v>
      </c>
      <c r="B7153">
        <v>1</v>
      </c>
      <c r="C7153" t="s">
        <v>81</v>
      </c>
      <c r="D7153" t="s">
        <v>123</v>
      </c>
      <c r="E7153" t="s">
        <v>160</v>
      </c>
      <c r="F7153" t="s">
        <v>16927</v>
      </c>
      <c r="G7153" t="s">
        <v>134</v>
      </c>
      <c r="H7153" t="s">
        <v>135</v>
      </c>
      <c r="I7153" t="s">
        <v>136</v>
      </c>
      <c r="J7153" t="s">
        <v>137</v>
      </c>
      <c r="K7153" t="s">
        <v>138</v>
      </c>
      <c r="L7153" t="s">
        <v>19739</v>
      </c>
      <c r="M7153" t="s">
        <v>19740</v>
      </c>
      <c r="N7153">
        <v>0.5</v>
      </c>
      <c r="O7153">
        <v>1</v>
      </c>
      <c r="P7153">
        <v>128</v>
      </c>
      <c r="Q7153">
        <v>3</v>
      </c>
      <c r="R7153">
        <v>47</v>
      </c>
      <c r="S7153">
        <v>2</v>
      </c>
      <c r="T7153">
        <v>16</v>
      </c>
      <c r="U7153">
        <v>0</v>
      </c>
      <c r="V7153">
        <v>0</v>
      </c>
      <c r="W7153">
        <v>0.10643920799999999</v>
      </c>
      <c r="X7153">
        <v>8.4584779934828056</v>
      </c>
      <c r="Y7153">
        <v>0.92452013122450005</v>
      </c>
      <c r="Z7153">
        <v>12.883285953332848</v>
      </c>
      <c r="AA7153">
        <v>1.568625189794</v>
      </c>
      <c r="AB7153">
        <v>4.8844884993617006</v>
      </c>
      <c r="AC7153">
        <v>0</v>
      </c>
      <c r="AD7153">
        <v>0</v>
      </c>
      <c r="AE7153">
        <v>28.825836975195855</v>
      </c>
    </row>
    <row r="7154" spans="1:31" x14ac:dyDescent="0.3">
      <c r="A7154">
        <v>2696487</v>
      </c>
      <c r="B7154">
        <v>1</v>
      </c>
      <c r="C7154" t="s">
        <v>81</v>
      </c>
      <c r="D7154" t="s">
        <v>128</v>
      </c>
      <c r="E7154" t="s">
        <v>160</v>
      </c>
      <c r="F7154" t="s">
        <v>19741</v>
      </c>
      <c r="G7154" t="s">
        <v>346</v>
      </c>
      <c r="H7154" t="s">
        <v>135</v>
      </c>
      <c r="I7154" t="s">
        <v>136</v>
      </c>
      <c r="J7154" t="s">
        <v>137</v>
      </c>
      <c r="K7154" t="s">
        <v>166</v>
      </c>
      <c r="L7154" t="s">
        <v>19742</v>
      </c>
      <c r="M7154" t="s">
        <v>19743</v>
      </c>
      <c r="N7154">
        <v>4.1772222220000002</v>
      </c>
      <c r="O7154">
        <v>0</v>
      </c>
      <c r="P7154">
        <v>1867</v>
      </c>
      <c r="Q7154">
        <v>0</v>
      </c>
      <c r="R7154">
        <v>0</v>
      </c>
      <c r="S7154">
        <v>0</v>
      </c>
      <c r="T7154">
        <v>23</v>
      </c>
      <c r="U7154">
        <v>0</v>
      </c>
      <c r="V7154">
        <v>0</v>
      </c>
      <c r="W7154">
        <v>0</v>
      </c>
      <c r="X7154">
        <v>1389.3510764442731</v>
      </c>
      <c r="Y7154">
        <v>0</v>
      </c>
      <c r="Z7154">
        <v>0</v>
      </c>
      <c r="AA7154">
        <v>0</v>
      </c>
      <c r="AB7154">
        <v>192.73920978583837</v>
      </c>
      <c r="AC7154">
        <v>0</v>
      </c>
      <c r="AD7154">
        <v>0</v>
      </c>
      <c r="AE7154">
        <v>1582.0902862301114</v>
      </c>
    </row>
    <row r="7155" spans="1:31" x14ac:dyDescent="0.3">
      <c r="A7155">
        <v>2701445</v>
      </c>
      <c r="B7155">
        <v>1</v>
      </c>
      <c r="C7155" t="s">
        <v>81</v>
      </c>
      <c r="D7155" t="s">
        <v>113</v>
      </c>
      <c r="E7155" t="s">
        <v>160</v>
      </c>
      <c r="F7155" t="s">
        <v>1806</v>
      </c>
      <c r="G7155" t="s">
        <v>134</v>
      </c>
      <c r="H7155" t="s">
        <v>135</v>
      </c>
      <c r="I7155" t="s">
        <v>136</v>
      </c>
      <c r="J7155" t="s">
        <v>137</v>
      </c>
      <c r="K7155" t="s">
        <v>138</v>
      </c>
      <c r="L7155" t="s">
        <v>19744</v>
      </c>
      <c r="M7155" t="s">
        <v>19745</v>
      </c>
      <c r="N7155">
        <v>8.3888887999999995E-2</v>
      </c>
      <c r="O7155">
        <v>0</v>
      </c>
      <c r="P7155">
        <v>629</v>
      </c>
      <c r="Q7155">
        <v>0</v>
      </c>
      <c r="R7155">
        <v>142</v>
      </c>
      <c r="S7155">
        <v>2</v>
      </c>
      <c r="T7155">
        <v>27</v>
      </c>
      <c r="U7155">
        <v>0</v>
      </c>
      <c r="V7155">
        <v>0</v>
      </c>
      <c r="W7155">
        <v>0</v>
      </c>
      <c r="X7155">
        <v>5.3853860930756481</v>
      </c>
      <c r="Y7155">
        <v>0</v>
      </c>
      <c r="Z7155">
        <v>9.4249340460379862</v>
      </c>
      <c r="AA7155">
        <v>0.14726164255643667</v>
      </c>
      <c r="AB7155">
        <v>1.0433936013476199</v>
      </c>
      <c r="AC7155">
        <v>0</v>
      </c>
      <c r="AD7155">
        <v>0</v>
      </c>
      <c r="AE7155">
        <v>16.000975383017693</v>
      </c>
    </row>
    <row r="7156" spans="1:31" x14ac:dyDescent="0.3">
      <c r="A7156">
        <v>2701596</v>
      </c>
      <c r="B7156">
        <v>1</v>
      </c>
      <c r="C7156" t="s">
        <v>81</v>
      </c>
      <c r="D7156" t="s">
        <v>113</v>
      </c>
      <c r="E7156" t="s">
        <v>132</v>
      </c>
      <c r="F7156" t="s">
        <v>19385</v>
      </c>
      <c r="G7156" t="s">
        <v>346</v>
      </c>
      <c r="H7156" t="s">
        <v>135</v>
      </c>
      <c r="I7156" t="s">
        <v>136</v>
      </c>
      <c r="J7156" t="s">
        <v>137</v>
      </c>
      <c r="K7156" t="s">
        <v>166</v>
      </c>
      <c r="L7156" t="s">
        <v>19746</v>
      </c>
      <c r="M7156" t="s">
        <v>19747</v>
      </c>
      <c r="N7156">
        <v>5.5830555549999996</v>
      </c>
      <c r="O7156">
        <v>4</v>
      </c>
      <c r="P7156">
        <v>1261</v>
      </c>
      <c r="Q7156">
        <v>19</v>
      </c>
      <c r="R7156">
        <v>150</v>
      </c>
      <c r="S7156">
        <v>2</v>
      </c>
      <c r="T7156">
        <v>33</v>
      </c>
      <c r="U7156">
        <v>0</v>
      </c>
      <c r="V7156">
        <v>0</v>
      </c>
      <c r="W7156">
        <v>77.507590884519075</v>
      </c>
      <c r="X7156">
        <v>966.1842974536014</v>
      </c>
      <c r="Y7156">
        <v>92.300795040359844</v>
      </c>
      <c r="Z7156">
        <v>647.43108371275116</v>
      </c>
      <c r="AA7156">
        <v>32.391181246612724</v>
      </c>
      <c r="AB7156">
        <v>183.24300611633612</v>
      </c>
      <c r="AC7156">
        <v>0</v>
      </c>
      <c r="AD7156">
        <v>0</v>
      </c>
      <c r="AE7156">
        <v>1999.0579544541802</v>
      </c>
    </row>
    <row r="7157" spans="1:31" x14ac:dyDescent="0.3">
      <c r="A7157">
        <v>2703498</v>
      </c>
      <c r="B7157">
        <v>1</v>
      </c>
      <c r="C7157" t="s">
        <v>80</v>
      </c>
      <c r="D7157" t="s">
        <v>104</v>
      </c>
      <c r="E7157" t="s">
        <v>132</v>
      </c>
      <c r="F7157" t="s">
        <v>1874</v>
      </c>
      <c r="G7157" t="s">
        <v>134</v>
      </c>
      <c r="H7157" t="s">
        <v>135</v>
      </c>
      <c r="I7157" t="s">
        <v>136</v>
      </c>
      <c r="J7157" t="s">
        <v>137</v>
      </c>
      <c r="K7157" t="s">
        <v>138</v>
      </c>
      <c r="L7157" t="s">
        <v>19748</v>
      </c>
      <c r="M7157" t="s">
        <v>19749</v>
      </c>
      <c r="N7157">
        <v>0.43388888799999997</v>
      </c>
      <c r="O7157">
        <v>0</v>
      </c>
      <c r="P7157">
        <v>3</v>
      </c>
      <c r="Q7157">
        <v>3</v>
      </c>
      <c r="R7157">
        <v>40</v>
      </c>
      <c r="S7157">
        <v>11</v>
      </c>
      <c r="T7157">
        <v>15</v>
      </c>
      <c r="U7157">
        <v>1</v>
      </c>
      <c r="V7157">
        <v>0</v>
      </c>
      <c r="W7157">
        <v>0</v>
      </c>
      <c r="X7157">
        <v>0.38987435006642573</v>
      </c>
      <c r="Y7157">
        <v>1.6503566735770048</v>
      </c>
      <c r="Z7157">
        <v>13.89937504902028</v>
      </c>
      <c r="AA7157">
        <v>20.218001150192077</v>
      </c>
      <c r="AB7157">
        <v>5.710181061811233</v>
      </c>
      <c r="AC7157">
        <v>0</v>
      </c>
      <c r="AD7157">
        <v>0</v>
      </c>
      <c r="AE7157">
        <v>41.867788284667022</v>
      </c>
    </row>
    <row r="7158" spans="1:31" x14ac:dyDescent="0.3">
      <c r="A7158">
        <v>2703504</v>
      </c>
      <c r="B7158">
        <v>1</v>
      </c>
      <c r="C7158" t="s">
        <v>81</v>
      </c>
      <c r="D7158" t="s">
        <v>126</v>
      </c>
      <c r="E7158" t="s">
        <v>132</v>
      </c>
      <c r="F7158" t="s">
        <v>17896</v>
      </c>
      <c r="G7158" t="s">
        <v>134</v>
      </c>
      <c r="H7158" t="s">
        <v>135</v>
      </c>
      <c r="I7158" t="s">
        <v>136</v>
      </c>
      <c r="J7158" t="s">
        <v>137</v>
      </c>
      <c r="K7158" t="s">
        <v>138</v>
      </c>
      <c r="L7158" t="s">
        <v>19750</v>
      </c>
      <c r="M7158" t="s">
        <v>19751</v>
      </c>
      <c r="N7158">
        <v>0.39277777699999999</v>
      </c>
      <c r="O7158">
        <v>3</v>
      </c>
      <c r="P7158">
        <v>364</v>
      </c>
      <c r="Q7158">
        <v>5</v>
      </c>
      <c r="R7158">
        <v>112</v>
      </c>
      <c r="S7158">
        <v>1</v>
      </c>
      <c r="T7158">
        <v>12</v>
      </c>
      <c r="U7158">
        <v>0</v>
      </c>
      <c r="V7158">
        <v>0</v>
      </c>
      <c r="W7158">
        <v>0.20556074136500002</v>
      </c>
      <c r="X7158">
        <v>8.8527469597921868</v>
      </c>
      <c r="Y7158">
        <v>11.362082358179753</v>
      </c>
      <c r="Z7158">
        <v>2.9968853324484739</v>
      </c>
      <c r="AA7158">
        <v>3.785738952562312</v>
      </c>
      <c r="AB7158">
        <v>1.6487379128762501E-2</v>
      </c>
      <c r="AC7158">
        <v>0</v>
      </c>
      <c r="AD7158">
        <v>0</v>
      </c>
      <c r="AE7158">
        <v>27.219501723476487</v>
      </c>
    </row>
    <row r="7159" spans="1:31" x14ac:dyDescent="0.3">
      <c r="A7159">
        <v>2703516</v>
      </c>
      <c r="B7159">
        <v>1</v>
      </c>
      <c r="C7159" t="s">
        <v>81</v>
      </c>
      <c r="D7159" t="s">
        <v>128</v>
      </c>
      <c r="E7159" t="s">
        <v>160</v>
      </c>
      <c r="F7159" t="s">
        <v>499</v>
      </c>
      <c r="G7159" t="s">
        <v>134</v>
      </c>
      <c r="H7159" t="s">
        <v>135</v>
      </c>
      <c r="I7159" t="s">
        <v>136</v>
      </c>
      <c r="J7159" t="s">
        <v>137</v>
      </c>
      <c r="K7159" t="s">
        <v>138</v>
      </c>
      <c r="L7159" t="s">
        <v>19752</v>
      </c>
      <c r="M7159" t="s">
        <v>19753</v>
      </c>
      <c r="N7159">
        <v>1.3333333329999999</v>
      </c>
      <c r="O7159">
        <v>4</v>
      </c>
      <c r="P7159">
        <v>12386</v>
      </c>
      <c r="Q7159">
        <v>13</v>
      </c>
      <c r="R7159">
        <v>162</v>
      </c>
      <c r="S7159">
        <v>23</v>
      </c>
      <c r="T7159">
        <v>1096</v>
      </c>
      <c r="U7159">
        <v>10</v>
      </c>
      <c r="V7159">
        <v>1</v>
      </c>
      <c r="W7159">
        <v>1.9220883101541499</v>
      </c>
      <c r="X7159">
        <v>2771.9962874147736</v>
      </c>
      <c r="Y7159">
        <v>17.563479115721634</v>
      </c>
      <c r="Z7159">
        <v>84.300067012237221</v>
      </c>
      <c r="AA7159">
        <v>282.19824240999543</v>
      </c>
      <c r="AB7159">
        <v>1354.0524663241322</v>
      </c>
      <c r="AC7159">
        <v>3871.6206316751804</v>
      </c>
      <c r="AD7159">
        <v>27.8135169394988</v>
      </c>
      <c r="AE7159">
        <v>8411.4667792016953</v>
      </c>
    </row>
    <row r="7160" spans="1:31" x14ac:dyDescent="0.3">
      <c r="A7160">
        <v>2704378</v>
      </c>
      <c r="B7160">
        <v>1</v>
      </c>
      <c r="C7160" t="s">
        <v>80</v>
      </c>
      <c r="D7160" t="s">
        <v>107</v>
      </c>
      <c r="E7160" t="s">
        <v>160</v>
      </c>
      <c r="F7160" t="s">
        <v>19754</v>
      </c>
      <c r="G7160" t="s">
        <v>2651</v>
      </c>
      <c r="H7160" t="s">
        <v>135</v>
      </c>
      <c r="I7160" t="s">
        <v>136</v>
      </c>
      <c r="J7160" t="s">
        <v>137</v>
      </c>
      <c r="K7160" t="s">
        <v>166</v>
      </c>
      <c r="L7160" t="s">
        <v>19755</v>
      </c>
      <c r="M7160" t="s">
        <v>19756</v>
      </c>
      <c r="N7160">
        <v>1.586944444</v>
      </c>
      <c r="O7160">
        <v>3</v>
      </c>
      <c r="P7160">
        <v>1960</v>
      </c>
      <c r="Q7160">
        <v>5</v>
      </c>
      <c r="R7160">
        <v>15</v>
      </c>
      <c r="S7160">
        <v>11</v>
      </c>
      <c r="T7160">
        <v>279</v>
      </c>
      <c r="U7160">
        <v>0</v>
      </c>
      <c r="V7160">
        <v>1</v>
      </c>
      <c r="W7160">
        <v>51.048516446065136</v>
      </c>
      <c r="X7160">
        <v>397.85142061228208</v>
      </c>
      <c r="Y7160">
        <v>1396.3497576415327</v>
      </c>
      <c r="Z7160">
        <v>6.775679160076554</v>
      </c>
      <c r="AA7160">
        <v>175.13091836703106</v>
      </c>
      <c r="AB7160">
        <v>330.86994071219209</v>
      </c>
      <c r="AC7160">
        <v>0</v>
      </c>
      <c r="AD7160">
        <v>20.627143669287623</v>
      </c>
      <c r="AE7160">
        <v>2378.6533766084672</v>
      </c>
    </row>
    <row r="7161" spans="1:31" x14ac:dyDescent="0.3">
      <c r="A7161">
        <v>2704584</v>
      </c>
      <c r="B7161">
        <v>1</v>
      </c>
      <c r="C7161" t="s">
        <v>80</v>
      </c>
      <c r="D7161" t="s">
        <v>97</v>
      </c>
      <c r="E7161" t="s">
        <v>132</v>
      </c>
      <c r="F7161" t="s">
        <v>19757</v>
      </c>
      <c r="G7161" t="s">
        <v>134</v>
      </c>
      <c r="H7161" t="s">
        <v>135</v>
      </c>
      <c r="I7161" t="s">
        <v>136</v>
      </c>
      <c r="J7161" t="s">
        <v>137</v>
      </c>
      <c r="K7161" t="s">
        <v>138</v>
      </c>
      <c r="L7161" t="s">
        <v>19758</v>
      </c>
      <c r="M7161" t="s">
        <v>19759</v>
      </c>
      <c r="N7161">
        <v>0.46194444400000001</v>
      </c>
      <c r="O7161">
        <v>13</v>
      </c>
      <c r="P7161">
        <v>693</v>
      </c>
      <c r="Q7161">
        <v>11</v>
      </c>
      <c r="R7161">
        <v>88</v>
      </c>
      <c r="S7161">
        <v>15</v>
      </c>
      <c r="T7161">
        <v>139</v>
      </c>
      <c r="U7161">
        <v>2</v>
      </c>
      <c r="V7161">
        <v>1</v>
      </c>
      <c r="W7161">
        <v>11.454300618588935</v>
      </c>
      <c r="X7161">
        <v>69.655734648774896</v>
      </c>
      <c r="Y7161">
        <v>5.5940828908837785</v>
      </c>
      <c r="Z7161">
        <v>14.288489477897745</v>
      </c>
      <c r="AA7161">
        <v>48.886063615124527</v>
      </c>
      <c r="AB7161">
        <v>62.082171830250864</v>
      </c>
      <c r="AC7161">
        <v>226.32407592983085</v>
      </c>
      <c r="AD7161">
        <v>1.7489200032686254</v>
      </c>
      <c r="AE7161">
        <v>440.03383901462018</v>
      </c>
    </row>
    <row r="7162" spans="1:31" x14ac:dyDescent="0.3">
      <c r="A7162">
        <v>2704607</v>
      </c>
      <c r="B7162">
        <v>1</v>
      </c>
      <c r="C7162" t="s">
        <v>81</v>
      </c>
      <c r="D7162" t="s">
        <v>120</v>
      </c>
      <c r="E7162" t="s">
        <v>132</v>
      </c>
      <c r="F7162" t="s">
        <v>19760</v>
      </c>
      <c r="G7162" t="s">
        <v>134</v>
      </c>
      <c r="H7162" t="s">
        <v>135</v>
      </c>
      <c r="I7162" t="s">
        <v>136</v>
      </c>
      <c r="J7162" t="s">
        <v>137</v>
      </c>
      <c r="K7162" t="s">
        <v>138</v>
      </c>
      <c r="L7162" t="s">
        <v>19761</v>
      </c>
      <c r="M7162" t="s">
        <v>19762</v>
      </c>
      <c r="N7162">
        <v>1.226111111</v>
      </c>
      <c r="O7162">
        <v>1</v>
      </c>
      <c r="P7162">
        <v>1153</v>
      </c>
      <c r="Q7162">
        <v>58</v>
      </c>
      <c r="R7162">
        <v>86</v>
      </c>
      <c r="S7162">
        <v>5</v>
      </c>
      <c r="T7162">
        <v>149</v>
      </c>
      <c r="U7162">
        <v>1</v>
      </c>
      <c r="V7162">
        <v>0</v>
      </c>
      <c r="W7162">
        <v>0.2254411069825</v>
      </c>
      <c r="X7162">
        <v>235.81061340211889</v>
      </c>
      <c r="Y7162">
        <v>64.372188236839747</v>
      </c>
      <c r="Z7162">
        <v>75.154018669383333</v>
      </c>
      <c r="AA7162">
        <v>5.6318304913672419</v>
      </c>
      <c r="AB7162">
        <v>78.687357078583247</v>
      </c>
      <c r="AC7162">
        <v>179.15023020222776</v>
      </c>
      <c r="AD7162">
        <v>0</v>
      </c>
      <c r="AE7162">
        <v>639.03167918750273</v>
      </c>
    </row>
    <row r="7163" spans="1:31" x14ac:dyDescent="0.3">
      <c r="A7163">
        <v>2699087</v>
      </c>
      <c r="B7163">
        <v>1</v>
      </c>
      <c r="C7163" t="s">
        <v>80</v>
      </c>
      <c r="D7163" t="s">
        <v>84</v>
      </c>
      <c r="E7163" t="s">
        <v>145</v>
      </c>
      <c r="F7163" t="s">
        <v>14084</v>
      </c>
      <c r="G7163" t="s">
        <v>176</v>
      </c>
      <c r="H7163" t="s">
        <v>135</v>
      </c>
      <c r="I7163" t="s">
        <v>136</v>
      </c>
      <c r="J7163" t="s">
        <v>137</v>
      </c>
      <c r="K7163" t="s">
        <v>138</v>
      </c>
      <c r="L7163" t="s">
        <v>19763</v>
      </c>
      <c r="M7163" t="s">
        <v>14033</v>
      </c>
      <c r="N7163">
        <v>1.1825000000000001</v>
      </c>
      <c r="O7163">
        <v>0</v>
      </c>
      <c r="P7163">
        <v>6</v>
      </c>
      <c r="Q7163">
        <v>0</v>
      </c>
      <c r="R7163">
        <v>0</v>
      </c>
      <c r="S7163">
        <v>0</v>
      </c>
      <c r="T7163">
        <v>17</v>
      </c>
      <c r="U7163">
        <v>0</v>
      </c>
      <c r="V7163">
        <v>0</v>
      </c>
      <c r="W7163">
        <v>0</v>
      </c>
      <c r="X7163">
        <v>1.2856886753248091</v>
      </c>
      <c r="Y7163">
        <v>0</v>
      </c>
      <c r="Z7163">
        <v>0</v>
      </c>
      <c r="AA7163">
        <v>0</v>
      </c>
      <c r="AB7163">
        <v>24.385129485139434</v>
      </c>
      <c r="AC7163">
        <v>0</v>
      </c>
      <c r="AD7163">
        <v>0</v>
      </c>
      <c r="AE7163">
        <v>25.670818160464243</v>
      </c>
    </row>
    <row r="7164" spans="1:31" x14ac:dyDescent="0.3">
      <c r="A7164">
        <v>2699161</v>
      </c>
      <c r="B7164">
        <v>1</v>
      </c>
      <c r="C7164" t="s">
        <v>80</v>
      </c>
      <c r="D7164" t="s">
        <v>103</v>
      </c>
      <c r="E7164" t="s">
        <v>160</v>
      </c>
      <c r="F7164" t="s">
        <v>19764</v>
      </c>
      <c r="G7164" t="s">
        <v>134</v>
      </c>
      <c r="H7164" t="s">
        <v>135</v>
      </c>
      <c r="I7164" t="s">
        <v>136</v>
      </c>
      <c r="J7164" t="s">
        <v>137</v>
      </c>
      <c r="K7164" t="s">
        <v>138</v>
      </c>
      <c r="L7164" t="s">
        <v>19765</v>
      </c>
      <c r="M7164" t="s">
        <v>19766</v>
      </c>
      <c r="N7164">
        <v>0.17388888799999999</v>
      </c>
      <c r="O7164">
        <v>0</v>
      </c>
      <c r="P7164">
        <v>3681</v>
      </c>
      <c r="Q7164">
        <v>0</v>
      </c>
      <c r="R7164">
        <v>29</v>
      </c>
      <c r="S7164">
        <v>0</v>
      </c>
      <c r="T7164">
        <v>326</v>
      </c>
      <c r="U7164">
        <v>0</v>
      </c>
      <c r="V7164">
        <v>0</v>
      </c>
      <c r="W7164">
        <v>0</v>
      </c>
      <c r="X7164">
        <v>141.9057312722596</v>
      </c>
      <c r="Y7164">
        <v>0</v>
      </c>
      <c r="Z7164">
        <v>5.5763854776500885</v>
      </c>
      <c r="AA7164">
        <v>0</v>
      </c>
      <c r="AB7164">
        <v>32.131978435404775</v>
      </c>
      <c r="AC7164">
        <v>0</v>
      </c>
      <c r="AD7164">
        <v>0</v>
      </c>
      <c r="AE7164">
        <v>179.61409518531445</v>
      </c>
    </row>
    <row r="7165" spans="1:31" x14ac:dyDescent="0.3">
      <c r="A7165">
        <v>2699227</v>
      </c>
      <c r="B7165">
        <v>1</v>
      </c>
      <c r="C7165" t="s">
        <v>80</v>
      </c>
      <c r="D7165" t="s">
        <v>94</v>
      </c>
      <c r="E7165" t="s">
        <v>244</v>
      </c>
      <c r="F7165" t="s">
        <v>19767</v>
      </c>
      <c r="G7165" t="s">
        <v>409</v>
      </c>
      <c r="H7165" t="s">
        <v>187</v>
      </c>
      <c r="I7165" t="s">
        <v>136</v>
      </c>
      <c r="J7165" t="s">
        <v>137</v>
      </c>
      <c r="K7165" t="s">
        <v>138</v>
      </c>
      <c r="L7165" t="s">
        <v>19768</v>
      </c>
      <c r="M7165" t="s">
        <v>19769</v>
      </c>
      <c r="N7165">
        <v>0.278888888</v>
      </c>
      <c r="O7165">
        <v>0</v>
      </c>
      <c r="P7165">
        <v>219</v>
      </c>
      <c r="Q7165">
        <v>0</v>
      </c>
      <c r="R7165">
        <v>0</v>
      </c>
      <c r="S7165">
        <v>0</v>
      </c>
      <c r="T7165">
        <v>20</v>
      </c>
      <c r="U7165">
        <v>0</v>
      </c>
      <c r="V7165">
        <v>0</v>
      </c>
      <c r="W7165">
        <v>0</v>
      </c>
      <c r="X7165">
        <v>12.120219782880447</v>
      </c>
      <c r="Y7165">
        <v>0</v>
      </c>
      <c r="Z7165">
        <v>0</v>
      </c>
      <c r="AA7165">
        <v>0</v>
      </c>
      <c r="AB7165">
        <v>2.4585524890351267</v>
      </c>
      <c r="AC7165">
        <v>0</v>
      </c>
      <c r="AD7165">
        <v>0</v>
      </c>
      <c r="AE7165">
        <v>14.578772271915573</v>
      </c>
    </row>
    <row r="7166" spans="1:31" x14ac:dyDescent="0.3">
      <c r="A7166">
        <v>2699298</v>
      </c>
      <c r="B7166">
        <v>1</v>
      </c>
      <c r="C7166" t="s">
        <v>81</v>
      </c>
      <c r="D7166" t="s">
        <v>112</v>
      </c>
      <c r="E7166" t="s">
        <v>141</v>
      </c>
      <c r="F7166" t="s">
        <v>14931</v>
      </c>
      <c r="G7166" t="s">
        <v>442</v>
      </c>
      <c r="H7166" t="s">
        <v>263</v>
      </c>
      <c r="I7166" t="s">
        <v>136</v>
      </c>
      <c r="J7166" t="s">
        <v>137</v>
      </c>
      <c r="K7166" t="s">
        <v>166</v>
      </c>
      <c r="L7166" t="s">
        <v>19770</v>
      </c>
      <c r="M7166" t="s">
        <v>19771</v>
      </c>
      <c r="N7166">
        <v>0.19027777700000001</v>
      </c>
      <c r="O7166">
        <v>64</v>
      </c>
      <c r="P7166">
        <v>72587</v>
      </c>
      <c r="Q7166">
        <v>709</v>
      </c>
      <c r="R7166">
        <v>3145</v>
      </c>
      <c r="S7166">
        <v>207</v>
      </c>
      <c r="T7166">
        <v>9227</v>
      </c>
      <c r="U7166">
        <v>45</v>
      </c>
      <c r="V7166">
        <v>16</v>
      </c>
      <c r="W7166">
        <v>7.6456245514845733</v>
      </c>
      <c r="X7166">
        <v>1701.7975340425724</v>
      </c>
      <c r="Y7166">
        <v>335.22988532507372</v>
      </c>
      <c r="Z7166">
        <v>190.2619954358382</v>
      </c>
      <c r="AA7166">
        <v>325.73227231619131</v>
      </c>
      <c r="AB7166">
        <v>675.93022263668377</v>
      </c>
      <c r="AC7166">
        <v>832.16286002978245</v>
      </c>
      <c r="AD7166">
        <v>18.870916938056361</v>
      </c>
      <c r="AE7166">
        <v>4087.6313112756834</v>
      </c>
    </row>
    <row r="7167" spans="1:31" x14ac:dyDescent="0.3">
      <c r="A7167">
        <v>2700002</v>
      </c>
      <c r="B7167">
        <v>1</v>
      </c>
      <c r="C7167" t="s">
        <v>80</v>
      </c>
      <c r="D7167" t="s">
        <v>105</v>
      </c>
      <c r="E7167" t="s">
        <v>132</v>
      </c>
      <c r="F7167" t="s">
        <v>19772</v>
      </c>
      <c r="G7167" t="s">
        <v>134</v>
      </c>
      <c r="H7167" t="s">
        <v>135</v>
      </c>
      <c r="I7167" t="s">
        <v>136</v>
      </c>
      <c r="J7167" t="s">
        <v>137</v>
      </c>
      <c r="K7167" t="s">
        <v>138</v>
      </c>
      <c r="L7167" t="s">
        <v>19773</v>
      </c>
      <c r="M7167" t="s">
        <v>19774</v>
      </c>
      <c r="N7167">
        <v>1.1147222219999999</v>
      </c>
      <c r="O7167">
        <v>13</v>
      </c>
      <c r="P7167">
        <v>35</v>
      </c>
      <c r="Q7167">
        <v>5</v>
      </c>
      <c r="R7167">
        <v>72</v>
      </c>
      <c r="S7167">
        <v>15</v>
      </c>
      <c r="T7167">
        <v>22</v>
      </c>
      <c r="U7167">
        <v>2</v>
      </c>
      <c r="V7167">
        <v>0</v>
      </c>
      <c r="W7167">
        <v>2.9706635509660946</v>
      </c>
      <c r="X7167">
        <v>12.852566081318411</v>
      </c>
      <c r="Y7167">
        <v>1.9001906051980897</v>
      </c>
      <c r="Z7167">
        <v>30.797756835360509</v>
      </c>
      <c r="AA7167">
        <v>416.85236155605213</v>
      </c>
      <c r="AB7167">
        <v>12.659173055985471</v>
      </c>
      <c r="AC7167">
        <v>282.25150894548091</v>
      </c>
      <c r="AD7167">
        <v>0</v>
      </c>
      <c r="AE7167">
        <v>760.28422063036169</v>
      </c>
    </row>
    <row r="7168" spans="1:31" x14ac:dyDescent="0.3">
      <c r="A7168">
        <v>2700089</v>
      </c>
      <c r="B7168">
        <v>1</v>
      </c>
      <c r="C7168" t="s">
        <v>80</v>
      </c>
      <c r="D7168" t="s">
        <v>107</v>
      </c>
      <c r="E7168" t="s">
        <v>145</v>
      </c>
      <c r="F7168" t="s">
        <v>19775</v>
      </c>
      <c r="G7168" t="s">
        <v>346</v>
      </c>
      <c r="H7168" t="s">
        <v>135</v>
      </c>
      <c r="I7168" t="s">
        <v>136</v>
      </c>
      <c r="J7168" t="s">
        <v>137</v>
      </c>
      <c r="K7168" t="s">
        <v>166</v>
      </c>
      <c r="L7168" t="s">
        <v>19776</v>
      </c>
      <c r="M7168" t="s">
        <v>19777</v>
      </c>
      <c r="N7168">
        <v>7.6797222219999997</v>
      </c>
      <c r="O7168">
        <v>0</v>
      </c>
      <c r="P7168">
        <v>279</v>
      </c>
      <c r="Q7168">
        <v>0</v>
      </c>
      <c r="R7168">
        <v>9</v>
      </c>
      <c r="S7168">
        <v>1</v>
      </c>
      <c r="T7168">
        <v>13</v>
      </c>
      <c r="U7168">
        <v>0</v>
      </c>
      <c r="V7168">
        <v>0</v>
      </c>
      <c r="W7168">
        <v>0</v>
      </c>
      <c r="X7168">
        <v>380.27500465210397</v>
      </c>
      <c r="Y7168">
        <v>0</v>
      </c>
      <c r="Z7168">
        <v>18.493132607892957</v>
      </c>
      <c r="AA7168">
        <v>190.38222891092178</v>
      </c>
      <c r="AB7168">
        <v>295.92521393118153</v>
      </c>
      <c r="AC7168">
        <v>0</v>
      </c>
      <c r="AD7168">
        <v>0</v>
      </c>
      <c r="AE7168">
        <v>885.07558010210028</v>
      </c>
    </row>
    <row r="7169" spans="1:31" x14ac:dyDescent="0.3">
      <c r="A7169">
        <v>2700429</v>
      </c>
      <c r="B7169">
        <v>1</v>
      </c>
      <c r="C7169" t="s">
        <v>80</v>
      </c>
      <c r="D7169" t="s">
        <v>105</v>
      </c>
      <c r="E7169" t="s">
        <v>160</v>
      </c>
      <c r="F7169" t="s">
        <v>19778</v>
      </c>
      <c r="G7169" t="s">
        <v>134</v>
      </c>
      <c r="H7169" t="s">
        <v>135</v>
      </c>
      <c r="I7169" t="s">
        <v>136</v>
      </c>
      <c r="J7169" t="s">
        <v>137</v>
      </c>
      <c r="K7169" t="s">
        <v>138</v>
      </c>
      <c r="L7169" t="s">
        <v>19779</v>
      </c>
      <c r="M7169" t="s">
        <v>19780</v>
      </c>
      <c r="N7169">
        <v>0.20694444400000001</v>
      </c>
      <c r="O7169">
        <v>0</v>
      </c>
      <c r="P7169">
        <v>0</v>
      </c>
      <c r="Q7169">
        <v>0</v>
      </c>
      <c r="R7169">
        <v>0</v>
      </c>
      <c r="S7169">
        <v>1</v>
      </c>
      <c r="T7169">
        <v>0</v>
      </c>
      <c r="U7169">
        <v>0</v>
      </c>
      <c r="V7169">
        <v>0</v>
      </c>
      <c r="W7169">
        <v>0</v>
      </c>
      <c r="X7169">
        <v>0</v>
      </c>
      <c r="Y7169">
        <v>0</v>
      </c>
      <c r="Z7169">
        <v>0</v>
      </c>
      <c r="AA7169">
        <v>0.30707494792000001</v>
      </c>
      <c r="AB7169">
        <v>0</v>
      </c>
      <c r="AC7169">
        <v>0</v>
      </c>
      <c r="AD7169">
        <v>0</v>
      </c>
      <c r="AE7169">
        <v>0.30707494792000001</v>
      </c>
    </row>
    <row r="7170" spans="1:31" x14ac:dyDescent="0.3">
      <c r="A7170">
        <v>2701121</v>
      </c>
      <c r="B7170">
        <v>1</v>
      </c>
      <c r="C7170" t="s">
        <v>80</v>
      </c>
      <c r="D7170" t="s">
        <v>83</v>
      </c>
      <c r="E7170" t="s">
        <v>132</v>
      </c>
      <c r="F7170" t="s">
        <v>19781</v>
      </c>
      <c r="G7170" t="s">
        <v>134</v>
      </c>
      <c r="H7170" t="s">
        <v>135</v>
      </c>
      <c r="I7170" t="s">
        <v>136</v>
      </c>
      <c r="J7170" t="s">
        <v>137</v>
      </c>
      <c r="K7170" t="s">
        <v>138</v>
      </c>
      <c r="L7170" t="s">
        <v>19782</v>
      </c>
      <c r="M7170" t="s">
        <v>19783</v>
      </c>
      <c r="N7170">
        <v>0.198333333</v>
      </c>
      <c r="O7170">
        <v>1</v>
      </c>
      <c r="P7170">
        <v>2640</v>
      </c>
      <c r="Q7170">
        <v>0</v>
      </c>
      <c r="R7170">
        <v>17</v>
      </c>
      <c r="S7170">
        <v>10</v>
      </c>
      <c r="T7170">
        <v>415</v>
      </c>
      <c r="U7170">
        <v>2</v>
      </c>
      <c r="V7170">
        <v>4</v>
      </c>
      <c r="W7170">
        <v>0.99165322706759407</v>
      </c>
      <c r="X7170">
        <v>115.71173761080541</v>
      </c>
      <c r="Y7170">
        <v>0</v>
      </c>
      <c r="Z7170">
        <v>3.0279016217474046</v>
      </c>
      <c r="AA7170">
        <v>16.896490798344374</v>
      </c>
      <c r="AB7170">
        <v>116.44714123444837</v>
      </c>
      <c r="AC7170">
        <v>9.1140085253099219</v>
      </c>
      <c r="AD7170">
        <v>62.211269948349354</v>
      </c>
      <c r="AE7170">
        <v>324.40020296607241</v>
      </c>
    </row>
    <row r="7171" spans="1:31" x14ac:dyDescent="0.3">
      <c r="A7171">
        <v>2702907</v>
      </c>
      <c r="B7171">
        <v>1</v>
      </c>
      <c r="C7171" t="s">
        <v>81</v>
      </c>
      <c r="D7171" t="s">
        <v>113</v>
      </c>
      <c r="E7171" t="s">
        <v>160</v>
      </c>
      <c r="F7171" t="s">
        <v>19784</v>
      </c>
      <c r="G7171" t="s">
        <v>134</v>
      </c>
      <c r="H7171" t="s">
        <v>135</v>
      </c>
      <c r="I7171" t="s">
        <v>136</v>
      </c>
      <c r="J7171" t="s">
        <v>137</v>
      </c>
      <c r="K7171" t="s">
        <v>138</v>
      </c>
      <c r="L7171" t="s">
        <v>19785</v>
      </c>
      <c r="M7171" t="s">
        <v>19786</v>
      </c>
      <c r="N7171">
        <v>0.54416666599999997</v>
      </c>
      <c r="O7171">
        <v>9</v>
      </c>
      <c r="P7171">
        <v>1398</v>
      </c>
      <c r="Q7171">
        <v>60</v>
      </c>
      <c r="R7171">
        <v>412</v>
      </c>
      <c r="S7171">
        <v>39</v>
      </c>
      <c r="T7171">
        <v>517</v>
      </c>
      <c r="U7171">
        <v>20</v>
      </c>
      <c r="V7171">
        <v>3</v>
      </c>
      <c r="W7171">
        <v>0.51979244433287131</v>
      </c>
      <c r="X7171">
        <v>118.31221742034407</v>
      </c>
      <c r="Y7171">
        <v>25.214084524023495</v>
      </c>
      <c r="Z7171">
        <v>58.810631326734288</v>
      </c>
      <c r="AA7171">
        <v>618.1242170052775</v>
      </c>
      <c r="AB7171">
        <v>196.72878855819002</v>
      </c>
      <c r="AC7171">
        <v>866.63093322105283</v>
      </c>
      <c r="AD7171">
        <v>0.75227173983985718</v>
      </c>
      <c r="AE7171">
        <v>1885.0929362397949</v>
      </c>
    </row>
    <row r="7172" spans="1:31" x14ac:dyDescent="0.3">
      <c r="A7172">
        <v>2703555</v>
      </c>
      <c r="B7172">
        <v>1</v>
      </c>
      <c r="C7172" t="s">
        <v>80</v>
      </c>
      <c r="D7172" t="s">
        <v>83</v>
      </c>
      <c r="E7172" t="s">
        <v>141</v>
      </c>
      <c r="F7172" t="s">
        <v>19787</v>
      </c>
      <c r="G7172" t="s">
        <v>165</v>
      </c>
      <c r="H7172" t="s">
        <v>135</v>
      </c>
      <c r="I7172" t="s">
        <v>136</v>
      </c>
      <c r="J7172" t="s">
        <v>137</v>
      </c>
      <c r="K7172" t="s">
        <v>166</v>
      </c>
      <c r="L7172" t="s">
        <v>19788</v>
      </c>
      <c r="M7172" t="s">
        <v>19789</v>
      </c>
      <c r="N7172">
        <v>2.6572222220000001</v>
      </c>
      <c r="O7172">
        <v>0</v>
      </c>
      <c r="P7172">
        <v>3343</v>
      </c>
      <c r="Q7172">
        <v>0</v>
      </c>
      <c r="R7172">
        <v>0</v>
      </c>
      <c r="S7172">
        <v>0</v>
      </c>
      <c r="T7172">
        <v>367</v>
      </c>
      <c r="U7172">
        <v>0</v>
      </c>
      <c r="V7172">
        <v>0</v>
      </c>
      <c r="W7172">
        <v>0</v>
      </c>
      <c r="X7172">
        <v>1805.1965557779488</v>
      </c>
      <c r="Y7172">
        <v>0</v>
      </c>
      <c r="Z7172">
        <v>0</v>
      </c>
      <c r="AA7172">
        <v>0</v>
      </c>
      <c r="AB7172">
        <v>672.03430136892291</v>
      </c>
      <c r="AC7172">
        <v>0</v>
      </c>
      <c r="AD7172">
        <v>0</v>
      </c>
      <c r="AE7172">
        <v>2477.2308571468716</v>
      </c>
    </row>
    <row r="7173" spans="1:31" x14ac:dyDescent="0.3">
      <c r="A7173">
        <v>2703795</v>
      </c>
      <c r="B7173">
        <v>1</v>
      </c>
      <c r="C7173" t="s">
        <v>81</v>
      </c>
      <c r="D7173" t="s">
        <v>127</v>
      </c>
      <c r="E7173" t="s">
        <v>145</v>
      </c>
      <c r="F7173" t="s">
        <v>19790</v>
      </c>
      <c r="G7173" t="s">
        <v>134</v>
      </c>
      <c r="H7173" t="s">
        <v>135</v>
      </c>
      <c r="I7173" t="s">
        <v>136</v>
      </c>
      <c r="J7173" t="s">
        <v>137</v>
      </c>
      <c r="K7173" t="s">
        <v>138</v>
      </c>
      <c r="L7173" t="s">
        <v>19791</v>
      </c>
      <c r="M7173" t="s">
        <v>19792</v>
      </c>
      <c r="N7173">
        <v>0.35</v>
      </c>
      <c r="O7173">
        <v>0</v>
      </c>
      <c r="P7173">
        <v>803</v>
      </c>
      <c r="Q7173">
        <v>0</v>
      </c>
      <c r="R7173">
        <v>14</v>
      </c>
      <c r="S7173">
        <v>18</v>
      </c>
      <c r="T7173">
        <v>74</v>
      </c>
      <c r="U7173">
        <v>0</v>
      </c>
      <c r="V7173">
        <v>0</v>
      </c>
      <c r="W7173">
        <v>0</v>
      </c>
      <c r="X7173">
        <v>50.126021916668869</v>
      </c>
      <c r="Y7173">
        <v>0</v>
      </c>
      <c r="Z7173">
        <v>3.7326591460481389</v>
      </c>
      <c r="AA7173">
        <v>81.45155731372391</v>
      </c>
      <c r="AB7173">
        <v>42.021212221242372</v>
      </c>
      <c r="AC7173">
        <v>0</v>
      </c>
      <c r="AD7173">
        <v>0</v>
      </c>
      <c r="AE7173">
        <v>177.33145059768327</v>
      </c>
    </row>
    <row r="7174" spans="1:31" x14ac:dyDescent="0.3">
      <c r="A7174">
        <v>2704386</v>
      </c>
      <c r="B7174">
        <v>1</v>
      </c>
      <c r="C7174" t="s">
        <v>80</v>
      </c>
      <c r="D7174" t="s">
        <v>93</v>
      </c>
      <c r="E7174" t="s">
        <v>160</v>
      </c>
      <c r="F7174" t="s">
        <v>5444</v>
      </c>
      <c r="G7174" t="s">
        <v>165</v>
      </c>
      <c r="H7174" t="s">
        <v>135</v>
      </c>
      <c r="I7174" t="s">
        <v>136</v>
      </c>
      <c r="J7174" t="s">
        <v>137</v>
      </c>
      <c r="K7174" t="s">
        <v>166</v>
      </c>
      <c r="L7174" t="s">
        <v>19793</v>
      </c>
      <c r="M7174" t="s">
        <v>19794</v>
      </c>
      <c r="N7174">
        <v>6.9030555549999999</v>
      </c>
      <c r="O7174">
        <v>0</v>
      </c>
      <c r="P7174">
        <v>586</v>
      </c>
      <c r="Q7174">
        <v>2</v>
      </c>
      <c r="R7174">
        <v>130</v>
      </c>
      <c r="S7174">
        <v>7</v>
      </c>
      <c r="T7174">
        <v>112</v>
      </c>
      <c r="U7174">
        <v>0</v>
      </c>
      <c r="V7174">
        <v>0</v>
      </c>
      <c r="W7174">
        <v>0</v>
      </c>
      <c r="X7174">
        <v>632.38134043785658</v>
      </c>
      <c r="Y7174">
        <v>235.38521401941685</v>
      </c>
      <c r="Z7174">
        <v>973.18985660233193</v>
      </c>
      <c r="AA7174">
        <v>181.39924689839322</v>
      </c>
      <c r="AB7174">
        <v>683.68313015991021</v>
      </c>
      <c r="AC7174">
        <v>0</v>
      </c>
      <c r="AD7174">
        <v>0</v>
      </c>
      <c r="AE7174">
        <v>2706.0387881179086</v>
      </c>
    </row>
    <row r="7175" spans="1:31" x14ac:dyDescent="0.3">
      <c r="A7175">
        <v>2704399</v>
      </c>
      <c r="B7175">
        <v>1</v>
      </c>
      <c r="C7175" t="s">
        <v>80</v>
      </c>
      <c r="D7175" t="s">
        <v>103</v>
      </c>
      <c r="E7175" t="s">
        <v>145</v>
      </c>
      <c r="F7175" t="s">
        <v>12760</v>
      </c>
      <c r="G7175" t="s">
        <v>165</v>
      </c>
      <c r="H7175" t="s">
        <v>135</v>
      </c>
      <c r="I7175" t="s">
        <v>136</v>
      </c>
      <c r="J7175" t="s">
        <v>137</v>
      </c>
      <c r="K7175" t="s">
        <v>166</v>
      </c>
      <c r="L7175" t="s">
        <v>19795</v>
      </c>
      <c r="M7175" t="s">
        <v>19796</v>
      </c>
      <c r="N7175">
        <v>7.2291666660000002</v>
      </c>
      <c r="O7175">
        <v>0</v>
      </c>
      <c r="P7175">
        <v>6160</v>
      </c>
      <c r="Q7175">
        <v>0</v>
      </c>
      <c r="R7175">
        <v>41</v>
      </c>
      <c r="S7175">
        <v>4</v>
      </c>
      <c r="T7175">
        <v>319</v>
      </c>
      <c r="U7175">
        <v>0</v>
      </c>
      <c r="V7175">
        <v>0</v>
      </c>
      <c r="W7175">
        <v>0</v>
      </c>
      <c r="X7175">
        <v>9925.9580675817579</v>
      </c>
      <c r="Y7175">
        <v>0</v>
      </c>
      <c r="Z7175">
        <v>608.47345894127477</v>
      </c>
      <c r="AA7175">
        <v>303.48309151461757</v>
      </c>
      <c r="AB7175">
        <v>4477.9908734616729</v>
      </c>
      <c r="AC7175">
        <v>0</v>
      </c>
      <c r="AD7175">
        <v>0</v>
      </c>
      <c r="AE7175">
        <v>15315.905491499323</v>
      </c>
    </row>
    <row r="7176" spans="1:31" x14ac:dyDescent="0.3">
      <c r="A7176">
        <v>2704543</v>
      </c>
      <c r="B7176">
        <v>1</v>
      </c>
      <c r="C7176" t="s">
        <v>80</v>
      </c>
      <c r="D7176" t="s">
        <v>101</v>
      </c>
      <c r="E7176" t="s">
        <v>145</v>
      </c>
      <c r="F7176" t="s">
        <v>19797</v>
      </c>
      <c r="G7176" t="s">
        <v>176</v>
      </c>
      <c r="H7176" t="s">
        <v>135</v>
      </c>
      <c r="I7176" t="s">
        <v>136</v>
      </c>
      <c r="J7176" t="s">
        <v>137</v>
      </c>
      <c r="K7176" t="s">
        <v>138</v>
      </c>
      <c r="L7176" t="s">
        <v>19798</v>
      </c>
      <c r="M7176" t="s">
        <v>19799</v>
      </c>
      <c r="N7176">
        <v>3.506388888</v>
      </c>
      <c r="O7176">
        <v>0</v>
      </c>
      <c r="P7176">
        <v>68</v>
      </c>
      <c r="Q7176">
        <v>0</v>
      </c>
      <c r="R7176">
        <v>1</v>
      </c>
      <c r="S7176">
        <v>0</v>
      </c>
      <c r="T7176">
        <v>21</v>
      </c>
      <c r="U7176">
        <v>0</v>
      </c>
      <c r="V7176">
        <v>0</v>
      </c>
      <c r="W7176">
        <v>0</v>
      </c>
      <c r="X7176">
        <v>58.923917955273104</v>
      </c>
      <c r="Y7176">
        <v>0</v>
      </c>
      <c r="Z7176">
        <v>0.59604359805556206</v>
      </c>
      <c r="AA7176">
        <v>0</v>
      </c>
      <c r="AB7176">
        <v>60.847156857752495</v>
      </c>
      <c r="AC7176">
        <v>0</v>
      </c>
      <c r="AD7176">
        <v>0</v>
      </c>
      <c r="AE7176">
        <v>120.36711841108115</v>
      </c>
    </row>
    <row r="7177" spans="1:31" x14ac:dyDescent="0.3">
      <c r="A7177">
        <v>2704590</v>
      </c>
      <c r="B7177">
        <v>1</v>
      </c>
      <c r="C7177" t="s">
        <v>80</v>
      </c>
      <c r="D7177" t="s">
        <v>90</v>
      </c>
      <c r="E7177" t="s">
        <v>141</v>
      </c>
      <c r="F7177" t="s">
        <v>19800</v>
      </c>
      <c r="G7177" t="s">
        <v>346</v>
      </c>
      <c r="H7177" t="s">
        <v>135</v>
      </c>
      <c r="I7177" t="s">
        <v>136</v>
      </c>
      <c r="J7177" t="s">
        <v>137</v>
      </c>
      <c r="K7177" t="s">
        <v>166</v>
      </c>
      <c r="L7177" t="s">
        <v>19801</v>
      </c>
      <c r="M7177" t="s">
        <v>19802</v>
      </c>
      <c r="N7177">
        <v>2.7188888879999999</v>
      </c>
      <c r="O7177">
        <v>0</v>
      </c>
      <c r="P7177">
        <v>4106</v>
      </c>
      <c r="Q7177">
        <v>0</v>
      </c>
      <c r="R7177">
        <v>0</v>
      </c>
      <c r="S7177">
        <v>0</v>
      </c>
      <c r="T7177">
        <v>481</v>
      </c>
      <c r="U7177">
        <v>0</v>
      </c>
      <c r="V7177">
        <v>0</v>
      </c>
      <c r="W7177">
        <v>0</v>
      </c>
      <c r="X7177">
        <v>1971.5965711729671</v>
      </c>
      <c r="Y7177">
        <v>0</v>
      </c>
      <c r="Z7177">
        <v>0</v>
      </c>
      <c r="AA7177">
        <v>0</v>
      </c>
      <c r="AB7177">
        <v>1264.3367110353711</v>
      </c>
      <c r="AC7177">
        <v>0</v>
      </c>
      <c r="AD7177">
        <v>0</v>
      </c>
      <c r="AE7177">
        <v>3235.9332822083379</v>
      </c>
    </row>
    <row r="7178" spans="1:31" x14ac:dyDescent="0.3">
      <c r="A7178">
        <v>2704613</v>
      </c>
      <c r="B7178">
        <v>1</v>
      </c>
      <c r="C7178" t="s">
        <v>81</v>
      </c>
      <c r="D7178" t="s">
        <v>128</v>
      </c>
      <c r="E7178" t="s">
        <v>160</v>
      </c>
      <c r="F7178" t="s">
        <v>19803</v>
      </c>
      <c r="G7178" t="s">
        <v>134</v>
      </c>
      <c r="H7178" t="s">
        <v>135</v>
      </c>
      <c r="I7178" t="s">
        <v>136</v>
      </c>
      <c r="J7178" t="s">
        <v>137</v>
      </c>
      <c r="K7178" t="s">
        <v>138</v>
      </c>
      <c r="L7178" t="s">
        <v>19804</v>
      </c>
      <c r="M7178" t="s">
        <v>19805</v>
      </c>
      <c r="N7178">
        <v>3.7236111109999999</v>
      </c>
      <c r="O7178">
        <v>2</v>
      </c>
      <c r="P7178">
        <v>101</v>
      </c>
      <c r="Q7178">
        <v>0</v>
      </c>
      <c r="R7178">
        <v>0</v>
      </c>
      <c r="S7178">
        <v>100</v>
      </c>
      <c r="T7178">
        <v>4</v>
      </c>
      <c r="U7178">
        <v>0</v>
      </c>
      <c r="V7178">
        <v>0</v>
      </c>
      <c r="W7178">
        <v>1.3922528720666667</v>
      </c>
      <c r="X7178">
        <v>130.0081515570393</v>
      </c>
      <c r="Y7178">
        <v>0</v>
      </c>
      <c r="Z7178">
        <v>0</v>
      </c>
      <c r="AA7178">
        <v>606.88806144223111</v>
      </c>
      <c r="AB7178">
        <v>35.959945537184403</v>
      </c>
      <c r="AC7178">
        <v>0</v>
      </c>
      <c r="AD7178">
        <v>0</v>
      </c>
      <c r="AE7178">
        <v>774.24841140852141</v>
      </c>
    </row>
    <row r="7179" spans="1:31" x14ac:dyDescent="0.3">
      <c r="A7179">
        <v>2704632</v>
      </c>
      <c r="B7179">
        <v>1</v>
      </c>
      <c r="C7179" t="s">
        <v>80</v>
      </c>
      <c r="D7179" t="s">
        <v>82</v>
      </c>
      <c r="E7179" t="s">
        <v>244</v>
      </c>
      <c r="F7179" t="s">
        <v>19806</v>
      </c>
      <c r="G7179" t="s">
        <v>409</v>
      </c>
      <c r="H7179" t="s">
        <v>187</v>
      </c>
      <c r="I7179" t="s">
        <v>136</v>
      </c>
      <c r="J7179" t="s">
        <v>137</v>
      </c>
      <c r="K7179" t="s">
        <v>138</v>
      </c>
      <c r="L7179" t="s">
        <v>19807</v>
      </c>
      <c r="M7179" t="s">
        <v>19808</v>
      </c>
      <c r="N7179">
        <v>1.274444444</v>
      </c>
      <c r="O7179">
        <v>0</v>
      </c>
      <c r="P7179">
        <v>436</v>
      </c>
      <c r="Q7179">
        <v>0</v>
      </c>
      <c r="R7179">
        <v>0</v>
      </c>
      <c r="S7179">
        <v>0</v>
      </c>
      <c r="T7179">
        <v>4</v>
      </c>
      <c r="U7179">
        <v>0</v>
      </c>
      <c r="V7179">
        <v>0</v>
      </c>
      <c r="W7179">
        <v>0</v>
      </c>
      <c r="X7179">
        <v>99.133143993976844</v>
      </c>
      <c r="Y7179">
        <v>0</v>
      </c>
      <c r="Z7179">
        <v>0</v>
      </c>
      <c r="AA7179">
        <v>0</v>
      </c>
      <c r="AB7179">
        <v>2.9404884865549046</v>
      </c>
      <c r="AC7179">
        <v>0</v>
      </c>
      <c r="AD7179">
        <v>0</v>
      </c>
      <c r="AE7179">
        <v>102.07363248053174</v>
      </c>
    </row>
    <row r="7180" spans="1:31" x14ac:dyDescent="0.3">
      <c r="A7180">
        <v>2704672</v>
      </c>
      <c r="B7180">
        <v>1</v>
      </c>
      <c r="C7180" t="s">
        <v>80</v>
      </c>
      <c r="D7180" t="s">
        <v>93</v>
      </c>
      <c r="E7180" t="s">
        <v>160</v>
      </c>
      <c r="F7180" t="s">
        <v>8551</v>
      </c>
      <c r="G7180" t="s">
        <v>134</v>
      </c>
      <c r="H7180" t="s">
        <v>135</v>
      </c>
      <c r="I7180" t="s">
        <v>136</v>
      </c>
      <c r="J7180" t="s">
        <v>137</v>
      </c>
      <c r="K7180" t="s">
        <v>138</v>
      </c>
      <c r="L7180" t="s">
        <v>19809</v>
      </c>
      <c r="M7180" t="s">
        <v>19810</v>
      </c>
      <c r="N7180">
        <v>0.25444444399999999</v>
      </c>
      <c r="O7180">
        <v>0</v>
      </c>
      <c r="P7180">
        <v>52</v>
      </c>
      <c r="Q7180">
        <v>51</v>
      </c>
      <c r="R7180">
        <v>156</v>
      </c>
      <c r="S7180">
        <v>4</v>
      </c>
      <c r="T7180">
        <v>55</v>
      </c>
      <c r="U7180">
        <v>1</v>
      </c>
      <c r="V7180">
        <v>0</v>
      </c>
      <c r="W7180">
        <v>0</v>
      </c>
      <c r="X7180">
        <v>3.6447282877594045</v>
      </c>
      <c r="Y7180">
        <v>103.37534591231544</v>
      </c>
      <c r="Z7180">
        <v>83.137105181196759</v>
      </c>
      <c r="AA7180">
        <v>5.49226143874019</v>
      </c>
      <c r="AB7180">
        <v>21.427762344026313</v>
      </c>
      <c r="AC7180">
        <v>180.97913943962325</v>
      </c>
      <c r="AD7180">
        <v>0</v>
      </c>
      <c r="AE7180">
        <v>398.05634260366139</v>
      </c>
    </row>
    <row r="7181" spans="1:31" x14ac:dyDescent="0.3">
      <c r="A7181">
        <v>2704718</v>
      </c>
      <c r="B7181">
        <v>1</v>
      </c>
      <c r="C7181" t="s">
        <v>81</v>
      </c>
      <c r="D7181" t="s">
        <v>112</v>
      </c>
      <c r="E7181" t="s">
        <v>145</v>
      </c>
      <c r="F7181" t="s">
        <v>19811</v>
      </c>
      <c r="G7181" t="s">
        <v>134</v>
      </c>
      <c r="H7181" t="s">
        <v>135</v>
      </c>
      <c r="I7181" t="s">
        <v>136</v>
      </c>
      <c r="J7181" t="s">
        <v>137</v>
      </c>
      <c r="K7181" t="s">
        <v>138</v>
      </c>
      <c r="L7181" t="s">
        <v>19812</v>
      </c>
      <c r="M7181" t="s">
        <v>19813</v>
      </c>
      <c r="N7181">
        <v>0.39138888799999999</v>
      </c>
      <c r="O7181">
        <v>0</v>
      </c>
      <c r="P7181">
        <v>2911</v>
      </c>
      <c r="Q7181">
        <v>0</v>
      </c>
      <c r="R7181">
        <v>86</v>
      </c>
      <c r="S7181">
        <v>2</v>
      </c>
      <c r="T7181">
        <v>192</v>
      </c>
      <c r="U7181">
        <v>2</v>
      </c>
      <c r="V7181">
        <v>3</v>
      </c>
      <c r="W7181">
        <v>0</v>
      </c>
      <c r="X7181">
        <v>182.00010133599309</v>
      </c>
      <c r="Y7181">
        <v>0</v>
      </c>
      <c r="Z7181">
        <v>5.6308275085774513</v>
      </c>
      <c r="AA7181">
        <v>7.1588987397621553</v>
      </c>
      <c r="AB7181">
        <v>74.939169920658671</v>
      </c>
      <c r="AC7181">
        <v>174.75556351890793</v>
      </c>
      <c r="AD7181">
        <v>81.467007236144426</v>
      </c>
      <c r="AE7181">
        <v>525.9515682600437</v>
      </c>
    </row>
    <row r="7182" spans="1:31" x14ac:dyDescent="0.3">
      <c r="A7182">
        <v>2685598</v>
      </c>
      <c r="B7182">
        <v>1</v>
      </c>
      <c r="C7182" t="s">
        <v>80</v>
      </c>
      <c r="D7182" t="s">
        <v>105</v>
      </c>
      <c r="E7182" t="s">
        <v>244</v>
      </c>
      <c r="F7182" t="s">
        <v>2624</v>
      </c>
      <c r="G7182" t="s">
        <v>968</v>
      </c>
      <c r="H7182" t="s">
        <v>187</v>
      </c>
      <c r="I7182" t="s">
        <v>136</v>
      </c>
      <c r="J7182" t="s">
        <v>137</v>
      </c>
      <c r="K7182" t="s">
        <v>138</v>
      </c>
      <c r="L7182" t="s">
        <v>19814</v>
      </c>
      <c r="M7182" t="s">
        <v>19815</v>
      </c>
      <c r="N7182">
        <v>2.429444444</v>
      </c>
      <c r="O7182">
        <v>0</v>
      </c>
      <c r="P7182">
        <v>100</v>
      </c>
      <c r="Q7182">
        <v>0</v>
      </c>
      <c r="R7182">
        <v>1</v>
      </c>
      <c r="S7182">
        <v>0</v>
      </c>
      <c r="T7182">
        <v>12</v>
      </c>
      <c r="U7182">
        <v>0</v>
      </c>
      <c r="V7182">
        <v>0</v>
      </c>
      <c r="W7182">
        <v>0</v>
      </c>
      <c r="X7182">
        <v>37.650454784644097</v>
      </c>
      <c r="Y7182">
        <v>0</v>
      </c>
      <c r="Z7182">
        <v>3.1307061564422223</v>
      </c>
      <c r="AA7182">
        <v>0</v>
      </c>
      <c r="AB7182">
        <v>9.061615024364631</v>
      </c>
      <c r="AC7182">
        <v>0</v>
      </c>
      <c r="AD7182">
        <v>0</v>
      </c>
      <c r="AE7182">
        <v>49.842775965450954</v>
      </c>
    </row>
    <row r="7183" spans="1:31" x14ac:dyDescent="0.3">
      <c r="A7183">
        <v>2687100</v>
      </c>
      <c r="B7183">
        <v>1</v>
      </c>
      <c r="C7183" t="s">
        <v>81</v>
      </c>
      <c r="D7183" t="s">
        <v>127</v>
      </c>
      <c r="E7183" t="s">
        <v>132</v>
      </c>
      <c r="F7183" t="s">
        <v>2393</v>
      </c>
      <c r="G7183" t="s">
        <v>134</v>
      </c>
      <c r="H7183" t="s">
        <v>135</v>
      </c>
      <c r="I7183" t="s">
        <v>136</v>
      </c>
      <c r="J7183" t="s">
        <v>137</v>
      </c>
      <c r="K7183" t="s">
        <v>138</v>
      </c>
      <c r="L7183" t="s">
        <v>19816</v>
      </c>
      <c r="M7183" t="s">
        <v>19817</v>
      </c>
      <c r="N7183">
        <v>7.2499999999999995E-2</v>
      </c>
      <c r="O7183">
        <v>34</v>
      </c>
      <c r="P7183">
        <v>2970</v>
      </c>
      <c r="Q7183">
        <v>626</v>
      </c>
      <c r="R7183">
        <v>351</v>
      </c>
      <c r="S7183">
        <v>55</v>
      </c>
      <c r="T7183">
        <v>323</v>
      </c>
      <c r="U7183">
        <v>6</v>
      </c>
      <c r="V7183">
        <v>0</v>
      </c>
      <c r="W7183">
        <v>0.84889386660934596</v>
      </c>
      <c r="X7183">
        <v>31.403657287299211</v>
      </c>
      <c r="Y7183">
        <v>47.648631461597994</v>
      </c>
      <c r="Z7183">
        <v>24.886847883150285</v>
      </c>
      <c r="AA7183">
        <v>12.332826434507167</v>
      </c>
      <c r="AB7183">
        <v>13.931359683892305</v>
      </c>
      <c r="AC7183">
        <v>39.937250347248529</v>
      </c>
      <c r="AD7183">
        <v>0</v>
      </c>
      <c r="AE7183">
        <v>170.98946696430482</v>
      </c>
    </row>
    <row r="7184" spans="1:31" x14ac:dyDescent="0.3">
      <c r="A7184">
        <v>2687239</v>
      </c>
      <c r="B7184">
        <v>1</v>
      </c>
      <c r="C7184" t="s">
        <v>81</v>
      </c>
      <c r="D7184" t="s">
        <v>127</v>
      </c>
      <c r="E7184" t="s">
        <v>132</v>
      </c>
      <c r="F7184" t="s">
        <v>2393</v>
      </c>
      <c r="G7184" t="s">
        <v>134</v>
      </c>
      <c r="H7184" t="s">
        <v>135</v>
      </c>
      <c r="I7184" t="s">
        <v>136</v>
      </c>
      <c r="J7184" t="s">
        <v>137</v>
      </c>
      <c r="K7184" t="s">
        <v>138</v>
      </c>
      <c r="L7184" t="s">
        <v>19818</v>
      </c>
      <c r="M7184" t="s">
        <v>19819</v>
      </c>
      <c r="N7184">
        <v>0.1</v>
      </c>
      <c r="O7184">
        <v>34</v>
      </c>
      <c r="P7184">
        <v>2903</v>
      </c>
      <c r="Q7184">
        <v>626</v>
      </c>
      <c r="R7184">
        <v>336</v>
      </c>
      <c r="S7184">
        <v>55</v>
      </c>
      <c r="T7184">
        <v>322</v>
      </c>
      <c r="U7184">
        <v>6</v>
      </c>
      <c r="V7184">
        <v>0</v>
      </c>
      <c r="W7184">
        <v>1.7123540728340794</v>
      </c>
      <c r="X7184">
        <v>53.665306548420737</v>
      </c>
      <c r="Y7184">
        <v>61.150397915723154</v>
      </c>
      <c r="Z7184">
        <v>34.557674570062268</v>
      </c>
      <c r="AA7184">
        <v>15.246889563299348</v>
      </c>
      <c r="AB7184">
        <v>16.786576803443506</v>
      </c>
      <c r="AC7184">
        <v>29.599793257182686</v>
      </c>
      <c r="AD7184">
        <v>0</v>
      </c>
      <c r="AE7184">
        <v>212.71899273096574</v>
      </c>
    </row>
    <row r="7185" spans="1:31" x14ac:dyDescent="0.3">
      <c r="A7185">
        <v>2690155</v>
      </c>
      <c r="B7185">
        <v>1</v>
      </c>
      <c r="C7185" t="s">
        <v>81</v>
      </c>
      <c r="D7185" t="s">
        <v>126</v>
      </c>
      <c r="E7185" t="s">
        <v>244</v>
      </c>
      <c r="F7185" t="s">
        <v>5224</v>
      </c>
      <c r="G7185" t="s">
        <v>968</v>
      </c>
      <c r="H7185" t="s">
        <v>187</v>
      </c>
      <c r="I7185" t="s">
        <v>136</v>
      </c>
      <c r="J7185" t="s">
        <v>137</v>
      </c>
      <c r="K7185" t="s">
        <v>138</v>
      </c>
      <c r="L7185" t="s">
        <v>19820</v>
      </c>
      <c r="M7185" t="s">
        <v>19821</v>
      </c>
      <c r="N7185">
        <v>2.7013888879999999</v>
      </c>
      <c r="O7185">
        <v>0</v>
      </c>
      <c r="P7185">
        <v>53</v>
      </c>
      <c r="Q7185">
        <v>0</v>
      </c>
      <c r="R7185">
        <v>14</v>
      </c>
      <c r="S7185">
        <v>0</v>
      </c>
      <c r="T7185">
        <v>2</v>
      </c>
      <c r="U7185">
        <v>0</v>
      </c>
      <c r="V7185">
        <v>0</v>
      </c>
      <c r="W7185">
        <v>0</v>
      </c>
      <c r="X7185">
        <v>7.4552488281373259</v>
      </c>
      <c r="Y7185">
        <v>0</v>
      </c>
      <c r="Z7185">
        <v>51.840773235535039</v>
      </c>
      <c r="AA7185">
        <v>0</v>
      </c>
      <c r="AB7185">
        <v>0</v>
      </c>
      <c r="AC7185">
        <v>0</v>
      </c>
      <c r="AD7185">
        <v>0</v>
      </c>
      <c r="AE7185">
        <v>59.296022063672368</v>
      </c>
    </row>
    <row r="7186" spans="1:31" x14ac:dyDescent="0.3">
      <c r="A7186">
        <v>2691682</v>
      </c>
      <c r="B7186">
        <v>1</v>
      </c>
      <c r="C7186" t="s">
        <v>81</v>
      </c>
      <c r="D7186" t="s">
        <v>113</v>
      </c>
      <c r="E7186" t="s">
        <v>132</v>
      </c>
      <c r="F7186" t="s">
        <v>19822</v>
      </c>
      <c r="G7186" t="s">
        <v>176</v>
      </c>
      <c r="H7186" t="s">
        <v>135</v>
      </c>
      <c r="I7186" t="s">
        <v>136</v>
      </c>
      <c r="J7186" t="s">
        <v>137</v>
      </c>
      <c r="K7186" t="s">
        <v>138</v>
      </c>
      <c r="L7186" t="s">
        <v>19823</v>
      </c>
      <c r="M7186" t="s">
        <v>19824</v>
      </c>
      <c r="N7186">
        <v>0.91222222200000003</v>
      </c>
      <c r="O7186">
        <v>3</v>
      </c>
      <c r="P7186">
        <v>371</v>
      </c>
      <c r="Q7186">
        <v>13</v>
      </c>
      <c r="R7186">
        <v>3</v>
      </c>
      <c r="S7186">
        <v>8</v>
      </c>
      <c r="T7186">
        <v>10</v>
      </c>
      <c r="U7186">
        <v>2</v>
      </c>
      <c r="V7186">
        <v>0</v>
      </c>
      <c r="W7186">
        <v>0.49930525905000001</v>
      </c>
      <c r="X7186">
        <v>46.972523245361437</v>
      </c>
      <c r="Y7186">
        <v>18.343174327960732</v>
      </c>
      <c r="Z7186">
        <v>0.58157026778097531</v>
      </c>
      <c r="AA7186">
        <v>13.32521768529879</v>
      </c>
      <c r="AB7186">
        <v>6.9255532432062044</v>
      </c>
      <c r="AC7186">
        <v>135.33676666721854</v>
      </c>
      <c r="AD7186">
        <v>0</v>
      </c>
      <c r="AE7186">
        <v>221.98411069587667</v>
      </c>
    </row>
    <row r="7187" spans="1:31" x14ac:dyDescent="0.3">
      <c r="A7187">
        <v>2698268</v>
      </c>
      <c r="B7187">
        <v>1</v>
      </c>
      <c r="C7187" t="s">
        <v>81</v>
      </c>
      <c r="D7187" t="s">
        <v>128</v>
      </c>
      <c r="E7187" t="s">
        <v>145</v>
      </c>
      <c r="F7187" t="s">
        <v>8370</v>
      </c>
      <c r="G7187" t="s">
        <v>134</v>
      </c>
      <c r="H7187" t="s">
        <v>135</v>
      </c>
      <c r="I7187" t="s">
        <v>136</v>
      </c>
      <c r="J7187" t="s">
        <v>137</v>
      </c>
      <c r="K7187" t="s">
        <v>138</v>
      </c>
      <c r="L7187" t="s">
        <v>19825</v>
      </c>
      <c r="M7187" t="s">
        <v>19826</v>
      </c>
      <c r="N7187">
        <v>5.0522222220000002</v>
      </c>
      <c r="O7187">
        <v>1</v>
      </c>
      <c r="P7187">
        <v>531</v>
      </c>
      <c r="Q7187">
        <v>1</v>
      </c>
      <c r="R7187">
        <v>16</v>
      </c>
      <c r="S7187">
        <v>0</v>
      </c>
      <c r="T7187">
        <v>45</v>
      </c>
      <c r="U7187">
        <v>0</v>
      </c>
      <c r="V7187">
        <v>0</v>
      </c>
      <c r="W7187">
        <v>1.1034234839566666</v>
      </c>
      <c r="X7187">
        <v>374.59795639356372</v>
      </c>
      <c r="Y7187">
        <v>1.9680646903395591</v>
      </c>
      <c r="Z7187">
        <v>28.97694288825096</v>
      </c>
      <c r="AA7187">
        <v>0</v>
      </c>
      <c r="AB7187">
        <v>82.882791749908023</v>
      </c>
      <c r="AC7187">
        <v>0</v>
      </c>
      <c r="AD7187">
        <v>0</v>
      </c>
      <c r="AE7187">
        <v>489.52917920601885</v>
      </c>
    </row>
    <row r="7188" spans="1:31" x14ac:dyDescent="0.3">
      <c r="A7188">
        <v>2699496</v>
      </c>
      <c r="B7188">
        <v>1</v>
      </c>
      <c r="C7188" t="s">
        <v>80</v>
      </c>
      <c r="D7188" t="s">
        <v>90</v>
      </c>
      <c r="E7188" t="s">
        <v>244</v>
      </c>
      <c r="F7188" t="s">
        <v>1698</v>
      </c>
      <c r="G7188" t="s">
        <v>409</v>
      </c>
      <c r="H7188" t="s">
        <v>187</v>
      </c>
      <c r="I7188" t="s">
        <v>136</v>
      </c>
      <c r="J7188" t="s">
        <v>137</v>
      </c>
      <c r="K7188" t="s">
        <v>138</v>
      </c>
      <c r="L7188" t="s">
        <v>19827</v>
      </c>
      <c r="M7188" t="s">
        <v>19828</v>
      </c>
      <c r="N7188">
        <v>4.0419444440000003</v>
      </c>
      <c r="O7188">
        <v>0</v>
      </c>
      <c r="P7188">
        <v>809</v>
      </c>
      <c r="Q7188">
        <v>0</v>
      </c>
      <c r="R7188">
        <v>0</v>
      </c>
      <c r="S7188">
        <v>0</v>
      </c>
      <c r="T7188">
        <v>87</v>
      </c>
      <c r="U7188">
        <v>0</v>
      </c>
      <c r="V7188">
        <v>0</v>
      </c>
      <c r="W7188">
        <v>0</v>
      </c>
      <c r="X7188">
        <v>599.44608373787241</v>
      </c>
      <c r="Y7188">
        <v>0</v>
      </c>
      <c r="Z7188">
        <v>0</v>
      </c>
      <c r="AA7188">
        <v>0</v>
      </c>
      <c r="AB7188">
        <v>224.16501599269907</v>
      </c>
      <c r="AC7188">
        <v>0</v>
      </c>
      <c r="AD7188">
        <v>0</v>
      </c>
      <c r="AE7188">
        <v>823.61109973057148</v>
      </c>
    </row>
    <row r="7189" spans="1:31" x14ac:dyDescent="0.3">
      <c r="A7189">
        <v>2704314</v>
      </c>
      <c r="B7189">
        <v>1</v>
      </c>
      <c r="C7189" t="s">
        <v>81</v>
      </c>
      <c r="D7189" t="s">
        <v>113</v>
      </c>
      <c r="E7189" t="s">
        <v>132</v>
      </c>
      <c r="F7189" t="s">
        <v>18129</v>
      </c>
      <c r="G7189" t="s">
        <v>134</v>
      </c>
      <c r="H7189" t="s">
        <v>135</v>
      </c>
      <c r="I7189" t="s">
        <v>169</v>
      </c>
      <c r="J7189" t="s">
        <v>137</v>
      </c>
      <c r="K7189" t="s">
        <v>138</v>
      </c>
      <c r="L7189" t="s">
        <v>19829</v>
      </c>
      <c r="M7189" t="s">
        <v>19830</v>
      </c>
      <c r="N7189">
        <v>4.6944444000000002E-2</v>
      </c>
      <c r="O7189">
        <v>2</v>
      </c>
      <c r="P7189">
        <v>857</v>
      </c>
      <c r="Q7189">
        <v>5</v>
      </c>
      <c r="R7189">
        <v>181</v>
      </c>
      <c r="S7189">
        <v>4</v>
      </c>
      <c r="T7189">
        <v>36</v>
      </c>
      <c r="U7189">
        <v>1</v>
      </c>
      <c r="V7189">
        <v>0</v>
      </c>
      <c r="W7189">
        <v>1.6278410676666667E-2</v>
      </c>
      <c r="X7189">
        <v>6.039020872197745</v>
      </c>
      <c r="Y7189">
        <v>0.13603128612387599</v>
      </c>
      <c r="Z7189">
        <v>3.5900879656683351</v>
      </c>
      <c r="AA7189">
        <v>1.4657593766633246</v>
      </c>
      <c r="AB7189">
        <v>0.75095274329774464</v>
      </c>
      <c r="AC7189">
        <v>6.516309331595556</v>
      </c>
      <c r="AD7189">
        <v>0</v>
      </c>
      <c r="AE7189">
        <v>18.514439986223248</v>
      </c>
    </row>
    <row r="7190" spans="1:31" x14ac:dyDescent="0.3">
      <c r="A7190">
        <v>2693347</v>
      </c>
      <c r="B7190">
        <v>1</v>
      </c>
      <c r="C7190" t="s">
        <v>80</v>
      </c>
      <c r="D7190" t="s">
        <v>95</v>
      </c>
      <c r="E7190" t="s">
        <v>213</v>
      </c>
      <c r="F7190" t="s">
        <v>19831</v>
      </c>
      <c r="G7190" t="s">
        <v>147</v>
      </c>
      <c r="H7190" t="s">
        <v>187</v>
      </c>
      <c r="I7190" t="s">
        <v>136</v>
      </c>
      <c r="J7190" t="s">
        <v>3</v>
      </c>
      <c r="K7190" t="s">
        <v>138</v>
      </c>
      <c r="L7190" t="s">
        <v>19832</v>
      </c>
      <c r="M7190" t="s">
        <v>19833</v>
      </c>
      <c r="N7190">
        <v>3.173611111</v>
      </c>
      <c r="O7190">
        <v>0</v>
      </c>
      <c r="P7190">
        <v>0</v>
      </c>
      <c r="Q7190">
        <v>0</v>
      </c>
      <c r="R7190">
        <v>0</v>
      </c>
      <c r="S7190">
        <v>0</v>
      </c>
      <c r="T7190">
        <v>2</v>
      </c>
      <c r="U7190">
        <v>0</v>
      </c>
      <c r="V7190">
        <v>0</v>
      </c>
      <c r="W7190">
        <v>0</v>
      </c>
      <c r="X7190">
        <v>0</v>
      </c>
      <c r="Y7190">
        <v>0</v>
      </c>
      <c r="Z7190">
        <v>0</v>
      </c>
      <c r="AA7190">
        <v>0</v>
      </c>
      <c r="AB7190">
        <v>25.163438075242972</v>
      </c>
      <c r="AC7190">
        <v>0</v>
      </c>
      <c r="AD7190">
        <v>0</v>
      </c>
      <c r="AE7190">
        <v>25.163438075242972</v>
      </c>
    </row>
    <row r="7191" spans="1:31" x14ac:dyDescent="0.3">
      <c r="A7191">
        <v>2693641</v>
      </c>
      <c r="B7191">
        <v>1</v>
      </c>
      <c r="C7191" t="s">
        <v>80</v>
      </c>
      <c r="D7191" t="s">
        <v>95</v>
      </c>
      <c r="E7191" t="s">
        <v>428</v>
      </c>
      <c r="F7191" t="s">
        <v>19834</v>
      </c>
      <c r="G7191" t="s">
        <v>147</v>
      </c>
      <c r="H7191" t="s">
        <v>187</v>
      </c>
      <c r="I7191" t="s">
        <v>136</v>
      </c>
      <c r="J7191" t="s">
        <v>3</v>
      </c>
      <c r="K7191" t="s">
        <v>138</v>
      </c>
      <c r="L7191" t="s">
        <v>19835</v>
      </c>
      <c r="M7191" t="s">
        <v>19836</v>
      </c>
      <c r="N7191">
        <v>0.64555555499999995</v>
      </c>
      <c r="O7191">
        <v>0</v>
      </c>
      <c r="P7191">
        <v>60</v>
      </c>
      <c r="Q7191">
        <v>0</v>
      </c>
      <c r="R7191">
        <v>0</v>
      </c>
      <c r="S7191">
        <v>0</v>
      </c>
      <c r="T7191">
        <v>22</v>
      </c>
      <c r="U7191">
        <v>0</v>
      </c>
      <c r="V7191">
        <v>0</v>
      </c>
      <c r="W7191">
        <v>0</v>
      </c>
      <c r="X7191">
        <v>8.4814606203104557</v>
      </c>
      <c r="Y7191">
        <v>0</v>
      </c>
      <c r="Z7191">
        <v>0</v>
      </c>
      <c r="AA7191">
        <v>0</v>
      </c>
      <c r="AB7191">
        <v>15.25102974490177</v>
      </c>
      <c r="AC7191">
        <v>0</v>
      </c>
      <c r="AD7191">
        <v>0</v>
      </c>
      <c r="AE7191">
        <v>23.732490365212225</v>
      </c>
    </row>
    <row r="7192" spans="1:31" x14ac:dyDescent="0.3">
      <c r="A7192">
        <v>2694016</v>
      </c>
      <c r="B7192">
        <v>1</v>
      </c>
      <c r="C7192" t="s">
        <v>80</v>
      </c>
      <c r="D7192" t="s">
        <v>105</v>
      </c>
      <c r="E7192" t="s">
        <v>213</v>
      </c>
      <c r="F7192" t="s">
        <v>19837</v>
      </c>
      <c r="G7192" t="s">
        <v>147</v>
      </c>
      <c r="H7192" t="s">
        <v>187</v>
      </c>
      <c r="I7192" t="s">
        <v>136</v>
      </c>
      <c r="J7192" t="s">
        <v>3</v>
      </c>
      <c r="K7192" t="s">
        <v>138</v>
      </c>
      <c r="L7192" t="s">
        <v>19838</v>
      </c>
      <c r="M7192" t="s">
        <v>19839</v>
      </c>
      <c r="N7192">
        <v>2.798888888</v>
      </c>
      <c r="O7192">
        <v>0</v>
      </c>
      <c r="P7192">
        <v>0</v>
      </c>
      <c r="Q7192">
        <v>0</v>
      </c>
      <c r="R7192">
        <v>0</v>
      </c>
      <c r="S7192">
        <v>0</v>
      </c>
      <c r="T7192">
        <v>1</v>
      </c>
      <c r="U7192">
        <v>0</v>
      </c>
      <c r="V7192">
        <v>0</v>
      </c>
      <c r="W7192">
        <v>0</v>
      </c>
      <c r="X7192">
        <v>0</v>
      </c>
      <c r="Y7192">
        <v>0</v>
      </c>
      <c r="Z7192">
        <v>0</v>
      </c>
      <c r="AA7192">
        <v>0</v>
      </c>
      <c r="AB7192">
        <v>0</v>
      </c>
      <c r="AC7192">
        <v>0</v>
      </c>
      <c r="AD7192">
        <v>0</v>
      </c>
      <c r="AE7192">
        <v>0</v>
      </c>
    </row>
    <row r="7193" spans="1:31" x14ac:dyDescent="0.3">
      <c r="A7193">
        <v>2698843</v>
      </c>
      <c r="B7193">
        <v>1</v>
      </c>
      <c r="C7193" t="s">
        <v>80</v>
      </c>
      <c r="D7193" t="s">
        <v>105</v>
      </c>
      <c r="E7193" t="s">
        <v>428</v>
      </c>
      <c r="F7193" t="s">
        <v>19840</v>
      </c>
      <c r="G7193" t="s">
        <v>147</v>
      </c>
      <c r="H7193" t="s">
        <v>187</v>
      </c>
      <c r="I7193" t="s">
        <v>136</v>
      </c>
      <c r="J7193" t="s">
        <v>3</v>
      </c>
      <c r="K7193" t="s">
        <v>138</v>
      </c>
      <c r="L7193" t="s">
        <v>19841</v>
      </c>
      <c r="M7193" t="s">
        <v>19842</v>
      </c>
      <c r="N7193">
        <v>8.5244444440000002</v>
      </c>
      <c r="O7193">
        <v>0</v>
      </c>
      <c r="P7193">
        <v>93</v>
      </c>
      <c r="Q7193">
        <v>0</v>
      </c>
      <c r="R7193">
        <v>0</v>
      </c>
      <c r="S7193">
        <v>0</v>
      </c>
      <c r="T7193">
        <v>29</v>
      </c>
      <c r="U7193">
        <v>0</v>
      </c>
      <c r="V7193">
        <v>0</v>
      </c>
      <c r="W7193">
        <v>0</v>
      </c>
      <c r="X7193">
        <v>136.04590188728565</v>
      </c>
      <c r="Y7193">
        <v>0</v>
      </c>
      <c r="Z7193">
        <v>0</v>
      </c>
      <c r="AA7193">
        <v>0</v>
      </c>
      <c r="AB7193">
        <v>151.80097887613891</v>
      </c>
      <c r="AC7193">
        <v>0</v>
      </c>
      <c r="AD7193">
        <v>0</v>
      </c>
      <c r="AE7193">
        <v>287.84688076342456</v>
      </c>
    </row>
    <row r="7194" spans="1:31" x14ac:dyDescent="0.3">
      <c r="A7194">
        <v>2700334</v>
      </c>
      <c r="B7194">
        <v>1</v>
      </c>
      <c r="C7194" t="s">
        <v>80</v>
      </c>
      <c r="D7194" t="s">
        <v>105</v>
      </c>
      <c r="E7194" t="s">
        <v>428</v>
      </c>
      <c r="F7194" t="s">
        <v>19843</v>
      </c>
      <c r="G7194" t="s">
        <v>147</v>
      </c>
      <c r="H7194" t="s">
        <v>187</v>
      </c>
      <c r="I7194" t="s">
        <v>136</v>
      </c>
      <c r="J7194" t="s">
        <v>3</v>
      </c>
      <c r="K7194" t="s">
        <v>138</v>
      </c>
      <c r="L7194" t="s">
        <v>19844</v>
      </c>
      <c r="M7194" t="s">
        <v>19845</v>
      </c>
      <c r="N7194">
        <v>7.0622222219999999</v>
      </c>
      <c r="O7194">
        <v>0</v>
      </c>
      <c r="P7194">
        <v>88</v>
      </c>
      <c r="Q7194">
        <v>0</v>
      </c>
      <c r="R7194">
        <v>0</v>
      </c>
      <c r="S7194">
        <v>0</v>
      </c>
      <c r="T7194">
        <v>6</v>
      </c>
      <c r="U7194">
        <v>0</v>
      </c>
      <c r="V7194">
        <v>0</v>
      </c>
      <c r="W7194">
        <v>0</v>
      </c>
      <c r="X7194">
        <v>117.7464473624901</v>
      </c>
      <c r="Y7194">
        <v>0</v>
      </c>
      <c r="Z7194">
        <v>0</v>
      </c>
      <c r="AA7194">
        <v>0</v>
      </c>
      <c r="AB7194">
        <v>54.955330609436011</v>
      </c>
      <c r="AC7194">
        <v>0</v>
      </c>
      <c r="AD7194">
        <v>0</v>
      </c>
      <c r="AE7194">
        <v>172.70177797192611</v>
      </c>
    </row>
    <row r="7195" spans="1:31" x14ac:dyDescent="0.3">
      <c r="A7195">
        <v>2685043</v>
      </c>
      <c r="B7195">
        <v>1</v>
      </c>
      <c r="C7195" t="s">
        <v>80</v>
      </c>
      <c r="D7195" t="s">
        <v>83</v>
      </c>
      <c r="E7195" t="s">
        <v>141</v>
      </c>
      <c r="F7195" t="s">
        <v>19846</v>
      </c>
      <c r="G7195" t="s">
        <v>134</v>
      </c>
      <c r="H7195" t="s">
        <v>135</v>
      </c>
      <c r="I7195" t="s">
        <v>136</v>
      </c>
      <c r="J7195" t="s">
        <v>137</v>
      </c>
      <c r="K7195" t="s">
        <v>138</v>
      </c>
      <c r="L7195" t="s">
        <v>19847</v>
      </c>
      <c r="M7195" t="s">
        <v>566</v>
      </c>
      <c r="N7195">
        <v>2.3602777769999999</v>
      </c>
      <c r="O7195">
        <v>0</v>
      </c>
      <c r="P7195">
        <v>2144</v>
      </c>
      <c r="Q7195">
        <v>0</v>
      </c>
      <c r="R7195">
        <v>0</v>
      </c>
      <c r="S7195">
        <v>2</v>
      </c>
      <c r="T7195">
        <v>603</v>
      </c>
      <c r="U7195">
        <v>1</v>
      </c>
      <c r="V7195">
        <v>22</v>
      </c>
      <c r="W7195">
        <v>0</v>
      </c>
      <c r="X7195">
        <v>1074.6119217525306</v>
      </c>
      <c r="Y7195">
        <v>0</v>
      </c>
      <c r="Z7195">
        <v>0</v>
      </c>
      <c r="AA7195">
        <v>5.2615448272400007</v>
      </c>
      <c r="AB7195">
        <v>1599.8494111752775</v>
      </c>
      <c r="AC7195">
        <v>21.053893223471739</v>
      </c>
      <c r="AD7195">
        <v>828.36168820953571</v>
      </c>
      <c r="AE7195">
        <v>3529.1384591880555</v>
      </c>
    </row>
    <row r="7196" spans="1:31" x14ac:dyDescent="0.3">
      <c r="A7196">
        <v>2690258</v>
      </c>
      <c r="B7196">
        <v>1</v>
      </c>
      <c r="C7196" t="s">
        <v>81</v>
      </c>
      <c r="D7196" t="s">
        <v>116</v>
      </c>
      <c r="E7196" t="s">
        <v>160</v>
      </c>
      <c r="F7196" t="s">
        <v>19848</v>
      </c>
      <c r="G7196" t="s">
        <v>134</v>
      </c>
      <c r="H7196" t="s">
        <v>135</v>
      </c>
      <c r="I7196" t="s">
        <v>136</v>
      </c>
      <c r="J7196" t="s">
        <v>137</v>
      </c>
      <c r="K7196" t="s">
        <v>138</v>
      </c>
      <c r="L7196" t="s">
        <v>19849</v>
      </c>
      <c r="M7196" t="s">
        <v>19850</v>
      </c>
      <c r="N7196">
        <v>0.72388888799999995</v>
      </c>
      <c r="O7196">
        <v>2</v>
      </c>
      <c r="P7196">
        <v>3037</v>
      </c>
      <c r="Q7196">
        <v>173</v>
      </c>
      <c r="R7196">
        <v>246</v>
      </c>
      <c r="S7196">
        <v>8</v>
      </c>
      <c r="T7196">
        <v>433</v>
      </c>
      <c r="U7196">
        <v>1</v>
      </c>
      <c r="V7196">
        <v>0</v>
      </c>
      <c r="W7196">
        <v>0.15747493072917332</v>
      </c>
      <c r="X7196">
        <v>287.93498375922064</v>
      </c>
      <c r="Y7196">
        <v>58.252740114563373</v>
      </c>
      <c r="Z7196">
        <v>63.162196880582705</v>
      </c>
      <c r="AA7196">
        <v>43.978412883455661</v>
      </c>
      <c r="AB7196">
        <v>121.44283466894679</v>
      </c>
      <c r="AC7196">
        <v>11.899849161548289</v>
      </c>
      <c r="AD7196">
        <v>0</v>
      </c>
      <c r="AE7196">
        <v>586.8284923990467</v>
      </c>
    </row>
    <row r="7197" spans="1:31" x14ac:dyDescent="0.3">
      <c r="A7197">
        <v>2692065</v>
      </c>
      <c r="B7197">
        <v>1</v>
      </c>
      <c r="C7197" t="s">
        <v>81</v>
      </c>
      <c r="D7197" t="s">
        <v>128</v>
      </c>
      <c r="E7197" t="s">
        <v>145</v>
      </c>
      <c r="F7197" t="s">
        <v>19851</v>
      </c>
      <c r="G7197" t="s">
        <v>134</v>
      </c>
      <c r="H7197" t="s">
        <v>135</v>
      </c>
      <c r="I7197" t="s">
        <v>136</v>
      </c>
      <c r="J7197" t="s">
        <v>137</v>
      </c>
      <c r="K7197" t="s">
        <v>138</v>
      </c>
      <c r="L7197" t="s">
        <v>19852</v>
      </c>
      <c r="M7197" t="s">
        <v>19853</v>
      </c>
      <c r="N7197">
        <v>1.488888888</v>
      </c>
      <c r="O7197">
        <v>0</v>
      </c>
      <c r="P7197">
        <v>2307</v>
      </c>
      <c r="Q7197">
        <v>2</v>
      </c>
      <c r="R7197">
        <v>19</v>
      </c>
      <c r="S7197">
        <v>1</v>
      </c>
      <c r="T7197">
        <v>337</v>
      </c>
      <c r="U7197">
        <v>2</v>
      </c>
      <c r="V7197">
        <v>0</v>
      </c>
      <c r="W7197">
        <v>0</v>
      </c>
      <c r="X7197">
        <v>526.64193181488827</v>
      </c>
      <c r="Y7197">
        <v>1.9720252245536181</v>
      </c>
      <c r="Z7197">
        <v>19.974760995791289</v>
      </c>
      <c r="AA7197">
        <v>19.961155873454196</v>
      </c>
      <c r="AB7197">
        <v>397.03506728114098</v>
      </c>
      <c r="AC7197">
        <v>1400.6986850934213</v>
      </c>
      <c r="AD7197">
        <v>0</v>
      </c>
      <c r="AE7197">
        <v>2366.2836262832498</v>
      </c>
    </row>
    <row r="7198" spans="1:31" x14ac:dyDescent="0.3">
      <c r="A7198">
        <v>2692099</v>
      </c>
      <c r="B7198">
        <v>1</v>
      </c>
      <c r="C7198" t="s">
        <v>80</v>
      </c>
      <c r="D7198" t="s">
        <v>101</v>
      </c>
      <c r="E7198" t="s">
        <v>160</v>
      </c>
      <c r="F7198" t="s">
        <v>1459</v>
      </c>
      <c r="G7198" t="s">
        <v>134</v>
      </c>
      <c r="H7198" t="s">
        <v>135</v>
      </c>
      <c r="I7198" t="s">
        <v>136</v>
      </c>
      <c r="J7198" t="s">
        <v>137</v>
      </c>
      <c r="K7198" t="s">
        <v>138</v>
      </c>
      <c r="L7198" t="s">
        <v>19854</v>
      </c>
      <c r="M7198" t="s">
        <v>19855</v>
      </c>
      <c r="N7198">
        <v>1.5663888880000001</v>
      </c>
      <c r="O7198">
        <v>0</v>
      </c>
      <c r="P7198">
        <v>277</v>
      </c>
      <c r="Q7198">
        <v>0</v>
      </c>
      <c r="R7198">
        <v>0</v>
      </c>
      <c r="S7198">
        <v>2</v>
      </c>
      <c r="T7198">
        <v>112</v>
      </c>
      <c r="U7198">
        <v>0</v>
      </c>
      <c r="V7198">
        <v>0</v>
      </c>
      <c r="W7198">
        <v>0</v>
      </c>
      <c r="X7198">
        <v>37.905169936471161</v>
      </c>
      <c r="Y7198">
        <v>0</v>
      </c>
      <c r="Z7198">
        <v>0</v>
      </c>
      <c r="AA7198">
        <v>8.6135286118932175</v>
      </c>
      <c r="AB7198">
        <v>76.442391865568609</v>
      </c>
      <c r="AC7198">
        <v>0</v>
      </c>
      <c r="AD7198">
        <v>0</v>
      </c>
      <c r="AE7198">
        <v>122.96109041393299</v>
      </c>
    </row>
    <row r="7199" spans="1:31" x14ac:dyDescent="0.3">
      <c r="A7199">
        <v>2692104</v>
      </c>
      <c r="B7199">
        <v>1</v>
      </c>
      <c r="C7199" t="s">
        <v>80</v>
      </c>
      <c r="D7199" t="s">
        <v>105</v>
      </c>
      <c r="E7199" t="s">
        <v>145</v>
      </c>
      <c r="F7199" t="s">
        <v>19856</v>
      </c>
      <c r="G7199" t="s">
        <v>134</v>
      </c>
      <c r="H7199" t="s">
        <v>135</v>
      </c>
      <c r="I7199" t="s">
        <v>136</v>
      </c>
      <c r="J7199" t="s">
        <v>137</v>
      </c>
      <c r="K7199" t="s">
        <v>138</v>
      </c>
      <c r="L7199" t="s">
        <v>7348</v>
      </c>
      <c r="M7199" t="s">
        <v>19857</v>
      </c>
      <c r="N7199">
        <v>0.35638888800000001</v>
      </c>
      <c r="O7199">
        <v>1</v>
      </c>
      <c r="P7199">
        <v>1518</v>
      </c>
      <c r="Q7199">
        <v>0</v>
      </c>
      <c r="R7199">
        <v>1</v>
      </c>
      <c r="S7199">
        <v>1</v>
      </c>
      <c r="T7199">
        <v>51</v>
      </c>
      <c r="U7199">
        <v>0</v>
      </c>
      <c r="V7199">
        <v>0</v>
      </c>
      <c r="W7199">
        <v>0.48555671011771673</v>
      </c>
      <c r="X7199">
        <v>93.635692106417324</v>
      </c>
      <c r="Y7199">
        <v>0</v>
      </c>
      <c r="Z7199">
        <v>4.4704541454013362E-2</v>
      </c>
      <c r="AA7199">
        <v>0.70327231977951299</v>
      </c>
      <c r="AB7199">
        <v>13.201156289917421</v>
      </c>
      <c r="AC7199">
        <v>0</v>
      </c>
      <c r="AD7199">
        <v>0</v>
      </c>
      <c r="AE7199">
        <v>108.07038196768599</v>
      </c>
    </row>
    <row r="7200" spans="1:31" x14ac:dyDescent="0.3">
      <c r="A7200">
        <v>2692128</v>
      </c>
      <c r="B7200">
        <v>1</v>
      </c>
      <c r="C7200" t="s">
        <v>81</v>
      </c>
      <c r="D7200" t="s">
        <v>120</v>
      </c>
      <c r="E7200" t="s">
        <v>160</v>
      </c>
      <c r="F7200" t="s">
        <v>13128</v>
      </c>
      <c r="G7200" t="s">
        <v>346</v>
      </c>
      <c r="H7200" t="s">
        <v>135</v>
      </c>
      <c r="I7200" t="s">
        <v>136</v>
      </c>
      <c r="J7200" t="s">
        <v>137</v>
      </c>
      <c r="K7200" t="s">
        <v>166</v>
      </c>
      <c r="L7200" t="s">
        <v>19858</v>
      </c>
      <c r="M7200" t="s">
        <v>19859</v>
      </c>
      <c r="N7200">
        <v>5.3222222219999997</v>
      </c>
      <c r="O7200">
        <v>7</v>
      </c>
      <c r="P7200">
        <v>1223</v>
      </c>
      <c r="Q7200">
        <v>116</v>
      </c>
      <c r="R7200">
        <v>68</v>
      </c>
      <c r="S7200">
        <v>21</v>
      </c>
      <c r="T7200">
        <v>69</v>
      </c>
      <c r="U7200">
        <v>2</v>
      </c>
      <c r="V7200">
        <v>0</v>
      </c>
      <c r="W7200">
        <v>7.2181164026958688</v>
      </c>
      <c r="X7200">
        <v>950.79903840414772</v>
      </c>
      <c r="Y7200">
        <v>2671.0449832718496</v>
      </c>
      <c r="Z7200">
        <v>1394.545332115023</v>
      </c>
      <c r="AA7200">
        <v>639.17494094196206</v>
      </c>
      <c r="AB7200">
        <v>217.4729424144036</v>
      </c>
      <c r="AC7200">
        <v>401.88131705523557</v>
      </c>
      <c r="AD7200">
        <v>0</v>
      </c>
      <c r="AE7200">
        <v>6282.1366706053168</v>
      </c>
    </row>
    <row r="7201" spans="1:31" x14ac:dyDescent="0.3">
      <c r="A7201">
        <v>2692148</v>
      </c>
      <c r="B7201">
        <v>1</v>
      </c>
      <c r="C7201" t="s">
        <v>80</v>
      </c>
      <c r="D7201" t="s">
        <v>84</v>
      </c>
      <c r="E7201" t="s">
        <v>132</v>
      </c>
      <c r="F7201" t="s">
        <v>6707</v>
      </c>
      <c r="G7201" t="s">
        <v>134</v>
      </c>
      <c r="H7201" t="s">
        <v>135</v>
      </c>
      <c r="I7201" t="s">
        <v>136</v>
      </c>
      <c r="J7201" t="s">
        <v>137</v>
      </c>
      <c r="K7201" t="s">
        <v>138</v>
      </c>
      <c r="L7201" t="s">
        <v>19860</v>
      </c>
      <c r="M7201" t="s">
        <v>19861</v>
      </c>
      <c r="N7201">
        <v>0.141666666</v>
      </c>
      <c r="O7201">
        <v>8</v>
      </c>
      <c r="P7201">
        <v>1665</v>
      </c>
      <c r="Q7201">
        <v>13</v>
      </c>
      <c r="R7201">
        <v>298</v>
      </c>
      <c r="S7201">
        <v>33</v>
      </c>
      <c r="T7201">
        <v>301</v>
      </c>
      <c r="U7201">
        <v>1</v>
      </c>
      <c r="V7201">
        <v>0</v>
      </c>
      <c r="W7201">
        <v>0.51615159613171668</v>
      </c>
      <c r="X7201">
        <v>56.381473974984772</v>
      </c>
      <c r="Y7201">
        <v>3.7505310424632752</v>
      </c>
      <c r="Z7201">
        <v>19.238594204459154</v>
      </c>
      <c r="AA7201">
        <v>33.260840071810904</v>
      </c>
      <c r="AB7201">
        <v>52.676352655597675</v>
      </c>
      <c r="AC7201">
        <v>3.2375113371911879</v>
      </c>
      <c r="AD7201">
        <v>0</v>
      </c>
      <c r="AE7201">
        <v>169.06145488263869</v>
      </c>
    </row>
    <row r="7202" spans="1:31" x14ac:dyDescent="0.3">
      <c r="A7202">
        <v>2692233</v>
      </c>
      <c r="B7202">
        <v>1</v>
      </c>
      <c r="C7202" t="s">
        <v>80</v>
      </c>
      <c r="D7202" t="s">
        <v>84</v>
      </c>
      <c r="E7202" t="s">
        <v>132</v>
      </c>
      <c r="F7202" t="s">
        <v>6707</v>
      </c>
      <c r="G7202" t="s">
        <v>134</v>
      </c>
      <c r="H7202" t="s">
        <v>135</v>
      </c>
      <c r="I7202" t="s">
        <v>136</v>
      </c>
      <c r="J7202" t="s">
        <v>137</v>
      </c>
      <c r="K7202" t="s">
        <v>138</v>
      </c>
      <c r="L7202" t="s">
        <v>19862</v>
      </c>
      <c r="M7202" t="s">
        <v>19863</v>
      </c>
      <c r="N7202">
        <v>0.194722222</v>
      </c>
      <c r="O7202">
        <v>8</v>
      </c>
      <c r="P7202">
        <v>1665</v>
      </c>
      <c r="Q7202">
        <v>13</v>
      </c>
      <c r="R7202">
        <v>298</v>
      </c>
      <c r="S7202">
        <v>33</v>
      </c>
      <c r="T7202">
        <v>301</v>
      </c>
      <c r="U7202">
        <v>1</v>
      </c>
      <c r="V7202">
        <v>0</v>
      </c>
      <c r="W7202">
        <v>0.75342152075927904</v>
      </c>
      <c r="X7202">
        <v>76.670735410306023</v>
      </c>
      <c r="Y7202">
        <v>5.2187594877481791</v>
      </c>
      <c r="Z7202">
        <v>28.450232363529985</v>
      </c>
      <c r="AA7202">
        <v>46.284339114362531</v>
      </c>
      <c r="AB7202">
        <v>75.809871214837173</v>
      </c>
      <c r="AC7202">
        <v>4.343457071888686</v>
      </c>
      <c r="AD7202">
        <v>0</v>
      </c>
      <c r="AE7202">
        <v>237.53081618343185</v>
      </c>
    </row>
    <row r="7203" spans="1:31" x14ac:dyDescent="0.3">
      <c r="A7203">
        <v>2692237</v>
      </c>
      <c r="B7203">
        <v>1</v>
      </c>
      <c r="C7203" t="s">
        <v>80</v>
      </c>
      <c r="D7203" t="s">
        <v>103</v>
      </c>
      <c r="E7203" t="s">
        <v>145</v>
      </c>
      <c r="F7203" t="s">
        <v>19864</v>
      </c>
      <c r="G7203" t="s">
        <v>134</v>
      </c>
      <c r="H7203" t="s">
        <v>135</v>
      </c>
      <c r="I7203" t="s">
        <v>136</v>
      </c>
      <c r="J7203" t="s">
        <v>137</v>
      </c>
      <c r="K7203" t="s">
        <v>138</v>
      </c>
      <c r="L7203" t="s">
        <v>19865</v>
      </c>
      <c r="M7203" t="s">
        <v>19866</v>
      </c>
      <c r="N7203">
        <v>9.7222221999999997E-2</v>
      </c>
      <c r="O7203">
        <v>0</v>
      </c>
      <c r="P7203">
        <v>6357</v>
      </c>
      <c r="Q7203">
        <v>0</v>
      </c>
      <c r="R7203">
        <v>42</v>
      </c>
      <c r="S7203">
        <v>4</v>
      </c>
      <c r="T7203">
        <v>329</v>
      </c>
      <c r="U7203">
        <v>0</v>
      </c>
      <c r="V7203">
        <v>0</v>
      </c>
      <c r="W7203">
        <v>0</v>
      </c>
      <c r="X7203">
        <v>141.00943838457377</v>
      </c>
      <c r="Y7203">
        <v>0</v>
      </c>
      <c r="Z7203">
        <v>8.6764298922942587</v>
      </c>
      <c r="AA7203">
        <v>4.1494916944607878</v>
      </c>
      <c r="AB7203">
        <v>60.173931696452122</v>
      </c>
      <c r="AC7203">
        <v>0</v>
      </c>
      <c r="AD7203">
        <v>0</v>
      </c>
      <c r="AE7203">
        <v>214.00929166778093</v>
      </c>
    </row>
    <row r="7204" spans="1:31" x14ac:dyDescent="0.3">
      <c r="A7204">
        <v>2692242</v>
      </c>
      <c r="B7204">
        <v>1</v>
      </c>
      <c r="C7204" t="s">
        <v>80</v>
      </c>
      <c r="D7204" t="s">
        <v>105</v>
      </c>
      <c r="E7204" t="s">
        <v>132</v>
      </c>
      <c r="F7204" t="s">
        <v>11421</v>
      </c>
      <c r="G7204" t="s">
        <v>134</v>
      </c>
      <c r="H7204" t="s">
        <v>135</v>
      </c>
      <c r="I7204" t="s">
        <v>136</v>
      </c>
      <c r="J7204" t="s">
        <v>137</v>
      </c>
      <c r="K7204" t="s">
        <v>138</v>
      </c>
      <c r="L7204" t="s">
        <v>19867</v>
      </c>
      <c r="M7204" t="s">
        <v>19868</v>
      </c>
      <c r="N7204">
        <v>0.381111111</v>
      </c>
      <c r="O7204">
        <v>1</v>
      </c>
      <c r="P7204">
        <v>1047</v>
      </c>
      <c r="Q7204">
        <v>4</v>
      </c>
      <c r="R7204">
        <v>120</v>
      </c>
      <c r="S7204">
        <v>18</v>
      </c>
      <c r="T7204">
        <v>105</v>
      </c>
      <c r="U7204">
        <v>4</v>
      </c>
      <c r="V7204">
        <v>0</v>
      </c>
      <c r="W7204">
        <v>0.26811527851131806</v>
      </c>
      <c r="X7204">
        <v>70.576515428515251</v>
      </c>
      <c r="Y7204">
        <v>1.1987912886765619</v>
      </c>
      <c r="Z7204">
        <v>20.269549597836683</v>
      </c>
      <c r="AA7204">
        <v>37.962198434924552</v>
      </c>
      <c r="AB7204">
        <v>29.442429918684514</v>
      </c>
      <c r="AC7204">
        <v>74.629649193642905</v>
      </c>
      <c r="AD7204">
        <v>0</v>
      </c>
      <c r="AE7204">
        <v>234.3472491407918</v>
      </c>
    </row>
    <row r="7205" spans="1:31" x14ac:dyDescent="0.3">
      <c r="A7205">
        <v>2692281</v>
      </c>
      <c r="B7205">
        <v>1</v>
      </c>
      <c r="C7205" t="s">
        <v>80</v>
      </c>
      <c r="D7205" t="s">
        <v>84</v>
      </c>
      <c r="E7205" t="s">
        <v>145</v>
      </c>
      <c r="F7205" t="s">
        <v>19869</v>
      </c>
      <c r="G7205" t="s">
        <v>176</v>
      </c>
      <c r="H7205" t="s">
        <v>135</v>
      </c>
      <c r="I7205" t="s">
        <v>136</v>
      </c>
      <c r="J7205" t="s">
        <v>137</v>
      </c>
      <c r="K7205" t="s">
        <v>138</v>
      </c>
      <c r="L7205" t="s">
        <v>19870</v>
      </c>
      <c r="M7205" t="s">
        <v>7460</v>
      </c>
      <c r="N7205">
        <v>2.2211111109999999</v>
      </c>
      <c r="O7205">
        <v>0</v>
      </c>
      <c r="P7205">
        <v>60</v>
      </c>
      <c r="Q7205">
        <v>0</v>
      </c>
      <c r="R7205">
        <v>7</v>
      </c>
      <c r="S7205">
        <v>0</v>
      </c>
      <c r="T7205">
        <v>6</v>
      </c>
      <c r="U7205">
        <v>0</v>
      </c>
      <c r="V7205">
        <v>0</v>
      </c>
      <c r="W7205">
        <v>0</v>
      </c>
      <c r="X7205">
        <v>25.727474036088598</v>
      </c>
      <c r="Y7205">
        <v>0</v>
      </c>
      <c r="Z7205">
        <v>4.306535579849311</v>
      </c>
      <c r="AA7205">
        <v>0</v>
      </c>
      <c r="AB7205">
        <v>8.3313623527771519</v>
      </c>
      <c r="AC7205">
        <v>0</v>
      </c>
      <c r="AD7205">
        <v>0</v>
      </c>
      <c r="AE7205">
        <v>38.36537196871506</v>
      </c>
    </row>
    <row r="7206" spans="1:31" x14ac:dyDescent="0.3">
      <c r="A7206">
        <v>2692289</v>
      </c>
      <c r="B7206">
        <v>1</v>
      </c>
      <c r="C7206" t="s">
        <v>80</v>
      </c>
      <c r="D7206" t="s">
        <v>100</v>
      </c>
      <c r="E7206" t="s">
        <v>145</v>
      </c>
      <c r="F7206" t="s">
        <v>8981</v>
      </c>
      <c r="G7206" t="s">
        <v>134</v>
      </c>
      <c r="H7206" t="s">
        <v>135</v>
      </c>
      <c r="I7206" t="s">
        <v>136</v>
      </c>
      <c r="J7206" t="s">
        <v>137</v>
      </c>
      <c r="K7206" t="s">
        <v>138</v>
      </c>
      <c r="L7206" t="s">
        <v>19871</v>
      </c>
      <c r="M7206" t="s">
        <v>19872</v>
      </c>
      <c r="N7206">
        <v>0.37055555499999998</v>
      </c>
      <c r="O7206">
        <v>0</v>
      </c>
      <c r="P7206">
        <v>1507</v>
      </c>
      <c r="Q7206">
        <v>0</v>
      </c>
      <c r="R7206">
        <v>132</v>
      </c>
      <c r="S7206">
        <v>3</v>
      </c>
      <c r="T7206">
        <v>182</v>
      </c>
      <c r="U7206">
        <v>0</v>
      </c>
      <c r="V7206">
        <v>1</v>
      </c>
      <c r="W7206">
        <v>0</v>
      </c>
      <c r="X7206">
        <v>118.42501809160967</v>
      </c>
      <c r="Y7206">
        <v>0</v>
      </c>
      <c r="Z7206">
        <v>23.7346978562814</v>
      </c>
      <c r="AA7206">
        <v>30.087413743316091</v>
      </c>
      <c r="AB7206">
        <v>73.15110418256765</v>
      </c>
      <c r="AC7206">
        <v>0</v>
      </c>
      <c r="AD7206">
        <v>3.3720067555407058</v>
      </c>
      <c r="AE7206">
        <v>248.77024062931551</v>
      </c>
    </row>
    <row r="7207" spans="1:31" x14ac:dyDescent="0.3">
      <c r="A7207">
        <v>2692364</v>
      </c>
      <c r="B7207">
        <v>1</v>
      </c>
      <c r="C7207" t="s">
        <v>81</v>
      </c>
      <c r="D7207" t="s">
        <v>113</v>
      </c>
      <c r="E7207" t="s">
        <v>145</v>
      </c>
      <c r="F7207" t="s">
        <v>4556</v>
      </c>
      <c r="G7207" t="s">
        <v>176</v>
      </c>
      <c r="H7207" t="s">
        <v>135</v>
      </c>
      <c r="I7207" t="s">
        <v>136</v>
      </c>
      <c r="J7207" t="s">
        <v>137</v>
      </c>
      <c r="K7207" t="s">
        <v>138</v>
      </c>
      <c r="L7207" t="s">
        <v>19873</v>
      </c>
      <c r="M7207" t="s">
        <v>19874</v>
      </c>
      <c r="N7207">
        <v>0.85388888799999996</v>
      </c>
      <c r="O7207">
        <v>0</v>
      </c>
      <c r="P7207">
        <v>158</v>
      </c>
      <c r="Q7207">
        <v>3</v>
      </c>
      <c r="R7207">
        <v>130</v>
      </c>
      <c r="S7207">
        <v>1</v>
      </c>
      <c r="T7207">
        <v>19</v>
      </c>
      <c r="U7207">
        <v>0</v>
      </c>
      <c r="V7207">
        <v>0</v>
      </c>
      <c r="W7207">
        <v>0</v>
      </c>
      <c r="X7207">
        <v>23.819110439509071</v>
      </c>
      <c r="Y7207">
        <v>2.2656793894960683</v>
      </c>
      <c r="Z7207">
        <v>54.857051217128124</v>
      </c>
      <c r="AA7207">
        <v>4.6824937565400484</v>
      </c>
      <c r="AB7207">
        <v>4.4228431046248602</v>
      </c>
      <c r="AC7207">
        <v>0</v>
      </c>
      <c r="AD7207">
        <v>0</v>
      </c>
      <c r="AE7207">
        <v>90.047177907298178</v>
      </c>
    </row>
    <row r="7208" spans="1:31" x14ac:dyDescent="0.3">
      <c r="A7208">
        <v>2692759</v>
      </c>
      <c r="B7208">
        <v>1</v>
      </c>
      <c r="C7208" t="s">
        <v>81</v>
      </c>
      <c r="D7208" t="s">
        <v>112</v>
      </c>
      <c r="E7208" t="s">
        <v>160</v>
      </c>
      <c r="F7208" t="s">
        <v>6604</v>
      </c>
      <c r="G7208" t="s">
        <v>134</v>
      </c>
      <c r="H7208" t="s">
        <v>135</v>
      </c>
      <c r="I7208" t="s">
        <v>136</v>
      </c>
      <c r="J7208" t="s">
        <v>137</v>
      </c>
      <c r="K7208" t="s">
        <v>138</v>
      </c>
      <c r="L7208" t="s">
        <v>19875</v>
      </c>
      <c r="M7208" t="s">
        <v>19876</v>
      </c>
      <c r="N7208">
        <v>0.53416666599999996</v>
      </c>
      <c r="O7208">
        <v>1</v>
      </c>
      <c r="P7208">
        <v>861</v>
      </c>
      <c r="Q7208">
        <v>104</v>
      </c>
      <c r="R7208">
        <v>152</v>
      </c>
      <c r="S7208">
        <v>10</v>
      </c>
      <c r="T7208">
        <v>104</v>
      </c>
      <c r="U7208">
        <v>0</v>
      </c>
      <c r="V7208">
        <v>1</v>
      </c>
      <c r="W7208">
        <v>0</v>
      </c>
      <c r="X7208">
        <v>86.427687337424686</v>
      </c>
      <c r="Y7208">
        <v>259.16677404570714</v>
      </c>
      <c r="Z7208">
        <v>111.73188913569741</v>
      </c>
      <c r="AA7208">
        <v>16.170064034424996</v>
      </c>
      <c r="AB7208">
        <v>27.165217941590285</v>
      </c>
      <c r="AC7208">
        <v>0</v>
      </c>
      <c r="AD7208">
        <v>9.481556405771391</v>
      </c>
      <c r="AE7208">
        <v>510.14318890061594</v>
      </c>
    </row>
    <row r="7209" spans="1:31" x14ac:dyDescent="0.3">
      <c r="A7209">
        <v>2692779</v>
      </c>
      <c r="B7209">
        <v>1</v>
      </c>
      <c r="C7209" t="s">
        <v>80</v>
      </c>
      <c r="D7209" t="s">
        <v>88</v>
      </c>
      <c r="E7209" t="s">
        <v>244</v>
      </c>
      <c r="F7209" t="s">
        <v>19877</v>
      </c>
      <c r="G7209" t="s">
        <v>346</v>
      </c>
      <c r="H7209" t="s">
        <v>187</v>
      </c>
      <c r="I7209" t="s">
        <v>136</v>
      </c>
      <c r="J7209" t="s">
        <v>137</v>
      </c>
      <c r="K7209" t="s">
        <v>166</v>
      </c>
      <c r="L7209" t="s">
        <v>19878</v>
      </c>
      <c r="M7209" t="s">
        <v>19879</v>
      </c>
      <c r="N7209">
        <v>0.61583333299999998</v>
      </c>
      <c r="O7209">
        <v>0</v>
      </c>
      <c r="P7209">
        <v>36</v>
      </c>
      <c r="Q7209">
        <v>0</v>
      </c>
      <c r="R7209">
        <v>0</v>
      </c>
      <c r="S7209">
        <v>0</v>
      </c>
      <c r="T7209">
        <v>1</v>
      </c>
      <c r="U7209">
        <v>0</v>
      </c>
      <c r="V7209">
        <v>0</v>
      </c>
      <c r="W7209">
        <v>0</v>
      </c>
      <c r="X7209">
        <v>3.1444242072039055</v>
      </c>
      <c r="Y7209">
        <v>0</v>
      </c>
      <c r="Z7209">
        <v>0</v>
      </c>
      <c r="AA7209">
        <v>0</v>
      </c>
      <c r="AB7209">
        <v>0.1158358523189152</v>
      </c>
      <c r="AC7209">
        <v>0</v>
      </c>
      <c r="AD7209">
        <v>0</v>
      </c>
      <c r="AE7209">
        <v>3.2602600595228206</v>
      </c>
    </row>
    <row r="7210" spans="1:31" x14ac:dyDescent="0.3">
      <c r="A7210">
        <v>2692812</v>
      </c>
      <c r="B7210">
        <v>1</v>
      </c>
      <c r="C7210" t="s">
        <v>81</v>
      </c>
      <c r="D7210" t="s">
        <v>128</v>
      </c>
      <c r="E7210" t="s">
        <v>160</v>
      </c>
      <c r="F7210" t="s">
        <v>8378</v>
      </c>
      <c r="G7210" t="s">
        <v>134</v>
      </c>
      <c r="H7210" t="s">
        <v>135</v>
      </c>
      <c r="I7210" t="s">
        <v>136</v>
      </c>
      <c r="J7210" t="s">
        <v>137</v>
      </c>
      <c r="K7210" t="s">
        <v>138</v>
      </c>
      <c r="L7210" t="s">
        <v>19880</v>
      </c>
      <c r="M7210" t="s">
        <v>19881</v>
      </c>
      <c r="N7210">
        <v>0.17972222199999999</v>
      </c>
      <c r="O7210">
        <v>0</v>
      </c>
      <c r="P7210">
        <v>567</v>
      </c>
      <c r="Q7210">
        <v>1</v>
      </c>
      <c r="R7210">
        <v>69</v>
      </c>
      <c r="S7210">
        <v>3</v>
      </c>
      <c r="T7210">
        <v>128</v>
      </c>
      <c r="U7210">
        <v>1</v>
      </c>
      <c r="V7210">
        <v>0</v>
      </c>
      <c r="W7210">
        <v>0</v>
      </c>
      <c r="X7210">
        <v>17.791139703493382</v>
      </c>
      <c r="Y7210">
        <v>3.7075471951767245</v>
      </c>
      <c r="Z7210">
        <v>6.4997820967406259</v>
      </c>
      <c r="AA7210">
        <v>1.3729887476829561</v>
      </c>
      <c r="AB7210">
        <v>12.748681687697893</v>
      </c>
      <c r="AC7210">
        <v>3.7301457083160643</v>
      </c>
      <c r="AD7210">
        <v>0</v>
      </c>
      <c r="AE7210">
        <v>45.850285139107648</v>
      </c>
    </row>
    <row r="7211" spans="1:31" x14ac:dyDescent="0.3">
      <c r="A7211">
        <v>2693790</v>
      </c>
      <c r="B7211">
        <v>1</v>
      </c>
      <c r="C7211" t="s">
        <v>81</v>
      </c>
      <c r="D7211" t="s">
        <v>112</v>
      </c>
      <c r="E7211" t="s">
        <v>145</v>
      </c>
      <c r="F7211" t="s">
        <v>19882</v>
      </c>
      <c r="G7211" t="s">
        <v>134</v>
      </c>
      <c r="H7211" t="s">
        <v>135</v>
      </c>
      <c r="I7211" t="s">
        <v>136</v>
      </c>
      <c r="J7211" t="s">
        <v>137</v>
      </c>
      <c r="K7211" t="s">
        <v>138</v>
      </c>
      <c r="L7211" t="s">
        <v>19883</v>
      </c>
      <c r="M7211" t="s">
        <v>19884</v>
      </c>
      <c r="N7211">
        <v>0.766666666</v>
      </c>
      <c r="O7211">
        <v>5</v>
      </c>
      <c r="P7211">
        <v>2785</v>
      </c>
      <c r="Q7211">
        <v>61</v>
      </c>
      <c r="R7211">
        <v>588</v>
      </c>
      <c r="S7211">
        <v>13</v>
      </c>
      <c r="T7211">
        <v>387</v>
      </c>
      <c r="U7211">
        <v>4</v>
      </c>
      <c r="V7211">
        <v>1</v>
      </c>
      <c r="W7211">
        <v>25.269838271426558</v>
      </c>
      <c r="X7211">
        <v>335.11528899717996</v>
      </c>
      <c r="Y7211">
        <v>89.198131828982426</v>
      </c>
      <c r="Z7211">
        <v>261.94911359258549</v>
      </c>
      <c r="AA7211">
        <v>41.311635060913801</v>
      </c>
      <c r="AB7211">
        <v>159.22378749679075</v>
      </c>
      <c r="AC7211">
        <v>83.193391035632004</v>
      </c>
      <c r="AD7211">
        <v>9.9564249469029953</v>
      </c>
      <c r="AE7211">
        <v>1005.217611230414</v>
      </c>
    </row>
    <row r="7212" spans="1:31" x14ac:dyDescent="0.3">
      <c r="A7212">
        <v>2693860</v>
      </c>
      <c r="B7212">
        <v>1</v>
      </c>
      <c r="C7212" t="s">
        <v>80</v>
      </c>
      <c r="D7212" t="s">
        <v>97</v>
      </c>
      <c r="E7212" t="s">
        <v>160</v>
      </c>
      <c r="F7212" t="s">
        <v>1081</v>
      </c>
      <c r="G7212" t="s">
        <v>134</v>
      </c>
      <c r="H7212" t="s">
        <v>135</v>
      </c>
      <c r="I7212" t="s">
        <v>136</v>
      </c>
      <c r="J7212" t="s">
        <v>137</v>
      </c>
      <c r="K7212" t="s">
        <v>138</v>
      </c>
      <c r="L7212" t="s">
        <v>19885</v>
      </c>
      <c r="M7212" t="s">
        <v>19886</v>
      </c>
      <c r="N7212">
        <v>0.56805555500000005</v>
      </c>
      <c r="O7212">
        <v>8</v>
      </c>
      <c r="P7212">
        <v>822</v>
      </c>
      <c r="Q7212">
        <v>10</v>
      </c>
      <c r="R7212">
        <v>361</v>
      </c>
      <c r="S7212">
        <v>15</v>
      </c>
      <c r="T7212">
        <v>196</v>
      </c>
      <c r="U7212">
        <v>1</v>
      </c>
      <c r="V7212">
        <v>2</v>
      </c>
      <c r="W7212">
        <v>34.311902322284958</v>
      </c>
      <c r="X7212">
        <v>161.61294060859331</v>
      </c>
      <c r="Y7212">
        <v>20.772275364371424</v>
      </c>
      <c r="Z7212">
        <v>103.32589410850107</v>
      </c>
      <c r="AA7212">
        <v>71.473265559607938</v>
      </c>
      <c r="AB7212">
        <v>127.67251686157397</v>
      </c>
      <c r="AC7212">
        <v>36.794846709636225</v>
      </c>
      <c r="AD7212">
        <v>7.1904096711068552</v>
      </c>
      <c r="AE7212">
        <v>563.15405120567573</v>
      </c>
    </row>
    <row r="7213" spans="1:31" x14ac:dyDescent="0.3">
      <c r="A7213">
        <v>2693910</v>
      </c>
      <c r="B7213">
        <v>1</v>
      </c>
      <c r="C7213" t="s">
        <v>81</v>
      </c>
      <c r="D7213" t="s">
        <v>121</v>
      </c>
      <c r="E7213" t="s">
        <v>132</v>
      </c>
      <c r="F7213" t="s">
        <v>6722</v>
      </c>
      <c r="G7213" t="s">
        <v>134</v>
      </c>
      <c r="H7213" t="s">
        <v>135</v>
      </c>
      <c r="I7213" t="s">
        <v>136</v>
      </c>
      <c r="J7213" t="s">
        <v>137</v>
      </c>
      <c r="K7213" t="s">
        <v>138</v>
      </c>
      <c r="L7213" t="s">
        <v>19887</v>
      </c>
      <c r="M7213" t="s">
        <v>19888</v>
      </c>
      <c r="N7213">
        <v>0.29888888800000002</v>
      </c>
      <c r="O7213">
        <v>7</v>
      </c>
      <c r="P7213">
        <v>1595</v>
      </c>
      <c r="Q7213">
        <v>10</v>
      </c>
      <c r="R7213">
        <v>77</v>
      </c>
      <c r="S7213">
        <v>5</v>
      </c>
      <c r="T7213">
        <v>63</v>
      </c>
      <c r="U7213">
        <v>0</v>
      </c>
      <c r="V7213">
        <v>0</v>
      </c>
      <c r="W7213">
        <v>0.42465375829333329</v>
      </c>
      <c r="X7213">
        <v>55.690528682450136</v>
      </c>
      <c r="Y7213">
        <v>6.2643087503948562</v>
      </c>
      <c r="Z7213">
        <v>9.2691629577869552</v>
      </c>
      <c r="AA7213">
        <v>1.6930897075971112</v>
      </c>
      <c r="AB7213">
        <v>11.2093484259258</v>
      </c>
      <c r="AC7213">
        <v>0</v>
      </c>
      <c r="AD7213">
        <v>0</v>
      </c>
      <c r="AE7213">
        <v>84.551092282448181</v>
      </c>
    </row>
    <row r="7214" spans="1:31" x14ac:dyDescent="0.3">
      <c r="A7214">
        <v>2693926</v>
      </c>
      <c r="B7214">
        <v>1</v>
      </c>
      <c r="C7214" t="s">
        <v>81</v>
      </c>
      <c r="D7214" t="s">
        <v>120</v>
      </c>
      <c r="E7214" t="s">
        <v>132</v>
      </c>
      <c r="F7214" t="s">
        <v>19889</v>
      </c>
      <c r="G7214" t="s">
        <v>134</v>
      </c>
      <c r="H7214" t="s">
        <v>135</v>
      </c>
      <c r="I7214" t="s">
        <v>136</v>
      </c>
      <c r="J7214" t="s">
        <v>137</v>
      </c>
      <c r="K7214" t="s">
        <v>138</v>
      </c>
      <c r="L7214" t="s">
        <v>19890</v>
      </c>
      <c r="M7214" t="s">
        <v>19891</v>
      </c>
      <c r="N7214">
        <v>0.41722222199999998</v>
      </c>
      <c r="O7214">
        <v>0</v>
      </c>
      <c r="P7214">
        <v>306</v>
      </c>
      <c r="Q7214">
        <v>5</v>
      </c>
      <c r="R7214">
        <v>26</v>
      </c>
      <c r="S7214">
        <v>0</v>
      </c>
      <c r="T7214">
        <v>30</v>
      </c>
      <c r="U7214">
        <v>0</v>
      </c>
      <c r="V7214">
        <v>0</v>
      </c>
      <c r="W7214">
        <v>0</v>
      </c>
      <c r="X7214">
        <v>18.214941349500226</v>
      </c>
      <c r="Y7214">
        <v>6.7872629635559614</v>
      </c>
      <c r="Z7214">
        <v>4.7915635899072679</v>
      </c>
      <c r="AA7214">
        <v>0</v>
      </c>
      <c r="AB7214">
        <v>7.5369889627530764</v>
      </c>
      <c r="AC7214">
        <v>0</v>
      </c>
      <c r="AD7214">
        <v>0</v>
      </c>
      <c r="AE7214">
        <v>37.330756865716531</v>
      </c>
    </row>
    <row r="7215" spans="1:31" x14ac:dyDescent="0.3">
      <c r="A7215">
        <v>2693984</v>
      </c>
      <c r="B7215">
        <v>1</v>
      </c>
      <c r="C7215" t="s">
        <v>80</v>
      </c>
      <c r="D7215" t="s">
        <v>97</v>
      </c>
      <c r="E7215" t="s">
        <v>145</v>
      </c>
      <c r="F7215" t="s">
        <v>19892</v>
      </c>
      <c r="G7215" t="s">
        <v>134</v>
      </c>
      <c r="H7215" t="s">
        <v>135</v>
      </c>
      <c r="I7215" t="s">
        <v>136</v>
      </c>
      <c r="J7215" t="s">
        <v>137</v>
      </c>
      <c r="K7215" t="s">
        <v>138</v>
      </c>
      <c r="L7215" t="s">
        <v>19893</v>
      </c>
      <c r="M7215" t="s">
        <v>19894</v>
      </c>
      <c r="N7215">
        <v>0.89805555500000001</v>
      </c>
      <c r="O7215">
        <v>0</v>
      </c>
      <c r="P7215">
        <v>2375</v>
      </c>
      <c r="Q7215">
        <v>0</v>
      </c>
      <c r="R7215">
        <v>8</v>
      </c>
      <c r="S7215">
        <v>1</v>
      </c>
      <c r="T7215">
        <v>295</v>
      </c>
      <c r="U7215">
        <v>0</v>
      </c>
      <c r="V7215">
        <v>0</v>
      </c>
      <c r="W7215">
        <v>0</v>
      </c>
      <c r="X7215">
        <v>477.9308681423646</v>
      </c>
      <c r="Y7215">
        <v>0</v>
      </c>
      <c r="Z7215">
        <v>2.2985761545616659</v>
      </c>
      <c r="AA7215">
        <v>18.731194977489061</v>
      </c>
      <c r="AB7215">
        <v>359.99308989157765</v>
      </c>
      <c r="AC7215">
        <v>0</v>
      </c>
      <c r="AD7215">
        <v>0</v>
      </c>
      <c r="AE7215">
        <v>858.95372916599297</v>
      </c>
    </row>
    <row r="7216" spans="1:31" x14ac:dyDescent="0.3">
      <c r="A7216">
        <v>2694014</v>
      </c>
      <c r="B7216">
        <v>1</v>
      </c>
      <c r="C7216" t="s">
        <v>80</v>
      </c>
      <c r="D7216" t="s">
        <v>93</v>
      </c>
      <c r="E7216" t="s">
        <v>145</v>
      </c>
      <c r="F7216" t="s">
        <v>19895</v>
      </c>
      <c r="G7216" t="s">
        <v>232</v>
      </c>
      <c r="H7216" t="s">
        <v>135</v>
      </c>
      <c r="I7216" t="s">
        <v>136</v>
      </c>
      <c r="J7216" t="s">
        <v>137</v>
      </c>
      <c r="K7216" t="s">
        <v>138</v>
      </c>
      <c r="L7216" t="s">
        <v>19896</v>
      </c>
      <c r="M7216" t="s">
        <v>10943</v>
      </c>
      <c r="N7216">
        <v>0.35027777700000001</v>
      </c>
      <c r="O7216">
        <v>0</v>
      </c>
      <c r="P7216">
        <v>80</v>
      </c>
      <c r="Q7216">
        <v>0</v>
      </c>
      <c r="R7216">
        <v>15</v>
      </c>
      <c r="S7216">
        <v>0</v>
      </c>
      <c r="T7216">
        <v>7</v>
      </c>
      <c r="U7216">
        <v>0</v>
      </c>
      <c r="V7216">
        <v>0</v>
      </c>
      <c r="W7216">
        <v>0</v>
      </c>
      <c r="X7216">
        <v>3.847260896898848</v>
      </c>
      <c r="Y7216">
        <v>0</v>
      </c>
      <c r="Z7216">
        <v>20.084890006129015</v>
      </c>
      <c r="AA7216">
        <v>0</v>
      </c>
      <c r="AB7216">
        <v>1.9498921491125745</v>
      </c>
      <c r="AC7216">
        <v>0</v>
      </c>
      <c r="AD7216">
        <v>0</v>
      </c>
      <c r="AE7216">
        <v>25.882043052140439</v>
      </c>
    </row>
    <row r="7217" spans="1:31" x14ac:dyDescent="0.3">
      <c r="A7217">
        <v>2694069</v>
      </c>
      <c r="B7217">
        <v>1</v>
      </c>
      <c r="C7217" t="s">
        <v>80</v>
      </c>
      <c r="D7217" t="s">
        <v>104</v>
      </c>
      <c r="E7217" t="s">
        <v>145</v>
      </c>
      <c r="F7217" t="s">
        <v>19897</v>
      </c>
      <c r="G7217" t="s">
        <v>134</v>
      </c>
      <c r="H7217" t="s">
        <v>135</v>
      </c>
      <c r="I7217" t="s">
        <v>136</v>
      </c>
      <c r="J7217" t="s">
        <v>137</v>
      </c>
      <c r="K7217" t="s">
        <v>138</v>
      </c>
      <c r="L7217" t="s">
        <v>19898</v>
      </c>
      <c r="M7217" t="s">
        <v>19899</v>
      </c>
      <c r="N7217">
        <v>0.158611111</v>
      </c>
      <c r="O7217">
        <v>3</v>
      </c>
      <c r="P7217">
        <v>226</v>
      </c>
      <c r="Q7217">
        <v>16</v>
      </c>
      <c r="R7217">
        <v>205</v>
      </c>
      <c r="S7217">
        <v>3</v>
      </c>
      <c r="T7217">
        <v>72</v>
      </c>
      <c r="U7217">
        <v>3</v>
      </c>
      <c r="V7217">
        <v>0</v>
      </c>
      <c r="W7217">
        <v>2.6296998645660219</v>
      </c>
      <c r="X7217">
        <v>11.912577689915974</v>
      </c>
      <c r="Y7217">
        <v>1.9393639711239734</v>
      </c>
      <c r="Z7217">
        <v>10.715701151962767</v>
      </c>
      <c r="AA7217">
        <v>1.3318035388760761</v>
      </c>
      <c r="AB7217">
        <v>12.775130329333114</v>
      </c>
      <c r="AC7217">
        <v>71.291554576940641</v>
      </c>
      <c r="AD7217">
        <v>0</v>
      </c>
      <c r="AE7217">
        <v>112.59583112271856</v>
      </c>
    </row>
    <row r="7218" spans="1:31" x14ac:dyDescent="0.3">
      <c r="A7218">
        <v>2694692</v>
      </c>
      <c r="B7218">
        <v>1</v>
      </c>
      <c r="C7218" t="s">
        <v>81</v>
      </c>
      <c r="D7218" t="s">
        <v>112</v>
      </c>
      <c r="E7218" t="s">
        <v>160</v>
      </c>
      <c r="F7218" t="s">
        <v>19900</v>
      </c>
      <c r="G7218" t="s">
        <v>165</v>
      </c>
      <c r="H7218" t="s">
        <v>135</v>
      </c>
      <c r="I7218" t="s">
        <v>136</v>
      </c>
      <c r="J7218" t="s">
        <v>137</v>
      </c>
      <c r="K7218" t="s">
        <v>166</v>
      </c>
      <c r="L7218" t="s">
        <v>19901</v>
      </c>
      <c r="M7218" t="s">
        <v>19902</v>
      </c>
      <c r="N7218">
        <v>3.997222222</v>
      </c>
      <c r="O7218">
        <v>0</v>
      </c>
      <c r="P7218">
        <v>4635</v>
      </c>
      <c r="Q7218">
        <v>0</v>
      </c>
      <c r="R7218">
        <v>78</v>
      </c>
      <c r="S7218">
        <v>1</v>
      </c>
      <c r="T7218">
        <v>509</v>
      </c>
      <c r="U7218">
        <v>0</v>
      </c>
      <c r="V7218">
        <v>0</v>
      </c>
      <c r="W7218">
        <v>0</v>
      </c>
      <c r="X7218">
        <v>2564.2400367868468</v>
      </c>
      <c r="Y7218">
        <v>0</v>
      </c>
      <c r="Z7218">
        <v>21.375150475369981</v>
      </c>
      <c r="AA7218">
        <v>745.85834653720576</v>
      </c>
      <c r="AB7218">
        <v>1784.5241222081982</v>
      </c>
      <c r="AC7218">
        <v>0</v>
      </c>
      <c r="AD7218">
        <v>0</v>
      </c>
      <c r="AE7218">
        <v>5115.9976560076211</v>
      </c>
    </row>
    <row r="7219" spans="1:31" x14ac:dyDescent="0.3">
      <c r="A7219">
        <v>2694759</v>
      </c>
      <c r="B7219">
        <v>1</v>
      </c>
      <c r="C7219" t="s">
        <v>81</v>
      </c>
      <c r="D7219" t="s">
        <v>123</v>
      </c>
      <c r="E7219" t="s">
        <v>145</v>
      </c>
      <c r="F7219" t="s">
        <v>19093</v>
      </c>
      <c r="G7219" t="s">
        <v>134</v>
      </c>
      <c r="H7219" t="s">
        <v>135</v>
      </c>
      <c r="I7219" t="s">
        <v>136</v>
      </c>
      <c r="J7219" t="s">
        <v>137</v>
      </c>
      <c r="K7219" t="s">
        <v>138</v>
      </c>
      <c r="L7219" t="s">
        <v>19903</v>
      </c>
      <c r="M7219" t="s">
        <v>19904</v>
      </c>
      <c r="N7219">
        <v>0.72944444399999997</v>
      </c>
      <c r="O7219">
        <v>0</v>
      </c>
      <c r="P7219">
        <v>3</v>
      </c>
      <c r="Q7219">
        <v>0</v>
      </c>
      <c r="R7219">
        <v>0</v>
      </c>
      <c r="S7219">
        <v>0</v>
      </c>
      <c r="T7219">
        <v>344</v>
      </c>
      <c r="U7219">
        <v>0</v>
      </c>
      <c r="V7219">
        <v>17</v>
      </c>
      <c r="W7219">
        <v>0</v>
      </c>
      <c r="X7219">
        <v>0.16871852369172449</v>
      </c>
      <c r="Y7219">
        <v>0</v>
      </c>
      <c r="Z7219">
        <v>0</v>
      </c>
      <c r="AA7219">
        <v>0</v>
      </c>
      <c r="AB7219">
        <v>278.89913031115634</v>
      </c>
      <c r="AC7219">
        <v>0</v>
      </c>
      <c r="AD7219">
        <v>278.23246317082709</v>
      </c>
      <c r="AE7219">
        <v>557.3003120056751</v>
      </c>
    </row>
    <row r="7220" spans="1:31" x14ac:dyDescent="0.3">
      <c r="A7220">
        <v>2694813</v>
      </c>
      <c r="B7220">
        <v>1</v>
      </c>
      <c r="C7220" t="s">
        <v>80</v>
      </c>
      <c r="D7220" t="s">
        <v>104</v>
      </c>
      <c r="E7220" t="s">
        <v>160</v>
      </c>
      <c r="F7220" t="s">
        <v>19905</v>
      </c>
      <c r="G7220" t="s">
        <v>134</v>
      </c>
      <c r="H7220" t="s">
        <v>135</v>
      </c>
      <c r="I7220" t="s">
        <v>136</v>
      </c>
      <c r="J7220" t="s">
        <v>137</v>
      </c>
      <c r="K7220" t="s">
        <v>138</v>
      </c>
      <c r="L7220" t="s">
        <v>19906</v>
      </c>
      <c r="M7220" t="s">
        <v>19907</v>
      </c>
      <c r="N7220">
        <v>1.931944444</v>
      </c>
      <c r="O7220">
        <v>47</v>
      </c>
      <c r="P7220">
        <v>1323</v>
      </c>
      <c r="Q7220">
        <v>291</v>
      </c>
      <c r="R7220">
        <v>479</v>
      </c>
      <c r="S7220">
        <v>125</v>
      </c>
      <c r="T7220">
        <v>364</v>
      </c>
      <c r="U7220">
        <v>19</v>
      </c>
      <c r="V7220">
        <v>0</v>
      </c>
      <c r="W7220">
        <v>40.181392293319604</v>
      </c>
      <c r="X7220">
        <v>472.29061760084943</v>
      </c>
      <c r="Y7220">
        <v>1433.2361072155436</v>
      </c>
      <c r="Z7220">
        <v>489.75688667849914</v>
      </c>
      <c r="AA7220">
        <v>1450.2036956158402</v>
      </c>
      <c r="AB7220">
        <v>333.01778455733694</v>
      </c>
      <c r="AC7220">
        <v>2909.6168756445895</v>
      </c>
      <c r="AD7220">
        <v>0</v>
      </c>
      <c r="AE7220">
        <v>7128.3033596059786</v>
      </c>
    </row>
    <row r="7221" spans="1:31" x14ac:dyDescent="0.3">
      <c r="A7221">
        <v>2694848</v>
      </c>
      <c r="B7221">
        <v>1</v>
      </c>
      <c r="C7221" t="s">
        <v>81</v>
      </c>
      <c r="D7221" t="s">
        <v>125</v>
      </c>
      <c r="E7221" t="s">
        <v>132</v>
      </c>
      <c r="F7221" t="s">
        <v>19908</v>
      </c>
      <c r="G7221" t="s">
        <v>134</v>
      </c>
      <c r="H7221" t="s">
        <v>135</v>
      </c>
      <c r="I7221" t="s">
        <v>136</v>
      </c>
      <c r="J7221" t="s">
        <v>137</v>
      </c>
      <c r="K7221" t="s">
        <v>138</v>
      </c>
      <c r="L7221" t="s">
        <v>1703</v>
      </c>
      <c r="M7221" t="s">
        <v>19909</v>
      </c>
      <c r="N7221">
        <v>1.2524999999999999</v>
      </c>
      <c r="O7221">
        <v>1</v>
      </c>
      <c r="P7221">
        <v>437</v>
      </c>
      <c r="Q7221">
        <v>25</v>
      </c>
      <c r="R7221">
        <v>57</v>
      </c>
      <c r="S7221">
        <v>0</v>
      </c>
      <c r="T7221">
        <v>46</v>
      </c>
      <c r="U7221">
        <v>0</v>
      </c>
      <c r="V7221">
        <v>0</v>
      </c>
      <c r="W7221">
        <v>0.23256311098249999</v>
      </c>
      <c r="X7221">
        <v>91.582688991219527</v>
      </c>
      <c r="Y7221">
        <v>118.75517350515882</v>
      </c>
      <c r="Z7221">
        <v>25.402530004243062</v>
      </c>
      <c r="AA7221">
        <v>0</v>
      </c>
      <c r="AB7221">
        <v>39.806048155452629</v>
      </c>
      <c r="AC7221">
        <v>0</v>
      </c>
      <c r="AD7221">
        <v>0</v>
      </c>
      <c r="AE7221">
        <v>275.77900376705657</v>
      </c>
    </row>
    <row r="7222" spans="1:31" x14ac:dyDescent="0.3">
      <c r="A7222">
        <v>2694887</v>
      </c>
      <c r="B7222">
        <v>1</v>
      </c>
      <c r="C7222" t="s">
        <v>80</v>
      </c>
      <c r="D7222" t="s">
        <v>84</v>
      </c>
      <c r="E7222" t="s">
        <v>244</v>
      </c>
      <c r="F7222" t="s">
        <v>19910</v>
      </c>
      <c r="G7222" t="s">
        <v>409</v>
      </c>
      <c r="H7222" t="s">
        <v>187</v>
      </c>
      <c r="I7222" t="s">
        <v>136</v>
      </c>
      <c r="J7222" t="s">
        <v>137</v>
      </c>
      <c r="K7222" t="s">
        <v>138</v>
      </c>
      <c r="L7222" t="s">
        <v>19911</v>
      </c>
      <c r="M7222" t="s">
        <v>19912</v>
      </c>
      <c r="N7222">
        <v>0.83472222200000001</v>
      </c>
      <c r="O7222">
        <v>0</v>
      </c>
      <c r="P7222">
        <v>728</v>
      </c>
      <c r="Q7222">
        <v>0</v>
      </c>
      <c r="R7222">
        <v>0</v>
      </c>
      <c r="S7222">
        <v>0</v>
      </c>
      <c r="T7222">
        <v>26</v>
      </c>
      <c r="U7222">
        <v>0</v>
      </c>
      <c r="V7222">
        <v>0</v>
      </c>
      <c r="W7222">
        <v>0</v>
      </c>
      <c r="X7222">
        <v>99.863532604580527</v>
      </c>
      <c r="Y7222">
        <v>0</v>
      </c>
      <c r="Z7222">
        <v>0</v>
      </c>
      <c r="AA7222">
        <v>0</v>
      </c>
      <c r="AB7222">
        <v>29.786211652835565</v>
      </c>
      <c r="AC7222">
        <v>0</v>
      </c>
      <c r="AD7222">
        <v>0</v>
      </c>
      <c r="AE7222">
        <v>129.6497442574161</v>
      </c>
    </row>
    <row r="7223" spans="1:31" x14ac:dyDescent="0.3">
      <c r="A7223">
        <v>2694993</v>
      </c>
      <c r="B7223">
        <v>1</v>
      </c>
      <c r="C7223" t="s">
        <v>80</v>
      </c>
      <c r="D7223" t="s">
        <v>84</v>
      </c>
      <c r="E7223" t="s">
        <v>141</v>
      </c>
      <c r="F7223" t="s">
        <v>19913</v>
      </c>
      <c r="G7223" t="s">
        <v>442</v>
      </c>
      <c r="H7223" t="s">
        <v>135</v>
      </c>
      <c r="I7223" t="s">
        <v>136</v>
      </c>
      <c r="J7223" t="s">
        <v>137</v>
      </c>
      <c r="K7223" t="s">
        <v>166</v>
      </c>
      <c r="L7223" t="s">
        <v>7916</v>
      </c>
      <c r="M7223" t="s">
        <v>19914</v>
      </c>
      <c r="N7223">
        <v>0.13527777699999999</v>
      </c>
      <c r="O7223">
        <v>0</v>
      </c>
      <c r="P7223">
        <v>2000</v>
      </c>
      <c r="Q7223">
        <v>0</v>
      </c>
      <c r="R7223">
        <v>0</v>
      </c>
      <c r="S7223">
        <v>1</v>
      </c>
      <c r="T7223">
        <v>126</v>
      </c>
      <c r="U7223">
        <v>0</v>
      </c>
      <c r="V7223">
        <v>0</v>
      </c>
      <c r="W7223">
        <v>0</v>
      </c>
      <c r="X7223">
        <v>44.877142001836233</v>
      </c>
      <c r="Y7223">
        <v>0</v>
      </c>
      <c r="Z7223">
        <v>0</v>
      </c>
      <c r="AA7223">
        <v>35.165604358650903</v>
      </c>
      <c r="AB7223">
        <v>8.158364939402281</v>
      </c>
      <c r="AC7223">
        <v>0</v>
      </c>
      <c r="AD7223">
        <v>0</v>
      </c>
      <c r="AE7223">
        <v>88.201111299889419</v>
      </c>
    </row>
    <row r="7224" spans="1:31" x14ac:dyDescent="0.3">
      <c r="A7224">
        <v>2695329</v>
      </c>
      <c r="B7224">
        <v>1</v>
      </c>
      <c r="C7224" t="s">
        <v>80</v>
      </c>
      <c r="D7224" t="s">
        <v>100</v>
      </c>
      <c r="E7224" t="s">
        <v>160</v>
      </c>
      <c r="F7224" t="s">
        <v>19915</v>
      </c>
      <c r="G7224" t="s">
        <v>134</v>
      </c>
      <c r="H7224" t="s">
        <v>135</v>
      </c>
      <c r="I7224" t="s">
        <v>136</v>
      </c>
      <c r="J7224" t="s">
        <v>137</v>
      </c>
      <c r="K7224" t="s">
        <v>138</v>
      </c>
      <c r="L7224" t="s">
        <v>19916</v>
      </c>
      <c r="M7224" t="s">
        <v>19917</v>
      </c>
      <c r="N7224">
        <v>0.36027777700000002</v>
      </c>
      <c r="O7224">
        <v>0</v>
      </c>
      <c r="P7224">
        <v>1773</v>
      </c>
      <c r="Q7224">
        <v>0</v>
      </c>
      <c r="R7224">
        <v>12</v>
      </c>
      <c r="S7224">
        <v>1</v>
      </c>
      <c r="T7224">
        <v>108</v>
      </c>
      <c r="U7224">
        <v>0</v>
      </c>
      <c r="V7224">
        <v>0</v>
      </c>
      <c r="W7224">
        <v>0</v>
      </c>
      <c r="X7224">
        <v>78.733192689010025</v>
      </c>
      <c r="Y7224">
        <v>0</v>
      </c>
      <c r="Z7224">
        <v>7.0378944736690912</v>
      </c>
      <c r="AA7224">
        <v>2.3099734452257539</v>
      </c>
      <c r="AB7224">
        <v>49.157786096242667</v>
      </c>
      <c r="AC7224">
        <v>0</v>
      </c>
      <c r="AD7224">
        <v>0</v>
      </c>
      <c r="AE7224">
        <v>137.23884670414753</v>
      </c>
    </row>
    <row r="7225" spans="1:31" x14ac:dyDescent="0.3">
      <c r="A7225">
        <v>2695373</v>
      </c>
      <c r="B7225">
        <v>1</v>
      </c>
      <c r="C7225" t="s">
        <v>80</v>
      </c>
      <c r="D7225" t="s">
        <v>92</v>
      </c>
      <c r="E7225" t="s">
        <v>132</v>
      </c>
      <c r="F7225" t="s">
        <v>7885</v>
      </c>
      <c r="G7225" t="s">
        <v>134</v>
      </c>
      <c r="H7225" t="s">
        <v>135</v>
      </c>
      <c r="I7225" t="s">
        <v>136</v>
      </c>
      <c r="J7225" t="s">
        <v>137</v>
      </c>
      <c r="K7225" t="s">
        <v>138</v>
      </c>
      <c r="L7225" t="s">
        <v>19918</v>
      </c>
      <c r="M7225" t="s">
        <v>19919</v>
      </c>
      <c r="N7225">
        <v>0.77916666599999995</v>
      </c>
      <c r="O7225">
        <v>5</v>
      </c>
      <c r="P7225">
        <v>1791</v>
      </c>
      <c r="Q7225">
        <v>1</v>
      </c>
      <c r="R7225">
        <v>0</v>
      </c>
      <c r="S7225">
        <v>4</v>
      </c>
      <c r="T7225">
        <v>17</v>
      </c>
      <c r="U7225">
        <v>0</v>
      </c>
      <c r="V7225">
        <v>0</v>
      </c>
      <c r="W7225">
        <v>7.1698046112949152</v>
      </c>
      <c r="X7225">
        <v>188.73385305267459</v>
      </c>
      <c r="Y7225">
        <v>1.359351786449555</v>
      </c>
      <c r="Z7225">
        <v>0</v>
      </c>
      <c r="AA7225">
        <v>19.87534329319892</v>
      </c>
      <c r="AB7225">
        <v>15.241484000020218</v>
      </c>
      <c r="AC7225">
        <v>0</v>
      </c>
      <c r="AD7225">
        <v>0</v>
      </c>
      <c r="AE7225">
        <v>232.37983674363821</v>
      </c>
    </row>
    <row r="7226" spans="1:31" x14ac:dyDescent="0.3">
      <c r="A7226">
        <v>2695428</v>
      </c>
      <c r="B7226">
        <v>1</v>
      </c>
      <c r="C7226" t="s">
        <v>80</v>
      </c>
      <c r="D7226" t="s">
        <v>95</v>
      </c>
      <c r="E7226" t="s">
        <v>141</v>
      </c>
      <c r="F7226" t="s">
        <v>523</v>
      </c>
      <c r="G7226" t="s">
        <v>134</v>
      </c>
      <c r="H7226" t="s">
        <v>135</v>
      </c>
      <c r="I7226" t="s">
        <v>136</v>
      </c>
      <c r="J7226" t="s">
        <v>137</v>
      </c>
      <c r="K7226" t="s">
        <v>138</v>
      </c>
      <c r="L7226" t="s">
        <v>19920</v>
      </c>
      <c r="M7226" t="s">
        <v>19921</v>
      </c>
      <c r="N7226">
        <v>0.18777777700000001</v>
      </c>
      <c r="O7226">
        <v>4</v>
      </c>
      <c r="P7226">
        <v>2254</v>
      </c>
      <c r="Q7226">
        <v>7</v>
      </c>
      <c r="R7226">
        <v>85</v>
      </c>
      <c r="S7226">
        <v>40</v>
      </c>
      <c r="T7226">
        <v>235</v>
      </c>
      <c r="U7226">
        <v>8</v>
      </c>
      <c r="V7226">
        <v>2</v>
      </c>
      <c r="W7226">
        <v>0.25966531485814498</v>
      </c>
      <c r="X7226">
        <v>74.529316836468922</v>
      </c>
      <c r="Y7226">
        <v>14.701544811004446</v>
      </c>
      <c r="Z7226">
        <v>5.5708945943430175</v>
      </c>
      <c r="AA7226">
        <v>93.629542194913626</v>
      </c>
      <c r="AB7226">
        <v>59.468699543600813</v>
      </c>
      <c r="AC7226">
        <v>18.431804361540966</v>
      </c>
      <c r="AD7226">
        <v>34.300922275564268</v>
      </c>
      <c r="AE7226">
        <v>300.89238993229418</v>
      </c>
    </row>
    <row r="7227" spans="1:31" x14ac:dyDescent="0.3">
      <c r="A7227">
        <v>2695443</v>
      </c>
      <c r="B7227">
        <v>1</v>
      </c>
      <c r="C7227" t="s">
        <v>80</v>
      </c>
      <c r="D7227" t="s">
        <v>100</v>
      </c>
      <c r="E7227" t="s">
        <v>132</v>
      </c>
      <c r="F7227" t="s">
        <v>19922</v>
      </c>
      <c r="G7227" t="s">
        <v>134</v>
      </c>
      <c r="H7227" t="s">
        <v>135</v>
      </c>
      <c r="I7227" t="s">
        <v>136</v>
      </c>
      <c r="J7227" t="s">
        <v>137</v>
      </c>
      <c r="K7227" t="s">
        <v>138</v>
      </c>
      <c r="L7227" t="s">
        <v>19923</v>
      </c>
      <c r="M7227" t="s">
        <v>19924</v>
      </c>
      <c r="N7227">
        <v>0.43694444399999999</v>
      </c>
      <c r="O7227">
        <v>0</v>
      </c>
      <c r="P7227">
        <v>845</v>
      </c>
      <c r="Q7227">
        <v>2</v>
      </c>
      <c r="R7227">
        <v>121</v>
      </c>
      <c r="S7227">
        <v>0</v>
      </c>
      <c r="T7227">
        <v>139</v>
      </c>
      <c r="U7227">
        <v>0</v>
      </c>
      <c r="V7227">
        <v>1</v>
      </c>
      <c r="W7227">
        <v>0</v>
      </c>
      <c r="X7227">
        <v>89.241225659018994</v>
      </c>
      <c r="Y7227">
        <v>9.4102050275618634</v>
      </c>
      <c r="Z7227">
        <v>41.29336835229438</v>
      </c>
      <c r="AA7227">
        <v>0</v>
      </c>
      <c r="AB7227">
        <v>77.786303908128502</v>
      </c>
      <c r="AC7227">
        <v>0</v>
      </c>
      <c r="AD7227">
        <v>14.983093638660336</v>
      </c>
      <c r="AE7227">
        <v>232.71419658566407</v>
      </c>
    </row>
    <row r="7228" spans="1:31" x14ac:dyDescent="0.3">
      <c r="A7228">
        <v>2695444</v>
      </c>
      <c r="B7228">
        <v>1</v>
      </c>
      <c r="C7228" t="s">
        <v>80</v>
      </c>
      <c r="D7228" t="s">
        <v>107</v>
      </c>
      <c r="E7228" t="s">
        <v>160</v>
      </c>
      <c r="F7228" t="s">
        <v>11342</v>
      </c>
      <c r="G7228" t="s">
        <v>134</v>
      </c>
      <c r="H7228" t="s">
        <v>135</v>
      </c>
      <c r="I7228" t="s">
        <v>136</v>
      </c>
      <c r="J7228" t="s">
        <v>137</v>
      </c>
      <c r="K7228" t="s">
        <v>138</v>
      </c>
      <c r="L7228" t="s">
        <v>19925</v>
      </c>
      <c r="M7228" t="s">
        <v>19926</v>
      </c>
      <c r="N7228">
        <v>0.38666666599999999</v>
      </c>
      <c r="O7228">
        <v>8</v>
      </c>
      <c r="P7228">
        <v>6060</v>
      </c>
      <c r="Q7228">
        <v>22</v>
      </c>
      <c r="R7228">
        <v>91</v>
      </c>
      <c r="S7228">
        <v>26</v>
      </c>
      <c r="T7228">
        <v>338</v>
      </c>
      <c r="U7228">
        <v>0</v>
      </c>
      <c r="V7228">
        <v>9</v>
      </c>
      <c r="W7228">
        <v>31.559551676221663</v>
      </c>
      <c r="X7228">
        <v>308.6107752996262</v>
      </c>
      <c r="Y7228">
        <v>9.5953083514175805</v>
      </c>
      <c r="Z7228">
        <v>46.72698360015842</v>
      </c>
      <c r="AA7228">
        <v>110.88741731572597</v>
      </c>
      <c r="AB7228">
        <v>146.75432597901974</v>
      </c>
      <c r="AC7228">
        <v>0</v>
      </c>
      <c r="AD7228">
        <v>12.947711396417619</v>
      </c>
      <c r="AE7228">
        <v>667.08207361858717</v>
      </c>
    </row>
    <row r="7229" spans="1:31" x14ac:dyDescent="0.3">
      <c r="A7229">
        <v>2695642</v>
      </c>
      <c r="B7229">
        <v>1</v>
      </c>
      <c r="C7229" t="s">
        <v>80</v>
      </c>
      <c r="D7229" t="s">
        <v>93</v>
      </c>
      <c r="E7229" t="s">
        <v>160</v>
      </c>
      <c r="F7229" t="s">
        <v>8188</v>
      </c>
      <c r="G7229" t="s">
        <v>4865</v>
      </c>
      <c r="H7229" t="s">
        <v>135</v>
      </c>
      <c r="I7229" t="s">
        <v>136</v>
      </c>
      <c r="J7229" t="s">
        <v>3</v>
      </c>
      <c r="K7229" t="s">
        <v>138</v>
      </c>
      <c r="L7229" t="s">
        <v>19927</v>
      </c>
      <c r="M7229" t="s">
        <v>19928</v>
      </c>
      <c r="N7229">
        <v>0.230833333</v>
      </c>
      <c r="O7229">
        <v>1</v>
      </c>
      <c r="P7229">
        <v>1663</v>
      </c>
      <c r="Q7229">
        <v>4</v>
      </c>
      <c r="R7229">
        <v>213</v>
      </c>
      <c r="S7229">
        <v>13</v>
      </c>
      <c r="T7229">
        <v>360</v>
      </c>
      <c r="U7229">
        <v>1</v>
      </c>
      <c r="V7229">
        <v>3</v>
      </c>
      <c r="W7229">
        <v>2.2967364009838054</v>
      </c>
      <c r="X7229">
        <v>53.790305780685244</v>
      </c>
      <c r="Y7229">
        <v>14.33616979683312</v>
      </c>
      <c r="Z7229">
        <v>63.108601873297204</v>
      </c>
      <c r="AA7229">
        <v>15.639158310780552</v>
      </c>
      <c r="AB7229">
        <v>64.031021879767167</v>
      </c>
      <c r="AC7229">
        <v>27.387988416017073</v>
      </c>
      <c r="AD7229">
        <v>2.4705468804462054</v>
      </c>
      <c r="AE7229">
        <v>243.06052933881034</v>
      </c>
    </row>
    <row r="7230" spans="1:31" x14ac:dyDescent="0.3">
      <c r="A7230">
        <v>2696059</v>
      </c>
      <c r="B7230">
        <v>1</v>
      </c>
      <c r="C7230" t="s">
        <v>81</v>
      </c>
      <c r="D7230" t="s">
        <v>117</v>
      </c>
      <c r="E7230" t="s">
        <v>160</v>
      </c>
      <c r="F7230" t="s">
        <v>1584</v>
      </c>
      <c r="G7230" t="s">
        <v>134</v>
      </c>
      <c r="H7230" t="s">
        <v>135</v>
      </c>
      <c r="I7230" t="s">
        <v>136</v>
      </c>
      <c r="J7230" t="s">
        <v>137</v>
      </c>
      <c r="K7230" t="s">
        <v>138</v>
      </c>
      <c r="L7230" t="s">
        <v>19929</v>
      </c>
      <c r="M7230" t="s">
        <v>19930</v>
      </c>
      <c r="N7230">
        <v>0.122777777</v>
      </c>
      <c r="O7230">
        <v>4</v>
      </c>
      <c r="P7230">
        <v>2474</v>
      </c>
      <c r="Q7230">
        <v>41</v>
      </c>
      <c r="R7230">
        <v>87</v>
      </c>
      <c r="S7230">
        <v>26</v>
      </c>
      <c r="T7230">
        <v>240</v>
      </c>
      <c r="U7230">
        <v>4</v>
      </c>
      <c r="V7230">
        <v>0</v>
      </c>
      <c r="W7230">
        <v>9.7639986602140683E-2</v>
      </c>
      <c r="X7230">
        <v>34.950284349824827</v>
      </c>
      <c r="Y7230">
        <v>24.563395516124356</v>
      </c>
      <c r="Z7230">
        <v>3.2476570566692287</v>
      </c>
      <c r="AA7230">
        <v>33.442401055336447</v>
      </c>
      <c r="AB7230">
        <v>12.759731157663843</v>
      </c>
      <c r="AC7230">
        <v>64.347993544341236</v>
      </c>
      <c r="AD7230">
        <v>0</v>
      </c>
      <c r="AE7230">
        <v>173.40910266656209</v>
      </c>
    </row>
    <row r="7231" spans="1:31" x14ac:dyDescent="0.3">
      <c r="A7231">
        <v>2696205</v>
      </c>
      <c r="B7231">
        <v>1</v>
      </c>
      <c r="C7231" t="s">
        <v>81</v>
      </c>
      <c r="D7231" t="s">
        <v>121</v>
      </c>
      <c r="E7231" t="s">
        <v>160</v>
      </c>
      <c r="F7231" t="s">
        <v>4567</v>
      </c>
      <c r="G7231" t="s">
        <v>165</v>
      </c>
      <c r="H7231" t="s">
        <v>135</v>
      </c>
      <c r="I7231" t="s">
        <v>136</v>
      </c>
      <c r="J7231" t="s">
        <v>137</v>
      </c>
      <c r="K7231" t="s">
        <v>166</v>
      </c>
      <c r="L7231" t="s">
        <v>19931</v>
      </c>
      <c r="M7231" t="s">
        <v>19932</v>
      </c>
      <c r="N7231">
        <v>7.8111111109999998</v>
      </c>
      <c r="O7231">
        <v>3</v>
      </c>
      <c r="P7231">
        <v>1254</v>
      </c>
      <c r="Q7231">
        <v>0</v>
      </c>
      <c r="R7231">
        <v>58</v>
      </c>
      <c r="S7231">
        <v>3</v>
      </c>
      <c r="T7231">
        <v>64</v>
      </c>
      <c r="U7231">
        <v>0</v>
      </c>
      <c r="V7231">
        <v>0</v>
      </c>
      <c r="W7231">
        <v>4.29224443778</v>
      </c>
      <c r="X7231">
        <v>922.69506496538293</v>
      </c>
      <c r="Y7231">
        <v>0</v>
      </c>
      <c r="Z7231">
        <v>95.289962286509223</v>
      </c>
      <c r="AA7231">
        <v>68.326501210067732</v>
      </c>
      <c r="AB7231">
        <v>164.93426274933827</v>
      </c>
      <c r="AC7231">
        <v>0</v>
      </c>
      <c r="AD7231">
        <v>0</v>
      </c>
      <c r="AE7231">
        <v>1255.5380356490782</v>
      </c>
    </row>
    <row r="7232" spans="1:31" x14ac:dyDescent="0.3">
      <c r="A7232">
        <v>2696702</v>
      </c>
      <c r="B7232">
        <v>1</v>
      </c>
      <c r="C7232" t="s">
        <v>81</v>
      </c>
      <c r="D7232" t="s">
        <v>118</v>
      </c>
      <c r="E7232" t="s">
        <v>244</v>
      </c>
      <c r="F7232" t="s">
        <v>19933</v>
      </c>
      <c r="G7232" t="s">
        <v>409</v>
      </c>
      <c r="H7232" t="s">
        <v>187</v>
      </c>
      <c r="I7232" t="s">
        <v>136</v>
      </c>
      <c r="J7232" t="s">
        <v>137</v>
      </c>
      <c r="K7232" t="s">
        <v>138</v>
      </c>
      <c r="L7232" t="s">
        <v>19934</v>
      </c>
      <c r="M7232" t="s">
        <v>19935</v>
      </c>
      <c r="N7232">
        <v>0.67138888799999996</v>
      </c>
      <c r="O7232">
        <v>0</v>
      </c>
      <c r="P7232">
        <v>204</v>
      </c>
      <c r="Q7232">
        <v>0</v>
      </c>
      <c r="R7232">
        <v>1</v>
      </c>
      <c r="S7232">
        <v>0</v>
      </c>
      <c r="T7232">
        <v>16</v>
      </c>
      <c r="U7232">
        <v>0</v>
      </c>
      <c r="V7232">
        <v>0</v>
      </c>
      <c r="W7232">
        <v>0</v>
      </c>
      <c r="X7232">
        <v>33.54309882893245</v>
      </c>
      <c r="Y7232">
        <v>0</v>
      </c>
      <c r="Z7232">
        <v>0</v>
      </c>
      <c r="AA7232">
        <v>0</v>
      </c>
      <c r="AB7232">
        <v>8.5441348237972807</v>
      </c>
      <c r="AC7232">
        <v>0</v>
      </c>
      <c r="AD7232">
        <v>0</v>
      </c>
      <c r="AE7232">
        <v>42.087233652729729</v>
      </c>
    </row>
    <row r="7233" spans="1:31" x14ac:dyDescent="0.3">
      <c r="A7233">
        <v>2697840</v>
      </c>
      <c r="B7233">
        <v>1</v>
      </c>
      <c r="C7233" t="s">
        <v>80</v>
      </c>
      <c r="D7233" t="s">
        <v>103</v>
      </c>
      <c r="E7233" t="s">
        <v>141</v>
      </c>
      <c r="F7233" t="s">
        <v>7242</v>
      </c>
      <c r="G7233" t="s">
        <v>409</v>
      </c>
      <c r="H7233" t="s">
        <v>135</v>
      </c>
      <c r="I7233" t="s">
        <v>136</v>
      </c>
      <c r="J7233" t="s">
        <v>137</v>
      </c>
      <c r="K7233" t="s">
        <v>138</v>
      </c>
      <c r="L7233" t="s">
        <v>19936</v>
      </c>
      <c r="M7233" t="s">
        <v>19937</v>
      </c>
      <c r="N7233">
        <v>0.43004249999999999</v>
      </c>
      <c r="O7233">
        <v>0</v>
      </c>
      <c r="P7233">
        <v>9</v>
      </c>
      <c r="Q7233">
        <v>6</v>
      </c>
      <c r="R7233">
        <v>0</v>
      </c>
      <c r="S7233">
        <v>13</v>
      </c>
      <c r="T7233">
        <v>13</v>
      </c>
      <c r="U7233">
        <v>14</v>
      </c>
      <c r="V7233">
        <v>0</v>
      </c>
      <c r="W7233">
        <v>0</v>
      </c>
      <c r="X7233">
        <v>0.57118614167390003</v>
      </c>
      <c r="Y7233">
        <v>8.959184913286947</v>
      </c>
      <c r="Z7233">
        <v>0</v>
      </c>
      <c r="AA7233">
        <v>97.328942994730056</v>
      </c>
      <c r="AB7233">
        <v>1.5887723753569207</v>
      </c>
      <c r="AC7233">
        <v>814.52635333961018</v>
      </c>
      <c r="AD7233">
        <v>0</v>
      </c>
      <c r="AE7233">
        <v>922.97443976465797</v>
      </c>
    </row>
    <row r="7234" spans="1:31" x14ac:dyDescent="0.3">
      <c r="A7234">
        <v>2701584</v>
      </c>
      <c r="B7234">
        <v>1</v>
      </c>
      <c r="C7234" t="s">
        <v>80</v>
      </c>
      <c r="D7234" t="s">
        <v>93</v>
      </c>
      <c r="E7234" t="s">
        <v>160</v>
      </c>
      <c r="F7234" t="s">
        <v>1829</v>
      </c>
      <c r="G7234" t="s">
        <v>346</v>
      </c>
      <c r="H7234" t="s">
        <v>135</v>
      </c>
      <c r="I7234" t="s">
        <v>136</v>
      </c>
      <c r="J7234" t="s">
        <v>137</v>
      </c>
      <c r="K7234" t="s">
        <v>166</v>
      </c>
      <c r="L7234" t="s">
        <v>19938</v>
      </c>
      <c r="M7234" t="s">
        <v>19939</v>
      </c>
      <c r="N7234">
        <v>7.4797222220000004</v>
      </c>
      <c r="O7234">
        <v>0</v>
      </c>
      <c r="P7234">
        <v>637</v>
      </c>
      <c r="Q7234">
        <v>10</v>
      </c>
      <c r="R7234">
        <v>164</v>
      </c>
      <c r="S7234">
        <v>2</v>
      </c>
      <c r="T7234">
        <v>117</v>
      </c>
      <c r="U7234">
        <v>1</v>
      </c>
      <c r="V7234">
        <v>0</v>
      </c>
      <c r="W7234">
        <v>0</v>
      </c>
      <c r="X7234">
        <v>1027.7911794461056</v>
      </c>
      <c r="Y7234">
        <v>544.11882114731145</v>
      </c>
      <c r="Z7234">
        <v>4381.5045889002904</v>
      </c>
      <c r="AA7234">
        <v>131.81488588178991</v>
      </c>
      <c r="AB7234">
        <v>1352.3318890345033</v>
      </c>
      <c r="AC7234">
        <v>1143.6653214218834</v>
      </c>
      <c r="AD7234">
        <v>0</v>
      </c>
      <c r="AE7234">
        <v>8581.2266858318853</v>
      </c>
    </row>
    <row r="7235" spans="1:31" x14ac:dyDescent="0.3">
      <c r="A7235">
        <v>2701585</v>
      </c>
      <c r="B7235">
        <v>1</v>
      </c>
      <c r="C7235" t="s">
        <v>80</v>
      </c>
      <c r="D7235" t="s">
        <v>84</v>
      </c>
      <c r="E7235" t="s">
        <v>145</v>
      </c>
      <c r="F7235" t="s">
        <v>10105</v>
      </c>
      <c r="G7235" t="s">
        <v>2651</v>
      </c>
      <c r="H7235" t="s">
        <v>135</v>
      </c>
      <c r="I7235" t="s">
        <v>136</v>
      </c>
      <c r="J7235" t="s">
        <v>137</v>
      </c>
      <c r="K7235" t="s">
        <v>166</v>
      </c>
      <c r="L7235" t="s">
        <v>19940</v>
      </c>
      <c r="M7235" t="s">
        <v>19941</v>
      </c>
      <c r="N7235">
        <v>8.9691666659999996</v>
      </c>
      <c r="O7235">
        <v>0</v>
      </c>
      <c r="P7235">
        <v>142</v>
      </c>
      <c r="Q7235">
        <v>0</v>
      </c>
      <c r="R7235">
        <v>2</v>
      </c>
      <c r="S7235">
        <v>0</v>
      </c>
      <c r="T7235">
        <v>5</v>
      </c>
      <c r="U7235">
        <v>0</v>
      </c>
      <c r="V7235">
        <v>0</v>
      </c>
      <c r="W7235">
        <v>0</v>
      </c>
      <c r="X7235">
        <v>247.16010810088883</v>
      </c>
      <c r="Y7235">
        <v>0</v>
      </c>
      <c r="Z7235">
        <v>18.322040264785954</v>
      </c>
      <c r="AA7235">
        <v>0</v>
      </c>
      <c r="AB7235">
        <v>67.972642897627964</v>
      </c>
      <c r="AC7235">
        <v>0</v>
      </c>
      <c r="AD7235">
        <v>0</v>
      </c>
      <c r="AE7235">
        <v>333.45479126330275</v>
      </c>
    </row>
    <row r="7236" spans="1:31" x14ac:dyDescent="0.3">
      <c r="A7236">
        <v>2701818</v>
      </c>
      <c r="B7236">
        <v>1</v>
      </c>
      <c r="C7236" t="s">
        <v>80</v>
      </c>
      <c r="D7236" t="s">
        <v>84</v>
      </c>
      <c r="E7236" t="s">
        <v>145</v>
      </c>
      <c r="F7236" t="s">
        <v>19942</v>
      </c>
      <c r="G7236" t="s">
        <v>176</v>
      </c>
      <c r="H7236" t="s">
        <v>135</v>
      </c>
      <c r="I7236" t="s">
        <v>136</v>
      </c>
      <c r="J7236" t="s">
        <v>137</v>
      </c>
      <c r="K7236" t="s">
        <v>138</v>
      </c>
      <c r="L7236" t="s">
        <v>19943</v>
      </c>
      <c r="M7236" t="s">
        <v>19944</v>
      </c>
      <c r="N7236">
        <v>4.6488888880000001</v>
      </c>
      <c r="O7236">
        <v>0</v>
      </c>
      <c r="P7236">
        <v>196</v>
      </c>
      <c r="Q7236">
        <v>0</v>
      </c>
      <c r="R7236">
        <v>0</v>
      </c>
      <c r="S7236">
        <v>0</v>
      </c>
      <c r="T7236">
        <v>16</v>
      </c>
      <c r="U7236">
        <v>0</v>
      </c>
      <c r="V7236">
        <v>0</v>
      </c>
      <c r="W7236">
        <v>0</v>
      </c>
      <c r="X7236">
        <v>206.19500945457278</v>
      </c>
      <c r="Y7236">
        <v>0</v>
      </c>
      <c r="Z7236">
        <v>0</v>
      </c>
      <c r="AA7236">
        <v>0</v>
      </c>
      <c r="AB7236">
        <v>199.75098538079646</v>
      </c>
      <c r="AC7236">
        <v>0</v>
      </c>
      <c r="AD7236">
        <v>0</v>
      </c>
      <c r="AE7236">
        <v>405.94599483536922</v>
      </c>
    </row>
    <row r="7237" spans="1:31" x14ac:dyDescent="0.3">
      <c r="A7237">
        <v>2701839</v>
      </c>
      <c r="B7237">
        <v>1</v>
      </c>
      <c r="C7237" t="s">
        <v>80</v>
      </c>
      <c r="D7237" t="s">
        <v>96</v>
      </c>
      <c r="E7237" t="s">
        <v>160</v>
      </c>
      <c r="F7237" t="s">
        <v>19945</v>
      </c>
      <c r="G7237" t="s">
        <v>165</v>
      </c>
      <c r="H7237" t="s">
        <v>135</v>
      </c>
      <c r="I7237" t="s">
        <v>136</v>
      </c>
      <c r="J7237" t="s">
        <v>137</v>
      </c>
      <c r="K7237" t="s">
        <v>166</v>
      </c>
      <c r="L7237" t="s">
        <v>19946</v>
      </c>
      <c r="M7237" t="s">
        <v>19947</v>
      </c>
      <c r="N7237">
        <v>4.1947222220000002</v>
      </c>
      <c r="O7237">
        <v>4</v>
      </c>
      <c r="P7237">
        <v>4202</v>
      </c>
      <c r="Q7237">
        <v>5</v>
      </c>
      <c r="R7237">
        <v>13</v>
      </c>
      <c r="S7237">
        <v>10</v>
      </c>
      <c r="T7237">
        <v>415</v>
      </c>
      <c r="U7237">
        <v>0</v>
      </c>
      <c r="V7237">
        <v>0</v>
      </c>
      <c r="W7237">
        <v>126.41193527834935</v>
      </c>
      <c r="X7237">
        <v>3188.9130876611143</v>
      </c>
      <c r="Y7237">
        <v>18.825221222489201</v>
      </c>
      <c r="Z7237">
        <v>19.456909130985782</v>
      </c>
      <c r="AA7237">
        <v>381.12262099265251</v>
      </c>
      <c r="AB7237">
        <v>2219.0040209111398</v>
      </c>
      <c r="AC7237">
        <v>0</v>
      </c>
      <c r="AD7237">
        <v>0</v>
      </c>
      <c r="AE7237">
        <v>5953.7337951967311</v>
      </c>
    </row>
    <row r="7238" spans="1:31" x14ac:dyDescent="0.3">
      <c r="A7238">
        <v>2701859</v>
      </c>
      <c r="B7238">
        <v>1</v>
      </c>
      <c r="C7238" t="s">
        <v>80</v>
      </c>
      <c r="D7238" t="s">
        <v>83</v>
      </c>
      <c r="E7238" t="s">
        <v>141</v>
      </c>
      <c r="F7238" t="s">
        <v>19948</v>
      </c>
      <c r="G7238" t="s">
        <v>147</v>
      </c>
      <c r="H7238" t="s">
        <v>135</v>
      </c>
      <c r="I7238" t="s">
        <v>136</v>
      </c>
      <c r="J7238" t="s">
        <v>3</v>
      </c>
      <c r="K7238" t="s">
        <v>138</v>
      </c>
      <c r="L7238" t="s">
        <v>19949</v>
      </c>
      <c r="M7238" t="s">
        <v>16113</v>
      </c>
      <c r="N7238">
        <v>3.5613888880000002</v>
      </c>
      <c r="O7238">
        <v>0</v>
      </c>
      <c r="P7238">
        <v>2532</v>
      </c>
      <c r="Q7238">
        <v>0</v>
      </c>
      <c r="R7238">
        <v>0</v>
      </c>
      <c r="S7238">
        <v>0</v>
      </c>
      <c r="T7238">
        <v>75</v>
      </c>
      <c r="U7238">
        <v>0</v>
      </c>
      <c r="V7238">
        <v>0</v>
      </c>
      <c r="W7238">
        <v>0</v>
      </c>
      <c r="X7238">
        <v>2440.1678771949955</v>
      </c>
      <c r="Y7238">
        <v>0</v>
      </c>
      <c r="Z7238">
        <v>0</v>
      </c>
      <c r="AA7238">
        <v>0</v>
      </c>
      <c r="AB7238">
        <v>528.87615489158736</v>
      </c>
      <c r="AC7238">
        <v>0</v>
      </c>
      <c r="AD7238">
        <v>0</v>
      </c>
      <c r="AE7238">
        <v>2969.0440320865828</v>
      </c>
    </row>
    <row r="7239" spans="1:31" x14ac:dyDescent="0.3">
      <c r="A7239">
        <v>2702057</v>
      </c>
      <c r="B7239">
        <v>1</v>
      </c>
      <c r="C7239" t="s">
        <v>81</v>
      </c>
      <c r="D7239" t="s">
        <v>115</v>
      </c>
      <c r="E7239" t="s">
        <v>132</v>
      </c>
      <c r="F7239" t="s">
        <v>4040</v>
      </c>
      <c r="G7239" t="s">
        <v>134</v>
      </c>
      <c r="H7239" t="s">
        <v>135</v>
      </c>
      <c r="I7239" t="s">
        <v>136</v>
      </c>
      <c r="J7239" t="s">
        <v>137</v>
      </c>
      <c r="K7239" t="s">
        <v>138</v>
      </c>
      <c r="L7239" t="s">
        <v>19950</v>
      </c>
      <c r="M7239" t="s">
        <v>19951</v>
      </c>
      <c r="N7239">
        <v>0.34416666600000001</v>
      </c>
      <c r="O7239">
        <v>2</v>
      </c>
      <c r="P7239">
        <v>598</v>
      </c>
      <c r="Q7239">
        <v>3</v>
      </c>
      <c r="R7239">
        <v>28</v>
      </c>
      <c r="S7239">
        <v>3</v>
      </c>
      <c r="T7239">
        <v>31</v>
      </c>
      <c r="U7239">
        <v>0</v>
      </c>
      <c r="V7239">
        <v>0</v>
      </c>
      <c r="W7239">
        <v>0.13052426548833332</v>
      </c>
      <c r="X7239">
        <v>15.357741046672956</v>
      </c>
      <c r="Y7239">
        <v>3.0040796076764962</v>
      </c>
      <c r="Z7239">
        <v>6.7319054640046954</v>
      </c>
      <c r="AA7239">
        <v>6.6255076159065442</v>
      </c>
      <c r="AB7239">
        <v>4.5047353169343793</v>
      </c>
      <c r="AC7239">
        <v>0</v>
      </c>
      <c r="AD7239">
        <v>0</v>
      </c>
      <c r="AE7239">
        <v>36.354493316683403</v>
      </c>
    </row>
    <row r="7240" spans="1:31" x14ac:dyDescent="0.3">
      <c r="A7240">
        <v>2702891</v>
      </c>
      <c r="B7240">
        <v>1</v>
      </c>
      <c r="C7240" t="s">
        <v>81</v>
      </c>
      <c r="D7240" t="s">
        <v>118</v>
      </c>
      <c r="E7240" t="s">
        <v>141</v>
      </c>
      <c r="F7240" t="s">
        <v>8870</v>
      </c>
      <c r="G7240" t="s">
        <v>134</v>
      </c>
      <c r="H7240" t="s">
        <v>135</v>
      </c>
      <c r="I7240" t="s">
        <v>136</v>
      </c>
      <c r="J7240" t="s">
        <v>137</v>
      </c>
      <c r="K7240" t="s">
        <v>138</v>
      </c>
      <c r="L7240" t="s">
        <v>291</v>
      </c>
      <c r="M7240" t="s">
        <v>19952</v>
      </c>
      <c r="N7240">
        <v>0.63416666600000005</v>
      </c>
      <c r="O7240">
        <v>17</v>
      </c>
      <c r="P7240">
        <v>1156</v>
      </c>
      <c r="Q7240">
        <v>202</v>
      </c>
      <c r="R7240">
        <v>88</v>
      </c>
      <c r="S7240">
        <v>32</v>
      </c>
      <c r="T7240">
        <v>90</v>
      </c>
      <c r="U7240">
        <v>0</v>
      </c>
      <c r="V7240">
        <v>0</v>
      </c>
      <c r="W7240">
        <v>2.0900854746233999</v>
      </c>
      <c r="X7240">
        <v>109.17861404309288</v>
      </c>
      <c r="Y7240">
        <v>468.22119875887466</v>
      </c>
      <c r="Z7240">
        <v>54.415515094909985</v>
      </c>
      <c r="AA7240">
        <v>44.403044980608236</v>
      </c>
      <c r="AB7240">
        <v>19.423670012209865</v>
      </c>
      <c r="AC7240">
        <v>0</v>
      </c>
      <c r="AD7240">
        <v>0</v>
      </c>
      <c r="AE7240">
        <v>697.73212836431901</v>
      </c>
    </row>
    <row r="7241" spans="1:31" x14ac:dyDescent="0.3">
      <c r="A7241">
        <v>2703266</v>
      </c>
      <c r="B7241">
        <v>1</v>
      </c>
      <c r="C7241" t="s">
        <v>80</v>
      </c>
      <c r="D7241" t="s">
        <v>105</v>
      </c>
      <c r="E7241" t="s">
        <v>160</v>
      </c>
      <c r="F7241" t="s">
        <v>1832</v>
      </c>
      <c r="G7241" t="s">
        <v>134</v>
      </c>
      <c r="H7241" t="s">
        <v>135</v>
      </c>
      <c r="I7241" t="s">
        <v>136</v>
      </c>
      <c r="J7241" t="s">
        <v>137</v>
      </c>
      <c r="K7241" t="s">
        <v>138</v>
      </c>
      <c r="L7241" t="s">
        <v>19953</v>
      </c>
      <c r="M7241" t="s">
        <v>19954</v>
      </c>
      <c r="N7241">
        <v>0.21805555500000001</v>
      </c>
      <c r="O7241">
        <v>4</v>
      </c>
      <c r="P7241">
        <v>313</v>
      </c>
      <c r="Q7241">
        <v>6</v>
      </c>
      <c r="R7241">
        <v>4</v>
      </c>
      <c r="S7241">
        <v>44</v>
      </c>
      <c r="T7241">
        <v>179</v>
      </c>
      <c r="U7241">
        <v>23</v>
      </c>
      <c r="V7241">
        <v>33</v>
      </c>
      <c r="W7241">
        <v>3.1224191427822587</v>
      </c>
      <c r="X7241">
        <v>18.001020627106801</v>
      </c>
      <c r="Y7241">
        <v>2.1096487317009451</v>
      </c>
      <c r="Z7241">
        <v>4.407927409105695</v>
      </c>
      <c r="AA7241">
        <v>64.978214783880262</v>
      </c>
      <c r="AB7241">
        <v>91.147627315231432</v>
      </c>
      <c r="AC7241">
        <v>203.89697957604207</v>
      </c>
      <c r="AD7241">
        <v>56.405384558487931</v>
      </c>
      <c r="AE7241">
        <v>444.0692221443374</v>
      </c>
    </row>
    <row r="7242" spans="1:31" x14ac:dyDescent="0.3">
      <c r="A7242">
        <v>2703476</v>
      </c>
      <c r="B7242">
        <v>1</v>
      </c>
      <c r="C7242" t="s">
        <v>80</v>
      </c>
      <c r="D7242" t="s">
        <v>85</v>
      </c>
      <c r="E7242" t="s">
        <v>145</v>
      </c>
      <c r="F7242" t="s">
        <v>352</v>
      </c>
      <c r="G7242" t="s">
        <v>134</v>
      </c>
      <c r="H7242" t="s">
        <v>135</v>
      </c>
      <c r="I7242" t="s">
        <v>136</v>
      </c>
      <c r="J7242" t="s">
        <v>137</v>
      </c>
      <c r="K7242" t="s">
        <v>138</v>
      </c>
      <c r="L7242" t="s">
        <v>19955</v>
      </c>
      <c r="M7242" t="s">
        <v>19956</v>
      </c>
      <c r="N7242">
        <v>0.113055555</v>
      </c>
      <c r="O7242">
        <v>0</v>
      </c>
      <c r="P7242">
        <v>5668</v>
      </c>
      <c r="Q7242">
        <v>0</v>
      </c>
      <c r="R7242">
        <v>0</v>
      </c>
      <c r="S7242">
        <v>1</v>
      </c>
      <c r="T7242">
        <v>410</v>
      </c>
      <c r="U7242">
        <v>0</v>
      </c>
      <c r="V7242">
        <v>0</v>
      </c>
      <c r="W7242">
        <v>0</v>
      </c>
      <c r="X7242">
        <v>131.3228067882026</v>
      </c>
      <c r="Y7242">
        <v>0</v>
      </c>
      <c r="Z7242">
        <v>0</v>
      </c>
      <c r="AA7242">
        <v>0.11790580802</v>
      </c>
      <c r="AB7242">
        <v>22.724936478252477</v>
      </c>
      <c r="AC7242">
        <v>0</v>
      </c>
      <c r="AD7242">
        <v>0</v>
      </c>
      <c r="AE7242">
        <v>154.16564907447508</v>
      </c>
    </row>
    <row r="7243" spans="1:31" x14ac:dyDescent="0.3">
      <c r="A7243">
        <v>2703494</v>
      </c>
      <c r="B7243">
        <v>1</v>
      </c>
      <c r="C7243" t="s">
        <v>81</v>
      </c>
      <c r="D7243" t="s">
        <v>113</v>
      </c>
      <c r="E7243" t="s">
        <v>160</v>
      </c>
      <c r="F7243" t="s">
        <v>7793</v>
      </c>
      <c r="G7243" t="s">
        <v>134</v>
      </c>
      <c r="H7243" t="s">
        <v>135</v>
      </c>
      <c r="I7243" t="s">
        <v>136</v>
      </c>
      <c r="J7243" t="s">
        <v>137</v>
      </c>
      <c r="K7243" t="s">
        <v>138</v>
      </c>
      <c r="L7243" t="s">
        <v>19957</v>
      </c>
      <c r="M7243" t="s">
        <v>19958</v>
      </c>
      <c r="N7243">
        <v>0.132222222</v>
      </c>
      <c r="O7243">
        <v>10</v>
      </c>
      <c r="P7243">
        <v>2795</v>
      </c>
      <c r="Q7243">
        <v>45</v>
      </c>
      <c r="R7243">
        <v>817</v>
      </c>
      <c r="S7243">
        <v>11</v>
      </c>
      <c r="T7243">
        <v>186</v>
      </c>
      <c r="U7243">
        <v>2</v>
      </c>
      <c r="V7243">
        <v>0</v>
      </c>
      <c r="W7243">
        <v>0.24363570725692799</v>
      </c>
      <c r="X7243">
        <v>58.59111027664607</v>
      </c>
      <c r="Y7243">
        <v>3.7660894215513028</v>
      </c>
      <c r="Z7243">
        <v>53.511587318189996</v>
      </c>
      <c r="AA7243">
        <v>10.633854009631364</v>
      </c>
      <c r="AB7243">
        <v>9.2521105146625597</v>
      </c>
      <c r="AC7243">
        <v>8.4780229690041669</v>
      </c>
      <c r="AD7243">
        <v>0</v>
      </c>
      <c r="AE7243">
        <v>144.47641021694238</v>
      </c>
    </row>
    <row r="7244" spans="1:31" x14ac:dyDescent="0.3">
      <c r="A7244">
        <v>2704332</v>
      </c>
      <c r="B7244">
        <v>1</v>
      </c>
      <c r="C7244" t="s">
        <v>80</v>
      </c>
      <c r="D7244" t="s">
        <v>90</v>
      </c>
      <c r="E7244" t="s">
        <v>141</v>
      </c>
      <c r="F7244" t="s">
        <v>19959</v>
      </c>
      <c r="G7244" t="s">
        <v>165</v>
      </c>
      <c r="H7244" t="s">
        <v>135</v>
      </c>
      <c r="I7244" t="s">
        <v>136</v>
      </c>
      <c r="J7244" t="s">
        <v>137</v>
      </c>
      <c r="K7244" t="s">
        <v>166</v>
      </c>
      <c r="L7244" t="s">
        <v>19960</v>
      </c>
      <c r="M7244" t="s">
        <v>19961</v>
      </c>
      <c r="N7244">
        <v>2.4252777769999998</v>
      </c>
      <c r="O7244">
        <v>0</v>
      </c>
      <c r="P7244">
        <v>4319</v>
      </c>
      <c r="Q7244">
        <v>0</v>
      </c>
      <c r="R7244">
        <v>0</v>
      </c>
      <c r="S7244">
        <v>0</v>
      </c>
      <c r="T7244">
        <v>306</v>
      </c>
      <c r="U7244">
        <v>0</v>
      </c>
      <c r="V7244">
        <v>1</v>
      </c>
      <c r="W7244">
        <v>0</v>
      </c>
      <c r="X7244">
        <v>1947.4972564974819</v>
      </c>
      <c r="Y7244">
        <v>0</v>
      </c>
      <c r="Z7244">
        <v>0</v>
      </c>
      <c r="AA7244">
        <v>0</v>
      </c>
      <c r="AB7244">
        <v>734.47954336480859</v>
      </c>
      <c r="AC7244">
        <v>0</v>
      </c>
      <c r="AD7244">
        <v>35.51841834599724</v>
      </c>
      <c r="AE7244">
        <v>2717.495218208288</v>
      </c>
    </row>
    <row r="7245" spans="1:31" x14ac:dyDescent="0.3">
      <c r="A7245">
        <v>2704524</v>
      </c>
      <c r="B7245">
        <v>1</v>
      </c>
      <c r="C7245" t="s">
        <v>80</v>
      </c>
      <c r="D7245" t="s">
        <v>104</v>
      </c>
      <c r="E7245" t="s">
        <v>145</v>
      </c>
      <c r="F7245" t="s">
        <v>12523</v>
      </c>
      <c r="G7245" t="s">
        <v>134</v>
      </c>
      <c r="H7245" t="s">
        <v>135</v>
      </c>
      <c r="I7245" t="s">
        <v>136</v>
      </c>
      <c r="J7245" t="s">
        <v>137</v>
      </c>
      <c r="K7245" t="s">
        <v>138</v>
      </c>
      <c r="L7245" t="s">
        <v>19962</v>
      </c>
      <c r="M7245" t="s">
        <v>19963</v>
      </c>
      <c r="N7245">
        <v>0.51055555500000005</v>
      </c>
      <c r="O7245">
        <v>3</v>
      </c>
      <c r="P7245">
        <v>226</v>
      </c>
      <c r="Q7245">
        <v>16</v>
      </c>
      <c r="R7245">
        <v>205</v>
      </c>
      <c r="S7245">
        <v>3</v>
      </c>
      <c r="T7245">
        <v>72</v>
      </c>
      <c r="U7245">
        <v>3</v>
      </c>
      <c r="V7245">
        <v>0</v>
      </c>
      <c r="W7245">
        <v>8.7107001037071985</v>
      </c>
      <c r="X7245">
        <v>38.055775405220025</v>
      </c>
      <c r="Y7245">
        <v>6.0209997730921234</v>
      </c>
      <c r="Z7245">
        <v>35.559177712201233</v>
      </c>
      <c r="AA7245">
        <v>4.4920933626448507</v>
      </c>
      <c r="AB7245">
        <v>41.738923081339834</v>
      </c>
      <c r="AC7245">
        <v>260.19320834180252</v>
      </c>
      <c r="AD7245">
        <v>0</v>
      </c>
      <c r="AE7245">
        <v>394.77087778000777</v>
      </c>
    </row>
    <row r="7246" spans="1:31" x14ac:dyDescent="0.3">
      <c r="A7246">
        <v>2685433</v>
      </c>
      <c r="B7246">
        <v>1</v>
      </c>
      <c r="C7246" t="s">
        <v>81</v>
      </c>
      <c r="D7246" t="s">
        <v>115</v>
      </c>
      <c r="E7246" t="s">
        <v>244</v>
      </c>
      <c r="F7246" t="s">
        <v>19964</v>
      </c>
      <c r="G7246" t="s">
        <v>165</v>
      </c>
      <c r="H7246" t="s">
        <v>187</v>
      </c>
      <c r="I7246" t="s">
        <v>136</v>
      </c>
      <c r="J7246" t="s">
        <v>137</v>
      </c>
      <c r="K7246" t="s">
        <v>166</v>
      </c>
      <c r="L7246" t="s">
        <v>19965</v>
      </c>
      <c r="M7246" t="s">
        <v>19966</v>
      </c>
      <c r="N7246">
        <v>2.3830555549999999</v>
      </c>
      <c r="O7246">
        <v>0</v>
      </c>
      <c r="P7246">
        <v>405</v>
      </c>
      <c r="Q7246">
        <v>0</v>
      </c>
      <c r="R7246">
        <v>0</v>
      </c>
      <c r="S7246">
        <v>0</v>
      </c>
      <c r="T7246">
        <v>24</v>
      </c>
      <c r="U7246">
        <v>0</v>
      </c>
      <c r="V7246">
        <v>0</v>
      </c>
      <c r="W7246">
        <v>0</v>
      </c>
      <c r="X7246">
        <v>114.86756475796103</v>
      </c>
      <c r="Y7246">
        <v>0</v>
      </c>
      <c r="Z7246">
        <v>0</v>
      </c>
      <c r="AA7246">
        <v>0</v>
      </c>
      <c r="AB7246">
        <v>71.346735352681506</v>
      </c>
      <c r="AC7246">
        <v>0</v>
      </c>
      <c r="AD7246">
        <v>0</v>
      </c>
      <c r="AE7246">
        <v>186.21430011064254</v>
      </c>
    </row>
    <row r="7247" spans="1:31" x14ac:dyDescent="0.3">
      <c r="A7247">
        <v>2687500</v>
      </c>
      <c r="B7247">
        <v>1</v>
      </c>
      <c r="C7247" t="s">
        <v>80</v>
      </c>
      <c r="D7247" t="s">
        <v>83</v>
      </c>
      <c r="E7247" t="s">
        <v>244</v>
      </c>
      <c r="F7247" t="s">
        <v>19967</v>
      </c>
      <c r="G7247" t="s">
        <v>165</v>
      </c>
      <c r="H7247" t="s">
        <v>187</v>
      </c>
      <c r="I7247" t="s">
        <v>136</v>
      </c>
      <c r="J7247" t="s">
        <v>137</v>
      </c>
      <c r="K7247" t="s">
        <v>166</v>
      </c>
      <c r="L7247" t="s">
        <v>19968</v>
      </c>
      <c r="M7247" t="s">
        <v>19969</v>
      </c>
      <c r="N7247">
        <v>1.3458333330000001</v>
      </c>
      <c r="O7247">
        <v>0</v>
      </c>
      <c r="P7247">
        <v>264</v>
      </c>
      <c r="Q7247">
        <v>0</v>
      </c>
      <c r="R7247">
        <v>3</v>
      </c>
      <c r="S7247">
        <v>0</v>
      </c>
      <c r="T7247">
        <v>21</v>
      </c>
      <c r="U7247">
        <v>0</v>
      </c>
      <c r="V7247">
        <v>0</v>
      </c>
      <c r="W7247">
        <v>0</v>
      </c>
      <c r="X7247">
        <v>82.944098731037016</v>
      </c>
      <c r="Y7247">
        <v>0</v>
      </c>
      <c r="Z7247">
        <v>6.0668924140625151</v>
      </c>
      <c r="AA7247">
        <v>0</v>
      </c>
      <c r="AB7247">
        <v>38.632046291251712</v>
      </c>
      <c r="AC7247">
        <v>0</v>
      </c>
      <c r="AD7247">
        <v>0</v>
      </c>
      <c r="AE7247">
        <v>127.64303743635124</v>
      </c>
    </row>
    <row r="7248" spans="1:31" x14ac:dyDescent="0.3">
      <c r="A7248">
        <v>2688053</v>
      </c>
      <c r="B7248">
        <v>1</v>
      </c>
      <c r="C7248" t="s">
        <v>80</v>
      </c>
      <c r="D7248" t="s">
        <v>106</v>
      </c>
      <c r="E7248" t="s">
        <v>244</v>
      </c>
      <c r="F7248" t="s">
        <v>19970</v>
      </c>
      <c r="G7248" t="s">
        <v>346</v>
      </c>
      <c r="H7248" t="s">
        <v>187</v>
      </c>
      <c r="I7248" t="s">
        <v>136</v>
      </c>
      <c r="J7248" t="s">
        <v>137</v>
      </c>
      <c r="K7248" t="s">
        <v>166</v>
      </c>
      <c r="L7248" t="s">
        <v>19971</v>
      </c>
      <c r="M7248" t="s">
        <v>19972</v>
      </c>
      <c r="N7248">
        <v>2.5422222219999999</v>
      </c>
      <c r="O7248">
        <v>0</v>
      </c>
      <c r="P7248">
        <v>1</v>
      </c>
      <c r="Q7248">
        <v>0</v>
      </c>
      <c r="R7248">
        <v>0</v>
      </c>
      <c r="S7248">
        <v>0</v>
      </c>
      <c r="T7248">
        <v>0</v>
      </c>
      <c r="U7248">
        <v>0</v>
      </c>
      <c r="V7248">
        <v>0</v>
      </c>
      <c r="W7248">
        <v>0</v>
      </c>
      <c r="X7248">
        <v>1.3265416520544377</v>
      </c>
      <c r="Y7248">
        <v>0</v>
      </c>
      <c r="Z7248">
        <v>0</v>
      </c>
      <c r="AA7248">
        <v>0</v>
      </c>
      <c r="AB7248">
        <v>0</v>
      </c>
      <c r="AC7248">
        <v>0</v>
      </c>
      <c r="AD7248">
        <v>0</v>
      </c>
      <c r="AE7248">
        <v>1.3265416520544377</v>
      </c>
    </row>
    <row r="7249" spans="1:31" x14ac:dyDescent="0.3">
      <c r="A7249">
        <v>2689345</v>
      </c>
      <c r="B7249">
        <v>1</v>
      </c>
      <c r="C7249" t="s">
        <v>80</v>
      </c>
      <c r="D7249" t="s">
        <v>90</v>
      </c>
      <c r="E7249" t="s">
        <v>244</v>
      </c>
      <c r="F7249" t="s">
        <v>19973</v>
      </c>
      <c r="G7249" t="s">
        <v>165</v>
      </c>
      <c r="H7249" t="s">
        <v>187</v>
      </c>
      <c r="I7249" t="s">
        <v>136</v>
      </c>
      <c r="J7249" t="s">
        <v>137</v>
      </c>
      <c r="K7249" t="s">
        <v>166</v>
      </c>
      <c r="L7249" t="s">
        <v>19974</v>
      </c>
      <c r="M7249" t="s">
        <v>19975</v>
      </c>
      <c r="N7249">
        <v>1.35</v>
      </c>
      <c r="O7249">
        <v>0</v>
      </c>
      <c r="P7249">
        <v>542</v>
      </c>
      <c r="Q7249">
        <v>0</v>
      </c>
      <c r="R7249">
        <v>0</v>
      </c>
      <c r="S7249">
        <v>0</v>
      </c>
      <c r="T7249">
        <v>14</v>
      </c>
      <c r="U7249">
        <v>0</v>
      </c>
      <c r="V7249">
        <v>0</v>
      </c>
      <c r="W7249">
        <v>0</v>
      </c>
      <c r="X7249">
        <v>128.26450673755593</v>
      </c>
      <c r="Y7249">
        <v>0</v>
      </c>
      <c r="Z7249">
        <v>0</v>
      </c>
      <c r="AA7249">
        <v>0</v>
      </c>
      <c r="AB7249">
        <v>3.2869893436213502</v>
      </c>
      <c r="AC7249">
        <v>0</v>
      </c>
      <c r="AD7249">
        <v>0</v>
      </c>
      <c r="AE7249">
        <v>131.55149608117728</v>
      </c>
    </row>
    <row r="7250" spans="1:31" x14ac:dyDescent="0.3">
      <c r="A7250">
        <v>2689741</v>
      </c>
      <c r="B7250">
        <v>1</v>
      </c>
      <c r="C7250" t="s">
        <v>80</v>
      </c>
      <c r="D7250" t="s">
        <v>110</v>
      </c>
      <c r="E7250" t="s">
        <v>244</v>
      </c>
      <c r="F7250" t="s">
        <v>19976</v>
      </c>
      <c r="G7250" t="s">
        <v>346</v>
      </c>
      <c r="H7250" t="s">
        <v>187</v>
      </c>
      <c r="I7250" t="s">
        <v>136</v>
      </c>
      <c r="J7250" t="s">
        <v>137</v>
      </c>
      <c r="K7250" t="s">
        <v>166</v>
      </c>
      <c r="L7250" t="s">
        <v>19977</v>
      </c>
      <c r="M7250" t="s">
        <v>19978</v>
      </c>
      <c r="N7250">
        <v>1.5708333329999999</v>
      </c>
      <c r="O7250">
        <v>0</v>
      </c>
      <c r="P7250">
        <v>25</v>
      </c>
      <c r="Q7250">
        <v>0</v>
      </c>
      <c r="R7250">
        <v>0</v>
      </c>
      <c r="S7250">
        <v>0</v>
      </c>
      <c r="T7250">
        <v>2</v>
      </c>
      <c r="U7250">
        <v>0</v>
      </c>
      <c r="V7250">
        <v>0</v>
      </c>
      <c r="W7250">
        <v>0</v>
      </c>
      <c r="X7250">
        <v>7.4401380659035299</v>
      </c>
      <c r="Y7250">
        <v>0</v>
      </c>
      <c r="Z7250">
        <v>0</v>
      </c>
      <c r="AA7250">
        <v>0</v>
      </c>
      <c r="AB7250">
        <v>4.0336446185319277</v>
      </c>
      <c r="AC7250">
        <v>0</v>
      </c>
      <c r="AD7250">
        <v>0</v>
      </c>
      <c r="AE7250">
        <v>11.473782684435458</v>
      </c>
    </row>
    <row r="7251" spans="1:31" x14ac:dyDescent="0.3">
      <c r="A7251">
        <v>2689990</v>
      </c>
      <c r="B7251">
        <v>1</v>
      </c>
      <c r="C7251" t="s">
        <v>80</v>
      </c>
      <c r="D7251" t="s">
        <v>110</v>
      </c>
      <c r="E7251" t="s">
        <v>244</v>
      </c>
      <c r="F7251" t="s">
        <v>19979</v>
      </c>
      <c r="G7251" t="s">
        <v>409</v>
      </c>
      <c r="H7251" t="s">
        <v>187</v>
      </c>
      <c r="I7251" t="s">
        <v>136</v>
      </c>
      <c r="J7251" t="s">
        <v>137</v>
      </c>
      <c r="K7251" t="s">
        <v>138</v>
      </c>
      <c r="L7251" t="s">
        <v>19980</v>
      </c>
      <c r="M7251" t="s">
        <v>19981</v>
      </c>
      <c r="N7251">
        <v>0.77194444399999995</v>
      </c>
      <c r="O7251">
        <v>0</v>
      </c>
      <c r="P7251">
        <v>104</v>
      </c>
      <c r="Q7251">
        <v>0</v>
      </c>
      <c r="R7251">
        <v>0</v>
      </c>
      <c r="S7251">
        <v>0</v>
      </c>
      <c r="T7251">
        <v>4</v>
      </c>
      <c r="U7251">
        <v>0</v>
      </c>
      <c r="V7251">
        <v>0</v>
      </c>
      <c r="W7251">
        <v>0</v>
      </c>
      <c r="X7251">
        <v>17.947818536175681</v>
      </c>
      <c r="Y7251">
        <v>0</v>
      </c>
      <c r="Z7251">
        <v>0</v>
      </c>
      <c r="AA7251">
        <v>0</v>
      </c>
      <c r="AB7251">
        <v>17.119713439345752</v>
      </c>
      <c r="AC7251">
        <v>0</v>
      </c>
      <c r="AD7251">
        <v>0</v>
      </c>
      <c r="AE7251">
        <v>35.067531975521433</v>
      </c>
    </row>
    <row r="7252" spans="1:31" x14ac:dyDescent="0.3">
      <c r="A7252">
        <v>2692150</v>
      </c>
      <c r="B7252">
        <v>1</v>
      </c>
      <c r="C7252" t="s">
        <v>80</v>
      </c>
      <c r="D7252" t="s">
        <v>85</v>
      </c>
      <c r="E7252" t="s">
        <v>244</v>
      </c>
      <c r="F7252" t="s">
        <v>19982</v>
      </c>
      <c r="G7252" t="s">
        <v>346</v>
      </c>
      <c r="H7252" t="s">
        <v>187</v>
      </c>
      <c r="I7252" t="s">
        <v>136</v>
      </c>
      <c r="J7252" t="s">
        <v>137</v>
      </c>
      <c r="K7252" t="s">
        <v>166</v>
      </c>
      <c r="L7252" t="s">
        <v>19983</v>
      </c>
      <c r="M7252" t="s">
        <v>19984</v>
      </c>
      <c r="N7252">
        <v>1.302777777</v>
      </c>
      <c r="O7252">
        <v>0</v>
      </c>
      <c r="P7252">
        <v>491</v>
      </c>
      <c r="Q7252">
        <v>0</v>
      </c>
      <c r="R7252">
        <v>0</v>
      </c>
      <c r="S7252">
        <v>0</v>
      </c>
      <c r="T7252">
        <v>23</v>
      </c>
      <c r="U7252">
        <v>0</v>
      </c>
      <c r="V7252">
        <v>0</v>
      </c>
      <c r="W7252">
        <v>0</v>
      </c>
      <c r="X7252">
        <v>125.72376474012995</v>
      </c>
      <c r="Y7252">
        <v>0</v>
      </c>
      <c r="Z7252">
        <v>0</v>
      </c>
      <c r="AA7252">
        <v>0</v>
      </c>
      <c r="AB7252">
        <v>49.043158661420001</v>
      </c>
      <c r="AC7252">
        <v>0</v>
      </c>
      <c r="AD7252">
        <v>0</v>
      </c>
      <c r="AE7252">
        <v>174.76692340154995</v>
      </c>
    </row>
    <row r="7253" spans="1:31" x14ac:dyDescent="0.3">
      <c r="A7253">
        <v>2692177</v>
      </c>
      <c r="B7253">
        <v>1</v>
      </c>
      <c r="C7253" t="s">
        <v>81</v>
      </c>
      <c r="D7253" t="s">
        <v>128</v>
      </c>
      <c r="E7253" t="s">
        <v>132</v>
      </c>
      <c r="F7253" t="s">
        <v>210</v>
      </c>
      <c r="G7253" t="s">
        <v>346</v>
      </c>
      <c r="H7253" t="s">
        <v>135</v>
      </c>
      <c r="I7253" t="s">
        <v>136</v>
      </c>
      <c r="J7253" t="s">
        <v>137</v>
      </c>
      <c r="K7253" t="s">
        <v>166</v>
      </c>
      <c r="L7253" t="s">
        <v>19985</v>
      </c>
      <c r="M7253" t="s">
        <v>19986</v>
      </c>
      <c r="N7253">
        <v>5.8969444439999998</v>
      </c>
      <c r="O7253">
        <v>18</v>
      </c>
      <c r="P7253">
        <v>1488</v>
      </c>
      <c r="Q7253">
        <v>28</v>
      </c>
      <c r="R7253">
        <v>21</v>
      </c>
      <c r="S7253">
        <v>13</v>
      </c>
      <c r="T7253">
        <v>125</v>
      </c>
      <c r="U7253">
        <v>1</v>
      </c>
      <c r="V7253">
        <v>0</v>
      </c>
      <c r="W7253">
        <v>25.752057578744431</v>
      </c>
      <c r="X7253">
        <v>1070.641392579563</v>
      </c>
      <c r="Y7253">
        <v>1249.041737638832</v>
      </c>
      <c r="Z7253">
        <v>105.13302085366217</v>
      </c>
      <c r="AA7253">
        <v>518.43823902060979</v>
      </c>
      <c r="AB7253">
        <v>346.94231356470181</v>
      </c>
      <c r="AC7253">
        <v>1570.6302758681879</v>
      </c>
      <c r="AD7253">
        <v>0</v>
      </c>
      <c r="AE7253">
        <v>4886.5790371043004</v>
      </c>
    </row>
    <row r="7254" spans="1:31" x14ac:dyDescent="0.3">
      <c r="A7254">
        <v>2692228</v>
      </c>
      <c r="B7254">
        <v>1</v>
      </c>
      <c r="C7254" t="s">
        <v>80</v>
      </c>
      <c r="D7254" t="s">
        <v>89</v>
      </c>
      <c r="E7254" t="s">
        <v>145</v>
      </c>
      <c r="F7254" t="s">
        <v>7285</v>
      </c>
      <c r="G7254" t="s">
        <v>346</v>
      </c>
      <c r="H7254" t="s">
        <v>135</v>
      </c>
      <c r="I7254" t="s">
        <v>136</v>
      </c>
      <c r="J7254" t="s">
        <v>137</v>
      </c>
      <c r="K7254" t="s">
        <v>166</v>
      </c>
      <c r="L7254" t="s">
        <v>19987</v>
      </c>
      <c r="M7254" t="s">
        <v>19988</v>
      </c>
      <c r="N7254">
        <v>8.0133333330000003</v>
      </c>
      <c r="O7254">
        <v>0</v>
      </c>
      <c r="P7254">
        <v>44</v>
      </c>
      <c r="Q7254">
        <v>0</v>
      </c>
      <c r="R7254">
        <v>38</v>
      </c>
      <c r="S7254">
        <v>4</v>
      </c>
      <c r="T7254">
        <v>4</v>
      </c>
      <c r="U7254">
        <v>0</v>
      </c>
      <c r="V7254">
        <v>0</v>
      </c>
      <c r="W7254">
        <v>0</v>
      </c>
      <c r="X7254">
        <v>132.41106087074351</v>
      </c>
      <c r="Y7254">
        <v>0</v>
      </c>
      <c r="Z7254">
        <v>150.97911763899947</v>
      </c>
      <c r="AA7254">
        <v>780.80762504283325</v>
      </c>
      <c r="AB7254">
        <v>57.622412738651633</v>
      </c>
      <c r="AC7254">
        <v>0</v>
      </c>
      <c r="AD7254">
        <v>0</v>
      </c>
      <c r="AE7254">
        <v>1121.820216291228</v>
      </c>
    </row>
    <row r="7255" spans="1:31" x14ac:dyDescent="0.3">
      <c r="A7255">
        <v>2692273</v>
      </c>
      <c r="B7255">
        <v>1</v>
      </c>
      <c r="C7255" t="s">
        <v>81</v>
      </c>
      <c r="D7255" t="s">
        <v>118</v>
      </c>
      <c r="E7255" t="s">
        <v>244</v>
      </c>
      <c r="F7255" t="s">
        <v>19989</v>
      </c>
      <c r="G7255" t="s">
        <v>165</v>
      </c>
      <c r="H7255" t="s">
        <v>187</v>
      </c>
      <c r="I7255" t="s">
        <v>136</v>
      </c>
      <c r="J7255" t="s">
        <v>137</v>
      </c>
      <c r="K7255" t="s">
        <v>166</v>
      </c>
      <c r="L7255" t="s">
        <v>19990</v>
      </c>
      <c r="M7255" t="s">
        <v>19991</v>
      </c>
      <c r="N7255">
        <v>3.4783333330000001</v>
      </c>
      <c r="O7255">
        <v>0</v>
      </c>
      <c r="P7255">
        <v>0</v>
      </c>
      <c r="Q7255">
        <v>0</v>
      </c>
      <c r="R7255">
        <v>0</v>
      </c>
      <c r="S7255">
        <v>0</v>
      </c>
      <c r="T7255">
        <v>18</v>
      </c>
      <c r="U7255">
        <v>0</v>
      </c>
      <c r="V7255">
        <v>1</v>
      </c>
      <c r="W7255">
        <v>0</v>
      </c>
      <c r="X7255">
        <v>0</v>
      </c>
      <c r="Y7255">
        <v>0</v>
      </c>
      <c r="Z7255">
        <v>0</v>
      </c>
      <c r="AA7255">
        <v>0</v>
      </c>
      <c r="AB7255">
        <v>28.168615214896363</v>
      </c>
      <c r="AC7255">
        <v>0</v>
      </c>
      <c r="AD7255">
        <v>37.961700723236227</v>
      </c>
      <c r="AE7255">
        <v>66.130315938132583</v>
      </c>
    </row>
    <row r="7256" spans="1:31" x14ac:dyDescent="0.3">
      <c r="A7256">
        <v>2692319</v>
      </c>
      <c r="B7256">
        <v>1</v>
      </c>
      <c r="C7256" t="s">
        <v>80</v>
      </c>
      <c r="D7256" t="s">
        <v>100</v>
      </c>
      <c r="E7256" t="s">
        <v>160</v>
      </c>
      <c r="F7256" t="s">
        <v>19992</v>
      </c>
      <c r="G7256" t="s">
        <v>165</v>
      </c>
      <c r="H7256" t="s">
        <v>135</v>
      </c>
      <c r="I7256" t="s">
        <v>136</v>
      </c>
      <c r="J7256" t="s">
        <v>137</v>
      </c>
      <c r="K7256" t="s">
        <v>166</v>
      </c>
      <c r="L7256" t="s">
        <v>19993</v>
      </c>
      <c r="M7256" t="s">
        <v>19994</v>
      </c>
      <c r="N7256">
        <v>3.8994444439999998</v>
      </c>
      <c r="O7256">
        <v>10</v>
      </c>
      <c r="P7256">
        <v>3637</v>
      </c>
      <c r="Q7256">
        <v>3</v>
      </c>
      <c r="R7256">
        <v>66</v>
      </c>
      <c r="S7256">
        <v>13</v>
      </c>
      <c r="T7256">
        <v>270</v>
      </c>
      <c r="U7256">
        <v>2</v>
      </c>
      <c r="V7256">
        <v>1</v>
      </c>
      <c r="W7256">
        <v>101.43732438277088</v>
      </c>
      <c r="X7256">
        <v>1803.9271678630769</v>
      </c>
      <c r="Y7256">
        <v>18.900785876214663</v>
      </c>
      <c r="Z7256">
        <v>112.48600893498821</v>
      </c>
      <c r="AA7256">
        <v>221.44729171628936</v>
      </c>
      <c r="AB7256">
        <v>743.56776486663841</v>
      </c>
      <c r="AC7256">
        <v>957.25941312231578</v>
      </c>
      <c r="AD7256">
        <v>0</v>
      </c>
      <c r="AE7256">
        <v>3959.0257567622943</v>
      </c>
    </row>
    <row r="7257" spans="1:31" x14ac:dyDescent="0.3">
      <c r="A7257">
        <v>2692322</v>
      </c>
      <c r="B7257">
        <v>1</v>
      </c>
      <c r="C7257" t="s">
        <v>80</v>
      </c>
      <c r="D7257" t="s">
        <v>100</v>
      </c>
      <c r="E7257" t="s">
        <v>160</v>
      </c>
      <c r="F7257" t="s">
        <v>19995</v>
      </c>
      <c r="G7257" t="s">
        <v>165</v>
      </c>
      <c r="H7257" t="s">
        <v>135</v>
      </c>
      <c r="I7257" t="s">
        <v>136</v>
      </c>
      <c r="J7257" t="s">
        <v>137</v>
      </c>
      <c r="K7257" t="s">
        <v>166</v>
      </c>
      <c r="L7257" t="s">
        <v>19996</v>
      </c>
      <c r="M7257" t="s">
        <v>19997</v>
      </c>
      <c r="N7257">
        <v>3.6455555550000001</v>
      </c>
      <c r="O7257">
        <v>1</v>
      </c>
      <c r="P7257">
        <v>7219</v>
      </c>
      <c r="Q7257">
        <v>0</v>
      </c>
      <c r="R7257">
        <v>102</v>
      </c>
      <c r="S7257">
        <v>9</v>
      </c>
      <c r="T7257">
        <v>533</v>
      </c>
      <c r="U7257">
        <v>0</v>
      </c>
      <c r="V7257">
        <v>1</v>
      </c>
      <c r="W7257">
        <v>23.608183190482215</v>
      </c>
      <c r="X7257">
        <v>2879.5837104719703</v>
      </c>
      <c r="Y7257">
        <v>0</v>
      </c>
      <c r="Z7257">
        <v>74.392817151416622</v>
      </c>
      <c r="AA7257">
        <v>717.743970980055</v>
      </c>
      <c r="AB7257">
        <v>1898.9688120065216</v>
      </c>
      <c r="AC7257">
        <v>0</v>
      </c>
      <c r="AD7257">
        <v>31.392728762773373</v>
      </c>
      <c r="AE7257">
        <v>5625.6902225632193</v>
      </c>
    </row>
    <row r="7258" spans="1:31" x14ac:dyDescent="0.3">
      <c r="A7258">
        <v>2692345</v>
      </c>
      <c r="B7258">
        <v>1</v>
      </c>
      <c r="C7258" t="s">
        <v>80</v>
      </c>
      <c r="D7258" t="s">
        <v>100</v>
      </c>
      <c r="E7258" t="s">
        <v>213</v>
      </c>
      <c r="F7258" t="s">
        <v>19998</v>
      </c>
      <c r="G7258" t="s">
        <v>831</v>
      </c>
      <c r="H7258" t="s">
        <v>187</v>
      </c>
      <c r="I7258" t="s">
        <v>136</v>
      </c>
      <c r="J7258" t="s">
        <v>137</v>
      </c>
      <c r="K7258" t="s">
        <v>138</v>
      </c>
      <c r="L7258" t="s">
        <v>19999</v>
      </c>
      <c r="M7258" t="s">
        <v>20000</v>
      </c>
      <c r="N7258">
        <v>3.9991666659999998</v>
      </c>
      <c r="O7258">
        <v>0</v>
      </c>
      <c r="P7258">
        <v>1</v>
      </c>
      <c r="Q7258">
        <v>0</v>
      </c>
      <c r="R7258">
        <v>0</v>
      </c>
      <c r="S7258">
        <v>0</v>
      </c>
      <c r="T7258">
        <v>0</v>
      </c>
      <c r="U7258">
        <v>0</v>
      </c>
      <c r="V7258">
        <v>0</v>
      </c>
      <c r="W7258">
        <v>0</v>
      </c>
      <c r="X7258">
        <v>4.2900090806084732</v>
      </c>
      <c r="Y7258">
        <v>0</v>
      </c>
      <c r="Z7258">
        <v>0</v>
      </c>
      <c r="AA7258">
        <v>0</v>
      </c>
      <c r="AB7258">
        <v>0</v>
      </c>
      <c r="AC7258">
        <v>0</v>
      </c>
      <c r="AD7258">
        <v>0</v>
      </c>
      <c r="AE7258">
        <v>4.2900090806084732</v>
      </c>
    </row>
    <row r="7259" spans="1:31" x14ac:dyDescent="0.3">
      <c r="A7259">
        <v>2692387</v>
      </c>
      <c r="B7259">
        <v>1</v>
      </c>
      <c r="C7259" t="s">
        <v>80</v>
      </c>
      <c r="D7259" t="s">
        <v>83</v>
      </c>
      <c r="E7259" t="s">
        <v>244</v>
      </c>
      <c r="F7259" t="s">
        <v>511</v>
      </c>
      <c r="G7259" t="s">
        <v>346</v>
      </c>
      <c r="H7259" t="s">
        <v>187</v>
      </c>
      <c r="I7259" t="s">
        <v>136</v>
      </c>
      <c r="J7259" t="s">
        <v>137</v>
      </c>
      <c r="K7259" t="s">
        <v>166</v>
      </c>
      <c r="L7259" t="s">
        <v>20001</v>
      </c>
      <c r="M7259" t="s">
        <v>20002</v>
      </c>
      <c r="N7259">
        <v>1.561666666</v>
      </c>
      <c r="O7259">
        <v>0</v>
      </c>
      <c r="P7259">
        <v>32</v>
      </c>
      <c r="Q7259">
        <v>0</v>
      </c>
      <c r="R7259">
        <v>0</v>
      </c>
      <c r="S7259">
        <v>0</v>
      </c>
      <c r="T7259">
        <v>5</v>
      </c>
      <c r="U7259">
        <v>0</v>
      </c>
      <c r="V7259">
        <v>0</v>
      </c>
      <c r="W7259">
        <v>0</v>
      </c>
      <c r="X7259">
        <v>12.392277915230904</v>
      </c>
      <c r="Y7259">
        <v>0</v>
      </c>
      <c r="Z7259">
        <v>0</v>
      </c>
      <c r="AA7259">
        <v>0</v>
      </c>
      <c r="AB7259">
        <v>31.575127936195699</v>
      </c>
      <c r="AC7259">
        <v>0</v>
      </c>
      <c r="AD7259">
        <v>0</v>
      </c>
      <c r="AE7259">
        <v>43.967405851426605</v>
      </c>
    </row>
    <row r="7260" spans="1:31" x14ac:dyDescent="0.3">
      <c r="A7260">
        <v>2692603</v>
      </c>
      <c r="B7260">
        <v>1</v>
      </c>
      <c r="C7260" t="s">
        <v>81</v>
      </c>
      <c r="D7260" t="s">
        <v>113</v>
      </c>
      <c r="E7260" t="s">
        <v>160</v>
      </c>
      <c r="F7260" t="s">
        <v>4677</v>
      </c>
      <c r="G7260" t="s">
        <v>134</v>
      </c>
      <c r="H7260" t="s">
        <v>135</v>
      </c>
      <c r="I7260" t="s">
        <v>136</v>
      </c>
      <c r="J7260" t="s">
        <v>137</v>
      </c>
      <c r="K7260" t="s">
        <v>138</v>
      </c>
      <c r="L7260" t="s">
        <v>20003</v>
      </c>
      <c r="M7260" t="s">
        <v>20004</v>
      </c>
      <c r="N7260">
        <v>0.53611111099999997</v>
      </c>
      <c r="O7260">
        <v>20</v>
      </c>
      <c r="P7260">
        <v>377</v>
      </c>
      <c r="Q7260">
        <v>153</v>
      </c>
      <c r="R7260">
        <v>183</v>
      </c>
      <c r="S7260">
        <v>19</v>
      </c>
      <c r="T7260">
        <v>33</v>
      </c>
      <c r="U7260">
        <v>1</v>
      </c>
      <c r="V7260">
        <v>0</v>
      </c>
      <c r="W7260">
        <v>1.5405545527542652</v>
      </c>
      <c r="X7260">
        <v>43.633617224295918</v>
      </c>
      <c r="Y7260">
        <v>128.05835518468118</v>
      </c>
      <c r="Z7260">
        <v>73.365789948426027</v>
      </c>
      <c r="AA7260">
        <v>31.493516381822943</v>
      </c>
      <c r="AB7260">
        <v>8.11684588200451</v>
      </c>
      <c r="AC7260">
        <v>9.4955518805994021</v>
      </c>
      <c r="AD7260">
        <v>0</v>
      </c>
      <c r="AE7260">
        <v>295.70423105458423</v>
      </c>
    </row>
    <row r="7261" spans="1:31" x14ac:dyDescent="0.3">
      <c r="A7261">
        <v>2692623</v>
      </c>
      <c r="B7261">
        <v>1</v>
      </c>
      <c r="C7261" t="s">
        <v>80</v>
      </c>
      <c r="D7261" t="s">
        <v>83</v>
      </c>
      <c r="E7261" t="s">
        <v>160</v>
      </c>
      <c r="F7261" t="s">
        <v>20005</v>
      </c>
      <c r="G7261" t="s">
        <v>134</v>
      </c>
      <c r="H7261" t="s">
        <v>135</v>
      </c>
      <c r="I7261" t="s">
        <v>169</v>
      </c>
      <c r="J7261" t="s">
        <v>137</v>
      </c>
      <c r="K7261" t="s">
        <v>138</v>
      </c>
      <c r="L7261" t="s">
        <v>15876</v>
      </c>
      <c r="M7261" t="s">
        <v>15877</v>
      </c>
      <c r="N7261">
        <v>4.8333332999999999E-2</v>
      </c>
      <c r="O7261">
        <v>1</v>
      </c>
      <c r="P7261">
        <v>5130</v>
      </c>
      <c r="Q7261">
        <v>0</v>
      </c>
      <c r="R7261">
        <v>0</v>
      </c>
      <c r="S7261">
        <v>28</v>
      </c>
      <c r="T7261">
        <v>688</v>
      </c>
      <c r="U7261">
        <v>4</v>
      </c>
      <c r="V7261">
        <v>4</v>
      </c>
      <c r="W7261">
        <v>0.20793495501322501</v>
      </c>
      <c r="X7261">
        <v>52.085118092013055</v>
      </c>
      <c r="Y7261">
        <v>0</v>
      </c>
      <c r="Z7261">
        <v>0</v>
      </c>
      <c r="AA7261">
        <v>18.467518968932019</v>
      </c>
      <c r="AB7261">
        <v>42.451867919815463</v>
      </c>
      <c r="AC7261">
        <v>6.4876293924103088</v>
      </c>
      <c r="AD7261">
        <v>7.6516893804456974</v>
      </c>
      <c r="AE7261">
        <v>127.35175870862979</v>
      </c>
    </row>
    <row r="7262" spans="1:31" x14ac:dyDescent="0.3">
      <c r="A7262">
        <v>2692681</v>
      </c>
      <c r="B7262">
        <v>1</v>
      </c>
      <c r="C7262" t="s">
        <v>80</v>
      </c>
      <c r="D7262" t="s">
        <v>95</v>
      </c>
      <c r="E7262" t="s">
        <v>244</v>
      </c>
      <c r="F7262" t="s">
        <v>20006</v>
      </c>
      <c r="G7262" t="s">
        <v>409</v>
      </c>
      <c r="H7262" t="s">
        <v>187</v>
      </c>
      <c r="I7262" t="s">
        <v>136</v>
      </c>
      <c r="J7262" t="s">
        <v>137</v>
      </c>
      <c r="K7262" t="s">
        <v>138</v>
      </c>
      <c r="L7262" t="s">
        <v>20007</v>
      </c>
      <c r="M7262" t="s">
        <v>20008</v>
      </c>
      <c r="N7262">
        <v>0.53111111099999997</v>
      </c>
      <c r="O7262">
        <v>0</v>
      </c>
      <c r="P7262">
        <v>114</v>
      </c>
      <c r="Q7262">
        <v>0</v>
      </c>
      <c r="R7262">
        <v>1</v>
      </c>
      <c r="S7262">
        <v>0</v>
      </c>
      <c r="T7262">
        <v>6</v>
      </c>
      <c r="U7262">
        <v>0</v>
      </c>
      <c r="V7262">
        <v>0</v>
      </c>
      <c r="W7262">
        <v>0</v>
      </c>
      <c r="X7262">
        <v>4.1710418905455224</v>
      </c>
      <c r="Y7262">
        <v>0</v>
      </c>
      <c r="Z7262">
        <v>0</v>
      </c>
      <c r="AA7262">
        <v>0</v>
      </c>
      <c r="AB7262">
        <v>1.53995646272</v>
      </c>
      <c r="AC7262">
        <v>0</v>
      </c>
      <c r="AD7262">
        <v>0</v>
      </c>
      <c r="AE7262">
        <v>5.7109983532655226</v>
      </c>
    </row>
    <row r="7263" spans="1:31" x14ac:dyDescent="0.3">
      <c r="A7263">
        <v>2692726</v>
      </c>
      <c r="B7263">
        <v>1</v>
      </c>
      <c r="C7263" t="s">
        <v>80</v>
      </c>
      <c r="D7263" t="s">
        <v>82</v>
      </c>
      <c r="E7263" t="s">
        <v>145</v>
      </c>
      <c r="F7263" t="s">
        <v>19655</v>
      </c>
      <c r="G7263" t="s">
        <v>442</v>
      </c>
      <c r="H7263" t="s">
        <v>135</v>
      </c>
      <c r="I7263" t="s">
        <v>136</v>
      </c>
      <c r="J7263" t="s">
        <v>137</v>
      </c>
      <c r="K7263" t="s">
        <v>166</v>
      </c>
      <c r="L7263" t="s">
        <v>20009</v>
      </c>
      <c r="M7263" t="s">
        <v>20010</v>
      </c>
      <c r="N7263">
        <v>0.22055555499999999</v>
      </c>
      <c r="O7263">
        <v>0</v>
      </c>
      <c r="P7263">
        <v>4341</v>
      </c>
      <c r="Q7263">
        <v>0</v>
      </c>
      <c r="R7263">
        <v>0</v>
      </c>
      <c r="S7263">
        <v>0</v>
      </c>
      <c r="T7263">
        <v>250</v>
      </c>
      <c r="U7263">
        <v>0</v>
      </c>
      <c r="V7263">
        <v>1</v>
      </c>
      <c r="W7263">
        <v>0</v>
      </c>
      <c r="X7263">
        <v>147.52184838396619</v>
      </c>
      <c r="Y7263">
        <v>0</v>
      </c>
      <c r="Z7263">
        <v>0</v>
      </c>
      <c r="AA7263">
        <v>0</v>
      </c>
      <c r="AB7263">
        <v>21.278185774384522</v>
      </c>
      <c r="AC7263">
        <v>0</v>
      </c>
      <c r="AD7263">
        <v>0.63049073242606313</v>
      </c>
      <c r="AE7263">
        <v>169.43052489077678</v>
      </c>
    </row>
    <row r="7264" spans="1:31" x14ac:dyDescent="0.3">
      <c r="A7264">
        <v>2692787</v>
      </c>
      <c r="B7264">
        <v>1</v>
      </c>
      <c r="C7264" t="s">
        <v>81</v>
      </c>
      <c r="D7264" t="s">
        <v>112</v>
      </c>
      <c r="E7264" t="s">
        <v>132</v>
      </c>
      <c r="F7264" t="s">
        <v>20011</v>
      </c>
      <c r="G7264" t="s">
        <v>346</v>
      </c>
      <c r="H7264" t="s">
        <v>135</v>
      </c>
      <c r="I7264" t="s">
        <v>136</v>
      </c>
      <c r="J7264" t="s">
        <v>137</v>
      </c>
      <c r="K7264" t="s">
        <v>166</v>
      </c>
      <c r="L7264" t="s">
        <v>20012</v>
      </c>
      <c r="M7264" t="s">
        <v>20013</v>
      </c>
      <c r="N7264">
        <v>3.7583333329999999</v>
      </c>
      <c r="O7264">
        <v>0</v>
      </c>
      <c r="P7264">
        <v>798</v>
      </c>
      <c r="Q7264">
        <v>6</v>
      </c>
      <c r="R7264">
        <v>107</v>
      </c>
      <c r="S7264">
        <v>11</v>
      </c>
      <c r="T7264">
        <v>115</v>
      </c>
      <c r="U7264">
        <v>6</v>
      </c>
      <c r="V7264">
        <v>2</v>
      </c>
      <c r="W7264">
        <v>0</v>
      </c>
      <c r="X7264">
        <v>541.14496551868547</v>
      </c>
      <c r="Y7264">
        <v>1249.9876101333396</v>
      </c>
      <c r="Z7264">
        <v>193.93279278438266</v>
      </c>
      <c r="AA7264">
        <v>1214.7691017237653</v>
      </c>
      <c r="AB7264">
        <v>410.00833521516824</v>
      </c>
      <c r="AC7264">
        <v>3421.0157165976998</v>
      </c>
      <c r="AD7264">
        <v>39.656081637649926</v>
      </c>
      <c r="AE7264">
        <v>7070.5146036106908</v>
      </c>
    </row>
    <row r="7265" spans="1:31" x14ac:dyDescent="0.3">
      <c r="A7265">
        <v>2692799</v>
      </c>
      <c r="B7265">
        <v>1</v>
      </c>
      <c r="C7265" t="s">
        <v>80</v>
      </c>
      <c r="D7265" t="s">
        <v>84</v>
      </c>
      <c r="E7265" t="s">
        <v>244</v>
      </c>
      <c r="F7265" t="s">
        <v>20014</v>
      </c>
      <c r="G7265" t="s">
        <v>346</v>
      </c>
      <c r="H7265" t="s">
        <v>187</v>
      </c>
      <c r="I7265" t="s">
        <v>136</v>
      </c>
      <c r="J7265" t="s">
        <v>137</v>
      </c>
      <c r="K7265" t="s">
        <v>166</v>
      </c>
      <c r="L7265" t="s">
        <v>20015</v>
      </c>
      <c r="M7265" t="s">
        <v>20016</v>
      </c>
      <c r="N7265">
        <v>7.130833333</v>
      </c>
      <c r="O7265">
        <v>0</v>
      </c>
      <c r="P7265">
        <v>400</v>
      </c>
      <c r="Q7265">
        <v>0</v>
      </c>
      <c r="R7265">
        <v>0</v>
      </c>
      <c r="S7265">
        <v>0</v>
      </c>
      <c r="T7265">
        <v>32</v>
      </c>
      <c r="U7265">
        <v>0</v>
      </c>
      <c r="V7265">
        <v>0</v>
      </c>
      <c r="W7265">
        <v>0</v>
      </c>
      <c r="X7265">
        <v>530.97936885701938</v>
      </c>
      <c r="Y7265">
        <v>0</v>
      </c>
      <c r="Z7265">
        <v>0</v>
      </c>
      <c r="AA7265">
        <v>0</v>
      </c>
      <c r="AB7265">
        <v>785.41287385309272</v>
      </c>
      <c r="AC7265">
        <v>0</v>
      </c>
      <c r="AD7265">
        <v>0</v>
      </c>
      <c r="AE7265">
        <v>1316.392242710112</v>
      </c>
    </row>
    <row r="7266" spans="1:31" x14ac:dyDescent="0.3">
      <c r="A7266">
        <v>2692828</v>
      </c>
      <c r="B7266">
        <v>1</v>
      </c>
      <c r="C7266" t="s">
        <v>80</v>
      </c>
      <c r="D7266" t="s">
        <v>84</v>
      </c>
      <c r="E7266" t="s">
        <v>244</v>
      </c>
      <c r="F7266" t="s">
        <v>12967</v>
      </c>
      <c r="G7266" t="s">
        <v>346</v>
      </c>
      <c r="H7266" t="s">
        <v>187</v>
      </c>
      <c r="I7266" t="s">
        <v>136</v>
      </c>
      <c r="J7266" t="s">
        <v>137</v>
      </c>
      <c r="K7266" t="s">
        <v>166</v>
      </c>
      <c r="L7266" t="s">
        <v>20017</v>
      </c>
      <c r="M7266" t="s">
        <v>20018</v>
      </c>
      <c r="N7266">
        <v>7.5733333329999999</v>
      </c>
      <c r="O7266">
        <v>0</v>
      </c>
      <c r="P7266">
        <v>1364</v>
      </c>
      <c r="Q7266">
        <v>0</v>
      </c>
      <c r="R7266">
        <v>0</v>
      </c>
      <c r="S7266">
        <v>0</v>
      </c>
      <c r="T7266">
        <v>63</v>
      </c>
      <c r="U7266">
        <v>0</v>
      </c>
      <c r="V7266">
        <v>0</v>
      </c>
      <c r="W7266">
        <v>0</v>
      </c>
      <c r="X7266">
        <v>1933.4454089216752</v>
      </c>
      <c r="Y7266">
        <v>0</v>
      </c>
      <c r="Z7266">
        <v>0</v>
      </c>
      <c r="AA7266">
        <v>0</v>
      </c>
      <c r="AB7266">
        <v>382.23719876370552</v>
      </c>
      <c r="AC7266">
        <v>0</v>
      </c>
      <c r="AD7266">
        <v>0</v>
      </c>
      <c r="AE7266">
        <v>2315.6826076853808</v>
      </c>
    </row>
    <row r="7267" spans="1:31" x14ac:dyDescent="0.3">
      <c r="A7267">
        <v>2692920</v>
      </c>
      <c r="B7267">
        <v>1</v>
      </c>
      <c r="C7267" t="s">
        <v>80</v>
      </c>
      <c r="D7267" t="s">
        <v>104</v>
      </c>
      <c r="E7267" t="s">
        <v>141</v>
      </c>
      <c r="F7267" t="s">
        <v>17035</v>
      </c>
      <c r="G7267" t="s">
        <v>147</v>
      </c>
      <c r="H7267" t="s">
        <v>135</v>
      </c>
      <c r="I7267" t="s">
        <v>136</v>
      </c>
      <c r="J7267" t="s">
        <v>3</v>
      </c>
      <c r="K7267" t="s">
        <v>138</v>
      </c>
      <c r="L7267" t="s">
        <v>20019</v>
      </c>
      <c r="M7267" t="s">
        <v>20020</v>
      </c>
      <c r="N7267">
        <v>1.102222222</v>
      </c>
      <c r="O7267">
        <v>20</v>
      </c>
      <c r="P7267">
        <v>3666</v>
      </c>
      <c r="Q7267">
        <v>65</v>
      </c>
      <c r="R7267">
        <v>51</v>
      </c>
      <c r="S7267">
        <v>108</v>
      </c>
      <c r="T7267">
        <v>345</v>
      </c>
      <c r="U7267">
        <v>25</v>
      </c>
      <c r="V7267">
        <v>0</v>
      </c>
      <c r="W7267">
        <v>13.347101255623306</v>
      </c>
      <c r="X7267">
        <v>746.11127814971996</v>
      </c>
      <c r="Y7267">
        <v>194.88176037786857</v>
      </c>
      <c r="Z7267">
        <v>35.586654537652208</v>
      </c>
      <c r="AA7267">
        <v>1648.1484087575773</v>
      </c>
      <c r="AB7267">
        <v>220.97114448390249</v>
      </c>
      <c r="AC7267">
        <v>2256.3644951807755</v>
      </c>
      <c r="AD7267">
        <v>0</v>
      </c>
      <c r="AE7267">
        <v>5115.4108427431202</v>
      </c>
    </row>
    <row r="7268" spans="1:31" x14ac:dyDescent="0.3">
      <c r="A7268">
        <v>2692978</v>
      </c>
      <c r="B7268">
        <v>1</v>
      </c>
      <c r="C7268" t="s">
        <v>80</v>
      </c>
      <c r="D7268" t="s">
        <v>84</v>
      </c>
      <c r="E7268" t="s">
        <v>244</v>
      </c>
      <c r="F7268" t="s">
        <v>7491</v>
      </c>
      <c r="G7268" t="s">
        <v>409</v>
      </c>
      <c r="H7268" t="s">
        <v>187</v>
      </c>
      <c r="I7268" t="s">
        <v>136</v>
      </c>
      <c r="J7268" t="s">
        <v>137</v>
      </c>
      <c r="K7268" t="s">
        <v>138</v>
      </c>
      <c r="L7268" t="s">
        <v>20021</v>
      </c>
      <c r="M7268" t="s">
        <v>20022</v>
      </c>
      <c r="N7268">
        <v>0.30194444399999998</v>
      </c>
      <c r="O7268">
        <v>0</v>
      </c>
      <c r="P7268">
        <v>1196</v>
      </c>
      <c r="Q7268">
        <v>0</v>
      </c>
      <c r="R7268">
        <v>0</v>
      </c>
      <c r="S7268">
        <v>0</v>
      </c>
      <c r="T7268">
        <v>91</v>
      </c>
      <c r="U7268">
        <v>0</v>
      </c>
      <c r="V7268">
        <v>0</v>
      </c>
      <c r="W7268">
        <v>0</v>
      </c>
      <c r="X7268">
        <v>66.977824453789665</v>
      </c>
      <c r="Y7268">
        <v>0</v>
      </c>
      <c r="Z7268">
        <v>0</v>
      </c>
      <c r="AA7268">
        <v>0</v>
      </c>
      <c r="AB7268">
        <v>16.299499764110713</v>
      </c>
      <c r="AC7268">
        <v>0</v>
      </c>
      <c r="AD7268">
        <v>0</v>
      </c>
      <c r="AE7268">
        <v>83.277324217900372</v>
      </c>
    </row>
    <row r="7269" spans="1:31" x14ac:dyDescent="0.3">
      <c r="A7269">
        <v>2693003</v>
      </c>
      <c r="B7269">
        <v>1</v>
      </c>
      <c r="C7269" t="s">
        <v>80</v>
      </c>
      <c r="D7269" t="s">
        <v>88</v>
      </c>
      <c r="E7269" t="s">
        <v>244</v>
      </c>
      <c r="F7269" t="s">
        <v>20023</v>
      </c>
      <c r="G7269" t="s">
        <v>346</v>
      </c>
      <c r="H7269" t="s">
        <v>187</v>
      </c>
      <c r="I7269" t="s">
        <v>136</v>
      </c>
      <c r="J7269" t="s">
        <v>137</v>
      </c>
      <c r="K7269" t="s">
        <v>166</v>
      </c>
      <c r="L7269" t="s">
        <v>20024</v>
      </c>
      <c r="M7269" t="s">
        <v>20025</v>
      </c>
      <c r="N7269">
        <v>0.58305555499999995</v>
      </c>
      <c r="O7269">
        <v>0</v>
      </c>
      <c r="P7269">
        <v>59</v>
      </c>
      <c r="Q7269">
        <v>0</v>
      </c>
      <c r="R7269">
        <v>0</v>
      </c>
      <c r="S7269">
        <v>0</v>
      </c>
      <c r="T7269">
        <v>3</v>
      </c>
      <c r="U7269">
        <v>0</v>
      </c>
      <c r="V7269">
        <v>0</v>
      </c>
      <c r="W7269">
        <v>0</v>
      </c>
      <c r="X7269">
        <v>7.3936014475231078</v>
      </c>
      <c r="Y7269">
        <v>0</v>
      </c>
      <c r="Z7269">
        <v>0</v>
      </c>
      <c r="AA7269">
        <v>0</v>
      </c>
      <c r="AB7269">
        <v>0.9802891026295325</v>
      </c>
      <c r="AC7269">
        <v>0</v>
      </c>
      <c r="AD7269">
        <v>0</v>
      </c>
      <c r="AE7269">
        <v>8.3738905501526411</v>
      </c>
    </row>
    <row r="7270" spans="1:31" x14ac:dyDescent="0.3">
      <c r="A7270">
        <v>2693031</v>
      </c>
      <c r="B7270">
        <v>1</v>
      </c>
      <c r="C7270" t="s">
        <v>81</v>
      </c>
      <c r="D7270" t="s">
        <v>128</v>
      </c>
      <c r="E7270" t="s">
        <v>132</v>
      </c>
      <c r="F7270" t="s">
        <v>5470</v>
      </c>
      <c r="G7270" t="s">
        <v>147</v>
      </c>
      <c r="H7270" t="s">
        <v>135</v>
      </c>
      <c r="I7270" t="s">
        <v>136</v>
      </c>
      <c r="J7270" t="s">
        <v>3</v>
      </c>
      <c r="K7270" t="s">
        <v>138</v>
      </c>
      <c r="L7270" t="s">
        <v>20026</v>
      </c>
      <c r="M7270" t="s">
        <v>20027</v>
      </c>
      <c r="N7270">
        <v>0.58527777700000005</v>
      </c>
      <c r="O7270">
        <v>0</v>
      </c>
      <c r="P7270">
        <v>0</v>
      </c>
      <c r="Q7270">
        <v>0</v>
      </c>
      <c r="R7270">
        <v>0</v>
      </c>
      <c r="S7270">
        <v>13</v>
      </c>
      <c r="T7270">
        <v>0</v>
      </c>
      <c r="U7270">
        <v>26</v>
      </c>
      <c r="V7270">
        <v>0</v>
      </c>
      <c r="W7270">
        <v>0</v>
      </c>
      <c r="X7270">
        <v>0</v>
      </c>
      <c r="Y7270">
        <v>0</v>
      </c>
      <c r="Z7270">
        <v>0</v>
      </c>
      <c r="AA7270">
        <v>327.68740973786413</v>
      </c>
      <c r="AB7270">
        <v>0</v>
      </c>
      <c r="AC7270">
        <v>1698.4990758981619</v>
      </c>
      <c r="AD7270">
        <v>0</v>
      </c>
      <c r="AE7270">
        <v>2026.186485636026</v>
      </c>
    </row>
    <row r="7271" spans="1:31" x14ac:dyDescent="0.3">
      <c r="A7271">
        <v>2693090</v>
      </c>
      <c r="B7271">
        <v>1</v>
      </c>
      <c r="C7271" t="s">
        <v>80</v>
      </c>
      <c r="D7271" t="s">
        <v>102</v>
      </c>
      <c r="E7271" t="s">
        <v>145</v>
      </c>
      <c r="F7271" t="s">
        <v>20028</v>
      </c>
      <c r="G7271" t="s">
        <v>134</v>
      </c>
      <c r="H7271" t="s">
        <v>135</v>
      </c>
      <c r="I7271" t="s">
        <v>136</v>
      </c>
      <c r="J7271" t="s">
        <v>137</v>
      </c>
      <c r="K7271" t="s">
        <v>138</v>
      </c>
      <c r="L7271" t="s">
        <v>20029</v>
      </c>
      <c r="M7271" t="s">
        <v>20030</v>
      </c>
      <c r="N7271">
        <v>0.54444444400000003</v>
      </c>
      <c r="O7271">
        <v>0</v>
      </c>
      <c r="P7271">
        <v>1758</v>
      </c>
      <c r="Q7271">
        <v>0</v>
      </c>
      <c r="R7271">
        <v>48</v>
      </c>
      <c r="S7271">
        <v>1</v>
      </c>
      <c r="T7271">
        <v>312</v>
      </c>
      <c r="U7271">
        <v>0</v>
      </c>
      <c r="V7271">
        <v>1</v>
      </c>
      <c r="W7271">
        <v>0</v>
      </c>
      <c r="X7271">
        <v>152.26372454037195</v>
      </c>
      <c r="Y7271">
        <v>0</v>
      </c>
      <c r="Z7271">
        <v>5.5501882495811721</v>
      </c>
      <c r="AA7271">
        <v>3.5865878628827028</v>
      </c>
      <c r="AB7271">
        <v>75.524040634649282</v>
      </c>
      <c r="AC7271">
        <v>0</v>
      </c>
      <c r="AD7271">
        <v>41.441755268124446</v>
      </c>
      <c r="AE7271">
        <v>278.36629655560955</v>
      </c>
    </row>
    <row r="7272" spans="1:31" x14ac:dyDescent="0.3">
      <c r="A7272">
        <v>2693111</v>
      </c>
      <c r="B7272">
        <v>1</v>
      </c>
      <c r="C7272" t="s">
        <v>81</v>
      </c>
      <c r="D7272" t="s">
        <v>113</v>
      </c>
      <c r="E7272" t="s">
        <v>160</v>
      </c>
      <c r="F7272" t="s">
        <v>10458</v>
      </c>
      <c r="G7272" t="s">
        <v>165</v>
      </c>
      <c r="H7272" t="s">
        <v>135</v>
      </c>
      <c r="I7272" t="s">
        <v>136</v>
      </c>
      <c r="J7272" t="s">
        <v>137</v>
      </c>
      <c r="K7272" t="s">
        <v>166</v>
      </c>
      <c r="L7272" t="s">
        <v>20031</v>
      </c>
      <c r="M7272" t="s">
        <v>20032</v>
      </c>
      <c r="N7272">
        <v>0.459166666</v>
      </c>
      <c r="O7272">
        <v>10</v>
      </c>
      <c r="P7272">
        <v>2790</v>
      </c>
      <c r="Q7272">
        <v>45</v>
      </c>
      <c r="R7272">
        <v>815</v>
      </c>
      <c r="S7272">
        <v>11</v>
      </c>
      <c r="T7272">
        <v>186</v>
      </c>
      <c r="U7272">
        <v>2</v>
      </c>
      <c r="V7272">
        <v>0</v>
      </c>
      <c r="W7272">
        <v>1.113050852138592</v>
      </c>
      <c r="X7272">
        <v>216.19178205040006</v>
      </c>
      <c r="Y7272">
        <v>15.663249990715727</v>
      </c>
      <c r="Z7272">
        <v>207.25679680382976</v>
      </c>
      <c r="AA7272">
        <v>42.003291113265959</v>
      </c>
      <c r="AB7272">
        <v>43.291566265714131</v>
      </c>
      <c r="AC7272">
        <v>37.72466807111438</v>
      </c>
      <c r="AD7272">
        <v>0</v>
      </c>
      <c r="AE7272">
        <v>563.24440514717855</v>
      </c>
    </row>
    <row r="7273" spans="1:31" x14ac:dyDescent="0.3">
      <c r="A7273">
        <v>2693136</v>
      </c>
      <c r="B7273">
        <v>1</v>
      </c>
      <c r="C7273" t="s">
        <v>80</v>
      </c>
      <c r="D7273" t="s">
        <v>105</v>
      </c>
      <c r="E7273" t="s">
        <v>132</v>
      </c>
      <c r="F7273" t="s">
        <v>20033</v>
      </c>
      <c r="G7273" t="s">
        <v>134</v>
      </c>
      <c r="H7273" t="s">
        <v>135</v>
      </c>
      <c r="I7273" t="s">
        <v>136</v>
      </c>
      <c r="J7273" t="s">
        <v>137</v>
      </c>
      <c r="K7273" t="s">
        <v>138</v>
      </c>
      <c r="L7273" t="s">
        <v>20034</v>
      </c>
      <c r="M7273" t="s">
        <v>20035</v>
      </c>
      <c r="N7273">
        <v>0.63888888799999999</v>
      </c>
      <c r="O7273">
        <v>0</v>
      </c>
      <c r="P7273">
        <v>1359</v>
      </c>
      <c r="Q7273">
        <v>0</v>
      </c>
      <c r="R7273">
        <v>198</v>
      </c>
      <c r="S7273">
        <v>1</v>
      </c>
      <c r="T7273">
        <v>210</v>
      </c>
      <c r="U7273">
        <v>0</v>
      </c>
      <c r="V7273">
        <v>2</v>
      </c>
      <c r="W7273">
        <v>0</v>
      </c>
      <c r="X7273">
        <v>178.1446577785091</v>
      </c>
      <c r="Y7273">
        <v>0</v>
      </c>
      <c r="Z7273">
        <v>57.986285194745101</v>
      </c>
      <c r="AA7273">
        <v>4.9538568392065665</v>
      </c>
      <c r="AB7273">
        <v>124.70611989468625</v>
      </c>
      <c r="AC7273">
        <v>0</v>
      </c>
      <c r="AD7273">
        <v>1.4553667607293628</v>
      </c>
      <c r="AE7273">
        <v>367.24628646787642</v>
      </c>
    </row>
    <row r="7274" spans="1:31" x14ac:dyDescent="0.3">
      <c r="A7274">
        <v>2693140</v>
      </c>
      <c r="B7274">
        <v>1</v>
      </c>
      <c r="C7274" t="s">
        <v>81</v>
      </c>
      <c r="D7274" t="s">
        <v>123</v>
      </c>
      <c r="E7274" t="s">
        <v>132</v>
      </c>
      <c r="F7274" t="s">
        <v>12722</v>
      </c>
      <c r="G7274" t="s">
        <v>134</v>
      </c>
      <c r="H7274" t="s">
        <v>135</v>
      </c>
      <c r="I7274" t="s">
        <v>136</v>
      </c>
      <c r="J7274" t="s">
        <v>137</v>
      </c>
      <c r="K7274" t="s">
        <v>138</v>
      </c>
      <c r="L7274" t="s">
        <v>20036</v>
      </c>
      <c r="M7274" t="s">
        <v>20037</v>
      </c>
      <c r="N7274">
        <v>0.28805555500000002</v>
      </c>
      <c r="O7274">
        <v>3</v>
      </c>
      <c r="P7274">
        <v>583</v>
      </c>
      <c r="Q7274">
        <v>104</v>
      </c>
      <c r="R7274">
        <v>72</v>
      </c>
      <c r="S7274">
        <v>6</v>
      </c>
      <c r="T7274">
        <v>82</v>
      </c>
      <c r="U7274">
        <v>1</v>
      </c>
      <c r="V7274">
        <v>2</v>
      </c>
      <c r="W7274">
        <v>6.9425864618213332E-2</v>
      </c>
      <c r="X7274">
        <v>26.757315290189279</v>
      </c>
      <c r="Y7274">
        <v>19.667880921561583</v>
      </c>
      <c r="Z7274">
        <v>7.7593138055021802</v>
      </c>
      <c r="AA7274">
        <v>0.44727957560856535</v>
      </c>
      <c r="AB7274">
        <v>17.172100439280609</v>
      </c>
      <c r="AC7274">
        <v>17.043398186024572</v>
      </c>
      <c r="AD7274">
        <v>0.26966824476376755</v>
      </c>
      <c r="AE7274">
        <v>89.18638232754877</v>
      </c>
    </row>
    <row r="7275" spans="1:31" x14ac:dyDescent="0.3">
      <c r="A7275">
        <v>2693811</v>
      </c>
      <c r="B7275">
        <v>1</v>
      </c>
      <c r="C7275" t="s">
        <v>80</v>
      </c>
      <c r="D7275" t="s">
        <v>99</v>
      </c>
      <c r="E7275" t="s">
        <v>145</v>
      </c>
      <c r="F7275" t="s">
        <v>16275</v>
      </c>
      <c r="G7275" t="s">
        <v>346</v>
      </c>
      <c r="H7275" t="s">
        <v>135</v>
      </c>
      <c r="I7275" t="s">
        <v>136</v>
      </c>
      <c r="J7275" t="s">
        <v>137</v>
      </c>
      <c r="K7275" t="s">
        <v>166</v>
      </c>
      <c r="L7275" t="s">
        <v>20038</v>
      </c>
      <c r="M7275" t="s">
        <v>20039</v>
      </c>
      <c r="N7275">
        <v>8.1352777770000007</v>
      </c>
      <c r="O7275">
        <v>0</v>
      </c>
      <c r="P7275">
        <v>364</v>
      </c>
      <c r="Q7275">
        <v>0</v>
      </c>
      <c r="R7275">
        <v>6</v>
      </c>
      <c r="S7275">
        <v>2</v>
      </c>
      <c r="T7275">
        <v>51</v>
      </c>
      <c r="U7275">
        <v>0</v>
      </c>
      <c r="V7275">
        <v>0</v>
      </c>
      <c r="W7275">
        <v>0</v>
      </c>
      <c r="X7275">
        <v>628.39260793117273</v>
      </c>
      <c r="Y7275">
        <v>0</v>
      </c>
      <c r="Z7275">
        <v>28.368079575933091</v>
      </c>
      <c r="AA7275">
        <v>755.7168764849223</v>
      </c>
      <c r="AB7275">
        <v>309.95099899702547</v>
      </c>
      <c r="AC7275">
        <v>0</v>
      </c>
      <c r="AD7275">
        <v>0</v>
      </c>
      <c r="AE7275">
        <v>1722.4285629890535</v>
      </c>
    </row>
    <row r="7276" spans="1:31" x14ac:dyDescent="0.3">
      <c r="A7276">
        <v>2694043</v>
      </c>
      <c r="B7276">
        <v>1</v>
      </c>
      <c r="C7276" t="s">
        <v>80</v>
      </c>
      <c r="D7276" t="s">
        <v>90</v>
      </c>
      <c r="E7276" t="s">
        <v>145</v>
      </c>
      <c r="F7276" t="s">
        <v>11028</v>
      </c>
      <c r="G7276" t="s">
        <v>1164</v>
      </c>
      <c r="H7276" t="s">
        <v>135</v>
      </c>
      <c r="I7276" t="s">
        <v>136</v>
      </c>
      <c r="J7276" t="s">
        <v>137</v>
      </c>
      <c r="K7276" t="s">
        <v>138</v>
      </c>
      <c r="L7276" t="s">
        <v>20040</v>
      </c>
      <c r="M7276" t="s">
        <v>20041</v>
      </c>
      <c r="N7276">
        <v>2.3008333329999999</v>
      </c>
      <c r="O7276">
        <v>0</v>
      </c>
      <c r="P7276">
        <v>411</v>
      </c>
      <c r="Q7276">
        <v>0</v>
      </c>
      <c r="R7276">
        <v>0</v>
      </c>
      <c r="S7276">
        <v>0</v>
      </c>
      <c r="T7276">
        <v>35</v>
      </c>
      <c r="U7276">
        <v>0</v>
      </c>
      <c r="V7276">
        <v>0</v>
      </c>
      <c r="W7276">
        <v>0</v>
      </c>
      <c r="X7276">
        <v>176.80136315620942</v>
      </c>
      <c r="Y7276">
        <v>0</v>
      </c>
      <c r="Z7276">
        <v>0</v>
      </c>
      <c r="AA7276">
        <v>0</v>
      </c>
      <c r="AB7276">
        <v>58.309790927657687</v>
      </c>
      <c r="AC7276">
        <v>0</v>
      </c>
      <c r="AD7276">
        <v>0</v>
      </c>
      <c r="AE7276">
        <v>235.11115408386712</v>
      </c>
    </row>
    <row r="7277" spans="1:31" x14ac:dyDescent="0.3">
      <c r="A7277">
        <v>2694165</v>
      </c>
      <c r="B7277">
        <v>1</v>
      </c>
      <c r="C7277" t="s">
        <v>80</v>
      </c>
      <c r="D7277" t="s">
        <v>100</v>
      </c>
      <c r="E7277" t="s">
        <v>132</v>
      </c>
      <c r="F7277" t="s">
        <v>13793</v>
      </c>
      <c r="G7277" t="s">
        <v>165</v>
      </c>
      <c r="H7277" t="s">
        <v>135</v>
      </c>
      <c r="I7277" t="s">
        <v>136</v>
      </c>
      <c r="J7277" t="s">
        <v>137</v>
      </c>
      <c r="K7277" t="s">
        <v>166</v>
      </c>
      <c r="L7277" t="s">
        <v>20042</v>
      </c>
      <c r="M7277" t="s">
        <v>20043</v>
      </c>
      <c r="N7277">
        <v>6.3686111109999999</v>
      </c>
      <c r="O7277">
        <v>4</v>
      </c>
      <c r="P7277">
        <v>514</v>
      </c>
      <c r="Q7277">
        <v>8</v>
      </c>
      <c r="R7277">
        <v>99</v>
      </c>
      <c r="S7277">
        <v>3</v>
      </c>
      <c r="T7277">
        <v>78</v>
      </c>
      <c r="U7277">
        <v>1</v>
      </c>
      <c r="V7277">
        <v>0</v>
      </c>
      <c r="W7277">
        <v>8.1383787375632473</v>
      </c>
      <c r="X7277">
        <v>544.48803669025233</v>
      </c>
      <c r="Y7277">
        <v>8.926311173646047</v>
      </c>
      <c r="Z7277">
        <v>135.64332435727323</v>
      </c>
      <c r="AA7277">
        <v>42.491965935538779</v>
      </c>
      <c r="AB7277">
        <v>271.46209283271315</v>
      </c>
      <c r="AC7277">
        <v>1532.9483511173482</v>
      </c>
      <c r="AD7277">
        <v>0</v>
      </c>
      <c r="AE7277">
        <v>2544.098460844335</v>
      </c>
    </row>
    <row r="7278" spans="1:31" x14ac:dyDescent="0.3">
      <c r="A7278">
        <v>2694173</v>
      </c>
      <c r="B7278">
        <v>1</v>
      </c>
      <c r="C7278" t="s">
        <v>80</v>
      </c>
      <c r="D7278" t="s">
        <v>104</v>
      </c>
      <c r="E7278" t="s">
        <v>160</v>
      </c>
      <c r="F7278" t="s">
        <v>3380</v>
      </c>
      <c r="G7278" t="s">
        <v>134</v>
      </c>
      <c r="H7278" t="s">
        <v>135</v>
      </c>
      <c r="I7278" t="s">
        <v>136</v>
      </c>
      <c r="J7278" t="s">
        <v>137</v>
      </c>
      <c r="K7278" t="s">
        <v>138</v>
      </c>
      <c r="L7278" t="s">
        <v>20044</v>
      </c>
      <c r="M7278" t="s">
        <v>20045</v>
      </c>
      <c r="N7278">
        <v>0.140833333</v>
      </c>
      <c r="O7278">
        <v>0</v>
      </c>
      <c r="P7278">
        <v>1639</v>
      </c>
      <c r="Q7278">
        <v>0</v>
      </c>
      <c r="R7278">
        <v>6</v>
      </c>
      <c r="S7278">
        <v>0</v>
      </c>
      <c r="T7278">
        <v>192</v>
      </c>
      <c r="U7278">
        <v>0</v>
      </c>
      <c r="V7278">
        <v>0</v>
      </c>
      <c r="W7278">
        <v>0</v>
      </c>
      <c r="X7278">
        <v>38.746594543378663</v>
      </c>
      <c r="Y7278">
        <v>0</v>
      </c>
      <c r="Z7278">
        <v>0.24906900500744061</v>
      </c>
      <c r="AA7278">
        <v>0</v>
      </c>
      <c r="AB7278">
        <v>15.051384547096728</v>
      </c>
      <c r="AC7278">
        <v>0</v>
      </c>
      <c r="AD7278">
        <v>0</v>
      </c>
      <c r="AE7278">
        <v>54.047048095482836</v>
      </c>
    </row>
    <row r="7279" spans="1:31" x14ac:dyDescent="0.3">
      <c r="A7279">
        <v>2694222</v>
      </c>
      <c r="B7279">
        <v>1</v>
      </c>
      <c r="C7279" t="s">
        <v>80</v>
      </c>
      <c r="D7279" t="s">
        <v>83</v>
      </c>
      <c r="E7279" t="s">
        <v>132</v>
      </c>
      <c r="F7279" t="s">
        <v>2225</v>
      </c>
      <c r="G7279" t="s">
        <v>134</v>
      </c>
      <c r="H7279" t="s">
        <v>135</v>
      </c>
      <c r="I7279" t="s">
        <v>136</v>
      </c>
      <c r="J7279" t="s">
        <v>137</v>
      </c>
      <c r="K7279" t="s">
        <v>138</v>
      </c>
      <c r="L7279" t="s">
        <v>20046</v>
      </c>
      <c r="M7279" t="s">
        <v>20047</v>
      </c>
      <c r="N7279">
        <v>0.132222222</v>
      </c>
      <c r="O7279">
        <v>0</v>
      </c>
      <c r="P7279">
        <v>615</v>
      </c>
      <c r="Q7279">
        <v>0</v>
      </c>
      <c r="R7279">
        <v>25</v>
      </c>
      <c r="S7279">
        <v>0</v>
      </c>
      <c r="T7279">
        <v>69</v>
      </c>
      <c r="U7279">
        <v>0</v>
      </c>
      <c r="V7279">
        <v>0</v>
      </c>
      <c r="W7279">
        <v>0</v>
      </c>
      <c r="X7279">
        <v>18.325779325991238</v>
      </c>
      <c r="Y7279">
        <v>0</v>
      </c>
      <c r="Z7279">
        <v>1.9540968495574986</v>
      </c>
      <c r="AA7279">
        <v>0</v>
      </c>
      <c r="AB7279">
        <v>8.8084200850924201</v>
      </c>
      <c r="AC7279">
        <v>0</v>
      </c>
      <c r="AD7279">
        <v>0</v>
      </c>
      <c r="AE7279">
        <v>29.088296260641158</v>
      </c>
    </row>
    <row r="7280" spans="1:31" x14ac:dyDescent="0.3">
      <c r="A7280">
        <v>2694232</v>
      </c>
      <c r="B7280">
        <v>1</v>
      </c>
      <c r="C7280" t="s">
        <v>80</v>
      </c>
      <c r="D7280" t="s">
        <v>97</v>
      </c>
      <c r="E7280" t="s">
        <v>160</v>
      </c>
      <c r="F7280" t="s">
        <v>1081</v>
      </c>
      <c r="G7280" t="s">
        <v>134</v>
      </c>
      <c r="H7280" t="s">
        <v>135</v>
      </c>
      <c r="I7280" t="s">
        <v>136</v>
      </c>
      <c r="J7280" t="s">
        <v>137</v>
      </c>
      <c r="K7280" t="s">
        <v>138</v>
      </c>
      <c r="L7280" t="s">
        <v>20048</v>
      </c>
      <c r="M7280" t="s">
        <v>20049</v>
      </c>
      <c r="N7280">
        <v>0.36555555499999998</v>
      </c>
      <c r="O7280">
        <v>8</v>
      </c>
      <c r="P7280">
        <v>822</v>
      </c>
      <c r="Q7280">
        <v>10</v>
      </c>
      <c r="R7280">
        <v>361</v>
      </c>
      <c r="S7280">
        <v>15</v>
      </c>
      <c r="T7280">
        <v>196</v>
      </c>
      <c r="U7280">
        <v>1</v>
      </c>
      <c r="V7280">
        <v>2</v>
      </c>
      <c r="W7280">
        <v>20.018375536284548</v>
      </c>
      <c r="X7280">
        <v>103.17351671932902</v>
      </c>
      <c r="Y7280">
        <v>14.481828770965125</v>
      </c>
      <c r="Z7280">
        <v>66.847615024975724</v>
      </c>
      <c r="AA7280">
        <v>45.368399547495748</v>
      </c>
      <c r="AB7280">
        <v>82.680831718885671</v>
      </c>
      <c r="AC7280">
        <v>23.829556485338514</v>
      </c>
      <c r="AD7280">
        <v>4.6534335434604159</v>
      </c>
      <c r="AE7280">
        <v>361.05355734673481</v>
      </c>
    </row>
    <row r="7281" spans="1:31" x14ac:dyDescent="0.3">
      <c r="A7281">
        <v>2694306</v>
      </c>
      <c r="B7281">
        <v>1</v>
      </c>
      <c r="C7281" t="s">
        <v>80</v>
      </c>
      <c r="D7281" t="s">
        <v>95</v>
      </c>
      <c r="E7281" t="s">
        <v>160</v>
      </c>
      <c r="F7281" t="s">
        <v>20050</v>
      </c>
      <c r="G7281" t="s">
        <v>346</v>
      </c>
      <c r="H7281" t="s">
        <v>135</v>
      </c>
      <c r="I7281" t="s">
        <v>136</v>
      </c>
      <c r="J7281" t="s">
        <v>137</v>
      </c>
      <c r="K7281" t="s">
        <v>166</v>
      </c>
      <c r="L7281" t="s">
        <v>20051</v>
      </c>
      <c r="M7281" t="s">
        <v>20052</v>
      </c>
      <c r="N7281">
        <v>1.4852777770000001</v>
      </c>
      <c r="O7281">
        <v>0</v>
      </c>
      <c r="P7281">
        <v>102</v>
      </c>
      <c r="Q7281">
        <v>0</v>
      </c>
      <c r="R7281">
        <v>0</v>
      </c>
      <c r="S7281">
        <v>9</v>
      </c>
      <c r="T7281">
        <v>9</v>
      </c>
      <c r="U7281">
        <v>2</v>
      </c>
      <c r="V7281">
        <v>0</v>
      </c>
      <c r="W7281">
        <v>0</v>
      </c>
      <c r="X7281">
        <v>39.178950844868723</v>
      </c>
      <c r="Y7281">
        <v>0</v>
      </c>
      <c r="Z7281">
        <v>0</v>
      </c>
      <c r="AA7281">
        <v>195.3415495032186</v>
      </c>
      <c r="AB7281">
        <v>10.849093896748171</v>
      </c>
      <c r="AC7281">
        <v>311.65996335055661</v>
      </c>
      <c r="AD7281">
        <v>0</v>
      </c>
      <c r="AE7281">
        <v>557.02955759539213</v>
      </c>
    </row>
    <row r="7282" spans="1:31" x14ac:dyDescent="0.3">
      <c r="A7282">
        <v>2694442</v>
      </c>
      <c r="B7282">
        <v>1</v>
      </c>
      <c r="C7282" t="s">
        <v>81</v>
      </c>
      <c r="D7282" t="s">
        <v>121</v>
      </c>
      <c r="E7282" t="s">
        <v>160</v>
      </c>
      <c r="F7282" t="s">
        <v>4567</v>
      </c>
      <c r="G7282" t="s">
        <v>134</v>
      </c>
      <c r="H7282" t="s">
        <v>135</v>
      </c>
      <c r="I7282" t="s">
        <v>136</v>
      </c>
      <c r="J7282" t="s">
        <v>137</v>
      </c>
      <c r="K7282" t="s">
        <v>138</v>
      </c>
      <c r="L7282" t="s">
        <v>20053</v>
      </c>
      <c r="M7282" t="s">
        <v>20054</v>
      </c>
      <c r="N7282">
        <v>0.40111111100000002</v>
      </c>
      <c r="O7282">
        <v>3</v>
      </c>
      <c r="P7282">
        <v>1254</v>
      </c>
      <c r="Q7282">
        <v>0</v>
      </c>
      <c r="R7282">
        <v>58</v>
      </c>
      <c r="S7282">
        <v>3</v>
      </c>
      <c r="T7282">
        <v>64</v>
      </c>
      <c r="U7282">
        <v>0</v>
      </c>
      <c r="V7282">
        <v>0</v>
      </c>
      <c r="W7282">
        <v>0.18957664696000001</v>
      </c>
      <c r="X7282">
        <v>46.233076904654801</v>
      </c>
      <c r="Y7282">
        <v>0</v>
      </c>
      <c r="Z7282">
        <v>4.6245535902332104</v>
      </c>
      <c r="AA7282">
        <v>2.5758621270420794</v>
      </c>
      <c r="AB7282">
        <v>5.576461121671648</v>
      </c>
      <c r="AC7282">
        <v>0</v>
      </c>
      <c r="AD7282">
        <v>0</v>
      </c>
      <c r="AE7282">
        <v>59.19953039056174</v>
      </c>
    </row>
    <row r="7283" spans="1:31" x14ac:dyDescent="0.3">
      <c r="A7283">
        <v>2694459</v>
      </c>
      <c r="B7283">
        <v>1</v>
      </c>
      <c r="C7283" t="s">
        <v>80</v>
      </c>
      <c r="D7283" t="s">
        <v>89</v>
      </c>
      <c r="E7283" t="s">
        <v>244</v>
      </c>
      <c r="F7283" t="s">
        <v>20055</v>
      </c>
      <c r="G7283" t="s">
        <v>165</v>
      </c>
      <c r="H7283" t="s">
        <v>187</v>
      </c>
      <c r="I7283" t="s">
        <v>136</v>
      </c>
      <c r="J7283" t="s">
        <v>137</v>
      </c>
      <c r="K7283" t="s">
        <v>166</v>
      </c>
      <c r="L7283" t="s">
        <v>20056</v>
      </c>
      <c r="M7283" t="s">
        <v>20057</v>
      </c>
      <c r="N7283">
        <v>2.9874999999999998</v>
      </c>
      <c r="O7283">
        <v>0</v>
      </c>
      <c r="P7283">
        <v>34</v>
      </c>
      <c r="Q7283">
        <v>0</v>
      </c>
      <c r="R7283">
        <v>32</v>
      </c>
      <c r="S7283">
        <v>0</v>
      </c>
      <c r="T7283">
        <v>3</v>
      </c>
      <c r="U7283">
        <v>0</v>
      </c>
      <c r="V7283">
        <v>0</v>
      </c>
      <c r="W7283">
        <v>0</v>
      </c>
      <c r="X7283">
        <v>32.102977707420564</v>
      </c>
      <c r="Y7283">
        <v>0</v>
      </c>
      <c r="Z7283">
        <v>43.029668251154533</v>
      </c>
      <c r="AA7283">
        <v>0</v>
      </c>
      <c r="AB7283">
        <v>2.3194148196095239</v>
      </c>
      <c r="AC7283">
        <v>0</v>
      </c>
      <c r="AD7283">
        <v>0</v>
      </c>
      <c r="AE7283">
        <v>77.452060778184617</v>
      </c>
    </row>
    <row r="7284" spans="1:31" x14ac:dyDescent="0.3">
      <c r="A7284">
        <v>2694594</v>
      </c>
      <c r="B7284">
        <v>1</v>
      </c>
      <c r="C7284" t="s">
        <v>80</v>
      </c>
      <c r="D7284" t="s">
        <v>93</v>
      </c>
      <c r="E7284" t="s">
        <v>160</v>
      </c>
      <c r="F7284" t="s">
        <v>1779</v>
      </c>
      <c r="G7284" t="s">
        <v>134</v>
      </c>
      <c r="H7284" t="s">
        <v>135</v>
      </c>
      <c r="I7284" t="s">
        <v>136</v>
      </c>
      <c r="J7284" t="s">
        <v>137</v>
      </c>
      <c r="K7284" t="s">
        <v>138</v>
      </c>
      <c r="L7284" t="s">
        <v>20058</v>
      </c>
      <c r="M7284" t="s">
        <v>20059</v>
      </c>
      <c r="N7284">
        <v>0.505</v>
      </c>
      <c r="O7284">
        <v>0</v>
      </c>
      <c r="P7284">
        <v>699</v>
      </c>
      <c r="Q7284">
        <v>16</v>
      </c>
      <c r="R7284">
        <v>218</v>
      </c>
      <c r="S7284">
        <v>8</v>
      </c>
      <c r="T7284">
        <v>202</v>
      </c>
      <c r="U7284">
        <v>0</v>
      </c>
      <c r="V7284">
        <v>0</v>
      </c>
      <c r="W7284">
        <v>0</v>
      </c>
      <c r="X7284">
        <v>88.671964783192365</v>
      </c>
      <c r="Y7284">
        <v>35.438999044339596</v>
      </c>
      <c r="Z7284">
        <v>188.15733374801286</v>
      </c>
      <c r="AA7284">
        <v>52.206207220443979</v>
      </c>
      <c r="AB7284">
        <v>135.53177007752811</v>
      </c>
      <c r="AC7284">
        <v>0</v>
      </c>
      <c r="AD7284">
        <v>0</v>
      </c>
      <c r="AE7284">
        <v>500.00627487351687</v>
      </c>
    </row>
    <row r="7285" spans="1:31" x14ac:dyDescent="0.3">
      <c r="A7285">
        <v>2694719</v>
      </c>
      <c r="B7285">
        <v>1</v>
      </c>
      <c r="C7285" t="s">
        <v>80</v>
      </c>
      <c r="D7285" t="s">
        <v>101</v>
      </c>
      <c r="E7285" t="s">
        <v>244</v>
      </c>
      <c r="F7285" t="s">
        <v>505</v>
      </c>
      <c r="G7285" t="s">
        <v>409</v>
      </c>
      <c r="H7285" t="s">
        <v>187</v>
      </c>
      <c r="I7285" t="s">
        <v>136</v>
      </c>
      <c r="J7285" t="s">
        <v>137</v>
      </c>
      <c r="K7285" t="s">
        <v>138</v>
      </c>
      <c r="L7285" t="s">
        <v>20060</v>
      </c>
      <c r="M7285" t="s">
        <v>20061</v>
      </c>
      <c r="N7285">
        <v>1.079722222</v>
      </c>
      <c r="O7285">
        <v>0</v>
      </c>
      <c r="P7285">
        <v>68</v>
      </c>
      <c r="Q7285">
        <v>0</v>
      </c>
      <c r="R7285">
        <v>1</v>
      </c>
      <c r="S7285">
        <v>0</v>
      </c>
      <c r="T7285">
        <v>21</v>
      </c>
      <c r="U7285">
        <v>0</v>
      </c>
      <c r="V7285">
        <v>0</v>
      </c>
      <c r="W7285">
        <v>0</v>
      </c>
      <c r="X7285">
        <v>18.237336347079438</v>
      </c>
      <c r="Y7285">
        <v>0</v>
      </c>
      <c r="Z7285">
        <v>0.17352981930875402</v>
      </c>
      <c r="AA7285">
        <v>0</v>
      </c>
      <c r="AB7285">
        <v>18.769239682076147</v>
      </c>
      <c r="AC7285">
        <v>0</v>
      </c>
      <c r="AD7285">
        <v>0</v>
      </c>
      <c r="AE7285">
        <v>37.180105848464336</v>
      </c>
    </row>
    <row r="7286" spans="1:31" x14ac:dyDescent="0.3">
      <c r="A7286">
        <v>2694738</v>
      </c>
      <c r="B7286">
        <v>1</v>
      </c>
      <c r="C7286" t="s">
        <v>80</v>
      </c>
      <c r="D7286" t="s">
        <v>111</v>
      </c>
      <c r="E7286" t="s">
        <v>244</v>
      </c>
      <c r="F7286" t="s">
        <v>20062</v>
      </c>
      <c r="G7286" t="s">
        <v>165</v>
      </c>
      <c r="H7286" t="s">
        <v>187</v>
      </c>
      <c r="I7286" t="s">
        <v>136</v>
      </c>
      <c r="J7286" t="s">
        <v>137</v>
      </c>
      <c r="K7286" t="s">
        <v>166</v>
      </c>
      <c r="L7286" t="s">
        <v>20063</v>
      </c>
      <c r="M7286" t="s">
        <v>20064</v>
      </c>
      <c r="N7286">
        <v>2.9394444439999998</v>
      </c>
      <c r="O7286">
        <v>0</v>
      </c>
      <c r="P7286">
        <v>94</v>
      </c>
      <c r="Q7286">
        <v>0</v>
      </c>
      <c r="R7286">
        <v>0</v>
      </c>
      <c r="S7286">
        <v>0</v>
      </c>
      <c r="T7286">
        <v>17</v>
      </c>
      <c r="U7286">
        <v>0</v>
      </c>
      <c r="V7286">
        <v>0</v>
      </c>
      <c r="W7286">
        <v>0</v>
      </c>
      <c r="X7286">
        <v>96.944892278732979</v>
      </c>
      <c r="Y7286">
        <v>0</v>
      </c>
      <c r="Z7286">
        <v>0</v>
      </c>
      <c r="AA7286">
        <v>0</v>
      </c>
      <c r="AB7286">
        <v>43.759470774453575</v>
      </c>
      <c r="AC7286">
        <v>0</v>
      </c>
      <c r="AD7286">
        <v>0</v>
      </c>
      <c r="AE7286">
        <v>140.70436305318657</v>
      </c>
    </row>
    <row r="7287" spans="1:31" x14ac:dyDescent="0.3">
      <c r="A7287">
        <v>2695012</v>
      </c>
      <c r="B7287">
        <v>1</v>
      </c>
      <c r="C7287" t="s">
        <v>80</v>
      </c>
      <c r="D7287" t="s">
        <v>96</v>
      </c>
      <c r="E7287" t="s">
        <v>160</v>
      </c>
      <c r="F7287" t="s">
        <v>20065</v>
      </c>
      <c r="G7287" t="s">
        <v>134</v>
      </c>
      <c r="H7287" t="s">
        <v>135</v>
      </c>
      <c r="I7287" t="s">
        <v>136</v>
      </c>
      <c r="J7287" t="s">
        <v>137</v>
      </c>
      <c r="K7287" t="s">
        <v>138</v>
      </c>
      <c r="L7287" t="s">
        <v>20066</v>
      </c>
      <c r="M7287" t="s">
        <v>20067</v>
      </c>
      <c r="N7287">
        <v>0.15777777700000001</v>
      </c>
      <c r="O7287">
        <v>0</v>
      </c>
      <c r="P7287">
        <v>565</v>
      </c>
      <c r="Q7287">
        <v>0</v>
      </c>
      <c r="R7287">
        <v>1</v>
      </c>
      <c r="S7287">
        <v>0</v>
      </c>
      <c r="T7287">
        <v>22</v>
      </c>
      <c r="U7287">
        <v>0</v>
      </c>
      <c r="V7287">
        <v>0</v>
      </c>
      <c r="W7287">
        <v>0</v>
      </c>
      <c r="X7287">
        <v>11.009011517435265</v>
      </c>
      <c r="Y7287">
        <v>0</v>
      </c>
      <c r="Z7287">
        <v>0</v>
      </c>
      <c r="AA7287">
        <v>0</v>
      </c>
      <c r="AB7287">
        <v>3.4998578873031669</v>
      </c>
      <c r="AC7287">
        <v>0</v>
      </c>
      <c r="AD7287">
        <v>0</v>
      </c>
      <c r="AE7287">
        <v>14.508869404738432</v>
      </c>
    </row>
    <row r="7288" spans="1:31" x14ac:dyDescent="0.3">
      <c r="A7288">
        <v>2695422</v>
      </c>
      <c r="B7288">
        <v>1</v>
      </c>
      <c r="C7288" t="s">
        <v>80</v>
      </c>
      <c r="D7288" t="s">
        <v>106</v>
      </c>
      <c r="E7288" t="s">
        <v>132</v>
      </c>
      <c r="F7288" t="s">
        <v>20068</v>
      </c>
      <c r="G7288" t="s">
        <v>134</v>
      </c>
      <c r="H7288" t="s">
        <v>135</v>
      </c>
      <c r="I7288" t="s">
        <v>136</v>
      </c>
      <c r="J7288" t="s">
        <v>137</v>
      </c>
      <c r="K7288" t="s">
        <v>138</v>
      </c>
      <c r="L7288" t="s">
        <v>20069</v>
      </c>
      <c r="M7288" t="s">
        <v>20070</v>
      </c>
      <c r="N7288">
        <v>2.4316666659999999</v>
      </c>
      <c r="O7288">
        <v>0</v>
      </c>
      <c r="P7288">
        <v>564</v>
      </c>
      <c r="Q7288">
        <v>86</v>
      </c>
      <c r="R7288">
        <v>192</v>
      </c>
      <c r="S7288">
        <v>12</v>
      </c>
      <c r="T7288">
        <v>128</v>
      </c>
      <c r="U7288">
        <v>0</v>
      </c>
      <c r="V7288">
        <v>0</v>
      </c>
      <c r="W7288">
        <v>0</v>
      </c>
      <c r="X7288">
        <v>333.88107189900893</v>
      </c>
      <c r="Y7288">
        <v>516.22567053224952</v>
      </c>
      <c r="Z7288">
        <v>1147.9171693033111</v>
      </c>
      <c r="AA7288">
        <v>229.90280977575873</v>
      </c>
      <c r="AB7288">
        <v>389.86970152924789</v>
      </c>
      <c r="AC7288">
        <v>0</v>
      </c>
      <c r="AD7288">
        <v>0</v>
      </c>
      <c r="AE7288">
        <v>2617.796423039576</v>
      </c>
    </row>
    <row r="7289" spans="1:31" x14ac:dyDescent="0.3">
      <c r="A7289">
        <v>2695506</v>
      </c>
      <c r="B7289">
        <v>1</v>
      </c>
      <c r="C7289" t="s">
        <v>80</v>
      </c>
      <c r="D7289" t="s">
        <v>84</v>
      </c>
      <c r="E7289" t="s">
        <v>132</v>
      </c>
      <c r="F7289" t="s">
        <v>6707</v>
      </c>
      <c r="G7289" t="s">
        <v>134</v>
      </c>
      <c r="H7289" t="s">
        <v>135</v>
      </c>
      <c r="I7289" t="s">
        <v>136</v>
      </c>
      <c r="J7289" t="s">
        <v>137</v>
      </c>
      <c r="K7289" t="s">
        <v>138</v>
      </c>
      <c r="L7289" t="s">
        <v>20071</v>
      </c>
      <c r="M7289" t="s">
        <v>20072</v>
      </c>
      <c r="N7289">
        <v>0.25138888799999998</v>
      </c>
      <c r="O7289">
        <v>8</v>
      </c>
      <c r="P7289">
        <v>1666</v>
      </c>
      <c r="Q7289">
        <v>13</v>
      </c>
      <c r="R7289">
        <v>298</v>
      </c>
      <c r="S7289">
        <v>33</v>
      </c>
      <c r="T7289">
        <v>301</v>
      </c>
      <c r="U7289">
        <v>1</v>
      </c>
      <c r="V7289">
        <v>0</v>
      </c>
      <c r="W7289">
        <v>0.91819673647575006</v>
      </c>
      <c r="X7289">
        <v>96.61267498486508</v>
      </c>
      <c r="Y7289">
        <v>6.0441308856293938</v>
      </c>
      <c r="Z7289">
        <v>33.91464667707762</v>
      </c>
      <c r="AA7289">
        <v>56.574243109305336</v>
      </c>
      <c r="AB7289">
        <v>97.445381469150377</v>
      </c>
      <c r="AC7289">
        <v>4.8053231443552216</v>
      </c>
      <c r="AD7289">
        <v>0</v>
      </c>
      <c r="AE7289">
        <v>296.31459700685878</v>
      </c>
    </row>
    <row r="7290" spans="1:31" x14ac:dyDescent="0.3">
      <c r="A7290">
        <v>2695528</v>
      </c>
      <c r="B7290">
        <v>1</v>
      </c>
      <c r="C7290" t="s">
        <v>81</v>
      </c>
      <c r="D7290" t="s">
        <v>118</v>
      </c>
      <c r="E7290" t="s">
        <v>132</v>
      </c>
      <c r="F7290" t="s">
        <v>9851</v>
      </c>
      <c r="G7290" t="s">
        <v>134</v>
      </c>
      <c r="H7290" t="s">
        <v>135</v>
      </c>
      <c r="I7290" t="s">
        <v>136</v>
      </c>
      <c r="J7290" t="s">
        <v>137</v>
      </c>
      <c r="K7290" t="s">
        <v>138</v>
      </c>
      <c r="L7290" t="s">
        <v>20073</v>
      </c>
      <c r="M7290" t="s">
        <v>20074</v>
      </c>
      <c r="N7290">
        <v>1.8008333329999999</v>
      </c>
      <c r="O7290">
        <v>1</v>
      </c>
      <c r="P7290">
        <v>318</v>
      </c>
      <c r="Q7290">
        <v>78</v>
      </c>
      <c r="R7290">
        <v>52</v>
      </c>
      <c r="S7290">
        <v>6</v>
      </c>
      <c r="T7290">
        <v>46</v>
      </c>
      <c r="U7290">
        <v>1</v>
      </c>
      <c r="V7290">
        <v>1</v>
      </c>
      <c r="W7290">
        <v>0.37089632137725748</v>
      </c>
      <c r="X7290">
        <v>147.65242695981468</v>
      </c>
      <c r="Y7290">
        <v>778.90886404299704</v>
      </c>
      <c r="Z7290">
        <v>55.235675807362348</v>
      </c>
      <c r="AA7290">
        <v>7.46394787090395</v>
      </c>
      <c r="AB7290">
        <v>39.953170529679745</v>
      </c>
      <c r="AC7290">
        <v>11.281025450474075</v>
      </c>
      <c r="AD7290">
        <v>1.2736083585725082</v>
      </c>
      <c r="AE7290">
        <v>1042.1396153411815</v>
      </c>
    </row>
    <row r="7291" spans="1:31" x14ac:dyDescent="0.3">
      <c r="A7291">
        <v>2695595</v>
      </c>
      <c r="B7291">
        <v>1</v>
      </c>
      <c r="C7291" t="s">
        <v>80</v>
      </c>
      <c r="D7291" t="s">
        <v>106</v>
      </c>
      <c r="E7291" t="s">
        <v>160</v>
      </c>
      <c r="F7291" t="s">
        <v>12740</v>
      </c>
      <c r="G7291" t="s">
        <v>134</v>
      </c>
      <c r="H7291" t="s">
        <v>135</v>
      </c>
      <c r="I7291" t="s">
        <v>136</v>
      </c>
      <c r="J7291" t="s">
        <v>137</v>
      </c>
      <c r="K7291" t="s">
        <v>138</v>
      </c>
      <c r="L7291" t="s">
        <v>20075</v>
      </c>
      <c r="M7291" t="s">
        <v>20076</v>
      </c>
      <c r="N7291">
        <v>0.134722222</v>
      </c>
      <c r="O7291">
        <v>0</v>
      </c>
      <c r="P7291">
        <v>618</v>
      </c>
      <c r="Q7291">
        <v>26</v>
      </c>
      <c r="R7291">
        <v>186</v>
      </c>
      <c r="S7291">
        <v>12</v>
      </c>
      <c r="T7291">
        <v>140</v>
      </c>
      <c r="U7291">
        <v>0</v>
      </c>
      <c r="V7291">
        <v>0</v>
      </c>
      <c r="W7291">
        <v>0</v>
      </c>
      <c r="X7291">
        <v>13.936167345305279</v>
      </c>
      <c r="Y7291">
        <v>24.483950414313792</v>
      </c>
      <c r="Z7291">
        <v>31.921884150593719</v>
      </c>
      <c r="AA7291">
        <v>3.5083760176784402</v>
      </c>
      <c r="AB7291">
        <v>28.159125011449916</v>
      </c>
      <c r="AC7291">
        <v>0</v>
      </c>
      <c r="AD7291">
        <v>0</v>
      </c>
      <c r="AE7291">
        <v>102.00950293934115</v>
      </c>
    </row>
    <row r="7292" spans="1:31" x14ac:dyDescent="0.3">
      <c r="A7292">
        <v>2695679</v>
      </c>
      <c r="B7292">
        <v>1</v>
      </c>
      <c r="C7292" t="s">
        <v>80</v>
      </c>
      <c r="D7292" t="s">
        <v>84</v>
      </c>
      <c r="E7292" t="s">
        <v>141</v>
      </c>
      <c r="F7292" t="s">
        <v>20077</v>
      </c>
      <c r="G7292" t="s">
        <v>165</v>
      </c>
      <c r="H7292" t="s">
        <v>135</v>
      </c>
      <c r="I7292" t="s">
        <v>136</v>
      </c>
      <c r="J7292" t="s">
        <v>137</v>
      </c>
      <c r="K7292" t="s">
        <v>166</v>
      </c>
      <c r="L7292" t="s">
        <v>20078</v>
      </c>
      <c r="M7292" t="s">
        <v>20079</v>
      </c>
      <c r="N7292">
        <v>2.346944444</v>
      </c>
      <c r="O7292">
        <v>0</v>
      </c>
      <c r="P7292">
        <v>1440</v>
      </c>
      <c r="Q7292">
        <v>0</v>
      </c>
      <c r="R7292">
        <v>0</v>
      </c>
      <c r="S7292">
        <v>1</v>
      </c>
      <c r="T7292">
        <v>76</v>
      </c>
      <c r="U7292">
        <v>0</v>
      </c>
      <c r="V7292">
        <v>0</v>
      </c>
      <c r="W7292">
        <v>0</v>
      </c>
      <c r="X7292">
        <v>540.65320812684195</v>
      </c>
      <c r="Y7292">
        <v>0</v>
      </c>
      <c r="Z7292">
        <v>0</v>
      </c>
      <c r="AA7292">
        <v>898.9677124774812</v>
      </c>
      <c r="AB7292">
        <v>163.18307903780553</v>
      </c>
      <c r="AC7292">
        <v>0</v>
      </c>
      <c r="AD7292">
        <v>0</v>
      </c>
      <c r="AE7292">
        <v>1602.8039996421287</v>
      </c>
    </row>
    <row r="7293" spans="1:31" x14ac:dyDescent="0.3">
      <c r="A7293">
        <v>2695744</v>
      </c>
      <c r="B7293">
        <v>1</v>
      </c>
      <c r="C7293" t="s">
        <v>81</v>
      </c>
      <c r="D7293" t="s">
        <v>113</v>
      </c>
      <c r="E7293" t="s">
        <v>145</v>
      </c>
      <c r="F7293" t="s">
        <v>20080</v>
      </c>
      <c r="G7293" t="s">
        <v>134</v>
      </c>
      <c r="H7293" t="s">
        <v>135</v>
      </c>
      <c r="I7293" t="s">
        <v>136</v>
      </c>
      <c r="J7293" t="s">
        <v>137</v>
      </c>
      <c r="K7293" t="s">
        <v>138</v>
      </c>
      <c r="L7293" t="s">
        <v>20081</v>
      </c>
      <c r="M7293" t="s">
        <v>20082</v>
      </c>
      <c r="N7293">
        <v>0.59833333300000002</v>
      </c>
      <c r="O7293">
        <v>1</v>
      </c>
      <c r="P7293">
        <v>3683</v>
      </c>
      <c r="Q7293">
        <v>3</v>
      </c>
      <c r="R7293">
        <v>18</v>
      </c>
      <c r="S7293">
        <v>0</v>
      </c>
      <c r="T7293">
        <v>254</v>
      </c>
      <c r="U7293">
        <v>0</v>
      </c>
      <c r="V7293">
        <v>1</v>
      </c>
      <c r="W7293">
        <v>0.10525872556749999</v>
      </c>
      <c r="X7293">
        <v>362.12276224656176</v>
      </c>
      <c r="Y7293">
        <v>2.2174028947933038</v>
      </c>
      <c r="Z7293">
        <v>4.5525237730784553</v>
      </c>
      <c r="AA7293">
        <v>0</v>
      </c>
      <c r="AB7293">
        <v>97.976168573286344</v>
      </c>
      <c r="AC7293">
        <v>0</v>
      </c>
      <c r="AD7293">
        <v>2.7671536152628358</v>
      </c>
      <c r="AE7293">
        <v>469.74126982855023</v>
      </c>
    </row>
    <row r="7294" spans="1:31" x14ac:dyDescent="0.3">
      <c r="A7294">
        <v>2695803</v>
      </c>
      <c r="B7294">
        <v>1</v>
      </c>
      <c r="C7294" t="s">
        <v>81</v>
      </c>
      <c r="D7294" t="s">
        <v>128</v>
      </c>
      <c r="E7294" t="s">
        <v>160</v>
      </c>
      <c r="F7294" t="s">
        <v>20083</v>
      </c>
      <c r="G7294" t="s">
        <v>134</v>
      </c>
      <c r="H7294" t="s">
        <v>135</v>
      </c>
      <c r="I7294" t="s">
        <v>136</v>
      </c>
      <c r="J7294" t="s">
        <v>137</v>
      </c>
      <c r="K7294" t="s">
        <v>138</v>
      </c>
      <c r="L7294" t="s">
        <v>20084</v>
      </c>
      <c r="M7294" t="s">
        <v>20085</v>
      </c>
      <c r="N7294">
        <v>0.11694444399999999</v>
      </c>
      <c r="O7294">
        <v>71</v>
      </c>
      <c r="P7294">
        <v>5404</v>
      </c>
      <c r="Q7294">
        <v>574</v>
      </c>
      <c r="R7294">
        <v>405</v>
      </c>
      <c r="S7294">
        <v>61</v>
      </c>
      <c r="T7294">
        <v>574</v>
      </c>
      <c r="U7294">
        <v>5</v>
      </c>
      <c r="V7294">
        <v>0</v>
      </c>
      <c r="W7294">
        <v>3.3713795897528542</v>
      </c>
      <c r="X7294">
        <v>96.501676827997684</v>
      </c>
      <c r="Y7294">
        <v>39.935268156712588</v>
      </c>
      <c r="Z7294">
        <v>21.139377981283968</v>
      </c>
      <c r="AA7294">
        <v>91.037397174314734</v>
      </c>
      <c r="AB7294">
        <v>35.662216525353088</v>
      </c>
      <c r="AC7294">
        <v>48.454002082019102</v>
      </c>
      <c r="AD7294">
        <v>0</v>
      </c>
      <c r="AE7294">
        <v>336.10131833743395</v>
      </c>
    </row>
    <row r="7295" spans="1:31" x14ac:dyDescent="0.3">
      <c r="A7295">
        <v>2696101</v>
      </c>
      <c r="B7295">
        <v>1</v>
      </c>
      <c r="C7295" t="s">
        <v>81</v>
      </c>
      <c r="D7295" t="s">
        <v>120</v>
      </c>
      <c r="E7295" t="s">
        <v>160</v>
      </c>
      <c r="F7295" t="s">
        <v>9736</v>
      </c>
      <c r="G7295" t="s">
        <v>134</v>
      </c>
      <c r="H7295" t="s">
        <v>135</v>
      </c>
      <c r="I7295" t="s">
        <v>136</v>
      </c>
      <c r="J7295" t="s">
        <v>137</v>
      </c>
      <c r="K7295" t="s">
        <v>138</v>
      </c>
      <c r="L7295" t="s">
        <v>20086</v>
      </c>
      <c r="M7295" t="s">
        <v>20087</v>
      </c>
      <c r="N7295">
        <v>0.48444444399999997</v>
      </c>
      <c r="O7295">
        <v>7</v>
      </c>
      <c r="P7295">
        <v>1223</v>
      </c>
      <c r="Q7295">
        <v>116</v>
      </c>
      <c r="R7295">
        <v>68</v>
      </c>
      <c r="S7295">
        <v>21</v>
      </c>
      <c r="T7295">
        <v>69</v>
      </c>
      <c r="U7295">
        <v>2</v>
      </c>
      <c r="V7295">
        <v>0</v>
      </c>
      <c r="W7295">
        <v>0.64344292503191769</v>
      </c>
      <c r="X7295">
        <v>85.715088049109795</v>
      </c>
      <c r="Y7295">
        <v>224.09342508870867</v>
      </c>
      <c r="Z7295">
        <v>101.01637130787034</v>
      </c>
      <c r="AA7295">
        <v>56.922643926952524</v>
      </c>
      <c r="AB7295">
        <v>18.474286226192458</v>
      </c>
      <c r="AC7295">
        <v>38.389746654155303</v>
      </c>
      <c r="AD7295">
        <v>0</v>
      </c>
      <c r="AE7295">
        <v>525.25500417802107</v>
      </c>
    </row>
    <row r="7296" spans="1:31" x14ac:dyDescent="0.3">
      <c r="A7296">
        <v>2696111</v>
      </c>
      <c r="B7296">
        <v>1</v>
      </c>
      <c r="C7296" t="s">
        <v>80</v>
      </c>
      <c r="D7296" t="s">
        <v>105</v>
      </c>
      <c r="E7296" t="s">
        <v>132</v>
      </c>
      <c r="F7296" t="s">
        <v>20088</v>
      </c>
      <c r="G7296" t="s">
        <v>134</v>
      </c>
      <c r="H7296" t="s">
        <v>135</v>
      </c>
      <c r="I7296" t="s">
        <v>136</v>
      </c>
      <c r="J7296" t="s">
        <v>137</v>
      </c>
      <c r="K7296" t="s">
        <v>138</v>
      </c>
      <c r="L7296" t="s">
        <v>20089</v>
      </c>
      <c r="M7296" t="s">
        <v>20090</v>
      </c>
      <c r="N7296">
        <v>9.1388888000000001E-2</v>
      </c>
      <c r="O7296">
        <v>0</v>
      </c>
      <c r="P7296">
        <v>4708</v>
      </c>
      <c r="Q7296">
        <v>0</v>
      </c>
      <c r="R7296">
        <v>0</v>
      </c>
      <c r="S7296">
        <v>1</v>
      </c>
      <c r="T7296">
        <v>373</v>
      </c>
      <c r="U7296">
        <v>0</v>
      </c>
      <c r="V7296">
        <v>0</v>
      </c>
      <c r="W7296">
        <v>0</v>
      </c>
      <c r="X7296">
        <v>89.512979866892053</v>
      </c>
      <c r="Y7296">
        <v>0</v>
      </c>
      <c r="Z7296">
        <v>0</v>
      </c>
      <c r="AA7296">
        <v>0.4774449229492192</v>
      </c>
      <c r="AB7296">
        <v>26.516221808524389</v>
      </c>
      <c r="AC7296">
        <v>0</v>
      </c>
      <c r="AD7296">
        <v>0</v>
      </c>
      <c r="AE7296">
        <v>116.50664659836566</v>
      </c>
    </row>
    <row r="7297" spans="1:31" x14ac:dyDescent="0.3">
      <c r="A7297">
        <v>2696122</v>
      </c>
      <c r="B7297">
        <v>1</v>
      </c>
      <c r="C7297" t="s">
        <v>80</v>
      </c>
      <c r="D7297" t="s">
        <v>100</v>
      </c>
      <c r="E7297" t="s">
        <v>160</v>
      </c>
      <c r="F7297" t="s">
        <v>9458</v>
      </c>
      <c r="G7297" t="s">
        <v>134</v>
      </c>
      <c r="H7297" t="s">
        <v>135</v>
      </c>
      <c r="I7297" t="s">
        <v>136</v>
      </c>
      <c r="J7297" t="s">
        <v>137</v>
      </c>
      <c r="K7297" t="s">
        <v>138</v>
      </c>
      <c r="L7297" t="s">
        <v>20091</v>
      </c>
      <c r="M7297" t="s">
        <v>20092</v>
      </c>
      <c r="N7297">
        <v>0.16</v>
      </c>
      <c r="O7297">
        <v>6</v>
      </c>
      <c r="P7297">
        <v>445</v>
      </c>
      <c r="Q7297">
        <v>4</v>
      </c>
      <c r="R7297">
        <v>64</v>
      </c>
      <c r="S7297">
        <v>18</v>
      </c>
      <c r="T7297">
        <v>114</v>
      </c>
      <c r="U7297">
        <v>4</v>
      </c>
      <c r="V7297">
        <v>1</v>
      </c>
      <c r="W7297">
        <v>0.49255864233248003</v>
      </c>
      <c r="X7297">
        <v>26.035564725813344</v>
      </c>
      <c r="Y7297">
        <v>0.49183586369192006</v>
      </c>
      <c r="Z7297">
        <v>8.9771756350971028</v>
      </c>
      <c r="AA7297">
        <v>12.264831865090752</v>
      </c>
      <c r="AB7297">
        <v>14.602489178550524</v>
      </c>
      <c r="AC7297">
        <v>58.569302168184194</v>
      </c>
      <c r="AD7297">
        <v>4.2145718761775995E-2</v>
      </c>
      <c r="AE7297">
        <v>121.47590379752209</v>
      </c>
    </row>
    <row r="7298" spans="1:31" x14ac:dyDescent="0.3">
      <c r="A7298">
        <v>2696132</v>
      </c>
      <c r="B7298">
        <v>1</v>
      </c>
      <c r="C7298" t="s">
        <v>81</v>
      </c>
      <c r="D7298" t="s">
        <v>122</v>
      </c>
      <c r="E7298" t="s">
        <v>244</v>
      </c>
      <c r="F7298" t="s">
        <v>20093</v>
      </c>
      <c r="G7298" t="s">
        <v>165</v>
      </c>
      <c r="H7298" t="s">
        <v>187</v>
      </c>
      <c r="I7298" t="s">
        <v>136</v>
      </c>
      <c r="J7298" t="s">
        <v>137</v>
      </c>
      <c r="K7298" t="s">
        <v>166</v>
      </c>
      <c r="L7298" t="s">
        <v>20094</v>
      </c>
      <c r="M7298" t="s">
        <v>20095</v>
      </c>
      <c r="N7298">
        <v>1.731944444</v>
      </c>
      <c r="O7298">
        <v>0</v>
      </c>
      <c r="P7298">
        <v>518</v>
      </c>
      <c r="Q7298">
        <v>0</v>
      </c>
      <c r="R7298">
        <v>3</v>
      </c>
      <c r="S7298">
        <v>0</v>
      </c>
      <c r="T7298">
        <v>24</v>
      </c>
      <c r="U7298">
        <v>0</v>
      </c>
      <c r="V7298">
        <v>0</v>
      </c>
      <c r="W7298">
        <v>0</v>
      </c>
      <c r="X7298">
        <v>187.74437516347663</v>
      </c>
      <c r="Y7298">
        <v>0</v>
      </c>
      <c r="Z7298">
        <v>0.56637577239867554</v>
      </c>
      <c r="AA7298">
        <v>0</v>
      </c>
      <c r="AB7298">
        <v>121.75870889680021</v>
      </c>
      <c r="AC7298">
        <v>0</v>
      </c>
      <c r="AD7298">
        <v>0</v>
      </c>
      <c r="AE7298">
        <v>310.06945983267553</v>
      </c>
    </row>
    <row r="7299" spans="1:31" x14ac:dyDescent="0.3">
      <c r="A7299">
        <v>2696302</v>
      </c>
      <c r="B7299">
        <v>1</v>
      </c>
      <c r="C7299" t="s">
        <v>81</v>
      </c>
      <c r="D7299" t="s">
        <v>128</v>
      </c>
      <c r="E7299" t="s">
        <v>160</v>
      </c>
      <c r="F7299" t="s">
        <v>20096</v>
      </c>
      <c r="G7299" t="s">
        <v>346</v>
      </c>
      <c r="H7299" t="s">
        <v>135</v>
      </c>
      <c r="I7299" t="s">
        <v>136</v>
      </c>
      <c r="J7299" t="s">
        <v>137</v>
      </c>
      <c r="K7299" t="s">
        <v>166</v>
      </c>
      <c r="L7299" t="s">
        <v>20097</v>
      </c>
      <c r="M7299" t="s">
        <v>20098</v>
      </c>
      <c r="N7299">
        <v>6.9780555550000001</v>
      </c>
      <c r="O7299">
        <v>20</v>
      </c>
      <c r="P7299">
        <v>181</v>
      </c>
      <c r="Q7299">
        <v>316</v>
      </c>
      <c r="R7299">
        <v>104</v>
      </c>
      <c r="S7299">
        <v>10</v>
      </c>
      <c r="T7299">
        <v>10</v>
      </c>
      <c r="U7299">
        <v>0</v>
      </c>
      <c r="V7299">
        <v>0</v>
      </c>
      <c r="W7299">
        <v>26.609295205819123</v>
      </c>
      <c r="X7299">
        <v>272.60850606642072</v>
      </c>
      <c r="Y7299">
        <v>937.00774577794357</v>
      </c>
      <c r="Z7299">
        <v>288.72150112929489</v>
      </c>
      <c r="AA7299">
        <v>47.981634805416597</v>
      </c>
      <c r="AB7299">
        <v>51.435780193742183</v>
      </c>
      <c r="AC7299">
        <v>0</v>
      </c>
      <c r="AD7299">
        <v>0</v>
      </c>
      <c r="AE7299">
        <v>1624.3644631786372</v>
      </c>
    </row>
    <row r="7300" spans="1:31" x14ac:dyDescent="0.3">
      <c r="A7300">
        <v>2696491</v>
      </c>
      <c r="B7300">
        <v>1</v>
      </c>
      <c r="C7300" t="s">
        <v>80</v>
      </c>
      <c r="D7300" t="s">
        <v>102</v>
      </c>
      <c r="E7300" t="s">
        <v>141</v>
      </c>
      <c r="F7300" t="s">
        <v>7022</v>
      </c>
      <c r="G7300" t="s">
        <v>134</v>
      </c>
      <c r="H7300" t="s">
        <v>135</v>
      </c>
      <c r="I7300" t="s">
        <v>169</v>
      </c>
      <c r="J7300" t="s">
        <v>137</v>
      </c>
      <c r="K7300" t="s">
        <v>138</v>
      </c>
      <c r="L7300" t="s">
        <v>20099</v>
      </c>
      <c r="M7300" t="s">
        <v>20100</v>
      </c>
      <c r="N7300">
        <v>2.6111110999999999E-2</v>
      </c>
      <c r="O7300">
        <v>2</v>
      </c>
      <c r="P7300">
        <v>11038</v>
      </c>
      <c r="Q7300">
        <v>90</v>
      </c>
      <c r="R7300">
        <v>1297</v>
      </c>
      <c r="S7300">
        <v>63</v>
      </c>
      <c r="T7300">
        <v>1876</v>
      </c>
      <c r="U7300">
        <v>18</v>
      </c>
      <c r="V7300">
        <v>3</v>
      </c>
      <c r="W7300">
        <v>2.7834428461888168E-2</v>
      </c>
      <c r="X7300">
        <v>43.019813736132342</v>
      </c>
      <c r="Y7300">
        <v>2.636915989210709</v>
      </c>
      <c r="Z7300">
        <v>14.663198118212421</v>
      </c>
      <c r="AA7300">
        <v>24.407816732404033</v>
      </c>
      <c r="AB7300">
        <v>37.884689533714884</v>
      </c>
      <c r="AC7300">
        <v>178.77868547944448</v>
      </c>
      <c r="AD7300">
        <v>7.4686700067293215</v>
      </c>
      <c r="AE7300">
        <v>308.88762402431007</v>
      </c>
    </row>
    <row r="7301" spans="1:31" x14ac:dyDescent="0.3">
      <c r="A7301">
        <v>2696621</v>
      </c>
      <c r="B7301">
        <v>1</v>
      </c>
      <c r="C7301" t="s">
        <v>81</v>
      </c>
      <c r="D7301" t="s">
        <v>118</v>
      </c>
      <c r="E7301" t="s">
        <v>141</v>
      </c>
      <c r="F7301" t="s">
        <v>20101</v>
      </c>
      <c r="G7301" t="s">
        <v>134</v>
      </c>
      <c r="H7301" t="s">
        <v>135</v>
      </c>
      <c r="I7301" t="s">
        <v>136</v>
      </c>
      <c r="J7301" t="s">
        <v>137</v>
      </c>
      <c r="K7301" t="s">
        <v>138</v>
      </c>
      <c r="L7301" t="s">
        <v>20102</v>
      </c>
      <c r="M7301" t="s">
        <v>20103</v>
      </c>
      <c r="N7301">
        <v>0.78</v>
      </c>
      <c r="O7301">
        <v>35</v>
      </c>
      <c r="P7301">
        <v>1096</v>
      </c>
      <c r="Q7301">
        <v>264</v>
      </c>
      <c r="R7301">
        <v>313</v>
      </c>
      <c r="S7301">
        <v>75</v>
      </c>
      <c r="T7301">
        <v>171</v>
      </c>
      <c r="U7301">
        <v>3</v>
      </c>
      <c r="V7301">
        <v>1</v>
      </c>
      <c r="W7301">
        <v>19.464471378272542</v>
      </c>
      <c r="X7301">
        <v>176.16129839875532</v>
      </c>
      <c r="Y7301">
        <v>349.56960773573013</v>
      </c>
      <c r="Z7301">
        <v>222.91455384619493</v>
      </c>
      <c r="AA7301">
        <v>723.02520701500953</v>
      </c>
      <c r="AB7301">
        <v>105.47608588468077</v>
      </c>
      <c r="AC7301">
        <v>1182.3513494036411</v>
      </c>
      <c r="AD7301">
        <v>0.93392860991994398</v>
      </c>
      <c r="AE7301">
        <v>2779.8965022722041</v>
      </c>
    </row>
    <row r="7302" spans="1:31" x14ac:dyDescent="0.3">
      <c r="A7302">
        <v>2696743</v>
      </c>
      <c r="B7302">
        <v>1</v>
      </c>
      <c r="C7302" t="s">
        <v>80</v>
      </c>
      <c r="D7302" t="s">
        <v>93</v>
      </c>
      <c r="E7302" t="s">
        <v>160</v>
      </c>
      <c r="F7302" t="s">
        <v>20104</v>
      </c>
      <c r="G7302" t="s">
        <v>134</v>
      </c>
      <c r="H7302" t="s">
        <v>135</v>
      </c>
      <c r="I7302" t="s">
        <v>136</v>
      </c>
      <c r="J7302" t="s">
        <v>137</v>
      </c>
      <c r="K7302" t="s">
        <v>138</v>
      </c>
      <c r="L7302" t="s">
        <v>20105</v>
      </c>
      <c r="M7302" t="s">
        <v>20106</v>
      </c>
      <c r="N7302">
        <v>0.40444444400000001</v>
      </c>
      <c r="O7302">
        <v>4</v>
      </c>
      <c r="P7302">
        <v>3703</v>
      </c>
      <c r="Q7302">
        <v>109</v>
      </c>
      <c r="R7302">
        <v>681</v>
      </c>
      <c r="S7302">
        <v>39</v>
      </c>
      <c r="T7302">
        <v>851</v>
      </c>
      <c r="U7302">
        <v>3</v>
      </c>
      <c r="V7302">
        <v>3</v>
      </c>
      <c r="W7302">
        <v>13.380485527995749</v>
      </c>
      <c r="X7302">
        <v>330.22956876912713</v>
      </c>
      <c r="Y7302">
        <v>275.4507140047516</v>
      </c>
      <c r="Z7302">
        <v>552.76389926187574</v>
      </c>
      <c r="AA7302">
        <v>104.33263147846505</v>
      </c>
      <c r="AB7302">
        <v>298.53395923637163</v>
      </c>
      <c r="AC7302">
        <v>76.519587600720186</v>
      </c>
      <c r="AD7302">
        <v>1.9588234102336715</v>
      </c>
      <c r="AE7302">
        <v>1653.1696692895407</v>
      </c>
    </row>
    <row r="7303" spans="1:31" x14ac:dyDescent="0.3">
      <c r="A7303">
        <v>2697659</v>
      </c>
      <c r="B7303">
        <v>1</v>
      </c>
      <c r="C7303" t="s">
        <v>80</v>
      </c>
      <c r="D7303" t="s">
        <v>92</v>
      </c>
      <c r="E7303" t="s">
        <v>244</v>
      </c>
      <c r="F7303" t="s">
        <v>20107</v>
      </c>
      <c r="G7303" t="s">
        <v>273</v>
      </c>
      <c r="H7303" t="s">
        <v>187</v>
      </c>
      <c r="I7303" t="s">
        <v>136</v>
      </c>
      <c r="J7303" t="s">
        <v>137</v>
      </c>
      <c r="K7303" t="s">
        <v>138</v>
      </c>
      <c r="L7303" t="s">
        <v>20108</v>
      </c>
      <c r="M7303" t="s">
        <v>20109</v>
      </c>
      <c r="N7303">
        <v>4.6386111110000003</v>
      </c>
      <c r="O7303">
        <v>0</v>
      </c>
      <c r="P7303">
        <v>56</v>
      </c>
      <c r="Q7303">
        <v>0</v>
      </c>
      <c r="R7303">
        <v>0</v>
      </c>
      <c r="S7303">
        <v>0</v>
      </c>
      <c r="T7303">
        <v>0</v>
      </c>
      <c r="U7303">
        <v>0</v>
      </c>
      <c r="V7303">
        <v>0</v>
      </c>
      <c r="W7303">
        <v>0</v>
      </c>
      <c r="X7303">
        <v>49.495317431279922</v>
      </c>
      <c r="Y7303">
        <v>0</v>
      </c>
      <c r="Z7303">
        <v>0</v>
      </c>
      <c r="AA7303">
        <v>0</v>
      </c>
      <c r="AB7303">
        <v>0</v>
      </c>
      <c r="AC7303">
        <v>0</v>
      </c>
      <c r="AD7303">
        <v>0</v>
      </c>
      <c r="AE7303">
        <v>49.495317431279922</v>
      </c>
    </row>
    <row r="7304" spans="1:31" x14ac:dyDescent="0.3">
      <c r="A7304">
        <v>2699944</v>
      </c>
      <c r="B7304">
        <v>1</v>
      </c>
      <c r="C7304" t="s">
        <v>80</v>
      </c>
      <c r="D7304" t="s">
        <v>84</v>
      </c>
      <c r="E7304" t="s">
        <v>184</v>
      </c>
      <c r="F7304" t="s">
        <v>7882</v>
      </c>
      <c r="G7304" t="s">
        <v>253</v>
      </c>
      <c r="H7304" t="s">
        <v>187</v>
      </c>
      <c r="I7304" t="s">
        <v>136</v>
      </c>
      <c r="J7304" t="s">
        <v>137</v>
      </c>
      <c r="K7304" t="s">
        <v>138</v>
      </c>
      <c r="L7304" t="s">
        <v>20110</v>
      </c>
      <c r="M7304" t="s">
        <v>14935</v>
      </c>
      <c r="N7304">
        <v>2.051388888</v>
      </c>
      <c r="O7304">
        <v>0</v>
      </c>
      <c r="P7304">
        <v>134</v>
      </c>
      <c r="Q7304">
        <v>0</v>
      </c>
      <c r="R7304">
        <v>0</v>
      </c>
      <c r="S7304">
        <v>0</v>
      </c>
      <c r="T7304">
        <v>8</v>
      </c>
      <c r="U7304">
        <v>0</v>
      </c>
      <c r="V7304">
        <v>0</v>
      </c>
      <c r="W7304">
        <v>0</v>
      </c>
      <c r="X7304">
        <v>48.761505548522578</v>
      </c>
      <c r="Y7304">
        <v>0</v>
      </c>
      <c r="Z7304">
        <v>0</v>
      </c>
      <c r="AA7304">
        <v>0</v>
      </c>
      <c r="AB7304">
        <v>4.1203254918991181</v>
      </c>
      <c r="AC7304">
        <v>0</v>
      </c>
      <c r="AD7304">
        <v>0</v>
      </c>
      <c r="AE7304">
        <v>52.881831040421694</v>
      </c>
    </row>
    <row r="7305" spans="1:31" x14ac:dyDescent="0.3">
      <c r="A7305">
        <v>2703652</v>
      </c>
      <c r="B7305">
        <v>1</v>
      </c>
      <c r="C7305" t="s">
        <v>80</v>
      </c>
      <c r="D7305" t="s">
        <v>110</v>
      </c>
      <c r="E7305" t="s">
        <v>244</v>
      </c>
      <c r="F7305" t="s">
        <v>20111</v>
      </c>
      <c r="G7305" t="s">
        <v>409</v>
      </c>
      <c r="H7305" t="s">
        <v>187</v>
      </c>
      <c r="I7305" t="s">
        <v>136</v>
      </c>
      <c r="J7305" t="s">
        <v>137</v>
      </c>
      <c r="K7305" t="s">
        <v>138</v>
      </c>
      <c r="L7305" t="s">
        <v>20112</v>
      </c>
      <c r="M7305" t="s">
        <v>20113</v>
      </c>
      <c r="N7305">
        <v>0.716388888</v>
      </c>
      <c r="O7305">
        <v>0</v>
      </c>
      <c r="P7305">
        <v>480</v>
      </c>
      <c r="Q7305">
        <v>0</v>
      </c>
      <c r="R7305">
        <v>0</v>
      </c>
      <c r="S7305">
        <v>0</v>
      </c>
      <c r="T7305">
        <v>93</v>
      </c>
      <c r="U7305">
        <v>0</v>
      </c>
      <c r="V7305">
        <v>0</v>
      </c>
      <c r="W7305">
        <v>0</v>
      </c>
      <c r="X7305">
        <v>70.977323263434869</v>
      </c>
      <c r="Y7305">
        <v>0</v>
      </c>
      <c r="Z7305">
        <v>0</v>
      </c>
      <c r="AA7305">
        <v>0</v>
      </c>
      <c r="AB7305">
        <v>43.143551617013195</v>
      </c>
      <c r="AC7305">
        <v>0</v>
      </c>
      <c r="AD7305">
        <v>0</v>
      </c>
      <c r="AE7305">
        <v>114.12087488044807</v>
      </c>
    </row>
    <row r="7306" spans="1:31" x14ac:dyDescent="0.3">
      <c r="A7306">
        <v>2694422</v>
      </c>
      <c r="B7306">
        <v>1</v>
      </c>
      <c r="C7306" t="s">
        <v>80</v>
      </c>
      <c r="D7306" t="s">
        <v>87</v>
      </c>
      <c r="E7306" t="s">
        <v>160</v>
      </c>
      <c r="F7306" t="s">
        <v>20114</v>
      </c>
      <c r="G7306" t="s">
        <v>134</v>
      </c>
      <c r="H7306" t="s">
        <v>135</v>
      </c>
      <c r="I7306" t="s">
        <v>136</v>
      </c>
      <c r="J7306" t="s">
        <v>137</v>
      </c>
      <c r="K7306" t="s">
        <v>138</v>
      </c>
      <c r="L7306" t="s">
        <v>20115</v>
      </c>
      <c r="M7306" t="s">
        <v>20116</v>
      </c>
      <c r="N7306">
        <v>0.20361111100000001</v>
      </c>
      <c r="O7306">
        <v>0</v>
      </c>
      <c r="P7306">
        <v>13884</v>
      </c>
      <c r="Q7306">
        <v>0</v>
      </c>
      <c r="R7306">
        <v>3</v>
      </c>
      <c r="S7306">
        <v>5</v>
      </c>
      <c r="T7306">
        <v>1291</v>
      </c>
      <c r="U7306">
        <v>0</v>
      </c>
      <c r="V7306">
        <v>3</v>
      </c>
      <c r="W7306">
        <v>0</v>
      </c>
      <c r="X7306">
        <v>550.42273354677434</v>
      </c>
      <c r="Y7306">
        <v>0</v>
      </c>
      <c r="Z7306">
        <v>0.25976438991007028</v>
      </c>
      <c r="AA7306">
        <v>82.464451538446426</v>
      </c>
      <c r="AB7306">
        <v>189.43540596287016</v>
      </c>
      <c r="AC7306">
        <v>0</v>
      </c>
      <c r="AD7306">
        <v>36.249105498596641</v>
      </c>
      <c r="AE7306">
        <v>858.83146093659764</v>
      </c>
    </row>
    <row r="7307" spans="1:31" x14ac:dyDescent="0.3">
      <c r="A7307">
        <v>2695154</v>
      </c>
      <c r="B7307">
        <v>1</v>
      </c>
      <c r="C7307" t="s">
        <v>80</v>
      </c>
      <c r="D7307" t="s">
        <v>100</v>
      </c>
      <c r="E7307" t="s">
        <v>160</v>
      </c>
      <c r="F7307" t="s">
        <v>9050</v>
      </c>
      <c r="G7307" t="s">
        <v>134</v>
      </c>
      <c r="H7307" t="s">
        <v>135</v>
      </c>
      <c r="I7307" t="s">
        <v>136</v>
      </c>
      <c r="J7307" t="s">
        <v>137</v>
      </c>
      <c r="K7307" t="s">
        <v>138</v>
      </c>
      <c r="L7307" t="s">
        <v>20117</v>
      </c>
      <c r="M7307" t="s">
        <v>20118</v>
      </c>
      <c r="N7307">
        <v>0.130833333</v>
      </c>
      <c r="O7307">
        <v>8</v>
      </c>
      <c r="P7307">
        <v>1092</v>
      </c>
      <c r="Q7307">
        <v>25</v>
      </c>
      <c r="R7307">
        <v>385</v>
      </c>
      <c r="S7307">
        <v>12</v>
      </c>
      <c r="T7307">
        <v>220</v>
      </c>
      <c r="U7307">
        <v>3</v>
      </c>
      <c r="V7307">
        <v>0</v>
      </c>
      <c r="W7307">
        <v>0.39971203612537931</v>
      </c>
      <c r="X7307">
        <v>26.275987701405992</v>
      </c>
      <c r="Y7307">
        <v>1.1925313506929913</v>
      </c>
      <c r="Z7307">
        <v>12.430123576788217</v>
      </c>
      <c r="AA7307">
        <v>10.303596184041117</v>
      </c>
      <c r="AB7307">
        <v>17.091522004554015</v>
      </c>
      <c r="AC7307">
        <v>43.772296540581515</v>
      </c>
      <c r="AD7307">
        <v>0</v>
      </c>
      <c r="AE7307">
        <v>111.46576939418924</v>
      </c>
    </row>
    <row r="7308" spans="1:31" x14ac:dyDescent="0.3">
      <c r="A7308">
        <v>2696815</v>
      </c>
      <c r="B7308">
        <v>1</v>
      </c>
      <c r="C7308" t="s">
        <v>80</v>
      </c>
      <c r="D7308" t="s">
        <v>92</v>
      </c>
      <c r="E7308" t="s">
        <v>160</v>
      </c>
      <c r="F7308" t="s">
        <v>19660</v>
      </c>
      <c r="G7308" t="s">
        <v>134</v>
      </c>
      <c r="H7308" t="s">
        <v>135</v>
      </c>
      <c r="I7308" t="s">
        <v>136</v>
      </c>
      <c r="J7308" t="s">
        <v>137</v>
      </c>
      <c r="K7308" t="s">
        <v>138</v>
      </c>
      <c r="L7308" t="s">
        <v>20119</v>
      </c>
      <c r="M7308" t="s">
        <v>20120</v>
      </c>
      <c r="N7308">
        <v>1.474722222</v>
      </c>
      <c r="O7308">
        <v>0</v>
      </c>
      <c r="P7308">
        <v>2939</v>
      </c>
      <c r="Q7308">
        <v>0</v>
      </c>
      <c r="R7308">
        <v>18</v>
      </c>
      <c r="S7308">
        <v>5</v>
      </c>
      <c r="T7308">
        <v>375</v>
      </c>
      <c r="U7308">
        <v>0</v>
      </c>
      <c r="V7308">
        <v>0</v>
      </c>
      <c r="W7308">
        <v>0</v>
      </c>
      <c r="X7308">
        <v>512.23345988567053</v>
      </c>
      <c r="Y7308">
        <v>0</v>
      </c>
      <c r="Z7308">
        <v>4.1950936930819278</v>
      </c>
      <c r="AA7308">
        <v>42.668438640199973</v>
      </c>
      <c r="AB7308">
        <v>413.44963445492647</v>
      </c>
      <c r="AC7308">
        <v>0</v>
      </c>
      <c r="AD7308">
        <v>0</v>
      </c>
      <c r="AE7308">
        <v>972.5466266738789</v>
      </c>
    </row>
    <row r="7309" spans="1:31" x14ac:dyDescent="0.3">
      <c r="A7309">
        <v>2696833</v>
      </c>
      <c r="B7309">
        <v>1</v>
      </c>
      <c r="C7309" t="s">
        <v>80</v>
      </c>
      <c r="D7309" t="s">
        <v>97</v>
      </c>
      <c r="E7309" t="s">
        <v>160</v>
      </c>
      <c r="F7309" t="s">
        <v>2214</v>
      </c>
      <c r="G7309" t="s">
        <v>134</v>
      </c>
      <c r="H7309" t="s">
        <v>135</v>
      </c>
      <c r="I7309" t="s">
        <v>136</v>
      </c>
      <c r="J7309" t="s">
        <v>137</v>
      </c>
      <c r="K7309" t="s">
        <v>138</v>
      </c>
      <c r="L7309" t="s">
        <v>20121</v>
      </c>
      <c r="M7309" t="s">
        <v>20122</v>
      </c>
      <c r="N7309">
        <v>0.119722222</v>
      </c>
      <c r="O7309">
        <v>5</v>
      </c>
      <c r="P7309">
        <v>1624</v>
      </c>
      <c r="Q7309">
        <v>5</v>
      </c>
      <c r="R7309">
        <v>70</v>
      </c>
      <c r="S7309">
        <v>15</v>
      </c>
      <c r="T7309">
        <v>144</v>
      </c>
      <c r="U7309">
        <v>1</v>
      </c>
      <c r="V7309">
        <v>0</v>
      </c>
      <c r="W7309">
        <v>2.3631181518929889</v>
      </c>
      <c r="X7309">
        <v>32.970813260889571</v>
      </c>
      <c r="Y7309">
        <v>0.27938632848977252</v>
      </c>
      <c r="Z7309">
        <v>3.5439589549915889</v>
      </c>
      <c r="AA7309">
        <v>5.4400895317282325</v>
      </c>
      <c r="AB7309">
        <v>16.575105185360382</v>
      </c>
      <c r="AC7309">
        <v>35.408187878940979</v>
      </c>
      <c r="AD7309">
        <v>0</v>
      </c>
      <c r="AE7309">
        <v>96.580659292293518</v>
      </c>
    </row>
    <row r="7310" spans="1:31" x14ac:dyDescent="0.3">
      <c r="A7310">
        <v>2696924</v>
      </c>
      <c r="B7310">
        <v>1</v>
      </c>
      <c r="C7310" t="s">
        <v>80</v>
      </c>
      <c r="D7310" t="s">
        <v>92</v>
      </c>
      <c r="E7310" t="s">
        <v>132</v>
      </c>
      <c r="F7310" t="s">
        <v>20123</v>
      </c>
      <c r="G7310" t="s">
        <v>134</v>
      </c>
      <c r="H7310" t="s">
        <v>135</v>
      </c>
      <c r="I7310" t="s">
        <v>136</v>
      </c>
      <c r="J7310" t="s">
        <v>137</v>
      </c>
      <c r="K7310" t="s">
        <v>138</v>
      </c>
      <c r="L7310" t="s">
        <v>20124</v>
      </c>
      <c r="M7310" t="s">
        <v>20125</v>
      </c>
      <c r="N7310">
        <v>1.064444444</v>
      </c>
      <c r="O7310">
        <v>1</v>
      </c>
      <c r="P7310">
        <v>5952</v>
      </c>
      <c r="Q7310">
        <v>0</v>
      </c>
      <c r="R7310">
        <v>76</v>
      </c>
      <c r="S7310">
        <v>9</v>
      </c>
      <c r="T7310">
        <v>486</v>
      </c>
      <c r="U7310">
        <v>0</v>
      </c>
      <c r="V7310">
        <v>1</v>
      </c>
      <c r="W7310">
        <v>7.2446689837391816</v>
      </c>
      <c r="X7310">
        <v>716.54084982751715</v>
      </c>
      <c r="Y7310">
        <v>0</v>
      </c>
      <c r="Z7310">
        <v>15.222343354319014</v>
      </c>
      <c r="AA7310">
        <v>213.45980423285653</v>
      </c>
      <c r="AB7310">
        <v>491.53222603840862</v>
      </c>
      <c r="AC7310">
        <v>0</v>
      </c>
      <c r="AD7310">
        <v>9.8364686175295724</v>
      </c>
      <c r="AE7310">
        <v>1453.8363610543702</v>
      </c>
    </row>
    <row r="7311" spans="1:31" x14ac:dyDescent="0.3">
      <c r="A7311">
        <v>2696954</v>
      </c>
      <c r="B7311">
        <v>1</v>
      </c>
      <c r="C7311" t="s">
        <v>81</v>
      </c>
      <c r="D7311" t="s">
        <v>128</v>
      </c>
      <c r="E7311" t="s">
        <v>244</v>
      </c>
      <c r="F7311" t="s">
        <v>899</v>
      </c>
      <c r="G7311" t="s">
        <v>409</v>
      </c>
      <c r="H7311" t="s">
        <v>187</v>
      </c>
      <c r="I7311" t="s">
        <v>136</v>
      </c>
      <c r="J7311" t="s">
        <v>137</v>
      </c>
      <c r="K7311" t="s">
        <v>138</v>
      </c>
      <c r="L7311" t="s">
        <v>20126</v>
      </c>
      <c r="M7311" t="s">
        <v>20127</v>
      </c>
      <c r="N7311">
        <v>1.4402777769999999</v>
      </c>
      <c r="O7311">
        <v>0</v>
      </c>
      <c r="P7311">
        <v>376</v>
      </c>
      <c r="Q7311">
        <v>0</v>
      </c>
      <c r="R7311">
        <v>1</v>
      </c>
      <c r="S7311">
        <v>0</v>
      </c>
      <c r="T7311">
        <v>10</v>
      </c>
      <c r="U7311">
        <v>0</v>
      </c>
      <c r="V7311">
        <v>0</v>
      </c>
      <c r="W7311">
        <v>0</v>
      </c>
      <c r="X7311">
        <v>123.37767356606045</v>
      </c>
      <c r="Y7311">
        <v>0</v>
      </c>
      <c r="Z7311">
        <v>1.8517809075349998</v>
      </c>
      <c r="AA7311">
        <v>0</v>
      </c>
      <c r="AB7311">
        <v>14.419053513854537</v>
      </c>
      <c r="AC7311">
        <v>0</v>
      </c>
      <c r="AD7311">
        <v>0</v>
      </c>
      <c r="AE7311">
        <v>139.64850798744999</v>
      </c>
    </row>
    <row r="7312" spans="1:31" x14ac:dyDescent="0.3">
      <c r="A7312">
        <v>2697081</v>
      </c>
      <c r="B7312">
        <v>1</v>
      </c>
      <c r="C7312" t="s">
        <v>80</v>
      </c>
      <c r="D7312" t="s">
        <v>86</v>
      </c>
      <c r="E7312" t="s">
        <v>141</v>
      </c>
      <c r="F7312" t="s">
        <v>20128</v>
      </c>
      <c r="G7312" t="s">
        <v>134</v>
      </c>
      <c r="H7312" t="s">
        <v>263</v>
      </c>
      <c r="I7312" t="s">
        <v>136</v>
      </c>
      <c r="J7312" t="s">
        <v>137</v>
      </c>
      <c r="K7312" t="s">
        <v>138</v>
      </c>
      <c r="L7312" t="s">
        <v>20129</v>
      </c>
      <c r="M7312" t="s">
        <v>20130</v>
      </c>
      <c r="N7312">
        <v>0.16055555499999999</v>
      </c>
      <c r="O7312">
        <v>7</v>
      </c>
      <c r="P7312">
        <v>13270</v>
      </c>
      <c r="Q7312">
        <v>10</v>
      </c>
      <c r="R7312">
        <v>273</v>
      </c>
      <c r="S7312">
        <v>40</v>
      </c>
      <c r="T7312">
        <v>1757</v>
      </c>
      <c r="U7312">
        <v>6</v>
      </c>
      <c r="V7312">
        <v>4</v>
      </c>
      <c r="W7312">
        <v>8.2231321578981351</v>
      </c>
      <c r="X7312">
        <v>666.96791179394461</v>
      </c>
      <c r="Y7312">
        <v>1.9288883243929718</v>
      </c>
      <c r="Z7312">
        <v>21.571450126148086</v>
      </c>
      <c r="AA7312">
        <v>110.13776354954244</v>
      </c>
      <c r="AB7312">
        <v>521.43227424311101</v>
      </c>
      <c r="AC7312">
        <v>1677.9409527372618</v>
      </c>
      <c r="AD7312">
        <v>59.044173908814187</v>
      </c>
      <c r="AE7312">
        <v>3067.2465468411133</v>
      </c>
    </row>
    <row r="7313" spans="1:31" x14ac:dyDescent="0.3">
      <c r="A7313">
        <v>2697717</v>
      </c>
      <c r="B7313">
        <v>1</v>
      </c>
      <c r="C7313" t="s">
        <v>81</v>
      </c>
      <c r="D7313" t="s">
        <v>128</v>
      </c>
      <c r="E7313" t="s">
        <v>160</v>
      </c>
      <c r="F7313" t="s">
        <v>20131</v>
      </c>
      <c r="G7313" t="s">
        <v>165</v>
      </c>
      <c r="H7313" t="s">
        <v>135</v>
      </c>
      <c r="I7313" t="s">
        <v>136</v>
      </c>
      <c r="J7313" t="s">
        <v>137</v>
      </c>
      <c r="K7313" t="s">
        <v>166</v>
      </c>
      <c r="L7313" t="s">
        <v>20132</v>
      </c>
      <c r="M7313" t="s">
        <v>20133</v>
      </c>
      <c r="N7313">
        <v>9.0883333329999996</v>
      </c>
      <c r="O7313">
        <v>13</v>
      </c>
      <c r="P7313">
        <v>2078</v>
      </c>
      <c r="Q7313">
        <v>14</v>
      </c>
      <c r="R7313">
        <v>9</v>
      </c>
      <c r="S7313">
        <v>22</v>
      </c>
      <c r="T7313">
        <v>168</v>
      </c>
      <c r="U7313">
        <v>1</v>
      </c>
      <c r="V7313">
        <v>0</v>
      </c>
      <c r="W7313">
        <v>139.35095479075017</v>
      </c>
      <c r="X7313">
        <v>1979.8870693718543</v>
      </c>
      <c r="Y7313">
        <v>502.70230722022086</v>
      </c>
      <c r="Z7313">
        <v>61.534498770850668</v>
      </c>
      <c r="AA7313">
        <v>2970.3529672415452</v>
      </c>
      <c r="AB7313">
        <v>445.13673746482709</v>
      </c>
      <c r="AC7313">
        <v>4799.2219406539634</v>
      </c>
      <c r="AD7313">
        <v>0</v>
      </c>
      <c r="AE7313">
        <v>10898.186475514012</v>
      </c>
    </row>
    <row r="7314" spans="1:31" x14ac:dyDescent="0.3">
      <c r="A7314">
        <v>2698156</v>
      </c>
      <c r="B7314">
        <v>1</v>
      </c>
      <c r="C7314" t="s">
        <v>80</v>
      </c>
      <c r="D7314" t="s">
        <v>93</v>
      </c>
      <c r="E7314" t="s">
        <v>160</v>
      </c>
      <c r="F7314" t="s">
        <v>20134</v>
      </c>
      <c r="G7314" t="s">
        <v>134</v>
      </c>
      <c r="H7314" t="s">
        <v>135</v>
      </c>
      <c r="I7314" t="s">
        <v>136</v>
      </c>
      <c r="J7314" t="s">
        <v>137</v>
      </c>
      <c r="K7314" t="s">
        <v>138</v>
      </c>
      <c r="L7314" t="s">
        <v>20135</v>
      </c>
      <c r="M7314" t="s">
        <v>20136</v>
      </c>
      <c r="N7314">
        <v>0.171944444</v>
      </c>
      <c r="O7314">
        <v>0</v>
      </c>
      <c r="P7314">
        <v>255</v>
      </c>
      <c r="Q7314">
        <v>2</v>
      </c>
      <c r="R7314">
        <v>168</v>
      </c>
      <c r="S7314">
        <v>0</v>
      </c>
      <c r="T7314">
        <v>97</v>
      </c>
      <c r="U7314">
        <v>0</v>
      </c>
      <c r="V7314">
        <v>0</v>
      </c>
      <c r="W7314">
        <v>0</v>
      </c>
      <c r="X7314">
        <v>6.7232717805534525</v>
      </c>
      <c r="Y7314">
        <v>0.38776593024662925</v>
      </c>
      <c r="Z7314">
        <v>23.748578970475481</v>
      </c>
      <c r="AA7314">
        <v>0</v>
      </c>
      <c r="AB7314">
        <v>12.288969452697593</v>
      </c>
      <c r="AC7314">
        <v>0</v>
      </c>
      <c r="AD7314">
        <v>0</v>
      </c>
      <c r="AE7314">
        <v>43.148586133973154</v>
      </c>
    </row>
    <row r="7315" spans="1:31" x14ac:dyDescent="0.3">
      <c r="A7315">
        <v>2698250</v>
      </c>
      <c r="B7315">
        <v>1</v>
      </c>
      <c r="C7315" t="s">
        <v>80</v>
      </c>
      <c r="D7315" t="s">
        <v>108</v>
      </c>
      <c r="E7315" t="s">
        <v>132</v>
      </c>
      <c r="F7315" t="s">
        <v>20137</v>
      </c>
      <c r="G7315" t="s">
        <v>346</v>
      </c>
      <c r="H7315" t="s">
        <v>135</v>
      </c>
      <c r="I7315" t="s">
        <v>136</v>
      </c>
      <c r="J7315" t="s">
        <v>137</v>
      </c>
      <c r="K7315" t="s">
        <v>166</v>
      </c>
      <c r="L7315" t="s">
        <v>20138</v>
      </c>
      <c r="M7315" t="s">
        <v>20139</v>
      </c>
      <c r="N7315">
        <v>8.6805555549999998</v>
      </c>
      <c r="O7315">
        <v>0</v>
      </c>
      <c r="P7315">
        <v>565</v>
      </c>
      <c r="Q7315">
        <v>0</v>
      </c>
      <c r="R7315">
        <v>90</v>
      </c>
      <c r="S7315">
        <v>1</v>
      </c>
      <c r="T7315">
        <v>94</v>
      </c>
      <c r="U7315">
        <v>0</v>
      </c>
      <c r="V7315">
        <v>0</v>
      </c>
      <c r="W7315">
        <v>0</v>
      </c>
      <c r="X7315">
        <v>706.3819158397132</v>
      </c>
      <c r="Y7315">
        <v>0</v>
      </c>
      <c r="Z7315">
        <v>523.91257488892609</v>
      </c>
      <c r="AA7315">
        <v>1.5648105886540751</v>
      </c>
      <c r="AB7315">
        <v>553.08633380523986</v>
      </c>
      <c r="AC7315">
        <v>0</v>
      </c>
      <c r="AD7315">
        <v>0</v>
      </c>
      <c r="AE7315">
        <v>1784.9456351225331</v>
      </c>
    </row>
    <row r="7316" spans="1:31" x14ac:dyDescent="0.3">
      <c r="A7316">
        <v>2698259</v>
      </c>
      <c r="B7316">
        <v>1</v>
      </c>
      <c r="C7316" t="s">
        <v>81</v>
      </c>
      <c r="D7316" t="s">
        <v>123</v>
      </c>
      <c r="E7316" t="s">
        <v>160</v>
      </c>
      <c r="F7316" t="s">
        <v>2380</v>
      </c>
      <c r="G7316" t="s">
        <v>346</v>
      </c>
      <c r="H7316" t="s">
        <v>135</v>
      </c>
      <c r="I7316" t="s">
        <v>136</v>
      </c>
      <c r="J7316" t="s">
        <v>137</v>
      </c>
      <c r="K7316" t="s">
        <v>166</v>
      </c>
      <c r="L7316" t="s">
        <v>20140</v>
      </c>
      <c r="M7316" t="s">
        <v>20141</v>
      </c>
      <c r="N7316">
        <v>6.5863888880000001</v>
      </c>
      <c r="O7316">
        <v>4</v>
      </c>
      <c r="P7316">
        <v>10</v>
      </c>
      <c r="Q7316">
        <v>81</v>
      </c>
      <c r="R7316">
        <v>93</v>
      </c>
      <c r="S7316">
        <v>12</v>
      </c>
      <c r="T7316">
        <v>12</v>
      </c>
      <c r="U7316">
        <v>0</v>
      </c>
      <c r="V7316">
        <v>0</v>
      </c>
      <c r="W7316">
        <v>10.084741822094303</v>
      </c>
      <c r="X7316">
        <v>5.7144767932943639</v>
      </c>
      <c r="Y7316">
        <v>382.57348681415664</v>
      </c>
      <c r="Z7316">
        <v>922.91224717319471</v>
      </c>
      <c r="AA7316">
        <v>104.34143206074742</v>
      </c>
      <c r="AB7316">
        <v>85.107705721201413</v>
      </c>
      <c r="AC7316">
        <v>0</v>
      </c>
      <c r="AD7316">
        <v>0</v>
      </c>
      <c r="AE7316">
        <v>1510.7340903846889</v>
      </c>
    </row>
    <row r="7317" spans="1:31" x14ac:dyDescent="0.3">
      <c r="A7317">
        <v>2698294</v>
      </c>
      <c r="B7317">
        <v>1</v>
      </c>
      <c r="C7317" t="s">
        <v>80</v>
      </c>
      <c r="D7317" t="s">
        <v>83</v>
      </c>
      <c r="E7317" t="s">
        <v>132</v>
      </c>
      <c r="F7317" t="s">
        <v>2225</v>
      </c>
      <c r="G7317" t="s">
        <v>7372</v>
      </c>
      <c r="H7317" t="s">
        <v>135</v>
      </c>
      <c r="I7317" t="s">
        <v>136</v>
      </c>
      <c r="J7317" t="s">
        <v>137</v>
      </c>
      <c r="K7317" t="s">
        <v>138</v>
      </c>
      <c r="L7317" t="s">
        <v>316</v>
      </c>
      <c r="M7317" t="s">
        <v>20142</v>
      </c>
      <c r="N7317">
        <v>7.6244444439999999</v>
      </c>
      <c r="O7317">
        <v>0</v>
      </c>
      <c r="P7317">
        <v>616</v>
      </c>
      <c r="Q7317">
        <v>0</v>
      </c>
      <c r="R7317">
        <v>25</v>
      </c>
      <c r="S7317">
        <v>0</v>
      </c>
      <c r="T7317">
        <v>69</v>
      </c>
      <c r="U7317">
        <v>0</v>
      </c>
      <c r="V7317">
        <v>0</v>
      </c>
      <c r="W7317">
        <v>0</v>
      </c>
      <c r="X7317">
        <v>1062.4802157276108</v>
      </c>
      <c r="Y7317">
        <v>0</v>
      </c>
      <c r="Z7317">
        <v>106.41745718598996</v>
      </c>
      <c r="AA7317">
        <v>0</v>
      </c>
      <c r="AB7317">
        <v>403.22470016065364</v>
      </c>
      <c r="AC7317">
        <v>0</v>
      </c>
      <c r="AD7317">
        <v>0</v>
      </c>
      <c r="AE7317">
        <v>1572.1223730742543</v>
      </c>
    </row>
    <row r="7318" spans="1:31" x14ac:dyDescent="0.3">
      <c r="A7318">
        <v>2698423</v>
      </c>
      <c r="B7318">
        <v>1</v>
      </c>
      <c r="C7318" t="s">
        <v>81</v>
      </c>
      <c r="D7318" t="s">
        <v>128</v>
      </c>
      <c r="E7318" t="s">
        <v>132</v>
      </c>
      <c r="F7318" t="s">
        <v>17117</v>
      </c>
      <c r="G7318" t="s">
        <v>346</v>
      </c>
      <c r="H7318" t="s">
        <v>135</v>
      </c>
      <c r="I7318" t="s">
        <v>136</v>
      </c>
      <c r="J7318" t="s">
        <v>137</v>
      </c>
      <c r="K7318" t="s">
        <v>166</v>
      </c>
      <c r="L7318" t="s">
        <v>20143</v>
      </c>
      <c r="M7318" t="s">
        <v>20144</v>
      </c>
      <c r="N7318">
        <v>3.323611111</v>
      </c>
      <c r="O7318">
        <v>6</v>
      </c>
      <c r="P7318">
        <v>641</v>
      </c>
      <c r="Q7318">
        <v>99</v>
      </c>
      <c r="R7318">
        <v>30</v>
      </c>
      <c r="S7318">
        <v>6</v>
      </c>
      <c r="T7318">
        <v>70</v>
      </c>
      <c r="U7318">
        <v>0</v>
      </c>
      <c r="V7318">
        <v>0</v>
      </c>
      <c r="W7318">
        <v>6.2639447050085257</v>
      </c>
      <c r="X7318">
        <v>349.28139595624003</v>
      </c>
      <c r="Y7318">
        <v>146.61546905959665</v>
      </c>
      <c r="Z7318">
        <v>41.49649788951222</v>
      </c>
      <c r="AA7318">
        <v>79.762872156577316</v>
      </c>
      <c r="AB7318">
        <v>114.82080789633579</v>
      </c>
      <c r="AC7318">
        <v>0</v>
      </c>
      <c r="AD7318">
        <v>0</v>
      </c>
      <c r="AE7318">
        <v>738.24098766327052</v>
      </c>
    </row>
    <row r="7319" spans="1:31" x14ac:dyDescent="0.3">
      <c r="A7319">
        <v>2698438</v>
      </c>
      <c r="B7319">
        <v>1</v>
      </c>
      <c r="C7319" t="s">
        <v>80</v>
      </c>
      <c r="D7319" t="s">
        <v>100</v>
      </c>
      <c r="E7319" t="s">
        <v>160</v>
      </c>
      <c r="F7319" t="s">
        <v>9458</v>
      </c>
      <c r="G7319" t="s">
        <v>7372</v>
      </c>
      <c r="H7319" t="s">
        <v>135</v>
      </c>
      <c r="I7319" t="s">
        <v>136</v>
      </c>
      <c r="J7319" t="s">
        <v>137</v>
      </c>
      <c r="K7319" t="s">
        <v>138</v>
      </c>
      <c r="L7319" t="s">
        <v>20145</v>
      </c>
      <c r="M7319" t="s">
        <v>20146</v>
      </c>
      <c r="N7319">
        <v>3.011111111</v>
      </c>
      <c r="O7319">
        <v>6</v>
      </c>
      <c r="P7319">
        <v>445</v>
      </c>
      <c r="Q7319">
        <v>4</v>
      </c>
      <c r="R7319">
        <v>64</v>
      </c>
      <c r="S7319">
        <v>18</v>
      </c>
      <c r="T7319">
        <v>114</v>
      </c>
      <c r="U7319">
        <v>4</v>
      </c>
      <c r="V7319">
        <v>1</v>
      </c>
      <c r="W7319">
        <v>10.083008590460825</v>
      </c>
      <c r="X7319">
        <v>508.92060564697834</v>
      </c>
      <c r="Y7319">
        <v>9.1542163858341787</v>
      </c>
      <c r="Z7319">
        <v>185.29261748562638</v>
      </c>
      <c r="AA7319">
        <v>173.22382243681741</v>
      </c>
      <c r="AB7319">
        <v>234.6029862716658</v>
      </c>
      <c r="AC7319">
        <v>338.74989077569262</v>
      </c>
      <c r="AD7319">
        <v>0.1678951426730107</v>
      </c>
      <c r="AE7319">
        <v>1460.1950427357483</v>
      </c>
    </row>
    <row r="7320" spans="1:31" x14ac:dyDescent="0.3">
      <c r="A7320">
        <v>2698469</v>
      </c>
      <c r="B7320">
        <v>1</v>
      </c>
      <c r="C7320" t="s">
        <v>81</v>
      </c>
      <c r="D7320" t="s">
        <v>122</v>
      </c>
      <c r="E7320" t="s">
        <v>160</v>
      </c>
      <c r="F7320" t="s">
        <v>20147</v>
      </c>
      <c r="G7320" t="s">
        <v>134</v>
      </c>
      <c r="H7320" t="s">
        <v>135</v>
      </c>
      <c r="I7320" t="s">
        <v>136</v>
      </c>
      <c r="J7320" t="s">
        <v>137</v>
      </c>
      <c r="K7320" t="s">
        <v>138</v>
      </c>
      <c r="L7320" t="s">
        <v>20148</v>
      </c>
      <c r="M7320" t="s">
        <v>20149</v>
      </c>
      <c r="N7320">
        <v>0.15305555500000001</v>
      </c>
      <c r="O7320">
        <v>19</v>
      </c>
      <c r="P7320">
        <v>4158</v>
      </c>
      <c r="Q7320">
        <v>102</v>
      </c>
      <c r="R7320">
        <v>167</v>
      </c>
      <c r="S7320">
        <v>60</v>
      </c>
      <c r="T7320">
        <v>374</v>
      </c>
      <c r="U7320">
        <v>5</v>
      </c>
      <c r="V7320">
        <v>1</v>
      </c>
      <c r="W7320">
        <v>0.77272687402783413</v>
      </c>
      <c r="X7320">
        <v>81.940394811981378</v>
      </c>
      <c r="Y7320">
        <v>22.851907545436333</v>
      </c>
      <c r="Z7320">
        <v>16.284818939101147</v>
      </c>
      <c r="AA7320">
        <v>30.81232514570943</v>
      </c>
      <c r="AB7320">
        <v>30.574025855022992</v>
      </c>
      <c r="AC7320">
        <v>22.661302485523908</v>
      </c>
      <c r="AD7320">
        <v>1.2857044232030825</v>
      </c>
      <c r="AE7320">
        <v>207.1832060800061</v>
      </c>
    </row>
    <row r="7321" spans="1:31" x14ac:dyDescent="0.3">
      <c r="A7321">
        <v>2698477</v>
      </c>
      <c r="B7321">
        <v>1</v>
      </c>
      <c r="C7321" t="s">
        <v>81</v>
      </c>
      <c r="D7321" t="s">
        <v>120</v>
      </c>
      <c r="E7321" t="s">
        <v>132</v>
      </c>
      <c r="F7321" t="s">
        <v>18961</v>
      </c>
      <c r="G7321" t="s">
        <v>134</v>
      </c>
      <c r="H7321" t="s">
        <v>135</v>
      </c>
      <c r="I7321" t="s">
        <v>136</v>
      </c>
      <c r="J7321" t="s">
        <v>137</v>
      </c>
      <c r="K7321" t="s">
        <v>138</v>
      </c>
      <c r="L7321" t="s">
        <v>20150</v>
      </c>
      <c r="M7321" t="s">
        <v>20151</v>
      </c>
      <c r="N7321">
        <v>0.18194444400000001</v>
      </c>
      <c r="O7321">
        <v>0</v>
      </c>
      <c r="P7321">
        <v>0</v>
      </c>
      <c r="Q7321">
        <v>56</v>
      </c>
      <c r="R7321">
        <v>36</v>
      </c>
      <c r="S7321">
        <v>2</v>
      </c>
      <c r="T7321">
        <v>2</v>
      </c>
      <c r="U7321">
        <v>1</v>
      </c>
      <c r="V7321">
        <v>0</v>
      </c>
      <c r="W7321">
        <v>0</v>
      </c>
      <c r="X7321">
        <v>0</v>
      </c>
      <c r="Y7321">
        <v>12.406324377962495</v>
      </c>
      <c r="Z7321">
        <v>1.8347085426343241</v>
      </c>
      <c r="AA7321">
        <v>1.3464401542763791</v>
      </c>
      <c r="AB7321">
        <v>0.14899573542130695</v>
      </c>
      <c r="AC7321">
        <v>2.0378629035579485</v>
      </c>
      <c r="AD7321">
        <v>0</v>
      </c>
      <c r="AE7321">
        <v>17.774331713852455</v>
      </c>
    </row>
    <row r="7322" spans="1:31" x14ac:dyDescent="0.3">
      <c r="A7322">
        <v>2698496</v>
      </c>
      <c r="B7322">
        <v>1</v>
      </c>
      <c r="C7322" t="s">
        <v>80</v>
      </c>
      <c r="D7322" t="s">
        <v>95</v>
      </c>
      <c r="E7322" t="s">
        <v>160</v>
      </c>
      <c r="F7322" t="s">
        <v>20152</v>
      </c>
      <c r="G7322" t="s">
        <v>134</v>
      </c>
      <c r="H7322" t="s">
        <v>135</v>
      </c>
      <c r="I7322" t="s">
        <v>136</v>
      </c>
      <c r="J7322" t="s">
        <v>137</v>
      </c>
      <c r="K7322" t="s">
        <v>138</v>
      </c>
      <c r="L7322" t="s">
        <v>20153</v>
      </c>
      <c r="M7322" t="s">
        <v>20154</v>
      </c>
      <c r="N7322">
        <v>0.39111111100000001</v>
      </c>
      <c r="O7322">
        <v>0</v>
      </c>
      <c r="P7322">
        <v>3281</v>
      </c>
      <c r="Q7322">
        <v>0</v>
      </c>
      <c r="R7322">
        <v>1</v>
      </c>
      <c r="S7322">
        <v>0</v>
      </c>
      <c r="T7322">
        <v>526</v>
      </c>
      <c r="U7322">
        <v>0</v>
      </c>
      <c r="V7322">
        <v>0</v>
      </c>
      <c r="W7322">
        <v>0</v>
      </c>
      <c r="X7322">
        <v>232.65105265441503</v>
      </c>
      <c r="Y7322">
        <v>0</v>
      </c>
      <c r="Z7322">
        <v>0</v>
      </c>
      <c r="AA7322">
        <v>0</v>
      </c>
      <c r="AB7322">
        <v>148.44540211952867</v>
      </c>
      <c r="AC7322">
        <v>0</v>
      </c>
      <c r="AD7322">
        <v>0</v>
      </c>
      <c r="AE7322">
        <v>381.09645477394372</v>
      </c>
    </row>
    <row r="7323" spans="1:31" x14ac:dyDescent="0.3">
      <c r="A7323">
        <v>2698513</v>
      </c>
      <c r="B7323">
        <v>1</v>
      </c>
      <c r="C7323" t="s">
        <v>81</v>
      </c>
      <c r="D7323" t="s">
        <v>112</v>
      </c>
      <c r="E7323" t="s">
        <v>145</v>
      </c>
      <c r="F7323" t="s">
        <v>20155</v>
      </c>
      <c r="G7323" t="s">
        <v>134</v>
      </c>
      <c r="H7323" t="s">
        <v>135</v>
      </c>
      <c r="I7323" t="s">
        <v>136</v>
      </c>
      <c r="J7323" t="s">
        <v>137</v>
      </c>
      <c r="K7323" t="s">
        <v>138</v>
      </c>
      <c r="L7323" t="s">
        <v>20156</v>
      </c>
      <c r="M7323" t="s">
        <v>20157</v>
      </c>
      <c r="N7323">
        <v>0.95611111100000001</v>
      </c>
      <c r="O7323">
        <v>0</v>
      </c>
      <c r="P7323">
        <v>1624</v>
      </c>
      <c r="Q7323">
        <v>11</v>
      </c>
      <c r="R7323">
        <v>69</v>
      </c>
      <c r="S7323">
        <v>1</v>
      </c>
      <c r="T7323">
        <v>70</v>
      </c>
      <c r="U7323">
        <v>0</v>
      </c>
      <c r="V7323">
        <v>0</v>
      </c>
      <c r="W7323">
        <v>0</v>
      </c>
      <c r="X7323">
        <v>252.88719735540653</v>
      </c>
      <c r="Y7323">
        <v>17.63359478899536</v>
      </c>
      <c r="Z7323">
        <v>47.281552373446509</v>
      </c>
      <c r="AA7323">
        <v>1.13310054442</v>
      </c>
      <c r="AB7323">
        <v>37.717540360831173</v>
      </c>
      <c r="AC7323">
        <v>0</v>
      </c>
      <c r="AD7323">
        <v>0</v>
      </c>
      <c r="AE7323">
        <v>356.65298542309955</v>
      </c>
    </row>
    <row r="7324" spans="1:31" x14ac:dyDescent="0.3">
      <c r="A7324">
        <v>2698531</v>
      </c>
      <c r="B7324">
        <v>1</v>
      </c>
      <c r="C7324" t="s">
        <v>80</v>
      </c>
      <c r="D7324" t="s">
        <v>103</v>
      </c>
      <c r="E7324" t="s">
        <v>132</v>
      </c>
      <c r="F7324" t="s">
        <v>2399</v>
      </c>
      <c r="G7324" t="s">
        <v>134</v>
      </c>
      <c r="H7324" t="s">
        <v>135</v>
      </c>
      <c r="I7324" t="s">
        <v>136</v>
      </c>
      <c r="J7324" t="s">
        <v>137</v>
      </c>
      <c r="K7324" t="s">
        <v>138</v>
      </c>
      <c r="L7324" t="s">
        <v>20158</v>
      </c>
      <c r="M7324" t="s">
        <v>20159</v>
      </c>
      <c r="N7324">
        <v>9.0833333000000002E-2</v>
      </c>
      <c r="O7324">
        <v>6</v>
      </c>
      <c r="P7324">
        <v>355</v>
      </c>
      <c r="Q7324">
        <v>19</v>
      </c>
      <c r="R7324">
        <v>46</v>
      </c>
      <c r="S7324">
        <v>8</v>
      </c>
      <c r="T7324">
        <v>63</v>
      </c>
      <c r="U7324">
        <v>0</v>
      </c>
      <c r="V7324">
        <v>0</v>
      </c>
      <c r="W7324">
        <v>0.46547452910275655</v>
      </c>
      <c r="X7324">
        <v>7.6331065874600625</v>
      </c>
      <c r="Y7324">
        <v>3.2250497795429141</v>
      </c>
      <c r="Z7324">
        <v>1.3862962577900135</v>
      </c>
      <c r="AA7324">
        <v>2.1246441987865614</v>
      </c>
      <c r="AB7324">
        <v>2.7217770631527953</v>
      </c>
      <c r="AC7324">
        <v>0</v>
      </c>
      <c r="AD7324">
        <v>0</v>
      </c>
      <c r="AE7324">
        <v>17.556348415835103</v>
      </c>
    </row>
    <row r="7325" spans="1:31" x14ac:dyDescent="0.3">
      <c r="A7325">
        <v>2699250</v>
      </c>
      <c r="B7325">
        <v>1</v>
      </c>
      <c r="C7325" t="s">
        <v>80</v>
      </c>
      <c r="D7325" t="s">
        <v>105</v>
      </c>
      <c r="E7325" t="s">
        <v>132</v>
      </c>
      <c r="F7325" t="s">
        <v>9344</v>
      </c>
      <c r="G7325" t="s">
        <v>134</v>
      </c>
      <c r="H7325" t="s">
        <v>135</v>
      </c>
      <c r="I7325" t="s">
        <v>136</v>
      </c>
      <c r="J7325" t="s">
        <v>137</v>
      </c>
      <c r="K7325" t="s">
        <v>138</v>
      </c>
      <c r="L7325" t="s">
        <v>20160</v>
      </c>
      <c r="M7325" t="s">
        <v>20161</v>
      </c>
      <c r="N7325">
        <v>0.86388888799999997</v>
      </c>
      <c r="O7325">
        <v>2</v>
      </c>
      <c r="P7325">
        <v>1537</v>
      </c>
      <c r="Q7325">
        <v>4</v>
      </c>
      <c r="R7325">
        <v>116</v>
      </c>
      <c r="S7325">
        <v>9</v>
      </c>
      <c r="T7325">
        <v>159</v>
      </c>
      <c r="U7325">
        <v>0</v>
      </c>
      <c r="V7325">
        <v>0</v>
      </c>
      <c r="W7325">
        <v>2.5356926900239425</v>
      </c>
      <c r="X7325">
        <v>261.44922781713962</v>
      </c>
      <c r="Y7325">
        <v>67.636478251112095</v>
      </c>
      <c r="Z7325">
        <v>18.439537008201917</v>
      </c>
      <c r="AA7325">
        <v>42.980806452799797</v>
      </c>
      <c r="AB7325">
        <v>85.848175184221134</v>
      </c>
      <c r="AC7325">
        <v>0</v>
      </c>
      <c r="AD7325">
        <v>0</v>
      </c>
      <c r="AE7325">
        <v>478.88991740349849</v>
      </c>
    </row>
    <row r="7326" spans="1:31" x14ac:dyDescent="0.3">
      <c r="A7326">
        <v>2699275</v>
      </c>
      <c r="B7326">
        <v>1</v>
      </c>
      <c r="C7326" t="s">
        <v>80</v>
      </c>
      <c r="D7326" t="s">
        <v>101</v>
      </c>
      <c r="E7326" t="s">
        <v>160</v>
      </c>
      <c r="F7326" t="s">
        <v>16332</v>
      </c>
      <c r="G7326" t="s">
        <v>134</v>
      </c>
      <c r="H7326" t="s">
        <v>135</v>
      </c>
      <c r="I7326" t="s">
        <v>136</v>
      </c>
      <c r="J7326" t="s">
        <v>137</v>
      </c>
      <c r="K7326" t="s">
        <v>138</v>
      </c>
      <c r="L7326" t="s">
        <v>20162</v>
      </c>
      <c r="M7326" t="s">
        <v>20163</v>
      </c>
      <c r="N7326">
        <v>0.141944444</v>
      </c>
      <c r="O7326">
        <v>5</v>
      </c>
      <c r="P7326">
        <v>2124</v>
      </c>
      <c r="Q7326">
        <v>2</v>
      </c>
      <c r="R7326">
        <v>0</v>
      </c>
      <c r="S7326">
        <v>21</v>
      </c>
      <c r="T7326">
        <v>46</v>
      </c>
      <c r="U7326">
        <v>0</v>
      </c>
      <c r="V7326">
        <v>0</v>
      </c>
      <c r="W7326">
        <v>7.9479829271026299</v>
      </c>
      <c r="X7326">
        <v>42.690317303205795</v>
      </c>
      <c r="Y7326">
        <v>0.42766042060876752</v>
      </c>
      <c r="Z7326">
        <v>0</v>
      </c>
      <c r="AA7326">
        <v>32.656535301612301</v>
      </c>
      <c r="AB7326">
        <v>4.7683855731782856</v>
      </c>
      <c r="AC7326">
        <v>0</v>
      </c>
      <c r="AD7326">
        <v>0</v>
      </c>
      <c r="AE7326">
        <v>88.490881525707778</v>
      </c>
    </row>
    <row r="7327" spans="1:31" x14ac:dyDescent="0.3">
      <c r="A7327">
        <v>2699285</v>
      </c>
      <c r="B7327">
        <v>1</v>
      </c>
      <c r="C7327" t="s">
        <v>80</v>
      </c>
      <c r="D7327" t="s">
        <v>105</v>
      </c>
      <c r="E7327" t="s">
        <v>141</v>
      </c>
      <c r="F7327" t="s">
        <v>777</v>
      </c>
      <c r="G7327" t="s">
        <v>409</v>
      </c>
      <c r="H7327" t="s">
        <v>135</v>
      </c>
      <c r="I7327" t="s">
        <v>136</v>
      </c>
      <c r="J7327" t="s">
        <v>137</v>
      </c>
      <c r="K7327" t="s">
        <v>138</v>
      </c>
      <c r="L7327" t="s">
        <v>20164</v>
      </c>
      <c r="M7327" t="s">
        <v>20165</v>
      </c>
      <c r="N7327">
        <v>0.22416666599999999</v>
      </c>
      <c r="O7327">
        <v>1</v>
      </c>
      <c r="P7327">
        <v>211</v>
      </c>
      <c r="Q7327">
        <v>8</v>
      </c>
      <c r="R7327">
        <v>12</v>
      </c>
      <c r="S7327">
        <v>29</v>
      </c>
      <c r="T7327">
        <v>60</v>
      </c>
      <c r="U7327">
        <v>9</v>
      </c>
      <c r="V7327">
        <v>7</v>
      </c>
      <c r="W7327">
        <v>0.12122757218502057</v>
      </c>
      <c r="X7327">
        <v>9.4509492351942512</v>
      </c>
      <c r="Y7327">
        <v>9.6150031055180243</v>
      </c>
      <c r="Z7327">
        <v>0.63119714023813789</v>
      </c>
      <c r="AA7327">
        <v>75.03547644148459</v>
      </c>
      <c r="AB7327">
        <v>13.566005185618648</v>
      </c>
      <c r="AC7327">
        <v>304.66765896837171</v>
      </c>
      <c r="AD7327">
        <v>7.2897324618339923</v>
      </c>
      <c r="AE7327">
        <v>420.37725011044438</v>
      </c>
    </row>
    <row r="7328" spans="1:31" x14ac:dyDescent="0.3">
      <c r="A7328">
        <v>2699375</v>
      </c>
      <c r="B7328">
        <v>1</v>
      </c>
      <c r="C7328" t="s">
        <v>80</v>
      </c>
      <c r="D7328" t="s">
        <v>97</v>
      </c>
      <c r="E7328" t="s">
        <v>160</v>
      </c>
      <c r="F7328" t="s">
        <v>2214</v>
      </c>
      <c r="G7328" t="s">
        <v>134</v>
      </c>
      <c r="H7328" t="s">
        <v>135</v>
      </c>
      <c r="I7328" t="s">
        <v>136</v>
      </c>
      <c r="J7328" t="s">
        <v>137</v>
      </c>
      <c r="K7328" t="s">
        <v>138</v>
      </c>
      <c r="L7328" t="s">
        <v>20166</v>
      </c>
      <c r="M7328" t="s">
        <v>20167</v>
      </c>
      <c r="N7328">
        <v>0.158611111</v>
      </c>
      <c r="O7328">
        <v>5</v>
      </c>
      <c r="P7328">
        <v>1624</v>
      </c>
      <c r="Q7328">
        <v>5</v>
      </c>
      <c r="R7328">
        <v>70</v>
      </c>
      <c r="S7328">
        <v>15</v>
      </c>
      <c r="T7328">
        <v>144</v>
      </c>
      <c r="U7328">
        <v>1</v>
      </c>
      <c r="V7328">
        <v>0</v>
      </c>
      <c r="W7328">
        <v>3.1333755617425632</v>
      </c>
      <c r="X7328">
        <v>43.071957206940446</v>
      </c>
      <c r="Y7328">
        <v>0.35396228178286804</v>
      </c>
      <c r="Z7328">
        <v>4.5543598240756822</v>
      </c>
      <c r="AA7328">
        <v>7.2876647716646934</v>
      </c>
      <c r="AB7328">
        <v>22.000415778891437</v>
      </c>
      <c r="AC7328">
        <v>48.908059908549653</v>
      </c>
      <c r="AD7328">
        <v>0</v>
      </c>
      <c r="AE7328">
        <v>129.30979533364734</v>
      </c>
    </row>
    <row r="7329" spans="1:31" x14ac:dyDescent="0.3">
      <c r="A7329">
        <v>2699388</v>
      </c>
      <c r="B7329">
        <v>1</v>
      </c>
      <c r="C7329" t="s">
        <v>80</v>
      </c>
      <c r="D7329" t="s">
        <v>96</v>
      </c>
      <c r="E7329" t="s">
        <v>141</v>
      </c>
      <c r="F7329" t="s">
        <v>7918</v>
      </c>
      <c r="G7329" t="s">
        <v>134</v>
      </c>
      <c r="H7329" t="s">
        <v>135</v>
      </c>
      <c r="I7329" t="s">
        <v>169</v>
      </c>
      <c r="J7329" t="s">
        <v>137</v>
      </c>
      <c r="K7329" t="s">
        <v>138</v>
      </c>
      <c r="L7329" t="s">
        <v>20168</v>
      </c>
      <c r="M7329" t="s">
        <v>20169</v>
      </c>
      <c r="N7329">
        <v>4.1666665999999998E-2</v>
      </c>
      <c r="O7329">
        <v>0</v>
      </c>
      <c r="P7329">
        <v>2</v>
      </c>
      <c r="Q7329">
        <v>4</v>
      </c>
      <c r="R7329">
        <v>0</v>
      </c>
      <c r="S7329">
        <v>11</v>
      </c>
      <c r="T7329">
        <v>0</v>
      </c>
      <c r="U7329">
        <v>2</v>
      </c>
      <c r="V7329">
        <v>0</v>
      </c>
      <c r="W7329">
        <v>0</v>
      </c>
      <c r="X7329">
        <v>1.5429841499999999E-2</v>
      </c>
      <c r="Y7329">
        <v>0.39032238547059994</v>
      </c>
      <c r="Z7329">
        <v>0</v>
      </c>
      <c r="AA7329">
        <v>2.5313575337270167</v>
      </c>
      <c r="AB7329">
        <v>0</v>
      </c>
      <c r="AC7329">
        <v>14.788008755559936</v>
      </c>
      <c r="AD7329">
        <v>0</v>
      </c>
      <c r="AE7329">
        <v>17.725118516257552</v>
      </c>
    </row>
    <row r="7330" spans="1:31" x14ac:dyDescent="0.3">
      <c r="A7330">
        <v>2699449</v>
      </c>
      <c r="B7330">
        <v>1</v>
      </c>
      <c r="C7330" t="s">
        <v>80</v>
      </c>
      <c r="D7330" t="s">
        <v>93</v>
      </c>
      <c r="E7330" t="s">
        <v>160</v>
      </c>
      <c r="F7330" t="s">
        <v>20170</v>
      </c>
      <c r="G7330" t="s">
        <v>165</v>
      </c>
      <c r="H7330" t="s">
        <v>135</v>
      </c>
      <c r="I7330" t="s">
        <v>136</v>
      </c>
      <c r="J7330" t="s">
        <v>137</v>
      </c>
      <c r="K7330" t="s">
        <v>166</v>
      </c>
      <c r="L7330" t="s">
        <v>20171</v>
      </c>
      <c r="M7330" t="s">
        <v>20172</v>
      </c>
      <c r="N7330">
        <v>1.6005555549999999</v>
      </c>
      <c r="O7330">
        <v>4</v>
      </c>
      <c r="P7330">
        <v>3892</v>
      </c>
      <c r="Q7330">
        <v>109</v>
      </c>
      <c r="R7330">
        <v>783</v>
      </c>
      <c r="S7330">
        <v>40</v>
      </c>
      <c r="T7330">
        <v>898</v>
      </c>
      <c r="U7330">
        <v>3</v>
      </c>
      <c r="V7330">
        <v>3</v>
      </c>
      <c r="W7330">
        <v>41.896437460204417</v>
      </c>
      <c r="X7330">
        <v>1185.5819368025468</v>
      </c>
      <c r="Y7330">
        <v>1243.7842449645673</v>
      </c>
      <c r="Z7330">
        <v>2686.6837989577534</v>
      </c>
      <c r="AA7330">
        <v>496.73357974912341</v>
      </c>
      <c r="AB7330">
        <v>1534.2984026305892</v>
      </c>
      <c r="AC7330">
        <v>622.47296350778595</v>
      </c>
      <c r="AD7330">
        <v>16.740165909940259</v>
      </c>
      <c r="AE7330">
        <v>7828.1915299825105</v>
      </c>
    </row>
    <row r="7331" spans="1:31" x14ac:dyDescent="0.3">
      <c r="A7331">
        <v>2699456</v>
      </c>
      <c r="B7331">
        <v>1</v>
      </c>
      <c r="C7331" t="s">
        <v>80</v>
      </c>
      <c r="D7331" t="s">
        <v>97</v>
      </c>
      <c r="E7331" t="s">
        <v>160</v>
      </c>
      <c r="F7331" t="s">
        <v>6150</v>
      </c>
      <c r="G7331" t="s">
        <v>134</v>
      </c>
      <c r="H7331" t="s">
        <v>135</v>
      </c>
      <c r="I7331" t="s">
        <v>136</v>
      </c>
      <c r="J7331" t="s">
        <v>137</v>
      </c>
      <c r="K7331" t="s">
        <v>138</v>
      </c>
      <c r="L7331" t="s">
        <v>20173</v>
      </c>
      <c r="M7331" t="s">
        <v>20174</v>
      </c>
      <c r="N7331">
        <v>3.2977777769999999</v>
      </c>
      <c r="O7331">
        <v>0</v>
      </c>
      <c r="P7331">
        <v>305</v>
      </c>
      <c r="Q7331">
        <v>0</v>
      </c>
      <c r="R7331">
        <v>0</v>
      </c>
      <c r="S7331">
        <v>3</v>
      </c>
      <c r="T7331">
        <v>26</v>
      </c>
      <c r="U7331">
        <v>0</v>
      </c>
      <c r="V7331">
        <v>0</v>
      </c>
      <c r="W7331">
        <v>0</v>
      </c>
      <c r="X7331">
        <v>239.13610788726405</v>
      </c>
      <c r="Y7331">
        <v>0</v>
      </c>
      <c r="Z7331">
        <v>0</v>
      </c>
      <c r="AA7331">
        <v>192.44612139312181</v>
      </c>
      <c r="AB7331">
        <v>121.60767691175104</v>
      </c>
      <c r="AC7331">
        <v>0</v>
      </c>
      <c r="AD7331">
        <v>0</v>
      </c>
      <c r="AE7331">
        <v>553.18990619213685</v>
      </c>
    </row>
    <row r="7332" spans="1:31" x14ac:dyDescent="0.3">
      <c r="A7332">
        <v>2699497</v>
      </c>
      <c r="B7332">
        <v>1</v>
      </c>
      <c r="C7332" t="s">
        <v>80</v>
      </c>
      <c r="D7332" t="s">
        <v>89</v>
      </c>
      <c r="E7332" t="s">
        <v>132</v>
      </c>
      <c r="F7332" t="s">
        <v>20175</v>
      </c>
      <c r="G7332" t="s">
        <v>134</v>
      </c>
      <c r="H7332" t="s">
        <v>135</v>
      </c>
      <c r="I7332" t="s">
        <v>136</v>
      </c>
      <c r="J7332" t="s">
        <v>137</v>
      </c>
      <c r="K7332" t="s">
        <v>138</v>
      </c>
      <c r="L7332" t="s">
        <v>20176</v>
      </c>
      <c r="M7332" t="s">
        <v>20177</v>
      </c>
      <c r="N7332">
        <v>0.36944444399999998</v>
      </c>
      <c r="O7332">
        <v>1</v>
      </c>
      <c r="P7332">
        <v>354</v>
      </c>
      <c r="Q7332">
        <v>1</v>
      </c>
      <c r="R7332">
        <v>11</v>
      </c>
      <c r="S7332">
        <v>2</v>
      </c>
      <c r="T7332">
        <v>18</v>
      </c>
      <c r="U7332">
        <v>1</v>
      </c>
      <c r="V7332">
        <v>0</v>
      </c>
      <c r="W7332">
        <v>7.2269477933333326E-2</v>
      </c>
      <c r="X7332">
        <v>62.089680427794661</v>
      </c>
      <c r="Y7332">
        <v>0.20879074407690335</v>
      </c>
      <c r="Z7332">
        <v>1.652617576249547</v>
      </c>
      <c r="AA7332">
        <v>1.1558081861121252</v>
      </c>
      <c r="AB7332">
        <v>12.907157217651147</v>
      </c>
      <c r="AC7332">
        <v>4.8686113109535114</v>
      </c>
      <c r="AD7332">
        <v>0</v>
      </c>
      <c r="AE7332">
        <v>82.954934940771224</v>
      </c>
    </row>
    <row r="7333" spans="1:31" x14ac:dyDescent="0.3">
      <c r="A7333">
        <v>2699502</v>
      </c>
      <c r="B7333">
        <v>1</v>
      </c>
      <c r="C7333" t="s">
        <v>81</v>
      </c>
      <c r="D7333" t="s">
        <v>122</v>
      </c>
      <c r="E7333" t="s">
        <v>160</v>
      </c>
      <c r="F7333" t="s">
        <v>10525</v>
      </c>
      <c r="G7333" t="s">
        <v>134</v>
      </c>
      <c r="H7333" t="s">
        <v>135</v>
      </c>
      <c r="I7333" t="s">
        <v>136</v>
      </c>
      <c r="J7333" t="s">
        <v>137</v>
      </c>
      <c r="K7333" t="s">
        <v>138</v>
      </c>
      <c r="L7333" t="s">
        <v>20178</v>
      </c>
      <c r="M7333" t="s">
        <v>20179</v>
      </c>
      <c r="N7333">
        <v>0.35277777700000001</v>
      </c>
      <c r="O7333">
        <v>9</v>
      </c>
      <c r="P7333">
        <v>731</v>
      </c>
      <c r="Q7333">
        <v>202</v>
      </c>
      <c r="R7333">
        <v>63</v>
      </c>
      <c r="S7333">
        <v>20</v>
      </c>
      <c r="T7333">
        <v>87</v>
      </c>
      <c r="U7333">
        <v>0</v>
      </c>
      <c r="V7333">
        <v>0</v>
      </c>
      <c r="W7333">
        <v>0.60685646744972999</v>
      </c>
      <c r="X7333">
        <v>34.990368164897035</v>
      </c>
      <c r="Y7333">
        <v>39.333810135353502</v>
      </c>
      <c r="Z7333">
        <v>20.457757444445388</v>
      </c>
      <c r="AA7333">
        <v>127.34930005046259</v>
      </c>
      <c r="AB7333">
        <v>21.847248751682422</v>
      </c>
      <c r="AC7333">
        <v>0</v>
      </c>
      <c r="AD7333">
        <v>0</v>
      </c>
      <c r="AE7333">
        <v>244.58534101429066</v>
      </c>
    </row>
    <row r="7334" spans="1:31" x14ac:dyDescent="0.3">
      <c r="A7334">
        <v>2700379</v>
      </c>
      <c r="B7334">
        <v>1</v>
      </c>
      <c r="C7334" t="s">
        <v>80</v>
      </c>
      <c r="D7334" t="s">
        <v>82</v>
      </c>
      <c r="E7334" t="s">
        <v>244</v>
      </c>
      <c r="F7334" t="s">
        <v>15143</v>
      </c>
      <c r="G7334" t="s">
        <v>903</v>
      </c>
      <c r="H7334" t="s">
        <v>187</v>
      </c>
      <c r="I7334" t="s">
        <v>136</v>
      </c>
      <c r="J7334" t="s">
        <v>137</v>
      </c>
      <c r="K7334" t="s">
        <v>138</v>
      </c>
      <c r="L7334" t="s">
        <v>20180</v>
      </c>
      <c r="M7334" t="s">
        <v>20181</v>
      </c>
      <c r="N7334">
        <v>2.710555555</v>
      </c>
      <c r="O7334">
        <v>0</v>
      </c>
      <c r="P7334">
        <v>1</v>
      </c>
      <c r="Q7334">
        <v>0</v>
      </c>
      <c r="R7334">
        <v>0</v>
      </c>
      <c r="S7334">
        <v>0</v>
      </c>
      <c r="T7334">
        <v>356</v>
      </c>
      <c r="U7334">
        <v>0</v>
      </c>
      <c r="V7334">
        <v>0</v>
      </c>
      <c r="W7334">
        <v>0</v>
      </c>
      <c r="X7334">
        <v>0</v>
      </c>
      <c r="Y7334">
        <v>0</v>
      </c>
      <c r="Z7334">
        <v>0</v>
      </c>
      <c r="AA7334">
        <v>0</v>
      </c>
      <c r="AB7334">
        <v>662.12821894410388</v>
      </c>
      <c r="AC7334">
        <v>0</v>
      </c>
      <c r="AD7334">
        <v>0</v>
      </c>
      <c r="AE7334">
        <v>662.12821894410388</v>
      </c>
    </row>
    <row r="7335" spans="1:31" x14ac:dyDescent="0.3">
      <c r="A7335">
        <v>2700487</v>
      </c>
      <c r="B7335">
        <v>1</v>
      </c>
      <c r="C7335" t="s">
        <v>81</v>
      </c>
      <c r="D7335" t="s">
        <v>126</v>
      </c>
      <c r="E7335" t="s">
        <v>132</v>
      </c>
      <c r="F7335" t="s">
        <v>266</v>
      </c>
      <c r="G7335" t="s">
        <v>134</v>
      </c>
      <c r="H7335" t="s">
        <v>135</v>
      </c>
      <c r="I7335" t="s">
        <v>136</v>
      </c>
      <c r="J7335" t="s">
        <v>137</v>
      </c>
      <c r="K7335" t="s">
        <v>138</v>
      </c>
      <c r="L7335" t="s">
        <v>20182</v>
      </c>
      <c r="M7335" t="s">
        <v>20183</v>
      </c>
      <c r="N7335">
        <v>1.070277777</v>
      </c>
      <c r="O7335">
        <v>7</v>
      </c>
      <c r="P7335">
        <v>923</v>
      </c>
      <c r="Q7335">
        <v>51</v>
      </c>
      <c r="R7335">
        <v>131</v>
      </c>
      <c r="S7335">
        <v>4</v>
      </c>
      <c r="T7335">
        <v>55</v>
      </c>
      <c r="U7335">
        <v>0</v>
      </c>
      <c r="V7335">
        <v>0</v>
      </c>
      <c r="W7335">
        <v>1.7335746565200003</v>
      </c>
      <c r="X7335">
        <v>110.57052606110696</v>
      </c>
      <c r="Y7335">
        <v>137.87189165247227</v>
      </c>
      <c r="Z7335">
        <v>78.523550969191234</v>
      </c>
      <c r="AA7335">
        <v>9.2948446823210382</v>
      </c>
      <c r="AB7335">
        <v>18.244199293530738</v>
      </c>
      <c r="AC7335">
        <v>0</v>
      </c>
      <c r="AD7335">
        <v>0</v>
      </c>
      <c r="AE7335">
        <v>356.23858731514224</v>
      </c>
    </row>
    <row r="7336" spans="1:31" x14ac:dyDescent="0.3">
      <c r="A7336">
        <v>2700849</v>
      </c>
      <c r="B7336">
        <v>1</v>
      </c>
      <c r="C7336" t="s">
        <v>80</v>
      </c>
      <c r="D7336" t="s">
        <v>100</v>
      </c>
      <c r="E7336" t="s">
        <v>160</v>
      </c>
      <c r="F7336" t="s">
        <v>3527</v>
      </c>
      <c r="G7336" t="s">
        <v>134</v>
      </c>
      <c r="H7336" t="s">
        <v>135</v>
      </c>
      <c r="I7336" t="s">
        <v>136</v>
      </c>
      <c r="J7336" t="s">
        <v>137</v>
      </c>
      <c r="K7336" t="s">
        <v>138</v>
      </c>
      <c r="L7336" t="s">
        <v>20184</v>
      </c>
      <c r="M7336" t="s">
        <v>20185</v>
      </c>
      <c r="N7336">
        <v>0.75472222200000005</v>
      </c>
      <c r="O7336">
        <v>11</v>
      </c>
      <c r="P7336">
        <v>38</v>
      </c>
      <c r="Q7336">
        <v>67</v>
      </c>
      <c r="R7336">
        <v>85</v>
      </c>
      <c r="S7336">
        <v>14</v>
      </c>
      <c r="T7336">
        <v>40</v>
      </c>
      <c r="U7336">
        <v>0</v>
      </c>
      <c r="V7336">
        <v>1</v>
      </c>
      <c r="W7336">
        <v>3.3251451012355036</v>
      </c>
      <c r="X7336">
        <v>4.9228019540708443</v>
      </c>
      <c r="Y7336">
        <v>40.148568672300037</v>
      </c>
      <c r="Z7336">
        <v>61.15583802225072</v>
      </c>
      <c r="AA7336">
        <v>69.408601489541525</v>
      </c>
      <c r="AB7336">
        <v>36.820769590272455</v>
      </c>
      <c r="AC7336">
        <v>0</v>
      </c>
      <c r="AD7336">
        <v>7.3779444923923005</v>
      </c>
      <c r="AE7336">
        <v>223.15966932206337</v>
      </c>
    </row>
    <row r="7337" spans="1:31" x14ac:dyDescent="0.3">
      <c r="A7337">
        <v>2701113</v>
      </c>
      <c r="B7337">
        <v>1</v>
      </c>
      <c r="C7337" t="s">
        <v>81</v>
      </c>
      <c r="D7337" t="s">
        <v>121</v>
      </c>
      <c r="E7337" t="s">
        <v>160</v>
      </c>
      <c r="F7337" t="s">
        <v>20186</v>
      </c>
      <c r="G7337" t="s">
        <v>134</v>
      </c>
      <c r="H7337" t="s">
        <v>135</v>
      </c>
      <c r="I7337" t="s">
        <v>136</v>
      </c>
      <c r="J7337" t="s">
        <v>137</v>
      </c>
      <c r="K7337" t="s">
        <v>138</v>
      </c>
      <c r="L7337" t="s">
        <v>20187</v>
      </c>
      <c r="M7337" t="s">
        <v>20188</v>
      </c>
      <c r="N7337">
        <v>0.50166666599999998</v>
      </c>
      <c r="O7337">
        <v>8</v>
      </c>
      <c r="P7337">
        <v>1316</v>
      </c>
      <c r="Q7337">
        <v>4</v>
      </c>
      <c r="R7337">
        <v>124</v>
      </c>
      <c r="S7337">
        <v>6</v>
      </c>
      <c r="T7337">
        <v>95</v>
      </c>
      <c r="U7337">
        <v>0</v>
      </c>
      <c r="V7337">
        <v>0</v>
      </c>
      <c r="W7337">
        <v>0.70107608843999991</v>
      </c>
      <c r="X7337">
        <v>71.407692832752048</v>
      </c>
      <c r="Y7337">
        <v>3.029937067477376</v>
      </c>
      <c r="Z7337">
        <v>16.386697329123027</v>
      </c>
      <c r="AA7337">
        <v>12.257054307096309</v>
      </c>
      <c r="AB7337">
        <v>16.204799842879709</v>
      </c>
      <c r="AC7337">
        <v>0</v>
      </c>
      <c r="AD7337">
        <v>0</v>
      </c>
      <c r="AE7337">
        <v>119.98725746776847</v>
      </c>
    </row>
    <row r="7338" spans="1:31" x14ac:dyDescent="0.3">
      <c r="A7338">
        <v>2701160</v>
      </c>
      <c r="B7338">
        <v>1</v>
      </c>
      <c r="C7338" t="s">
        <v>80</v>
      </c>
      <c r="D7338" t="s">
        <v>100</v>
      </c>
      <c r="E7338" t="s">
        <v>160</v>
      </c>
      <c r="F7338" t="s">
        <v>1547</v>
      </c>
      <c r="G7338" t="s">
        <v>134</v>
      </c>
      <c r="H7338" t="s">
        <v>135</v>
      </c>
      <c r="I7338" t="s">
        <v>136</v>
      </c>
      <c r="J7338" t="s">
        <v>137</v>
      </c>
      <c r="K7338" t="s">
        <v>138</v>
      </c>
      <c r="L7338" t="s">
        <v>20189</v>
      </c>
      <c r="M7338" t="s">
        <v>20190</v>
      </c>
      <c r="N7338">
        <v>0.17138888799999999</v>
      </c>
      <c r="O7338">
        <v>6</v>
      </c>
      <c r="P7338">
        <v>10655</v>
      </c>
      <c r="Q7338">
        <v>4</v>
      </c>
      <c r="R7338">
        <v>203</v>
      </c>
      <c r="S7338">
        <v>16</v>
      </c>
      <c r="T7338">
        <v>853</v>
      </c>
      <c r="U7338">
        <v>0</v>
      </c>
      <c r="V7338">
        <v>1</v>
      </c>
      <c r="W7338">
        <v>7.4083845475920738</v>
      </c>
      <c r="X7338">
        <v>254.61703414486675</v>
      </c>
      <c r="Y7338">
        <v>12.848561077581554</v>
      </c>
      <c r="Z7338">
        <v>35.809076410523545</v>
      </c>
      <c r="AA7338">
        <v>365.29243639706021</v>
      </c>
      <c r="AB7338">
        <v>147.37346177472924</v>
      </c>
      <c r="AC7338">
        <v>0</v>
      </c>
      <c r="AD7338">
        <v>0</v>
      </c>
      <c r="AE7338">
        <v>823.3489543523533</v>
      </c>
    </row>
    <row r="7339" spans="1:31" x14ac:dyDescent="0.3">
      <c r="A7339">
        <v>2701207</v>
      </c>
      <c r="B7339">
        <v>1</v>
      </c>
      <c r="C7339" t="s">
        <v>80</v>
      </c>
      <c r="D7339" t="s">
        <v>100</v>
      </c>
      <c r="E7339" t="s">
        <v>160</v>
      </c>
      <c r="F7339" t="s">
        <v>20191</v>
      </c>
      <c r="G7339" t="s">
        <v>134</v>
      </c>
      <c r="H7339" t="s">
        <v>135</v>
      </c>
      <c r="I7339" t="s">
        <v>136</v>
      </c>
      <c r="J7339" t="s">
        <v>137</v>
      </c>
      <c r="K7339" t="s">
        <v>138</v>
      </c>
      <c r="L7339" t="s">
        <v>20192</v>
      </c>
      <c r="M7339" t="s">
        <v>20193</v>
      </c>
      <c r="N7339">
        <v>0.118888888</v>
      </c>
      <c r="O7339">
        <v>6</v>
      </c>
      <c r="P7339">
        <v>10957</v>
      </c>
      <c r="Q7339">
        <v>4</v>
      </c>
      <c r="R7339">
        <v>203</v>
      </c>
      <c r="S7339">
        <v>16</v>
      </c>
      <c r="T7339">
        <v>887</v>
      </c>
      <c r="U7339">
        <v>0</v>
      </c>
      <c r="V7339">
        <v>1</v>
      </c>
      <c r="W7339">
        <v>5.2436056496225216</v>
      </c>
      <c r="X7339">
        <v>183.10743540976409</v>
      </c>
      <c r="Y7339">
        <v>8.6437093188235767</v>
      </c>
      <c r="Z7339">
        <v>26.626191686524876</v>
      </c>
      <c r="AA7339">
        <v>240.43951845743817</v>
      </c>
      <c r="AB7339">
        <v>106.35367998190631</v>
      </c>
      <c r="AC7339">
        <v>0</v>
      </c>
      <c r="AD7339">
        <v>0</v>
      </c>
      <c r="AE7339">
        <v>570.41414050407957</v>
      </c>
    </row>
    <row r="7340" spans="1:31" x14ac:dyDescent="0.3">
      <c r="A7340">
        <v>2701223</v>
      </c>
      <c r="B7340">
        <v>1</v>
      </c>
      <c r="C7340" t="s">
        <v>80</v>
      </c>
      <c r="D7340" t="s">
        <v>94</v>
      </c>
      <c r="E7340" t="s">
        <v>160</v>
      </c>
      <c r="F7340" t="s">
        <v>20194</v>
      </c>
      <c r="G7340" t="s">
        <v>134</v>
      </c>
      <c r="H7340" t="s">
        <v>135</v>
      </c>
      <c r="I7340" t="s">
        <v>136</v>
      </c>
      <c r="J7340" t="s">
        <v>137</v>
      </c>
      <c r="K7340" t="s">
        <v>138</v>
      </c>
      <c r="L7340" t="s">
        <v>20195</v>
      </c>
      <c r="M7340" t="s">
        <v>20196</v>
      </c>
      <c r="N7340">
        <v>0.128611111</v>
      </c>
      <c r="O7340">
        <v>0</v>
      </c>
      <c r="P7340">
        <v>3618</v>
      </c>
      <c r="Q7340">
        <v>1</v>
      </c>
      <c r="R7340">
        <v>4</v>
      </c>
      <c r="S7340">
        <v>2</v>
      </c>
      <c r="T7340">
        <v>417</v>
      </c>
      <c r="U7340">
        <v>0</v>
      </c>
      <c r="V7340">
        <v>0</v>
      </c>
      <c r="W7340">
        <v>0</v>
      </c>
      <c r="X7340">
        <v>80.237759180927526</v>
      </c>
      <c r="Y7340">
        <v>0.83671045291381352</v>
      </c>
      <c r="Z7340">
        <v>0.11636275217790418</v>
      </c>
      <c r="AA7340">
        <v>2.7450776855781562</v>
      </c>
      <c r="AB7340">
        <v>43.394694486413044</v>
      </c>
      <c r="AC7340">
        <v>0</v>
      </c>
      <c r="AD7340">
        <v>0</v>
      </c>
      <c r="AE7340">
        <v>127.33060455801045</v>
      </c>
    </row>
    <row r="7341" spans="1:31" x14ac:dyDescent="0.3">
      <c r="A7341">
        <v>2696086</v>
      </c>
      <c r="B7341">
        <v>1</v>
      </c>
      <c r="C7341" t="s">
        <v>80</v>
      </c>
      <c r="D7341" t="s">
        <v>94</v>
      </c>
      <c r="E7341" t="s">
        <v>160</v>
      </c>
      <c r="F7341" t="s">
        <v>20197</v>
      </c>
      <c r="G7341" t="s">
        <v>134</v>
      </c>
      <c r="H7341" t="s">
        <v>135</v>
      </c>
      <c r="I7341" t="s">
        <v>136</v>
      </c>
      <c r="J7341" t="s">
        <v>137</v>
      </c>
      <c r="K7341" t="s">
        <v>138</v>
      </c>
      <c r="L7341" t="s">
        <v>20198</v>
      </c>
      <c r="M7341" t="s">
        <v>20199</v>
      </c>
      <c r="N7341">
        <v>0.14944444400000001</v>
      </c>
      <c r="O7341">
        <v>0</v>
      </c>
      <c r="P7341">
        <v>0</v>
      </c>
      <c r="Q7341">
        <v>0</v>
      </c>
      <c r="R7341">
        <v>86</v>
      </c>
      <c r="S7341">
        <v>0</v>
      </c>
      <c r="T7341">
        <v>15</v>
      </c>
      <c r="U7341">
        <v>0</v>
      </c>
      <c r="V7341">
        <v>0</v>
      </c>
      <c r="W7341">
        <v>0</v>
      </c>
      <c r="X7341">
        <v>0</v>
      </c>
      <c r="Y7341">
        <v>0</v>
      </c>
      <c r="Z7341">
        <v>2.4328576320230773</v>
      </c>
      <c r="AA7341">
        <v>0</v>
      </c>
      <c r="AB7341">
        <v>0.48173321649582529</v>
      </c>
      <c r="AC7341">
        <v>0</v>
      </c>
      <c r="AD7341">
        <v>0</v>
      </c>
      <c r="AE7341">
        <v>2.9145908485189027</v>
      </c>
    </row>
    <row r="7342" spans="1:31" x14ac:dyDescent="0.3">
      <c r="A7342">
        <v>2697003</v>
      </c>
      <c r="B7342">
        <v>1</v>
      </c>
      <c r="C7342" t="s">
        <v>80</v>
      </c>
      <c r="D7342" t="s">
        <v>93</v>
      </c>
      <c r="E7342" t="s">
        <v>160</v>
      </c>
      <c r="F7342" t="s">
        <v>3227</v>
      </c>
      <c r="G7342" t="s">
        <v>346</v>
      </c>
      <c r="H7342" t="s">
        <v>135</v>
      </c>
      <c r="I7342" t="s">
        <v>136</v>
      </c>
      <c r="J7342" t="s">
        <v>137</v>
      </c>
      <c r="K7342" t="s">
        <v>166</v>
      </c>
      <c r="L7342" t="s">
        <v>20200</v>
      </c>
      <c r="M7342" t="s">
        <v>20201</v>
      </c>
      <c r="N7342">
        <v>9.7186111109999995</v>
      </c>
      <c r="O7342">
        <v>0</v>
      </c>
      <c r="P7342">
        <v>1753</v>
      </c>
      <c r="Q7342">
        <v>10</v>
      </c>
      <c r="R7342">
        <v>52</v>
      </c>
      <c r="S7342">
        <v>7</v>
      </c>
      <c r="T7342">
        <v>157</v>
      </c>
      <c r="U7342">
        <v>1</v>
      </c>
      <c r="V7342">
        <v>0</v>
      </c>
      <c r="W7342">
        <v>0</v>
      </c>
      <c r="X7342">
        <v>2819.5946101675013</v>
      </c>
      <c r="Y7342">
        <v>700.09366404649268</v>
      </c>
      <c r="Z7342">
        <v>659.65537163436125</v>
      </c>
      <c r="AA7342">
        <v>388.81454696835056</v>
      </c>
      <c r="AB7342">
        <v>1020.146955477456</v>
      </c>
      <c r="AC7342">
        <v>2213.4790007013285</v>
      </c>
      <c r="AD7342">
        <v>0</v>
      </c>
      <c r="AE7342">
        <v>7801.7841489954899</v>
      </c>
    </row>
    <row r="7343" spans="1:31" x14ac:dyDescent="0.3">
      <c r="A7343">
        <v>2697209</v>
      </c>
      <c r="B7343">
        <v>1</v>
      </c>
      <c r="C7343" t="s">
        <v>80</v>
      </c>
      <c r="D7343" t="s">
        <v>83</v>
      </c>
      <c r="E7343" t="s">
        <v>132</v>
      </c>
      <c r="F7343" t="s">
        <v>7456</v>
      </c>
      <c r="G7343" t="s">
        <v>176</v>
      </c>
      <c r="H7343" t="s">
        <v>135</v>
      </c>
      <c r="I7343" t="s">
        <v>136</v>
      </c>
      <c r="J7343" t="s">
        <v>137</v>
      </c>
      <c r="K7343" t="s">
        <v>138</v>
      </c>
      <c r="L7343" t="s">
        <v>20202</v>
      </c>
      <c r="M7343" t="s">
        <v>20203</v>
      </c>
      <c r="N7343">
        <v>1.6072222220000001</v>
      </c>
      <c r="O7343">
        <v>0</v>
      </c>
      <c r="P7343">
        <v>263</v>
      </c>
      <c r="Q7343">
        <v>0</v>
      </c>
      <c r="R7343">
        <v>0</v>
      </c>
      <c r="S7343">
        <v>7</v>
      </c>
      <c r="T7343">
        <v>32</v>
      </c>
      <c r="U7343">
        <v>3</v>
      </c>
      <c r="V7343">
        <v>0</v>
      </c>
      <c r="W7343">
        <v>0</v>
      </c>
      <c r="X7343">
        <v>83.710165304949712</v>
      </c>
      <c r="Y7343">
        <v>0</v>
      </c>
      <c r="Z7343">
        <v>0</v>
      </c>
      <c r="AA7343">
        <v>70.991537528892621</v>
      </c>
      <c r="AB7343">
        <v>111.6796656551968</v>
      </c>
      <c r="AC7343">
        <v>170.60379448102472</v>
      </c>
      <c r="AD7343">
        <v>0</v>
      </c>
      <c r="AE7343">
        <v>436.98516297006381</v>
      </c>
    </row>
    <row r="7344" spans="1:31" x14ac:dyDescent="0.3">
      <c r="A7344">
        <v>2697329</v>
      </c>
      <c r="B7344">
        <v>1</v>
      </c>
      <c r="C7344" t="s">
        <v>80</v>
      </c>
      <c r="D7344" t="s">
        <v>105</v>
      </c>
      <c r="E7344" t="s">
        <v>160</v>
      </c>
      <c r="F7344" t="s">
        <v>7054</v>
      </c>
      <c r="G7344" t="s">
        <v>134</v>
      </c>
      <c r="H7344" t="s">
        <v>135</v>
      </c>
      <c r="I7344" t="s">
        <v>136</v>
      </c>
      <c r="J7344" t="s">
        <v>137</v>
      </c>
      <c r="K7344" t="s">
        <v>138</v>
      </c>
      <c r="L7344" t="s">
        <v>20204</v>
      </c>
      <c r="M7344" t="s">
        <v>20205</v>
      </c>
      <c r="N7344">
        <v>0.12055555499999999</v>
      </c>
      <c r="O7344">
        <v>1</v>
      </c>
      <c r="P7344">
        <v>474</v>
      </c>
      <c r="Q7344">
        <v>4</v>
      </c>
      <c r="R7344">
        <v>31</v>
      </c>
      <c r="S7344">
        <v>25</v>
      </c>
      <c r="T7344">
        <v>67</v>
      </c>
      <c r="U7344">
        <v>6</v>
      </c>
      <c r="V7344">
        <v>0</v>
      </c>
      <c r="W7344">
        <v>2.2429691795000001E-2</v>
      </c>
      <c r="X7344">
        <v>11.884463987422402</v>
      </c>
      <c r="Y7344">
        <v>4.1635404924696795</v>
      </c>
      <c r="Z7344">
        <v>1.389511488721356</v>
      </c>
      <c r="AA7344">
        <v>64.572854944225128</v>
      </c>
      <c r="AB7344">
        <v>7.5038904116482446</v>
      </c>
      <c r="AC7344">
        <v>238.66580712973646</v>
      </c>
      <c r="AD7344">
        <v>0</v>
      </c>
      <c r="AE7344">
        <v>328.20249814601829</v>
      </c>
    </row>
    <row r="7345" spans="1:31" x14ac:dyDescent="0.3">
      <c r="A7345">
        <v>2697444</v>
      </c>
      <c r="B7345">
        <v>1</v>
      </c>
      <c r="C7345" t="s">
        <v>80</v>
      </c>
      <c r="D7345" t="s">
        <v>88</v>
      </c>
      <c r="E7345" t="s">
        <v>145</v>
      </c>
      <c r="F7345" t="s">
        <v>20206</v>
      </c>
      <c r="G7345" t="s">
        <v>1482</v>
      </c>
      <c r="H7345" t="s">
        <v>135</v>
      </c>
      <c r="I7345" t="s">
        <v>136</v>
      </c>
      <c r="J7345" t="s">
        <v>137</v>
      </c>
      <c r="K7345" t="s">
        <v>138</v>
      </c>
      <c r="L7345" t="s">
        <v>10074</v>
      </c>
      <c r="M7345" t="s">
        <v>12638</v>
      </c>
      <c r="N7345">
        <v>0.95166666600000005</v>
      </c>
      <c r="O7345">
        <v>1</v>
      </c>
      <c r="P7345">
        <v>808</v>
      </c>
      <c r="Q7345">
        <v>0</v>
      </c>
      <c r="R7345">
        <v>1</v>
      </c>
      <c r="S7345">
        <v>15</v>
      </c>
      <c r="T7345">
        <v>153</v>
      </c>
      <c r="U7345">
        <v>4</v>
      </c>
      <c r="V7345">
        <v>1</v>
      </c>
      <c r="W7345">
        <v>7.9719319565609723</v>
      </c>
      <c r="X7345">
        <v>204.6007869224388</v>
      </c>
      <c r="Y7345">
        <v>0</v>
      </c>
      <c r="Z7345">
        <v>1.2381226613383334</v>
      </c>
      <c r="AA7345">
        <v>315.53145889760248</v>
      </c>
      <c r="AB7345">
        <v>241.58767194186652</v>
      </c>
      <c r="AC7345">
        <v>539.71405804976962</v>
      </c>
      <c r="AD7345">
        <v>11.43264138454793</v>
      </c>
      <c r="AE7345">
        <v>1322.0766718141247</v>
      </c>
    </row>
    <row r="7346" spans="1:31" x14ac:dyDescent="0.3">
      <c r="A7346">
        <v>2697445</v>
      </c>
      <c r="B7346">
        <v>1</v>
      </c>
      <c r="C7346" t="s">
        <v>80</v>
      </c>
      <c r="D7346" t="s">
        <v>97</v>
      </c>
      <c r="E7346" t="s">
        <v>244</v>
      </c>
      <c r="F7346" t="s">
        <v>12778</v>
      </c>
      <c r="G7346" t="s">
        <v>409</v>
      </c>
      <c r="H7346" t="s">
        <v>187</v>
      </c>
      <c r="I7346" t="s">
        <v>136</v>
      </c>
      <c r="J7346" t="s">
        <v>137</v>
      </c>
      <c r="K7346" t="s">
        <v>138</v>
      </c>
      <c r="L7346" t="s">
        <v>20207</v>
      </c>
      <c r="M7346" t="s">
        <v>20208</v>
      </c>
      <c r="N7346">
        <v>0.60861111099999998</v>
      </c>
      <c r="O7346">
        <v>0</v>
      </c>
      <c r="P7346">
        <v>222</v>
      </c>
      <c r="Q7346">
        <v>0</v>
      </c>
      <c r="R7346">
        <v>23</v>
      </c>
      <c r="S7346">
        <v>0</v>
      </c>
      <c r="T7346">
        <v>35</v>
      </c>
      <c r="U7346">
        <v>0</v>
      </c>
      <c r="V7346">
        <v>0</v>
      </c>
      <c r="W7346">
        <v>0</v>
      </c>
      <c r="X7346">
        <v>36.945527692534377</v>
      </c>
      <c r="Y7346">
        <v>0</v>
      </c>
      <c r="Z7346">
        <v>4.4625560574545009</v>
      </c>
      <c r="AA7346">
        <v>0</v>
      </c>
      <c r="AB7346">
        <v>13.580811290441018</v>
      </c>
      <c r="AC7346">
        <v>0</v>
      </c>
      <c r="AD7346">
        <v>0</v>
      </c>
      <c r="AE7346">
        <v>54.988895040429895</v>
      </c>
    </row>
    <row r="7347" spans="1:31" x14ac:dyDescent="0.3">
      <c r="A7347">
        <v>2697664</v>
      </c>
      <c r="B7347">
        <v>1</v>
      </c>
      <c r="C7347" t="s">
        <v>80</v>
      </c>
      <c r="D7347" t="s">
        <v>104</v>
      </c>
      <c r="E7347" t="s">
        <v>160</v>
      </c>
      <c r="F7347" t="s">
        <v>15014</v>
      </c>
      <c r="G7347" t="s">
        <v>165</v>
      </c>
      <c r="H7347" t="s">
        <v>135</v>
      </c>
      <c r="I7347" t="s">
        <v>136</v>
      </c>
      <c r="J7347" t="s">
        <v>137</v>
      </c>
      <c r="K7347" t="s">
        <v>166</v>
      </c>
      <c r="L7347" t="s">
        <v>20209</v>
      </c>
      <c r="M7347" t="s">
        <v>20210</v>
      </c>
      <c r="N7347">
        <v>2.622222222</v>
      </c>
      <c r="O7347">
        <v>1</v>
      </c>
      <c r="P7347">
        <v>477</v>
      </c>
      <c r="Q7347">
        <v>22</v>
      </c>
      <c r="R7347">
        <v>27</v>
      </c>
      <c r="S7347">
        <v>29</v>
      </c>
      <c r="T7347">
        <v>73</v>
      </c>
      <c r="U7347">
        <v>5</v>
      </c>
      <c r="V7347">
        <v>0</v>
      </c>
      <c r="W7347">
        <v>4.943928385816819</v>
      </c>
      <c r="X7347">
        <v>221.26060624617446</v>
      </c>
      <c r="Y7347">
        <v>85.816378677184204</v>
      </c>
      <c r="Z7347">
        <v>32.564850886360801</v>
      </c>
      <c r="AA7347">
        <v>1188.1591433753708</v>
      </c>
      <c r="AB7347">
        <v>105.0985832940263</v>
      </c>
      <c r="AC7347">
        <v>468.13217748319602</v>
      </c>
      <c r="AD7347">
        <v>0</v>
      </c>
      <c r="AE7347">
        <v>2105.9756683481291</v>
      </c>
    </row>
    <row r="7348" spans="1:31" x14ac:dyDescent="0.3">
      <c r="A7348">
        <v>2697669</v>
      </c>
      <c r="B7348">
        <v>1</v>
      </c>
      <c r="C7348" t="s">
        <v>80</v>
      </c>
      <c r="D7348" t="s">
        <v>94</v>
      </c>
      <c r="E7348" t="s">
        <v>160</v>
      </c>
      <c r="F7348" t="s">
        <v>20211</v>
      </c>
      <c r="G7348" t="s">
        <v>134</v>
      </c>
      <c r="H7348" t="s">
        <v>135</v>
      </c>
      <c r="I7348" t="s">
        <v>136</v>
      </c>
      <c r="J7348" t="s">
        <v>137</v>
      </c>
      <c r="K7348" t="s">
        <v>138</v>
      </c>
      <c r="L7348" t="s">
        <v>20212</v>
      </c>
      <c r="M7348" t="s">
        <v>14969</v>
      </c>
      <c r="N7348">
        <v>0.60333333300000003</v>
      </c>
      <c r="O7348">
        <v>0</v>
      </c>
      <c r="P7348">
        <v>7350</v>
      </c>
      <c r="Q7348">
        <v>0</v>
      </c>
      <c r="R7348">
        <v>1</v>
      </c>
      <c r="S7348">
        <v>0</v>
      </c>
      <c r="T7348">
        <v>1328</v>
      </c>
      <c r="U7348">
        <v>0</v>
      </c>
      <c r="V7348">
        <v>0</v>
      </c>
      <c r="W7348">
        <v>0</v>
      </c>
      <c r="X7348">
        <v>738.37399175953658</v>
      </c>
      <c r="Y7348">
        <v>0</v>
      </c>
      <c r="Z7348">
        <v>0</v>
      </c>
      <c r="AA7348">
        <v>0</v>
      </c>
      <c r="AB7348">
        <v>699.55150854520252</v>
      </c>
      <c r="AC7348">
        <v>0</v>
      </c>
      <c r="AD7348">
        <v>0</v>
      </c>
      <c r="AE7348">
        <v>1437.9255003047392</v>
      </c>
    </row>
    <row r="7349" spans="1:31" x14ac:dyDescent="0.3">
      <c r="A7349">
        <v>2697718</v>
      </c>
      <c r="B7349">
        <v>1</v>
      </c>
      <c r="C7349" t="s">
        <v>80</v>
      </c>
      <c r="D7349" t="s">
        <v>95</v>
      </c>
      <c r="E7349" t="s">
        <v>160</v>
      </c>
      <c r="F7349" t="s">
        <v>20213</v>
      </c>
      <c r="G7349" t="s">
        <v>134</v>
      </c>
      <c r="H7349" t="s">
        <v>135</v>
      </c>
      <c r="I7349" t="s">
        <v>136</v>
      </c>
      <c r="J7349" t="s">
        <v>137</v>
      </c>
      <c r="K7349" t="s">
        <v>138</v>
      </c>
      <c r="L7349" t="s">
        <v>20214</v>
      </c>
      <c r="M7349" t="s">
        <v>20215</v>
      </c>
      <c r="N7349">
        <v>0.151388888</v>
      </c>
      <c r="O7349">
        <v>0</v>
      </c>
      <c r="P7349">
        <v>5554</v>
      </c>
      <c r="Q7349">
        <v>0</v>
      </c>
      <c r="R7349">
        <v>0</v>
      </c>
      <c r="S7349">
        <v>5</v>
      </c>
      <c r="T7349">
        <v>308</v>
      </c>
      <c r="U7349">
        <v>0</v>
      </c>
      <c r="V7349">
        <v>0</v>
      </c>
      <c r="W7349">
        <v>0</v>
      </c>
      <c r="X7349">
        <v>159.54293012405176</v>
      </c>
      <c r="Y7349">
        <v>0</v>
      </c>
      <c r="Z7349">
        <v>0</v>
      </c>
      <c r="AA7349">
        <v>51.885543592256923</v>
      </c>
      <c r="AB7349">
        <v>50.641232997158561</v>
      </c>
      <c r="AC7349">
        <v>0</v>
      </c>
      <c r="AD7349">
        <v>0</v>
      </c>
      <c r="AE7349">
        <v>262.06970671346727</v>
      </c>
    </row>
    <row r="7350" spans="1:31" x14ac:dyDescent="0.3">
      <c r="A7350">
        <v>2697832</v>
      </c>
      <c r="B7350">
        <v>1</v>
      </c>
      <c r="C7350" t="s">
        <v>80</v>
      </c>
      <c r="D7350" t="s">
        <v>92</v>
      </c>
      <c r="E7350" t="s">
        <v>160</v>
      </c>
      <c r="F7350" t="s">
        <v>17223</v>
      </c>
      <c r="G7350" t="s">
        <v>134</v>
      </c>
      <c r="H7350" t="s">
        <v>135</v>
      </c>
      <c r="I7350" t="s">
        <v>136</v>
      </c>
      <c r="J7350" t="s">
        <v>137</v>
      </c>
      <c r="K7350" t="s">
        <v>138</v>
      </c>
      <c r="L7350" t="s">
        <v>20216</v>
      </c>
      <c r="M7350" t="s">
        <v>20217</v>
      </c>
      <c r="N7350">
        <v>0.129722222</v>
      </c>
      <c r="O7350">
        <v>0</v>
      </c>
      <c r="P7350">
        <v>1109</v>
      </c>
      <c r="Q7350">
        <v>9</v>
      </c>
      <c r="R7350">
        <v>360</v>
      </c>
      <c r="S7350">
        <v>14</v>
      </c>
      <c r="T7350">
        <v>108</v>
      </c>
      <c r="U7350">
        <v>0</v>
      </c>
      <c r="V7350">
        <v>1</v>
      </c>
      <c r="W7350">
        <v>0</v>
      </c>
      <c r="X7350">
        <v>25.213981506963979</v>
      </c>
      <c r="Y7350">
        <v>7.8190296432975748</v>
      </c>
      <c r="Z7350">
        <v>12.08796900566335</v>
      </c>
      <c r="AA7350">
        <v>13.293821032104638</v>
      </c>
      <c r="AB7350">
        <v>13.69974181058952</v>
      </c>
      <c r="AC7350">
        <v>0</v>
      </c>
      <c r="AD7350">
        <v>5.489588613404716E-2</v>
      </c>
      <c r="AE7350">
        <v>72.169438884753106</v>
      </c>
    </row>
    <row r="7351" spans="1:31" x14ac:dyDescent="0.3">
      <c r="A7351">
        <v>2697850</v>
      </c>
      <c r="B7351">
        <v>1</v>
      </c>
      <c r="C7351" t="s">
        <v>80</v>
      </c>
      <c r="D7351" t="s">
        <v>105</v>
      </c>
      <c r="E7351" t="s">
        <v>141</v>
      </c>
      <c r="F7351" t="s">
        <v>784</v>
      </c>
      <c r="G7351" t="s">
        <v>9551</v>
      </c>
      <c r="H7351" t="s">
        <v>135</v>
      </c>
      <c r="I7351" t="s">
        <v>136</v>
      </c>
      <c r="J7351" t="s">
        <v>137</v>
      </c>
      <c r="K7351" t="s">
        <v>138</v>
      </c>
      <c r="L7351" t="s">
        <v>20218</v>
      </c>
      <c r="M7351" t="s">
        <v>20219</v>
      </c>
      <c r="N7351">
        <v>1.8291666660000001</v>
      </c>
      <c r="O7351">
        <v>1</v>
      </c>
      <c r="P7351">
        <v>211</v>
      </c>
      <c r="Q7351">
        <v>8</v>
      </c>
      <c r="R7351">
        <v>12</v>
      </c>
      <c r="S7351">
        <v>29</v>
      </c>
      <c r="T7351">
        <v>59</v>
      </c>
      <c r="U7351">
        <v>9</v>
      </c>
      <c r="V7351">
        <v>7</v>
      </c>
      <c r="W7351">
        <v>1.2013273061388889</v>
      </c>
      <c r="X7351">
        <v>80.479829262644927</v>
      </c>
      <c r="Y7351">
        <v>104.88809243254877</v>
      </c>
      <c r="Z7351">
        <v>7.8256611024068405</v>
      </c>
      <c r="AA7351">
        <v>722.21982476790686</v>
      </c>
      <c r="AB7351">
        <v>174.89241705899929</v>
      </c>
      <c r="AC7351">
        <v>4057.0889309200752</v>
      </c>
      <c r="AD7351">
        <v>30.714742558278832</v>
      </c>
      <c r="AE7351">
        <v>5179.3108254090002</v>
      </c>
    </row>
    <row r="7352" spans="1:31" x14ac:dyDescent="0.3">
      <c r="A7352">
        <v>2697924</v>
      </c>
      <c r="B7352">
        <v>1</v>
      </c>
      <c r="C7352" t="s">
        <v>80</v>
      </c>
      <c r="D7352" t="s">
        <v>87</v>
      </c>
      <c r="E7352" t="s">
        <v>160</v>
      </c>
      <c r="F7352" t="s">
        <v>20220</v>
      </c>
      <c r="G7352" t="s">
        <v>147</v>
      </c>
      <c r="H7352" t="s">
        <v>135</v>
      </c>
      <c r="I7352" t="s">
        <v>136</v>
      </c>
      <c r="J7352" t="s">
        <v>3</v>
      </c>
      <c r="K7352" t="s">
        <v>138</v>
      </c>
      <c r="L7352" t="s">
        <v>20221</v>
      </c>
      <c r="M7352" t="s">
        <v>16080</v>
      </c>
      <c r="N7352">
        <v>1.275833333</v>
      </c>
      <c r="O7352">
        <v>0</v>
      </c>
      <c r="P7352">
        <v>172</v>
      </c>
      <c r="Q7352">
        <v>0</v>
      </c>
      <c r="R7352">
        <v>0</v>
      </c>
      <c r="S7352">
        <v>3</v>
      </c>
      <c r="T7352">
        <v>13</v>
      </c>
      <c r="U7352">
        <v>3</v>
      </c>
      <c r="V7352">
        <v>2</v>
      </c>
      <c r="W7352">
        <v>0</v>
      </c>
      <c r="X7352">
        <v>39.914704726228408</v>
      </c>
      <c r="Y7352">
        <v>0</v>
      </c>
      <c r="Z7352">
        <v>0</v>
      </c>
      <c r="AA7352">
        <v>61.305041096176858</v>
      </c>
      <c r="AB7352">
        <v>34.039576983650583</v>
      </c>
      <c r="AC7352">
        <v>41.79558867115832</v>
      </c>
      <c r="AD7352">
        <v>36.680541026937689</v>
      </c>
      <c r="AE7352">
        <v>213.73545250415185</v>
      </c>
    </row>
    <row r="7353" spans="1:31" x14ac:dyDescent="0.3">
      <c r="A7353">
        <v>2699404</v>
      </c>
      <c r="B7353">
        <v>1</v>
      </c>
      <c r="C7353" t="s">
        <v>81</v>
      </c>
      <c r="D7353" t="s">
        <v>113</v>
      </c>
      <c r="E7353" t="s">
        <v>160</v>
      </c>
      <c r="F7353" t="s">
        <v>7995</v>
      </c>
      <c r="G7353" t="s">
        <v>165</v>
      </c>
      <c r="H7353" t="s">
        <v>135</v>
      </c>
      <c r="I7353" t="s">
        <v>136</v>
      </c>
      <c r="J7353" t="s">
        <v>137</v>
      </c>
      <c r="K7353" t="s">
        <v>166</v>
      </c>
      <c r="L7353" t="s">
        <v>20222</v>
      </c>
      <c r="M7353" t="s">
        <v>20223</v>
      </c>
      <c r="N7353">
        <v>6.2961111110000001</v>
      </c>
      <c r="O7353">
        <v>3</v>
      </c>
      <c r="P7353">
        <v>693</v>
      </c>
      <c r="Q7353">
        <v>51</v>
      </c>
      <c r="R7353">
        <v>265</v>
      </c>
      <c r="S7353">
        <v>7</v>
      </c>
      <c r="T7353">
        <v>43</v>
      </c>
      <c r="U7353">
        <v>0</v>
      </c>
      <c r="V7353">
        <v>0</v>
      </c>
      <c r="W7353">
        <v>3.5300492137599999</v>
      </c>
      <c r="X7353">
        <v>842.05159559566607</v>
      </c>
      <c r="Y7353">
        <v>740.3325031495923</v>
      </c>
      <c r="Z7353">
        <v>1044.8214343340062</v>
      </c>
      <c r="AA7353">
        <v>324.57249202021393</v>
      </c>
      <c r="AB7353">
        <v>149.81128356787721</v>
      </c>
      <c r="AC7353">
        <v>0</v>
      </c>
      <c r="AD7353">
        <v>0</v>
      </c>
      <c r="AE7353">
        <v>3105.1193578811158</v>
      </c>
    </row>
    <row r="7354" spans="1:31" x14ac:dyDescent="0.3">
      <c r="A7354">
        <v>2699630</v>
      </c>
      <c r="B7354">
        <v>1</v>
      </c>
      <c r="C7354" t="s">
        <v>81</v>
      </c>
      <c r="D7354" t="s">
        <v>113</v>
      </c>
      <c r="E7354" t="s">
        <v>145</v>
      </c>
      <c r="F7354" t="s">
        <v>20224</v>
      </c>
      <c r="G7354" t="s">
        <v>176</v>
      </c>
      <c r="H7354" t="s">
        <v>135</v>
      </c>
      <c r="I7354" t="s">
        <v>136</v>
      </c>
      <c r="J7354" t="s">
        <v>137</v>
      </c>
      <c r="K7354" t="s">
        <v>138</v>
      </c>
      <c r="L7354" t="s">
        <v>20225</v>
      </c>
      <c r="M7354" t="s">
        <v>20226</v>
      </c>
      <c r="N7354">
        <v>2.2855555550000002</v>
      </c>
      <c r="O7354">
        <v>3</v>
      </c>
      <c r="P7354">
        <v>0</v>
      </c>
      <c r="Q7354">
        <v>5</v>
      </c>
      <c r="R7354">
        <v>0</v>
      </c>
      <c r="S7354">
        <v>0</v>
      </c>
      <c r="T7354">
        <v>0</v>
      </c>
      <c r="U7354">
        <v>0</v>
      </c>
      <c r="V7354">
        <v>0</v>
      </c>
      <c r="W7354">
        <v>1.2187757887200001</v>
      </c>
      <c r="X7354">
        <v>0</v>
      </c>
      <c r="Y7354">
        <v>5.0642157043084248</v>
      </c>
      <c r="Z7354">
        <v>0</v>
      </c>
      <c r="AA7354">
        <v>0</v>
      </c>
      <c r="AB7354">
        <v>0</v>
      </c>
      <c r="AC7354">
        <v>0</v>
      </c>
      <c r="AD7354">
        <v>0</v>
      </c>
      <c r="AE7354">
        <v>6.2829914930284252</v>
      </c>
    </row>
    <row r="7355" spans="1:31" x14ac:dyDescent="0.3">
      <c r="A7355">
        <v>2699645</v>
      </c>
      <c r="B7355">
        <v>1</v>
      </c>
      <c r="C7355" t="s">
        <v>80</v>
      </c>
      <c r="D7355" t="s">
        <v>82</v>
      </c>
      <c r="E7355" t="s">
        <v>184</v>
      </c>
      <c r="F7355" t="s">
        <v>13194</v>
      </c>
      <c r="G7355" t="s">
        <v>186</v>
      </c>
      <c r="H7355" t="s">
        <v>187</v>
      </c>
      <c r="I7355" t="s">
        <v>136</v>
      </c>
      <c r="J7355" t="s">
        <v>137</v>
      </c>
      <c r="K7355" t="s">
        <v>138</v>
      </c>
      <c r="L7355" t="s">
        <v>20227</v>
      </c>
      <c r="M7355" t="s">
        <v>14570</v>
      </c>
      <c r="N7355">
        <v>2.2488888880000002</v>
      </c>
      <c r="O7355">
        <v>0</v>
      </c>
      <c r="P7355">
        <v>244</v>
      </c>
      <c r="Q7355">
        <v>0</v>
      </c>
      <c r="R7355">
        <v>0</v>
      </c>
      <c r="S7355">
        <v>0</v>
      </c>
      <c r="T7355">
        <v>20</v>
      </c>
      <c r="U7355">
        <v>0</v>
      </c>
      <c r="V7355">
        <v>0</v>
      </c>
      <c r="W7355">
        <v>0</v>
      </c>
      <c r="X7355">
        <v>80.194665384778006</v>
      </c>
      <c r="Y7355">
        <v>0</v>
      </c>
      <c r="Z7355">
        <v>0</v>
      </c>
      <c r="AA7355">
        <v>0</v>
      </c>
      <c r="AB7355">
        <v>9.6105540784586694</v>
      </c>
      <c r="AC7355">
        <v>0</v>
      </c>
      <c r="AD7355">
        <v>0</v>
      </c>
      <c r="AE7355">
        <v>89.805219463236682</v>
      </c>
    </row>
    <row r="7356" spans="1:31" x14ac:dyDescent="0.3">
      <c r="A7356">
        <v>2699968</v>
      </c>
      <c r="B7356">
        <v>1</v>
      </c>
      <c r="C7356" t="s">
        <v>80</v>
      </c>
      <c r="D7356" t="s">
        <v>92</v>
      </c>
      <c r="E7356" t="s">
        <v>145</v>
      </c>
      <c r="F7356" t="s">
        <v>7960</v>
      </c>
      <c r="G7356" t="s">
        <v>134</v>
      </c>
      <c r="H7356" t="s">
        <v>135</v>
      </c>
      <c r="I7356" t="s">
        <v>136</v>
      </c>
      <c r="J7356" t="s">
        <v>137</v>
      </c>
      <c r="K7356" t="s">
        <v>138</v>
      </c>
      <c r="L7356" t="s">
        <v>20228</v>
      </c>
      <c r="M7356" t="s">
        <v>20229</v>
      </c>
      <c r="N7356">
        <v>0.23888888799999999</v>
      </c>
      <c r="O7356">
        <v>3</v>
      </c>
      <c r="P7356">
        <v>744</v>
      </c>
      <c r="Q7356">
        <v>1</v>
      </c>
      <c r="R7356">
        <v>0</v>
      </c>
      <c r="S7356">
        <v>0</v>
      </c>
      <c r="T7356">
        <v>7</v>
      </c>
      <c r="U7356">
        <v>0</v>
      </c>
      <c r="V7356">
        <v>0</v>
      </c>
      <c r="W7356">
        <v>0.5604017473966767</v>
      </c>
      <c r="X7356">
        <v>23.098509779850836</v>
      </c>
      <c r="Y7356">
        <v>0.30546541468210131</v>
      </c>
      <c r="Z7356">
        <v>0</v>
      </c>
      <c r="AA7356">
        <v>0</v>
      </c>
      <c r="AB7356">
        <v>1.2070846519402765</v>
      </c>
      <c r="AC7356">
        <v>0</v>
      </c>
      <c r="AD7356">
        <v>0</v>
      </c>
      <c r="AE7356">
        <v>25.171461593869889</v>
      </c>
    </row>
    <row r="7357" spans="1:31" x14ac:dyDescent="0.3">
      <c r="A7357">
        <v>2700046</v>
      </c>
      <c r="B7357">
        <v>1</v>
      </c>
      <c r="C7357" t="s">
        <v>80</v>
      </c>
      <c r="D7357" t="s">
        <v>101</v>
      </c>
      <c r="E7357" t="s">
        <v>145</v>
      </c>
      <c r="F7357" t="s">
        <v>20230</v>
      </c>
      <c r="G7357" t="s">
        <v>176</v>
      </c>
      <c r="H7357" t="s">
        <v>135</v>
      </c>
      <c r="I7357" t="s">
        <v>136</v>
      </c>
      <c r="J7357" t="s">
        <v>137</v>
      </c>
      <c r="K7357" t="s">
        <v>138</v>
      </c>
      <c r="L7357" t="s">
        <v>20231</v>
      </c>
      <c r="M7357" t="s">
        <v>15301</v>
      </c>
      <c r="N7357">
        <v>3.2394444440000001</v>
      </c>
      <c r="O7357">
        <v>0</v>
      </c>
      <c r="P7357">
        <v>76</v>
      </c>
      <c r="Q7357">
        <v>0</v>
      </c>
      <c r="R7357">
        <v>23</v>
      </c>
      <c r="S7357">
        <v>0</v>
      </c>
      <c r="T7357">
        <v>15</v>
      </c>
      <c r="U7357">
        <v>0</v>
      </c>
      <c r="V7357">
        <v>0</v>
      </c>
      <c r="W7357">
        <v>0</v>
      </c>
      <c r="X7357">
        <v>74.396862175052632</v>
      </c>
      <c r="Y7357">
        <v>0</v>
      </c>
      <c r="Z7357">
        <v>17.248127830230658</v>
      </c>
      <c r="AA7357">
        <v>0</v>
      </c>
      <c r="AB7357">
        <v>5.6145774017093517</v>
      </c>
      <c r="AC7357">
        <v>0</v>
      </c>
      <c r="AD7357">
        <v>0</v>
      </c>
      <c r="AE7357">
        <v>97.259567406992645</v>
      </c>
    </row>
    <row r="7358" spans="1:31" x14ac:dyDescent="0.3">
      <c r="A7358">
        <v>2700230</v>
      </c>
      <c r="B7358">
        <v>1</v>
      </c>
      <c r="C7358" t="s">
        <v>80</v>
      </c>
      <c r="D7358" t="s">
        <v>88</v>
      </c>
      <c r="E7358" t="s">
        <v>160</v>
      </c>
      <c r="F7358" t="s">
        <v>20232</v>
      </c>
      <c r="G7358" t="s">
        <v>134</v>
      </c>
      <c r="H7358" t="s">
        <v>135</v>
      </c>
      <c r="I7358" t="s">
        <v>136</v>
      </c>
      <c r="J7358" t="s">
        <v>137</v>
      </c>
      <c r="K7358" t="s">
        <v>138</v>
      </c>
      <c r="L7358" t="s">
        <v>20233</v>
      </c>
      <c r="M7358" t="s">
        <v>20234</v>
      </c>
      <c r="N7358">
        <v>0.87666666599999998</v>
      </c>
      <c r="O7358">
        <v>0</v>
      </c>
      <c r="P7358">
        <v>1563</v>
      </c>
      <c r="Q7358">
        <v>0</v>
      </c>
      <c r="R7358">
        <v>0</v>
      </c>
      <c r="S7358">
        <v>0</v>
      </c>
      <c r="T7358">
        <v>28</v>
      </c>
      <c r="U7358">
        <v>0</v>
      </c>
      <c r="V7358">
        <v>0</v>
      </c>
      <c r="W7358">
        <v>0</v>
      </c>
      <c r="X7358">
        <v>267.66802557944811</v>
      </c>
      <c r="Y7358">
        <v>0</v>
      </c>
      <c r="Z7358">
        <v>0</v>
      </c>
      <c r="AA7358">
        <v>0</v>
      </c>
      <c r="AB7358">
        <v>34.503178653424357</v>
      </c>
      <c r="AC7358">
        <v>0</v>
      </c>
      <c r="AD7358">
        <v>0</v>
      </c>
      <c r="AE7358">
        <v>302.17120423287247</v>
      </c>
    </row>
    <row r="7359" spans="1:31" x14ac:dyDescent="0.3">
      <c r="A7359">
        <v>2700652</v>
      </c>
      <c r="B7359">
        <v>1</v>
      </c>
      <c r="C7359" t="s">
        <v>81</v>
      </c>
      <c r="D7359" t="s">
        <v>118</v>
      </c>
      <c r="E7359" t="s">
        <v>132</v>
      </c>
      <c r="F7359" t="s">
        <v>17585</v>
      </c>
      <c r="G7359" t="s">
        <v>134</v>
      </c>
      <c r="H7359" t="s">
        <v>135</v>
      </c>
      <c r="I7359" t="s">
        <v>136</v>
      </c>
      <c r="J7359" t="s">
        <v>137</v>
      </c>
      <c r="K7359" t="s">
        <v>138</v>
      </c>
      <c r="L7359" t="s">
        <v>20235</v>
      </c>
      <c r="M7359" t="s">
        <v>20236</v>
      </c>
      <c r="N7359">
        <v>1.003333333</v>
      </c>
      <c r="O7359">
        <v>23</v>
      </c>
      <c r="P7359">
        <v>669</v>
      </c>
      <c r="Q7359">
        <v>265</v>
      </c>
      <c r="R7359">
        <v>353</v>
      </c>
      <c r="S7359">
        <v>27</v>
      </c>
      <c r="T7359">
        <v>71</v>
      </c>
      <c r="U7359">
        <v>1</v>
      </c>
      <c r="V7359">
        <v>0</v>
      </c>
      <c r="W7359">
        <v>2.9263483364252112</v>
      </c>
      <c r="X7359">
        <v>109.56480650568625</v>
      </c>
      <c r="Y7359">
        <v>816.13827648763049</v>
      </c>
      <c r="Z7359">
        <v>370.14416186500898</v>
      </c>
      <c r="AA7359">
        <v>118.52666555243935</v>
      </c>
      <c r="AB7359">
        <v>54.122977704040096</v>
      </c>
      <c r="AC7359">
        <v>241.94269004539606</v>
      </c>
      <c r="AD7359">
        <v>0</v>
      </c>
      <c r="AE7359">
        <v>1713.3659264966266</v>
      </c>
    </row>
    <row r="7360" spans="1:31" x14ac:dyDescent="0.3">
      <c r="A7360">
        <v>2700801</v>
      </c>
      <c r="B7360">
        <v>1</v>
      </c>
      <c r="C7360" t="s">
        <v>81</v>
      </c>
      <c r="D7360" t="s">
        <v>121</v>
      </c>
      <c r="E7360" t="s">
        <v>160</v>
      </c>
      <c r="F7360" t="s">
        <v>9999</v>
      </c>
      <c r="G7360" t="s">
        <v>165</v>
      </c>
      <c r="H7360" t="s">
        <v>135</v>
      </c>
      <c r="I7360" t="s">
        <v>136</v>
      </c>
      <c r="J7360" t="s">
        <v>137</v>
      </c>
      <c r="K7360" t="s">
        <v>166</v>
      </c>
      <c r="L7360" t="s">
        <v>20237</v>
      </c>
      <c r="M7360" t="s">
        <v>20238</v>
      </c>
      <c r="N7360">
        <v>7.5494444439999997</v>
      </c>
      <c r="O7360">
        <v>10</v>
      </c>
      <c r="P7360">
        <v>1567</v>
      </c>
      <c r="Q7360">
        <v>4</v>
      </c>
      <c r="R7360">
        <v>65</v>
      </c>
      <c r="S7360">
        <v>6</v>
      </c>
      <c r="T7360">
        <v>86</v>
      </c>
      <c r="U7360">
        <v>0</v>
      </c>
      <c r="V7360">
        <v>0</v>
      </c>
      <c r="W7360">
        <v>136.44436082959322</v>
      </c>
      <c r="X7360">
        <v>1372.3938232292896</v>
      </c>
      <c r="Y7360">
        <v>129.21357398503454</v>
      </c>
      <c r="Z7360">
        <v>231.25846344573978</v>
      </c>
      <c r="AA7360">
        <v>244.38875316109059</v>
      </c>
      <c r="AB7360">
        <v>283.48781731282202</v>
      </c>
      <c r="AC7360">
        <v>0</v>
      </c>
      <c r="AD7360">
        <v>0</v>
      </c>
      <c r="AE7360">
        <v>2397.1867919635697</v>
      </c>
    </row>
    <row r="7361" spans="1:31" x14ac:dyDescent="0.3">
      <c r="A7361">
        <v>2700876</v>
      </c>
      <c r="B7361">
        <v>1</v>
      </c>
      <c r="C7361" t="s">
        <v>81</v>
      </c>
      <c r="D7361" t="s">
        <v>123</v>
      </c>
      <c r="E7361" t="s">
        <v>132</v>
      </c>
      <c r="F7361" t="s">
        <v>20239</v>
      </c>
      <c r="G7361" t="s">
        <v>134</v>
      </c>
      <c r="H7361" t="s">
        <v>135</v>
      </c>
      <c r="I7361" t="s">
        <v>136</v>
      </c>
      <c r="J7361" t="s">
        <v>137</v>
      </c>
      <c r="K7361" t="s">
        <v>138</v>
      </c>
      <c r="L7361" t="s">
        <v>20240</v>
      </c>
      <c r="M7361" t="s">
        <v>20241</v>
      </c>
      <c r="N7361">
        <v>2.4194444439999998</v>
      </c>
      <c r="O7361">
        <v>0</v>
      </c>
      <c r="P7361">
        <v>3</v>
      </c>
      <c r="Q7361">
        <v>1</v>
      </c>
      <c r="R7361">
        <v>49</v>
      </c>
      <c r="S7361">
        <v>1</v>
      </c>
      <c r="T7361">
        <v>8</v>
      </c>
      <c r="U7361">
        <v>0</v>
      </c>
      <c r="V7361">
        <v>0</v>
      </c>
      <c r="W7361">
        <v>0</v>
      </c>
      <c r="X7361">
        <v>1.227921875924572</v>
      </c>
      <c r="Y7361">
        <v>28.039609188739401</v>
      </c>
      <c r="Z7361">
        <v>226.32802218135771</v>
      </c>
      <c r="AA7361">
        <v>3.7317178797600001</v>
      </c>
      <c r="AB7361">
        <v>38.09752666484475</v>
      </c>
      <c r="AC7361">
        <v>0</v>
      </c>
      <c r="AD7361">
        <v>0</v>
      </c>
      <c r="AE7361">
        <v>297.42479779062643</v>
      </c>
    </row>
    <row r="7362" spans="1:31" x14ac:dyDescent="0.3">
      <c r="A7362">
        <v>2700891</v>
      </c>
      <c r="B7362">
        <v>1</v>
      </c>
      <c r="C7362" t="s">
        <v>80</v>
      </c>
      <c r="D7362" t="s">
        <v>82</v>
      </c>
      <c r="E7362" t="s">
        <v>141</v>
      </c>
      <c r="F7362" t="s">
        <v>20242</v>
      </c>
      <c r="G7362" t="s">
        <v>165</v>
      </c>
      <c r="H7362" t="s">
        <v>135</v>
      </c>
      <c r="I7362" t="s">
        <v>136</v>
      </c>
      <c r="J7362" t="s">
        <v>137</v>
      </c>
      <c r="K7362" t="s">
        <v>166</v>
      </c>
      <c r="L7362" t="s">
        <v>20243</v>
      </c>
      <c r="M7362" t="s">
        <v>20244</v>
      </c>
      <c r="N7362">
        <v>1.279722222</v>
      </c>
      <c r="O7362">
        <v>0</v>
      </c>
      <c r="P7362">
        <v>6</v>
      </c>
      <c r="Q7362">
        <v>0</v>
      </c>
      <c r="R7362">
        <v>0</v>
      </c>
      <c r="S7362">
        <v>2</v>
      </c>
      <c r="T7362">
        <v>92</v>
      </c>
      <c r="U7362">
        <v>0</v>
      </c>
      <c r="V7362">
        <v>1</v>
      </c>
      <c r="W7362">
        <v>0</v>
      </c>
      <c r="X7362">
        <v>0.89458000137290428</v>
      </c>
      <c r="Y7362">
        <v>0</v>
      </c>
      <c r="Z7362">
        <v>0</v>
      </c>
      <c r="AA7362">
        <v>210.60519630952669</v>
      </c>
      <c r="AB7362">
        <v>205.71547224863858</v>
      </c>
      <c r="AC7362">
        <v>0</v>
      </c>
      <c r="AD7362">
        <v>5.7823030859896329</v>
      </c>
      <c r="AE7362">
        <v>422.99755164552778</v>
      </c>
    </row>
    <row r="7363" spans="1:31" x14ac:dyDescent="0.3">
      <c r="A7363">
        <v>2697523</v>
      </c>
      <c r="B7363">
        <v>1</v>
      </c>
      <c r="C7363" t="s">
        <v>81</v>
      </c>
      <c r="D7363" t="s">
        <v>118</v>
      </c>
      <c r="E7363" t="s">
        <v>160</v>
      </c>
      <c r="F7363" t="s">
        <v>20245</v>
      </c>
      <c r="G7363" t="s">
        <v>134</v>
      </c>
      <c r="H7363" t="s">
        <v>135</v>
      </c>
      <c r="I7363" t="s">
        <v>136</v>
      </c>
      <c r="J7363" t="s">
        <v>137</v>
      </c>
      <c r="K7363" t="s">
        <v>138</v>
      </c>
      <c r="L7363" t="s">
        <v>20246</v>
      </c>
      <c r="M7363" t="s">
        <v>20247</v>
      </c>
      <c r="N7363">
        <v>0.47972222199999998</v>
      </c>
      <c r="O7363">
        <v>1</v>
      </c>
      <c r="P7363">
        <v>5547</v>
      </c>
      <c r="Q7363">
        <v>3</v>
      </c>
      <c r="R7363">
        <v>74</v>
      </c>
      <c r="S7363">
        <v>64</v>
      </c>
      <c r="T7363">
        <v>279</v>
      </c>
      <c r="U7363">
        <v>2</v>
      </c>
      <c r="V7363">
        <v>2</v>
      </c>
      <c r="W7363">
        <v>0.46887486088036656</v>
      </c>
      <c r="X7363">
        <v>571.01570511256227</v>
      </c>
      <c r="Y7363">
        <v>1.9920253284038958</v>
      </c>
      <c r="Z7363">
        <v>23.404073175245479</v>
      </c>
      <c r="AA7363">
        <v>216.96250972326436</v>
      </c>
      <c r="AB7363">
        <v>156.36468042700321</v>
      </c>
      <c r="AC7363">
        <v>11.393248686319197</v>
      </c>
      <c r="AD7363">
        <v>2.4711332069217367</v>
      </c>
      <c r="AE7363">
        <v>984.07225052060062</v>
      </c>
    </row>
    <row r="7364" spans="1:31" x14ac:dyDescent="0.3">
      <c r="A7364">
        <v>2697706</v>
      </c>
      <c r="B7364">
        <v>1</v>
      </c>
      <c r="C7364" t="s">
        <v>80</v>
      </c>
      <c r="D7364" t="s">
        <v>84</v>
      </c>
      <c r="E7364" t="s">
        <v>244</v>
      </c>
      <c r="F7364" t="s">
        <v>20248</v>
      </c>
      <c r="G7364" t="s">
        <v>346</v>
      </c>
      <c r="H7364" t="s">
        <v>187</v>
      </c>
      <c r="I7364" t="s">
        <v>136</v>
      </c>
      <c r="J7364" t="s">
        <v>137</v>
      </c>
      <c r="K7364" t="s">
        <v>166</v>
      </c>
      <c r="L7364" t="s">
        <v>20249</v>
      </c>
      <c r="M7364" t="s">
        <v>20250</v>
      </c>
      <c r="N7364">
        <v>8.1199999999999992</v>
      </c>
      <c r="O7364">
        <v>0</v>
      </c>
      <c r="P7364">
        <v>647</v>
      </c>
      <c r="Q7364">
        <v>0</v>
      </c>
      <c r="R7364">
        <v>0</v>
      </c>
      <c r="S7364">
        <v>0</v>
      </c>
      <c r="T7364">
        <v>36</v>
      </c>
      <c r="U7364">
        <v>0</v>
      </c>
      <c r="V7364">
        <v>0</v>
      </c>
      <c r="W7364">
        <v>0</v>
      </c>
      <c r="X7364">
        <v>1021.1567369851222</v>
      </c>
      <c r="Y7364">
        <v>0</v>
      </c>
      <c r="Z7364">
        <v>0</v>
      </c>
      <c r="AA7364">
        <v>0</v>
      </c>
      <c r="AB7364">
        <v>348.22320118013727</v>
      </c>
      <c r="AC7364">
        <v>0</v>
      </c>
      <c r="AD7364">
        <v>0</v>
      </c>
      <c r="AE7364">
        <v>1369.3799381652593</v>
      </c>
    </row>
    <row r="7365" spans="1:31" x14ac:dyDescent="0.3">
      <c r="A7365">
        <v>2697835</v>
      </c>
      <c r="B7365">
        <v>1</v>
      </c>
      <c r="C7365" t="s">
        <v>81</v>
      </c>
      <c r="D7365" t="s">
        <v>127</v>
      </c>
      <c r="E7365" t="s">
        <v>132</v>
      </c>
      <c r="F7365" t="s">
        <v>6858</v>
      </c>
      <c r="G7365" t="s">
        <v>346</v>
      </c>
      <c r="H7365" t="s">
        <v>135</v>
      </c>
      <c r="I7365" t="s">
        <v>136</v>
      </c>
      <c r="J7365" t="s">
        <v>137</v>
      </c>
      <c r="K7365" t="s">
        <v>166</v>
      </c>
      <c r="L7365" t="s">
        <v>20251</v>
      </c>
      <c r="M7365" t="s">
        <v>20252</v>
      </c>
      <c r="N7365">
        <v>5.3547222220000004</v>
      </c>
      <c r="O7365">
        <v>0</v>
      </c>
      <c r="P7365">
        <v>143</v>
      </c>
      <c r="Q7365">
        <v>37</v>
      </c>
      <c r="R7365">
        <v>46</v>
      </c>
      <c r="S7365">
        <v>0</v>
      </c>
      <c r="T7365">
        <v>26</v>
      </c>
      <c r="U7365">
        <v>0</v>
      </c>
      <c r="V7365">
        <v>0</v>
      </c>
      <c r="W7365">
        <v>0</v>
      </c>
      <c r="X7365">
        <v>147.16361230171577</v>
      </c>
      <c r="Y7365">
        <v>92.608390195466299</v>
      </c>
      <c r="Z7365">
        <v>134.12388991663263</v>
      </c>
      <c r="AA7365">
        <v>0</v>
      </c>
      <c r="AB7365">
        <v>67.729187263882409</v>
      </c>
      <c r="AC7365">
        <v>0</v>
      </c>
      <c r="AD7365">
        <v>0</v>
      </c>
      <c r="AE7365">
        <v>441.62507967769716</v>
      </c>
    </row>
    <row r="7366" spans="1:31" x14ac:dyDescent="0.3">
      <c r="A7366">
        <v>2698770</v>
      </c>
      <c r="B7366">
        <v>1</v>
      </c>
      <c r="C7366" t="s">
        <v>80</v>
      </c>
      <c r="D7366" t="s">
        <v>104</v>
      </c>
      <c r="E7366" t="s">
        <v>141</v>
      </c>
      <c r="F7366" t="s">
        <v>20253</v>
      </c>
      <c r="G7366" t="s">
        <v>409</v>
      </c>
      <c r="H7366" t="s">
        <v>135</v>
      </c>
      <c r="I7366" t="s">
        <v>136</v>
      </c>
      <c r="J7366" t="s">
        <v>137</v>
      </c>
      <c r="K7366" t="s">
        <v>138</v>
      </c>
      <c r="L7366" t="s">
        <v>20254</v>
      </c>
      <c r="M7366" t="s">
        <v>20255</v>
      </c>
      <c r="N7366">
        <v>1.1347222219999999</v>
      </c>
      <c r="O7366">
        <v>0</v>
      </c>
      <c r="P7366">
        <v>21426</v>
      </c>
      <c r="Q7366">
        <v>0</v>
      </c>
      <c r="R7366">
        <v>124</v>
      </c>
      <c r="S7366">
        <v>7</v>
      </c>
      <c r="T7366">
        <v>2275</v>
      </c>
      <c r="U7366">
        <v>0</v>
      </c>
      <c r="V7366">
        <v>11</v>
      </c>
      <c r="W7366">
        <v>0</v>
      </c>
      <c r="X7366">
        <v>3920.7132678286494</v>
      </c>
      <c r="Y7366">
        <v>0</v>
      </c>
      <c r="Z7366">
        <v>94.939368885006488</v>
      </c>
      <c r="AA7366">
        <v>101.52326645075433</v>
      </c>
      <c r="AB7366">
        <v>2599.6555160920352</v>
      </c>
      <c r="AC7366">
        <v>0</v>
      </c>
      <c r="AD7366">
        <v>256.88325663920284</v>
      </c>
      <c r="AE7366">
        <v>6973.7146758956478</v>
      </c>
    </row>
    <row r="7367" spans="1:31" x14ac:dyDescent="0.3">
      <c r="A7367">
        <v>2699423</v>
      </c>
      <c r="B7367">
        <v>1</v>
      </c>
      <c r="C7367" t="s">
        <v>80</v>
      </c>
      <c r="D7367" t="s">
        <v>84</v>
      </c>
      <c r="E7367" t="s">
        <v>244</v>
      </c>
      <c r="F7367" t="s">
        <v>20014</v>
      </c>
      <c r="G7367" t="s">
        <v>346</v>
      </c>
      <c r="H7367" t="s">
        <v>187</v>
      </c>
      <c r="I7367" t="s">
        <v>136</v>
      </c>
      <c r="J7367" t="s">
        <v>137</v>
      </c>
      <c r="K7367" t="s">
        <v>166</v>
      </c>
      <c r="L7367" t="s">
        <v>20256</v>
      </c>
      <c r="M7367" t="s">
        <v>20257</v>
      </c>
      <c r="N7367">
        <v>6.9822222219999999</v>
      </c>
      <c r="O7367">
        <v>0</v>
      </c>
      <c r="P7367">
        <v>401</v>
      </c>
      <c r="Q7367">
        <v>0</v>
      </c>
      <c r="R7367">
        <v>0</v>
      </c>
      <c r="S7367">
        <v>0</v>
      </c>
      <c r="T7367">
        <v>32</v>
      </c>
      <c r="U7367">
        <v>0</v>
      </c>
      <c r="V7367">
        <v>0</v>
      </c>
      <c r="W7367">
        <v>0</v>
      </c>
      <c r="X7367">
        <v>497.06945844168592</v>
      </c>
      <c r="Y7367">
        <v>0</v>
      </c>
      <c r="Z7367">
        <v>0</v>
      </c>
      <c r="AA7367">
        <v>0</v>
      </c>
      <c r="AB7367">
        <v>877.29247868300286</v>
      </c>
      <c r="AC7367">
        <v>0</v>
      </c>
      <c r="AD7367">
        <v>0</v>
      </c>
      <c r="AE7367">
        <v>1374.3619371246887</v>
      </c>
    </row>
    <row r="7368" spans="1:31" x14ac:dyDescent="0.3">
      <c r="A7368">
        <v>2701356</v>
      </c>
      <c r="B7368">
        <v>1</v>
      </c>
      <c r="C7368" t="s">
        <v>81</v>
      </c>
      <c r="D7368" t="s">
        <v>123</v>
      </c>
      <c r="E7368" t="s">
        <v>244</v>
      </c>
      <c r="F7368" t="s">
        <v>20258</v>
      </c>
      <c r="G7368" t="s">
        <v>968</v>
      </c>
      <c r="H7368" t="s">
        <v>187</v>
      </c>
      <c r="I7368" t="s">
        <v>136</v>
      </c>
      <c r="J7368" t="s">
        <v>137</v>
      </c>
      <c r="K7368" t="s">
        <v>138</v>
      </c>
      <c r="L7368" t="s">
        <v>20259</v>
      </c>
      <c r="M7368" t="s">
        <v>20260</v>
      </c>
      <c r="N7368">
        <v>0.80527777700000003</v>
      </c>
      <c r="O7368">
        <v>0</v>
      </c>
      <c r="P7368">
        <v>147</v>
      </c>
      <c r="Q7368">
        <v>0</v>
      </c>
      <c r="R7368">
        <v>21</v>
      </c>
      <c r="S7368">
        <v>0</v>
      </c>
      <c r="T7368">
        <v>6</v>
      </c>
      <c r="U7368">
        <v>0</v>
      </c>
      <c r="V7368">
        <v>0</v>
      </c>
      <c r="W7368">
        <v>0</v>
      </c>
      <c r="X7368">
        <v>20.77255927466291</v>
      </c>
      <c r="Y7368">
        <v>0</v>
      </c>
      <c r="Z7368">
        <v>4.7048017816701755</v>
      </c>
      <c r="AA7368">
        <v>0</v>
      </c>
      <c r="AB7368">
        <v>9.6903332092597676</v>
      </c>
      <c r="AC7368">
        <v>0</v>
      </c>
      <c r="AD7368">
        <v>0</v>
      </c>
      <c r="AE7368">
        <v>35.167694265592857</v>
      </c>
    </row>
    <row r="7369" spans="1:31" x14ac:dyDescent="0.3">
      <c r="A7369">
        <v>2701682</v>
      </c>
      <c r="B7369">
        <v>1</v>
      </c>
      <c r="C7369" t="s">
        <v>80</v>
      </c>
      <c r="D7369" t="s">
        <v>97</v>
      </c>
      <c r="E7369" t="s">
        <v>132</v>
      </c>
      <c r="F7369" t="s">
        <v>15163</v>
      </c>
      <c r="G7369" t="s">
        <v>134</v>
      </c>
      <c r="H7369" t="s">
        <v>135</v>
      </c>
      <c r="I7369" t="s">
        <v>136</v>
      </c>
      <c r="J7369" t="s">
        <v>137</v>
      </c>
      <c r="K7369" t="s">
        <v>138</v>
      </c>
      <c r="L7369" t="s">
        <v>20261</v>
      </c>
      <c r="M7369" t="s">
        <v>20262</v>
      </c>
      <c r="N7369">
        <v>0.44805555499999999</v>
      </c>
      <c r="O7369">
        <v>0</v>
      </c>
      <c r="P7369">
        <v>111</v>
      </c>
      <c r="Q7369">
        <v>0</v>
      </c>
      <c r="R7369">
        <v>6</v>
      </c>
      <c r="S7369">
        <v>3</v>
      </c>
      <c r="T7369">
        <v>12</v>
      </c>
      <c r="U7369">
        <v>0</v>
      </c>
      <c r="V7369">
        <v>0</v>
      </c>
      <c r="W7369">
        <v>0</v>
      </c>
      <c r="X7369">
        <v>22.905786949219401</v>
      </c>
      <c r="Y7369">
        <v>0</v>
      </c>
      <c r="Z7369">
        <v>3.3222609650318131</v>
      </c>
      <c r="AA7369">
        <v>388.83616769033517</v>
      </c>
      <c r="AB7369">
        <v>6.9461045958483352</v>
      </c>
      <c r="AC7369">
        <v>0</v>
      </c>
      <c r="AD7369">
        <v>0</v>
      </c>
      <c r="AE7369">
        <v>422.01032020043471</v>
      </c>
    </row>
    <row r="7370" spans="1:31" x14ac:dyDescent="0.3">
      <c r="A7370">
        <v>2702550</v>
      </c>
      <c r="B7370">
        <v>1</v>
      </c>
      <c r="C7370" t="s">
        <v>80</v>
      </c>
      <c r="D7370" t="s">
        <v>87</v>
      </c>
      <c r="E7370" t="s">
        <v>145</v>
      </c>
      <c r="F7370" t="s">
        <v>20263</v>
      </c>
      <c r="G7370" t="s">
        <v>2651</v>
      </c>
      <c r="H7370" t="s">
        <v>135</v>
      </c>
      <c r="I7370" t="s">
        <v>136</v>
      </c>
      <c r="J7370" t="s">
        <v>137</v>
      </c>
      <c r="K7370" t="s">
        <v>166</v>
      </c>
      <c r="L7370" t="s">
        <v>20264</v>
      </c>
      <c r="M7370" t="s">
        <v>20265</v>
      </c>
      <c r="N7370">
        <v>5.5744444440000001</v>
      </c>
      <c r="O7370">
        <v>0</v>
      </c>
      <c r="P7370">
        <v>590</v>
      </c>
      <c r="Q7370">
        <v>0</v>
      </c>
      <c r="R7370">
        <v>1</v>
      </c>
      <c r="S7370">
        <v>8</v>
      </c>
      <c r="T7370">
        <v>49</v>
      </c>
      <c r="U7370">
        <v>0</v>
      </c>
      <c r="V7370">
        <v>0</v>
      </c>
      <c r="W7370">
        <v>0</v>
      </c>
      <c r="X7370">
        <v>736.49950636689073</v>
      </c>
      <c r="Y7370">
        <v>0</v>
      </c>
      <c r="Z7370">
        <v>0.77556101684474243</v>
      </c>
      <c r="AA7370">
        <v>225.94066538714912</v>
      </c>
      <c r="AB7370">
        <v>250.62629577709097</v>
      </c>
      <c r="AC7370">
        <v>0</v>
      </c>
      <c r="AD7370">
        <v>0</v>
      </c>
      <c r="AE7370">
        <v>1213.8420285479756</v>
      </c>
    </row>
    <row r="7371" spans="1:31" x14ac:dyDescent="0.3">
      <c r="A7371">
        <v>2702714</v>
      </c>
      <c r="B7371">
        <v>1</v>
      </c>
      <c r="C7371" t="s">
        <v>81</v>
      </c>
      <c r="D7371" t="s">
        <v>118</v>
      </c>
      <c r="E7371" t="s">
        <v>132</v>
      </c>
      <c r="F7371" t="s">
        <v>9151</v>
      </c>
      <c r="G7371" t="s">
        <v>134</v>
      </c>
      <c r="H7371" t="s">
        <v>135</v>
      </c>
      <c r="I7371" t="s">
        <v>136</v>
      </c>
      <c r="J7371" t="s">
        <v>137</v>
      </c>
      <c r="K7371" t="s">
        <v>138</v>
      </c>
      <c r="L7371" t="s">
        <v>20266</v>
      </c>
      <c r="M7371" t="s">
        <v>20267</v>
      </c>
      <c r="N7371">
        <v>0.20277777699999999</v>
      </c>
      <c r="O7371">
        <v>22</v>
      </c>
      <c r="P7371">
        <v>664</v>
      </c>
      <c r="Q7371">
        <v>153</v>
      </c>
      <c r="R7371">
        <v>77</v>
      </c>
      <c r="S7371">
        <v>17</v>
      </c>
      <c r="T7371">
        <v>53</v>
      </c>
      <c r="U7371">
        <v>1</v>
      </c>
      <c r="V7371">
        <v>0</v>
      </c>
      <c r="W7371">
        <v>0.62290248315397656</v>
      </c>
      <c r="X7371">
        <v>21.355231033415578</v>
      </c>
      <c r="Y7371">
        <v>62.562819146211297</v>
      </c>
      <c r="Z7371">
        <v>26.005202327976164</v>
      </c>
      <c r="AA7371">
        <v>12.614909592817812</v>
      </c>
      <c r="AB7371">
        <v>4.6276570954570664</v>
      </c>
      <c r="AC7371">
        <v>24.044694980675526</v>
      </c>
      <c r="AD7371">
        <v>0</v>
      </c>
      <c r="AE7371">
        <v>151.83341665970741</v>
      </c>
    </row>
    <row r="7372" spans="1:31" x14ac:dyDescent="0.3">
      <c r="A7372">
        <v>2702733</v>
      </c>
      <c r="B7372">
        <v>1</v>
      </c>
      <c r="C7372" t="s">
        <v>80</v>
      </c>
      <c r="D7372" t="s">
        <v>101</v>
      </c>
      <c r="E7372" t="s">
        <v>132</v>
      </c>
      <c r="F7372" t="s">
        <v>20268</v>
      </c>
      <c r="G7372" t="s">
        <v>134</v>
      </c>
      <c r="H7372" t="s">
        <v>135</v>
      </c>
      <c r="I7372" t="s">
        <v>136</v>
      </c>
      <c r="J7372" t="s">
        <v>137</v>
      </c>
      <c r="K7372" t="s">
        <v>138</v>
      </c>
      <c r="L7372" t="s">
        <v>20269</v>
      </c>
      <c r="M7372" t="s">
        <v>20270</v>
      </c>
      <c r="N7372">
        <v>0.49138888800000002</v>
      </c>
      <c r="O7372">
        <v>7</v>
      </c>
      <c r="P7372">
        <v>2813</v>
      </c>
      <c r="Q7372">
        <v>4</v>
      </c>
      <c r="R7372">
        <v>79</v>
      </c>
      <c r="S7372">
        <v>26</v>
      </c>
      <c r="T7372">
        <v>279</v>
      </c>
      <c r="U7372">
        <v>2</v>
      </c>
      <c r="V7372">
        <v>1</v>
      </c>
      <c r="W7372">
        <v>0.61255891387179062</v>
      </c>
      <c r="X7372">
        <v>302.05318259738067</v>
      </c>
      <c r="Y7372">
        <v>2.7171573325790352</v>
      </c>
      <c r="Z7372">
        <v>13.978371022799195</v>
      </c>
      <c r="AA7372">
        <v>44.502660647343376</v>
      </c>
      <c r="AB7372">
        <v>161.55449067148834</v>
      </c>
      <c r="AC7372">
        <v>6.4962015245432561</v>
      </c>
      <c r="AD7372">
        <v>0</v>
      </c>
      <c r="AE7372">
        <v>531.91462271000569</v>
      </c>
    </row>
    <row r="7373" spans="1:31" x14ac:dyDescent="0.3">
      <c r="A7373">
        <v>2702735</v>
      </c>
      <c r="B7373">
        <v>1</v>
      </c>
      <c r="C7373" t="s">
        <v>81</v>
      </c>
      <c r="D7373" t="s">
        <v>128</v>
      </c>
      <c r="E7373" t="s">
        <v>160</v>
      </c>
      <c r="F7373" t="s">
        <v>20271</v>
      </c>
      <c r="G7373" t="s">
        <v>442</v>
      </c>
      <c r="H7373" t="s">
        <v>135</v>
      </c>
      <c r="I7373" t="s">
        <v>136</v>
      </c>
      <c r="J7373" t="s">
        <v>137</v>
      </c>
      <c r="K7373" t="s">
        <v>138</v>
      </c>
      <c r="L7373" t="s">
        <v>20272</v>
      </c>
      <c r="M7373" t="s">
        <v>20273</v>
      </c>
      <c r="N7373">
        <v>1.1219444439999999</v>
      </c>
      <c r="O7373">
        <v>4</v>
      </c>
      <c r="P7373">
        <v>10537</v>
      </c>
      <c r="Q7373">
        <v>13</v>
      </c>
      <c r="R7373">
        <v>162</v>
      </c>
      <c r="S7373">
        <v>23</v>
      </c>
      <c r="T7373">
        <v>909</v>
      </c>
      <c r="U7373">
        <v>10</v>
      </c>
      <c r="V7373">
        <v>1</v>
      </c>
      <c r="W7373">
        <v>1.9286822357337756</v>
      </c>
      <c r="X7373">
        <v>2103.5231813969335</v>
      </c>
      <c r="Y7373">
        <v>14.825881350010414</v>
      </c>
      <c r="Z7373">
        <v>84.701667256260563</v>
      </c>
      <c r="AA7373">
        <v>199.73865933784788</v>
      </c>
      <c r="AB7373">
        <v>895.97495021677582</v>
      </c>
      <c r="AC7373">
        <v>1526.8242274870552</v>
      </c>
      <c r="AD7373">
        <v>8.5970062790568811</v>
      </c>
      <c r="AE7373">
        <v>4836.1142555596743</v>
      </c>
    </row>
    <row r="7374" spans="1:31" x14ac:dyDescent="0.3">
      <c r="A7374">
        <v>2702831</v>
      </c>
      <c r="B7374">
        <v>1</v>
      </c>
      <c r="C7374" t="s">
        <v>80</v>
      </c>
      <c r="D7374" t="s">
        <v>96</v>
      </c>
      <c r="E7374" t="s">
        <v>132</v>
      </c>
      <c r="F7374" t="s">
        <v>20274</v>
      </c>
      <c r="G7374" t="s">
        <v>134</v>
      </c>
      <c r="H7374" t="s">
        <v>135</v>
      </c>
      <c r="I7374" t="s">
        <v>136</v>
      </c>
      <c r="J7374" t="s">
        <v>137</v>
      </c>
      <c r="K7374" t="s">
        <v>138</v>
      </c>
      <c r="L7374" t="s">
        <v>20275</v>
      </c>
      <c r="M7374" t="s">
        <v>20276</v>
      </c>
      <c r="N7374">
        <v>7.9166665999999997E-2</v>
      </c>
      <c r="O7374">
        <v>2</v>
      </c>
      <c r="P7374">
        <v>952</v>
      </c>
      <c r="Q7374">
        <v>5</v>
      </c>
      <c r="R7374">
        <v>0</v>
      </c>
      <c r="S7374">
        <v>16</v>
      </c>
      <c r="T7374">
        <v>18</v>
      </c>
      <c r="U7374">
        <v>1</v>
      </c>
      <c r="V7374">
        <v>0</v>
      </c>
      <c r="W7374">
        <v>4.7473911438768104</v>
      </c>
      <c r="X7374">
        <v>14.234715756166056</v>
      </c>
      <c r="Y7374">
        <v>3.5360955654579915</v>
      </c>
      <c r="Z7374">
        <v>0</v>
      </c>
      <c r="AA7374">
        <v>14.84176934357504</v>
      </c>
      <c r="AB7374">
        <v>2.5300773429552286</v>
      </c>
      <c r="AC7374">
        <v>0.25698418824500746</v>
      </c>
      <c r="AD7374">
        <v>0</v>
      </c>
      <c r="AE7374">
        <v>40.147033340276131</v>
      </c>
    </row>
    <row r="7375" spans="1:31" x14ac:dyDescent="0.3">
      <c r="A7375">
        <v>2703281</v>
      </c>
      <c r="B7375">
        <v>1</v>
      </c>
      <c r="C7375" t="s">
        <v>81</v>
      </c>
      <c r="D7375" t="s">
        <v>127</v>
      </c>
      <c r="E7375" t="s">
        <v>132</v>
      </c>
      <c r="F7375" t="s">
        <v>3777</v>
      </c>
      <c r="G7375" t="s">
        <v>134</v>
      </c>
      <c r="H7375" t="s">
        <v>135</v>
      </c>
      <c r="I7375" t="s">
        <v>136</v>
      </c>
      <c r="J7375" t="s">
        <v>137</v>
      </c>
      <c r="K7375" t="s">
        <v>138</v>
      </c>
      <c r="L7375" t="s">
        <v>20277</v>
      </c>
      <c r="M7375" t="s">
        <v>20278</v>
      </c>
      <c r="N7375">
        <v>5.4561111110000002</v>
      </c>
      <c r="O7375">
        <v>6</v>
      </c>
      <c r="P7375">
        <v>12</v>
      </c>
      <c r="Q7375">
        <v>194</v>
      </c>
      <c r="R7375">
        <v>121</v>
      </c>
      <c r="S7375">
        <v>15</v>
      </c>
      <c r="T7375">
        <v>8</v>
      </c>
      <c r="U7375">
        <v>0</v>
      </c>
      <c r="V7375">
        <v>0</v>
      </c>
      <c r="W7375">
        <v>17.605871192785152</v>
      </c>
      <c r="X7375">
        <v>2.0696363728583727</v>
      </c>
      <c r="Y7375">
        <v>612.83328189980159</v>
      </c>
      <c r="Z7375">
        <v>142.97587599936526</v>
      </c>
      <c r="AA7375">
        <v>238.59194431185571</v>
      </c>
      <c r="AB7375">
        <v>8.9866168316426087</v>
      </c>
      <c r="AC7375">
        <v>0</v>
      </c>
      <c r="AD7375">
        <v>0</v>
      </c>
      <c r="AE7375">
        <v>1023.0632266083088</v>
      </c>
    </row>
    <row r="7376" spans="1:31" x14ac:dyDescent="0.3">
      <c r="A7376">
        <v>2703305</v>
      </c>
      <c r="B7376">
        <v>1</v>
      </c>
      <c r="C7376" t="s">
        <v>80</v>
      </c>
      <c r="D7376" t="s">
        <v>104</v>
      </c>
      <c r="E7376" t="s">
        <v>145</v>
      </c>
      <c r="F7376" t="s">
        <v>20279</v>
      </c>
      <c r="G7376" t="s">
        <v>134</v>
      </c>
      <c r="H7376" t="s">
        <v>135</v>
      </c>
      <c r="I7376" t="s">
        <v>136</v>
      </c>
      <c r="J7376" t="s">
        <v>137</v>
      </c>
      <c r="K7376" t="s">
        <v>138</v>
      </c>
      <c r="L7376" t="s">
        <v>20280</v>
      </c>
      <c r="M7376" t="s">
        <v>20281</v>
      </c>
      <c r="N7376">
        <v>0.69861111099999995</v>
      </c>
      <c r="O7376">
        <v>0</v>
      </c>
      <c r="P7376">
        <v>442</v>
      </c>
      <c r="Q7376">
        <v>0</v>
      </c>
      <c r="R7376">
        <v>1</v>
      </c>
      <c r="S7376">
        <v>0</v>
      </c>
      <c r="T7376">
        <v>70</v>
      </c>
      <c r="U7376">
        <v>0</v>
      </c>
      <c r="V7376">
        <v>0</v>
      </c>
      <c r="W7376">
        <v>0</v>
      </c>
      <c r="X7376">
        <v>54.996688688584463</v>
      </c>
      <c r="Y7376">
        <v>0</v>
      </c>
      <c r="Z7376">
        <v>6.1053842704365001E-2</v>
      </c>
      <c r="AA7376">
        <v>0</v>
      </c>
      <c r="AB7376">
        <v>31.449433291798258</v>
      </c>
      <c r="AC7376">
        <v>0</v>
      </c>
      <c r="AD7376">
        <v>0</v>
      </c>
      <c r="AE7376">
        <v>86.507175823087096</v>
      </c>
    </row>
    <row r="7377" spans="1:31" x14ac:dyDescent="0.3">
      <c r="A7377">
        <v>2703380</v>
      </c>
      <c r="B7377">
        <v>1</v>
      </c>
      <c r="C7377" t="s">
        <v>80</v>
      </c>
      <c r="D7377" t="s">
        <v>96</v>
      </c>
      <c r="E7377" t="s">
        <v>141</v>
      </c>
      <c r="F7377" t="s">
        <v>14275</v>
      </c>
      <c r="G7377" t="s">
        <v>134</v>
      </c>
      <c r="H7377" t="s">
        <v>135</v>
      </c>
      <c r="I7377" t="s">
        <v>136</v>
      </c>
      <c r="J7377" t="s">
        <v>137</v>
      </c>
      <c r="K7377" t="s">
        <v>138</v>
      </c>
      <c r="L7377" t="s">
        <v>20282</v>
      </c>
      <c r="M7377" t="s">
        <v>20283</v>
      </c>
      <c r="N7377">
        <v>0.18916666600000001</v>
      </c>
      <c r="O7377">
        <v>0</v>
      </c>
      <c r="P7377">
        <v>2</v>
      </c>
      <c r="Q7377">
        <v>4</v>
      </c>
      <c r="R7377">
        <v>0</v>
      </c>
      <c r="S7377">
        <v>11</v>
      </c>
      <c r="T7377">
        <v>0</v>
      </c>
      <c r="U7377">
        <v>2</v>
      </c>
      <c r="V7377">
        <v>0</v>
      </c>
      <c r="W7377">
        <v>0</v>
      </c>
      <c r="X7377">
        <v>8.7758446295000014E-2</v>
      </c>
      <c r="Y7377">
        <v>1.6464377462406563</v>
      </c>
      <c r="Z7377">
        <v>0</v>
      </c>
      <c r="AA7377">
        <v>10.254610461194583</v>
      </c>
      <c r="AB7377">
        <v>0</v>
      </c>
      <c r="AC7377">
        <v>20.473793554508383</v>
      </c>
      <c r="AD7377">
        <v>0</v>
      </c>
      <c r="AE7377">
        <v>32.462600208238619</v>
      </c>
    </row>
    <row r="7378" spans="1:31" x14ac:dyDescent="0.3">
      <c r="A7378">
        <v>2704440</v>
      </c>
      <c r="B7378">
        <v>1</v>
      </c>
      <c r="C7378" t="s">
        <v>80</v>
      </c>
      <c r="D7378" t="s">
        <v>94</v>
      </c>
      <c r="E7378" t="s">
        <v>160</v>
      </c>
      <c r="F7378" t="s">
        <v>20284</v>
      </c>
      <c r="G7378" t="s">
        <v>134</v>
      </c>
      <c r="H7378" t="s">
        <v>135</v>
      </c>
      <c r="I7378" t="s">
        <v>136</v>
      </c>
      <c r="J7378" t="s">
        <v>137</v>
      </c>
      <c r="K7378" t="s">
        <v>138</v>
      </c>
      <c r="L7378" t="s">
        <v>20285</v>
      </c>
      <c r="M7378" t="s">
        <v>20286</v>
      </c>
      <c r="N7378">
        <v>0.103333333</v>
      </c>
      <c r="O7378">
        <v>1</v>
      </c>
      <c r="P7378">
        <v>3120</v>
      </c>
      <c r="Q7378">
        <v>48</v>
      </c>
      <c r="R7378">
        <v>110</v>
      </c>
      <c r="S7378">
        <v>47</v>
      </c>
      <c r="T7378">
        <v>716</v>
      </c>
      <c r="U7378">
        <v>16</v>
      </c>
      <c r="V7378">
        <v>1</v>
      </c>
      <c r="W7378">
        <v>6.9436747011032002E-2</v>
      </c>
      <c r="X7378">
        <v>41.183186673422796</v>
      </c>
      <c r="Y7378">
        <v>2.1651530050187962</v>
      </c>
      <c r="Z7378">
        <v>2.2157062355156119</v>
      </c>
      <c r="AA7378">
        <v>37.799023613336693</v>
      </c>
      <c r="AB7378">
        <v>35.612927392266108</v>
      </c>
      <c r="AC7378">
        <v>145.69298972357743</v>
      </c>
      <c r="AD7378">
        <v>2.9136477288043952</v>
      </c>
      <c r="AE7378">
        <v>267.65207111895285</v>
      </c>
    </row>
    <row r="7379" spans="1:31" x14ac:dyDescent="0.3">
      <c r="A7379">
        <v>2692129</v>
      </c>
      <c r="B7379">
        <v>1</v>
      </c>
      <c r="C7379" t="s">
        <v>81</v>
      </c>
      <c r="D7379" t="s">
        <v>115</v>
      </c>
      <c r="E7379" t="s">
        <v>132</v>
      </c>
      <c r="F7379" t="s">
        <v>5943</v>
      </c>
      <c r="G7379" t="s">
        <v>134</v>
      </c>
      <c r="H7379" t="s">
        <v>135</v>
      </c>
      <c r="I7379" t="s">
        <v>136</v>
      </c>
      <c r="J7379" t="s">
        <v>137</v>
      </c>
      <c r="K7379" t="s">
        <v>138</v>
      </c>
      <c r="L7379" t="s">
        <v>20287</v>
      </c>
      <c r="M7379" t="s">
        <v>20288</v>
      </c>
      <c r="N7379">
        <v>0.53361111100000003</v>
      </c>
      <c r="O7379">
        <v>2</v>
      </c>
      <c r="P7379">
        <v>631</v>
      </c>
      <c r="Q7379">
        <v>1</v>
      </c>
      <c r="R7379">
        <v>8</v>
      </c>
      <c r="S7379">
        <v>0</v>
      </c>
      <c r="T7379">
        <v>52</v>
      </c>
      <c r="U7379">
        <v>1</v>
      </c>
      <c r="V7379">
        <v>0</v>
      </c>
      <c r="W7379">
        <v>0.20625463236666672</v>
      </c>
      <c r="X7379">
        <v>33.083692872744685</v>
      </c>
      <c r="Y7379">
        <v>0.30660285244287655</v>
      </c>
      <c r="Z7379">
        <v>6.2686436244598645E-2</v>
      </c>
      <c r="AA7379">
        <v>0</v>
      </c>
      <c r="AB7379">
        <v>5.496836411991155</v>
      </c>
      <c r="AC7379">
        <v>18.678900696398287</v>
      </c>
      <c r="AD7379">
        <v>0</v>
      </c>
      <c r="AE7379">
        <v>57.834973902188267</v>
      </c>
    </row>
    <row r="7380" spans="1:31" x14ac:dyDescent="0.3">
      <c r="A7380">
        <v>2697020</v>
      </c>
      <c r="B7380">
        <v>1</v>
      </c>
      <c r="C7380" t="s">
        <v>80</v>
      </c>
      <c r="D7380" t="s">
        <v>90</v>
      </c>
      <c r="E7380" t="s">
        <v>244</v>
      </c>
      <c r="F7380" t="s">
        <v>8224</v>
      </c>
      <c r="G7380" t="s">
        <v>346</v>
      </c>
      <c r="H7380" t="s">
        <v>187</v>
      </c>
      <c r="I7380" t="s">
        <v>136</v>
      </c>
      <c r="J7380" t="s">
        <v>137</v>
      </c>
      <c r="K7380" t="s">
        <v>166</v>
      </c>
      <c r="L7380" t="s">
        <v>20289</v>
      </c>
      <c r="M7380" t="s">
        <v>20290</v>
      </c>
      <c r="N7380">
        <v>6.6811111109999999</v>
      </c>
      <c r="O7380">
        <v>0</v>
      </c>
      <c r="P7380">
        <v>1076</v>
      </c>
      <c r="Q7380">
        <v>0</v>
      </c>
      <c r="R7380">
        <v>0</v>
      </c>
      <c r="S7380">
        <v>0</v>
      </c>
      <c r="T7380">
        <v>69</v>
      </c>
      <c r="U7380">
        <v>0</v>
      </c>
      <c r="V7380">
        <v>1</v>
      </c>
      <c r="W7380">
        <v>0</v>
      </c>
      <c r="X7380">
        <v>1265.1892259159672</v>
      </c>
      <c r="Y7380">
        <v>0</v>
      </c>
      <c r="Z7380">
        <v>0</v>
      </c>
      <c r="AA7380">
        <v>0</v>
      </c>
      <c r="AB7380">
        <v>454.45760677891917</v>
      </c>
      <c r="AC7380">
        <v>0</v>
      </c>
      <c r="AD7380">
        <v>43.331470401138226</v>
      </c>
      <c r="AE7380">
        <v>1762.9783030960245</v>
      </c>
    </row>
    <row r="7381" spans="1:31" x14ac:dyDescent="0.3">
      <c r="A7381">
        <v>2697670</v>
      </c>
      <c r="B7381">
        <v>1</v>
      </c>
      <c r="C7381" t="s">
        <v>80</v>
      </c>
      <c r="D7381" t="s">
        <v>93</v>
      </c>
      <c r="E7381" t="s">
        <v>160</v>
      </c>
      <c r="F7381" t="s">
        <v>1829</v>
      </c>
      <c r="G7381" t="s">
        <v>346</v>
      </c>
      <c r="H7381" t="s">
        <v>135</v>
      </c>
      <c r="I7381" t="s">
        <v>136</v>
      </c>
      <c r="J7381" t="s">
        <v>137</v>
      </c>
      <c r="K7381" t="s">
        <v>166</v>
      </c>
      <c r="L7381" t="s">
        <v>20291</v>
      </c>
      <c r="M7381" t="s">
        <v>20292</v>
      </c>
      <c r="N7381">
        <v>9.2200000000000006</v>
      </c>
      <c r="O7381">
        <v>0</v>
      </c>
      <c r="P7381">
        <v>637</v>
      </c>
      <c r="Q7381">
        <v>10</v>
      </c>
      <c r="R7381">
        <v>164</v>
      </c>
      <c r="S7381">
        <v>2</v>
      </c>
      <c r="T7381">
        <v>117</v>
      </c>
      <c r="U7381">
        <v>1</v>
      </c>
      <c r="V7381">
        <v>0</v>
      </c>
      <c r="W7381">
        <v>0</v>
      </c>
      <c r="X7381">
        <v>1284.4518848117486</v>
      </c>
      <c r="Y7381">
        <v>616.01180131594242</v>
      </c>
      <c r="Z7381">
        <v>5080.1183228150485</v>
      </c>
      <c r="AA7381">
        <v>134.09503748931638</v>
      </c>
      <c r="AB7381">
        <v>1447.3888927883947</v>
      </c>
      <c r="AC7381">
        <v>989.56311389363998</v>
      </c>
      <c r="AD7381">
        <v>0</v>
      </c>
      <c r="AE7381">
        <v>9551.6290531140912</v>
      </c>
    </row>
    <row r="7382" spans="1:31" x14ac:dyDescent="0.3">
      <c r="A7382">
        <v>2697690</v>
      </c>
      <c r="B7382">
        <v>1</v>
      </c>
      <c r="C7382" t="s">
        <v>81</v>
      </c>
      <c r="D7382" t="s">
        <v>112</v>
      </c>
      <c r="E7382" t="s">
        <v>160</v>
      </c>
      <c r="F7382" t="s">
        <v>20293</v>
      </c>
      <c r="G7382" t="s">
        <v>346</v>
      </c>
      <c r="H7382" t="s">
        <v>135</v>
      </c>
      <c r="I7382" t="s">
        <v>136</v>
      </c>
      <c r="J7382" t="s">
        <v>137</v>
      </c>
      <c r="K7382" t="s">
        <v>166</v>
      </c>
      <c r="L7382" t="s">
        <v>20294</v>
      </c>
      <c r="M7382" t="s">
        <v>20295</v>
      </c>
      <c r="N7382">
        <v>9.0916666660000001</v>
      </c>
      <c r="O7382">
        <v>0</v>
      </c>
      <c r="P7382">
        <v>465</v>
      </c>
      <c r="Q7382">
        <v>19</v>
      </c>
      <c r="R7382">
        <v>98</v>
      </c>
      <c r="S7382">
        <v>26</v>
      </c>
      <c r="T7382">
        <v>266</v>
      </c>
      <c r="U7382">
        <v>5</v>
      </c>
      <c r="V7382">
        <v>0</v>
      </c>
      <c r="W7382">
        <v>0</v>
      </c>
      <c r="X7382">
        <v>627.15615829082685</v>
      </c>
      <c r="Y7382">
        <v>177.55730608419802</v>
      </c>
      <c r="Z7382">
        <v>233.07014625217374</v>
      </c>
      <c r="AA7382">
        <v>1914.8418607007832</v>
      </c>
      <c r="AB7382">
        <v>1448.4591669143781</v>
      </c>
      <c r="AC7382">
        <v>5429.4174999705419</v>
      </c>
      <c r="AD7382">
        <v>0</v>
      </c>
      <c r="AE7382">
        <v>9830.5021382129016</v>
      </c>
    </row>
    <row r="7383" spans="1:31" x14ac:dyDescent="0.3">
      <c r="A7383">
        <v>2697691</v>
      </c>
      <c r="B7383">
        <v>1</v>
      </c>
      <c r="C7383" t="s">
        <v>80</v>
      </c>
      <c r="D7383" t="s">
        <v>108</v>
      </c>
      <c r="E7383" t="s">
        <v>132</v>
      </c>
      <c r="F7383" t="s">
        <v>20296</v>
      </c>
      <c r="G7383" t="s">
        <v>346</v>
      </c>
      <c r="H7383" t="s">
        <v>135</v>
      </c>
      <c r="I7383" t="s">
        <v>136</v>
      </c>
      <c r="J7383" t="s">
        <v>137</v>
      </c>
      <c r="K7383" t="s">
        <v>166</v>
      </c>
      <c r="L7383" t="s">
        <v>20297</v>
      </c>
      <c r="M7383" t="s">
        <v>20298</v>
      </c>
      <c r="N7383">
        <v>8.9419444440000007</v>
      </c>
      <c r="O7383">
        <v>0</v>
      </c>
      <c r="P7383">
        <v>850</v>
      </c>
      <c r="Q7383">
        <v>5</v>
      </c>
      <c r="R7383">
        <v>101</v>
      </c>
      <c r="S7383">
        <v>2</v>
      </c>
      <c r="T7383">
        <v>162</v>
      </c>
      <c r="U7383">
        <v>1</v>
      </c>
      <c r="V7383">
        <v>0</v>
      </c>
      <c r="W7383">
        <v>0</v>
      </c>
      <c r="X7383">
        <v>1540.8648671471271</v>
      </c>
      <c r="Y7383">
        <v>265.95604165013617</v>
      </c>
      <c r="Z7383">
        <v>1094.1467204944006</v>
      </c>
      <c r="AA7383">
        <v>184.34787483746015</v>
      </c>
      <c r="AB7383">
        <v>1515.3639223261505</v>
      </c>
      <c r="AC7383">
        <v>144.24520726499415</v>
      </c>
      <c r="AD7383">
        <v>0</v>
      </c>
      <c r="AE7383">
        <v>4744.9246337202685</v>
      </c>
    </row>
    <row r="7384" spans="1:31" x14ac:dyDescent="0.3">
      <c r="A7384">
        <v>2697956</v>
      </c>
      <c r="B7384">
        <v>1</v>
      </c>
      <c r="C7384" t="s">
        <v>81</v>
      </c>
      <c r="D7384" t="s">
        <v>127</v>
      </c>
      <c r="E7384" t="s">
        <v>145</v>
      </c>
      <c r="F7384" t="s">
        <v>20299</v>
      </c>
      <c r="G7384" t="s">
        <v>134</v>
      </c>
      <c r="H7384" t="s">
        <v>135</v>
      </c>
      <c r="I7384" t="s">
        <v>136</v>
      </c>
      <c r="J7384" t="s">
        <v>137</v>
      </c>
      <c r="K7384" t="s">
        <v>138</v>
      </c>
      <c r="L7384" t="s">
        <v>20300</v>
      </c>
      <c r="M7384" t="s">
        <v>20301</v>
      </c>
      <c r="N7384">
        <v>3.1041666659999998</v>
      </c>
      <c r="O7384">
        <v>0</v>
      </c>
      <c r="P7384">
        <v>877</v>
      </c>
      <c r="Q7384">
        <v>0</v>
      </c>
      <c r="R7384">
        <v>38</v>
      </c>
      <c r="S7384">
        <v>0</v>
      </c>
      <c r="T7384">
        <v>101</v>
      </c>
      <c r="U7384">
        <v>0</v>
      </c>
      <c r="V7384">
        <v>0</v>
      </c>
      <c r="W7384">
        <v>0</v>
      </c>
      <c r="X7384">
        <v>438.01043612820672</v>
      </c>
      <c r="Y7384">
        <v>0</v>
      </c>
      <c r="Z7384">
        <v>105.04477543757976</v>
      </c>
      <c r="AA7384">
        <v>0</v>
      </c>
      <c r="AB7384">
        <v>196.97242286997016</v>
      </c>
      <c r="AC7384">
        <v>0</v>
      </c>
      <c r="AD7384">
        <v>0</v>
      </c>
      <c r="AE7384">
        <v>740.02763443575668</v>
      </c>
    </row>
    <row r="7385" spans="1:31" x14ac:dyDescent="0.3">
      <c r="A7385">
        <v>2697998</v>
      </c>
      <c r="B7385">
        <v>1</v>
      </c>
      <c r="C7385" t="s">
        <v>80</v>
      </c>
      <c r="D7385" t="s">
        <v>105</v>
      </c>
      <c r="E7385" t="s">
        <v>132</v>
      </c>
      <c r="F7385" t="s">
        <v>14697</v>
      </c>
      <c r="G7385" t="s">
        <v>134</v>
      </c>
      <c r="H7385" t="s">
        <v>135</v>
      </c>
      <c r="I7385" t="s">
        <v>136</v>
      </c>
      <c r="J7385" t="s">
        <v>137</v>
      </c>
      <c r="K7385" t="s">
        <v>138</v>
      </c>
      <c r="L7385" t="s">
        <v>20302</v>
      </c>
      <c r="M7385" t="s">
        <v>20303</v>
      </c>
      <c r="N7385">
        <v>1.9202777769999999</v>
      </c>
      <c r="O7385">
        <v>0</v>
      </c>
      <c r="P7385">
        <v>0</v>
      </c>
      <c r="Q7385">
        <v>1</v>
      </c>
      <c r="R7385">
        <v>0</v>
      </c>
      <c r="S7385">
        <v>2</v>
      </c>
      <c r="T7385">
        <v>0</v>
      </c>
      <c r="U7385">
        <v>1</v>
      </c>
      <c r="V7385">
        <v>0</v>
      </c>
      <c r="W7385">
        <v>0</v>
      </c>
      <c r="X7385">
        <v>0</v>
      </c>
      <c r="Y7385">
        <v>0.95270757658879379</v>
      </c>
      <c r="Z7385">
        <v>0</v>
      </c>
      <c r="AA7385">
        <v>10.055613963615253</v>
      </c>
      <c r="AB7385">
        <v>0</v>
      </c>
      <c r="AC7385">
        <v>45.199945737391516</v>
      </c>
      <c r="AD7385">
        <v>0</v>
      </c>
      <c r="AE7385">
        <v>56.208267277595567</v>
      </c>
    </row>
    <row r="7386" spans="1:31" x14ac:dyDescent="0.3">
      <c r="A7386">
        <v>2698006</v>
      </c>
      <c r="B7386">
        <v>1</v>
      </c>
      <c r="C7386" t="s">
        <v>80</v>
      </c>
      <c r="D7386" t="s">
        <v>105</v>
      </c>
      <c r="E7386" t="s">
        <v>145</v>
      </c>
      <c r="F7386" t="s">
        <v>20304</v>
      </c>
      <c r="G7386" t="s">
        <v>409</v>
      </c>
      <c r="H7386" t="s">
        <v>135</v>
      </c>
      <c r="I7386" t="s">
        <v>136</v>
      </c>
      <c r="J7386" t="s">
        <v>137</v>
      </c>
      <c r="K7386" t="s">
        <v>138</v>
      </c>
      <c r="L7386" t="s">
        <v>20305</v>
      </c>
      <c r="M7386" t="s">
        <v>20306</v>
      </c>
      <c r="N7386">
        <v>0.14583333300000001</v>
      </c>
      <c r="O7386">
        <v>3</v>
      </c>
      <c r="P7386">
        <v>309</v>
      </c>
      <c r="Q7386">
        <v>5</v>
      </c>
      <c r="R7386">
        <v>2</v>
      </c>
      <c r="S7386">
        <v>34</v>
      </c>
      <c r="T7386">
        <v>167</v>
      </c>
      <c r="U7386">
        <v>22</v>
      </c>
      <c r="V7386">
        <v>33</v>
      </c>
      <c r="W7386">
        <v>1.4749866454855001</v>
      </c>
      <c r="X7386">
        <v>11.364495017602424</v>
      </c>
      <c r="Y7386">
        <v>0.31648491215880004</v>
      </c>
      <c r="Z7386">
        <v>3.1542220639557836</v>
      </c>
      <c r="AA7386">
        <v>40.447790547665505</v>
      </c>
      <c r="AB7386">
        <v>61.56042296799032</v>
      </c>
      <c r="AC7386">
        <v>166.8547138214673</v>
      </c>
      <c r="AD7386">
        <v>70.777070812977612</v>
      </c>
      <c r="AE7386">
        <v>355.95018678930325</v>
      </c>
    </row>
    <row r="7387" spans="1:31" x14ac:dyDescent="0.3">
      <c r="A7387">
        <v>2698010</v>
      </c>
      <c r="B7387">
        <v>1</v>
      </c>
      <c r="C7387" t="s">
        <v>81</v>
      </c>
      <c r="D7387" t="s">
        <v>123</v>
      </c>
      <c r="E7387" t="s">
        <v>132</v>
      </c>
      <c r="F7387" t="s">
        <v>20307</v>
      </c>
      <c r="G7387" t="s">
        <v>134</v>
      </c>
      <c r="H7387" t="s">
        <v>135</v>
      </c>
      <c r="I7387" t="s">
        <v>136</v>
      </c>
      <c r="J7387" t="s">
        <v>137</v>
      </c>
      <c r="K7387" t="s">
        <v>138</v>
      </c>
      <c r="L7387" t="s">
        <v>20308</v>
      </c>
      <c r="M7387" t="s">
        <v>20309</v>
      </c>
      <c r="N7387">
        <v>1.48</v>
      </c>
      <c r="O7387">
        <v>3</v>
      </c>
      <c r="P7387">
        <v>216</v>
      </c>
      <c r="Q7387">
        <v>25</v>
      </c>
      <c r="R7387">
        <v>53</v>
      </c>
      <c r="S7387">
        <v>0</v>
      </c>
      <c r="T7387">
        <v>18</v>
      </c>
      <c r="U7387">
        <v>1</v>
      </c>
      <c r="V7387">
        <v>0</v>
      </c>
      <c r="W7387">
        <v>56.514644997000346</v>
      </c>
      <c r="X7387">
        <v>91.967752865287238</v>
      </c>
      <c r="Y7387">
        <v>129.05571651824238</v>
      </c>
      <c r="Z7387">
        <v>174.10991712184196</v>
      </c>
      <c r="AA7387">
        <v>0</v>
      </c>
      <c r="AB7387">
        <v>18.322027942447122</v>
      </c>
      <c r="AC7387">
        <v>51.149203824882107</v>
      </c>
      <c r="AD7387">
        <v>0</v>
      </c>
      <c r="AE7387">
        <v>521.11926326970115</v>
      </c>
    </row>
    <row r="7388" spans="1:31" x14ac:dyDescent="0.3">
      <c r="A7388">
        <v>2698827</v>
      </c>
      <c r="B7388">
        <v>1</v>
      </c>
      <c r="C7388" t="s">
        <v>80</v>
      </c>
      <c r="D7388" t="s">
        <v>95</v>
      </c>
      <c r="E7388" t="s">
        <v>145</v>
      </c>
      <c r="F7388" t="s">
        <v>20310</v>
      </c>
      <c r="G7388" t="s">
        <v>134</v>
      </c>
      <c r="H7388" t="s">
        <v>135</v>
      </c>
      <c r="I7388" t="s">
        <v>136</v>
      </c>
      <c r="J7388" t="s">
        <v>137</v>
      </c>
      <c r="K7388" t="s">
        <v>138</v>
      </c>
      <c r="L7388" t="s">
        <v>20311</v>
      </c>
      <c r="M7388" t="s">
        <v>20312</v>
      </c>
      <c r="N7388">
        <v>0.47277777700000001</v>
      </c>
      <c r="O7388">
        <v>0</v>
      </c>
      <c r="P7388">
        <v>0</v>
      </c>
      <c r="Q7388">
        <v>0</v>
      </c>
      <c r="R7388">
        <v>0</v>
      </c>
      <c r="S7388">
        <v>0</v>
      </c>
      <c r="T7388">
        <v>253</v>
      </c>
      <c r="U7388">
        <v>2</v>
      </c>
      <c r="V7388">
        <v>5</v>
      </c>
      <c r="W7388">
        <v>0</v>
      </c>
      <c r="X7388">
        <v>0</v>
      </c>
      <c r="Y7388">
        <v>0</v>
      </c>
      <c r="Z7388">
        <v>0</v>
      </c>
      <c r="AA7388">
        <v>0</v>
      </c>
      <c r="AB7388">
        <v>102.75029194087395</v>
      </c>
      <c r="AC7388">
        <v>91.380173711820007</v>
      </c>
      <c r="AD7388">
        <v>100.74172035224747</v>
      </c>
      <c r="AE7388">
        <v>294.8721860049414</v>
      </c>
    </row>
    <row r="7389" spans="1:31" x14ac:dyDescent="0.3">
      <c r="A7389">
        <v>2698850</v>
      </c>
      <c r="B7389">
        <v>1</v>
      </c>
      <c r="C7389" t="s">
        <v>81</v>
      </c>
      <c r="D7389" t="s">
        <v>123</v>
      </c>
      <c r="E7389" t="s">
        <v>160</v>
      </c>
      <c r="F7389" t="s">
        <v>20313</v>
      </c>
      <c r="G7389" t="s">
        <v>134</v>
      </c>
      <c r="H7389" t="s">
        <v>135</v>
      </c>
      <c r="I7389" t="s">
        <v>136</v>
      </c>
      <c r="J7389" t="s">
        <v>137</v>
      </c>
      <c r="K7389" t="s">
        <v>138</v>
      </c>
      <c r="L7389" t="s">
        <v>20314</v>
      </c>
      <c r="M7389" t="s">
        <v>20315</v>
      </c>
      <c r="N7389">
        <v>0.27333333300000001</v>
      </c>
      <c r="O7389">
        <v>9</v>
      </c>
      <c r="P7389">
        <v>2</v>
      </c>
      <c r="Q7389">
        <v>187</v>
      </c>
      <c r="R7389">
        <v>1</v>
      </c>
      <c r="S7389">
        <v>32</v>
      </c>
      <c r="T7389">
        <v>0</v>
      </c>
      <c r="U7389">
        <v>0</v>
      </c>
      <c r="V7389">
        <v>0</v>
      </c>
      <c r="W7389">
        <v>0.80967066197871007</v>
      </c>
      <c r="X7389">
        <v>0.38029585238980668</v>
      </c>
      <c r="Y7389">
        <v>24.10689264119425</v>
      </c>
      <c r="Z7389">
        <v>0</v>
      </c>
      <c r="AA7389">
        <v>4.1940037600184628</v>
      </c>
      <c r="AB7389">
        <v>0</v>
      </c>
      <c r="AC7389">
        <v>0</v>
      </c>
      <c r="AD7389">
        <v>0</v>
      </c>
      <c r="AE7389">
        <v>29.490862915581232</v>
      </c>
    </row>
    <row r="7390" spans="1:31" x14ac:dyDescent="0.3">
      <c r="A7390">
        <v>2699753</v>
      </c>
      <c r="B7390">
        <v>1</v>
      </c>
      <c r="C7390" t="s">
        <v>80</v>
      </c>
      <c r="D7390" t="s">
        <v>100</v>
      </c>
      <c r="E7390" t="s">
        <v>160</v>
      </c>
      <c r="F7390" t="s">
        <v>16048</v>
      </c>
      <c r="G7390" t="s">
        <v>134</v>
      </c>
      <c r="H7390" t="s">
        <v>135</v>
      </c>
      <c r="I7390" t="s">
        <v>136</v>
      </c>
      <c r="J7390" t="s">
        <v>137</v>
      </c>
      <c r="K7390" t="s">
        <v>138</v>
      </c>
      <c r="L7390" t="s">
        <v>20316</v>
      </c>
      <c r="M7390" t="s">
        <v>20317</v>
      </c>
      <c r="N7390">
        <v>0.60027777699999996</v>
      </c>
      <c r="O7390">
        <v>2</v>
      </c>
      <c r="P7390">
        <v>1097</v>
      </c>
      <c r="Q7390">
        <v>11</v>
      </c>
      <c r="R7390">
        <v>109</v>
      </c>
      <c r="S7390">
        <v>22</v>
      </c>
      <c r="T7390">
        <v>113</v>
      </c>
      <c r="U7390">
        <v>0</v>
      </c>
      <c r="V7390">
        <v>0</v>
      </c>
      <c r="W7390">
        <v>0.31748846951625576</v>
      </c>
      <c r="X7390">
        <v>219.91026838635807</v>
      </c>
      <c r="Y7390">
        <v>12.95573410289408</v>
      </c>
      <c r="Z7390">
        <v>61.171126477142664</v>
      </c>
      <c r="AA7390">
        <v>97.514926897938096</v>
      </c>
      <c r="AB7390">
        <v>83.601934562602779</v>
      </c>
      <c r="AC7390">
        <v>0</v>
      </c>
      <c r="AD7390">
        <v>0</v>
      </c>
      <c r="AE7390">
        <v>475.47147889645191</v>
      </c>
    </row>
    <row r="7391" spans="1:31" x14ac:dyDescent="0.3">
      <c r="A7391">
        <v>2699787</v>
      </c>
      <c r="B7391">
        <v>1</v>
      </c>
      <c r="C7391" t="s">
        <v>81</v>
      </c>
      <c r="D7391" t="s">
        <v>124</v>
      </c>
      <c r="E7391" t="s">
        <v>160</v>
      </c>
      <c r="F7391" t="s">
        <v>20318</v>
      </c>
      <c r="G7391" t="s">
        <v>134</v>
      </c>
      <c r="H7391" t="s">
        <v>135</v>
      </c>
      <c r="I7391" t="s">
        <v>136</v>
      </c>
      <c r="J7391" t="s">
        <v>137</v>
      </c>
      <c r="K7391" t="s">
        <v>138</v>
      </c>
      <c r="L7391" t="s">
        <v>20319</v>
      </c>
      <c r="M7391" t="s">
        <v>20320</v>
      </c>
      <c r="N7391">
        <v>0.72222222199999997</v>
      </c>
      <c r="O7391">
        <v>1</v>
      </c>
      <c r="P7391">
        <v>1053</v>
      </c>
      <c r="Q7391">
        <v>10</v>
      </c>
      <c r="R7391">
        <v>26</v>
      </c>
      <c r="S7391">
        <v>3</v>
      </c>
      <c r="T7391">
        <v>100</v>
      </c>
      <c r="U7391">
        <v>1</v>
      </c>
      <c r="V7391">
        <v>0</v>
      </c>
      <c r="W7391">
        <v>0.91178071880103295</v>
      </c>
      <c r="X7391">
        <v>97.24876992319443</v>
      </c>
      <c r="Y7391">
        <v>42.163693559355451</v>
      </c>
      <c r="Z7391">
        <v>7.6866574974017361</v>
      </c>
      <c r="AA7391">
        <v>43.397533843502501</v>
      </c>
      <c r="AB7391">
        <v>40.062749710555018</v>
      </c>
      <c r="AC7391">
        <v>97.801839437267859</v>
      </c>
      <c r="AD7391">
        <v>0</v>
      </c>
      <c r="AE7391">
        <v>329.27302469007799</v>
      </c>
    </row>
    <row r="7392" spans="1:31" x14ac:dyDescent="0.3">
      <c r="A7392">
        <v>2699800</v>
      </c>
      <c r="B7392">
        <v>1</v>
      </c>
      <c r="C7392" t="s">
        <v>81</v>
      </c>
      <c r="D7392" t="s">
        <v>127</v>
      </c>
      <c r="E7392" t="s">
        <v>145</v>
      </c>
      <c r="F7392" t="s">
        <v>1251</v>
      </c>
      <c r="G7392" t="s">
        <v>134</v>
      </c>
      <c r="H7392" t="s">
        <v>135</v>
      </c>
      <c r="I7392" t="s">
        <v>136</v>
      </c>
      <c r="J7392" t="s">
        <v>137</v>
      </c>
      <c r="K7392" t="s">
        <v>138</v>
      </c>
      <c r="L7392" t="s">
        <v>20321</v>
      </c>
      <c r="M7392" t="s">
        <v>20322</v>
      </c>
      <c r="N7392">
        <v>0.78583333300000002</v>
      </c>
      <c r="O7392">
        <v>1</v>
      </c>
      <c r="P7392">
        <v>496</v>
      </c>
      <c r="Q7392">
        <v>98</v>
      </c>
      <c r="R7392">
        <v>142</v>
      </c>
      <c r="S7392">
        <v>8</v>
      </c>
      <c r="T7392">
        <v>69</v>
      </c>
      <c r="U7392">
        <v>0</v>
      </c>
      <c r="V7392">
        <v>0</v>
      </c>
      <c r="W7392">
        <v>0.29415320505220005</v>
      </c>
      <c r="X7392">
        <v>71.063897573454</v>
      </c>
      <c r="Y7392">
        <v>153.3333095037564</v>
      </c>
      <c r="Z7392">
        <v>59.631113402670842</v>
      </c>
      <c r="AA7392">
        <v>32.662085868981492</v>
      </c>
      <c r="AB7392">
        <v>18.840149527946988</v>
      </c>
      <c r="AC7392">
        <v>0</v>
      </c>
      <c r="AD7392">
        <v>0</v>
      </c>
      <c r="AE7392">
        <v>335.8247090818619</v>
      </c>
    </row>
    <row r="7393" spans="1:31" x14ac:dyDescent="0.3">
      <c r="A7393">
        <v>2699801</v>
      </c>
      <c r="B7393">
        <v>1</v>
      </c>
      <c r="C7393" t="s">
        <v>80</v>
      </c>
      <c r="D7393" t="s">
        <v>89</v>
      </c>
      <c r="E7393" t="s">
        <v>160</v>
      </c>
      <c r="F7393" t="s">
        <v>15006</v>
      </c>
      <c r="G7393" t="s">
        <v>134</v>
      </c>
      <c r="H7393" t="s">
        <v>135</v>
      </c>
      <c r="I7393" t="s">
        <v>136</v>
      </c>
      <c r="J7393" t="s">
        <v>137</v>
      </c>
      <c r="K7393" t="s">
        <v>138</v>
      </c>
      <c r="L7393" t="s">
        <v>20323</v>
      </c>
      <c r="M7393" t="s">
        <v>20324</v>
      </c>
      <c r="N7393">
        <v>0.111111111</v>
      </c>
      <c r="O7393">
        <v>1</v>
      </c>
      <c r="P7393">
        <v>989</v>
      </c>
      <c r="Q7393">
        <v>3</v>
      </c>
      <c r="R7393">
        <v>82</v>
      </c>
      <c r="S7393">
        <v>10</v>
      </c>
      <c r="T7393">
        <v>168</v>
      </c>
      <c r="U7393">
        <v>1</v>
      </c>
      <c r="V7393">
        <v>0</v>
      </c>
      <c r="W7393">
        <v>1.9724380333333333E-2</v>
      </c>
      <c r="X7393">
        <v>52.248494156007162</v>
      </c>
      <c r="Y7393">
        <v>6.4679467697866672E-2</v>
      </c>
      <c r="Z7393">
        <v>3.1146585383652989</v>
      </c>
      <c r="AA7393">
        <v>16.064834131985066</v>
      </c>
      <c r="AB7393">
        <v>38.144204776920844</v>
      </c>
      <c r="AC7393">
        <v>1.4681127922431332</v>
      </c>
      <c r="AD7393">
        <v>0</v>
      </c>
      <c r="AE7393">
        <v>111.1247082435527</v>
      </c>
    </row>
    <row r="7394" spans="1:31" x14ac:dyDescent="0.3">
      <c r="A7394">
        <v>2700301</v>
      </c>
      <c r="B7394">
        <v>1</v>
      </c>
      <c r="C7394" t="s">
        <v>80</v>
      </c>
      <c r="D7394" t="s">
        <v>84</v>
      </c>
      <c r="E7394" t="s">
        <v>244</v>
      </c>
      <c r="F7394" t="s">
        <v>16859</v>
      </c>
      <c r="G7394" t="s">
        <v>409</v>
      </c>
      <c r="H7394" t="s">
        <v>187</v>
      </c>
      <c r="I7394" t="s">
        <v>136</v>
      </c>
      <c r="J7394" t="s">
        <v>137</v>
      </c>
      <c r="K7394" t="s">
        <v>138</v>
      </c>
      <c r="L7394" t="s">
        <v>20325</v>
      </c>
      <c r="M7394" t="s">
        <v>20326</v>
      </c>
      <c r="N7394">
        <v>0.24194444400000001</v>
      </c>
      <c r="O7394">
        <v>0</v>
      </c>
      <c r="P7394">
        <v>1551</v>
      </c>
      <c r="Q7394">
        <v>0</v>
      </c>
      <c r="R7394">
        <v>0</v>
      </c>
      <c r="S7394">
        <v>0</v>
      </c>
      <c r="T7394">
        <v>128</v>
      </c>
      <c r="U7394">
        <v>0</v>
      </c>
      <c r="V7394">
        <v>0</v>
      </c>
      <c r="W7394">
        <v>0</v>
      </c>
      <c r="X7394">
        <v>67.299806098056578</v>
      </c>
      <c r="Y7394">
        <v>0</v>
      </c>
      <c r="Z7394">
        <v>0</v>
      </c>
      <c r="AA7394">
        <v>0</v>
      </c>
      <c r="AB7394">
        <v>26.433649739235662</v>
      </c>
      <c r="AC7394">
        <v>0</v>
      </c>
      <c r="AD7394">
        <v>0</v>
      </c>
      <c r="AE7394">
        <v>93.73345583729224</v>
      </c>
    </row>
    <row r="7395" spans="1:31" x14ac:dyDescent="0.3">
      <c r="A7395">
        <v>2700307</v>
      </c>
      <c r="B7395">
        <v>1</v>
      </c>
      <c r="C7395" t="s">
        <v>81</v>
      </c>
      <c r="D7395" t="s">
        <v>123</v>
      </c>
      <c r="E7395" t="s">
        <v>145</v>
      </c>
      <c r="F7395" t="s">
        <v>10898</v>
      </c>
      <c r="G7395" t="s">
        <v>134</v>
      </c>
      <c r="H7395" t="s">
        <v>135</v>
      </c>
      <c r="I7395" t="s">
        <v>136</v>
      </c>
      <c r="J7395" t="s">
        <v>137</v>
      </c>
      <c r="K7395" t="s">
        <v>138</v>
      </c>
      <c r="L7395" t="s">
        <v>15315</v>
      </c>
      <c r="M7395" t="s">
        <v>20327</v>
      </c>
      <c r="N7395">
        <v>0.238055555</v>
      </c>
      <c r="O7395">
        <v>0</v>
      </c>
      <c r="P7395">
        <v>1072</v>
      </c>
      <c r="Q7395">
        <v>2</v>
      </c>
      <c r="R7395">
        <v>30</v>
      </c>
      <c r="S7395">
        <v>7</v>
      </c>
      <c r="T7395">
        <v>104</v>
      </c>
      <c r="U7395">
        <v>2</v>
      </c>
      <c r="V7395">
        <v>0</v>
      </c>
      <c r="W7395">
        <v>0</v>
      </c>
      <c r="X7395">
        <v>40.217841897605396</v>
      </c>
      <c r="Y7395">
        <v>3.3317090184842515</v>
      </c>
      <c r="Z7395">
        <v>2.8383117163438203</v>
      </c>
      <c r="AA7395">
        <v>19.721464473570919</v>
      </c>
      <c r="AB7395">
        <v>16.276758766263917</v>
      </c>
      <c r="AC7395">
        <v>12.575241922326677</v>
      </c>
      <c r="AD7395">
        <v>0</v>
      </c>
      <c r="AE7395">
        <v>94.961327794594979</v>
      </c>
    </row>
    <row r="7396" spans="1:31" x14ac:dyDescent="0.3">
      <c r="A7396">
        <v>2700759</v>
      </c>
      <c r="B7396">
        <v>1</v>
      </c>
      <c r="C7396" t="s">
        <v>81</v>
      </c>
      <c r="D7396" t="s">
        <v>124</v>
      </c>
      <c r="E7396" t="s">
        <v>160</v>
      </c>
      <c r="F7396" t="s">
        <v>20318</v>
      </c>
      <c r="G7396" t="s">
        <v>134</v>
      </c>
      <c r="H7396" t="s">
        <v>135</v>
      </c>
      <c r="I7396" t="s">
        <v>136</v>
      </c>
      <c r="J7396" t="s">
        <v>137</v>
      </c>
      <c r="K7396" t="s">
        <v>138</v>
      </c>
      <c r="L7396" t="s">
        <v>20328</v>
      </c>
      <c r="M7396" t="s">
        <v>20329</v>
      </c>
      <c r="N7396">
        <v>0.241666666</v>
      </c>
      <c r="O7396">
        <v>1</v>
      </c>
      <c r="P7396">
        <v>1053</v>
      </c>
      <c r="Q7396">
        <v>10</v>
      </c>
      <c r="R7396">
        <v>26</v>
      </c>
      <c r="S7396">
        <v>3</v>
      </c>
      <c r="T7396">
        <v>101</v>
      </c>
      <c r="U7396">
        <v>1</v>
      </c>
      <c r="V7396">
        <v>0</v>
      </c>
      <c r="W7396">
        <v>0.33386957971915338</v>
      </c>
      <c r="X7396">
        <v>32.233002691862964</v>
      </c>
      <c r="Y7396">
        <v>13.943544440946775</v>
      </c>
      <c r="Z7396">
        <v>2.7327560373522499</v>
      </c>
      <c r="AA7396">
        <v>15.271173753260701</v>
      </c>
      <c r="AB7396">
        <v>14.168357363359505</v>
      </c>
      <c r="AC7396">
        <v>33.676360686012885</v>
      </c>
      <c r="AD7396">
        <v>0</v>
      </c>
      <c r="AE7396">
        <v>112.35906455251424</v>
      </c>
    </row>
    <row r="7397" spans="1:31" x14ac:dyDescent="0.3">
      <c r="A7397">
        <v>2701298</v>
      </c>
      <c r="B7397">
        <v>1</v>
      </c>
      <c r="C7397" t="s">
        <v>80</v>
      </c>
      <c r="D7397" t="s">
        <v>105</v>
      </c>
      <c r="E7397" t="s">
        <v>184</v>
      </c>
      <c r="F7397" t="s">
        <v>20330</v>
      </c>
      <c r="G7397" t="s">
        <v>186</v>
      </c>
      <c r="H7397" t="s">
        <v>187</v>
      </c>
      <c r="I7397" t="s">
        <v>136</v>
      </c>
      <c r="J7397" t="s">
        <v>137</v>
      </c>
      <c r="K7397" t="s">
        <v>138</v>
      </c>
      <c r="L7397" t="s">
        <v>20331</v>
      </c>
      <c r="M7397" t="s">
        <v>20332</v>
      </c>
      <c r="N7397">
        <v>0.92</v>
      </c>
      <c r="O7397">
        <v>0</v>
      </c>
      <c r="P7397">
        <v>1</v>
      </c>
      <c r="Q7397">
        <v>0</v>
      </c>
      <c r="R7397">
        <v>2</v>
      </c>
      <c r="S7397">
        <v>0</v>
      </c>
      <c r="T7397">
        <v>2</v>
      </c>
      <c r="U7397">
        <v>0</v>
      </c>
      <c r="V7397">
        <v>0</v>
      </c>
      <c r="W7397">
        <v>0</v>
      </c>
      <c r="X7397">
        <v>0.17039489631164001</v>
      </c>
      <c r="Y7397">
        <v>0</v>
      </c>
      <c r="Z7397">
        <v>0.56723275005030405</v>
      </c>
      <c r="AA7397">
        <v>0</v>
      </c>
      <c r="AB7397">
        <v>3.1345512825744004</v>
      </c>
      <c r="AC7397">
        <v>0</v>
      </c>
      <c r="AD7397">
        <v>0</v>
      </c>
      <c r="AE7397">
        <v>3.8721789289363446</v>
      </c>
    </row>
    <row r="7398" spans="1:31" x14ac:dyDescent="0.3">
      <c r="A7398">
        <v>2701580</v>
      </c>
      <c r="B7398">
        <v>1</v>
      </c>
      <c r="C7398" t="s">
        <v>81</v>
      </c>
      <c r="D7398" t="s">
        <v>120</v>
      </c>
      <c r="E7398" t="s">
        <v>145</v>
      </c>
      <c r="F7398" t="s">
        <v>20333</v>
      </c>
      <c r="G7398" t="s">
        <v>134</v>
      </c>
      <c r="H7398" t="s">
        <v>135</v>
      </c>
      <c r="I7398" t="s">
        <v>136</v>
      </c>
      <c r="J7398" t="s">
        <v>137</v>
      </c>
      <c r="K7398" t="s">
        <v>138</v>
      </c>
      <c r="L7398" t="s">
        <v>20334</v>
      </c>
      <c r="M7398" t="s">
        <v>20335</v>
      </c>
      <c r="N7398">
        <v>0.25</v>
      </c>
      <c r="O7398">
        <v>1</v>
      </c>
      <c r="P7398">
        <v>291</v>
      </c>
      <c r="Q7398">
        <v>0</v>
      </c>
      <c r="R7398">
        <v>8</v>
      </c>
      <c r="S7398">
        <v>2</v>
      </c>
      <c r="T7398">
        <v>63</v>
      </c>
      <c r="U7398">
        <v>2</v>
      </c>
      <c r="V7398">
        <v>1</v>
      </c>
      <c r="W7398">
        <v>0</v>
      </c>
      <c r="X7398">
        <v>11.531542357332638</v>
      </c>
      <c r="Y7398">
        <v>0</v>
      </c>
      <c r="Z7398">
        <v>1.0245105026954</v>
      </c>
      <c r="AA7398">
        <v>3.6099341365730502</v>
      </c>
      <c r="AB7398">
        <v>6.9454135561879999</v>
      </c>
      <c r="AC7398">
        <v>27.154403156926875</v>
      </c>
      <c r="AD7398">
        <v>0.37518441044559997</v>
      </c>
      <c r="AE7398">
        <v>50.640988120161566</v>
      </c>
    </row>
    <row r="7399" spans="1:31" x14ac:dyDescent="0.3">
      <c r="A7399">
        <v>2701582</v>
      </c>
      <c r="B7399">
        <v>1</v>
      </c>
      <c r="C7399" t="s">
        <v>80</v>
      </c>
      <c r="D7399" t="s">
        <v>106</v>
      </c>
      <c r="E7399" t="s">
        <v>160</v>
      </c>
      <c r="F7399" t="s">
        <v>12740</v>
      </c>
      <c r="G7399" t="s">
        <v>134</v>
      </c>
      <c r="H7399" t="s">
        <v>135</v>
      </c>
      <c r="I7399" t="s">
        <v>136</v>
      </c>
      <c r="J7399" t="s">
        <v>137</v>
      </c>
      <c r="K7399" t="s">
        <v>138</v>
      </c>
      <c r="L7399" t="s">
        <v>20336</v>
      </c>
      <c r="M7399" t="s">
        <v>20337</v>
      </c>
      <c r="N7399">
        <v>0.224722222</v>
      </c>
      <c r="O7399">
        <v>0</v>
      </c>
      <c r="P7399">
        <v>616</v>
      </c>
      <c r="Q7399">
        <v>26</v>
      </c>
      <c r="R7399">
        <v>186</v>
      </c>
      <c r="S7399">
        <v>12</v>
      </c>
      <c r="T7399">
        <v>140</v>
      </c>
      <c r="U7399">
        <v>0</v>
      </c>
      <c r="V7399">
        <v>0</v>
      </c>
      <c r="W7399">
        <v>0</v>
      </c>
      <c r="X7399">
        <v>24.26773506703697</v>
      </c>
      <c r="Y7399">
        <v>44.436010525309833</v>
      </c>
      <c r="Z7399">
        <v>55.083999005176928</v>
      </c>
      <c r="AA7399">
        <v>6.0018164226031443</v>
      </c>
      <c r="AB7399">
        <v>45.066225606788564</v>
      </c>
      <c r="AC7399">
        <v>0</v>
      </c>
      <c r="AD7399">
        <v>0</v>
      </c>
      <c r="AE7399">
        <v>174.85578662691546</v>
      </c>
    </row>
    <row r="7400" spans="1:31" x14ac:dyDescent="0.3">
      <c r="A7400">
        <v>2701589</v>
      </c>
      <c r="B7400">
        <v>1</v>
      </c>
      <c r="C7400" t="s">
        <v>80</v>
      </c>
      <c r="D7400" t="s">
        <v>110</v>
      </c>
      <c r="E7400" t="s">
        <v>145</v>
      </c>
      <c r="F7400" t="s">
        <v>20338</v>
      </c>
      <c r="G7400" t="s">
        <v>134</v>
      </c>
      <c r="H7400" t="s">
        <v>135</v>
      </c>
      <c r="I7400" t="s">
        <v>136</v>
      </c>
      <c r="J7400" t="s">
        <v>137</v>
      </c>
      <c r="K7400" t="s">
        <v>138</v>
      </c>
      <c r="L7400" t="s">
        <v>20339</v>
      </c>
      <c r="M7400" t="s">
        <v>20340</v>
      </c>
      <c r="N7400">
        <v>0.57750000000000001</v>
      </c>
      <c r="O7400">
        <v>0</v>
      </c>
      <c r="P7400">
        <v>2226</v>
      </c>
      <c r="Q7400">
        <v>0</v>
      </c>
      <c r="R7400">
        <v>0</v>
      </c>
      <c r="S7400">
        <v>0</v>
      </c>
      <c r="T7400">
        <v>152</v>
      </c>
      <c r="U7400">
        <v>0</v>
      </c>
      <c r="V7400">
        <v>0</v>
      </c>
      <c r="W7400">
        <v>0</v>
      </c>
      <c r="X7400">
        <v>268.45757186646603</v>
      </c>
      <c r="Y7400">
        <v>0</v>
      </c>
      <c r="Z7400">
        <v>0</v>
      </c>
      <c r="AA7400">
        <v>0</v>
      </c>
      <c r="AB7400">
        <v>145.38474590747128</v>
      </c>
      <c r="AC7400">
        <v>0</v>
      </c>
      <c r="AD7400">
        <v>0</v>
      </c>
      <c r="AE7400">
        <v>413.84231777393734</v>
      </c>
    </row>
    <row r="7401" spans="1:31" x14ac:dyDescent="0.3">
      <c r="A7401">
        <v>2701597</v>
      </c>
      <c r="B7401">
        <v>1</v>
      </c>
      <c r="C7401" t="s">
        <v>80</v>
      </c>
      <c r="D7401" t="s">
        <v>101</v>
      </c>
      <c r="E7401" t="s">
        <v>132</v>
      </c>
      <c r="F7401" t="s">
        <v>15655</v>
      </c>
      <c r="G7401" t="s">
        <v>134</v>
      </c>
      <c r="H7401" t="s">
        <v>135</v>
      </c>
      <c r="I7401" t="s">
        <v>136</v>
      </c>
      <c r="J7401" t="s">
        <v>137</v>
      </c>
      <c r="K7401" t="s">
        <v>138</v>
      </c>
      <c r="L7401" t="s">
        <v>20341</v>
      </c>
      <c r="M7401" t="s">
        <v>20342</v>
      </c>
      <c r="N7401">
        <v>0.17972222199999999</v>
      </c>
      <c r="O7401">
        <v>9</v>
      </c>
      <c r="P7401">
        <v>15</v>
      </c>
      <c r="Q7401">
        <v>8</v>
      </c>
      <c r="R7401">
        <v>3</v>
      </c>
      <c r="S7401">
        <v>6</v>
      </c>
      <c r="T7401">
        <v>1</v>
      </c>
      <c r="U7401">
        <v>0</v>
      </c>
      <c r="V7401">
        <v>0</v>
      </c>
      <c r="W7401">
        <v>0.40135670291051406</v>
      </c>
      <c r="X7401">
        <v>0.57378420870071667</v>
      </c>
      <c r="Y7401">
        <v>7.3803180417671248</v>
      </c>
      <c r="Z7401">
        <v>8.8535446615527133E-2</v>
      </c>
      <c r="AA7401">
        <v>62.796740663438584</v>
      </c>
      <c r="AB7401">
        <v>4.9029201650882641E-2</v>
      </c>
      <c r="AC7401">
        <v>0</v>
      </c>
      <c r="AD7401">
        <v>0</v>
      </c>
      <c r="AE7401">
        <v>71.289764265083349</v>
      </c>
    </row>
    <row r="7402" spans="1:31" x14ac:dyDescent="0.3">
      <c r="A7402">
        <v>2701606</v>
      </c>
      <c r="B7402">
        <v>1</v>
      </c>
      <c r="C7402" t="s">
        <v>80</v>
      </c>
      <c r="D7402" t="s">
        <v>105</v>
      </c>
      <c r="E7402" t="s">
        <v>132</v>
      </c>
      <c r="F7402" t="s">
        <v>20343</v>
      </c>
      <c r="G7402" t="s">
        <v>134</v>
      </c>
      <c r="H7402" t="s">
        <v>135</v>
      </c>
      <c r="I7402" t="s">
        <v>136</v>
      </c>
      <c r="J7402" t="s">
        <v>137</v>
      </c>
      <c r="K7402" t="s">
        <v>138</v>
      </c>
      <c r="L7402" t="s">
        <v>20344</v>
      </c>
      <c r="M7402" t="s">
        <v>20345</v>
      </c>
      <c r="N7402">
        <v>8.3055555000000003E-2</v>
      </c>
      <c r="O7402">
        <v>6</v>
      </c>
      <c r="P7402">
        <v>2840</v>
      </c>
      <c r="Q7402">
        <v>6</v>
      </c>
      <c r="R7402">
        <v>14</v>
      </c>
      <c r="S7402">
        <v>29</v>
      </c>
      <c r="T7402">
        <v>310</v>
      </c>
      <c r="U7402">
        <v>4</v>
      </c>
      <c r="V7402">
        <v>0</v>
      </c>
      <c r="W7402">
        <v>0.40151625369448596</v>
      </c>
      <c r="X7402">
        <v>42.950831233840674</v>
      </c>
      <c r="Y7402">
        <v>2.4580728974424413</v>
      </c>
      <c r="Z7402">
        <v>0.15766806870990682</v>
      </c>
      <c r="AA7402">
        <v>34.070658546206701</v>
      </c>
      <c r="AB7402">
        <v>31.401766806426231</v>
      </c>
      <c r="AC7402">
        <v>95.363493143688544</v>
      </c>
      <c r="AD7402">
        <v>0</v>
      </c>
      <c r="AE7402">
        <v>206.80400695000898</v>
      </c>
    </row>
    <row r="7403" spans="1:31" x14ac:dyDescent="0.3">
      <c r="A7403">
        <v>2701659</v>
      </c>
      <c r="B7403">
        <v>1</v>
      </c>
      <c r="C7403" t="s">
        <v>80</v>
      </c>
      <c r="D7403" t="s">
        <v>106</v>
      </c>
      <c r="E7403" t="s">
        <v>160</v>
      </c>
      <c r="F7403" t="s">
        <v>11369</v>
      </c>
      <c r="G7403" t="s">
        <v>409</v>
      </c>
      <c r="H7403" t="s">
        <v>135</v>
      </c>
      <c r="I7403" t="s">
        <v>136</v>
      </c>
      <c r="J7403" t="s">
        <v>137</v>
      </c>
      <c r="K7403" t="s">
        <v>138</v>
      </c>
      <c r="L7403" t="s">
        <v>20346</v>
      </c>
      <c r="M7403" t="s">
        <v>20347</v>
      </c>
      <c r="N7403">
        <v>0.35111111099999998</v>
      </c>
      <c r="O7403">
        <v>0</v>
      </c>
      <c r="P7403">
        <v>616</v>
      </c>
      <c r="Q7403">
        <v>26</v>
      </c>
      <c r="R7403">
        <v>186</v>
      </c>
      <c r="S7403">
        <v>12</v>
      </c>
      <c r="T7403">
        <v>140</v>
      </c>
      <c r="U7403">
        <v>0</v>
      </c>
      <c r="V7403">
        <v>0</v>
      </c>
      <c r="W7403">
        <v>0</v>
      </c>
      <c r="X7403">
        <v>37.315298642606201</v>
      </c>
      <c r="Y7403">
        <v>72.678782054679829</v>
      </c>
      <c r="Z7403">
        <v>97.421503307529818</v>
      </c>
      <c r="AA7403">
        <v>9.6739246183134728</v>
      </c>
      <c r="AB7403">
        <v>74.908423491517439</v>
      </c>
      <c r="AC7403">
        <v>0</v>
      </c>
      <c r="AD7403">
        <v>0</v>
      </c>
      <c r="AE7403">
        <v>291.99793211464674</v>
      </c>
    </row>
    <row r="7404" spans="1:31" x14ac:dyDescent="0.3">
      <c r="A7404">
        <v>2702495</v>
      </c>
      <c r="B7404">
        <v>1</v>
      </c>
      <c r="C7404" t="s">
        <v>81</v>
      </c>
      <c r="D7404" t="s">
        <v>121</v>
      </c>
      <c r="E7404" t="s">
        <v>132</v>
      </c>
      <c r="F7404" t="s">
        <v>20348</v>
      </c>
      <c r="G7404" t="s">
        <v>134</v>
      </c>
      <c r="H7404" t="s">
        <v>135</v>
      </c>
      <c r="I7404" t="s">
        <v>136</v>
      </c>
      <c r="J7404" t="s">
        <v>137</v>
      </c>
      <c r="K7404" t="s">
        <v>138</v>
      </c>
      <c r="L7404" t="s">
        <v>20349</v>
      </c>
      <c r="M7404" t="s">
        <v>20350</v>
      </c>
      <c r="N7404">
        <v>0.14861111099999999</v>
      </c>
      <c r="O7404">
        <v>4</v>
      </c>
      <c r="P7404">
        <v>1039</v>
      </c>
      <c r="Q7404">
        <v>1</v>
      </c>
      <c r="R7404">
        <v>53</v>
      </c>
      <c r="S7404">
        <v>1</v>
      </c>
      <c r="T7404">
        <v>73</v>
      </c>
      <c r="U7404">
        <v>0</v>
      </c>
      <c r="V7404">
        <v>0</v>
      </c>
      <c r="W7404">
        <v>0.12964703328333332</v>
      </c>
      <c r="X7404">
        <v>16.409053485548696</v>
      </c>
      <c r="Y7404">
        <v>6.7396935591396659E-2</v>
      </c>
      <c r="Z7404">
        <v>1.552275466669409</v>
      </c>
      <c r="AA7404">
        <v>8.7441120967188896E-2</v>
      </c>
      <c r="AB7404">
        <v>3.4799424051728707</v>
      </c>
      <c r="AC7404">
        <v>0</v>
      </c>
      <c r="AD7404">
        <v>0</v>
      </c>
      <c r="AE7404">
        <v>21.725756447232897</v>
      </c>
    </row>
    <row r="7405" spans="1:31" x14ac:dyDescent="0.3">
      <c r="A7405">
        <v>2702513</v>
      </c>
      <c r="B7405">
        <v>1</v>
      </c>
      <c r="C7405" t="s">
        <v>80</v>
      </c>
      <c r="D7405" t="s">
        <v>105</v>
      </c>
      <c r="E7405" t="s">
        <v>160</v>
      </c>
      <c r="F7405" t="s">
        <v>20351</v>
      </c>
      <c r="G7405" t="s">
        <v>134</v>
      </c>
      <c r="H7405" t="s">
        <v>135</v>
      </c>
      <c r="I7405" t="s">
        <v>136</v>
      </c>
      <c r="J7405" t="s">
        <v>137</v>
      </c>
      <c r="K7405" t="s">
        <v>138</v>
      </c>
      <c r="L7405" t="s">
        <v>20352</v>
      </c>
      <c r="M7405" t="s">
        <v>20353</v>
      </c>
      <c r="N7405">
        <v>0.15416666600000001</v>
      </c>
      <c r="O7405">
        <v>2</v>
      </c>
      <c r="P7405">
        <v>314</v>
      </c>
      <c r="Q7405">
        <v>2</v>
      </c>
      <c r="R7405">
        <v>20</v>
      </c>
      <c r="S7405">
        <v>17</v>
      </c>
      <c r="T7405">
        <v>65</v>
      </c>
      <c r="U7405">
        <v>2</v>
      </c>
      <c r="V7405">
        <v>0</v>
      </c>
      <c r="W7405">
        <v>0.1116809582806271</v>
      </c>
      <c r="X7405">
        <v>9.3952673258435109</v>
      </c>
      <c r="Y7405">
        <v>0.21291090265399998</v>
      </c>
      <c r="Z7405">
        <v>2.9631717224403116</v>
      </c>
      <c r="AA7405">
        <v>9.0888168626223678</v>
      </c>
      <c r="AB7405">
        <v>10.884542118513064</v>
      </c>
      <c r="AC7405">
        <v>11.832426249930833</v>
      </c>
      <c r="AD7405">
        <v>0</v>
      </c>
      <c r="AE7405">
        <v>44.488816140284712</v>
      </c>
    </row>
    <row r="7406" spans="1:31" x14ac:dyDescent="0.3">
      <c r="A7406">
        <v>2702519</v>
      </c>
      <c r="B7406">
        <v>1</v>
      </c>
      <c r="C7406" t="s">
        <v>81</v>
      </c>
      <c r="D7406" t="s">
        <v>121</v>
      </c>
      <c r="E7406" t="s">
        <v>132</v>
      </c>
      <c r="F7406" t="s">
        <v>20354</v>
      </c>
      <c r="G7406" t="s">
        <v>134</v>
      </c>
      <c r="H7406" t="s">
        <v>135</v>
      </c>
      <c r="I7406" t="s">
        <v>136</v>
      </c>
      <c r="J7406" t="s">
        <v>137</v>
      </c>
      <c r="K7406" t="s">
        <v>138</v>
      </c>
      <c r="L7406" t="s">
        <v>20355</v>
      </c>
      <c r="M7406" t="s">
        <v>20356</v>
      </c>
      <c r="N7406">
        <v>0.189722222</v>
      </c>
      <c r="O7406">
        <v>1</v>
      </c>
      <c r="P7406">
        <v>515</v>
      </c>
      <c r="Q7406">
        <v>2</v>
      </c>
      <c r="R7406">
        <v>17</v>
      </c>
      <c r="S7406">
        <v>2</v>
      </c>
      <c r="T7406">
        <v>19</v>
      </c>
      <c r="U7406">
        <v>0</v>
      </c>
      <c r="V7406">
        <v>0</v>
      </c>
      <c r="W7406">
        <v>4.0811313344166669E-2</v>
      </c>
      <c r="X7406">
        <v>11.64854257288952</v>
      </c>
      <c r="Y7406">
        <v>0.31789242286989222</v>
      </c>
      <c r="Z7406">
        <v>2.7356515125857639</v>
      </c>
      <c r="AA7406">
        <v>0.24648274143999999</v>
      </c>
      <c r="AB7406">
        <v>3.8136499483434609</v>
      </c>
      <c r="AC7406">
        <v>0</v>
      </c>
      <c r="AD7406">
        <v>0</v>
      </c>
      <c r="AE7406">
        <v>18.803030511472805</v>
      </c>
    </row>
    <row r="7407" spans="1:31" x14ac:dyDescent="0.3">
      <c r="A7407">
        <v>2702552</v>
      </c>
      <c r="B7407">
        <v>1</v>
      </c>
      <c r="C7407" t="s">
        <v>80</v>
      </c>
      <c r="D7407" t="s">
        <v>103</v>
      </c>
      <c r="E7407" t="s">
        <v>160</v>
      </c>
      <c r="F7407" t="s">
        <v>20357</v>
      </c>
      <c r="G7407" t="s">
        <v>165</v>
      </c>
      <c r="H7407" t="s">
        <v>135</v>
      </c>
      <c r="I7407" t="s">
        <v>136</v>
      </c>
      <c r="J7407" t="s">
        <v>137</v>
      </c>
      <c r="K7407" t="s">
        <v>166</v>
      </c>
      <c r="L7407" t="s">
        <v>20358</v>
      </c>
      <c r="M7407" t="s">
        <v>20359</v>
      </c>
      <c r="N7407">
        <v>4.2952777769999999</v>
      </c>
      <c r="O7407">
        <v>0</v>
      </c>
      <c r="P7407">
        <v>3687</v>
      </c>
      <c r="Q7407">
        <v>0</v>
      </c>
      <c r="R7407">
        <v>29</v>
      </c>
      <c r="S7407">
        <v>0</v>
      </c>
      <c r="T7407">
        <v>326</v>
      </c>
      <c r="U7407">
        <v>0</v>
      </c>
      <c r="V7407">
        <v>0</v>
      </c>
      <c r="W7407">
        <v>0</v>
      </c>
      <c r="X7407">
        <v>3215.4195719106588</v>
      </c>
      <c r="Y7407">
        <v>0</v>
      </c>
      <c r="Z7407">
        <v>121.34605217347315</v>
      </c>
      <c r="AA7407">
        <v>0</v>
      </c>
      <c r="AB7407">
        <v>771.52014708957677</v>
      </c>
      <c r="AC7407">
        <v>0</v>
      </c>
      <c r="AD7407">
        <v>0</v>
      </c>
      <c r="AE7407">
        <v>4108.2857711737088</v>
      </c>
    </row>
    <row r="7408" spans="1:31" x14ac:dyDescent="0.3">
      <c r="A7408">
        <v>2703234</v>
      </c>
      <c r="B7408">
        <v>1</v>
      </c>
      <c r="C7408" t="s">
        <v>81</v>
      </c>
      <c r="D7408" t="s">
        <v>123</v>
      </c>
      <c r="E7408" t="s">
        <v>145</v>
      </c>
      <c r="F7408" t="s">
        <v>20360</v>
      </c>
      <c r="G7408" t="s">
        <v>134</v>
      </c>
      <c r="H7408" t="s">
        <v>135</v>
      </c>
      <c r="I7408" t="s">
        <v>136</v>
      </c>
      <c r="J7408" t="s">
        <v>137</v>
      </c>
      <c r="K7408" t="s">
        <v>138</v>
      </c>
      <c r="L7408" t="s">
        <v>20361</v>
      </c>
      <c r="M7408" t="s">
        <v>20362</v>
      </c>
      <c r="N7408">
        <v>0.49444444399999998</v>
      </c>
      <c r="O7408">
        <v>0</v>
      </c>
      <c r="P7408">
        <v>640</v>
      </c>
      <c r="Q7408">
        <v>1</v>
      </c>
      <c r="R7408">
        <v>1</v>
      </c>
      <c r="S7408">
        <v>12</v>
      </c>
      <c r="T7408">
        <v>218</v>
      </c>
      <c r="U7408">
        <v>8</v>
      </c>
      <c r="V7408">
        <v>2</v>
      </c>
      <c r="W7408">
        <v>0</v>
      </c>
      <c r="X7408">
        <v>52.576017459845751</v>
      </c>
      <c r="Y7408">
        <v>3.2148067866926202</v>
      </c>
      <c r="Z7408">
        <v>7.1683270093796117E-2</v>
      </c>
      <c r="AA7408">
        <v>209.12626733715041</v>
      </c>
      <c r="AB7408">
        <v>87.427287018439358</v>
      </c>
      <c r="AC7408">
        <v>390.61553781572951</v>
      </c>
      <c r="AD7408">
        <v>1.8516303846197559</v>
      </c>
      <c r="AE7408">
        <v>744.88323007257122</v>
      </c>
    </row>
    <row r="7409" spans="1:31" x14ac:dyDescent="0.3">
      <c r="A7409">
        <v>2703256</v>
      </c>
      <c r="B7409">
        <v>1</v>
      </c>
      <c r="C7409" t="s">
        <v>81</v>
      </c>
      <c r="D7409" t="s">
        <v>122</v>
      </c>
      <c r="E7409" t="s">
        <v>160</v>
      </c>
      <c r="F7409" t="s">
        <v>20363</v>
      </c>
      <c r="G7409" t="s">
        <v>134</v>
      </c>
      <c r="H7409" t="s">
        <v>135</v>
      </c>
      <c r="I7409" t="s">
        <v>136</v>
      </c>
      <c r="J7409" t="s">
        <v>137</v>
      </c>
      <c r="K7409" t="s">
        <v>138</v>
      </c>
      <c r="L7409" t="s">
        <v>20364</v>
      </c>
      <c r="M7409" t="s">
        <v>20365</v>
      </c>
      <c r="N7409">
        <v>0.31916666599999999</v>
      </c>
      <c r="O7409">
        <v>1</v>
      </c>
      <c r="P7409">
        <v>14934</v>
      </c>
      <c r="Q7409">
        <v>0</v>
      </c>
      <c r="R7409">
        <v>4</v>
      </c>
      <c r="S7409">
        <v>6</v>
      </c>
      <c r="T7409">
        <v>1019</v>
      </c>
      <c r="U7409">
        <v>0</v>
      </c>
      <c r="V7409">
        <v>1</v>
      </c>
      <c r="W7409">
        <v>6.6268611384999995E-2</v>
      </c>
      <c r="X7409">
        <v>887.00895121659528</v>
      </c>
      <c r="Y7409">
        <v>0</v>
      </c>
      <c r="Z7409">
        <v>0.10613127354486934</v>
      </c>
      <c r="AA7409">
        <v>47.633011451864405</v>
      </c>
      <c r="AB7409">
        <v>248.92917552191705</v>
      </c>
      <c r="AC7409">
        <v>0</v>
      </c>
      <c r="AD7409">
        <v>1.3784221820771325</v>
      </c>
      <c r="AE7409">
        <v>1185.1219602573838</v>
      </c>
    </row>
    <row r="7410" spans="1:31" x14ac:dyDescent="0.3">
      <c r="A7410">
        <v>2704961</v>
      </c>
      <c r="B7410">
        <v>1</v>
      </c>
      <c r="C7410" t="s">
        <v>80</v>
      </c>
      <c r="D7410" t="s">
        <v>108</v>
      </c>
      <c r="E7410" t="s">
        <v>132</v>
      </c>
      <c r="F7410" t="s">
        <v>16125</v>
      </c>
      <c r="G7410" t="s">
        <v>134</v>
      </c>
      <c r="H7410" t="s">
        <v>135</v>
      </c>
      <c r="I7410" t="s">
        <v>136</v>
      </c>
      <c r="J7410" t="s">
        <v>137</v>
      </c>
      <c r="K7410" t="s">
        <v>138</v>
      </c>
      <c r="L7410" t="s">
        <v>20366</v>
      </c>
      <c r="M7410" t="s">
        <v>20367</v>
      </c>
      <c r="N7410">
        <v>0.88027777699999998</v>
      </c>
      <c r="O7410">
        <v>0</v>
      </c>
      <c r="P7410">
        <v>698</v>
      </c>
      <c r="Q7410">
        <v>0</v>
      </c>
      <c r="R7410">
        <v>105</v>
      </c>
      <c r="S7410">
        <v>3</v>
      </c>
      <c r="T7410">
        <v>125</v>
      </c>
      <c r="U7410">
        <v>0</v>
      </c>
      <c r="V7410">
        <v>0</v>
      </c>
      <c r="W7410">
        <v>0</v>
      </c>
      <c r="X7410">
        <v>83.322219844894249</v>
      </c>
      <c r="Y7410">
        <v>0</v>
      </c>
      <c r="Z7410">
        <v>35.853140983317935</v>
      </c>
      <c r="AA7410">
        <v>6.5599066335945553</v>
      </c>
      <c r="AB7410">
        <v>74.175988445726105</v>
      </c>
      <c r="AC7410">
        <v>0</v>
      </c>
      <c r="AD7410">
        <v>0</v>
      </c>
      <c r="AE7410">
        <v>199.91125590753285</v>
      </c>
    </row>
    <row r="7411" spans="1:31" x14ac:dyDescent="0.3">
      <c r="A7411">
        <v>2697630</v>
      </c>
      <c r="B7411">
        <v>1</v>
      </c>
      <c r="C7411" t="s">
        <v>80</v>
      </c>
      <c r="D7411" t="s">
        <v>93</v>
      </c>
      <c r="E7411" t="s">
        <v>160</v>
      </c>
      <c r="F7411" t="s">
        <v>20368</v>
      </c>
      <c r="G7411" t="s">
        <v>134</v>
      </c>
      <c r="H7411" t="s">
        <v>135</v>
      </c>
      <c r="I7411" t="s">
        <v>136</v>
      </c>
      <c r="J7411" t="s">
        <v>137</v>
      </c>
      <c r="K7411" t="s">
        <v>138</v>
      </c>
      <c r="L7411" t="s">
        <v>20369</v>
      </c>
      <c r="M7411" t="s">
        <v>20370</v>
      </c>
      <c r="N7411">
        <v>0.14944444400000001</v>
      </c>
      <c r="O7411">
        <v>0</v>
      </c>
      <c r="P7411">
        <v>3656</v>
      </c>
      <c r="Q7411">
        <v>3</v>
      </c>
      <c r="R7411">
        <v>1</v>
      </c>
      <c r="S7411">
        <v>1</v>
      </c>
      <c r="T7411">
        <v>121</v>
      </c>
      <c r="U7411">
        <v>1</v>
      </c>
      <c r="V7411">
        <v>0</v>
      </c>
      <c r="W7411">
        <v>0</v>
      </c>
      <c r="X7411">
        <v>87.14156740483979</v>
      </c>
      <c r="Y7411">
        <v>4.1192415460305734</v>
      </c>
      <c r="Z7411">
        <v>1.6423612997484127</v>
      </c>
      <c r="AA7411">
        <v>3.5420841464520323</v>
      </c>
      <c r="AB7411">
        <v>13.623655342579786</v>
      </c>
      <c r="AC7411">
        <v>1.5755408326200535</v>
      </c>
      <c r="AD7411">
        <v>0</v>
      </c>
      <c r="AE7411">
        <v>111.64445057227064</v>
      </c>
    </row>
    <row r="7412" spans="1:31" x14ac:dyDescent="0.3">
      <c r="A7412">
        <v>2698179</v>
      </c>
      <c r="B7412">
        <v>1</v>
      </c>
      <c r="C7412" t="s">
        <v>80</v>
      </c>
      <c r="D7412" t="s">
        <v>97</v>
      </c>
      <c r="E7412" t="s">
        <v>160</v>
      </c>
      <c r="F7412" t="s">
        <v>1081</v>
      </c>
      <c r="G7412" t="s">
        <v>409</v>
      </c>
      <c r="H7412" t="s">
        <v>135</v>
      </c>
      <c r="I7412" t="s">
        <v>136</v>
      </c>
      <c r="J7412" t="s">
        <v>137</v>
      </c>
      <c r="K7412" t="s">
        <v>138</v>
      </c>
      <c r="L7412" t="s">
        <v>20371</v>
      </c>
      <c r="M7412" t="s">
        <v>20372</v>
      </c>
      <c r="N7412">
        <v>0.60055555500000002</v>
      </c>
      <c r="O7412">
        <v>8</v>
      </c>
      <c r="P7412">
        <v>827</v>
      </c>
      <c r="Q7412">
        <v>10</v>
      </c>
      <c r="R7412">
        <v>361</v>
      </c>
      <c r="S7412">
        <v>15</v>
      </c>
      <c r="T7412">
        <v>197</v>
      </c>
      <c r="U7412">
        <v>1</v>
      </c>
      <c r="V7412">
        <v>2</v>
      </c>
      <c r="W7412">
        <v>53.216102650247997</v>
      </c>
      <c r="X7412">
        <v>161.63450681773867</v>
      </c>
      <c r="Y7412">
        <v>19.715718518967968</v>
      </c>
      <c r="Z7412">
        <v>96.137355690613717</v>
      </c>
      <c r="AA7412">
        <v>51.483995765852235</v>
      </c>
      <c r="AB7412">
        <v>99.623515934784734</v>
      </c>
      <c r="AC7412">
        <v>12.906837065723579</v>
      </c>
      <c r="AD7412">
        <v>2.0019849718245624</v>
      </c>
      <c r="AE7412">
        <v>496.72001741575349</v>
      </c>
    </row>
    <row r="7413" spans="1:31" x14ac:dyDescent="0.3">
      <c r="A7413">
        <v>2698196</v>
      </c>
      <c r="B7413">
        <v>1</v>
      </c>
      <c r="C7413" t="s">
        <v>80</v>
      </c>
      <c r="D7413" t="s">
        <v>83</v>
      </c>
      <c r="E7413" t="s">
        <v>141</v>
      </c>
      <c r="F7413" t="s">
        <v>20373</v>
      </c>
      <c r="G7413" t="s">
        <v>134</v>
      </c>
      <c r="H7413" t="s">
        <v>135</v>
      </c>
      <c r="I7413" t="s">
        <v>136</v>
      </c>
      <c r="J7413" t="s">
        <v>137</v>
      </c>
      <c r="K7413" t="s">
        <v>138</v>
      </c>
      <c r="L7413" t="s">
        <v>316</v>
      </c>
      <c r="M7413" t="s">
        <v>20374</v>
      </c>
      <c r="N7413">
        <v>0.57583333299999995</v>
      </c>
      <c r="O7413">
        <v>0</v>
      </c>
      <c r="P7413">
        <v>5902</v>
      </c>
      <c r="Q7413">
        <v>0</v>
      </c>
      <c r="R7413">
        <v>0</v>
      </c>
      <c r="S7413">
        <v>0</v>
      </c>
      <c r="T7413">
        <v>218</v>
      </c>
      <c r="U7413">
        <v>0</v>
      </c>
      <c r="V7413">
        <v>0</v>
      </c>
      <c r="W7413">
        <v>0</v>
      </c>
      <c r="X7413">
        <v>521.20635075618941</v>
      </c>
      <c r="Y7413">
        <v>0</v>
      </c>
      <c r="Z7413">
        <v>0</v>
      </c>
      <c r="AA7413">
        <v>0</v>
      </c>
      <c r="AB7413">
        <v>89.822290802056912</v>
      </c>
      <c r="AC7413">
        <v>0</v>
      </c>
      <c r="AD7413">
        <v>0</v>
      </c>
      <c r="AE7413">
        <v>611.02864155824636</v>
      </c>
    </row>
    <row r="7414" spans="1:31" x14ac:dyDescent="0.3">
      <c r="A7414">
        <v>2698686</v>
      </c>
      <c r="B7414">
        <v>1</v>
      </c>
      <c r="C7414" t="s">
        <v>80</v>
      </c>
      <c r="D7414" t="s">
        <v>83</v>
      </c>
      <c r="E7414" t="s">
        <v>145</v>
      </c>
      <c r="F7414" t="s">
        <v>20375</v>
      </c>
      <c r="G7414" t="s">
        <v>165</v>
      </c>
      <c r="H7414" t="s">
        <v>135</v>
      </c>
      <c r="I7414" t="s">
        <v>136</v>
      </c>
      <c r="J7414" t="s">
        <v>137</v>
      </c>
      <c r="K7414" t="s">
        <v>166</v>
      </c>
      <c r="L7414" t="s">
        <v>20376</v>
      </c>
      <c r="M7414" t="s">
        <v>20377</v>
      </c>
      <c r="N7414">
        <v>2.6972222220000002</v>
      </c>
      <c r="O7414">
        <v>0</v>
      </c>
      <c r="P7414">
        <v>310</v>
      </c>
      <c r="Q7414">
        <v>0</v>
      </c>
      <c r="R7414">
        <v>0</v>
      </c>
      <c r="S7414">
        <v>1</v>
      </c>
      <c r="T7414">
        <v>9</v>
      </c>
      <c r="U7414">
        <v>0</v>
      </c>
      <c r="V7414">
        <v>0</v>
      </c>
      <c r="W7414">
        <v>0</v>
      </c>
      <c r="X7414">
        <v>354.57170551732202</v>
      </c>
      <c r="Y7414">
        <v>0</v>
      </c>
      <c r="Z7414">
        <v>0</v>
      </c>
      <c r="AA7414">
        <v>421.89300292974588</v>
      </c>
      <c r="AB7414">
        <v>47.839271436374077</v>
      </c>
      <c r="AC7414">
        <v>0</v>
      </c>
      <c r="AD7414">
        <v>0</v>
      </c>
      <c r="AE7414">
        <v>824.30397988344203</v>
      </c>
    </row>
    <row r="7415" spans="1:31" x14ac:dyDescent="0.3">
      <c r="A7415">
        <v>2698688</v>
      </c>
      <c r="B7415">
        <v>1</v>
      </c>
      <c r="C7415" t="s">
        <v>80</v>
      </c>
      <c r="D7415" t="s">
        <v>92</v>
      </c>
      <c r="E7415" t="s">
        <v>160</v>
      </c>
      <c r="F7415" t="s">
        <v>20378</v>
      </c>
      <c r="G7415" t="s">
        <v>165</v>
      </c>
      <c r="H7415" t="s">
        <v>135</v>
      </c>
      <c r="I7415" t="s">
        <v>136</v>
      </c>
      <c r="J7415" t="s">
        <v>137</v>
      </c>
      <c r="K7415" t="s">
        <v>166</v>
      </c>
      <c r="L7415" t="s">
        <v>20379</v>
      </c>
      <c r="M7415" t="s">
        <v>20380</v>
      </c>
      <c r="N7415">
        <v>7.5858333330000001</v>
      </c>
      <c r="O7415">
        <v>12</v>
      </c>
      <c r="P7415">
        <v>3408</v>
      </c>
      <c r="Q7415">
        <v>17</v>
      </c>
      <c r="R7415">
        <v>462</v>
      </c>
      <c r="S7415">
        <v>32</v>
      </c>
      <c r="T7415">
        <v>454</v>
      </c>
      <c r="U7415">
        <v>1</v>
      </c>
      <c r="V7415">
        <v>0</v>
      </c>
      <c r="W7415">
        <v>821.96411317199545</v>
      </c>
      <c r="X7415">
        <v>6652.6246143384869</v>
      </c>
      <c r="Y7415">
        <v>507.72748594666848</v>
      </c>
      <c r="Z7415">
        <v>3092.0743675757349</v>
      </c>
      <c r="AA7415">
        <v>1370.0173231100048</v>
      </c>
      <c r="AB7415">
        <v>3856.0906154306008</v>
      </c>
      <c r="AC7415">
        <v>875.11551917862096</v>
      </c>
      <c r="AD7415">
        <v>0</v>
      </c>
      <c r="AE7415">
        <v>17175.614038752115</v>
      </c>
    </row>
    <row r="7416" spans="1:31" x14ac:dyDescent="0.3">
      <c r="A7416">
        <v>2698918</v>
      </c>
      <c r="B7416">
        <v>1</v>
      </c>
      <c r="C7416" t="s">
        <v>80</v>
      </c>
      <c r="D7416" t="s">
        <v>83</v>
      </c>
      <c r="E7416" t="s">
        <v>160</v>
      </c>
      <c r="F7416" t="s">
        <v>20381</v>
      </c>
      <c r="G7416" t="s">
        <v>165</v>
      </c>
      <c r="H7416" t="s">
        <v>135</v>
      </c>
      <c r="I7416" t="s">
        <v>136</v>
      </c>
      <c r="J7416" t="s">
        <v>137</v>
      </c>
      <c r="K7416" t="s">
        <v>166</v>
      </c>
      <c r="L7416" t="s">
        <v>20382</v>
      </c>
      <c r="M7416" t="s">
        <v>20383</v>
      </c>
      <c r="N7416">
        <v>2.4125000000000001</v>
      </c>
      <c r="O7416">
        <v>1</v>
      </c>
      <c r="P7416">
        <v>1995</v>
      </c>
      <c r="Q7416">
        <v>0</v>
      </c>
      <c r="R7416">
        <v>0</v>
      </c>
      <c r="S7416">
        <v>18</v>
      </c>
      <c r="T7416">
        <v>150</v>
      </c>
      <c r="U7416">
        <v>3</v>
      </c>
      <c r="V7416">
        <v>0</v>
      </c>
      <c r="W7416">
        <v>9.9313848757198802</v>
      </c>
      <c r="X7416">
        <v>872.99897299937754</v>
      </c>
      <c r="Y7416">
        <v>0</v>
      </c>
      <c r="Z7416">
        <v>0</v>
      </c>
      <c r="AA7416">
        <v>360.6745164143565</v>
      </c>
      <c r="AB7416">
        <v>331.71277135311351</v>
      </c>
      <c r="AC7416">
        <v>11.588634889251765</v>
      </c>
      <c r="AD7416">
        <v>0</v>
      </c>
      <c r="AE7416">
        <v>1586.9062805318194</v>
      </c>
    </row>
    <row r="7417" spans="1:31" x14ac:dyDescent="0.3">
      <c r="A7417">
        <v>2698932</v>
      </c>
      <c r="B7417">
        <v>1</v>
      </c>
      <c r="C7417" t="s">
        <v>80</v>
      </c>
      <c r="D7417" t="s">
        <v>82</v>
      </c>
      <c r="E7417" t="s">
        <v>141</v>
      </c>
      <c r="F7417" t="s">
        <v>20384</v>
      </c>
      <c r="G7417" t="s">
        <v>147</v>
      </c>
      <c r="H7417" t="s">
        <v>135</v>
      </c>
      <c r="I7417" t="s">
        <v>136</v>
      </c>
      <c r="J7417" t="s">
        <v>3</v>
      </c>
      <c r="K7417" t="s">
        <v>138</v>
      </c>
      <c r="L7417" t="s">
        <v>13844</v>
      </c>
      <c r="M7417" t="s">
        <v>16298</v>
      </c>
      <c r="N7417">
        <v>0.53472222199999997</v>
      </c>
      <c r="O7417">
        <v>0</v>
      </c>
      <c r="P7417">
        <v>17</v>
      </c>
      <c r="Q7417">
        <v>0</v>
      </c>
      <c r="R7417">
        <v>0</v>
      </c>
      <c r="S7417">
        <v>3</v>
      </c>
      <c r="T7417">
        <v>782</v>
      </c>
      <c r="U7417">
        <v>0</v>
      </c>
      <c r="V7417">
        <v>12</v>
      </c>
      <c r="W7417">
        <v>0</v>
      </c>
      <c r="X7417">
        <v>1.5368244204387316</v>
      </c>
      <c r="Y7417">
        <v>0</v>
      </c>
      <c r="Z7417">
        <v>0</v>
      </c>
      <c r="AA7417">
        <v>667.52957533030633</v>
      </c>
      <c r="AB7417">
        <v>519.97906011204327</v>
      </c>
      <c r="AC7417">
        <v>0</v>
      </c>
      <c r="AD7417">
        <v>83.099442131890669</v>
      </c>
      <c r="AE7417">
        <v>1272.144901994679</v>
      </c>
    </row>
    <row r="7418" spans="1:31" x14ac:dyDescent="0.3">
      <c r="A7418">
        <v>2699082</v>
      </c>
      <c r="B7418">
        <v>1</v>
      </c>
      <c r="C7418" t="s">
        <v>80</v>
      </c>
      <c r="D7418" t="s">
        <v>96</v>
      </c>
      <c r="E7418" t="s">
        <v>160</v>
      </c>
      <c r="F7418" t="s">
        <v>16180</v>
      </c>
      <c r="G7418" t="s">
        <v>134</v>
      </c>
      <c r="H7418" t="s">
        <v>135</v>
      </c>
      <c r="I7418" t="s">
        <v>136</v>
      </c>
      <c r="J7418" t="s">
        <v>137</v>
      </c>
      <c r="K7418" t="s">
        <v>138</v>
      </c>
      <c r="L7418" t="s">
        <v>20385</v>
      </c>
      <c r="M7418" t="s">
        <v>20386</v>
      </c>
      <c r="N7418">
        <v>7.6666665999999994E-2</v>
      </c>
      <c r="O7418">
        <v>0</v>
      </c>
      <c r="P7418">
        <v>1887</v>
      </c>
      <c r="Q7418">
        <v>2</v>
      </c>
      <c r="R7418">
        <v>65</v>
      </c>
      <c r="S7418">
        <v>3</v>
      </c>
      <c r="T7418">
        <v>306</v>
      </c>
      <c r="U7418">
        <v>0</v>
      </c>
      <c r="V7418">
        <v>0</v>
      </c>
      <c r="W7418">
        <v>0</v>
      </c>
      <c r="X7418">
        <v>44.192624156044239</v>
      </c>
      <c r="Y7418">
        <v>2.5226189838051996</v>
      </c>
      <c r="Z7418">
        <v>3.5604156535836151</v>
      </c>
      <c r="AA7418">
        <v>4.6476366058258431</v>
      </c>
      <c r="AB7418">
        <v>40.805170025538743</v>
      </c>
      <c r="AC7418">
        <v>0</v>
      </c>
      <c r="AD7418">
        <v>0</v>
      </c>
      <c r="AE7418">
        <v>95.728465424797648</v>
      </c>
    </row>
    <row r="7419" spans="1:31" x14ac:dyDescent="0.3">
      <c r="A7419">
        <v>2699328</v>
      </c>
      <c r="B7419">
        <v>1</v>
      </c>
      <c r="C7419" t="s">
        <v>80</v>
      </c>
      <c r="D7419" t="s">
        <v>84</v>
      </c>
      <c r="E7419" t="s">
        <v>141</v>
      </c>
      <c r="F7419" t="s">
        <v>20387</v>
      </c>
      <c r="G7419" t="s">
        <v>147</v>
      </c>
      <c r="H7419" t="s">
        <v>135</v>
      </c>
      <c r="I7419" t="s">
        <v>136</v>
      </c>
      <c r="J7419" t="s">
        <v>3</v>
      </c>
      <c r="K7419" t="s">
        <v>138</v>
      </c>
      <c r="L7419" t="s">
        <v>20388</v>
      </c>
      <c r="M7419" t="s">
        <v>20389</v>
      </c>
      <c r="N7419">
        <v>0.72277777700000001</v>
      </c>
      <c r="O7419">
        <v>0</v>
      </c>
      <c r="P7419">
        <v>5968</v>
      </c>
      <c r="Q7419">
        <v>0</v>
      </c>
      <c r="R7419">
        <v>0</v>
      </c>
      <c r="S7419">
        <v>4</v>
      </c>
      <c r="T7419">
        <v>485</v>
      </c>
      <c r="U7419">
        <v>0</v>
      </c>
      <c r="V7419">
        <v>0</v>
      </c>
      <c r="W7419">
        <v>0</v>
      </c>
      <c r="X7419">
        <v>629.65885743969045</v>
      </c>
      <c r="Y7419">
        <v>0</v>
      </c>
      <c r="Z7419">
        <v>0</v>
      </c>
      <c r="AA7419">
        <v>238.2046750558066</v>
      </c>
      <c r="AB7419">
        <v>219.92407007165866</v>
      </c>
      <c r="AC7419">
        <v>0</v>
      </c>
      <c r="AD7419">
        <v>0</v>
      </c>
      <c r="AE7419">
        <v>1087.7876025671558</v>
      </c>
    </row>
    <row r="7420" spans="1:31" x14ac:dyDescent="0.3">
      <c r="A7420">
        <v>2699534</v>
      </c>
      <c r="B7420">
        <v>1</v>
      </c>
      <c r="C7420" t="s">
        <v>80</v>
      </c>
      <c r="D7420" t="s">
        <v>93</v>
      </c>
      <c r="E7420" t="s">
        <v>160</v>
      </c>
      <c r="F7420" t="s">
        <v>12942</v>
      </c>
      <c r="G7420" t="s">
        <v>346</v>
      </c>
      <c r="H7420" t="s">
        <v>135</v>
      </c>
      <c r="I7420" t="s">
        <v>136</v>
      </c>
      <c r="J7420" t="s">
        <v>137</v>
      </c>
      <c r="K7420" t="s">
        <v>166</v>
      </c>
      <c r="L7420" t="s">
        <v>20390</v>
      </c>
      <c r="M7420" t="s">
        <v>19039</v>
      </c>
      <c r="N7420">
        <v>7.2483333329999997</v>
      </c>
      <c r="O7420">
        <v>0</v>
      </c>
      <c r="P7420">
        <v>124</v>
      </c>
      <c r="Q7420">
        <v>15</v>
      </c>
      <c r="R7420">
        <v>17</v>
      </c>
      <c r="S7420">
        <v>2</v>
      </c>
      <c r="T7420">
        <v>59</v>
      </c>
      <c r="U7420">
        <v>1</v>
      </c>
      <c r="V7420">
        <v>0</v>
      </c>
      <c r="W7420">
        <v>0</v>
      </c>
      <c r="X7420">
        <v>141.24387231335041</v>
      </c>
      <c r="Y7420">
        <v>454.85850885974145</v>
      </c>
      <c r="Z7420">
        <v>178.15559575120295</v>
      </c>
      <c r="AA7420">
        <v>80.674853712924275</v>
      </c>
      <c r="AB7420">
        <v>411.51894464553487</v>
      </c>
      <c r="AC7420">
        <v>0</v>
      </c>
      <c r="AD7420">
        <v>0</v>
      </c>
      <c r="AE7420">
        <v>1266.4517752827539</v>
      </c>
    </row>
    <row r="7421" spans="1:31" x14ac:dyDescent="0.3">
      <c r="A7421">
        <v>2699857</v>
      </c>
      <c r="B7421">
        <v>1</v>
      </c>
      <c r="C7421" t="s">
        <v>81</v>
      </c>
      <c r="D7421" t="s">
        <v>112</v>
      </c>
      <c r="E7421" t="s">
        <v>145</v>
      </c>
      <c r="F7421" t="s">
        <v>19262</v>
      </c>
      <c r="G7421" t="s">
        <v>232</v>
      </c>
      <c r="H7421" t="s">
        <v>135</v>
      </c>
      <c r="I7421" t="s">
        <v>136</v>
      </c>
      <c r="J7421" t="s">
        <v>137</v>
      </c>
      <c r="K7421" t="s">
        <v>138</v>
      </c>
      <c r="L7421" t="s">
        <v>20391</v>
      </c>
      <c r="M7421" t="s">
        <v>20392</v>
      </c>
      <c r="N7421">
        <v>1.493055555</v>
      </c>
      <c r="O7421">
        <v>0</v>
      </c>
      <c r="P7421">
        <v>204</v>
      </c>
      <c r="Q7421">
        <v>0</v>
      </c>
      <c r="R7421">
        <v>13</v>
      </c>
      <c r="S7421">
        <v>0</v>
      </c>
      <c r="T7421">
        <v>5</v>
      </c>
      <c r="U7421">
        <v>0</v>
      </c>
      <c r="V7421">
        <v>0</v>
      </c>
      <c r="W7421">
        <v>0</v>
      </c>
      <c r="X7421">
        <v>21.158877976766014</v>
      </c>
      <c r="Y7421">
        <v>0</v>
      </c>
      <c r="Z7421">
        <v>1.8285026612305555</v>
      </c>
      <c r="AA7421">
        <v>0</v>
      </c>
      <c r="AB7421">
        <v>0.11440550408902919</v>
      </c>
      <c r="AC7421">
        <v>0</v>
      </c>
      <c r="AD7421">
        <v>0</v>
      </c>
      <c r="AE7421">
        <v>23.101786142085597</v>
      </c>
    </row>
    <row r="7422" spans="1:31" x14ac:dyDescent="0.3">
      <c r="A7422">
        <v>2699926</v>
      </c>
      <c r="B7422">
        <v>1</v>
      </c>
      <c r="C7422" t="s">
        <v>80</v>
      </c>
      <c r="D7422" t="s">
        <v>107</v>
      </c>
      <c r="E7422" t="s">
        <v>132</v>
      </c>
      <c r="F7422" t="s">
        <v>20393</v>
      </c>
      <c r="G7422" t="s">
        <v>134</v>
      </c>
      <c r="H7422" t="s">
        <v>135</v>
      </c>
      <c r="I7422" t="s">
        <v>136</v>
      </c>
      <c r="J7422" t="s">
        <v>137</v>
      </c>
      <c r="K7422" t="s">
        <v>138</v>
      </c>
      <c r="L7422" t="s">
        <v>20394</v>
      </c>
      <c r="M7422" t="s">
        <v>20395</v>
      </c>
      <c r="N7422">
        <v>0.44444444399999999</v>
      </c>
      <c r="O7422">
        <v>0</v>
      </c>
      <c r="P7422">
        <v>92</v>
      </c>
      <c r="Q7422">
        <v>0</v>
      </c>
      <c r="R7422">
        <v>6</v>
      </c>
      <c r="S7422">
        <v>0</v>
      </c>
      <c r="T7422">
        <v>5</v>
      </c>
      <c r="U7422">
        <v>0</v>
      </c>
      <c r="V7422">
        <v>0</v>
      </c>
      <c r="W7422">
        <v>0</v>
      </c>
      <c r="X7422">
        <v>7.3698331090432019</v>
      </c>
      <c r="Y7422">
        <v>0</v>
      </c>
      <c r="Z7422">
        <v>1.477602889978133</v>
      </c>
      <c r="AA7422">
        <v>0</v>
      </c>
      <c r="AB7422">
        <v>0.1495371760816</v>
      </c>
      <c r="AC7422">
        <v>0</v>
      </c>
      <c r="AD7422">
        <v>0</v>
      </c>
      <c r="AE7422">
        <v>8.9969731751029354</v>
      </c>
    </row>
    <row r="7423" spans="1:31" x14ac:dyDescent="0.3">
      <c r="A7423">
        <v>2699930</v>
      </c>
      <c r="B7423">
        <v>1</v>
      </c>
      <c r="C7423" t="s">
        <v>80</v>
      </c>
      <c r="D7423" t="s">
        <v>86</v>
      </c>
      <c r="E7423" t="s">
        <v>244</v>
      </c>
      <c r="F7423" t="s">
        <v>20396</v>
      </c>
      <c r="G7423" t="s">
        <v>409</v>
      </c>
      <c r="H7423" t="s">
        <v>187</v>
      </c>
      <c r="I7423" t="s">
        <v>136</v>
      </c>
      <c r="J7423" t="s">
        <v>137</v>
      </c>
      <c r="K7423" t="s">
        <v>138</v>
      </c>
      <c r="L7423" t="s">
        <v>20397</v>
      </c>
      <c r="M7423" t="s">
        <v>20398</v>
      </c>
      <c r="N7423">
        <v>0.56194444399999999</v>
      </c>
      <c r="O7423">
        <v>0</v>
      </c>
      <c r="P7423">
        <v>350</v>
      </c>
      <c r="Q7423">
        <v>0</v>
      </c>
      <c r="R7423">
        <v>0</v>
      </c>
      <c r="S7423">
        <v>0</v>
      </c>
      <c r="T7423">
        <v>24</v>
      </c>
      <c r="U7423">
        <v>0</v>
      </c>
      <c r="V7423">
        <v>0</v>
      </c>
      <c r="W7423">
        <v>0</v>
      </c>
      <c r="X7423">
        <v>54.163287766223306</v>
      </c>
      <c r="Y7423">
        <v>0</v>
      </c>
      <c r="Z7423">
        <v>0</v>
      </c>
      <c r="AA7423">
        <v>0</v>
      </c>
      <c r="AB7423">
        <v>5.2062154905209033</v>
      </c>
      <c r="AC7423">
        <v>0</v>
      </c>
      <c r="AD7423">
        <v>0</v>
      </c>
      <c r="AE7423">
        <v>59.36950325674421</v>
      </c>
    </row>
    <row r="7424" spans="1:31" x14ac:dyDescent="0.3">
      <c r="A7424">
        <v>2699933</v>
      </c>
      <c r="B7424">
        <v>1</v>
      </c>
      <c r="C7424" t="s">
        <v>80</v>
      </c>
      <c r="D7424" t="s">
        <v>96</v>
      </c>
      <c r="E7424" t="s">
        <v>141</v>
      </c>
      <c r="F7424" t="s">
        <v>7924</v>
      </c>
      <c r="G7424" t="s">
        <v>134</v>
      </c>
      <c r="H7424" t="s">
        <v>135</v>
      </c>
      <c r="I7424" t="s">
        <v>136</v>
      </c>
      <c r="J7424" t="s">
        <v>137</v>
      </c>
      <c r="K7424" t="s">
        <v>138</v>
      </c>
      <c r="L7424" t="s">
        <v>20399</v>
      </c>
      <c r="M7424" t="s">
        <v>20400</v>
      </c>
      <c r="N7424">
        <v>1.2266666660000001</v>
      </c>
      <c r="O7424">
        <v>0</v>
      </c>
      <c r="P7424">
        <v>289</v>
      </c>
      <c r="Q7424">
        <v>11</v>
      </c>
      <c r="R7424">
        <v>31</v>
      </c>
      <c r="S7424">
        <v>14</v>
      </c>
      <c r="T7424">
        <v>64</v>
      </c>
      <c r="U7424">
        <v>4</v>
      </c>
      <c r="V7424">
        <v>0</v>
      </c>
      <c r="W7424">
        <v>0</v>
      </c>
      <c r="X7424">
        <v>101.29201482290841</v>
      </c>
      <c r="Y7424">
        <v>61.091733269788683</v>
      </c>
      <c r="Z7424">
        <v>14.957673950539444</v>
      </c>
      <c r="AA7424">
        <v>78.527659524125681</v>
      </c>
      <c r="AB7424">
        <v>47.182429696007134</v>
      </c>
      <c r="AC7424">
        <v>324.42768661654242</v>
      </c>
      <c r="AD7424">
        <v>0</v>
      </c>
      <c r="AE7424">
        <v>627.47919787991179</v>
      </c>
    </row>
    <row r="7425" spans="1:31" x14ac:dyDescent="0.3">
      <c r="A7425">
        <v>2700077</v>
      </c>
      <c r="B7425">
        <v>1</v>
      </c>
      <c r="C7425" t="s">
        <v>80</v>
      </c>
      <c r="D7425" t="s">
        <v>93</v>
      </c>
      <c r="E7425" t="s">
        <v>160</v>
      </c>
      <c r="F7425" t="s">
        <v>8585</v>
      </c>
      <c r="G7425" t="s">
        <v>346</v>
      </c>
      <c r="H7425" t="s">
        <v>135</v>
      </c>
      <c r="I7425" t="s">
        <v>136</v>
      </c>
      <c r="J7425" t="s">
        <v>137</v>
      </c>
      <c r="K7425" t="s">
        <v>166</v>
      </c>
      <c r="L7425" t="s">
        <v>20401</v>
      </c>
      <c r="M7425" t="s">
        <v>20402</v>
      </c>
      <c r="N7425">
        <v>6.5611111109999998</v>
      </c>
      <c r="O7425">
        <v>0</v>
      </c>
      <c r="P7425">
        <v>2486</v>
      </c>
      <c r="Q7425">
        <v>0</v>
      </c>
      <c r="R7425">
        <v>85</v>
      </c>
      <c r="S7425">
        <v>5</v>
      </c>
      <c r="T7425">
        <v>223</v>
      </c>
      <c r="U7425">
        <v>0</v>
      </c>
      <c r="V7425">
        <v>3</v>
      </c>
      <c r="W7425">
        <v>0</v>
      </c>
      <c r="X7425">
        <v>2485.3435188707113</v>
      </c>
      <c r="Y7425">
        <v>0</v>
      </c>
      <c r="Z7425">
        <v>1120.579486183452</v>
      </c>
      <c r="AA7425">
        <v>44.715995405747051</v>
      </c>
      <c r="AB7425">
        <v>1080.6805433146524</v>
      </c>
      <c r="AC7425">
        <v>0</v>
      </c>
      <c r="AD7425">
        <v>349.93780483247502</v>
      </c>
      <c r="AE7425">
        <v>5081.2573486070378</v>
      </c>
    </row>
    <row r="7426" spans="1:31" x14ac:dyDescent="0.3">
      <c r="A7426">
        <v>2700323</v>
      </c>
      <c r="B7426">
        <v>1</v>
      </c>
      <c r="C7426" t="s">
        <v>80</v>
      </c>
      <c r="D7426" t="s">
        <v>83</v>
      </c>
      <c r="E7426" t="s">
        <v>132</v>
      </c>
      <c r="F7426" t="s">
        <v>15223</v>
      </c>
      <c r="G7426" t="s">
        <v>134</v>
      </c>
      <c r="H7426" t="s">
        <v>135</v>
      </c>
      <c r="I7426" t="s">
        <v>136</v>
      </c>
      <c r="J7426" t="s">
        <v>137</v>
      </c>
      <c r="K7426" t="s">
        <v>138</v>
      </c>
      <c r="L7426" t="s">
        <v>20403</v>
      </c>
      <c r="M7426" t="s">
        <v>20404</v>
      </c>
      <c r="N7426">
        <v>0.116111111</v>
      </c>
      <c r="O7426">
        <v>0</v>
      </c>
      <c r="P7426">
        <v>1477</v>
      </c>
      <c r="Q7426">
        <v>0</v>
      </c>
      <c r="R7426">
        <v>0</v>
      </c>
      <c r="S7426">
        <v>0</v>
      </c>
      <c r="T7426">
        <v>174</v>
      </c>
      <c r="U7426">
        <v>1</v>
      </c>
      <c r="V7426">
        <v>0</v>
      </c>
      <c r="W7426">
        <v>0</v>
      </c>
      <c r="X7426">
        <v>36.731168592097596</v>
      </c>
      <c r="Y7426">
        <v>0</v>
      </c>
      <c r="Z7426">
        <v>0</v>
      </c>
      <c r="AA7426">
        <v>0</v>
      </c>
      <c r="AB7426">
        <v>12.659623795605041</v>
      </c>
      <c r="AC7426">
        <v>1.5451646691690399</v>
      </c>
      <c r="AD7426">
        <v>0</v>
      </c>
      <c r="AE7426">
        <v>50.935957056871679</v>
      </c>
    </row>
    <row r="7427" spans="1:31" x14ac:dyDescent="0.3">
      <c r="A7427">
        <v>2700341</v>
      </c>
      <c r="B7427">
        <v>1</v>
      </c>
      <c r="C7427" t="s">
        <v>80</v>
      </c>
      <c r="D7427" t="s">
        <v>89</v>
      </c>
      <c r="E7427" t="s">
        <v>160</v>
      </c>
      <c r="F7427" t="s">
        <v>10672</v>
      </c>
      <c r="G7427" t="s">
        <v>134</v>
      </c>
      <c r="H7427" t="s">
        <v>135</v>
      </c>
      <c r="I7427" t="s">
        <v>136</v>
      </c>
      <c r="J7427" t="s">
        <v>137</v>
      </c>
      <c r="K7427" t="s">
        <v>138</v>
      </c>
      <c r="L7427" t="s">
        <v>20405</v>
      </c>
      <c r="M7427" t="s">
        <v>20406</v>
      </c>
      <c r="N7427">
        <v>7.8888888000000004E-2</v>
      </c>
      <c r="O7427">
        <v>1</v>
      </c>
      <c r="P7427">
        <v>4302</v>
      </c>
      <c r="Q7427">
        <v>1</v>
      </c>
      <c r="R7427">
        <v>34</v>
      </c>
      <c r="S7427">
        <v>4</v>
      </c>
      <c r="T7427">
        <v>392</v>
      </c>
      <c r="U7427">
        <v>1</v>
      </c>
      <c r="V7427">
        <v>2</v>
      </c>
      <c r="W7427">
        <v>1.2650989527769219</v>
      </c>
      <c r="X7427">
        <v>113.34536759007354</v>
      </c>
      <c r="Y7427">
        <v>7.3988527489251679E-2</v>
      </c>
      <c r="Z7427">
        <v>1.3479546347264373</v>
      </c>
      <c r="AA7427">
        <v>1.2973702465996924</v>
      </c>
      <c r="AB7427">
        <v>52.886896913971789</v>
      </c>
      <c r="AC7427">
        <v>814.06563865981627</v>
      </c>
      <c r="AD7427">
        <v>9.7103002095672331</v>
      </c>
      <c r="AE7427">
        <v>993.9926157350211</v>
      </c>
    </row>
    <row r="7428" spans="1:31" x14ac:dyDescent="0.3">
      <c r="A7428">
        <v>2700389</v>
      </c>
      <c r="B7428">
        <v>1</v>
      </c>
      <c r="C7428" t="s">
        <v>80</v>
      </c>
      <c r="D7428" t="s">
        <v>93</v>
      </c>
      <c r="E7428" t="s">
        <v>160</v>
      </c>
      <c r="F7428" t="s">
        <v>15062</v>
      </c>
      <c r="G7428" t="s">
        <v>134</v>
      </c>
      <c r="H7428" t="s">
        <v>135</v>
      </c>
      <c r="I7428" t="s">
        <v>136</v>
      </c>
      <c r="J7428" t="s">
        <v>137</v>
      </c>
      <c r="K7428" t="s">
        <v>138</v>
      </c>
      <c r="L7428" t="s">
        <v>20407</v>
      </c>
      <c r="M7428" t="s">
        <v>20408</v>
      </c>
      <c r="N7428">
        <v>7.2777777000000002E-2</v>
      </c>
      <c r="O7428">
        <v>9</v>
      </c>
      <c r="P7428">
        <v>4694</v>
      </c>
      <c r="Q7428">
        <v>248</v>
      </c>
      <c r="R7428">
        <v>1418</v>
      </c>
      <c r="S7428">
        <v>57</v>
      </c>
      <c r="T7428">
        <v>1213</v>
      </c>
      <c r="U7428">
        <v>6</v>
      </c>
      <c r="V7428">
        <v>1</v>
      </c>
      <c r="W7428">
        <v>0.94234644059965889</v>
      </c>
      <c r="X7428">
        <v>44.873790804947525</v>
      </c>
      <c r="Y7428">
        <v>125.13333762914954</v>
      </c>
      <c r="Z7428">
        <v>157.74863565220457</v>
      </c>
      <c r="AA7428">
        <v>43.435392130951065</v>
      </c>
      <c r="AB7428">
        <v>79.100880334018726</v>
      </c>
      <c r="AC7428">
        <v>30.365477870459628</v>
      </c>
      <c r="AD7428">
        <v>0.13968145827379302</v>
      </c>
      <c r="AE7428">
        <v>481.73954232060447</v>
      </c>
    </row>
    <row r="7429" spans="1:31" x14ac:dyDescent="0.3">
      <c r="A7429">
        <v>2700631</v>
      </c>
      <c r="B7429">
        <v>1</v>
      </c>
      <c r="C7429" t="s">
        <v>80</v>
      </c>
      <c r="D7429" t="s">
        <v>94</v>
      </c>
      <c r="E7429" t="s">
        <v>160</v>
      </c>
      <c r="F7429" t="s">
        <v>20409</v>
      </c>
      <c r="G7429" t="s">
        <v>134</v>
      </c>
      <c r="H7429" t="s">
        <v>135</v>
      </c>
      <c r="I7429" t="s">
        <v>136</v>
      </c>
      <c r="J7429" t="s">
        <v>137</v>
      </c>
      <c r="K7429" t="s">
        <v>138</v>
      </c>
      <c r="L7429" t="s">
        <v>20410</v>
      </c>
      <c r="M7429" t="s">
        <v>15800</v>
      </c>
      <c r="N7429">
        <v>0.170555555</v>
      </c>
      <c r="O7429">
        <v>0</v>
      </c>
      <c r="P7429">
        <v>447</v>
      </c>
      <c r="Q7429">
        <v>17</v>
      </c>
      <c r="R7429">
        <v>249</v>
      </c>
      <c r="S7429">
        <v>5</v>
      </c>
      <c r="T7429">
        <v>80</v>
      </c>
      <c r="U7429">
        <v>0</v>
      </c>
      <c r="V7429">
        <v>0</v>
      </c>
      <c r="W7429">
        <v>0</v>
      </c>
      <c r="X7429">
        <v>9.0159786138051601</v>
      </c>
      <c r="Y7429">
        <v>1.3176139845821653</v>
      </c>
      <c r="Z7429">
        <v>6.8950738322647878</v>
      </c>
      <c r="AA7429">
        <v>3.9167605561401442</v>
      </c>
      <c r="AB7429">
        <v>4.5140897439474044</v>
      </c>
      <c r="AC7429">
        <v>0</v>
      </c>
      <c r="AD7429">
        <v>0</v>
      </c>
      <c r="AE7429">
        <v>25.659516730739661</v>
      </c>
    </row>
    <row r="7430" spans="1:31" x14ac:dyDescent="0.3">
      <c r="A7430">
        <v>2700677</v>
      </c>
      <c r="B7430">
        <v>1</v>
      </c>
      <c r="C7430" t="s">
        <v>80</v>
      </c>
      <c r="D7430" t="s">
        <v>84</v>
      </c>
      <c r="E7430" t="s">
        <v>244</v>
      </c>
      <c r="F7430" t="s">
        <v>20014</v>
      </c>
      <c r="G7430" t="s">
        <v>346</v>
      </c>
      <c r="H7430" t="s">
        <v>187</v>
      </c>
      <c r="I7430" t="s">
        <v>136</v>
      </c>
      <c r="J7430" t="s">
        <v>137</v>
      </c>
      <c r="K7430" t="s">
        <v>166</v>
      </c>
      <c r="L7430" t="s">
        <v>20411</v>
      </c>
      <c r="M7430" t="s">
        <v>20412</v>
      </c>
      <c r="N7430">
        <v>8.3119444439999999</v>
      </c>
      <c r="O7430">
        <v>0</v>
      </c>
      <c r="P7430">
        <v>401</v>
      </c>
      <c r="Q7430">
        <v>0</v>
      </c>
      <c r="R7430">
        <v>0</v>
      </c>
      <c r="S7430">
        <v>0</v>
      </c>
      <c r="T7430">
        <v>32</v>
      </c>
      <c r="U7430">
        <v>0</v>
      </c>
      <c r="V7430">
        <v>0</v>
      </c>
      <c r="W7430">
        <v>0</v>
      </c>
      <c r="X7430">
        <v>591.91498069727709</v>
      </c>
      <c r="Y7430">
        <v>0</v>
      </c>
      <c r="Z7430">
        <v>0</v>
      </c>
      <c r="AA7430">
        <v>0</v>
      </c>
      <c r="AB7430">
        <v>1024.1532867917051</v>
      </c>
      <c r="AC7430">
        <v>0</v>
      </c>
      <c r="AD7430">
        <v>0</v>
      </c>
      <c r="AE7430">
        <v>1616.0682674889822</v>
      </c>
    </row>
    <row r="7431" spans="1:31" x14ac:dyDescent="0.3">
      <c r="A7431">
        <v>2700841</v>
      </c>
      <c r="B7431">
        <v>1</v>
      </c>
      <c r="C7431" t="s">
        <v>80</v>
      </c>
      <c r="D7431" t="s">
        <v>93</v>
      </c>
      <c r="E7431" t="s">
        <v>145</v>
      </c>
      <c r="F7431" t="s">
        <v>6731</v>
      </c>
      <c r="G7431" t="s">
        <v>134</v>
      </c>
      <c r="H7431" t="s">
        <v>135</v>
      </c>
      <c r="I7431" t="s">
        <v>136</v>
      </c>
      <c r="J7431" t="s">
        <v>137</v>
      </c>
      <c r="K7431" t="s">
        <v>138</v>
      </c>
      <c r="L7431" t="s">
        <v>20413</v>
      </c>
      <c r="M7431" t="s">
        <v>20414</v>
      </c>
      <c r="N7431">
        <v>0.25638888799999998</v>
      </c>
      <c r="O7431">
        <v>0</v>
      </c>
      <c r="P7431">
        <v>1072</v>
      </c>
      <c r="Q7431">
        <v>0</v>
      </c>
      <c r="R7431">
        <v>40</v>
      </c>
      <c r="S7431">
        <v>5</v>
      </c>
      <c r="T7431">
        <v>80</v>
      </c>
      <c r="U7431">
        <v>0</v>
      </c>
      <c r="V7431">
        <v>0</v>
      </c>
      <c r="W7431">
        <v>0</v>
      </c>
      <c r="X7431">
        <v>41.614403948690168</v>
      </c>
      <c r="Y7431">
        <v>0</v>
      </c>
      <c r="Z7431">
        <v>16.193872068113915</v>
      </c>
      <c r="AA7431">
        <v>1.7918479154116493</v>
      </c>
      <c r="AB7431">
        <v>8.9900202738483586</v>
      </c>
      <c r="AC7431">
        <v>0</v>
      </c>
      <c r="AD7431">
        <v>0</v>
      </c>
      <c r="AE7431">
        <v>68.590144206064096</v>
      </c>
    </row>
    <row r="7432" spans="1:31" x14ac:dyDescent="0.3">
      <c r="A7432">
        <v>2700980</v>
      </c>
      <c r="B7432">
        <v>1</v>
      </c>
      <c r="C7432" t="s">
        <v>80</v>
      </c>
      <c r="D7432" t="s">
        <v>108</v>
      </c>
      <c r="E7432" t="s">
        <v>132</v>
      </c>
      <c r="F7432" t="s">
        <v>20415</v>
      </c>
      <c r="G7432" t="s">
        <v>134</v>
      </c>
      <c r="H7432" t="s">
        <v>135</v>
      </c>
      <c r="I7432" t="s">
        <v>136</v>
      </c>
      <c r="J7432" t="s">
        <v>137</v>
      </c>
      <c r="K7432" t="s">
        <v>138</v>
      </c>
      <c r="L7432" t="s">
        <v>20416</v>
      </c>
      <c r="M7432" t="s">
        <v>20417</v>
      </c>
      <c r="N7432">
        <v>0.53249999999999997</v>
      </c>
      <c r="O7432">
        <v>0</v>
      </c>
      <c r="P7432">
        <v>272</v>
      </c>
      <c r="Q7432">
        <v>0</v>
      </c>
      <c r="R7432">
        <v>81</v>
      </c>
      <c r="S7432">
        <v>2</v>
      </c>
      <c r="T7432">
        <v>44</v>
      </c>
      <c r="U7432">
        <v>0</v>
      </c>
      <c r="V7432">
        <v>0</v>
      </c>
      <c r="W7432">
        <v>0</v>
      </c>
      <c r="X7432">
        <v>22.007546857927437</v>
      </c>
      <c r="Y7432">
        <v>0</v>
      </c>
      <c r="Z7432">
        <v>35.251595507478193</v>
      </c>
      <c r="AA7432">
        <v>9.6410033122482321</v>
      </c>
      <c r="AB7432">
        <v>17.014861848412416</v>
      </c>
      <c r="AC7432">
        <v>0</v>
      </c>
      <c r="AD7432">
        <v>0</v>
      </c>
      <c r="AE7432">
        <v>83.91500752606629</v>
      </c>
    </row>
    <row r="7433" spans="1:31" x14ac:dyDescent="0.3">
      <c r="A7433">
        <v>2701041</v>
      </c>
      <c r="B7433">
        <v>1</v>
      </c>
      <c r="C7433" t="s">
        <v>80</v>
      </c>
      <c r="D7433" t="s">
        <v>100</v>
      </c>
      <c r="E7433" t="s">
        <v>160</v>
      </c>
      <c r="F7433" t="s">
        <v>20418</v>
      </c>
      <c r="G7433" t="s">
        <v>134</v>
      </c>
      <c r="H7433" t="s">
        <v>135</v>
      </c>
      <c r="I7433" t="s">
        <v>136</v>
      </c>
      <c r="J7433" t="s">
        <v>137</v>
      </c>
      <c r="K7433" t="s">
        <v>138</v>
      </c>
      <c r="L7433" t="s">
        <v>20419</v>
      </c>
      <c r="M7433" t="s">
        <v>20420</v>
      </c>
      <c r="N7433">
        <v>0.28111111100000002</v>
      </c>
      <c r="O7433">
        <v>0</v>
      </c>
      <c r="P7433">
        <v>771</v>
      </c>
      <c r="Q7433">
        <v>2</v>
      </c>
      <c r="R7433">
        <v>35</v>
      </c>
      <c r="S7433">
        <v>12</v>
      </c>
      <c r="T7433">
        <v>129</v>
      </c>
      <c r="U7433">
        <v>3</v>
      </c>
      <c r="V7433">
        <v>3</v>
      </c>
      <c r="W7433">
        <v>0</v>
      </c>
      <c r="X7433">
        <v>47.106274475261749</v>
      </c>
      <c r="Y7433">
        <v>0.47814223782584225</v>
      </c>
      <c r="Z7433">
        <v>7.5098652111250983</v>
      </c>
      <c r="AA7433">
        <v>20.872654850430809</v>
      </c>
      <c r="AB7433">
        <v>30.545675246822032</v>
      </c>
      <c r="AC7433">
        <v>57.216264648876937</v>
      </c>
      <c r="AD7433">
        <v>52.442260490893467</v>
      </c>
      <c r="AE7433">
        <v>216.17113716123592</v>
      </c>
    </row>
    <row r="7434" spans="1:31" x14ac:dyDescent="0.3">
      <c r="A7434">
        <v>2701159</v>
      </c>
      <c r="B7434">
        <v>1</v>
      </c>
      <c r="C7434" t="s">
        <v>80</v>
      </c>
      <c r="D7434" t="s">
        <v>83</v>
      </c>
      <c r="E7434" t="s">
        <v>145</v>
      </c>
      <c r="F7434" t="s">
        <v>17643</v>
      </c>
      <c r="G7434" t="s">
        <v>134</v>
      </c>
      <c r="H7434" t="s">
        <v>135</v>
      </c>
      <c r="I7434" t="s">
        <v>136</v>
      </c>
      <c r="J7434" t="s">
        <v>137</v>
      </c>
      <c r="K7434" t="s">
        <v>138</v>
      </c>
      <c r="L7434" t="s">
        <v>20421</v>
      </c>
      <c r="M7434" t="s">
        <v>20422</v>
      </c>
      <c r="N7434">
        <v>0.98222222199999998</v>
      </c>
      <c r="O7434">
        <v>1</v>
      </c>
      <c r="P7434">
        <v>867</v>
      </c>
      <c r="Q7434">
        <v>0</v>
      </c>
      <c r="R7434">
        <v>7</v>
      </c>
      <c r="S7434">
        <v>9</v>
      </c>
      <c r="T7434">
        <v>54</v>
      </c>
      <c r="U7434">
        <v>2</v>
      </c>
      <c r="V7434">
        <v>2</v>
      </c>
      <c r="W7434">
        <v>4.98693552290265</v>
      </c>
      <c r="X7434">
        <v>208.21733273944679</v>
      </c>
      <c r="Y7434">
        <v>0</v>
      </c>
      <c r="Z7434">
        <v>11.46103320789172</v>
      </c>
      <c r="AA7434">
        <v>79.057971234955858</v>
      </c>
      <c r="AB7434">
        <v>77.066883727664759</v>
      </c>
      <c r="AC7434">
        <v>41.771147486612648</v>
      </c>
      <c r="AD7434">
        <v>22.101026730374873</v>
      </c>
      <c r="AE7434">
        <v>444.66233064984931</v>
      </c>
    </row>
    <row r="7435" spans="1:31" x14ac:dyDescent="0.3">
      <c r="A7435">
        <v>2701165</v>
      </c>
      <c r="B7435">
        <v>1</v>
      </c>
      <c r="C7435" t="s">
        <v>80</v>
      </c>
      <c r="D7435" t="s">
        <v>106</v>
      </c>
      <c r="E7435" t="s">
        <v>244</v>
      </c>
      <c r="F7435" t="s">
        <v>20423</v>
      </c>
      <c r="G7435" t="s">
        <v>409</v>
      </c>
      <c r="H7435" t="s">
        <v>187</v>
      </c>
      <c r="I7435" t="s">
        <v>136</v>
      </c>
      <c r="J7435" t="s">
        <v>137</v>
      </c>
      <c r="K7435" t="s">
        <v>138</v>
      </c>
      <c r="L7435" t="s">
        <v>11463</v>
      </c>
      <c r="M7435" t="s">
        <v>20424</v>
      </c>
      <c r="N7435">
        <v>0.42944444399999998</v>
      </c>
      <c r="O7435">
        <v>0</v>
      </c>
      <c r="P7435">
        <v>388</v>
      </c>
      <c r="Q7435">
        <v>0</v>
      </c>
      <c r="R7435">
        <v>0</v>
      </c>
      <c r="S7435">
        <v>0</v>
      </c>
      <c r="T7435">
        <v>19</v>
      </c>
      <c r="U7435">
        <v>0</v>
      </c>
      <c r="V7435">
        <v>0</v>
      </c>
      <c r="W7435">
        <v>0</v>
      </c>
      <c r="X7435">
        <v>25.172401981903786</v>
      </c>
      <c r="Y7435">
        <v>0</v>
      </c>
      <c r="Z7435">
        <v>0</v>
      </c>
      <c r="AA7435">
        <v>0</v>
      </c>
      <c r="AB7435">
        <v>6.8910972656273648</v>
      </c>
      <c r="AC7435">
        <v>0</v>
      </c>
      <c r="AD7435">
        <v>0</v>
      </c>
      <c r="AE7435">
        <v>32.063499247531148</v>
      </c>
    </row>
    <row r="7436" spans="1:31" x14ac:dyDescent="0.3">
      <c r="A7436">
        <v>2701214</v>
      </c>
      <c r="B7436">
        <v>1</v>
      </c>
      <c r="C7436" t="s">
        <v>80</v>
      </c>
      <c r="D7436" t="s">
        <v>90</v>
      </c>
      <c r="E7436" t="s">
        <v>141</v>
      </c>
      <c r="F7436" t="s">
        <v>20425</v>
      </c>
      <c r="G7436" t="s">
        <v>147</v>
      </c>
      <c r="H7436" t="s">
        <v>135</v>
      </c>
      <c r="I7436" t="s">
        <v>136</v>
      </c>
      <c r="J7436" t="s">
        <v>3</v>
      </c>
      <c r="K7436" t="s">
        <v>138</v>
      </c>
      <c r="L7436" t="s">
        <v>20426</v>
      </c>
      <c r="M7436" t="s">
        <v>16135</v>
      </c>
      <c r="N7436">
        <v>0.93888888800000003</v>
      </c>
      <c r="O7436">
        <v>1</v>
      </c>
      <c r="P7436">
        <v>4033</v>
      </c>
      <c r="Q7436">
        <v>0</v>
      </c>
      <c r="R7436">
        <v>0</v>
      </c>
      <c r="S7436">
        <v>15</v>
      </c>
      <c r="T7436">
        <v>386</v>
      </c>
      <c r="U7436">
        <v>1</v>
      </c>
      <c r="V7436">
        <v>0</v>
      </c>
      <c r="W7436">
        <v>0.44032717559277157</v>
      </c>
      <c r="X7436">
        <v>761.40854597224063</v>
      </c>
      <c r="Y7436">
        <v>0</v>
      </c>
      <c r="Z7436">
        <v>0</v>
      </c>
      <c r="AA7436">
        <v>431.48058401585661</v>
      </c>
      <c r="AB7436">
        <v>502.70309251050304</v>
      </c>
      <c r="AC7436">
        <v>0</v>
      </c>
      <c r="AD7436">
        <v>0</v>
      </c>
      <c r="AE7436">
        <v>1696.032549674193</v>
      </c>
    </row>
    <row r="7437" spans="1:31" x14ac:dyDescent="0.3">
      <c r="A7437">
        <v>2701260</v>
      </c>
      <c r="B7437">
        <v>1</v>
      </c>
      <c r="C7437" t="s">
        <v>81</v>
      </c>
      <c r="D7437" t="s">
        <v>121</v>
      </c>
      <c r="E7437" t="s">
        <v>132</v>
      </c>
      <c r="F7437" t="s">
        <v>4868</v>
      </c>
      <c r="G7437" t="s">
        <v>134</v>
      </c>
      <c r="H7437" t="s">
        <v>135</v>
      </c>
      <c r="I7437" t="s">
        <v>136</v>
      </c>
      <c r="J7437" t="s">
        <v>137</v>
      </c>
      <c r="K7437" t="s">
        <v>138</v>
      </c>
      <c r="L7437" t="s">
        <v>20427</v>
      </c>
      <c r="M7437" t="s">
        <v>20428</v>
      </c>
      <c r="N7437">
        <v>0.25416666599999999</v>
      </c>
      <c r="O7437">
        <v>3</v>
      </c>
      <c r="P7437">
        <v>294</v>
      </c>
      <c r="Q7437">
        <v>4</v>
      </c>
      <c r="R7437">
        <v>37</v>
      </c>
      <c r="S7437">
        <v>3</v>
      </c>
      <c r="T7437">
        <v>15</v>
      </c>
      <c r="U7437">
        <v>0</v>
      </c>
      <c r="V7437">
        <v>0</v>
      </c>
      <c r="W7437">
        <v>3.2975289069950455</v>
      </c>
      <c r="X7437">
        <v>11.422370907710668</v>
      </c>
      <c r="Y7437">
        <v>4.1649387139451663</v>
      </c>
      <c r="Z7437">
        <v>5.19401038490129</v>
      </c>
      <c r="AA7437">
        <v>5.8318659055543733</v>
      </c>
      <c r="AB7437">
        <v>2.9783952364906803</v>
      </c>
      <c r="AC7437">
        <v>0</v>
      </c>
      <c r="AD7437">
        <v>0</v>
      </c>
      <c r="AE7437">
        <v>32.889110055597229</v>
      </c>
    </row>
    <row r="7438" spans="1:31" x14ac:dyDescent="0.3">
      <c r="A7438">
        <v>2701363</v>
      </c>
      <c r="B7438">
        <v>1</v>
      </c>
      <c r="C7438" t="s">
        <v>80</v>
      </c>
      <c r="D7438" t="s">
        <v>100</v>
      </c>
      <c r="E7438" t="s">
        <v>160</v>
      </c>
      <c r="F7438" t="s">
        <v>9050</v>
      </c>
      <c r="G7438" t="s">
        <v>176</v>
      </c>
      <c r="H7438" t="s">
        <v>135</v>
      </c>
      <c r="I7438" t="s">
        <v>136</v>
      </c>
      <c r="J7438" t="s">
        <v>137</v>
      </c>
      <c r="K7438" t="s">
        <v>138</v>
      </c>
      <c r="L7438" t="s">
        <v>20429</v>
      </c>
      <c r="M7438" t="s">
        <v>20430</v>
      </c>
      <c r="N7438">
        <v>1.040277777</v>
      </c>
      <c r="O7438">
        <v>8</v>
      </c>
      <c r="P7438">
        <v>1096</v>
      </c>
      <c r="Q7438">
        <v>25</v>
      </c>
      <c r="R7438">
        <v>384</v>
      </c>
      <c r="S7438">
        <v>12</v>
      </c>
      <c r="T7438">
        <v>219</v>
      </c>
      <c r="U7438">
        <v>3</v>
      </c>
      <c r="V7438">
        <v>0</v>
      </c>
      <c r="W7438">
        <v>3.8037857505738937</v>
      </c>
      <c r="X7438">
        <v>227.62597054948569</v>
      </c>
      <c r="Y7438">
        <v>7.9358560611096385</v>
      </c>
      <c r="Z7438">
        <v>88.708679799416231</v>
      </c>
      <c r="AA7438">
        <v>66.128683599796659</v>
      </c>
      <c r="AB7438">
        <v>102.17124065835161</v>
      </c>
      <c r="AC7438">
        <v>163.25084030071656</v>
      </c>
      <c r="AD7438">
        <v>0</v>
      </c>
      <c r="AE7438">
        <v>659.6250567194503</v>
      </c>
    </row>
    <row r="7439" spans="1:31" x14ac:dyDescent="0.3">
      <c r="A7439">
        <v>2701427</v>
      </c>
      <c r="B7439">
        <v>1</v>
      </c>
      <c r="C7439" t="s">
        <v>80</v>
      </c>
      <c r="D7439" t="s">
        <v>97</v>
      </c>
      <c r="E7439" t="s">
        <v>160</v>
      </c>
      <c r="F7439" t="s">
        <v>7619</v>
      </c>
      <c r="G7439" t="s">
        <v>134</v>
      </c>
      <c r="H7439" t="s">
        <v>135</v>
      </c>
      <c r="I7439" t="s">
        <v>136</v>
      </c>
      <c r="J7439" t="s">
        <v>137</v>
      </c>
      <c r="K7439" t="s">
        <v>138</v>
      </c>
      <c r="L7439" t="s">
        <v>20431</v>
      </c>
      <c r="M7439" t="s">
        <v>20432</v>
      </c>
      <c r="N7439">
        <v>2.0497222220000002</v>
      </c>
      <c r="O7439">
        <v>2</v>
      </c>
      <c r="P7439">
        <v>995</v>
      </c>
      <c r="Q7439">
        <v>1</v>
      </c>
      <c r="R7439">
        <v>32</v>
      </c>
      <c r="S7439">
        <v>5</v>
      </c>
      <c r="T7439">
        <v>71</v>
      </c>
      <c r="U7439">
        <v>0</v>
      </c>
      <c r="V7439">
        <v>0</v>
      </c>
      <c r="W7439">
        <v>33.982444453137695</v>
      </c>
      <c r="X7439">
        <v>293.418137908993</v>
      </c>
      <c r="Y7439">
        <v>0.22729419726090144</v>
      </c>
      <c r="Z7439">
        <v>13.094455496194255</v>
      </c>
      <c r="AA7439">
        <v>15.660600123883771</v>
      </c>
      <c r="AB7439">
        <v>154.75267693465395</v>
      </c>
      <c r="AC7439">
        <v>0</v>
      </c>
      <c r="AD7439">
        <v>0</v>
      </c>
      <c r="AE7439">
        <v>511.13560911412361</v>
      </c>
    </row>
    <row r="7440" spans="1:31" x14ac:dyDescent="0.3">
      <c r="A7440">
        <v>2702312</v>
      </c>
      <c r="B7440">
        <v>1</v>
      </c>
      <c r="C7440" t="s">
        <v>81</v>
      </c>
      <c r="D7440" t="s">
        <v>127</v>
      </c>
      <c r="E7440" t="s">
        <v>132</v>
      </c>
      <c r="F7440" t="s">
        <v>3119</v>
      </c>
      <c r="G7440" t="s">
        <v>134</v>
      </c>
      <c r="H7440" t="s">
        <v>135</v>
      </c>
      <c r="I7440" t="s">
        <v>136</v>
      </c>
      <c r="J7440" t="s">
        <v>137</v>
      </c>
      <c r="K7440" t="s">
        <v>138</v>
      </c>
      <c r="L7440" t="s">
        <v>20433</v>
      </c>
      <c r="M7440" t="s">
        <v>20434</v>
      </c>
      <c r="N7440">
        <v>1.3344444440000001</v>
      </c>
      <c r="O7440">
        <v>2</v>
      </c>
      <c r="P7440">
        <v>1214</v>
      </c>
      <c r="Q7440">
        <v>105</v>
      </c>
      <c r="R7440">
        <v>158</v>
      </c>
      <c r="S7440">
        <v>8</v>
      </c>
      <c r="T7440">
        <v>147</v>
      </c>
      <c r="U7440">
        <v>4</v>
      </c>
      <c r="V7440">
        <v>0</v>
      </c>
      <c r="W7440">
        <v>0.71347215759013338</v>
      </c>
      <c r="X7440">
        <v>266.86029197981969</v>
      </c>
      <c r="Y7440">
        <v>257.24091431196507</v>
      </c>
      <c r="Z7440">
        <v>99.595461473099078</v>
      </c>
      <c r="AA7440">
        <v>45.835832087662538</v>
      </c>
      <c r="AB7440">
        <v>78.188258188296317</v>
      </c>
      <c r="AC7440">
        <v>853.14350966565382</v>
      </c>
      <c r="AD7440">
        <v>0</v>
      </c>
      <c r="AE7440">
        <v>1601.5777398640867</v>
      </c>
    </row>
    <row r="7441" spans="1:31" x14ac:dyDescent="0.3">
      <c r="A7441">
        <v>2702944</v>
      </c>
      <c r="B7441">
        <v>1</v>
      </c>
      <c r="C7441" t="s">
        <v>81</v>
      </c>
      <c r="D7441" t="s">
        <v>123</v>
      </c>
      <c r="E7441" t="s">
        <v>160</v>
      </c>
      <c r="F7441" t="s">
        <v>14209</v>
      </c>
      <c r="G7441" t="s">
        <v>134</v>
      </c>
      <c r="H7441" t="s">
        <v>135</v>
      </c>
      <c r="I7441" t="s">
        <v>136</v>
      </c>
      <c r="J7441" t="s">
        <v>137</v>
      </c>
      <c r="K7441" t="s">
        <v>138</v>
      </c>
      <c r="L7441" t="s">
        <v>20435</v>
      </c>
      <c r="M7441" t="s">
        <v>20436</v>
      </c>
      <c r="N7441">
        <v>1.0519444440000001</v>
      </c>
      <c r="O7441">
        <v>0</v>
      </c>
      <c r="P7441">
        <v>2711</v>
      </c>
      <c r="Q7441">
        <v>0</v>
      </c>
      <c r="R7441">
        <v>2</v>
      </c>
      <c r="S7441">
        <v>1</v>
      </c>
      <c r="T7441">
        <v>436</v>
      </c>
      <c r="U7441">
        <v>0</v>
      </c>
      <c r="V7441">
        <v>18</v>
      </c>
      <c r="W7441">
        <v>0</v>
      </c>
      <c r="X7441">
        <v>507.74515363543503</v>
      </c>
      <c r="Y7441">
        <v>0</v>
      </c>
      <c r="Z7441">
        <v>2.0357918447415706</v>
      </c>
      <c r="AA7441">
        <v>13.895993127041024</v>
      </c>
      <c r="AB7441">
        <v>348.87362716858001</v>
      </c>
      <c r="AC7441">
        <v>0</v>
      </c>
      <c r="AD7441">
        <v>112.44203519862414</v>
      </c>
      <c r="AE7441">
        <v>984.99260097442175</v>
      </c>
    </row>
    <row r="7442" spans="1:31" x14ac:dyDescent="0.3">
      <c r="A7442">
        <v>2702947</v>
      </c>
      <c r="B7442">
        <v>1</v>
      </c>
      <c r="C7442" t="s">
        <v>81</v>
      </c>
      <c r="D7442" t="s">
        <v>123</v>
      </c>
      <c r="E7442" t="s">
        <v>160</v>
      </c>
      <c r="F7442" t="s">
        <v>20437</v>
      </c>
      <c r="G7442" t="s">
        <v>134</v>
      </c>
      <c r="H7442" t="s">
        <v>135</v>
      </c>
      <c r="I7442" t="s">
        <v>136</v>
      </c>
      <c r="J7442" t="s">
        <v>137</v>
      </c>
      <c r="K7442" t="s">
        <v>138</v>
      </c>
      <c r="L7442" t="s">
        <v>20438</v>
      </c>
      <c r="M7442" t="s">
        <v>20439</v>
      </c>
      <c r="N7442">
        <v>0.36666666599999997</v>
      </c>
      <c r="O7442">
        <v>6</v>
      </c>
      <c r="P7442">
        <v>65</v>
      </c>
      <c r="Q7442">
        <v>191</v>
      </c>
      <c r="R7442">
        <v>333</v>
      </c>
      <c r="S7442">
        <v>25</v>
      </c>
      <c r="T7442">
        <v>77</v>
      </c>
      <c r="U7442">
        <v>0</v>
      </c>
      <c r="V7442">
        <v>0</v>
      </c>
      <c r="W7442">
        <v>0.33826533058970881</v>
      </c>
      <c r="X7442">
        <v>4.0837144731866397</v>
      </c>
      <c r="Y7442">
        <v>29.607401476374534</v>
      </c>
      <c r="Z7442">
        <v>37.025344007968783</v>
      </c>
      <c r="AA7442">
        <v>1.8488113454792161</v>
      </c>
      <c r="AB7442">
        <v>11.610087098873796</v>
      </c>
      <c r="AC7442">
        <v>0</v>
      </c>
      <c r="AD7442">
        <v>0</v>
      </c>
      <c r="AE7442">
        <v>84.513623732472681</v>
      </c>
    </row>
    <row r="7443" spans="1:31" x14ac:dyDescent="0.3">
      <c r="A7443">
        <v>2702948</v>
      </c>
      <c r="B7443">
        <v>1</v>
      </c>
      <c r="C7443" t="s">
        <v>81</v>
      </c>
      <c r="D7443" t="s">
        <v>123</v>
      </c>
      <c r="E7443" t="s">
        <v>145</v>
      </c>
      <c r="F7443" t="s">
        <v>20440</v>
      </c>
      <c r="G7443" t="s">
        <v>134</v>
      </c>
      <c r="H7443" t="s">
        <v>135</v>
      </c>
      <c r="I7443" t="s">
        <v>136</v>
      </c>
      <c r="J7443" t="s">
        <v>137</v>
      </c>
      <c r="K7443" t="s">
        <v>138</v>
      </c>
      <c r="L7443" t="s">
        <v>20438</v>
      </c>
      <c r="M7443" t="s">
        <v>20441</v>
      </c>
      <c r="N7443">
        <v>1.410833333</v>
      </c>
      <c r="O7443">
        <v>0</v>
      </c>
      <c r="P7443">
        <v>3245</v>
      </c>
      <c r="Q7443">
        <v>0</v>
      </c>
      <c r="R7443">
        <v>113</v>
      </c>
      <c r="S7443">
        <v>2</v>
      </c>
      <c r="T7443">
        <v>160</v>
      </c>
      <c r="U7443">
        <v>0</v>
      </c>
      <c r="V7443">
        <v>1</v>
      </c>
      <c r="W7443">
        <v>0</v>
      </c>
      <c r="X7443">
        <v>764.1257395267728</v>
      </c>
      <c r="Y7443">
        <v>0</v>
      </c>
      <c r="Z7443">
        <v>86.583087339570682</v>
      </c>
      <c r="AA7443">
        <v>13.008495166494139</v>
      </c>
      <c r="AB7443">
        <v>138.35109909230934</v>
      </c>
      <c r="AC7443">
        <v>0</v>
      </c>
      <c r="AD7443">
        <v>59.051459925895564</v>
      </c>
      <c r="AE7443">
        <v>1061.1198810510427</v>
      </c>
    </row>
    <row r="7444" spans="1:31" x14ac:dyDescent="0.3">
      <c r="A7444">
        <v>2702975</v>
      </c>
      <c r="B7444">
        <v>1</v>
      </c>
      <c r="C7444" t="s">
        <v>80</v>
      </c>
      <c r="D7444" t="s">
        <v>85</v>
      </c>
      <c r="E7444" t="s">
        <v>145</v>
      </c>
      <c r="F7444" t="s">
        <v>20442</v>
      </c>
      <c r="G7444" t="s">
        <v>134</v>
      </c>
      <c r="H7444" t="s">
        <v>135</v>
      </c>
      <c r="I7444" t="s">
        <v>136</v>
      </c>
      <c r="J7444" t="s">
        <v>137</v>
      </c>
      <c r="K7444" t="s">
        <v>138</v>
      </c>
      <c r="L7444" t="s">
        <v>20443</v>
      </c>
      <c r="M7444" t="s">
        <v>20444</v>
      </c>
      <c r="N7444">
        <v>9.5277776999999994E-2</v>
      </c>
      <c r="O7444">
        <v>0</v>
      </c>
      <c r="P7444">
        <v>6307</v>
      </c>
      <c r="Q7444">
        <v>0</v>
      </c>
      <c r="R7444">
        <v>0</v>
      </c>
      <c r="S7444">
        <v>7</v>
      </c>
      <c r="T7444">
        <v>431</v>
      </c>
      <c r="U7444">
        <v>3</v>
      </c>
      <c r="V7444">
        <v>2</v>
      </c>
      <c r="W7444">
        <v>0</v>
      </c>
      <c r="X7444">
        <v>127.90964583283508</v>
      </c>
      <c r="Y7444">
        <v>0</v>
      </c>
      <c r="Z7444">
        <v>0</v>
      </c>
      <c r="AA7444">
        <v>16.330054644721848</v>
      </c>
      <c r="AB7444">
        <v>37.295202687041353</v>
      </c>
      <c r="AC7444">
        <v>101.07571335700995</v>
      </c>
      <c r="AD7444">
        <v>0.42718691595623748</v>
      </c>
      <c r="AE7444">
        <v>283.03780343756443</v>
      </c>
    </row>
    <row r="7445" spans="1:31" x14ac:dyDescent="0.3">
      <c r="A7445">
        <v>2702985</v>
      </c>
      <c r="B7445">
        <v>1</v>
      </c>
      <c r="C7445" t="s">
        <v>80</v>
      </c>
      <c r="D7445" t="s">
        <v>105</v>
      </c>
      <c r="E7445" t="s">
        <v>141</v>
      </c>
      <c r="F7445" t="s">
        <v>20445</v>
      </c>
      <c r="G7445" t="s">
        <v>134</v>
      </c>
      <c r="H7445" t="s">
        <v>135</v>
      </c>
      <c r="I7445" t="s">
        <v>136</v>
      </c>
      <c r="J7445" t="s">
        <v>137</v>
      </c>
      <c r="K7445" t="s">
        <v>138</v>
      </c>
      <c r="L7445" t="s">
        <v>20446</v>
      </c>
      <c r="M7445" t="s">
        <v>20447</v>
      </c>
      <c r="N7445">
        <v>0.86111111100000004</v>
      </c>
      <c r="O7445">
        <v>0</v>
      </c>
      <c r="P7445">
        <v>3836</v>
      </c>
      <c r="Q7445">
        <v>0</v>
      </c>
      <c r="R7445">
        <v>0</v>
      </c>
      <c r="S7445">
        <v>1</v>
      </c>
      <c r="T7445">
        <v>285</v>
      </c>
      <c r="U7445">
        <v>0</v>
      </c>
      <c r="V7445">
        <v>1</v>
      </c>
      <c r="W7445">
        <v>0</v>
      </c>
      <c r="X7445">
        <v>645.47540098892591</v>
      </c>
      <c r="Y7445">
        <v>0</v>
      </c>
      <c r="Z7445">
        <v>0</v>
      </c>
      <c r="AA7445">
        <v>9.4735904798308503</v>
      </c>
      <c r="AB7445">
        <v>258.08104842760116</v>
      </c>
      <c r="AC7445">
        <v>0</v>
      </c>
      <c r="AD7445">
        <v>1.5651913952268166</v>
      </c>
      <c r="AE7445">
        <v>914.59523129158481</v>
      </c>
    </row>
    <row r="7446" spans="1:31" x14ac:dyDescent="0.3">
      <c r="A7446">
        <v>2703055</v>
      </c>
      <c r="B7446">
        <v>1</v>
      </c>
      <c r="C7446" t="s">
        <v>80</v>
      </c>
      <c r="D7446" t="s">
        <v>90</v>
      </c>
      <c r="E7446" t="s">
        <v>184</v>
      </c>
      <c r="F7446" t="s">
        <v>20448</v>
      </c>
      <c r="G7446" t="s">
        <v>409</v>
      </c>
      <c r="H7446" t="s">
        <v>187</v>
      </c>
      <c r="I7446" t="s">
        <v>136</v>
      </c>
      <c r="J7446" t="s">
        <v>137</v>
      </c>
      <c r="K7446" t="s">
        <v>138</v>
      </c>
      <c r="L7446" t="s">
        <v>20449</v>
      </c>
      <c r="M7446" t="s">
        <v>20450</v>
      </c>
      <c r="N7446">
        <v>0.61222222199999998</v>
      </c>
      <c r="O7446">
        <v>0</v>
      </c>
      <c r="P7446">
        <v>255</v>
      </c>
      <c r="Q7446">
        <v>0</v>
      </c>
      <c r="R7446">
        <v>0</v>
      </c>
      <c r="S7446">
        <v>0</v>
      </c>
      <c r="T7446">
        <v>14</v>
      </c>
      <c r="U7446">
        <v>0</v>
      </c>
      <c r="V7446">
        <v>0</v>
      </c>
      <c r="W7446">
        <v>0</v>
      </c>
      <c r="X7446">
        <v>25.018780846579933</v>
      </c>
      <c r="Y7446">
        <v>0</v>
      </c>
      <c r="Z7446">
        <v>0</v>
      </c>
      <c r="AA7446">
        <v>0</v>
      </c>
      <c r="AB7446">
        <v>0.73640453762828328</v>
      </c>
      <c r="AC7446">
        <v>0</v>
      </c>
      <c r="AD7446">
        <v>0</v>
      </c>
      <c r="AE7446">
        <v>25.755185384208215</v>
      </c>
    </row>
    <row r="7447" spans="1:31" x14ac:dyDescent="0.3">
      <c r="A7447">
        <v>2703068</v>
      </c>
      <c r="B7447">
        <v>1</v>
      </c>
      <c r="C7447" t="s">
        <v>80</v>
      </c>
      <c r="D7447" t="s">
        <v>105</v>
      </c>
      <c r="E7447" t="s">
        <v>160</v>
      </c>
      <c r="F7447" t="s">
        <v>15200</v>
      </c>
      <c r="G7447" t="s">
        <v>134</v>
      </c>
      <c r="H7447" t="s">
        <v>135</v>
      </c>
      <c r="I7447" t="s">
        <v>136</v>
      </c>
      <c r="J7447" t="s">
        <v>137</v>
      </c>
      <c r="K7447" t="s">
        <v>138</v>
      </c>
      <c r="L7447" t="s">
        <v>20451</v>
      </c>
      <c r="M7447" t="s">
        <v>20452</v>
      </c>
      <c r="N7447">
        <v>0.12694444399999999</v>
      </c>
      <c r="O7447">
        <v>0</v>
      </c>
      <c r="P7447">
        <v>473</v>
      </c>
      <c r="Q7447">
        <v>1</v>
      </c>
      <c r="R7447">
        <v>31</v>
      </c>
      <c r="S7447">
        <v>14</v>
      </c>
      <c r="T7447">
        <v>67</v>
      </c>
      <c r="U7447">
        <v>5</v>
      </c>
      <c r="V7447">
        <v>0</v>
      </c>
      <c r="W7447">
        <v>0</v>
      </c>
      <c r="X7447">
        <v>12.432738042046383</v>
      </c>
      <c r="Y7447">
        <v>2.1026436271801603</v>
      </c>
      <c r="Z7447">
        <v>1.2965618255989924</v>
      </c>
      <c r="AA7447">
        <v>18.475049660894054</v>
      </c>
      <c r="AB7447">
        <v>5.9967206206533534</v>
      </c>
      <c r="AC7447">
        <v>57.780805194980552</v>
      </c>
      <c r="AD7447">
        <v>0</v>
      </c>
      <c r="AE7447">
        <v>98.084518971353504</v>
      </c>
    </row>
    <row r="7448" spans="1:31" x14ac:dyDescent="0.3">
      <c r="A7448">
        <v>2703104</v>
      </c>
      <c r="B7448">
        <v>1</v>
      </c>
      <c r="C7448" t="s">
        <v>80</v>
      </c>
      <c r="D7448" t="s">
        <v>105</v>
      </c>
      <c r="E7448" t="s">
        <v>244</v>
      </c>
      <c r="F7448" t="s">
        <v>20453</v>
      </c>
      <c r="G7448" t="s">
        <v>968</v>
      </c>
      <c r="H7448" t="s">
        <v>187</v>
      </c>
      <c r="I7448" t="s">
        <v>136</v>
      </c>
      <c r="J7448" t="s">
        <v>137</v>
      </c>
      <c r="K7448" t="s">
        <v>138</v>
      </c>
      <c r="L7448" t="s">
        <v>20454</v>
      </c>
      <c r="M7448" t="s">
        <v>20455</v>
      </c>
      <c r="N7448">
        <v>0.79861111100000004</v>
      </c>
      <c r="O7448">
        <v>0</v>
      </c>
      <c r="P7448">
        <v>184</v>
      </c>
      <c r="Q7448">
        <v>0</v>
      </c>
      <c r="R7448">
        <v>0</v>
      </c>
      <c r="S7448">
        <v>0</v>
      </c>
      <c r="T7448">
        <v>20</v>
      </c>
      <c r="U7448">
        <v>0</v>
      </c>
      <c r="V7448">
        <v>0</v>
      </c>
      <c r="W7448">
        <v>0</v>
      </c>
      <c r="X7448">
        <v>34.94996984881454</v>
      </c>
      <c r="Y7448">
        <v>0</v>
      </c>
      <c r="Z7448">
        <v>0</v>
      </c>
      <c r="AA7448">
        <v>0</v>
      </c>
      <c r="AB7448">
        <v>29.548183452108049</v>
      </c>
      <c r="AC7448">
        <v>0</v>
      </c>
      <c r="AD7448">
        <v>0</v>
      </c>
      <c r="AE7448">
        <v>64.498153300922581</v>
      </c>
    </row>
    <row r="7449" spans="1:31" x14ac:dyDescent="0.3">
      <c r="A7449">
        <v>2703154</v>
      </c>
      <c r="B7449">
        <v>1</v>
      </c>
      <c r="C7449" t="s">
        <v>81</v>
      </c>
      <c r="D7449" t="s">
        <v>128</v>
      </c>
      <c r="E7449" t="s">
        <v>160</v>
      </c>
      <c r="F7449" t="s">
        <v>20456</v>
      </c>
      <c r="G7449" t="s">
        <v>134</v>
      </c>
      <c r="H7449" t="s">
        <v>135</v>
      </c>
      <c r="I7449" t="s">
        <v>136</v>
      </c>
      <c r="J7449" t="s">
        <v>137</v>
      </c>
      <c r="K7449" t="s">
        <v>138</v>
      </c>
      <c r="L7449" t="s">
        <v>18070</v>
      </c>
      <c r="M7449" t="s">
        <v>20457</v>
      </c>
      <c r="N7449">
        <v>0.61805555499999998</v>
      </c>
      <c r="O7449">
        <v>31</v>
      </c>
      <c r="P7449">
        <v>3565</v>
      </c>
      <c r="Q7449">
        <v>35</v>
      </c>
      <c r="R7449">
        <v>29</v>
      </c>
      <c r="S7449">
        <v>26</v>
      </c>
      <c r="T7449">
        <v>292</v>
      </c>
      <c r="U7449">
        <v>1</v>
      </c>
      <c r="V7449">
        <v>0</v>
      </c>
      <c r="W7449">
        <v>12.496911457607258</v>
      </c>
      <c r="X7449">
        <v>241.42805357852848</v>
      </c>
      <c r="Y7449">
        <v>132.83359566200349</v>
      </c>
      <c r="Z7449">
        <v>13.424681062456809</v>
      </c>
      <c r="AA7449">
        <v>57.67702418387281</v>
      </c>
      <c r="AB7449">
        <v>55.759134169884504</v>
      </c>
      <c r="AC7449">
        <v>54.452729563396367</v>
      </c>
      <c r="AD7449">
        <v>0</v>
      </c>
      <c r="AE7449">
        <v>568.07212967774967</v>
      </c>
    </row>
    <row r="7450" spans="1:31" x14ac:dyDescent="0.3">
      <c r="A7450">
        <v>2703201</v>
      </c>
      <c r="B7450">
        <v>1</v>
      </c>
      <c r="C7450" t="s">
        <v>81</v>
      </c>
      <c r="D7450" t="s">
        <v>117</v>
      </c>
      <c r="E7450" t="s">
        <v>132</v>
      </c>
      <c r="F7450" t="s">
        <v>20458</v>
      </c>
      <c r="G7450" t="s">
        <v>134</v>
      </c>
      <c r="H7450" t="s">
        <v>135</v>
      </c>
      <c r="I7450" t="s">
        <v>136</v>
      </c>
      <c r="J7450" t="s">
        <v>137</v>
      </c>
      <c r="K7450" t="s">
        <v>138</v>
      </c>
      <c r="L7450" t="s">
        <v>20459</v>
      </c>
      <c r="M7450" t="s">
        <v>20460</v>
      </c>
      <c r="N7450">
        <v>0.22194444399999999</v>
      </c>
      <c r="O7450">
        <v>1</v>
      </c>
      <c r="P7450">
        <v>1051</v>
      </c>
      <c r="Q7450">
        <v>9</v>
      </c>
      <c r="R7450">
        <v>54</v>
      </c>
      <c r="S7450">
        <v>7</v>
      </c>
      <c r="T7450">
        <v>125</v>
      </c>
      <c r="U7450">
        <v>0</v>
      </c>
      <c r="V7450">
        <v>0</v>
      </c>
      <c r="W7450">
        <v>4.7069211847499993E-2</v>
      </c>
      <c r="X7450">
        <v>25.908562880159806</v>
      </c>
      <c r="Y7450">
        <v>12.5161754559537</v>
      </c>
      <c r="Z7450">
        <v>2.3746710848101831</v>
      </c>
      <c r="AA7450">
        <v>30.862821397051444</v>
      </c>
      <c r="AB7450">
        <v>15.596776094699949</v>
      </c>
      <c r="AC7450">
        <v>0</v>
      </c>
      <c r="AD7450">
        <v>0</v>
      </c>
      <c r="AE7450">
        <v>87.306076124522576</v>
      </c>
    </row>
    <row r="7451" spans="1:31" x14ac:dyDescent="0.3">
      <c r="A7451">
        <v>2703542</v>
      </c>
      <c r="B7451">
        <v>1</v>
      </c>
      <c r="C7451" t="s">
        <v>80</v>
      </c>
      <c r="D7451" t="s">
        <v>84</v>
      </c>
      <c r="E7451" t="s">
        <v>145</v>
      </c>
      <c r="F7451" t="s">
        <v>20461</v>
      </c>
      <c r="G7451" t="s">
        <v>346</v>
      </c>
      <c r="H7451" t="s">
        <v>135</v>
      </c>
      <c r="I7451" t="s">
        <v>136</v>
      </c>
      <c r="J7451" t="s">
        <v>137</v>
      </c>
      <c r="K7451" t="s">
        <v>166</v>
      </c>
      <c r="L7451" t="s">
        <v>20462</v>
      </c>
      <c r="M7451" t="s">
        <v>20463</v>
      </c>
      <c r="N7451">
        <v>8.99</v>
      </c>
      <c r="O7451">
        <v>0</v>
      </c>
      <c r="P7451">
        <v>638</v>
      </c>
      <c r="Q7451">
        <v>0</v>
      </c>
      <c r="R7451">
        <v>0</v>
      </c>
      <c r="S7451">
        <v>0</v>
      </c>
      <c r="T7451">
        <v>21</v>
      </c>
      <c r="U7451">
        <v>0</v>
      </c>
      <c r="V7451">
        <v>0</v>
      </c>
      <c r="W7451">
        <v>0</v>
      </c>
      <c r="X7451">
        <v>1106.9363340631328</v>
      </c>
      <c r="Y7451">
        <v>0</v>
      </c>
      <c r="Z7451">
        <v>0</v>
      </c>
      <c r="AA7451">
        <v>0</v>
      </c>
      <c r="AB7451">
        <v>189.62290220874505</v>
      </c>
      <c r="AC7451">
        <v>0</v>
      </c>
      <c r="AD7451">
        <v>0</v>
      </c>
      <c r="AE7451">
        <v>1296.5592362718778</v>
      </c>
    </row>
    <row r="7452" spans="1:31" x14ac:dyDescent="0.3">
      <c r="A7452">
        <v>2703667</v>
      </c>
      <c r="B7452">
        <v>1</v>
      </c>
      <c r="C7452" t="s">
        <v>80</v>
      </c>
      <c r="D7452" t="s">
        <v>99</v>
      </c>
      <c r="E7452" t="s">
        <v>145</v>
      </c>
      <c r="F7452" t="s">
        <v>20464</v>
      </c>
      <c r="G7452" t="s">
        <v>165</v>
      </c>
      <c r="H7452" t="s">
        <v>135</v>
      </c>
      <c r="I7452" t="s">
        <v>136</v>
      </c>
      <c r="J7452" t="s">
        <v>137</v>
      </c>
      <c r="K7452" t="s">
        <v>166</v>
      </c>
      <c r="L7452" t="s">
        <v>20465</v>
      </c>
      <c r="M7452" t="s">
        <v>20466</v>
      </c>
      <c r="N7452">
        <v>6.2430555549999998</v>
      </c>
      <c r="O7452">
        <v>1</v>
      </c>
      <c r="P7452">
        <v>1651</v>
      </c>
      <c r="Q7452">
        <v>0</v>
      </c>
      <c r="R7452">
        <v>32</v>
      </c>
      <c r="S7452">
        <v>4</v>
      </c>
      <c r="T7452">
        <v>119</v>
      </c>
      <c r="U7452">
        <v>0</v>
      </c>
      <c r="V7452">
        <v>0</v>
      </c>
      <c r="W7452">
        <v>20.903443588332191</v>
      </c>
      <c r="X7452">
        <v>1207.2804576457697</v>
      </c>
      <c r="Y7452">
        <v>0</v>
      </c>
      <c r="Z7452">
        <v>78.298468842951223</v>
      </c>
      <c r="AA7452">
        <v>402.24839200039378</v>
      </c>
      <c r="AB7452">
        <v>516.56985932113344</v>
      </c>
      <c r="AC7452">
        <v>0</v>
      </c>
      <c r="AD7452">
        <v>0</v>
      </c>
      <c r="AE7452">
        <v>2225.3006213985805</v>
      </c>
    </row>
    <row r="7453" spans="1:31" x14ac:dyDescent="0.3">
      <c r="A7453">
        <v>2703841</v>
      </c>
      <c r="B7453">
        <v>1</v>
      </c>
      <c r="C7453" t="s">
        <v>80</v>
      </c>
      <c r="D7453" t="s">
        <v>97</v>
      </c>
      <c r="E7453" t="s">
        <v>132</v>
      </c>
      <c r="F7453" t="s">
        <v>20467</v>
      </c>
      <c r="G7453" t="s">
        <v>134</v>
      </c>
      <c r="H7453" t="s">
        <v>135</v>
      </c>
      <c r="I7453" t="s">
        <v>136</v>
      </c>
      <c r="J7453" t="s">
        <v>137</v>
      </c>
      <c r="K7453" t="s">
        <v>138</v>
      </c>
      <c r="L7453" t="s">
        <v>20468</v>
      </c>
      <c r="M7453" t="s">
        <v>20469</v>
      </c>
      <c r="N7453">
        <v>0.33694444400000001</v>
      </c>
      <c r="O7453">
        <v>3</v>
      </c>
      <c r="P7453">
        <v>2147</v>
      </c>
      <c r="Q7453">
        <v>4</v>
      </c>
      <c r="R7453">
        <v>322</v>
      </c>
      <c r="S7453">
        <v>14</v>
      </c>
      <c r="T7453">
        <v>346</v>
      </c>
      <c r="U7453">
        <v>1</v>
      </c>
      <c r="V7453">
        <v>0</v>
      </c>
      <c r="W7453">
        <v>0.7365930451573206</v>
      </c>
      <c r="X7453">
        <v>189.27401740853531</v>
      </c>
      <c r="Y7453">
        <v>0.73564715964953176</v>
      </c>
      <c r="Z7453">
        <v>49.317394766418381</v>
      </c>
      <c r="AA7453">
        <v>186.92378938190532</v>
      </c>
      <c r="AB7453">
        <v>142.52770368622438</v>
      </c>
      <c r="AC7453">
        <v>99.646746788785634</v>
      </c>
      <c r="AD7453">
        <v>0</v>
      </c>
      <c r="AE7453">
        <v>669.16189223667595</v>
      </c>
    </row>
    <row r="7454" spans="1:31" x14ac:dyDescent="0.3">
      <c r="A7454">
        <v>2703885</v>
      </c>
      <c r="B7454">
        <v>1</v>
      </c>
      <c r="C7454" t="s">
        <v>81</v>
      </c>
      <c r="D7454" t="s">
        <v>127</v>
      </c>
      <c r="E7454" t="s">
        <v>145</v>
      </c>
      <c r="F7454" t="s">
        <v>20470</v>
      </c>
      <c r="G7454" t="s">
        <v>346</v>
      </c>
      <c r="H7454" t="s">
        <v>135</v>
      </c>
      <c r="I7454" t="s">
        <v>136</v>
      </c>
      <c r="J7454" t="s">
        <v>137</v>
      </c>
      <c r="K7454" t="s">
        <v>166</v>
      </c>
      <c r="L7454" t="s">
        <v>20471</v>
      </c>
      <c r="M7454" t="s">
        <v>20472</v>
      </c>
      <c r="N7454">
        <v>5.7294444440000003</v>
      </c>
      <c r="O7454">
        <v>0</v>
      </c>
      <c r="P7454">
        <v>405</v>
      </c>
      <c r="Q7454">
        <v>8</v>
      </c>
      <c r="R7454">
        <v>18</v>
      </c>
      <c r="S7454">
        <v>1</v>
      </c>
      <c r="T7454">
        <v>70</v>
      </c>
      <c r="U7454">
        <v>0</v>
      </c>
      <c r="V7454">
        <v>0</v>
      </c>
      <c r="W7454">
        <v>0</v>
      </c>
      <c r="X7454">
        <v>500.7507835620226</v>
      </c>
      <c r="Y7454">
        <v>19.062963719902232</v>
      </c>
      <c r="Z7454">
        <v>13.837446186429876</v>
      </c>
      <c r="AA7454">
        <v>17.560208437686832</v>
      </c>
      <c r="AB7454">
        <v>353.3517334597089</v>
      </c>
      <c r="AC7454">
        <v>0</v>
      </c>
      <c r="AD7454">
        <v>0</v>
      </c>
      <c r="AE7454">
        <v>904.56313536575044</v>
      </c>
    </row>
    <row r="7455" spans="1:31" x14ac:dyDescent="0.3">
      <c r="A7455">
        <v>2703892</v>
      </c>
      <c r="B7455">
        <v>1</v>
      </c>
      <c r="C7455" t="s">
        <v>80</v>
      </c>
      <c r="D7455" t="s">
        <v>83</v>
      </c>
      <c r="E7455" t="s">
        <v>145</v>
      </c>
      <c r="F7455" t="s">
        <v>20473</v>
      </c>
      <c r="G7455" t="s">
        <v>346</v>
      </c>
      <c r="H7455" t="s">
        <v>135</v>
      </c>
      <c r="I7455" t="s">
        <v>136</v>
      </c>
      <c r="J7455" t="s">
        <v>137</v>
      </c>
      <c r="K7455" t="s">
        <v>166</v>
      </c>
      <c r="L7455" t="s">
        <v>20474</v>
      </c>
      <c r="M7455" t="s">
        <v>20475</v>
      </c>
      <c r="N7455">
        <v>1.909444444</v>
      </c>
      <c r="O7455">
        <v>0</v>
      </c>
      <c r="P7455">
        <v>2292</v>
      </c>
      <c r="Q7455">
        <v>0</v>
      </c>
      <c r="R7455">
        <v>0</v>
      </c>
      <c r="S7455">
        <v>0</v>
      </c>
      <c r="T7455">
        <v>351</v>
      </c>
      <c r="U7455">
        <v>0</v>
      </c>
      <c r="V7455">
        <v>0</v>
      </c>
      <c r="W7455">
        <v>0</v>
      </c>
      <c r="X7455">
        <v>833.12977590898186</v>
      </c>
      <c r="Y7455">
        <v>0</v>
      </c>
      <c r="Z7455">
        <v>0</v>
      </c>
      <c r="AA7455">
        <v>0</v>
      </c>
      <c r="AB7455">
        <v>696.30911547188487</v>
      </c>
      <c r="AC7455">
        <v>0</v>
      </c>
      <c r="AD7455">
        <v>0</v>
      </c>
      <c r="AE7455">
        <v>1529.4388913808666</v>
      </c>
    </row>
    <row r="7456" spans="1:31" x14ac:dyDescent="0.3">
      <c r="A7456">
        <v>2704057</v>
      </c>
      <c r="B7456">
        <v>1</v>
      </c>
      <c r="C7456" t="s">
        <v>80</v>
      </c>
      <c r="D7456" t="s">
        <v>95</v>
      </c>
      <c r="E7456" t="s">
        <v>160</v>
      </c>
      <c r="F7456" t="s">
        <v>20476</v>
      </c>
      <c r="G7456" t="s">
        <v>134</v>
      </c>
      <c r="H7456" t="s">
        <v>135</v>
      </c>
      <c r="I7456" t="s">
        <v>136</v>
      </c>
      <c r="J7456" t="s">
        <v>137</v>
      </c>
      <c r="K7456" t="s">
        <v>138</v>
      </c>
      <c r="L7456" t="s">
        <v>20477</v>
      </c>
      <c r="M7456" t="s">
        <v>20478</v>
      </c>
      <c r="N7456">
        <v>0.137222222</v>
      </c>
      <c r="O7456">
        <v>0</v>
      </c>
      <c r="P7456">
        <v>2148</v>
      </c>
      <c r="Q7456">
        <v>0</v>
      </c>
      <c r="R7456">
        <v>21</v>
      </c>
      <c r="S7456">
        <v>15</v>
      </c>
      <c r="T7456">
        <v>195</v>
      </c>
      <c r="U7456">
        <v>6</v>
      </c>
      <c r="V7456">
        <v>3</v>
      </c>
      <c r="W7456">
        <v>0</v>
      </c>
      <c r="X7456">
        <v>49.18481565274066</v>
      </c>
      <c r="Y7456">
        <v>0</v>
      </c>
      <c r="Z7456">
        <v>0.73349729637206451</v>
      </c>
      <c r="AA7456">
        <v>33.521504299432642</v>
      </c>
      <c r="AB7456">
        <v>33.085950806841758</v>
      </c>
      <c r="AC7456">
        <v>6.3792294351664136</v>
      </c>
      <c r="AD7456">
        <v>24.188359033314846</v>
      </c>
      <c r="AE7456">
        <v>147.09335652386838</v>
      </c>
    </row>
    <row r="7457" spans="1:31" x14ac:dyDescent="0.3">
      <c r="A7457">
        <v>2704109</v>
      </c>
      <c r="B7457">
        <v>1</v>
      </c>
      <c r="C7457" t="s">
        <v>81</v>
      </c>
      <c r="D7457" t="s">
        <v>128</v>
      </c>
      <c r="E7457" t="s">
        <v>160</v>
      </c>
      <c r="F7457" t="s">
        <v>20479</v>
      </c>
      <c r="G7457" t="s">
        <v>147</v>
      </c>
      <c r="H7457" t="s">
        <v>135</v>
      </c>
      <c r="I7457" t="s">
        <v>136</v>
      </c>
      <c r="J7457" t="s">
        <v>3</v>
      </c>
      <c r="K7457" t="s">
        <v>138</v>
      </c>
      <c r="L7457" t="s">
        <v>20480</v>
      </c>
      <c r="M7457" t="s">
        <v>20481</v>
      </c>
      <c r="N7457">
        <v>1.0666666659999999</v>
      </c>
      <c r="O7457">
        <v>0</v>
      </c>
      <c r="P7457">
        <v>2221</v>
      </c>
      <c r="Q7457">
        <v>0</v>
      </c>
      <c r="R7457">
        <v>21</v>
      </c>
      <c r="S7457">
        <v>29</v>
      </c>
      <c r="T7457">
        <v>147</v>
      </c>
      <c r="U7457">
        <v>25</v>
      </c>
      <c r="V7457">
        <v>48</v>
      </c>
      <c r="W7457">
        <v>0</v>
      </c>
      <c r="X7457">
        <v>543.40941456151359</v>
      </c>
      <c r="Y7457">
        <v>0</v>
      </c>
      <c r="Z7457">
        <v>19.08942469814469</v>
      </c>
      <c r="AA7457">
        <v>501.27957200839722</v>
      </c>
      <c r="AB7457">
        <v>554.61594270448336</v>
      </c>
      <c r="AC7457">
        <v>3988.9781284667038</v>
      </c>
      <c r="AD7457">
        <v>2533.1238463126742</v>
      </c>
      <c r="AE7457">
        <v>8140.4963287519167</v>
      </c>
    </row>
    <row r="7458" spans="1:31" x14ac:dyDescent="0.3">
      <c r="A7458">
        <v>2704186</v>
      </c>
      <c r="B7458">
        <v>1</v>
      </c>
      <c r="C7458" t="s">
        <v>81</v>
      </c>
      <c r="D7458" t="s">
        <v>117</v>
      </c>
      <c r="E7458" t="s">
        <v>145</v>
      </c>
      <c r="F7458" t="s">
        <v>20482</v>
      </c>
      <c r="G7458" t="s">
        <v>176</v>
      </c>
      <c r="H7458" t="s">
        <v>135</v>
      </c>
      <c r="I7458" t="s">
        <v>136</v>
      </c>
      <c r="J7458" t="s">
        <v>137</v>
      </c>
      <c r="K7458" t="s">
        <v>138</v>
      </c>
      <c r="L7458" t="s">
        <v>20483</v>
      </c>
      <c r="M7458" t="s">
        <v>20484</v>
      </c>
      <c r="N7458">
        <v>1.985833333</v>
      </c>
      <c r="O7458">
        <v>2</v>
      </c>
      <c r="P7458">
        <v>415</v>
      </c>
      <c r="Q7458">
        <v>8</v>
      </c>
      <c r="R7458">
        <v>6</v>
      </c>
      <c r="S7458">
        <v>2</v>
      </c>
      <c r="T7458">
        <v>10</v>
      </c>
      <c r="U7458">
        <v>0</v>
      </c>
      <c r="V7458">
        <v>0</v>
      </c>
      <c r="W7458">
        <v>0.97121868591999982</v>
      </c>
      <c r="X7458">
        <v>76.080913748180578</v>
      </c>
      <c r="Y7458">
        <v>66.675185095802604</v>
      </c>
      <c r="Z7458">
        <v>2.0321082887361981</v>
      </c>
      <c r="AA7458">
        <v>3.4946420113592152</v>
      </c>
      <c r="AB7458">
        <v>1.2745540113398417</v>
      </c>
      <c r="AC7458">
        <v>0</v>
      </c>
      <c r="AD7458">
        <v>0</v>
      </c>
      <c r="AE7458">
        <v>150.52862184133843</v>
      </c>
    </row>
    <row r="7459" spans="1:31" x14ac:dyDescent="0.3">
      <c r="A7459">
        <v>2704325</v>
      </c>
      <c r="B7459">
        <v>1</v>
      </c>
      <c r="C7459" t="s">
        <v>80</v>
      </c>
      <c r="D7459" t="s">
        <v>105</v>
      </c>
      <c r="E7459" t="s">
        <v>132</v>
      </c>
      <c r="F7459" t="s">
        <v>9344</v>
      </c>
      <c r="G7459" t="s">
        <v>134</v>
      </c>
      <c r="H7459" t="s">
        <v>135</v>
      </c>
      <c r="I7459" t="s">
        <v>136</v>
      </c>
      <c r="J7459" t="s">
        <v>137</v>
      </c>
      <c r="K7459" t="s">
        <v>138</v>
      </c>
      <c r="L7459" t="s">
        <v>20485</v>
      </c>
      <c r="M7459" t="s">
        <v>20486</v>
      </c>
      <c r="N7459">
        <v>0.37777777699999998</v>
      </c>
      <c r="O7459">
        <v>2</v>
      </c>
      <c r="P7459">
        <v>1538</v>
      </c>
      <c r="Q7459">
        <v>4</v>
      </c>
      <c r="R7459">
        <v>116</v>
      </c>
      <c r="S7459">
        <v>8</v>
      </c>
      <c r="T7459">
        <v>160</v>
      </c>
      <c r="U7459">
        <v>0</v>
      </c>
      <c r="V7459">
        <v>0</v>
      </c>
      <c r="W7459">
        <v>0.86783907255800885</v>
      </c>
      <c r="X7459">
        <v>101.29547587543055</v>
      </c>
      <c r="Y7459">
        <v>33.738156271075795</v>
      </c>
      <c r="Z7459">
        <v>8.1939192356199246</v>
      </c>
      <c r="AA7459">
        <v>26.617656613358506</v>
      </c>
      <c r="AB7459">
        <v>47.821705252516246</v>
      </c>
      <c r="AC7459">
        <v>0</v>
      </c>
      <c r="AD7459">
        <v>0</v>
      </c>
      <c r="AE7459">
        <v>218.53475232055902</v>
      </c>
    </row>
    <row r="7460" spans="1:31" x14ac:dyDescent="0.3">
      <c r="A7460">
        <v>2704400</v>
      </c>
      <c r="B7460">
        <v>1</v>
      </c>
      <c r="C7460" t="s">
        <v>81</v>
      </c>
      <c r="D7460" t="s">
        <v>128</v>
      </c>
      <c r="E7460" t="s">
        <v>145</v>
      </c>
      <c r="F7460" t="s">
        <v>8370</v>
      </c>
      <c r="G7460" t="s">
        <v>346</v>
      </c>
      <c r="H7460" t="s">
        <v>135</v>
      </c>
      <c r="I7460" t="s">
        <v>136</v>
      </c>
      <c r="J7460" t="s">
        <v>137</v>
      </c>
      <c r="K7460" t="s">
        <v>166</v>
      </c>
      <c r="L7460" t="s">
        <v>20487</v>
      </c>
      <c r="M7460" t="s">
        <v>20488</v>
      </c>
      <c r="N7460">
        <v>7.6477777769999999</v>
      </c>
      <c r="O7460">
        <v>1</v>
      </c>
      <c r="P7460">
        <v>530</v>
      </c>
      <c r="Q7460">
        <v>1</v>
      </c>
      <c r="R7460">
        <v>16</v>
      </c>
      <c r="S7460">
        <v>0</v>
      </c>
      <c r="T7460">
        <v>46</v>
      </c>
      <c r="U7460">
        <v>0</v>
      </c>
      <c r="V7460">
        <v>0</v>
      </c>
      <c r="W7460">
        <v>1.4105048324441667</v>
      </c>
      <c r="X7460">
        <v>557.47236804712429</v>
      </c>
      <c r="Y7460">
        <v>3.1172737211663031</v>
      </c>
      <c r="Z7460">
        <v>45.578278398642375</v>
      </c>
      <c r="AA7460">
        <v>0</v>
      </c>
      <c r="AB7460">
        <v>157.62189657134616</v>
      </c>
      <c r="AC7460">
        <v>0</v>
      </c>
      <c r="AD7460">
        <v>0</v>
      </c>
      <c r="AE7460">
        <v>765.2003215707233</v>
      </c>
    </row>
    <row r="7461" spans="1:31" x14ac:dyDescent="0.3">
      <c r="A7461">
        <v>2704685</v>
      </c>
      <c r="B7461">
        <v>1</v>
      </c>
      <c r="C7461" t="s">
        <v>80</v>
      </c>
      <c r="D7461" t="s">
        <v>90</v>
      </c>
      <c r="E7461" t="s">
        <v>141</v>
      </c>
      <c r="F7461" t="s">
        <v>20489</v>
      </c>
      <c r="G7461" t="s">
        <v>165</v>
      </c>
      <c r="H7461" t="s">
        <v>135</v>
      </c>
      <c r="I7461" t="s">
        <v>136</v>
      </c>
      <c r="J7461" t="s">
        <v>137</v>
      </c>
      <c r="K7461" t="s">
        <v>166</v>
      </c>
      <c r="L7461" t="s">
        <v>20490</v>
      </c>
      <c r="M7461" t="s">
        <v>20491</v>
      </c>
      <c r="N7461">
        <v>4.2188888880000004</v>
      </c>
      <c r="O7461">
        <v>0</v>
      </c>
      <c r="P7461">
        <v>4070</v>
      </c>
      <c r="Q7461">
        <v>0</v>
      </c>
      <c r="R7461">
        <v>0</v>
      </c>
      <c r="S7461">
        <v>0</v>
      </c>
      <c r="T7461">
        <v>306</v>
      </c>
      <c r="U7461">
        <v>0</v>
      </c>
      <c r="V7461">
        <v>0</v>
      </c>
      <c r="W7461">
        <v>0</v>
      </c>
      <c r="X7461">
        <v>3230.8471609195035</v>
      </c>
      <c r="Y7461">
        <v>0</v>
      </c>
      <c r="Z7461">
        <v>0</v>
      </c>
      <c r="AA7461">
        <v>0</v>
      </c>
      <c r="AB7461">
        <v>1138.7005022160313</v>
      </c>
      <c r="AC7461">
        <v>0</v>
      </c>
      <c r="AD7461">
        <v>0</v>
      </c>
      <c r="AE7461">
        <v>4369.547663135535</v>
      </c>
    </row>
    <row r="7462" spans="1:31" x14ac:dyDescent="0.3">
      <c r="A7462">
        <v>2704887</v>
      </c>
      <c r="B7462">
        <v>1</v>
      </c>
      <c r="C7462" t="s">
        <v>81</v>
      </c>
      <c r="D7462" t="s">
        <v>128</v>
      </c>
      <c r="E7462" t="s">
        <v>160</v>
      </c>
      <c r="F7462" t="s">
        <v>20492</v>
      </c>
      <c r="G7462" t="s">
        <v>134</v>
      </c>
      <c r="H7462" t="s">
        <v>135</v>
      </c>
      <c r="I7462" t="s">
        <v>136</v>
      </c>
      <c r="J7462" t="s">
        <v>137</v>
      </c>
      <c r="K7462" t="s">
        <v>138</v>
      </c>
      <c r="L7462" t="s">
        <v>20493</v>
      </c>
      <c r="M7462" t="s">
        <v>20494</v>
      </c>
      <c r="N7462">
        <v>0.21666666600000001</v>
      </c>
      <c r="O7462">
        <v>2</v>
      </c>
      <c r="P7462">
        <v>101</v>
      </c>
      <c r="Q7462">
        <v>0</v>
      </c>
      <c r="R7462">
        <v>0</v>
      </c>
      <c r="S7462">
        <v>100</v>
      </c>
      <c r="T7462">
        <v>4</v>
      </c>
      <c r="U7462">
        <v>0</v>
      </c>
      <c r="V7462">
        <v>0</v>
      </c>
      <c r="W7462">
        <v>0.1110995353</v>
      </c>
      <c r="X7462">
        <v>9.3719175427617163</v>
      </c>
      <c r="Y7462">
        <v>0</v>
      </c>
      <c r="Z7462">
        <v>0</v>
      </c>
      <c r="AA7462">
        <v>31.146820477445271</v>
      </c>
      <c r="AB7462">
        <v>1.7749744648081336</v>
      </c>
      <c r="AC7462">
        <v>0</v>
      </c>
      <c r="AD7462">
        <v>0</v>
      </c>
      <c r="AE7462">
        <v>42.40481202031512</v>
      </c>
    </row>
    <row r="7463" spans="1:31" x14ac:dyDescent="0.3">
      <c r="A7463">
        <v>2704899</v>
      </c>
      <c r="B7463">
        <v>1</v>
      </c>
      <c r="C7463" t="s">
        <v>80</v>
      </c>
      <c r="D7463" t="s">
        <v>94</v>
      </c>
      <c r="E7463" t="s">
        <v>160</v>
      </c>
      <c r="F7463" t="s">
        <v>16990</v>
      </c>
      <c r="G7463" t="s">
        <v>134</v>
      </c>
      <c r="H7463" t="s">
        <v>135</v>
      </c>
      <c r="I7463" t="s">
        <v>136</v>
      </c>
      <c r="J7463" t="s">
        <v>137</v>
      </c>
      <c r="K7463" t="s">
        <v>138</v>
      </c>
      <c r="L7463" t="s">
        <v>20495</v>
      </c>
      <c r="M7463" t="s">
        <v>20496</v>
      </c>
      <c r="N7463">
        <v>0.17</v>
      </c>
      <c r="O7463">
        <v>0</v>
      </c>
      <c r="P7463">
        <v>2508</v>
      </c>
      <c r="Q7463">
        <v>0</v>
      </c>
      <c r="R7463">
        <v>0</v>
      </c>
      <c r="S7463">
        <v>0</v>
      </c>
      <c r="T7463">
        <v>103</v>
      </c>
      <c r="U7463">
        <v>0</v>
      </c>
      <c r="V7463">
        <v>0</v>
      </c>
      <c r="W7463">
        <v>0</v>
      </c>
      <c r="X7463">
        <v>94.165526071748744</v>
      </c>
      <c r="Y7463">
        <v>0</v>
      </c>
      <c r="Z7463">
        <v>0</v>
      </c>
      <c r="AA7463">
        <v>0</v>
      </c>
      <c r="AB7463">
        <v>23.465533861173881</v>
      </c>
      <c r="AC7463">
        <v>0</v>
      </c>
      <c r="AD7463">
        <v>0</v>
      </c>
      <c r="AE7463">
        <v>117.63105993292262</v>
      </c>
    </row>
    <row r="7464" spans="1:31" x14ac:dyDescent="0.3">
      <c r="A7464">
        <v>2704911</v>
      </c>
      <c r="B7464">
        <v>1</v>
      </c>
      <c r="C7464" t="s">
        <v>80</v>
      </c>
      <c r="D7464" t="s">
        <v>94</v>
      </c>
      <c r="E7464" t="s">
        <v>160</v>
      </c>
      <c r="F7464" t="s">
        <v>20497</v>
      </c>
      <c r="G7464" t="s">
        <v>134</v>
      </c>
      <c r="H7464" t="s">
        <v>135</v>
      </c>
      <c r="I7464" t="s">
        <v>136</v>
      </c>
      <c r="J7464" t="s">
        <v>137</v>
      </c>
      <c r="K7464" t="s">
        <v>138</v>
      </c>
      <c r="L7464" t="s">
        <v>20498</v>
      </c>
      <c r="M7464" t="s">
        <v>20499</v>
      </c>
      <c r="N7464">
        <v>1.6177777769999999</v>
      </c>
      <c r="O7464">
        <v>0</v>
      </c>
      <c r="P7464">
        <v>23223</v>
      </c>
      <c r="Q7464">
        <v>2</v>
      </c>
      <c r="R7464">
        <v>315</v>
      </c>
      <c r="S7464">
        <v>18</v>
      </c>
      <c r="T7464">
        <v>3878</v>
      </c>
      <c r="U7464">
        <v>2</v>
      </c>
      <c r="V7464">
        <v>7</v>
      </c>
      <c r="W7464">
        <v>0</v>
      </c>
      <c r="X7464">
        <v>7444.1494800098908</v>
      </c>
      <c r="Y7464">
        <v>13.917109506515285</v>
      </c>
      <c r="Z7464">
        <v>89.429574838816208</v>
      </c>
      <c r="AA7464">
        <v>1023.2228995605667</v>
      </c>
      <c r="AB7464">
        <v>4857.2121917000877</v>
      </c>
      <c r="AC7464">
        <v>117.35818369122761</v>
      </c>
      <c r="AD7464">
        <v>189.76759893055745</v>
      </c>
      <c r="AE7464">
        <v>13735.057038237661</v>
      </c>
    </row>
    <row r="7465" spans="1:31" x14ac:dyDescent="0.3">
      <c r="A7465">
        <v>2696898</v>
      </c>
      <c r="B7465">
        <v>1</v>
      </c>
      <c r="C7465" t="s">
        <v>80</v>
      </c>
      <c r="D7465" t="s">
        <v>90</v>
      </c>
      <c r="E7465" t="s">
        <v>244</v>
      </c>
      <c r="F7465" t="s">
        <v>20500</v>
      </c>
      <c r="G7465" t="s">
        <v>165</v>
      </c>
      <c r="H7465" t="s">
        <v>187</v>
      </c>
      <c r="I7465" t="s">
        <v>136</v>
      </c>
      <c r="J7465" t="s">
        <v>137</v>
      </c>
      <c r="K7465" t="s">
        <v>166</v>
      </c>
      <c r="L7465" t="s">
        <v>20501</v>
      </c>
      <c r="M7465" t="s">
        <v>20502</v>
      </c>
      <c r="N7465">
        <v>3.0358333329999998</v>
      </c>
      <c r="O7465">
        <v>0</v>
      </c>
      <c r="P7465">
        <v>592</v>
      </c>
      <c r="Q7465">
        <v>0</v>
      </c>
      <c r="R7465">
        <v>0</v>
      </c>
      <c r="S7465">
        <v>0</v>
      </c>
      <c r="T7465">
        <v>5</v>
      </c>
      <c r="U7465">
        <v>0</v>
      </c>
      <c r="V7465">
        <v>0</v>
      </c>
      <c r="W7465">
        <v>0</v>
      </c>
      <c r="X7465">
        <v>375.09705330521257</v>
      </c>
      <c r="Y7465">
        <v>0</v>
      </c>
      <c r="Z7465">
        <v>0</v>
      </c>
      <c r="AA7465">
        <v>0</v>
      </c>
      <c r="AB7465">
        <v>9.0993231604936877</v>
      </c>
      <c r="AC7465">
        <v>0</v>
      </c>
      <c r="AD7465">
        <v>0</v>
      </c>
      <c r="AE7465">
        <v>384.19637646570624</v>
      </c>
    </row>
    <row r="7466" spans="1:31" x14ac:dyDescent="0.3">
      <c r="A7466">
        <v>2698172</v>
      </c>
      <c r="B7466">
        <v>1</v>
      </c>
      <c r="C7466" t="s">
        <v>80</v>
      </c>
      <c r="D7466" t="s">
        <v>97</v>
      </c>
      <c r="E7466" t="s">
        <v>160</v>
      </c>
      <c r="F7466" t="s">
        <v>2214</v>
      </c>
      <c r="G7466" t="s">
        <v>219</v>
      </c>
      <c r="H7466" t="s">
        <v>135</v>
      </c>
      <c r="I7466" t="s">
        <v>136</v>
      </c>
      <c r="J7466" t="s">
        <v>137</v>
      </c>
      <c r="K7466" t="s">
        <v>138</v>
      </c>
      <c r="L7466" t="s">
        <v>20503</v>
      </c>
      <c r="M7466" t="s">
        <v>20504</v>
      </c>
      <c r="N7466">
        <v>4.7094444439999998</v>
      </c>
      <c r="O7466">
        <v>5</v>
      </c>
      <c r="P7466">
        <v>1624</v>
      </c>
      <c r="Q7466">
        <v>5</v>
      </c>
      <c r="R7466">
        <v>70</v>
      </c>
      <c r="S7466">
        <v>15</v>
      </c>
      <c r="T7466">
        <v>144</v>
      </c>
      <c r="U7466">
        <v>1</v>
      </c>
      <c r="V7466">
        <v>0</v>
      </c>
      <c r="W7466">
        <v>117.36854554973041</v>
      </c>
      <c r="X7466">
        <v>1273.1871044737527</v>
      </c>
      <c r="Y7466">
        <v>9.9684422488308844</v>
      </c>
      <c r="Z7466">
        <v>139.05830242882575</v>
      </c>
      <c r="AA7466">
        <v>169.3295661126802</v>
      </c>
      <c r="AB7466">
        <v>607.0033712788163</v>
      </c>
      <c r="AC7466">
        <v>533.82308351507049</v>
      </c>
      <c r="AD7466">
        <v>0</v>
      </c>
      <c r="AE7466">
        <v>2849.7384156077069</v>
      </c>
    </row>
    <row r="7467" spans="1:31" x14ac:dyDescent="0.3">
      <c r="A7467">
        <v>2698223</v>
      </c>
      <c r="B7467">
        <v>1</v>
      </c>
      <c r="C7467" t="s">
        <v>81</v>
      </c>
      <c r="D7467" t="s">
        <v>127</v>
      </c>
      <c r="E7467" t="s">
        <v>244</v>
      </c>
      <c r="F7467" t="s">
        <v>20505</v>
      </c>
      <c r="G7467" t="s">
        <v>968</v>
      </c>
      <c r="H7467" t="s">
        <v>187</v>
      </c>
      <c r="I7467" t="s">
        <v>136</v>
      </c>
      <c r="J7467" t="s">
        <v>137</v>
      </c>
      <c r="K7467" t="s">
        <v>138</v>
      </c>
      <c r="L7467" t="s">
        <v>20506</v>
      </c>
      <c r="M7467" t="s">
        <v>20507</v>
      </c>
      <c r="N7467">
        <v>1.7427777769999999</v>
      </c>
      <c r="O7467">
        <v>0</v>
      </c>
      <c r="P7467">
        <v>56</v>
      </c>
      <c r="Q7467">
        <v>0</v>
      </c>
      <c r="R7467">
        <v>11</v>
      </c>
      <c r="S7467">
        <v>0</v>
      </c>
      <c r="T7467">
        <v>4</v>
      </c>
      <c r="U7467">
        <v>0</v>
      </c>
      <c r="V7467">
        <v>0</v>
      </c>
      <c r="W7467">
        <v>0</v>
      </c>
      <c r="X7467">
        <v>20.801943709881868</v>
      </c>
      <c r="Y7467">
        <v>0</v>
      </c>
      <c r="Z7467">
        <v>10.604623601744199</v>
      </c>
      <c r="AA7467">
        <v>0</v>
      </c>
      <c r="AB7467">
        <v>1.3880973977214339</v>
      </c>
      <c r="AC7467">
        <v>0</v>
      </c>
      <c r="AD7467">
        <v>0</v>
      </c>
      <c r="AE7467">
        <v>32.794664709347501</v>
      </c>
    </row>
    <row r="7468" spans="1:31" x14ac:dyDescent="0.3">
      <c r="A7468">
        <v>2698245</v>
      </c>
      <c r="B7468">
        <v>1</v>
      </c>
      <c r="C7468" t="s">
        <v>80</v>
      </c>
      <c r="D7468" t="s">
        <v>83</v>
      </c>
      <c r="E7468" t="s">
        <v>141</v>
      </c>
      <c r="F7468" t="s">
        <v>315</v>
      </c>
      <c r="G7468" t="s">
        <v>134</v>
      </c>
      <c r="H7468" t="s">
        <v>135</v>
      </c>
      <c r="I7468" t="s">
        <v>136</v>
      </c>
      <c r="J7468" t="s">
        <v>137</v>
      </c>
      <c r="K7468" t="s">
        <v>138</v>
      </c>
      <c r="L7468" t="s">
        <v>20508</v>
      </c>
      <c r="M7468" t="s">
        <v>20509</v>
      </c>
      <c r="N7468">
        <v>0.28638888800000001</v>
      </c>
      <c r="O7468">
        <v>0</v>
      </c>
      <c r="P7468">
        <v>13549</v>
      </c>
      <c r="Q7468">
        <v>0</v>
      </c>
      <c r="R7468">
        <v>0</v>
      </c>
      <c r="S7468">
        <v>5</v>
      </c>
      <c r="T7468">
        <v>1088</v>
      </c>
      <c r="U7468">
        <v>0</v>
      </c>
      <c r="V7468">
        <v>1</v>
      </c>
      <c r="W7468">
        <v>0</v>
      </c>
      <c r="X7468">
        <v>775.66152868777192</v>
      </c>
      <c r="Y7468">
        <v>0</v>
      </c>
      <c r="Z7468">
        <v>0</v>
      </c>
      <c r="AA7468">
        <v>158.57906039735656</v>
      </c>
      <c r="AB7468">
        <v>306.21411499760342</v>
      </c>
      <c r="AC7468">
        <v>0</v>
      </c>
      <c r="AD7468">
        <v>8.9040862646902225E-2</v>
      </c>
      <c r="AE7468">
        <v>1240.5437449453789</v>
      </c>
    </row>
    <row r="7469" spans="1:31" x14ac:dyDescent="0.3">
      <c r="A7469">
        <v>2698252</v>
      </c>
      <c r="B7469">
        <v>1</v>
      </c>
      <c r="C7469" t="s">
        <v>80</v>
      </c>
      <c r="D7469" t="s">
        <v>83</v>
      </c>
      <c r="E7469" t="s">
        <v>141</v>
      </c>
      <c r="F7469" t="s">
        <v>20373</v>
      </c>
      <c r="G7469" t="s">
        <v>134</v>
      </c>
      <c r="H7469" t="s">
        <v>135</v>
      </c>
      <c r="I7469" t="s">
        <v>136</v>
      </c>
      <c r="J7469" t="s">
        <v>137</v>
      </c>
      <c r="K7469" t="s">
        <v>138</v>
      </c>
      <c r="L7469" t="s">
        <v>20510</v>
      </c>
      <c r="M7469" t="s">
        <v>20511</v>
      </c>
      <c r="N7469">
        <v>0.34333333300000002</v>
      </c>
      <c r="O7469">
        <v>0</v>
      </c>
      <c r="P7469">
        <v>5902</v>
      </c>
      <c r="Q7469">
        <v>0</v>
      </c>
      <c r="R7469">
        <v>0</v>
      </c>
      <c r="S7469">
        <v>0</v>
      </c>
      <c r="T7469">
        <v>218</v>
      </c>
      <c r="U7469">
        <v>0</v>
      </c>
      <c r="V7469">
        <v>0</v>
      </c>
      <c r="W7469">
        <v>0</v>
      </c>
      <c r="X7469">
        <v>321.92565152680936</v>
      </c>
      <c r="Y7469">
        <v>0</v>
      </c>
      <c r="Z7469">
        <v>0</v>
      </c>
      <c r="AA7469">
        <v>0</v>
      </c>
      <c r="AB7469">
        <v>57.187731637891353</v>
      </c>
      <c r="AC7469">
        <v>0</v>
      </c>
      <c r="AD7469">
        <v>0</v>
      </c>
      <c r="AE7469">
        <v>379.11338316470074</v>
      </c>
    </row>
    <row r="7470" spans="1:31" x14ac:dyDescent="0.3">
      <c r="A7470">
        <v>2698266</v>
      </c>
      <c r="B7470">
        <v>1</v>
      </c>
      <c r="C7470" t="s">
        <v>80</v>
      </c>
      <c r="D7470" t="s">
        <v>83</v>
      </c>
      <c r="E7470" t="s">
        <v>244</v>
      </c>
      <c r="F7470" t="s">
        <v>20512</v>
      </c>
      <c r="G7470" t="s">
        <v>165</v>
      </c>
      <c r="H7470" t="s">
        <v>187</v>
      </c>
      <c r="I7470" t="s">
        <v>136</v>
      </c>
      <c r="J7470" t="s">
        <v>137</v>
      </c>
      <c r="K7470" t="s">
        <v>166</v>
      </c>
      <c r="L7470" t="s">
        <v>20513</v>
      </c>
      <c r="M7470" t="s">
        <v>20514</v>
      </c>
      <c r="N7470">
        <v>0.34833333300000002</v>
      </c>
      <c r="O7470">
        <v>0</v>
      </c>
      <c r="P7470">
        <v>482</v>
      </c>
      <c r="Q7470">
        <v>0</v>
      </c>
      <c r="R7470">
        <v>0</v>
      </c>
      <c r="S7470">
        <v>0</v>
      </c>
      <c r="T7470">
        <v>42</v>
      </c>
      <c r="U7470">
        <v>0</v>
      </c>
      <c r="V7470">
        <v>0</v>
      </c>
      <c r="W7470">
        <v>0</v>
      </c>
      <c r="X7470">
        <v>35.162505407178841</v>
      </c>
      <c r="Y7470">
        <v>0</v>
      </c>
      <c r="Z7470">
        <v>0</v>
      </c>
      <c r="AA7470">
        <v>0</v>
      </c>
      <c r="AB7470">
        <v>9.012908505644317</v>
      </c>
      <c r="AC7470">
        <v>0</v>
      </c>
      <c r="AD7470">
        <v>0</v>
      </c>
      <c r="AE7470">
        <v>44.17541391282316</v>
      </c>
    </row>
    <row r="7471" spans="1:31" x14ac:dyDescent="0.3">
      <c r="A7471">
        <v>2698278</v>
      </c>
      <c r="B7471">
        <v>1</v>
      </c>
      <c r="C7471" t="s">
        <v>81</v>
      </c>
      <c r="D7471" t="s">
        <v>125</v>
      </c>
      <c r="E7471" t="s">
        <v>145</v>
      </c>
      <c r="F7471" t="s">
        <v>20515</v>
      </c>
      <c r="G7471" t="s">
        <v>134</v>
      </c>
      <c r="H7471" t="s">
        <v>135</v>
      </c>
      <c r="I7471" t="s">
        <v>136</v>
      </c>
      <c r="J7471" t="s">
        <v>137</v>
      </c>
      <c r="K7471" t="s">
        <v>138</v>
      </c>
      <c r="L7471" t="s">
        <v>20516</v>
      </c>
      <c r="M7471" t="s">
        <v>20517</v>
      </c>
      <c r="N7471">
        <v>0.26111111100000001</v>
      </c>
      <c r="O7471">
        <v>0</v>
      </c>
      <c r="P7471">
        <v>2585</v>
      </c>
      <c r="Q7471">
        <v>0</v>
      </c>
      <c r="R7471">
        <v>6</v>
      </c>
      <c r="S7471">
        <v>2</v>
      </c>
      <c r="T7471">
        <v>450</v>
      </c>
      <c r="U7471">
        <v>0</v>
      </c>
      <c r="V7471">
        <v>0</v>
      </c>
      <c r="W7471">
        <v>0</v>
      </c>
      <c r="X7471">
        <v>90.411073275901899</v>
      </c>
      <c r="Y7471">
        <v>0</v>
      </c>
      <c r="Z7471">
        <v>0</v>
      </c>
      <c r="AA7471">
        <v>0.59905667657254735</v>
      </c>
      <c r="AB7471">
        <v>55.14273186169531</v>
      </c>
      <c r="AC7471">
        <v>0</v>
      </c>
      <c r="AD7471">
        <v>0</v>
      </c>
      <c r="AE7471">
        <v>146.15286181416974</v>
      </c>
    </row>
    <row r="7472" spans="1:31" x14ac:dyDescent="0.3">
      <c r="A7472">
        <v>2698316</v>
      </c>
      <c r="B7472">
        <v>1</v>
      </c>
      <c r="C7472" t="s">
        <v>80</v>
      </c>
      <c r="D7472" t="s">
        <v>97</v>
      </c>
      <c r="E7472" t="s">
        <v>145</v>
      </c>
      <c r="F7472" t="s">
        <v>14109</v>
      </c>
      <c r="G7472" t="s">
        <v>134</v>
      </c>
      <c r="H7472" t="s">
        <v>135</v>
      </c>
      <c r="I7472" t="s">
        <v>136</v>
      </c>
      <c r="J7472" t="s">
        <v>137</v>
      </c>
      <c r="K7472" t="s">
        <v>138</v>
      </c>
      <c r="L7472" t="s">
        <v>20518</v>
      </c>
      <c r="M7472" t="s">
        <v>20519</v>
      </c>
      <c r="N7472">
        <v>2.2774999999999999</v>
      </c>
      <c r="O7472">
        <v>0</v>
      </c>
      <c r="P7472">
        <v>43</v>
      </c>
      <c r="Q7472">
        <v>1</v>
      </c>
      <c r="R7472">
        <v>0</v>
      </c>
      <c r="S7472">
        <v>3</v>
      </c>
      <c r="T7472">
        <v>7</v>
      </c>
      <c r="U7472">
        <v>0</v>
      </c>
      <c r="V7472">
        <v>0</v>
      </c>
      <c r="W7472">
        <v>0</v>
      </c>
      <c r="X7472">
        <v>37.626601609527818</v>
      </c>
      <c r="Y7472">
        <v>3.1644459015053292</v>
      </c>
      <c r="Z7472">
        <v>0</v>
      </c>
      <c r="AA7472">
        <v>31.426219268743864</v>
      </c>
      <c r="AB7472">
        <v>8.9765443258337605</v>
      </c>
      <c r="AC7472">
        <v>0</v>
      </c>
      <c r="AD7472">
        <v>0</v>
      </c>
      <c r="AE7472">
        <v>81.193811105610777</v>
      </c>
    </row>
    <row r="7473" spans="1:31" x14ac:dyDescent="0.3">
      <c r="A7473">
        <v>2698317</v>
      </c>
      <c r="B7473">
        <v>1</v>
      </c>
      <c r="C7473" t="s">
        <v>80</v>
      </c>
      <c r="D7473" t="s">
        <v>82</v>
      </c>
      <c r="E7473" t="s">
        <v>145</v>
      </c>
      <c r="F7473" t="s">
        <v>20520</v>
      </c>
      <c r="G7473" t="s">
        <v>165</v>
      </c>
      <c r="H7473" t="s">
        <v>135</v>
      </c>
      <c r="I7473" t="s">
        <v>136</v>
      </c>
      <c r="J7473" t="s">
        <v>137</v>
      </c>
      <c r="K7473" t="s">
        <v>166</v>
      </c>
      <c r="L7473" t="s">
        <v>13309</v>
      </c>
      <c r="M7473" t="s">
        <v>20521</v>
      </c>
      <c r="N7473">
        <v>1.964444444</v>
      </c>
      <c r="O7473">
        <v>0</v>
      </c>
      <c r="P7473">
        <v>924</v>
      </c>
      <c r="Q7473">
        <v>0</v>
      </c>
      <c r="R7473">
        <v>0</v>
      </c>
      <c r="S7473">
        <v>3</v>
      </c>
      <c r="T7473">
        <v>417</v>
      </c>
      <c r="U7473">
        <v>0</v>
      </c>
      <c r="V7473">
        <v>0</v>
      </c>
      <c r="W7473">
        <v>0</v>
      </c>
      <c r="X7473">
        <v>610.21454259725692</v>
      </c>
      <c r="Y7473">
        <v>0</v>
      </c>
      <c r="Z7473">
        <v>0</v>
      </c>
      <c r="AA7473">
        <v>2673.7447028101819</v>
      </c>
      <c r="AB7473">
        <v>1009.2641914469092</v>
      </c>
      <c r="AC7473">
        <v>0</v>
      </c>
      <c r="AD7473">
        <v>0</v>
      </c>
      <c r="AE7473">
        <v>4293.2234368543486</v>
      </c>
    </row>
    <row r="7474" spans="1:31" x14ac:dyDescent="0.3">
      <c r="A7474">
        <v>2698363</v>
      </c>
      <c r="B7474">
        <v>1</v>
      </c>
      <c r="C7474" t="s">
        <v>81</v>
      </c>
      <c r="D7474" t="s">
        <v>120</v>
      </c>
      <c r="E7474" t="s">
        <v>132</v>
      </c>
      <c r="F7474" t="s">
        <v>20522</v>
      </c>
      <c r="G7474" t="s">
        <v>134</v>
      </c>
      <c r="H7474" t="s">
        <v>135</v>
      </c>
      <c r="I7474" t="s">
        <v>136</v>
      </c>
      <c r="J7474" t="s">
        <v>137</v>
      </c>
      <c r="K7474" t="s">
        <v>138</v>
      </c>
      <c r="L7474" t="s">
        <v>20523</v>
      </c>
      <c r="M7474" t="s">
        <v>20524</v>
      </c>
      <c r="N7474">
        <v>1.82</v>
      </c>
      <c r="O7474">
        <v>0</v>
      </c>
      <c r="P7474">
        <v>524</v>
      </c>
      <c r="Q7474">
        <v>32</v>
      </c>
      <c r="R7474">
        <v>54</v>
      </c>
      <c r="S7474">
        <v>4</v>
      </c>
      <c r="T7474">
        <v>34</v>
      </c>
      <c r="U7474">
        <v>0</v>
      </c>
      <c r="V7474">
        <v>1</v>
      </c>
      <c r="W7474">
        <v>0</v>
      </c>
      <c r="X7474">
        <v>206.19477675190004</v>
      </c>
      <c r="Y7474">
        <v>494.52395049596231</v>
      </c>
      <c r="Z7474">
        <v>121.84232419105285</v>
      </c>
      <c r="AA7474">
        <v>21.393681982835009</v>
      </c>
      <c r="AB7474">
        <v>35.285754865613221</v>
      </c>
      <c r="AC7474">
        <v>0</v>
      </c>
      <c r="AD7474">
        <v>12.006184181758425</v>
      </c>
      <c r="AE7474">
        <v>891.24667246912179</v>
      </c>
    </row>
    <row r="7475" spans="1:31" x14ac:dyDescent="0.3">
      <c r="A7475">
        <v>2698695</v>
      </c>
      <c r="B7475">
        <v>1</v>
      </c>
      <c r="C7475" t="s">
        <v>81</v>
      </c>
      <c r="D7475" t="s">
        <v>112</v>
      </c>
      <c r="E7475" t="s">
        <v>160</v>
      </c>
      <c r="F7475" t="s">
        <v>1151</v>
      </c>
      <c r="G7475" t="s">
        <v>165</v>
      </c>
      <c r="H7475" t="s">
        <v>135</v>
      </c>
      <c r="I7475" t="s">
        <v>136</v>
      </c>
      <c r="J7475" t="s">
        <v>137</v>
      </c>
      <c r="K7475" t="s">
        <v>166</v>
      </c>
      <c r="L7475" t="s">
        <v>20525</v>
      </c>
      <c r="M7475" t="s">
        <v>20526</v>
      </c>
      <c r="N7475">
        <v>7.9863888879999996</v>
      </c>
      <c r="O7475">
        <v>3</v>
      </c>
      <c r="P7475">
        <v>1290</v>
      </c>
      <c r="Q7475">
        <v>5</v>
      </c>
      <c r="R7475">
        <v>38</v>
      </c>
      <c r="S7475">
        <v>7</v>
      </c>
      <c r="T7475">
        <v>69</v>
      </c>
      <c r="U7475">
        <v>0</v>
      </c>
      <c r="V7475">
        <v>0</v>
      </c>
      <c r="W7475">
        <v>4.5840244264349996</v>
      </c>
      <c r="X7475">
        <v>720.96154906164122</v>
      </c>
      <c r="Y7475">
        <v>243.9456259919321</v>
      </c>
      <c r="Z7475">
        <v>97.842692407043515</v>
      </c>
      <c r="AA7475">
        <v>234.59931852557784</v>
      </c>
      <c r="AB7475">
        <v>176.26108104529706</v>
      </c>
      <c r="AC7475">
        <v>0</v>
      </c>
      <c r="AD7475">
        <v>0</v>
      </c>
      <c r="AE7475">
        <v>1478.194291457927</v>
      </c>
    </row>
    <row r="7476" spans="1:31" x14ac:dyDescent="0.3">
      <c r="A7476">
        <v>2698703</v>
      </c>
      <c r="B7476">
        <v>1</v>
      </c>
      <c r="C7476" t="s">
        <v>80</v>
      </c>
      <c r="D7476" t="s">
        <v>100</v>
      </c>
      <c r="E7476" t="s">
        <v>132</v>
      </c>
      <c r="F7476" t="s">
        <v>5158</v>
      </c>
      <c r="G7476" t="s">
        <v>346</v>
      </c>
      <c r="H7476" t="s">
        <v>135</v>
      </c>
      <c r="I7476" t="s">
        <v>136</v>
      </c>
      <c r="J7476" t="s">
        <v>137</v>
      </c>
      <c r="K7476" t="s">
        <v>166</v>
      </c>
      <c r="L7476" t="s">
        <v>20527</v>
      </c>
      <c r="M7476" t="s">
        <v>20528</v>
      </c>
      <c r="N7476">
        <v>8.1586111110000008</v>
      </c>
      <c r="O7476">
        <v>0</v>
      </c>
      <c r="P7476">
        <v>845</v>
      </c>
      <c r="Q7476">
        <v>2</v>
      </c>
      <c r="R7476">
        <v>121</v>
      </c>
      <c r="S7476">
        <v>0</v>
      </c>
      <c r="T7476">
        <v>139</v>
      </c>
      <c r="U7476">
        <v>0</v>
      </c>
      <c r="V7476">
        <v>1</v>
      </c>
      <c r="W7476">
        <v>0</v>
      </c>
      <c r="X7476">
        <v>1627.2572786684254</v>
      </c>
      <c r="Y7476">
        <v>191.27972168239179</v>
      </c>
      <c r="Z7476">
        <v>827.78574352572195</v>
      </c>
      <c r="AA7476">
        <v>0</v>
      </c>
      <c r="AB7476">
        <v>1425.3483145457803</v>
      </c>
      <c r="AC7476">
        <v>0</v>
      </c>
      <c r="AD7476">
        <v>259.29292899833712</v>
      </c>
      <c r="AE7476">
        <v>4330.9639874206559</v>
      </c>
    </row>
    <row r="7477" spans="1:31" x14ac:dyDescent="0.3">
      <c r="A7477">
        <v>2689713</v>
      </c>
      <c r="B7477">
        <v>1</v>
      </c>
      <c r="C7477" t="s">
        <v>81</v>
      </c>
      <c r="D7477" t="s">
        <v>122</v>
      </c>
      <c r="E7477" t="s">
        <v>145</v>
      </c>
      <c r="F7477" t="s">
        <v>20529</v>
      </c>
      <c r="G7477" t="s">
        <v>232</v>
      </c>
      <c r="H7477" t="s">
        <v>135</v>
      </c>
      <c r="I7477" t="s">
        <v>136</v>
      </c>
      <c r="J7477" t="s">
        <v>137</v>
      </c>
      <c r="K7477" t="s">
        <v>138</v>
      </c>
      <c r="L7477" t="s">
        <v>20530</v>
      </c>
      <c r="M7477" t="s">
        <v>5720</v>
      </c>
      <c r="N7477">
        <v>1.1563888879999999</v>
      </c>
      <c r="O7477">
        <v>0</v>
      </c>
      <c r="P7477">
        <v>0</v>
      </c>
      <c r="Q7477">
        <v>0</v>
      </c>
      <c r="R7477">
        <v>0</v>
      </c>
      <c r="S7477">
        <v>0</v>
      </c>
      <c r="T7477">
        <v>0</v>
      </c>
      <c r="U7477">
        <v>0</v>
      </c>
      <c r="V7477">
        <v>0</v>
      </c>
      <c r="W7477">
        <v>0</v>
      </c>
      <c r="X7477">
        <v>0</v>
      </c>
      <c r="Y7477">
        <v>0</v>
      </c>
      <c r="Z7477">
        <v>0</v>
      </c>
      <c r="AA7477">
        <v>0</v>
      </c>
      <c r="AB7477">
        <v>0</v>
      </c>
      <c r="AC7477">
        <v>0</v>
      </c>
      <c r="AD7477">
        <v>0</v>
      </c>
      <c r="AE7477">
        <v>0</v>
      </c>
    </row>
  </sheetData>
  <autoFilter ref="A1:U1" xr:uid="{F9D2CA21-77D8-44D5-BA76-8E0F8D8D2ACC}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B0006F-EC3F-4FD5-A66A-718232F968EE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87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5.0830093571400004E-2</v>
      </c>
      <c r="D17" s="12">
        <f t="shared" si="1"/>
        <v>0.58000933863349324</v>
      </c>
      <c r="E17" s="12">
        <f t="shared" si="2"/>
        <v>5.0839106553960282E-2</v>
      </c>
      <c r="F17" s="12">
        <f t="shared" si="3"/>
        <v>4.7953572163277627E-2</v>
      </c>
      <c r="G17" s="12">
        <f t="shared" si="4"/>
        <v>5.9956018893358887E-2</v>
      </c>
      <c r="H17" s="12">
        <f t="shared" si="5"/>
        <v>4.8810889786854862E-2</v>
      </c>
      <c r="I17" s="12">
        <f t="shared" si="6"/>
        <v>0.25501790961093251</v>
      </c>
      <c r="J17" s="12">
        <f t="shared" si="7"/>
        <v>20.186262250899638</v>
      </c>
      <c r="K17" s="12">
        <f t="shared" si="8"/>
        <v>0.71677631655910301</v>
      </c>
      <c r="L17" s="12">
        <f t="shared" si="9"/>
        <v>0.82579780816438142</v>
      </c>
      <c r="M17" s="12">
        <f t="shared" si="10"/>
        <v>0.1966305682308889</v>
      </c>
      <c r="N17" s="12">
        <f t="shared" si="11"/>
        <v>0.56205598536397794</v>
      </c>
      <c r="O17" s="17">
        <f t="shared" si="12"/>
        <v>0.14904023752425494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5.0648079283908886E-3</v>
      </c>
      <c r="D18" s="12">
        <f t="shared" si="1"/>
        <v>0.16650773537726349</v>
      </c>
      <c r="E18" s="12">
        <f t="shared" si="2"/>
        <v>5.0675576248371424E-3</v>
      </c>
      <c r="F18" s="12">
        <f t="shared" si="3"/>
        <v>2.7448098675122559E-2</v>
      </c>
      <c r="G18" s="12">
        <f t="shared" si="4"/>
        <v>6.1733650097349768E-2</v>
      </c>
      <c r="H18" s="12">
        <f t="shared" si="5"/>
        <v>2.9897066633853074E-2</v>
      </c>
      <c r="I18" s="12">
        <f t="shared" si="6"/>
        <v>8.2697980720377456E-3</v>
      </c>
      <c r="J18" s="12">
        <f t="shared" si="7"/>
        <v>0.46273386844142328</v>
      </c>
      <c r="K18" s="12">
        <f t="shared" si="8"/>
        <v>1.8798624148101004E-2</v>
      </c>
      <c r="L18" s="12">
        <f t="shared" si="9"/>
        <v>0.59112178451937358</v>
      </c>
      <c r="M18" s="12">
        <f t="shared" si="10"/>
        <v>0.70072932479630889</v>
      </c>
      <c r="N18" s="12">
        <f t="shared" si="11"/>
        <v>0.63706837968596775</v>
      </c>
      <c r="O18" s="17">
        <f t="shared" si="12"/>
        <v>8.8823312081237338E-3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2.2994616287566497E-2</v>
      </c>
      <c r="D21" s="12">
        <f t="shared" si="1"/>
        <v>0</v>
      </c>
      <c r="E21" s="12">
        <f t="shared" si="2"/>
        <v>2.2994224643189825E-2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7.5529041711883904E-2</v>
      </c>
      <c r="J21" s="12">
        <f t="shared" si="7"/>
        <v>0</v>
      </c>
      <c r="K21" s="12">
        <f t="shared" si="8"/>
        <v>7.3779217697787933E-2</v>
      </c>
      <c r="L21" s="12">
        <f t="shared" si="9"/>
        <v>3.2798180505600212</v>
      </c>
      <c r="M21" s="12">
        <f t="shared" si="10"/>
        <v>0</v>
      </c>
      <c r="N21" s="12">
        <f t="shared" si="11"/>
        <v>1.9049448273454668</v>
      </c>
      <c r="O21" s="17">
        <f t="shared" si="12"/>
        <v>3.5771683275296354E-2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1.0628668651159396E-3</v>
      </c>
      <c r="D22" s="12">
        <f t="shared" si="1"/>
        <v>0</v>
      </c>
      <c r="E22" s="12">
        <f t="shared" si="2"/>
        <v>1.062848762364162E-3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1.3470981555423638E-2</v>
      </c>
      <c r="J22" s="12">
        <f t="shared" si="7"/>
        <v>0</v>
      </c>
      <c r="K22" s="12">
        <f t="shared" si="8"/>
        <v>1.3158891709122631E-2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2.8166376210830022E-3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7.9952384652473327E-2</v>
      </c>
      <c r="D25" s="12">
        <f t="shared" ref="D25:O25" si="13">SUM(D15:D24)</f>
        <v>0.74651707401075673</v>
      </c>
      <c r="E25" s="12">
        <f t="shared" si="13"/>
        <v>7.9963737584351408E-2</v>
      </c>
      <c r="F25" s="12">
        <f t="shared" si="13"/>
        <v>7.5401670838400187E-2</v>
      </c>
      <c r="G25" s="12">
        <f t="shared" si="13"/>
        <v>0.12168966899070865</v>
      </c>
      <c r="H25" s="12">
        <f t="shared" si="13"/>
        <v>7.8707956420707936E-2</v>
      </c>
      <c r="I25" s="12">
        <f t="shared" si="13"/>
        <v>0.35228773095027782</v>
      </c>
      <c r="J25" s="12">
        <f t="shared" si="13"/>
        <v>20.64899611934106</v>
      </c>
      <c r="K25" s="12">
        <f t="shared" si="13"/>
        <v>0.82251305011411457</v>
      </c>
      <c r="L25" s="12">
        <f t="shared" si="13"/>
        <v>4.6967376432437762</v>
      </c>
      <c r="M25" s="12">
        <f t="shared" si="13"/>
        <v>0.89735989302719776</v>
      </c>
      <c r="N25" s="12">
        <f t="shared" si="13"/>
        <v>3.1040691923954125</v>
      </c>
      <c r="O25" s="12">
        <f t="shared" si="13"/>
        <v>0.19651088962875804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0.19729632059089047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0.19729296023933987</v>
      </c>
      <c r="F29" s="12">
        <f>(SUMIFS(TARIMSALAG2,KAYNAK,A29,SEBEP,B29,SÜRE,"Uzun",BİLDİRİM,"Bildirimli",İL,$B$10,İLÇE,$B$11)/VLOOKUP($B$11,ABONE2,6,FALSE))</f>
        <v>6.8219259729730766E-2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6.3346455463321433E-2</v>
      </c>
      <c r="I29" s="12">
        <f>(SUMIFS(TICARETHANEAG2,KAYNAK,A29,SEBEP,B29,SÜRE,"Uzun",BİLDİRİM,"Bildirimli",İL,$B$10,İLÇE,$B$11)/VLOOKUP($B$11,ABONE2,9,FALSE))</f>
        <v>1.0768459507422239</v>
      </c>
      <c r="J29" s="12">
        <f>(SUMIFS(TICARETHANEOG2,KAYNAK,A29,SEBEP,B29,SÜRE,"Uzun",BİLDİRİM,"Bildirimli",İL,$B$10,İLÇE,$B$11)/VLOOKUP($B$11,ABONE2,10,FALSE))</f>
        <v>34.595542298093633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1.8533925407747314</v>
      </c>
      <c r="L29" s="12">
        <f>(SUMIFS(SANAYIAG2,KAYNAK,A29,SEBEP,B29,SÜRE,"Uzun",BİLDİRİM,"Bildirimli",İL,$B$10,İLÇE,$B$11)/VLOOKUP($B$11,ABONE2,12,FALSE))</f>
        <v>6.5412502375684038</v>
      </c>
      <c r="M29" s="12">
        <f>(SUMIFS(SANAYIOG2,KAYNAK,A29,SEBEP,B29,SÜRE,"Uzun",BİLDİRİM,"Bildirimli",İL,$B$10,İLÇE,$B$11)/VLOOKUP($B$11,ABONE2,13,FALSE))</f>
        <v>18.615470453377178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11.602665782579152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0.47058630315463928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2.0789680614280708E-2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2.0789326524375332E-2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0.15024696451392713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0.14676610813613292</v>
      </c>
      <c r="L31" s="12">
        <f>(SUMIFS(SANAYIAG2,KAYNAK,A31,SEBEP,B31,SÜRE,"Uzun",BİLDİRİM,"Bildirimli",İL,$B$10,İLÇE,$B$11)/VLOOKUP($B$11,ABONE2,12,FALSE))</f>
        <v>0.73109802242856892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0.42462763928932035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4.0244213111303752E-2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0.21808600120517119</v>
      </c>
      <c r="D33" s="12">
        <f t="shared" ref="D33:O33" si="14">SUM(D28:D32)</f>
        <v>0</v>
      </c>
      <c r="E33" s="12">
        <f t="shared" si="14"/>
        <v>0.21808228676371522</v>
      </c>
      <c r="F33" s="12">
        <f t="shared" si="14"/>
        <v>6.8219259729730766E-2</v>
      </c>
      <c r="G33" s="12">
        <f t="shared" si="14"/>
        <v>0</v>
      </c>
      <c r="H33" s="12">
        <f t="shared" si="14"/>
        <v>6.3346455463321433E-2</v>
      </c>
      <c r="I33" s="12">
        <f t="shared" si="14"/>
        <v>1.2270929152561509</v>
      </c>
      <c r="J33" s="12">
        <f t="shared" si="14"/>
        <v>34.595542298093633</v>
      </c>
      <c r="K33" s="12">
        <f t="shared" si="14"/>
        <v>2.0001586489108645</v>
      </c>
      <c r="L33" s="12">
        <f t="shared" si="14"/>
        <v>7.2723482599969724</v>
      </c>
      <c r="M33" s="12">
        <f t="shared" si="14"/>
        <v>18.615470453377178</v>
      </c>
      <c r="N33" s="12">
        <f t="shared" si="14"/>
        <v>12.027293421868473</v>
      </c>
      <c r="O33" s="12">
        <f t="shared" si="14"/>
        <v>0.510830516265943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58712</v>
      </c>
      <c r="D37" s="16">
        <f>VLOOKUP($B$11,ABONE2,4,FALSE)</f>
        <v>1</v>
      </c>
      <c r="E37" s="16">
        <f>VLOOKUP($B$11,ABONE2,5,FALSE)</f>
        <v>58713</v>
      </c>
      <c r="F37" s="16">
        <f>VLOOKUP($B$11,ABONE2,6,FALSE)</f>
        <v>13</v>
      </c>
      <c r="G37" s="16">
        <f>VLOOKUP($B$11,ABONE2,7,FALSE)</f>
        <v>1</v>
      </c>
      <c r="H37" s="16">
        <f>VLOOKUP($B$11,ABONE2,8,FALSE)</f>
        <v>14</v>
      </c>
      <c r="I37" s="16">
        <f>VLOOKUP($B$11,ABONE2,9,FALSE)</f>
        <v>9782</v>
      </c>
      <c r="J37" s="16">
        <f>VLOOKUP($B$11,ABONE2,10,FALSE)</f>
        <v>232</v>
      </c>
      <c r="K37" s="16">
        <f>VLOOKUP($B$11,ABONE2,11,FALSE)</f>
        <v>10014</v>
      </c>
      <c r="L37" s="21">
        <f>VLOOKUP($B$11,ABONE2,12,FALSE)</f>
        <v>115</v>
      </c>
      <c r="M37" s="21">
        <f>VLOOKUP($B$11,ABONE2,13,FALSE)</f>
        <v>83</v>
      </c>
      <c r="N37" s="21">
        <f>VLOOKUP($B$11,ABONE2,14,FALSE)</f>
        <v>198</v>
      </c>
      <c r="O37" s="21">
        <f>VLOOKUP($B$11,ABONE2,15,FALSE)</f>
        <v>68939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13806.904678146018</v>
      </c>
      <c r="D38" s="16">
        <f>VLOOKUP($B$11,TUKETIM,4,FALSE)</f>
        <v>63.772799999999997</v>
      </c>
      <c r="E38" s="16">
        <f>VLOOKUP($B$11,TUKETIM,5,FALSE)</f>
        <v>13870.677478146019</v>
      </c>
      <c r="F38" s="16">
        <f>VLOOKUP($B$11,TUKETIM,6,FALSE)</f>
        <v>8.5147999999999993</v>
      </c>
      <c r="G38" s="16">
        <f>VLOOKUP($B$11,TUKETIM,7,FALSE)</f>
        <v>0</v>
      </c>
      <c r="H38" s="16">
        <f>VLOOKUP($B$11,TUKETIM,8,FALSE)</f>
        <v>8.5147999999999993</v>
      </c>
      <c r="I38" s="16">
        <f>VLOOKUP($B$11,TUKETIM,9,FALSE)</f>
        <v>9542.1660451279095</v>
      </c>
      <c r="J38" s="16">
        <f>VLOOKUP($B$11,TUKETIM,10,FALSE)</f>
        <v>15431.460971897686</v>
      </c>
      <c r="K38" s="16">
        <f>VLOOKUP($B$11,TUKETIM,11,FALSE)</f>
        <v>24973.627017025596</v>
      </c>
      <c r="L38" s="21">
        <f>VLOOKUP($B$11,TUKETIM,12,FALSE)</f>
        <v>2111.1825146585061</v>
      </c>
      <c r="M38" s="21">
        <f>VLOOKUP($B$11,TUKETIM,13,FALSE)</f>
        <v>5845.5100398229124</v>
      </c>
      <c r="N38" s="21">
        <f>VLOOKUP($B$11,TUKETIM,14,FALSE)</f>
        <v>7956.6925544814185</v>
      </c>
      <c r="O38" s="21">
        <f>VLOOKUP($B$11,TUKETIM,15,FALSE)</f>
        <v>46809.511849653034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311057.188000019</v>
      </c>
      <c r="D39" s="16">
        <f>VLOOKUP($B$11,ANLASMA,4,FALSE)</f>
        <v>1950</v>
      </c>
      <c r="E39" s="16">
        <f>VLOOKUP($B$11,ANLASMA,5,FALSE)</f>
        <v>313007.188000019</v>
      </c>
      <c r="F39" s="16">
        <f>VLOOKUP($B$11,ANLASMA,6,FALSE)</f>
        <v>63.29</v>
      </c>
      <c r="G39" s="16">
        <f>VLOOKUP($B$11,ANLASMA,7,FALSE)</f>
        <v>100</v>
      </c>
      <c r="H39" s="16">
        <f>VLOOKUP($B$11,ANLASMA,8,FALSE)</f>
        <v>163.29</v>
      </c>
      <c r="I39" s="16">
        <f>VLOOKUP($B$11,ANLASMA,9,FALSE)</f>
        <v>87035.115999998801</v>
      </c>
      <c r="J39" s="16">
        <f>VLOOKUP($B$11,ANLASMA,10,FALSE)</f>
        <v>116125.79800000001</v>
      </c>
      <c r="K39" s="16">
        <f>VLOOKUP($B$11,ANLASMA,11,FALSE)</f>
        <v>203160.91399999883</v>
      </c>
      <c r="L39" s="21">
        <f>VLOOKUP($B$11,ANLASMA,12,FALSE)</f>
        <v>7978.6480000000001</v>
      </c>
      <c r="M39" s="21">
        <f>VLOOKUP($B$11,ANLASMA,13,FALSE)</f>
        <v>62790.767999999996</v>
      </c>
      <c r="N39" s="21">
        <f>VLOOKUP($B$11,ANLASMA,14,FALSE)</f>
        <v>70769.415999999997</v>
      </c>
      <c r="O39" s="21">
        <f>VLOOKUP($B$11,ANLASMA,15,FALSE)</f>
        <v>587100.80800001777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43C63BB5-8D7C-46F1-93F7-FEC91BF0D858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62740-2913-425F-BD76-0D8042175BCF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88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7.8748586271344817E-2</v>
      </c>
      <c r="D17" s="12">
        <f t="shared" si="1"/>
        <v>21.448039730233756</v>
      </c>
      <c r="E17" s="12">
        <f t="shared" si="2"/>
        <v>8.308242482573E-2</v>
      </c>
      <c r="F17" s="12">
        <f t="shared" si="3"/>
        <v>0.35107744007524899</v>
      </c>
      <c r="G17" s="12">
        <f t="shared" si="4"/>
        <v>0</v>
      </c>
      <c r="H17" s="12">
        <f t="shared" si="5"/>
        <v>0.34207545443229387</v>
      </c>
      <c r="I17" s="12">
        <f t="shared" si="6"/>
        <v>0.32248150873348219</v>
      </c>
      <c r="J17" s="12">
        <f t="shared" si="7"/>
        <v>32.402622378636984</v>
      </c>
      <c r="K17" s="12">
        <f t="shared" si="8"/>
        <v>0.63826619615713431</v>
      </c>
      <c r="L17" s="12">
        <f t="shared" si="9"/>
        <v>13.702900421452386</v>
      </c>
      <c r="M17" s="12">
        <f t="shared" si="10"/>
        <v>250.78940322873342</v>
      </c>
      <c r="N17" s="12">
        <f t="shared" si="11"/>
        <v>96.167770963115345</v>
      </c>
      <c r="O17" s="17">
        <f t="shared" si="12"/>
        <v>0.19263737940628309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7.9309916024261854E-3</v>
      </c>
      <c r="D18" s="12">
        <f t="shared" si="1"/>
        <v>0.39521356947285124</v>
      </c>
      <c r="E18" s="12">
        <f t="shared" si="2"/>
        <v>8.0095351608488394E-3</v>
      </c>
      <c r="F18" s="12">
        <f t="shared" si="3"/>
        <v>3.7316761570436688E-2</v>
      </c>
      <c r="G18" s="12">
        <f t="shared" si="4"/>
        <v>0</v>
      </c>
      <c r="H18" s="12">
        <f t="shared" si="5"/>
        <v>3.6359921530169079E-2</v>
      </c>
      <c r="I18" s="12">
        <f t="shared" si="6"/>
        <v>5.1700856596543776E-2</v>
      </c>
      <c r="J18" s="12">
        <f t="shared" si="7"/>
        <v>1.8946932341386806</v>
      </c>
      <c r="K18" s="12">
        <f t="shared" si="8"/>
        <v>6.9842571566764475E-2</v>
      </c>
      <c r="L18" s="12">
        <f t="shared" si="9"/>
        <v>0.29768822106251824</v>
      </c>
      <c r="M18" s="12">
        <f t="shared" si="10"/>
        <v>22.71426801800008</v>
      </c>
      <c r="N18" s="12">
        <f t="shared" si="11"/>
        <v>8.0947594547799309</v>
      </c>
      <c r="O18" s="17">
        <f t="shared" si="12"/>
        <v>1.9146828457457701E-2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1.0754322854077276E-2</v>
      </c>
      <c r="D21" s="12">
        <f t="shared" si="1"/>
        <v>0</v>
      </c>
      <c r="E21" s="12">
        <f t="shared" si="2"/>
        <v>1.075214180377021E-2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4.256056854109757E-2</v>
      </c>
      <c r="J21" s="12">
        <f t="shared" si="7"/>
        <v>0</v>
      </c>
      <c r="K21" s="12">
        <f t="shared" si="8"/>
        <v>4.2141618515665093E-2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1.4722138993488077E-2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9.5189685810585797E-5</v>
      </c>
      <c r="D22" s="12">
        <f t="shared" si="1"/>
        <v>0</v>
      </c>
      <c r="E22" s="12">
        <f t="shared" si="2"/>
        <v>9.5170380690562568E-5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3.9437027513428954E-4</v>
      </c>
      <c r="J22" s="12">
        <f t="shared" si="7"/>
        <v>0</v>
      </c>
      <c r="K22" s="12">
        <f t="shared" si="8"/>
        <v>3.90488244361186E-4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1.3252533399168455E-4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9.752909041365887E-2</v>
      </c>
      <c r="D25" s="12">
        <f t="shared" ref="D25:O25" si="13">SUM(D15:D24)</f>
        <v>21.843253299706607</v>
      </c>
      <c r="E25" s="12">
        <f t="shared" si="13"/>
        <v>0.10193927217103962</v>
      </c>
      <c r="F25" s="12">
        <f t="shared" si="13"/>
        <v>0.38839420164568567</v>
      </c>
      <c r="G25" s="12">
        <f t="shared" si="13"/>
        <v>0</v>
      </c>
      <c r="H25" s="12">
        <f t="shared" si="13"/>
        <v>0.37843537596246296</v>
      </c>
      <c r="I25" s="12">
        <f t="shared" si="13"/>
        <v>0.41713730414625783</v>
      </c>
      <c r="J25" s="12">
        <f t="shared" si="13"/>
        <v>34.297315612775662</v>
      </c>
      <c r="K25" s="12">
        <f t="shared" si="13"/>
        <v>0.75064087448392502</v>
      </c>
      <c r="L25" s="12">
        <f t="shared" si="13"/>
        <v>14.000588642514904</v>
      </c>
      <c r="M25" s="12">
        <f t="shared" si="13"/>
        <v>273.50367124673352</v>
      </c>
      <c r="N25" s="12">
        <f t="shared" si="13"/>
        <v>104.26253041789528</v>
      </c>
      <c r="O25" s="12">
        <f t="shared" si="13"/>
        <v>0.22663887219122056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5.6357957268760334E-2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5.6346527489156868E-2</v>
      </c>
      <c r="F29" s="12">
        <f>(SUMIFS(TARIMSALAG2,KAYNAK,A29,SEBEP,B29,SÜRE,"Uzun",BİLDİRİM,"Bildirimli",İL,$B$10,İLÇE,$B$11)/VLOOKUP($B$11,ABONE2,6,FALSE))</f>
        <v>7.418436508229158E-3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7.2282201875053338E-3</v>
      </c>
      <c r="I29" s="12">
        <f>(SUMIFS(TICARETHANEAG2,KAYNAK,A29,SEBEP,B29,SÜRE,"Uzun",BİLDİRİM,"Bildirimli",İL,$B$10,İLÇE,$B$11)/VLOOKUP($B$11,ABONE2,9,FALSE))</f>
        <v>0.25676395199431579</v>
      </c>
      <c r="J29" s="12">
        <f>(SUMIFS(TICARETHANEOG2,KAYNAK,A29,SEBEP,B29,SÜRE,"Uzun",BİLDİRİM,"Bildirimli",İL,$B$10,İLÇE,$B$11)/VLOOKUP($B$11,ABONE2,10,FALSE))</f>
        <v>4.5545591684113471E-2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0.25468479890832457</v>
      </c>
      <c r="L29" s="12">
        <f>(SUMIFS(SANAYIAG2,KAYNAK,A29,SEBEP,B29,SÜRE,"Uzun",BİLDİRİM,"Bildirimli",İL,$B$10,İLÇE,$B$11)/VLOOKUP($B$11,ABONE2,12,FALSE))</f>
        <v>73.274057922603888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47.787429079959061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0.10089164213845578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9.1062440389065788E-3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9.1043972302672273E-3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7.7767195854534926E-2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7.7001685200004805E-2</v>
      </c>
      <c r="L31" s="12">
        <f>(SUMIFS(SANAYIAG2,KAYNAK,A31,SEBEP,B31,SÜRE,"Uzun",BİLDİRİM,"Bildirimli",İL,$B$10,İLÇE,$B$11)/VLOOKUP($B$11,ABONE2,12,FALSE))</f>
        <v>12.341669114505565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8.0489146398949334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2.0978203490378843E-2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6.5464201307666919E-2</v>
      </c>
      <c r="D33" s="12">
        <f t="shared" ref="D33:O33" si="14">SUM(D28:D32)</f>
        <v>0</v>
      </c>
      <c r="E33" s="12">
        <f t="shared" si="14"/>
        <v>6.5450924719424097E-2</v>
      </c>
      <c r="F33" s="12">
        <f t="shared" si="14"/>
        <v>7.418436508229158E-3</v>
      </c>
      <c r="G33" s="12">
        <f t="shared" si="14"/>
        <v>0</v>
      </c>
      <c r="H33" s="12">
        <f t="shared" si="14"/>
        <v>7.2282201875053338E-3</v>
      </c>
      <c r="I33" s="12">
        <f t="shared" si="14"/>
        <v>0.33453114784885074</v>
      </c>
      <c r="J33" s="12">
        <f t="shared" si="14"/>
        <v>4.5545591684113471E-2</v>
      </c>
      <c r="K33" s="12">
        <f t="shared" si="14"/>
        <v>0.33168648410832935</v>
      </c>
      <c r="L33" s="12">
        <f t="shared" si="14"/>
        <v>85.615727037109451</v>
      </c>
      <c r="M33" s="12">
        <f t="shared" si="14"/>
        <v>0</v>
      </c>
      <c r="N33" s="12">
        <f t="shared" si="14"/>
        <v>55.836343719853993</v>
      </c>
      <c r="O33" s="12">
        <f t="shared" si="14"/>
        <v>0.12186984562883463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98596</v>
      </c>
      <c r="D37" s="16">
        <f>VLOOKUP($B$11,ABONE2,4,FALSE)</f>
        <v>20</v>
      </c>
      <c r="E37" s="16">
        <f>VLOOKUP($B$11,ABONE2,5,FALSE)</f>
        <v>98616</v>
      </c>
      <c r="F37" s="16">
        <f>VLOOKUP($B$11,ABONE2,6,FALSE)</f>
        <v>38</v>
      </c>
      <c r="G37" s="16">
        <f>VLOOKUP($B$11,ABONE2,7,FALSE)</f>
        <v>1</v>
      </c>
      <c r="H37" s="16">
        <f>VLOOKUP($B$11,ABONE2,8,FALSE)</f>
        <v>39</v>
      </c>
      <c r="I37" s="16">
        <f>VLOOKUP($B$11,ABONE2,9,FALSE)</f>
        <v>14183</v>
      </c>
      <c r="J37" s="16">
        <f>VLOOKUP($B$11,ABONE2,10,FALSE)</f>
        <v>141</v>
      </c>
      <c r="K37" s="16">
        <f>VLOOKUP($B$11,ABONE2,11,FALSE)</f>
        <v>14324</v>
      </c>
      <c r="L37" s="21">
        <f>VLOOKUP($B$11,ABONE2,12,FALSE)</f>
        <v>30</v>
      </c>
      <c r="M37" s="21">
        <f>VLOOKUP($B$11,ABONE2,13,FALSE)</f>
        <v>16</v>
      </c>
      <c r="N37" s="21">
        <f>VLOOKUP($B$11,ABONE2,14,FALSE)</f>
        <v>46</v>
      </c>
      <c r="O37" s="21">
        <f>VLOOKUP($B$11,ABONE2,15,FALSE)</f>
        <v>113025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23013.379932619373</v>
      </c>
      <c r="D38" s="16">
        <f>VLOOKUP($B$11,TUKETIM,4,FALSE)</f>
        <v>138.5729</v>
      </c>
      <c r="E38" s="16">
        <f>VLOOKUP($B$11,TUKETIM,5,FALSE)</f>
        <v>23151.952832619372</v>
      </c>
      <c r="F38" s="16">
        <f>VLOOKUP($B$11,TUKETIM,6,FALSE)</f>
        <v>4.9337</v>
      </c>
      <c r="G38" s="16">
        <f>VLOOKUP($B$11,TUKETIM,7,FALSE)</f>
        <v>0.25140000000000001</v>
      </c>
      <c r="H38" s="16">
        <f>VLOOKUP($B$11,TUKETIM,8,FALSE)</f>
        <v>5.1851000000000003</v>
      </c>
      <c r="I38" s="16">
        <f>VLOOKUP($B$11,TUKETIM,9,FALSE)</f>
        <v>9852.1220160910252</v>
      </c>
      <c r="J38" s="16">
        <f>VLOOKUP($B$11,TUKETIM,10,FALSE)</f>
        <v>14095.681184470681</v>
      </c>
      <c r="K38" s="16">
        <f>VLOOKUP($B$11,TUKETIM,11,FALSE)</f>
        <v>23947.803200561706</v>
      </c>
      <c r="L38" s="21">
        <f>VLOOKUP($B$11,TUKETIM,12,FALSE)</f>
        <v>434.25420000000003</v>
      </c>
      <c r="M38" s="21">
        <f>VLOOKUP($B$11,TUKETIM,13,FALSE)</f>
        <v>10471.169400000001</v>
      </c>
      <c r="N38" s="21">
        <f>VLOOKUP($B$11,TUKETIM,14,FALSE)</f>
        <v>10905.4236</v>
      </c>
      <c r="O38" s="21">
        <f>VLOOKUP($B$11,TUKETIM,15,FALSE)</f>
        <v>58010.364733181079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600584.30400002783</v>
      </c>
      <c r="D39" s="16">
        <f>VLOOKUP($B$11,ANLASMA,4,FALSE)</f>
        <v>1152.51</v>
      </c>
      <c r="E39" s="16">
        <f>VLOOKUP($B$11,ANLASMA,5,FALSE)</f>
        <v>601736.81400002784</v>
      </c>
      <c r="F39" s="16">
        <f>VLOOKUP($B$11,ANLASMA,6,FALSE)</f>
        <v>290.61599999999999</v>
      </c>
      <c r="G39" s="16">
        <f>VLOOKUP($B$11,ANLASMA,7,FALSE)</f>
        <v>15</v>
      </c>
      <c r="H39" s="16">
        <f>VLOOKUP($B$11,ANLASMA,8,FALSE)</f>
        <v>305.61599999999999</v>
      </c>
      <c r="I39" s="16">
        <f>VLOOKUP($B$11,ANLASMA,9,FALSE)</f>
        <v>103706.431999996</v>
      </c>
      <c r="J39" s="16">
        <f>VLOOKUP($B$11,ANLASMA,10,FALSE)</f>
        <v>58181.446000000004</v>
      </c>
      <c r="K39" s="16">
        <f>VLOOKUP($B$11,ANLASMA,11,FALSE)</f>
        <v>161887.87799999601</v>
      </c>
      <c r="L39" s="21">
        <f>VLOOKUP($B$11,ANLASMA,12,FALSE)</f>
        <v>2260.163</v>
      </c>
      <c r="M39" s="21">
        <f>VLOOKUP($B$11,ANLASMA,13,FALSE)</f>
        <v>53476</v>
      </c>
      <c r="N39" s="21">
        <f>VLOOKUP($B$11,ANLASMA,14,FALSE)</f>
        <v>55736.163</v>
      </c>
      <c r="O39" s="21">
        <f>VLOOKUP($B$11,ANLASMA,15,FALSE)</f>
        <v>819666.47100002388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CBF6C213-558A-44B4-8375-401C3A318C6B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010C06-3D17-495D-908D-63EE9895E9E0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89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0.38349700936799458</v>
      </c>
      <c r="D17" s="12">
        <f t="shared" si="1"/>
        <v>3.7831060061306148</v>
      </c>
      <c r="E17" s="12">
        <f t="shared" si="2"/>
        <v>0.38726827676692144</v>
      </c>
      <c r="F17" s="12">
        <f t="shared" si="3"/>
        <v>0.66456575994418665</v>
      </c>
      <c r="G17" s="12">
        <f t="shared" si="4"/>
        <v>2.7291966181990963</v>
      </c>
      <c r="H17" s="12">
        <f t="shared" si="5"/>
        <v>0.70361315206248287</v>
      </c>
      <c r="I17" s="12">
        <f t="shared" si="6"/>
        <v>0.89712473510769086</v>
      </c>
      <c r="J17" s="12">
        <f t="shared" si="7"/>
        <v>11.833968104802789</v>
      </c>
      <c r="K17" s="12">
        <f t="shared" si="8"/>
        <v>1.1471777680566262</v>
      </c>
      <c r="L17" s="12">
        <f t="shared" si="9"/>
        <v>98.304010116431016</v>
      </c>
      <c r="M17" s="12">
        <f t="shared" si="10"/>
        <v>914.93618584430908</v>
      </c>
      <c r="N17" s="12">
        <f t="shared" si="11"/>
        <v>663.66474715880815</v>
      </c>
      <c r="O17" s="17">
        <f t="shared" si="12"/>
        <v>0.90889656073254477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7.7206724699373175E-2</v>
      </c>
      <c r="D18" s="12">
        <f t="shared" si="1"/>
        <v>7.3839386381173586</v>
      </c>
      <c r="E18" s="12">
        <f t="shared" si="2"/>
        <v>8.5312256801450909E-2</v>
      </c>
      <c r="F18" s="12">
        <f t="shared" si="3"/>
        <v>2.190790096050425E-2</v>
      </c>
      <c r="G18" s="12">
        <f t="shared" si="4"/>
        <v>3.3146724052278449</v>
      </c>
      <c r="H18" s="12">
        <f t="shared" si="5"/>
        <v>8.4182406951375938E-2</v>
      </c>
      <c r="I18" s="12">
        <f t="shared" si="6"/>
        <v>0.14151857809625287</v>
      </c>
      <c r="J18" s="12">
        <f t="shared" si="7"/>
        <v>10.097424531142048</v>
      </c>
      <c r="K18" s="12">
        <f t="shared" si="8"/>
        <v>0.3691440816498312</v>
      </c>
      <c r="L18" s="12">
        <f t="shared" si="9"/>
        <v>0</v>
      </c>
      <c r="M18" s="12">
        <f t="shared" si="10"/>
        <v>141.65450237907768</v>
      </c>
      <c r="N18" s="12">
        <f t="shared" si="11"/>
        <v>98.068501647053779</v>
      </c>
      <c r="O18" s="17">
        <f t="shared" si="12"/>
        <v>0.18992861978440626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3.2887724700202528E-2</v>
      </c>
      <c r="D21" s="12">
        <f t="shared" si="1"/>
        <v>0</v>
      </c>
      <c r="E21" s="12">
        <f t="shared" si="2"/>
        <v>3.2851241562257875E-2</v>
      </c>
      <c r="F21" s="12">
        <f t="shared" si="3"/>
        <v>9.5077329851472103E-2</v>
      </c>
      <c r="G21" s="12">
        <f t="shared" si="4"/>
        <v>0</v>
      </c>
      <c r="H21" s="12">
        <f t="shared" si="5"/>
        <v>9.3279177041042369E-2</v>
      </c>
      <c r="I21" s="12">
        <f t="shared" si="6"/>
        <v>0.18398093045390213</v>
      </c>
      <c r="J21" s="12">
        <f t="shared" si="7"/>
        <v>0</v>
      </c>
      <c r="K21" s="12">
        <f t="shared" si="8"/>
        <v>0.17977450743862511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5.8368655600696366E-2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1.9160355562034854E-3</v>
      </c>
      <c r="D22" s="12">
        <f t="shared" si="1"/>
        <v>0</v>
      </c>
      <c r="E22" s="12">
        <f t="shared" si="2"/>
        <v>1.9139100522307709E-3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5.497414053081958E-3</v>
      </c>
      <c r="J22" s="12">
        <f t="shared" si="7"/>
        <v>0</v>
      </c>
      <c r="K22" s="12">
        <f t="shared" si="8"/>
        <v>5.3717246735340857E-3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2.4500474629492205E-3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0.49550749432377378</v>
      </c>
      <c r="D25" s="12">
        <f t="shared" ref="D25:O25" si="13">SUM(D15:D24)</f>
        <v>11.167044644247973</v>
      </c>
      <c r="E25" s="12">
        <f t="shared" si="13"/>
        <v>0.50734568518286094</v>
      </c>
      <c r="F25" s="12">
        <f t="shared" si="13"/>
        <v>0.78155099075616297</v>
      </c>
      <c r="G25" s="12">
        <f t="shared" si="13"/>
        <v>6.0438690234269412</v>
      </c>
      <c r="H25" s="12">
        <f t="shared" si="13"/>
        <v>0.88107473605490116</v>
      </c>
      <c r="I25" s="12">
        <f t="shared" si="13"/>
        <v>1.2281216577109277</v>
      </c>
      <c r="J25" s="12">
        <f t="shared" si="13"/>
        <v>21.931392635944839</v>
      </c>
      <c r="K25" s="12">
        <f t="shared" si="13"/>
        <v>1.7014680818186168</v>
      </c>
      <c r="L25" s="12">
        <f t="shared" si="13"/>
        <v>98.304010116431016</v>
      </c>
      <c r="M25" s="12">
        <f t="shared" si="13"/>
        <v>1056.5906882233867</v>
      </c>
      <c r="N25" s="12">
        <f t="shared" si="13"/>
        <v>761.73324880586188</v>
      </c>
      <c r="O25" s="12">
        <f t="shared" si="13"/>
        <v>1.1596438835805967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1.0327969267615988</v>
      </c>
      <c r="D29" s="12">
        <f>(SUMIFS(MESKENOG2,KAYNAK,A29,SEBEP,B29,SÜRE,"Uzun",BİLDİRİM,"Bildirimli",İL,$B$10,İLÇE,$B$11)/VLOOKUP($B$11,ABONE2,4,FALSE))</f>
        <v>5.6232877626914277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1.0378892678076135</v>
      </c>
      <c r="F29" s="12">
        <f>(SUMIFS(TARIMSALAG2,KAYNAK,A29,SEBEP,B29,SÜRE,"Uzun",BİLDİRİM,"Bildirimli",İL,$B$10,İLÇE,$B$11)/VLOOKUP($B$11,ABONE2,6,FALSE))</f>
        <v>2.1330154874920839</v>
      </c>
      <c r="G29" s="12">
        <f>(SUMIFS(TARIMSALOG2,KAYNAK,A29,SEBEP,B29,SÜRE,"Uzun",BİLDİRİM,"Bildirimli",İL,$B$10,İLÇE,$B$11)/VLOOKUP($B$11,ABONE2,7,FALSE))</f>
        <v>2.4109021809195559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2.1382710277933126</v>
      </c>
      <c r="I29" s="12">
        <f>(SUMIFS(TICARETHANEAG2,KAYNAK,A29,SEBEP,B29,SÜRE,"Uzun",BİLDİRİM,"Bildirimli",İL,$B$10,İLÇE,$B$11)/VLOOKUP($B$11,ABONE2,9,FALSE))</f>
        <v>3.3992794233688688</v>
      </c>
      <c r="J29" s="12">
        <f>(SUMIFS(TICARETHANEOG2,KAYNAK,A29,SEBEP,B29,SÜRE,"Uzun",BİLDİRİM,"Bildirimli",İL,$B$10,İLÇE,$B$11)/VLOOKUP($B$11,ABONE2,10,FALSE))</f>
        <v>22.453363209528874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3.8349198801019773</v>
      </c>
      <c r="L29" s="12">
        <f>(SUMIFS(SANAYIAG2,KAYNAK,A29,SEBEP,B29,SÜRE,"Uzun",BİLDİRİM,"Bildirimli",İL,$B$10,İLÇE,$B$11)/VLOOKUP($B$11,ABONE2,12,FALSE))</f>
        <v>119.47076972774506</v>
      </c>
      <c r="M29" s="12">
        <f>(SUMIFS(SANAYIOG2,KAYNAK,A29,SEBEP,B29,SÜRE,"Uzun",BİLDİRİM,"Bildirimli",İL,$B$10,İLÇE,$B$11)/VLOOKUP($B$11,ABONE2,13,FALSE))</f>
        <v>9.9594199016979523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43.655219848173985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1.5481100208492236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3.7240133564867654E-2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3.7198822195890047E-2</v>
      </c>
      <c r="F31" s="12">
        <f>(SUMIFS(TARIMSALAG2,KAYNAK,A31,SEBEP,B31,SÜRE,"Uzun",BİLDİRİM,"Bildirimli",İL,$B$10,İLÇE,$B$11)/VLOOKUP($B$11,ABONE2,6,FALSE))</f>
        <v>0.11848324688369885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0.11624242897573292</v>
      </c>
      <c r="I31" s="12">
        <f>(SUMIFS(TICARETHANEAG2,KAYNAK,A31,SEBEP,B31,SÜRE,"Uzun",BİLDİRİM,"Bildirimli",İL,$B$10,İLÇE,$B$11)/VLOOKUP($B$11,ABONE2,9,FALSE))</f>
        <v>6.3523009291096999E-2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6.207065959581879E-2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4.2814748461153393E-2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1.0700370603264664</v>
      </c>
      <c r="D33" s="12">
        <f t="shared" ref="D33:O33" si="14">SUM(D28:D32)</f>
        <v>5.6232877626914277</v>
      </c>
      <c r="E33" s="12">
        <f t="shared" si="14"/>
        <v>1.0750880900035036</v>
      </c>
      <c r="F33" s="12">
        <f t="shared" si="14"/>
        <v>2.2514987343757826</v>
      </c>
      <c r="G33" s="12">
        <f t="shared" si="14"/>
        <v>2.4109021809195559</v>
      </c>
      <c r="H33" s="12">
        <f t="shared" si="14"/>
        <v>2.2545134567690455</v>
      </c>
      <c r="I33" s="12">
        <f t="shared" si="14"/>
        <v>3.4628024326599656</v>
      </c>
      <c r="J33" s="12">
        <f t="shared" si="14"/>
        <v>22.453363209528874</v>
      </c>
      <c r="K33" s="12">
        <f t="shared" si="14"/>
        <v>3.896990539697796</v>
      </c>
      <c r="L33" s="12">
        <f t="shared" si="14"/>
        <v>119.47076972774506</v>
      </c>
      <c r="M33" s="12">
        <f t="shared" si="14"/>
        <v>9.9594199016979523</v>
      </c>
      <c r="N33" s="12">
        <f t="shared" si="14"/>
        <v>43.655219848173985</v>
      </c>
      <c r="O33" s="12">
        <f t="shared" si="14"/>
        <v>1.590924769310377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18009</v>
      </c>
      <c r="D37" s="16">
        <f>VLOOKUP($B$11,ABONE2,4,FALSE)</f>
        <v>20</v>
      </c>
      <c r="E37" s="16">
        <f>VLOOKUP($B$11,ABONE2,5,FALSE)</f>
        <v>18029</v>
      </c>
      <c r="F37" s="16">
        <f>VLOOKUP($B$11,ABONE2,6,FALSE)</f>
        <v>415</v>
      </c>
      <c r="G37" s="16">
        <f>VLOOKUP($B$11,ABONE2,7,FALSE)</f>
        <v>8</v>
      </c>
      <c r="H37" s="16">
        <f>VLOOKUP($B$11,ABONE2,8,FALSE)</f>
        <v>423</v>
      </c>
      <c r="I37" s="16">
        <f>VLOOKUP($B$11,ABONE2,9,FALSE)</f>
        <v>3590</v>
      </c>
      <c r="J37" s="16">
        <f>VLOOKUP($B$11,ABONE2,10,FALSE)</f>
        <v>84</v>
      </c>
      <c r="K37" s="16">
        <f>VLOOKUP($B$11,ABONE2,11,FALSE)</f>
        <v>3674</v>
      </c>
      <c r="L37" s="21">
        <f>VLOOKUP($B$11,ABONE2,12,FALSE)</f>
        <v>4</v>
      </c>
      <c r="M37" s="21">
        <f>VLOOKUP($B$11,ABONE2,13,FALSE)</f>
        <v>9</v>
      </c>
      <c r="N37" s="21">
        <f>VLOOKUP($B$11,ABONE2,14,FALSE)</f>
        <v>13</v>
      </c>
      <c r="O37" s="21">
        <f>VLOOKUP($B$11,ABONE2,15,FALSE)</f>
        <v>22139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7020.5711076325115</v>
      </c>
      <c r="D38" s="16">
        <f>VLOOKUP($B$11,TUKETIM,4,FALSE)</f>
        <v>221.0736</v>
      </c>
      <c r="E38" s="16">
        <f>VLOOKUP($B$11,TUKETIM,5,FALSE)</f>
        <v>7241.6447076325112</v>
      </c>
      <c r="F38" s="16">
        <f>VLOOKUP($B$11,TUKETIM,6,FALSE)</f>
        <v>108.58269451453523</v>
      </c>
      <c r="G38" s="16">
        <f>VLOOKUP($B$11,TUKETIM,7,FALSE)</f>
        <v>11.97</v>
      </c>
      <c r="H38" s="16">
        <f>VLOOKUP($B$11,TUKETIM,8,FALSE)</f>
        <v>120.55269451453523</v>
      </c>
      <c r="I38" s="16">
        <f>VLOOKUP($B$11,TUKETIM,9,FALSE)</f>
        <v>3008.6316666002031</v>
      </c>
      <c r="J38" s="16">
        <f>VLOOKUP($B$11,TUKETIM,10,FALSE)</f>
        <v>838.12132188305486</v>
      </c>
      <c r="K38" s="16">
        <f>VLOOKUP($B$11,TUKETIM,11,FALSE)</f>
        <v>3846.7529884832579</v>
      </c>
      <c r="L38" s="21">
        <f>VLOOKUP($B$11,TUKETIM,12,FALSE)</f>
        <v>121.1444</v>
      </c>
      <c r="M38" s="21">
        <f>VLOOKUP($B$11,TUKETIM,13,FALSE)</f>
        <v>5683.1446999999998</v>
      </c>
      <c r="N38" s="21">
        <f>VLOOKUP($B$11,TUKETIM,14,FALSE)</f>
        <v>5804.2891</v>
      </c>
      <c r="O38" s="21">
        <f>VLOOKUP($B$11,TUKETIM,15,FALSE)</f>
        <v>17013.239490630305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137987.96300000002</v>
      </c>
      <c r="D39" s="16">
        <f>VLOOKUP($B$11,ANLASMA,4,FALSE)</f>
        <v>2486.4</v>
      </c>
      <c r="E39" s="16">
        <f>VLOOKUP($B$11,ANLASMA,5,FALSE)</f>
        <v>140474.36300000001</v>
      </c>
      <c r="F39" s="16">
        <f>VLOOKUP($B$11,ANLASMA,6,FALSE)</f>
        <v>2056.2959999999998</v>
      </c>
      <c r="G39" s="16">
        <f>VLOOKUP($B$11,ANLASMA,7,FALSE)</f>
        <v>580</v>
      </c>
      <c r="H39" s="16">
        <f>VLOOKUP($B$11,ANLASMA,8,FALSE)</f>
        <v>2636.2959999999998</v>
      </c>
      <c r="I39" s="16">
        <f>VLOOKUP($B$11,ANLASMA,9,FALSE)</f>
        <v>26699.752000000502</v>
      </c>
      <c r="J39" s="16">
        <f>VLOOKUP($B$11,ANLASMA,10,FALSE)</f>
        <v>12326.5</v>
      </c>
      <c r="K39" s="16">
        <f>VLOOKUP($B$11,ANLASMA,11,FALSE)</f>
        <v>39026.252000000502</v>
      </c>
      <c r="L39" s="21">
        <f>VLOOKUP($B$11,ANLASMA,12,FALSE)</f>
        <v>483.10700000000003</v>
      </c>
      <c r="M39" s="21">
        <f>VLOOKUP($B$11,ANLASMA,13,FALSE)</f>
        <v>8016</v>
      </c>
      <c r="N39" s="21">
        <f>VLOOKUP($B$11,ANLASMA,14,FALSE)</f>
        <v>8499.107</v>
      </c>
      <c r="O39" s="21">
        <f>VLOOKUP($B$11,ANLASMA,15,FALSE)</f>
        <v>190636.01800000051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4867D508-A620-48CE-A583-4B4FF2B14BB8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516D48-B9DD-489C-86C9-474C06510857}">
  <dimension ref="A1:AC70"/>
  <sheetViews>
    <sheetView zoomScale="40" zoomScaleNormal="4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90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6.3294976842907542E-3</v>
      </c>
      <c r="D17" s="12">
        <f t="shared" si="1"/>
        <v>0</v>
      </c>
      <c r="E17" s="12">
        <f t="shared" si="2"/>
        <v>6.3293248274842355E-3</v>
      </c>
      <c r="F17" s="12">
        <f t="shared" si="3"/>
        <v>1.1310467792715001E-2</v>
      </c>
      <c r="G17" s="12">
        <f t="shared" si="4"/>
        <v>0</v>
      </c>
      <c r="H17" s="12">
        <f t="shared" si="5"/>
        <v>8.7003598405500007E-3</v>
      </c>
      <c r="I17" s="12">
        <f t="shared" si="6"/>
        <v>1.7084957273571223E-2</v>
      </c>
      <c r="J17" s="12">
        <f t="shared" si="7"/>
        <v>3.5660996676556367E-2</v>
      </c>
      <c r="K17" s="12">
        <f t="shared" si="8"/>
        <v>1.7117507361731159E-2</v>
      </c>
      <c r="L17" s="12">
        <f t="shared" si="9"/>
        <v>9.7960997653656311E-3</v>
      </c>
      <c r="M17" s="12">
        <f t="shared" si="10"/>
        <v>0</v>
      </c>
      <c r="N17" s="12">
        <f t="shared" si="11"/>
        <v>9.6981387677119741E-3</v>
      </c>
      <c r="O17" s="17">
        <f t="shared" si="12"/>
        <v>7.6787799623119846E-3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2.9843958734463057E-2</v>
      </c>
      <c r="D18" s="12">
        <f t="shared" si="1"/>
        <v>7.3387862598795262E-2</v>
      </c>
      <c r="E18" s="12">
        <f t="shared" si="2"/>
        <v>2.9845147906264795E-2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8.3026737673119425E-2</v>
      </c>
      <c r="J18" s="12">
        <f t="shared" si="7"/>
        <v>10.414357557900807</v>
      </c>
      <c r="K18" s="12">
        <f t="shared" si="8"/>
        <v>0.10112993619206052</v>
      </c>
      <c r="L18" s="12">
        <f t="shared" si="9"/>
        <v>0.43525538805073871</v>
      </c>
      <c r="M18" s="12">
        <f t="shared" si="10"/>
        <v>0</v>
      </c>
      <c r="N18" s="12">
        <f t="shared" si="11"/>
        <v>0.43090283417023129</v>
      </c>
      <c r="O18" s="17">
        <f t="shared" si="12"/>
        <v>3.8910345043313997E-2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1.7207475080743041E-2</v>
      </c>
      <c r="D21" s="12">
        <f t="shared" si="1"/>
        <v>0</v>
      </c>
      <c r="E21" s="12">
        <f t="shared" si="2"/>
        <v>1.7207005149424779E-2</v>
      </c>
      <c r="F21" s="12">
        <f t="shared" si="3"/>
        <v>0.19084564707972551</v>
      </c>
      <c r="G21" s="12">
        <f t="shared" si="4"/>
        <v>0</v>
      </c>
      <c r="H21" s="12">
        <f t="shared" si="5"/>
        <v>0.14680434390748115</v>
      </c>
      <c r="I21" s="12">
        <f t="shared" si="6"/>
        <v>3.8201244633097604E-2</v>
      </c>
      <c r="J21" s="12">
        <f t="shared" si="7"/>
        <v>0</v>
      </c>
      <c r="K21" s="12">
        <f t="shared" si="8"/>
        <v>3.8134306043355652E-2</v>
      </c>
      <c r="L21" s="12">
        <f t="shared" si="9"/>
        <v>1.9582957138800001E-2</v>
      </c>
      <c r="M21" s="12">
        <f t="shared" si="10"/>
        <v>0</v>
      </c>
      <c r="N21" s="12">
        <f t="shared" si="11"/>
        <v>1.9387127567412E-2</v>
      </c>
      <c r="O21" s="17">
        <f t="shared" si="12"/>
        <v>1.9829461481969998E-2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1.3857099685158406E-3</v>
      </c>
      <c r="D22" s="12">
        <f t="shared" si="1"/>
        <v>0</v>
      </c>
      <c r="E22" s="12">
        <f t="shared" si="2"/>
        <v>1.3856721251652518E-3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4.0878294585409919E-3</v>
      </c>
      <c r="J22" s="12">
        <f t="shared" si="7"/>
        <v>0</v>
      </c>
      <c r="K22" s="12">
        <f t="shared" si="8"/>
        <v>4.0806665102735085E-3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1.721790335575296E-3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5.4766641468012696E-2</v>
      </c>
      <c r="D25" s="12">
        <f t="shared" ref="D25:O25" si="13">SUM(D15:D24)</f>
        <v>7.3387862598795262E-2</v>
      </c>
      <c r="E25" s="12">
        <f t="shared" si="13"/>
        <v>5.4767150008339059E-2</v>
      </c>
      <c r="F25" s="12">
        <f t="shared" si="13"/>
        <v>0.20215611487244051</v>
      </c>
      <c r="G25" s="12">
        <f t="shared" si="13"/>
        <v>0</v>
      </c>
      <c r="H25" s="12">
        <f t="shared" si="13"/>
        <v>0.15550470374803116</v>
      </c>
      <c r="I25" s="12">
        <f t="shared" si="13"/>
        <v>0.14240076903832924</v>
      </c>
      <c r="J25" s="12">
        <f t="shared" si="13"/>
        <v>10.450018554577364</v>
      </c>
      <c r="K25" s="12">
        <f t="shared" si="13"/>
        <v>0.16046241610742085</v>
      </c>
      <c r="L25" s="12">
        <f t="shared" si="13"/>
        <v>0.4646344449549043</v>
      </c>
      <c r="M25" s="12">
        <f t="shared" si="13"/>
        <v>0</v>
      </c>
      <c r="N25" s="12">
        <f t="shared" si="13"/>
        <v>0.45998810050535527</v>
      </c>
      <c r="O25" s="12">
        <f t="shared" si="13"/>
        <v>6.814037682317127E-2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1.1568047775539244E-2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1.1567731855398992E-2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1.7087576695400578E-2</v>
      </c>
      <c r="J28" s="12">
        <f>(SUMIFS(TICARETHANEOG2,KAYNAK,A28,SEBEP,B28,SÜRE,"Uzun",BİLDİRİM,"Bildirimli",İL,$B$10,İLÇE,$B$11)/VLOOKUP($B$11,ABONE2,10,FALSE))</f>
        <v>0.25905738943117429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1.7511571206056481E-2</v>
      </c>
      <c r="L28" s="12">
        <f>(SUMIFS(SANAYIAG2,KAYNAK,A28,SEBEP,B28,SÜRE,"Uzun",BİLDİRİM,"Bildirimli",İL,$B$10,İLÇE,$B$11)/VLOOKUP($B$11,ABONE2,12,FALSE))</f>
        <v>1.4564461999508026E-3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1.4418817379512946E-3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1.2305789378647411E-2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9.5216875798857126E-2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9.5214275452684613E-2</v>
      </c>
      <c r="F29" s="12">
        <f>(SUMIFS(TARIMSALAG2,KAYNAK,A29,SEBEP,B29,SÜRE,"Uzun",BİLDİRİM,"Bildirimli",İL,$B$10,İLÇE,$B$11)/VLOOKUP($B$11,ABONE2,6,FALSE))</f>
        <v>0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2">
        <f>(SUMIFS(TICARETHANEAG2,KAYNAK,A29,SEBEP,B29,SÜRE,"Uzun",BİLDİRİM,"Bildirimli",İL,$B$10,İLÇE,$B$11)/VLOOKUP($B$11,ABONE2,9,FALSE))</f>
        <v>0.35875521624008982</v>
      </c>
      <c r="J29" s="12">
        <f>(SUMIFS(TICARETHANEOG2,KAYNAK,A29,SEBEP,B29,SÜRE,"Uzun",BİLDİRİM,"Bildirimli",İL,$B$10,İLÇE,$B$11)/VLOOKUP($B$11,ABONE2,10,FALSE))</f>
        <v>9.3473019159141568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0.374505505155665</v>
      </c>
      <c r="L29" s="12">
        <f>(SUMIFS(SANAYIAG2,KAYNAK,A29,SEBEP,B29,SÜRE,"Uzun",BİLDİRİM,"Bildirimli",İL,$B$10,İLÇE,$B$11)/VLOOKUP($B$11,ABONE2,12,FALSE))</f>
        <v>0.53464049971104599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0.52929409471393551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0.13027979343719273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4.2745110460438746E-2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4.2743943103460823E-2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0.10155647197665096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0.1013785184288392</v>
      </c>
      <c r="L31" s="12">
        <f>(SUMIFS(SANAYIAG2,KAYNAK,A31,SEBEP,B31,SÜRE,"Uzun",BİLDİRİM,"Bildirimli",İL,$B$10,İLÇE,$B$11)/VLOOKUP($B$11,ABONE2,12,FALSE))</f>
        <v>0.86322078074129216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0.85458857293387924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5.0391347163267722E-2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0.14953003403483511</v>
      </c>
      <c r="D33" s="12">
        <f t="shared" ref="D33:O33" si="14">SUM(D28:D32)</f>
        <v>0</v>
      </c>
      <c r="E33" s="12">
        <f t="shared" si="14"/>
        <v>0.14952595041154443</v>
      </c>
      <c r="F33" s="12">
        <f t="shared" si="14"/>
        <v>0</v>
      </c>
      <c r="G33" s="12">
        <f t="shared" si="14"/>
        <v>0</v>
      </c>
      <c r="H33" s="12">
        <f t="shared" si="14"/>
        <v>0</v>
      </c>
      <c r="I33" s="12">
        <f t="shared" si="14"/>
        <v>0.47739926491214135</v>
      </c>
      <c r="J33" s="12">
        <f t="shared" si="14"/>
        <v>9.6063593053453307</v>
      </c>
      <c r="K33" s="12">
        <f t="shared" si="14"/>
        <v>0.49339559479056067</v>
      </c>
      <c r="L33" s="12">
        <f t="shared" si="14"/>
        <v>1.3993177266522889</v>
      </c>
      <c r="M33" s="12">
        <f t="shared" si="14"/>
        <v>0</v>
      </c>
      <c r="N33" s="12">
        <f t="shared" si="14"/>
        <v>1.385324549385766</v>
      </c>
      <c r="O33" s="12">
        <f t="shared" si="14"/>
        <v>0.19297692997910787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219696</v>
      </c>
      <c r="D37" s="16">
        <f>VLOOKUP($B$11,ABONE2,4,FALSE)</f>
        <v>6</v>
      </c>
      <c r="E37" s="16">
        <f>VLOOKUP($B$11,ABONE2,5,FALSE)</f>
        <v>219702</v>
      </c>
      <c r="F37" s="16">
        <f>VLOOKUP($B$11,ABONE2,6,FALSE)</f>
        <v>10</v>
      </c>
      <c r="G37" s="16">
        <f>VLOOKUP($B$11,ABONE2,7,FALSE)</f>
        <v>3</v>
      </c>
      <c r="H37" s="16">
        <f>VLOOKUP($B$11,ABONE2,8,FALSE)</f>
        <v>13</v>
      </c>
      <c r="I37" s="16">
        <f>VLOOKUP($B$11,ABONE2,9,FALSE)</f>
        <v>31333</v>
      </c>
      <c r="J37" s="16">
        <f>VLOOKUP($B$11,ABONE2,10,FALSE)</f>
        <v>55</v>
      </c>
      <c r="K37" s="16">
        <f>VLOOKUP($B$11,ABONE2,11,FALSE)</f>
        <v>31388</v>
      </c>
      <c r="L37" s="21">
        <f>VLOOKUP($B$11,ABONE2,12,FALSE)</f>
        <v>99</v>
      </c>
      <c r="M37" s="21">
        <f>VLOOKUP($B$11,ABONE2,13,FALSE)</f>
        <v>1</v>
      </c>
      <c r="N37" s="21">
        <f>VLOOKUP($B$11,ABONE2,14,FALSE)</f>
        <v>100</v>
      </c>
      <c r="O37" s="21">
        <f>VLOOKUP($B$11,ABONE2,15,FALSE)</f>
        <v>251203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50449.50007704</v>
      </c>
      <c r="D38" s="16">
        <f>VLOOKUP($B$11,TUKETIM,4,FALSE)</f>
        <v>22.8</v>
      </c>
      <c r="E38" s="16">
        <f>VLOOKUP($B$11,TUKETIM,5,FALSE)</f>
        <v>50472.300077040003</v>
      </c>
      <c r="F38" s="16">
        <f>VLOOKUP($B$11,TUKETIM,6,FALSE)</f>
        <v>2.4306999999999999</v>
      </c>
      <c r="G38" s="16">
        <f>VLOOKUP($B$11,TUKETIM,7,FALSE)</f>
        <v>0</v>
      </c>
      <c r="H38" s="16">
        <f>VLOOKUP($B$11,TUKETIM,8,FALSE)</f>
        <v>2.4306999999999999</v>
      </c>
      <c r="I38" s="16">
        <f>VLOOKUP($B$11,TUKETIM,9,FALSE)</f>
        <v>17534.951915205384</v>
      </c>
      <c r="J38" s="16">
        <f>VLOOKUP($B$11,TUKETIM,10,FALSE)</f>
        <v>5291.6506237351505</v>
      </c>
      <c r="K38" s="16">
        <f>VLOOKUP($B$11,TUKETIM,11,FALSE)</f>
        <v>22826.602538940533</v>
      </c>
      <c r="L38" s="21">
        <f>VLOOKUP($B$11,TUKETIM,12,FALSE)</f>
        <v>751.92698712121216</v>
      </c>
      <c r="M38" s="21">
        <f>VLOOKUP($B$11,TUKETIM,13,FALSE)</f>
        <v>29.536000000000001</v>
      </c>
      <c r="N38" s="21">
        <f>VLOOKUP($B$11,TUKETIM,14,FALSE)</f>
        <v>781.46298712121211</v>
      </c>
      <c r="O38" s="21">
        <f>VLOOKUP($B$11,TUKETIM,15,FALSE)</f>
        <v>74082.796303101743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1017818.0590000289</v>
      </c>
      <c r="D39" s="16">
        <f>VLOOKUP($B$11,ANLASMA,4,FALSE)</f>
        <v>518.10900000000004</v>
      </c>
      <c r="E39" s="16">
        <f>VLOOKUP($B$11,ANLASMA,5,FALSE)</f>
        <v>1018336.1680000289</v>
      </c>
      <c r="F39" s="16">
        <f>VLOOKUP($B$11,ANLASMA,6,FALSE)</f>
        <v>55.87</v>
      </c>
      <c r="G39" s="16">
        <f>VLOOKUP($B$11,ANLASMA,7,FALSE)</f>
        <v>65</v>
      </c>
      <c r="H39" s="16">
        <f>VLOOKUP($B$11,ANLASMA,8,FALSE)</f>
        <v>120.87</v>
      </c>
      <c r="I39" s="16">
        <f>VLOOKUP($B$11,ANLASMA,9,FALSE)</f>
        <v>174630.88700000002</v>
      </c>
      <c r="J39" s="16">
        <f>VLOOKUP($B$11,ANLASMA,10,FALSE)</f>
        <v>25859.964</v>
      </c>
      <c r="K39" s="16">
        <f>VLOOKUP($B$11,ANLASMA,11,FALSE)</f>
        <v>200490.85100000002</v>
      </c>
      <c r="L39" s="21">
        <f>VLOOKUP($B$11,ANLASMA,12,FALSE)</f>
        <v>2237.2150000000001</v>
      </c>
      <c r="M39" s="21">
        <f>VLOOKUP($B$11,ANLASMA,13,FALSE)</f>
        <v>240</v>
      </c>
      <c r="N39" s="21">
        <f>VLOOKUP($B$11,ANLASMA,14,FALSE)</f>
        <v>2477.2150000000001</v>
      </c>
      <c r="O39" s="21">
        <f>VLOOKUP($B$11,ANLASMA,15,FALSE)</f>
        <v>1221425.1040000289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5B4FCA5B-6886-4D58-A337-397F6CC8F4A3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78794-F374-46BF-A181-E7BD1D7821B4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91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3.5389544115656195E-2</v>
      </c>
      <c r="D17" s="12">
        <f t="shared" si="1"/>
        <v>0.84810278540557504</v>
      </c>
      <c r="E17" s="12">
        <f t="shared" si="2"/>
        <v>3.9347563147912296E-2</v>
      </c>
      <c r="F17" s="12">
        <f t="shared" si="3"/>
        <v>0.51360651032100735</v>
      </c>
      <c r="G17" s="12">
        <f t="shared" si="4"/>
        <v>3.6584639581083329</v>
      </c>
      <c r="H17" s="12">
        <f t="shared" si="5"/>
        <v>1.1991267512721038</v>
      </c>
      <c r="I17" s="12">
        <f t="shared" si="6"/>
        <v>0.28565931976631925</v>
      </c>
      <c r="J17" s="12">
        <f t="shared" si="7"/>
        <v>3.3321699169195576</v>
      </c>
      <c r="K17" s="12">
        <f t="shared" si="8"/>
        <v>0.43288845643171736</v>
      </c>
      <c r="L17" s="12">
        <f t="shared" si="9"/>
        <v>5.0271843564291666E-2</v>
      </c>
      <c r="M17" s="12">
        <f t="shared" si="10"/>
        <v>16.544536289944244</v>
      </c>
      <c r="N17" s="12">
        <f t="shared" si="11"/>
        <v>9.2137520915531539</v>
      </c>
      <c r="O17" s="17">
        <f t="shared" si="12"/>
        <v>0.16973949054162032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5.0983430733030303E-3</v>
      </c>
      <c r="D21" s="12">
        <f t="shared" si="1"/>
        <v>0</v>
      </c>
      <c r="E21" s="12">
        <f t="shared" si="2"/>
        <v>5.0735134804135674E-3</v>
      </c>
      <c r="F21" s="12">
        <f t="shared" si="3"/>
        <v>4.499629566854519E-2</v>
      </c>
      <c r="G21" s="12">
        <f t="shared" si="4"/>
        <v>0</v>
      </c>
      <c r="H21" s="12">
        <f t="shared" si="5"/>
        <v>3.5187942838336442E-2</v>
      </c>
      <c r="I21" s="12">
        <f t="shared" si="6"/>
        <v>3.933032282583674E-2</v>
      </c>
      <c r="J21" s="12">
        <f t="shared" si="7"/>
        <v>0</v>
      </c>
      <c r="K21" s="12">
        <f t="shared" si="8"/>
        <v>3.7429600904885521E-2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1.2358444048154943E-2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1.2845461490180798E-2</v>
      </c>
      <c r="G22" s="12">
        <f t="shared" si="4"/>
        <v>0</v>
      </c>
      <c r="H22" s="12">
        <f t="shared" si="5"/>
        <v>1.004539058010746E-2</v>
      </c>
      <c r="I22" s="12">
        <f t="shared" si="6"/>
        <v>3.6659615045708848E-4</v>
      </c>
      <c r="J22" s="12">
        <f t="shared" si="7"/>
        <v>0</v>
      </c>
      <c r="K22" s="12">
        <f t="shared" si="8"/>
        <v>3.4887960786994293E-4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5.1324726192790069E-4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4.0487887188959223E-2</v>
      </c>
      <c r="D25" s="12">
        <f t="shared" ref="D25:O25" si="13">SUM(D15:D24)</f>
        <v>0.84810278540557504</v>
      </c>
      <c r="E25" s="12">
        <f t="shared" si="13"/>
        <v>4.442107662832586E-2</v>
      </c>
      <c r="F25" s="12">
        <f t="shared" si="13"/>
        <v>0.57144826747973343</v>
      </c>
      <c r="G25" s="12">
        <f t="shared" si="13"/>
        <v>3.6584639581083329</v>
      </c>
      <c r="H25" s="12">
        <f t="shared" si="13"/>
        <v>1.2443600846905476</v>
      </c>
      <c r="I25" s="12">
        <f t="shared" si="13"/>
        <v>0.3253562387426131</v>
      </c>
      <c r="J25" s="12">
        <f t="shared" si="13"/>
        <v>3.3321699169195576</v>
      </c>
      <c r="K25" s="12">
        <f t="shared" si="13"/>
        <v>0.47066693694447281</v>
      </c>
      <c r="L25" s="12">
        <f t="shared" si="13"/>
        <v>5.0271843564291666E-2</v>
      </c>
      <c r="M25" s="12">
        <f t="shared" si="13"/>
        <v>16.544536289944244</v>
      </c>
      <c r="N25" s="12">
        <f t="shared" si="13"/>
        <v>9.2137520915531539</v>
      </c>
      <c r="O25" s="12">
        <f t="shared" si="13"/>
        <v>0.18261118185170316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2.7301186454952223E-2</v>
      </c>
      <c r="D29" s="12">
        <f>(SUMIFS(MESKENOG2,KAYNAK,A29,SEBEP,B29,SÜRE,"Uzun",BİLDİRİM,"Bildirimli",İL,$B$10,İLÇE,$B$11)/VLOOKUP($B$11,ABONE2,4,FALSE))</f>
        <v>0.77941686874785532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3.096408750508E-2</v>
      </c>
      <c r="F29" s="12">
        <f>(SUMIFS(TARIMSALAG2,KAYNAK,A29,SEBEP,B29,SÜRE,"Uzun",BİLDİRİM,"Bildirimli",İL,$B$10,İLÇE,$B$11)/VLOOKUP($B$11,ABONE2,6,FALSE))</f>
        <v>0.47800828318033106</v>
      </c>
      <c r="G29" s="12">
        <f>(SUMIFS(TARIMSALOG2,KAYNAK,A29,SEBEP,B29,SÜRE,"Uzun",BİLDİRİM,"Bildirimli",İL,$B$10,İLÇE,$B$11)/VLOOKUP($B$11,ABONE2,7,FALSE))</f>
        <v>6.8478379608012485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1.8665122926362903</v>
      </c>
      <c r="I29" s="12">
        <f>(SUMIFS(TICARETHANEAG2,KAYNAK,A29,SEBEP,B29,SÜRE,"Uzun",BİLDİRİM,"Bildirimli",İL,$B$10,İLÇE,$B$11)/VLOOKUP($B$11,ABONE2,9,FALSE))</f>
        <v>0.20708993350003657</v>
      </c>
      <c r="J29" s="12">
        <f>(SUMIFS(TICARETHANEOG2,KAYNAK,A29,SEBEP,B29,SÜRE,"Uzun",BİLDİRİM,"Bildirimli",İL,$B$10,İLÇE,$B$11)/VLOOKUP($B$11,ABONE2,10,FALSE))</f>
        <v>7.9183807983979477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0.57975454778878321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23.751148511737682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13.195082506520935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0.22280649938681368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0.11849127222875878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0.11791420434452782</v>
      </c>
      <c r="F31" s="12">
        <f>(SUMIFS(TARIMSALAG2,KAYNAK,A31,SEBEP,B31,SÜRE,"Uzun",BİLDİRİM,"Bildirimli",İL,$B$10,İLÇE,$B$11)/VLOOKUP($B$11,ABONE2,6,FALSE))</f>
        <v>6.8017925145247321E-2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5.3191286669989846E-2</v>
      </c>
      <c r="I31" s="12">
        <f>(SUMIFS(TICARETHANEAG2,KAYNAK,A31,SEBEP,B31,SÜRE,"Uzun",BİLDİRİM,"Bildirimli",İL,$B$10,İLÇE,$B$11)/VLOOKUP($B$11,ABONE2,9,FALSE))</f>
        <v>0.20006616054187254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0.19039753568297163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0.12825036373787038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0.14579245868371102</v>
      </c>
      <c r="D33" s="12">
        <f t="shared" ref="D33:O33" si="14">SUM(D28:D32)</f>
        <v>0.77941686874785532</v>
      </c>
      <c r="E33" s="12">
        <f t="shared" si="14"/>
        <v>0.14887829184960782</v>
      </c>
      <c r="F33" s="12">
        <f t="shared" si="14"/>
        <v>0.54602620832557835</v>
      </c>
      <c r="G33" s="12">
        <f t="shared" si="14"/>
        <v>6.8478379608012485</v>
      </c>
      <c r="H33" s="12">
        <f t="shared" si="14"/>
        <v>1.91970357930628</v>
      </c>
      <c r="I33" s="12">
        <f t="shared" si="14"/>
        <v>0.40715609404190911</v>
      </c>
      <c r="J33" s="12">
        <f t="shared" si="14"/>
        <v>7.9183807983979477</v>
      </c>
      <c r="K33" s="12">
        <f t="shared" si="14"/>
        <v>0.77015208347175479</v>
      </c>
      <c r="L33" s="12">
        <f t="shared" si="14"/>
        <v>0</v>
      </c>
      <c r="M33" s="12">
        <f t="shared" si="14"/>
        <v>23.751148511737682</v>
      </c>
      <c r="N33" s="12">
        <f t="shared" si="14"/>
        <v>13.195082506520935</v>
      </c>
      <c r="O33" s="12">
        <f t="shared" si="14"/>
        <v>0.35105686312468409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20229</v>
      </c>
      <c r="D37" s="16">
        <f>VLOOKUP($B$11,ABONE2,4,FALSE)</f>
        <v>99</v>
      </c>
      <c r="E37" s="16">
        <f>VLOOKUP($B$11,ABONE2,5,FALSE)</f>
        <v>20328</v>
      </c>
      <c r="F37" s="16">
        <f>VLOOKUP($B$11,ABONE2,6,FALSE)</f>
        <v>922</v>
      </c>
      <c r="G37" s="16">
        <f>VLOOKUP($B$11,ABONE2,7,FALSE)</f>
        <v>257</v>
      </c>
      <c r="H37" s="16">
        <f>VLOOKUP($B$11,ABONE2,8,FALSE)</f>
        <v>1179</v>
      </c>
      <c r="I37" s="16">
        <f>VLOOKUP($B$11,ABONE2,9,FALSE)</f>
        <v>4608</v>
      </c>
      <c r="J37" s="16">
        <f>VLOOKUP($B$11,ABONE2,10,FALSE)</f>
        <v>234</v>
      </c>
      <c r="K37" s="16">
        <f>VLOOKUP($B$11,ABONE2,11,FALSE)</f>
        <v>4842</v>
      </c>
      <c r="L37" s="21">
        <f>VLOOKUP($B$11,ABONE2,12,FALSE)</f>
        <v>8</v>
      </c>
      <c r="M37" s="21">
        <f>VLOOKUP($B$11,ABONE2,13,FALSE)</f>
        <v>10</v>
      </c>
      <c r="N37" s="21">
        <f>VLOOKUP($B$11,ABONE2,14,FALSE)</f>
        <v>18</v>
      </c>
      <c r="O37" s="21">
        <f>VLOOKUP($B$11,ABONE2,15,FALSE)</f>
        <v>26367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3950.3490620156763</v>
      </c>
      <c r="D38" s="16">
        <f>VLOOKUP($B$11,TUKETIM,4,FALSE)</f>
        <v>115.69790376919883</v>
      </c>
      <c r="E38" s="16">
        <f>VLOOKUP($B$11,TUKETIM,5,FALSE)</f>
        <v>4066.0469657848753</v>
      </c>
      <c r="F38" s="16">
        <f>VLOOKUP($B$11,TUKETIM,6,FALSE)</f>
        <v>466.50352884578001</v>
      </c>
      <c r="G38" s="16">
        <f>VLOOKUP($B$11,TUKETIM,7,FALSE)</f>
        <v>309.38792327867719</v>
      </c>
      <c r="H38" s="16">
        <f>VLOOKUP($B$11,TUKETIM,8,FALSE)</f>
        <v>775.89145212445715</v>
      </c>
      <c r="I38" s="16">
        <f>VLOOKUP($B$11,TUKETIM,9,FALSE)</f>
        <v>2654.6190129596007</v>
      </c>
      <c r="J38" s="16">
        <f>VLOOKUP($B$11,TUKETIM,10,FALSE)</f>
        <v>3978.2430212014806</v>
      </c>
      <c r="K38" s="16">
        <f>VLOOKUP($B$11,TUKETIM,11,FALSE)</f>
        <v>6632.8620341610813</v>
      </c>
      <c r="L38" s="21">
        <f>VLOOKUP($B$11,TUKETIM,12,FALSE)</f>
        <v>92.399699999999996</v>
      </c>
      <c r="M38" s="21">
        <f>VLOOKUP($B$11,TUKETIM,13,FALSE)</f>
        <v>153.1353</v>
      </c>
      <c r="N38" s="21">
        <f>VLOOKUP($B$11,TUKETIM,14,FALSE)</f>
        <v>245.535</v>
      </c>
      <c r="O38" s="21">
        <f>VLOOKUP($B$11,TUKETIM,15,FALSE)</f>
        <v>11720.335452070412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108235.45</v>
      </c>
      <c r="D39" s="16">
        <f>VLOOKUP($B$11,ANLASMA,4,FALSE)</f>
        <v>2287.44</v>
      </c>
      <c r="E39" s="16">
        <f>VLOOKUP($B$11,ANLASMA,5,FALSE)</f>
        <v>110522.89</v>
      </c>
      <c r="F39" s="16">
        <f>VLOOKUP($B$11,ANLASMA,6,FALSE)</f>
        <v>9592.304000000031</v>
      </c>
      <c r="G39" s="16">
        <f>VLOOKUP($B$11,ANLASMA,7,FALSE)</f>
        <v>6763.46</v>
      </c>
      <c r="H39" s="16">
        <f>VLOOKUP($B$11,ANLASMA,8,FALSE)</f>
        <v>16355.764000000032</v>
      </c>
      <c r="I39" s="16">
        <f>VLOOKUP($B$11,ANLASMA,9,FALSE)</f>
        <v>31003.530999999799</v>
      </c>
      <c r="J39" s="16">
        <f>VLOOKUP($B$11,ANLASMA,10,FALSE)</f>
        <v>30144.62</v>
      </c>
      <c r="K39" s="16">
        <f>VLOOKUP($B$11,ANLASMA,11,FALSE)</f>
        <v>61148.150999999794</v>
      </c>
      <c r="L39" s="21">
        <f>VLOOKUP($B$11,ANLASMA,12,FALSE)</f>
        <v>234.27700000000002</v>
      </c>
      <c r="M39" s="21">
        <f>VLOOKUP($B$11,ANLASMA,13,FALSE)</f>
        <v>1602</v>
      </c>
      <c r="N39" s="21">
        <f>VLOOKUP($B$11,ANLASMA,14,FALSE)</f>
        <v>1836.277</v>
      </c>
      <c r="O39" s="21">
        <f>VLOOKUP($B$11,ANLASMA,15,FALSE)</f>
        <v>189863.08199999982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F85A5A6A-A862-4830-BA12-BB4569B62341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53509-6F66-45B5-B760-639E85EF3736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92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0.14288829789240443</v>
      </c>
      <c r="D17" s="12">
        <f t="shared" si="1"/>
        <v>4.34538007026676</v>
      </c>
      <c r="E17" s="12">
        <f t="shared" si="2"/>
        <v>0.1486482920979614</v>
      </c>
      <c r="F17" s="12">
        <f t="shared" si="3"/>
        <v>0.4641024232587011</v>
      </c>
      <c r="G17" s="12">
        <f t="shared" si="4"/>
        <v>4.8735869997571069</v>
      </c>
      <c r="H17" s="12">
        <f t="shared" si="5"/>
        <v>0.56096578889321425</v>
      </c>
      <c r="I17" s="12">
        <f t="shared" si="6"/>
        <v>0.62386897020653465</v>
      </c>
      <c r="J17" s="12">
        <f t="shared" si="7"/>
        <v>8.1739066875302413</v>
      </c>
      <c r="K17" s="12">
        <f t="shared" si="8"/>
        <v>0.8517149487213822</v>
      </c>
      <c r="L17" s="12">
        <f t="shared" si="9"/>
        <v>0.63351561555825719</v>
      </c>
      <c r="M17" s="12">
        <f t="shared" si="10"/>
        <v>31.04601671152513</v>
      </c>
      <c r="N17" s="12">
        <f t="shared" si="11"/>
        <v>14.266705762026165</v>
      </c>
      <c r="O17" s="17">
        <f t="shared" si="12"/>
        <v>0.25551645706359116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9.0000127727512032E-3</v>
      </c>
      <c r="D21" s="12">
        <f t="shared" si="1"/>
        <v>0</v>
      </c>
      <c r="E21" s="12">
        <f t="shared" si="2"/>
        <v>8.9876772289289013E-3</v>
      </c>
      <c r="F21" s="12">
        <f t="shared" si="3"/>
        <v>4.0513724272883429E-3</v>
      </c>
      <c r="G21" s="12">
        <f t="shared" si="4"/>
        <v>0</v>
      </c>
      <c r="H21" s="12">
        <f t="shared" si="5"/>
        <v>3.9623757289355289E-3</v>
      </c>
      <c r="I21" s="12">
        <f t="shared" si="6"/>
        <v>4.1947419624224887E-2</v>
      </c>
      <c r="J21" s="12">
        <f t="shared" si="7"/>
        <v>0</v>
      </c>
      <c r="K21" s="12">
        <f t="shared" si="8"/>
        <v>4.0681525170674741E-2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1.2631652900036899E-2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9.7484493928307015E-4</v>
      </c>
      <c r="D22" s="12">
        <f t="shared" si="1"/>
        <v>0</v>
      </c>
      <c r="E22" s="12">
        <f t="shared" si="2"/>
        <v>9.7350880312725447E-4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6.7390769443837276E-4</v>
      </c>
      <c r="J22" s="12">
        <f t="shared" si="7"/>
        <v>0</v>
      </c>
      <c r="K22" s="12">
        <f t="shared" si="8"/>
        <v>6.5357042410716911E-4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8.9970284574778067E-4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0.15286315560443869</v>
      </c>
      <c r="D25" s="12">
        <f t="shared" ref="D25:O25" si="13">SUM(D15:D24)</f>
        <v>4.34538007026676</v>
      </c>
      <c r="E25" s="12">
        <f t="shared" si="13"/>
        <v>0.15860947813001755</v>
      </c>
      <c r="F25" s="12">
        <f t="shared" si="13"/>
        <v>0.46815379568598947</v>
      </c>
      <c r="G25" s="12">
        <f t="shared" si="13"/>
        <v>4.8735869997571069</v>
      </c>
      <c r="H25" s="12">
        <f t="shared" si="13"/>
        <v>0.56492816462214979</v>
      </c>
      <c r="I25" s="12">
        <f t="shared" si="13"/>
        <v>0.66649029752519795</v>
      </c>
      <c r="J25" s="12">
        <f t="shared" si="13"/>
        <v>8.1739066875302413</v>
      </c>
      <c r="K25" s="12">
        <f t="shared" si="13"/>
        <v>0.89305004431616408</v>
      </c>
      <c r="L25" s="12">
        <f t="shared" si="13"/>
        <v>0.63351561555825719</v>
      </c>
      <c r="M25" s="12">
        <f t="shared" si="13"/>
        <v>31.04601671152513</v>
      </c>
      <c r="N25" s="12">
        <f t="shared" si="13"/>
        <v>14.266705762026165</v>
      </c>
      <c r="O25" s="12">
        <f t="shared" si="13"/>
        <v>0.26904781280937584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0.31799116698547614</v>
      </c>
      <c r="D29" s="12">
        <f>(SUMIFS(MESKENOG2,KAYNAK,A29,SEBEP,B29,SÜRE,"Uzun",BİLDİRİM,"Bildirimli",İL,$B$10,İLÇE,$B$11)/VLOOKUP($B$11,ABONE2,4,FALSE))</f>
        <v>21.515941442035718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0.34704537514755157</v>
      </c>
      <c r="F29" s="12">
        <f>(SUMIFS(TARIMSALAG2,KAYNAK,A29,SEBEP,B29,SÜRE,"Uzun",BİLDİRİM,"Bildirimli",İL,$B$10,İLÇE,$B$11)/VLOOKUP($B$11,ABONE2,6,FALSE))</f>
        <v>3.1028966501918793</v>
      </c>
      <c r="G29" s="12">
        <f>(SUMIFS(TARIMSALOG2,KAYNAK,A29,SEBEP,B29,SÜRE,"Uzun",BİLDİRİM,"Bildirimli",İL,$B$10,İLÇE,$B$11)/VLOOKUP($B$11,ABONE2,7,FALSE))</f>
        <v>22.426372172453288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3.527376392068815</v>
      </c>
      <c r="I29" s="12">
        <f>(SUMIFS(TICARETHANEAG2,KAYNAK,A29,SEBEP,B29,SÜRE,"Uzun",BİLDİRİM,"Bildirimli",İL,$B$10,İLÇE,$B$11)/VLOOKUP($B$11,ABONE2,9,FALSE))</f>
        <v>1.1920599287291265</v>
      </c>
      <c r="J29" s="12">
        <f>(SUMIFS(TICARETHANEOG2,KAYNAK,A29,SEBEP,B29,SÜRE,"Uzun",BİLDİRİM,"Bildirimli",İL,$B$10,İLÇE,$B$11)/VLOOKUP($B$11,ABONE2,10,FALSE))</f>
        <v>13.884033597169866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1.5750798907533208</v>
      </c>
      <c r="L29" s="12">
        <f>(SUMIFS(SANAYIAG2,KAYNAK,A29,SEBEP,B29,SÜRE,"Uzun",BİLDİRİM,"Bildirimli",İL,$B$10,İLÇE,$B$11)/VLOOKUP($B$11,ABONE2,12,FALSE))</f>
        <v>4.8092605641736771E-2</v>
      </c>
      <c r="M29" s="12">
        <f>(SUMIFS(SANAYIOG2,KAYNAK,A29,SEBEP,B29,SÜRE,"Uzun",BİLDİRİM,"Bildirimli",İL,$B$10,İLÇE,$B$11)/VLOOKUP($B$11,ABONE2,13,FALSE))</f>
        <v>129.86974328276531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58.244004978145412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0.63845061470541409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8.0660662130287218E-4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8.0550107494691979E-4</v>
      </c>
      <c r="F31" s="12">
        <f>(SUMIFS(TARIMSALAG2,KAYNAK,A31,SEBEP,B31,SÜRE,"Uzun",BİLDİRİM,"Bildirimli",İL,$B$10,İLÇE,$B$11)/VLOOKUP($B$11,ABONE2,6,FALSE))</f>
        <v>1.8203864097419437E-3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1.7803978915049764E-3</v>
      </c>
      <c r="I31" s="12">
        <f>(SUMIFS(TICARETHANEAG2,KAYNAK,A31,SEBEP,B31,SÜRE,"Uzun",BİLDİRİM,"Bildirimli",İL,$B$10,İLÇE,$B$11)/VLOOKUP($B$11,ABONE2,9,FALSE))</f>
        <v>6.3932680199103725E-3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6.2003311813881249E-3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1.4913166397649152E-3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0.31879777360677902</v>
      </c>
      <c r="D33" s="12">
        <f t="shared" ref="D33:O33" si="14">SUM(D28:D32)</f>
        <v>21.515941442035718</v>
      </c>
      <c r="E33" s="12">
        <f t="shared" si="14"/>
        <v>0.3478508762224985</v>
      </c>
      <c r="F33" s="12">
        <f t="shared" si="14"/>
        <v>3.1047170366016212</v>
      </c>
      <c r="G33" s="12">
        <f t="shared" si="14"/>
        <v>22.426372172453288</v>
      </c>
      <c r="H33" s="12">
        <f t="shared" si="14"/>
        <v>3.5291567899603202</v>
      </c>
      <c r="I33" s="12">
        <f t="shared" si="14"/>
        <v>1.1984531967490368</v>
      </c>
      <c r="J33" s="12">
        <f t="shared" si="14"/>
        <v>13.884033597169866</v>
      </c>
      <c r="K33" s="12">
        <f t="shared" si="14"/>
        <v>1.5812802219347089</v>
      </c>
      <c r="L33" s="12">
        <f t="shared" si="14"/>
        <v>4.8092605641736771E-2</v>
      </c>
      <c r="M33" s="12">
        <f t="shared" si="14"/>
        <v>129.86974328276531</v>
      </c>
      <c r="N33" s="12">
        <f t="shared" si="14"/>
        <v>58.244004978145412</v>
      </c>
      <c r="O33" s="12">
        <f t="shared" si="14"/>
        <v>0.63994193134517896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47359</v>
      </c>
      <c r="D37" s="16">
        <f>VLOOKUP($B$11,ABONE2,4,FALSE)</f>
        <v>65</v>
      </c>
      <c r="E37" s="16">
        <f>VLOOKUP($B$11,ABONE2,5,FALSE)</f>
        <v>47424</v>
      </c>
      <c r="F37" s="16">
        <f>VLOOKUP($B$11,ABONE2,6,FALSE)</f>
        <v>1959</v>
      </c>
      <c r="G37" s="16">
        <f>VLOOKUP($B$11,ABONE2,7,FALSE)</f>
        <v>44</v>
      </c>
      <c r="H37" s="16">
        <f>VLOOKUP($B$11,ABONE2,8,FALSE)</f>
        <v>2003</v>
      </c>
      <c r="I37" s="16">
        <f>VLOOKUP($B$11,ABONE2,9,FALSE)</f>
        <v>6588</v>
      </c>
      <c r="J37" s="16">
        <f>VLOOKUP($B$11,ABONE2,10,FALSE)</f>
        <v>205</v>
      </c>
      <c r="K37" s="16">
        <f>VLOOKUP($B$11,ABONE2,11,FALSE)</f>
        <v>6793</v>
      </c>
      <c r="L37" s="21">
        <f>VLOOKUP($B$11,ABONE2,12,FALSE)</f>
        <v>16</v>
      </c>
      <c r="M37" s="21">
        <f>VLOOKUP($B$11,ABONE2,13,FALSE)</f>
        <v>13</v>
      </c>
      <c r="N37" s="21">
        <f>VLOOKUP($B$11,ABONE2,14,FALSE)</f>
        <v>29</v>
      </c>
      <c r="O37" s="21">
        <f>VLOOKUP($B$11,ABONE2,15,FALSE)</f>
        <v>56249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9304.0412500934654</v>
      </c>
      <c r="D38" s="16">
        <f>VLOOKUP($B$11,TUKETIM,4,FALSE)</f>
        <v>743.64525000000003</v>
      </c>
      <c r="E38" s="16">
        <f>VLOOKUP($B$11,TUKETIM,5,FALSE)</f>
        <v>10047.686500093465</v>
      </c>
      <c r="F38" s="16">
        <f>VLOOKUP($B$11,TUKETIM,6,FALSE)</f>
        <v>533.00918296040106</v>
      </c>
      <c r="G38" s="16">
        <f>VLOOKUP($B$11,TUKETIM,7,FALSE)</f>
        <v>120.78368602739727</v>
      </c>
      <c r="H38" s="16">
        <f>VLOOKUP($B$11,TUKETIM,8,FALSE)</f>
        <v>653.79286898779833</v>
      </c>
      <c r="I38" s="16">
        <f>VLOOKUP($B$11,TUKETIM,9,FALSE)</f>
        <v>3849.2702629845026</v>
      </c>
      <c r="J38" s="16">
        <f>VLOOKUP($B$11,TUKETIM,10,FALSE)</f>
        <v>3347.464776333959</v>
      </c>
      <c r="K38" s="16">
        <f>VLOOKUP($B$11,TUKETIM,11,FALSE)</f>
        <v>7196.7350393184615</v>
      </c>
      <c r="L38" s="21">
        <f>VLOOKUP($B$11,TUKETIM,12,FALSE)</f>
        <v>34.700499999999998</v>
      </c>
      <c r="M38" s="21">
        <f>VLOOKUP($B$11,TUKETIM,13,FALSE)</f>
        <v>596.97320000000002</v>
      </c>
      <c r="N38" s="21">
        <f>VLOOKUP($B$11,TUKETIM,14,FALSE)</f>
        <v>631.67370000000005</v>
      </c>
      <c r="O38" s="21">
        <f>VLOOKUP($B$11,TUKETIM,15,FALSE)</f>
        <v>18529.888108399726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288974.42800000706</v>
      </c>
      <c r="D39" s="16">
        <f>VLOOKUP($B$11,ANLASMA,4,FALSE)</f>
        <v>11200.14</v>
      </c>
      <c r="E39" s="16">
        <f>VLOOKUP($B$11,ANLASMA,5,FALSE)</f>
        <v>300174.56800000707</v>
      </c>
      <c r="F39" s="16">
        <f>VLOOKUP($B$11,ANLASMA,6,FALSE)</f>
        <v>10243.330000000071</v>
      </c>
      <c r="G39" s="16">
        <f>VLOOKUP($B$11,ANLASMA,7,FALSE)</f>
        <v>2103.9</v>
      </c>
      <c r="H39" s="16">
        <f>VLOOKUP($B$11,ANLASMA,8,FALSE)</f>
        <v>12347.230000000071</v>
      </c>
      <c r="I39" s="16">
        <f>VLOOKUP($B$11,ANLASMA,9,FALSE)</f>
        <v>39784.345999999401</v>
      </c>
      <c r="J39" s="16">
        <f>VLOOKUP($B$11,ANLASMA,10,FALSE)</f>
        <v>59959.320999999996</v>
      </c>
      <c r="K39" s="16">
        <f>VLOOKUP($B$11,ANLASMA,11,FALSE)</f>
        <v>99743.666999999405</v>
      </c>
      <c r="L39" s="21">
        <f>VLOOKUP($B$11,ANLASMA,12,FALSE)</f>
        <v>245.393</v>
      </c>
      <c r="M39" s="21">
        <f>VLOOKUP($B$11,ANLASMA,13,FALSE)</f>
        <v>10299</v>
      </c>
      <c r="N39" s="21">
        <f>VLOOKUP($B$11,ANLASMA,14,FALSE)</f>
        <v>10544.393</v>
      </c>
      <c r="O39" s="21">
        <f>VLOOKUP($B$11,ANLASMA,15,FALSE)</f>
        <v>422809.85800000653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70311938-BBE5-4608-A6FB-771E571D238D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086433-99E1-476E-BD2B-AEDC52DAE6EB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93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7.5700104896040857E-2</v>
      </c>
      <c r="D17" s="12">
        <f t="shared" si="1"/>
        <v>1.3892616718594191</v>
      </c>
      <c r="E17" s="12">
        <f t="shared" si="2"/>
        <v>7.6360419253652459E-2</v>
      </c>
      <c r="F17" s="12">
        <f t="shared" si="3"/>
        <v>1.54279699278835</v>
      </c>
      <c r="G17" s="12">
        <f t="shared" si="4"/>
        <v>7.0108630618325147</v>
      </c>
      <c r="H17" s="12">
        <f t="shared" si="5"/>
        <v>2.173606504729483</v>
      </c>
      <c r="I17" s="12">
        <f t="shared" si="6"/>
        <v>0.31489803568220265</v>
      </c>
      <c r="J17" s="12">
        <f t="shared" si="7"/>
        <v>6.561795903814323</v>
      </c>
      <c r="K17" s="12">
        <f t="shared" si="8"/>
        <v>0.47512085798281423</v>
      </c>
      <c r="L17" s="12">
        <f t="shared" si="9"/>
        <v>6.2020234675042776</v>
      </c>
      <c r="M17" s="12">
        <f t="shared" si="10"/>
        <v>79.400270840798939</v>
      </c>
      <c r="N17" s="12">
        <f t="shared" si="11"/>
        <v>42.801147154151607</v>
      </c>
      <c r="O17" s="17">
        <f t="shared" si="12"/>
        <v>0.36431932714876575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7.3117438227310132E-4</v>
      </c>
      <c r="D18" s="12">
        <f t="shared" si="1"/>
        <v>6.2073956783346089E-2</v>
      </c>
      <c r="E18" s="12">
        <f t="shared" si="2"/>
        <v>7.6201078992539878E-4</v>
      </c>
      <c r="F18" s="12">
        <f t="shared" si="3"/>
        <v>8.2215479251299111E-3</v>
      </c>
      <c r="G18" s="12">
        <f t="shared" si="4"/>
        <v>1.4321847948884235E-2</v>
      </c>
      <c r="H18" s="12">
        <f t="shared" si="5"/>
        <v>8.9252934966152272E-3</v>
      </c>
      <c r="I18" s="12">
        <f t="shared" si="6"/>
        <v>3.7707450609367628E-3</v>
      </c>
      <c r="J18" s="12">
        <f t="shared" si="7"/>
        <v>3.4986931344028083E-2</v>
      </c>
      <c r="K18" s="12">
        <f t="shared" si="8"/>
        <v>4.5713897286290862E-3</v>
      </c>
      <c r="L18" s="12">
        <f t="shared" si="9"/>
        <v>5.8822544772528698E-2</v>
      </c>
      <c r="M18" s="12">
        <f t="shared" si="10"/>
        <v>0.65209496228612074</v>
      </c>
      <c r="N18" s="12">
        <f t="shared" si="11"/>
        <v>0.35545875352932477</v>
      </c>
      <c r="O18" s="17">
        <f t="shared" si="12"/>
        <v>2.4356470828496022E-3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1.2438115514639823E-2</v>
      </c>
      <c r="D21" s="12">
        <f t="shared" si="1"/>
        <v>0</v>
      </c>
      <c r="E21" s="12">
        <f t="shared" si="2"/>
        <v>1.2431862997466276E-2</v>
      </c>
      <c r="F21" s="12">
        <f t="shared" si="3"/>
        <v>0.27750039924522274</v>
      </c>
      <c r="G21" s="12">
        <f t="shared" si="4"/>
        <v>0</v>
      </c>
      <c r="H21" s="12">
        <f t="shared" si="5"/>
        <v>0.24548727262951825</v>
      </c>
      <c r="I21" s="12">
        <f t="shared" si="6"/>
        <v>6.1374409076557619E-2</v>
      </c>
      <c r="J21" s="12">
        <f t="shared" si="7"/>
        <v>0</v>
      </c>
      <c r="K21" s="12">
        <f t="shared" si="8"/>
        <v>5.980025479280611E-2</v>
      </c>
      <c r="L21" s="12">
        <f t="shared" si="9"/>
        <v>0.6875937602966149</v>
      </c>
      <c r="M21" s="12">
        <f t="shared" si="10"/>
        <v>0</v>
      </c>
      <c r="N21" s="12">
        <f t="shared" si="11"/>
        <v>0.34379688014830745</v>
      </c>
      <c r="O21" s="17">
        <f t="shared" si="12"/>
        <v>4.1247439070208537E-2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8.8869394792953776E-2</v>
      </c>
      <c r="D25" s="12">
        <f t="shared" ref="D25:O25" si="13">SUM(D15:D24)</f>
        <v>1.4513356286427652</v>
      </c>
      <c r="E25" s="12">
        <f t="shared" si="13"/>
        <v>8.9554293041044133E-2</v>
      </c>
      <c r="F25" s="12">
        <f t="shared" si="13"/>
        <v>1.8285189399587027</v>
      </c>
      <c r="G25" s="12">
        <f t="shared" si="13"/>
        <v>7.025184909781399</v>
      </c>
      <c r="H25" s="12">
        <f t="shared" si="13"/>
        <v>2.4280190708556164</v>
      </c>
      <c r="I25" s="12">
        <f t="shared" si="13"/>
        <v>0.38004318981969704</v>
      </c>
      <c r="J25" s="12">
        <f t="shared" si="13"/>
        <v>6.5967828351583506</v>
      </c>
      <c r="K25" s="12">
        <f t="shared" si="13"/>
        <v>0.5394925025042494</v>
      </c>
      <c r="L25" s="12">
        <f t="shared" si="13"/>
        <v>6.9484397725734208</v>
      </c>
      <c r="M25" s="12">
        <f t="shared" si="13"/>
        <v>80.052365803085053</v>
      </c>
      <c r="N25" s="12">
        <f t="shared" si="13"/>
        <v>43.500402787829245</v>
      </c>
      <c r="O25" s="12">
        <f t="shared" si="13"/>
        <v>0.40800241330182391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8.2029227908525233E-5</v>
      </c>
      <c r="D28" s="12">
        <f>(SUMIFS(MESKENOG2,KAYNAK,A28,SEBEP,B28,SÜRE,"Uzun",BİLDİRİM,"Bildirimli",İL,$B$10,İLÇE,$B$11)/VLOOKUP($B$11,ABONE2,4,FALSE))</f>
        <v>6.0326030537420319E-2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1.1231328921568159E-4</v>
      </c>
      <c r="F28" s="12">
        <f>(SUMIFS(TARIMSALAG2,KAYNAK,A28,SEBEP,B28,SÜRE,"Uzun",BİLDİRİM,"Bildirimli",İL,$B$10,İLÇE,$B$11)/VLOOKUP($B$11,ABONE2,6,FALSE))</f>
        <v>1.9327251593474495E-2</v>
      </c>
      <c r="G28" s="12">
        <f>(SUMIFS(TARIMSALOG2,KAYNAK,A28,SEBEP,B28,SÜRE,"Uzun",BİLDİRİM,"Bildirimli",İL,$B$10,İLÇE,$B$11)/VLOOKUP($B$11,ABONE2,7,FALSE))</f>
        <v>0.52294764821056494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7.742613565636576E-2</v>
      </c>
      <c r="I28" s="12">
        <f>(SUMIFS(TICARETHANEAG2,KAYNAK,A28,SEBEP,B28,SÜRE,"Uzun",BİLDİRİM,"Bildirimli",İL,$B$10,İLÇE,$B$11)/VLOOKUP($B$11,ABONE2,9,FALSE))</f>
        <v>1.5071204438275894E-2</v>
      </c>
      <c r="J28" s="12">
        <f>(SUMIFS(TICARETHANEOG2,KAYNAK,A28,SEBEP,B28,SÜRE,"Uzun",BİLDİRİM,"Bildirimli",İL,$B$10,İLÇE,$B$11)/VLOOKUP($B$11,ABONE2,10,FALSE))</f>
        <v>8.5254562520920167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0.23334881037706534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14.474288929428795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7.2371444647143974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5.3659239512964044E-2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0.79026457206260226</v>
      </c>
      <c r="D29" s="12">
        <f>(SUMIFS(MESKENOG2,KAYNAK,A29,SEBEP,B29,SÜRE,"Uzun",BİLDİRİM,"Bildirimli",İL,$B$10,İLÇE,$B$11)/VLOOKUP($B$11,ABONE2,4,FALSE))</f>
        <v>6.9087381891706281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0.7933402680007714</v>
      </c>
      <c r="F29" s="12">
        <f>(SUMIFS(TARIMSALAG2,KAYNAK,A29,SEBEP,B29,SÜRE,"Uzun",BİLDİRİM,"Bildirimli",İL,$B$10,İLÇE,$B$11)/VLOOKUP($B$11,ABONE2,6,FALSE))</f>
        <v>10.92321608559557</v>
      </c>
      <c r="G29" s="12">
        <f>(SUMIFS(TARIMSALOG2,KAYNAK,A29,SEBEP,B29,SÜRE,"Uzun",BİLDİRİM,"Bildirimli",İL,$B$10,İLÇE,$B$11)/VLOOKUP($B$11,ABONE2,7,FALSE))</f>
        <v>38.499484955663547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14.104482092157522</v>
      </c>
      <c r="I29" s="12">
        <f>(SUMIFS(TICARETHANEAG2,KAYNAK,A29,SEBEP,B29,SÜRE,"Uzun",BİLDİRİM,"Bildirimli",İL,$B$10,İLÇE,$B$11)/VLOOKUP($B$11,ABONE2,9,FALSE))</f>
        <v>3.4079052407691011</v>
      </c>
      <c r="J29" s="12">
        <f>(SUMIFS(TICARETHANEOG2,KAYNAK,A29,SEBEP,B29,SÜRE,"Uzun",BİLDİRİM,"Bildirimli",İL,$B$10,İLÇE,$B$11)/VLOOKUP($B$11,ABONE2,10,FALSE))</f>
        <v>32.504973074479445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4.1541979491503565</v>
      </c>
      <c r="L29" s="12">
        <f>(SUMIFS(SANAYIAG2,KAYNAK,A29,SEBEP,B29,SÜRE,"Uzun",BİLDİRİM,"Bildirimli",İL,$B$10,İLÇE,$B$11)/VLOOKUP($B$11,ABONE2,12,FALSE))</f>
        <v>13.630630894480813</v>
      </c>
      <c r="M29" s="12">
        <f>(SUMIFS(SANAYIOG2,KAYNAK,A29,SEBEP,B29,SÜRE,"Uzun",BİLDİRİM,"Bildirimli",İL,$B$10,İLÇE,$B$11)/VLOOKUP($B$11,ABONE2,13,FALSE))</f>
        <v>454.0803206609163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233.85547577769856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2.7338674057569037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1.3291347351234712E-2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1.3284665922888484E-2</v>
      </c>
      <c r="F31" s="12">
        <f>(SUMIFS(TARIMSALAG2,KAYNAK,A31,SEBEP,B31,SÜRE,"Uzun",BİLDİRİM,"Bildirimli",İL,$B$10,İLÇE,$B$11)/VLOOKUP($B$11,ABONE2,6,FALSE))</f>
        <v>0.46115474669422707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0.40795480415176755</v>
      </c>
      <c r="I31" s="12">
        <f>(SUMIFS(TICARETHANEAG2,KAYNAK,A31,SEBEP,B31,SÜRE,"Uzun",BİLDİRİM,"Bildirimli",İL,$B$10,İLÇE,$B$11)/VLOOKUP($B$11,ABONE2,9,FALSE))</f>
        <v>5.2483486006227847E-2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5.1137369512953584E-2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5.4200700069994147E-2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0.80363794864174554</v>
      </c>
      <c r="D33" s="12">
        <f t="shared" ref="D33:O33" si="14">SUM(D28:D32)</f>
        <v>6.9690642197080486</v>
      </c>
      <c r="E33" s="12">
        <f t="shared" si="14"/>
        <v>0.80673724721287554</v>
      </c>
      <c r="F33" s="12">
        <f t="shared" si="14"/>
        <v>11.40369808388327</v>
      </c>
      <c r="G33" s="12">
        <f t="shared" si="14"/>
        <v>39.022432603874115</v>
      </c>
      <c r="H33" s="12">
        <f t="shared" si="14"/>
        <v>14.589863031965654</v>
      </c>
      <c r="I33" s="12">
        <f t="shared" si="14"/>
        <v>3.4754599312136047</v>
      </c>
      <c r="J33" s="12">
        <f t="shared" si="14"/>
        <v>41.030429326571465</v>
      </c>
      <c r="K33" s="12">
        <f t="shared" si="14"/>
        <v>4.4386841290403751</v>
      </c>
      <c r="L33" s="12">
        <f t="shared" si="14"/>
        <v>13.630630894480813</v>
      </c>
      <c r="M33" s="12">
        <f t="shared" si="14"/>
        <v>468.55460959034508</v>
      </c>
      <c r="N33" s="12">
        <f t="shared" si="14"/>
        <v>241.09262024241295</v>
      </c>
      <c r="O33" s="12">
        <f t="shared" si="14"/>
        <v>2.8417273453398622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73567</v>
      </c>
      <c r="D37" s="16">
        <f>VLOOKUP($B$11,ABONE2,4,FALSE)</f>
        <v>37</v>
      </c>
      <c r="E37" s="16">
        <f>VLOOKUP($B$11,ABONE2,5,FALSE)</f>
        <v>73604</v>
      </c>
      <c r="F37" s="16">
        <f>VLOOKUP($B$11,ABONE2,6,FALSE)</f>
        <v>7676</v>
      </c>
      <c r="G37" s="16">
        <f>VLOOKUP($B$11,ABONE2,7,FALSE)</f>
        <v>1001</v>
      </c>
      <c r="H37" s="16">
        <f>VLOOKUP($B$11,ABONE2,8,FALSE)</f>
        <v>8677</v>
      </c>
      <c r="I37" s="16">
        <f>VLOOKUP($B$11,ABONE2,9,FALSE)</f>
        <v>16981</v>
      </c>
      <c r="J37" s="16">
        <f>VLOOKUP($B$11,ABONE2,10,FALSE)</f>
        <v>447</v>
      </c>
      <c r="K37" s="16">
        <f>VLOOKUP($B$11,ABONE2,11,FALSE)</f>
        <v>17428</v>
      </c>
      <c r="L37" s="21">
        <f>VLOOKUP($B$11,ABONE2,12,FALSE)</f>
        <v>42</v>
      </c>
      <c r="M37" s="21">
        <f>VLOOKUP($B$11,ABONE2,13,FALSE)</f>
        <v>42</v>
      </c>
      <c r="N37" s="21">
        <f>VLOOKUP($B$11,ABONE2,14,FALSE)</f>
        <v>84</v>
      </c>
      <c r="O37" s="21">
        <f>VLOOKUP($B$11,ABONE2,15,FALSE)</f>
        <v>99793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12307.119032989234</v>
      </c>
      <c r="D38" s="16">
        <f>VLOOKUP($B$11,TUKETIM,4,FALSE)</f>
        <v>53.673435616438354</v>
      </c>
      <c r="E38" s="16">
        <f>VLOOKUP($B$11,TUKETIM,5,FALSE)</f>
        <v>12360.792468605672</v>
      </c>
      <c r="F38" s="16">
        <f>VLOOKUP($B$11,TUKETIM,6,FALSE)</f>
        <v>7689.2368789853917</v>
      </c>
      <c r="G38" s="16">
        <f>VLOOKUP($B$11,TUKETIM,7,FALSE)</f>
        <v>4618.002236349038</v>
      </c>
      <c r="H38" s="16">
        <f>VLOOKUP($B$11,TUKETIM,8,FALSE)</f>
        <v>12307.239115334429</v>
      </c>
      <c r="I38" s="16">
        <f>VLOOKUP($B$11,TUKETIM,9,FALSE)</f>
        <v>8844.2674604312288</v>
      </c>
      <c r="J38" s="16">
        <f>VLOOKUP($B$11,TUKETIM,10,FALSE)</f>
        <v>4629.4736287315136</v>
      </c>
      <c r="K38" s="16">
        <f>VLOOKUP($B$11,TUKETIM,11,FALSE)</f>
        <v>13473.741089162742</v>
      </c>
      <c r="L38" s="21">
        <f>VLOOKUP($B$11,TUKETIM,12,FALSE)</f>
        <v>273.39530000000002</v>
      </c>
      <c r="M38" s="21">
        <f>VLOOKUP($B$11,TUKETIM,13,FALSE)</f>
        <v>4032.1732999999999</v>
      </c>
      <c r="N38" s="21">
        <f>VLOOKUP($B$11,TUKETIM,14,FALSE)</f>
        <v>4305.5685999999996</v>
      </c>
      <c r="O38" s="21">
        <f>VLOOKUP($B$11,TUKETIM,15,FALSE)</f>
        <v>42447.341273102844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359155.86600002594</v>
      </c>
      <c r="D39" s="16">
        <f>VLOOKUP($B$11,ANLASMA,4,FALSE)</f>
        <v>782.7</v>
      </c>
      <c r="E39" s="16">
        <f>VLOOKUP($B$11,ANLASMA,5,FALSE)</f>
        <v>359938.56600002595</v>
      </c>
      <c r="F39" s="16">
        <f>VLOOKUP($B$11,ANLASMA,6,FALSE)</f>
        <v>49067.221000000296</v>
      </c>
      <c r="G39" s="16">
        <f>VLOOKUP($B$11,ANLASMA,7,FALSE)</f>
        <v>33117.250999999997</v>
      </c>
      <c r="H39" s="16">
        <f>VLOOKUP($B$11,ANLASMA,8,FALSE)</f>
        <v>82184.4720000003</v>
      </c>
      <c r="I39" s="16">
        <f>VLOOKUP($B$11,ANLASMA,9,FALSE)</f>
        <v>95848.177999997395</v>
      </c>
      <c r="J39" s="16">
        <f>VLOOKUP($B$11,ANLASMA,10,FALSE)</f>
        <v>60748.701000000001</v>
      </c>
      <c r="K39" s="16">
        <f>VLOOKUP($B$11,ANLASMA,11,FALSE)</f>
        <v>156596.8789999974</v>
      </c>
      <c r="L39" s="21">
        <f>VLOOKUP($B$11,ANLASMA,12,FALSE)</f>
        <v>1431.52</v>
      </c>
      <c r="M39" s="21">
        <f>VLOOKUP($B$11,ANLASMA,13,FALSE)</f>
        <v>63462</v>
      </c>
      <c r="N39" s="21">
        <f>VLOOKUP($B$11,ANLASMA,14,FALSE)</f>
        <v>64893.52</v>
      </c>
      <c r="O39" s="21">
        <f>VLOOKUP($B$11,ANLASMA,15,FALSE)</f>
        <v>663613.43700002367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C2636FB9-9EBC-4D21-BF29-6CF7753F8547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BFEFA7-A6C6-4233-B611-0E415338D5C3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94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0.28037587034976363</v>
      </c>
      <c r="D17" s="12">
        <f t="shared" si="1"/>
        <v>0.38903016967927279</v>
      </c>
      <c r="E17" s="12">
        <f t="shared" si="2"/>
        <v>0.28042315657977906</v>
      </c>
      <c r="F17" s="12">
        <f t="shared" si="3"/>
        <v>0.29709904775829316</v>
      </c>
      <c r="G17" s="12">
        <f t="shared" si="4"/>
        <v>1.3599760464418253</v>
      </c>
      <c r="H17" s="12">
        <f t="shared" si="5"/>
        <v>0.47053811954148039</v>
      </c>
      <c r="I17" s="12">
        <f t="shared" si="6"/>
        <v>0.90210501255052444</v>
      </c>
      <c r="J17" s="12">
        <f t="shared" si="7"/>
        <v>6.2813535815493298</v>
      </c>
      <c r="K17" s="12">
        <f t="shared" si="8"/>
        <v>1.0959115772977834</v>
      </c>
      <c r="L17" s="12">
        <f t="shared" si="9"/>
        <v>12.819957637820968</v>
      </c>
      <c r="M17" s="12">
        <f t="shared" si="10"/>
        <v>66.980263844484767</v>
      </c>
      <c r="N17" s="12">
        <f t="shared" si="11"/>
        <v>57.4575726433131</v>
      </c>
      <c r="O17" s="17">
        <f t="shared" si="12"/>
        <v>0.49496763699434071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1.5976250611172783E-2</v>
      </c>
      <c r="D21" s="12">
        <f t="shared" si="1"/>
        <v>0</v>
      </c>
      <c r="E21" s="12">
        <f t="shared" si="2"/>
        <v>1.596929776470609E-2</v>
      </c>
      <c r="F21" s="12">
        <f t="shared" si="3"/>
        <v>4.7142251532689049E-2</v>
      </c>
      <c r="G21" s="12">
        <f t="shared" si="4"/>
        <v>0</v>
      </c>
      <c r="H21" s="12">
        <f t="shared" si="5"/>
        <v>3.9449632012531766E-2</v>
      </c>
      <c r="I21" s="12">
        <f t="shared" si="6"/>
        <v>9.1999601734755757E-2</v>
      </c>
      <c r="J21" s="12">
        <f t="shared" si="7"/>
        <v>0</v>
      </c>
      <c r="K21" s="12">
        <f t="shared" si="8"/>
        <v>8.8684988821516181E-2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2.9132106477741015E-2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3.7098176309031884E-4</v>
      </c>
      <c r="D22" s="12">
        <f t="shared" si="1"/>
        <v>0</v>
      </c>
      <c r="E22" s="12">
        <f t="shared" si="2"/>
        <v>3.7082031224033613E-4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2.0962185020912843E-3</v>
      </c>
      <c r="J22" s="12">
        <f t="shared" si="7"/>
        <v>0</v>
      </c>
      <c r="K22" s="12">
        <f t="shared" si="8"/>
        <v>2.0206947738904196E-3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6.2018400569229448E-4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3.1657705326854682E-4</v>
      </c>
      <c r="D24" s="12">
        <f t="shared" si="1"/>
        <v>0</v>
      </c>
      <c r="E24" s="12">
        <f t="shared" si="2"/>
        <v>3.1643927928766576E-4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6.8914783428380868E-5</v>
      </c>
      <c r="J24" s="12">
        <f t="shared" si="7"/>
        <v>0</v>
      </c>
      <c r="K24" s="12">
        <f t="shared" si="8"/>
        <v>6.6431883211884326E-5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2.5786853720107504E-4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0.29703967977729528</v>
      </c>
      <c r="D25" s="12">
        <f t="shared" ref="D25:O25" si="13">SUM(D15:D24)</f>
        <v>0.38903016967927279</v>
      </c>
      <c r="E25" s="12">
        <f t="shared" si="13"/>
        <v>0.29707971393601312</v>
      </c>
      <c r="F25" s="12">
        <f t="shared" si="13"/>
        <v>0.34424129929098218</v>
      </c>
      <c r="G25" s="12">
        <f t="shared" si="13"/>
        <v>1.3599760464418253</v>
      </c>
      <c r="H25" s="12">
        <f t="shared" si="13"/>
        <v>0.5099877515540121</v>
      </c>
      <c r="I25" s="12">
        <f t="shared" si="13"/>
        <v>0.99626974757079989</v>
      </c>
      <c r="J25" s="12">
        <f t="shared" si="13"/>
        <v>6.2813535815493298</v>
      </c>
      <c r="K25" s="12">
        <f t="shared" si="13"/>
        <v>1.186683692776402</v>
      </c>
      <c r="L25" s="12">
        <f t="shared" si="13"/>
        <v>12.819957637820968</v>
      </c>
      <c r="M25" s="12">
        <f t="shared" si="13"/>
        <v>66.980263844484767</v>
      </c>
      <c r="N25" s="12">
        <f t="shared" si="13"/>
        <v>57.4575726433131</v>
      </c>
      <c r="O25" s="12">
        <f t="shared" si="13"/>
        <v>0.52497779601497518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4.2120742719430358E-2</v>
      </c>
      <c r="D28" s="12">
        <f>(SUMIFS(MESKENOG2,KAYNAK,A28,SEBEP,B28,SÜRE,"Uzun",BİLDİRİM,"Bildirimli",İL,$B$10,İLÇE,$B$11)/VLOOKUP($B$11,ABONE2,4,FALSE))</f>
        <v>0.2423066715356704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4.2207863412622205E-2</v>
      </c>
      <c r="F28" s="12">
        <f>(SUMIFS(TARIMSALAG2,KAYNAK,A28,SEBEP,B28,SÜRE,"Uzun",BİLDİRİM,"Bildirimli",İL,$B$10,İLÇE,$B$11)/VLOOKUP($B$11,ABONE2,6,FALSE))</f>
        <v>4.7566646049879362E-2</v>
      </c>
      <c r="G28" s="12">
        <f>(SUMIFS(TARIMSALOG2,KAYNAK,A28,SEBEP,B28,SÜRE,"Uzun",BİLDİRİM,"Bildirimli",İL,$B$10,İLÇE,$B$11)/VLOOKUP($B$11,ABONE2,7,FALSE))</f>
        <v>0.45115688541607135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0.11342404684331626</v>
      </c>
      <c r="I28" s="12">
        <f>(SUMIFS(TICARETHANEAG2,KAYNAK,A28,SEBEP,B28,SÜRE,"Uzun",BİLDİRİM,"Bildirimli",İL,$B$10,İLÇE,$B$11)/VLOOKUP($B$11,ABONE2,9,FALSE))</f>
        <v>0.11173415121201617</v>
      </c>
      <c r="J28" s="12">
        <f>(SUMIFS(TICARETHANEOG2,KAYNAK,A28,SEBEP,B28,SÜRE,"Uzun",BİLDİRİM,"Bildirimli",İL,$B$10,İLÇE,$B$11)/VLOOKUP($B$11,ABONE2,10,FALSE))</f>
        <v>1.4658951499335209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0.16052261820895566</v>
      </c>
      <c r="L28" s="12">
        <f>(SUMIFS(SANAYIAG2,KAYNAK,A28,SEBEP,B28,SÜRE,"Uzun",BİLDİRİM,"Bildirimli",İL,$B$10,İLÇE,$B$11)/VLOOKUP($B$11,ABONE2,12,FALSE))</f>
        <v>0.98246172657597308</v>
      </c>
      <c r="M28" s="12">
        <f>(SUMIFS(SANAYIOG2,KAYNAK,A28,SEBEP,B28,SÜRE,"Uzun",BİLDİRİM,"Bildirimli",İL,$B$10,İLÇE,$B$11)/VLOOKUP($B$11,ABONE2,13,FALSE))</f>
        <v>5.7227154032133694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4.8892642073210801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7.1450803570553459E-2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0.13465317153568271</v>
      </c>
      <c r="D29" s="12">
        <f>(SUMIFS(MESKENOG2,KAYNAK,A29,SEBEP,B29,SÜRE,"Uzun",BİLDİRİM,"Bildirimli",İL,$B$10,İLÇE,$B$11)/VLOOKUP($B$11,ABONE2,4,FALSE))</f>
        <v>0.11167326435432358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0.13464317070567949</v>
      </c>
      <c r="F29" s="12">
        <f>(SUMIFS(TARIMSALAG2,KAYNAK,A29,SEBEP,B29,SÜRE,"Uzun",BİLDİRİM,"Bildirimli",İL,$B$10,İLÇE,$B$11)/VLOOKUP($B$11,ABONE2,6,FALSE))</f>
        <v>0.26173115767886423</v>
      </c>
      <c r="G29" s="12">
        <f>(SUMIFS(TARIMSALOG2,KAYNAK,A29,SEBEP,B29,SÜRE,"Uzun",BİLDİRİM,"Bildirimli",İL,$B$10,İLÇE,$B$11)/VLOOKUP($B$11,ABONE2,7,FALSE))</f>
        <v>1.4268959802052521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0.45186144137462514</v>
      </c>
      <c r="I29" s="12">
        <f>(SUMIFS(TICARETHANEAG2,KAYNAK,A29,SEBEP,B29,SÜRE,"Uzun",BİLDİRİM,"Bildirimli",İL,$B$10,İLÇE,$B$11)/VLOOKUP($B$11,ABONE2,9,FALSE))</f>
        <v>0.34904414233893444</v>
      </c>
      <c r="J29" s="12">
        <f>(SUMIFS(TICARETHANEOG2,KAYNAK,A29,SEBEP,B29,SÜRE,"Uzun",BİLDİRİM,"Bildirimli",İL,$B$10,İLÇE,$B$11)/VLOOKUP($B$11,ABONE2,10,FALSE))</f>
        <v>13.313920248117086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0.81614992267329589</v>
      </c>
      <c r="L29" s="12">
        <f>(SUMIFS(SANAYIAG2,KAYNAK,A29,SEBEP,B29,SÜRE,"Uzun",BİLDİRİM,"Bildirimli",İL,$B$10,İLÇE,$B$11)/VLOOKUP($B$11,ABONE2,12,FALSE))</f>
        <v>0.2246514622631467</v>
      </c>
      <c r="M29" s="12">
        <f>(SUMIFS(SANAYIOG2,KAYNAK,A29,SEBEP,B29,SÜRE,"Uzun",BİLDİRİM,"Bildirimli",İL,$B$10,İLÇE,$B$11)/VLOOKUP($B$11,ABONE2,13,FALSE))</f>
        <v>187.90761957818381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154.90841639296698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0.45486652300597891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2.5781742018200059E-2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2.5770521832797415E-2</v>
      </c>
      <c r="F31" s="12">
        <f>(SUMIFS(TARIMSALAG2,KAYNAK,A31,SEBEP,B31,SÜRE,"Uzun",BİLDİRİM,"Bildirimli",İL,$B$10,İLÇE,$B$11)/VLOOKUP($B$11,ABONE2,6,FALSE))</f>
        <v>2.3201428853358207E-2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1.9415445819240214E-2</v>
      </c>
      <c r="I31" s="12">
        <f>(SUMIFS(TICARETHANEAG2,KAYNAK,A31,SEBEP,B31,SÜRE,"Uzun",BİLDİRİM,"Bildirimli",İL,$B$10,İLÇE,$B$11)/VLOOKUP($B$11,ABONE2,9,FALSE))</f>
        <v>6.6760111495643579E-2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6.4354841000117319E-2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3.1707424872151897E-2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0.20255565627331312</v>
      </c>
      <c r="D33" s="12">
        <f t="shared" ref="D33:O33" si="14">SUM(D28:D32)</f>
        <v>0.35397993588999399</v>
      </c>
      <c r="E33" s="12">
        <f t="shared" si="14"/>
        <v>0.2026215559510991</v>
      </c>
      <c r="F33" s="12">
        <f t="shared" si="14"/>
        <v>0.33249923258210179</v>
      </c>
      <c r="G33" s="12">
        <f t="shared" si="14"/>
        <v>1.8780528656213233</v>
      </c>
      <c r="H33" s="12">
        <f t="shared" si="14"/>
        <v>0.58470093403718171</v>
      </c>
      <c r="I33" s="12">
        <f t="shared" si="14"/>
        <v>0.52753840504659422</v>
      </c>
      <c r="J33" s="12">
        <f t="shared" si="14"/>
        <v>14.779815398050607</v>
      </c>
      <c r="K33" s="12">
        <f t="shared" si="14"/>
        <v>1.0410273818823688</v>
      </c>
      <c r="L33" s="12">
        <f t="shared" si="14"/>
        <v>1.2071131888391198</v>
      </c>
      <c r="M33" s="12">
        <f t="shared" si="14"/>
        <v>193.63033498139717</v>
      </c>
      <c r="N33" s="12">
        <f t="shared" si="14"/>
        <v>159.79768060028806</v>
      </c>
      <c r="O33" s="12">
        <f t="shared" si="14"/>
        <v>0.55802475144868435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57420</v>
      </c>
      <c r="D37" s="16">
        <f>VLOOKUP($B$11,ABONE2,4,FALSE)</f>
        <v>25</v>
      </c>
      <c r="E37" s="16">
        <f>VLOOKUP($B$11,ABONE2,5,FALSE)</f>
        <v>57445</v>
      </c>
      <c r="F37" s="16">
        <f>VLOOKUP($B$11,ABONE2,6,FALSE)</f>
        <v>3359</v>
      </c>
      <c r="G37" s="16">
        <f>VLOOKUP($B$11,ABONE2,7,FALSE)</f>
        <v>655</v>
      </c>
      <c r="H37" s="16">
        <f>VLOOKUP($B$11,ABONE2,8,FALSE)</f>
        <v>4014</v>
      </c>
      <c r="I37" s="16">
        <f>VLOOKUP($B$11,ABONE2,9,FALSE)</f>
        <v>11612</v>
      </c>
      <c r="J37" s="16">
        <f>VLOOKUP($B$11,ABONE2,10,FALSE)</f>
        <v>434</v>
      </c>
      <c r="K37" s="16">
        <f>VLOOKUP($B$11,ABONE2,11,FALSE)</f>
        <v>12046</v>
      </c>
      <c r="L37" s="21">
        <f>VLOOKUP($B$11,ABONE2,12,FALSE)</f>
        <v>16</v>
      </c>
      <c r="M37" s="21">
        <f>VLOOKUP($B$11,ABONE2,13,FALSE)</f>
        <v>75</v>
      </c>
      <c r="N37" s="21">
        <f>VLOOKUP($B$11,ABONE2,14,FALSE)</f>
        <v>91</v>
      </c>
      <c r="O37" s="21">
        <f>VLOOKUP($B$11,ABONE2,15,FALSE)</f>
        <v>73596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9550.5640862082346</v>
      </c>
      <c r="D38" s="16">
        <f>VLOOKUP($B$11,TUKETIM,4,FALSE)</f>
        <v>12.009385316455695</v>
      </c>
      <c r="E38" s="16">
        <f>VLOOKUP($B$11,TUKETIM,5,FALSE)</f>
        <v>9562.5734715246908</v>
      </c>
      <c r="F38" s="16">
        <f>VLOOKUP($B$11,TUKETIM,6,FALSE)</f>
        <v>2146.5939491297318</v>
      </c>
      <c r="G38" s="16">
        <f>VLOOKUP($B$11,TUKETIM,7,FALSE)</f>
        <v>2011.8845377715263</v>
      </c>
      <c r="H38" s="16">
        <f>VLOOKUP($B$11,TUKETIM,8,FALSE)</f>
        <v>4158.4784869012583</v>
      </c>
      <c r="I38" s="16">
        <f>VLOOKUP($B$11,TUKETIM,9,FALSE)</f>
        <v>5278.6471266962981</v>
      </c>
      <c r="J38" s="16">
        <f>VLOOKUP($B$11,TUKETIM,10,FALSE)</f>
        <v>4102.6646185191885</v>
      </c>
      <c r="K38" s="16">
        <f>VLOOKUP($B$11,TUKETIM,11,FALSE)</f>
        <v>9381.3117452154875</v>
      </c>
      <c r="L38" s="21">
        <f>VLOOKUP($B$11,TUKETIM,12,FALSE)</f>
        <v>102.79300000000001</v>
      </c>
      <c r="M38" s="21">
        <f>VLOOKUP($B$11,TUKETIM,13,FALSE)</f>
        <v>10792.274518793052</v>
      </c>
      <c r="N38" s="21">
        <f>VLOOKUP($B$11,TUKETIM,14,FALSE)</f>
        <v>10895.067518793052</v>
      </c>
      <c r="O38" s="21">
        <f>VLOOKUP($B$11,TUKETIM,15,FALSE)</f>
        <v>33997.43122243449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254054.51300000498</v>
      </c>
      <c r="D39" s="16">
        <f>VLOOKUP($B$11,ANLASMA,4,FALSE)</f>
        <v>627.91</v>
      </c>
      <c r="E39" s="16">
        <f>VLOOKUP($B$11,ANLASMA,5,FALSE)</f>
        <v>254682.42300000499</v>
      </c>
      <c r="F39" s="16">
        <f>VLOOKUP($B$11,ANLASMA,6,FALSE)</f>
        <v>30934.684999999699</v>
      </c>
      <c r="G39" s="16">
        <f>VLOOKUP($B$11,ANLASMA,7,FALSE)</f>
        <v>25220.35</v>
      </c>
      <c r="H39" s="16">
        <f>VLOOKUP($B$11,ANLASMA,8,FALSE)</f>
        <v>56155.034999999698</v>
      </c>
      <c r="I39" s="16">
        <f>VLOOKUP($B$11,ANLASMA,9,FALSE)</f>
        <v>64981.527000001006</v>
      </c>
      <c r="J39" s="16">
        <f>VLOOKUP($B$11,ANLASMA,10,FALSE)</f>
        <v>121911.02600000001</v>
      </c>
      <c r="K39" s="16">
        <f>VLOOKUP($B$11,ANLASMA,11,FALSE)</f>
        <v>186892.553000001</v>
      </c>
      <c r="L39" s="21">
        <f>VLOOKUP($B$11,ANLASMA,12,FALSE)</f>
        <v>720.91300000000001</v>
      </c>
      <c r="M39" s="21">
        <f>VLOOKUP($B$11,ANLASMA,13,FALSE)</f>
        <v>69387.739999999991</v>
      </c>
      <c r="N39" s="21">
        <f>VLOOKUP($B$11,ANLASMA,14,FALSE)</f>
        <v>70108.652999999991</v>
      </c>
      <c r="O39" s="21">
        <f>VLOOKUP($B$11,ANLASMA,15,FALSE)</f>
        <v>567838.66400000569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4D5EC2F0-D2F5-4E13-9C6F-6A285E3124D6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B31351-AAF0-408E-8E7B-B88B1E85F0F8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95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0.10629508379706712</v>
      </c>
      <c r="D17" s="12">
        <f t="shared" si="1"/>
        <v>2.2687203993964253</v>
      </c>
      <c r="E17" s="12">
        <f t="shared" si="2"/>
        <v>0.1089912524667707</v>
      </c>
      <c r="F17" s="12">
        <f t="shared" si="3"/>
        <v>1.2998902520605724</v>
      </c>
      <c r="G17" s="12">
        <f t="shared" si="4"/>
        <v>8.3916109937735577</v>
      </c>
      <c r="H17" s="12">
        <f t="shared" si="5"/>
        <v>3.5593974915337951</v>
      </c>
      <c r="I17" s="12">
        <f t="shared" si="6"/>
        <v>0.34070597082253595</v>
      </c>
      <c r="J17" s="12">
        <f t="shared" si="7"/>
        <v>17.330154059110278</v>
      </c>
      <c r="K17" s="12">
        <f t="shared" si="8"/>
        <v>1.3166463946568761</v>
      </c>
      <c r="L17" s="12">
        <f t="shared" si="9"/>
        <v>56.411578667297476</v>
      </c>
      <c r="M17" s="12">
        <f t="shared" si="10"/>
        <v>322.81306599195693</v>
      </c>
      <c r="N17" s="12">
        <f t="shared" si="11"/>
        <v>288.21547023550761</v>
      </c>
      <c r="O17" s="17">
        <f t="shared" si="12"/>
        <v>0.74532107217066823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1.4549484607024094E-2</v>
      </c>
      <c r="D21" s="12">
        <f t="shared" si="1"/>
        <v>0</v>
      </c>
      <c r="E21" s="12">
        <f t="shared" si="2"/>
        <v>1.4531343927540363E-2</v>
      </c>
      <c r="F21" s="12">
        <f t="shared" si="3"/>
        <v>5.449878397949532E-2</v>
      </c>
      <c r="G21" s="12">
        <f t="shared" si="4"/>
        <v>0</v>
      </c>
      <c r="H21" s="12">
        <f t="shared" si="5"/>
        <v>3.7134818105902176E-2</v>
      </c>
      <c r="I21" s="12">
        <f t="shared" si="6"/>
        <v>3.2947851374521234E-2</v>
      </c>
      <c r="J21" s="12">
        <f t="shared" si="7"/>
        <v>0</v>
      </c>
      <c r="K21" s="12">
        <f t="shared" si="8"/>
        <v>3.1055197777548397E-2</v>
      </c>
      <c r="L21" s="12">
        <f t="shared" si="9"/>
        <v>0.81535399790740326</v>
      </c>
      <c r="M21" s="12">
        <f t="shared" si="10"/>
        <v>0</v>
      </c>
      <c r="N21" s="12">
        <f t="shared" si="11"/>
        <v>0.10589012959836407</v>
      </c>
      <c r="O21" s="17">
        <f t="shared" si="12"/>
        <v>1.753215885837673E-2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9.8386065334687815E-4</v>
      </c>
      <c r="D22" s="12">
        <f t="shared" si="1"/>
        <v>0</v>
      </c>
      <c r="E22" s="12">
        <f t="shared" si="2"/>
        <v>9.8263395004768344E-4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4.8971461648023781E-3</v>
      </c>
      <c r="J22" s="12">
        <f t="shared" si="7"/>
        <v>0</v>
      </c>
      <c r="K22" s="12">
        <f t="shared" si="8"/>
        <v>4.6158349133232478E-3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1.5766389362764268E-3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0.1218284290574381</v>
      </c>
      <c r="D25" s="12">
        <f t="shared" ref="D25:O25" si="13">SUM(D15:D24)</f>
        <v>2.2687203993964253</v>
      </c>
      <c r="E25" s="12">
        <f t="shared" si="13"/>
        <v>0.12450523034435876</v>
      </c>
      <c r="F25" s="12">
        <f t="shared" si="13"/>
        <v>1.3543890360400677</v>
      </c>
      <c r="G25" s="12">
        <f t="shared" si="13"/>
        <v>8.3916109937735577</v>
      </c>
      <c r="H25" s="12">
        <f t="shared" si="13"/>
        <v>3.5965323096396973</v>
      </c>
      <c r="I25" s="12">
        <f t="shared" si="13"/>
        <v>0.37855096836185953</v>
      </c>
      <c r="J25" s="12">
        <f t="shared" si="13"/>
        <v>17.330154059110278</v>
      </c>
      <c r="K25" s="12">
        <f t="shared" si="13"/>
        <v>1.3523174273477476</v>
      </c>
      <c r="L25" s="12">
        <f t="shared" si="13"/>
        <v>57.226932665204878</v>
      </c>
      <c r="M25" s="12">
        <f t="shared" si="13"/>
        <v>322.81306599195693</v>
      </c>
      <c r="N25" s="12">
        <f t="shared" si="13"/>
        <v>288.32136036510599</v>
      </c>
      <c r="O25" s="12">
        <f t="shared" si="13"/>
        <v>0.76442986996532147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0.46040422801774761</v>
      </c>
      <c r="D29" s="12">
        <f>(SUMIFS(MESKENOG2,KAYNAK,A29,SEBEP,B29,SÜRE,"Uzun",BİLDİRİM,"Bildirimli",İL,$B$10,İLÇE,$B$11)/VLOOKUP($B$11,ABONE2,4,FALSE))</f>
        <v>10.958260619467632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0.47349323104480928</v>
      </c>
      <c r="F29" s="12">
        <f>(SUMIFS(TARIMSALAG2,KAYNAK,A29,SEBEP,B29,SÜRE,"Uzun",BİLDİRİM,"Bildirimli",İL,$B$10,İLÇE,$B$11)/VLOOKUP($B$11,ABONE2,6,FALSE))</f>
        <v>5.0718572236587649</v>
      </c>
      <c r="G29" s="12">
        <f>(SUMIFS(TARIMSALOG2,KAYNAK,A29,SEBEP,B29,SÜRE,"Uzun",BİLDİRİM,"Bildirimli",İL,$B$10,İLÇE,$B$11)/VLOOKUP($B$11,ABONE2,7,FALSE))</f>
        <v>115.66370707318336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40.307746292434736</v>
      </c>
      <c r="I29" s="12">
        <f>(SUMIFS(TICARETHANEAG2,KAYNAK,A29,SEBEP,B29,SÜRE,"Uzun",BİLDİRİM,"Bildirimli",İL,$B$10,İLÇE,$B$11)/VLOOKUP($B$11,ABONE2,9,FALSE))</f>
        <v>1.6029083040354803</v>
      </c>
      <c r="J29" s="12">
        <f>(SUMIFS(TICARETHANEOG2,KAYNAK,A29,SEBEP,B29,SÜRE,"Uzun",BİLDİRİM,"Bildirimli",İL,$B$10,İLÇE,$B$11)/VLOOKUP($B$11,ABONE2,10,FALSE))</f>
        <v>48.944420432300973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4.322390136012662</v>
      </c>
      <c r="L29" s="12">
        <f>(SUMIFS(SANAYIAG2,KAYNAK,A29,SEBEP,B29,SÜRE,"Uzun",BİLDİRİM,"Bildirimli",İL,$B$10,İLÇE,$B$11)/VLOOKUP($B$11,ABONE2,12,FALSE))</f>
        <v>1.5652321268850682</v>
      </c>
      <c r="M29" s="12">
        <f>(SUMIFS(SANAYIOG2,KAYNAK,A29,SEBEP,B29,SÜRE,"Uzun",BİLDİRİM,"Bildirimli",İL,$B$10,İLÇE,$B$11)/VLOOKUP($B$11,ABONE2,13,FALSE))</f>
        <v>153.88561302916267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134.1037453795162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1.5401577423914523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4.1441127332409932E-3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4.1389457446590148E-3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3.2477054315327913E-3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3.0611445144936881E-3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3.930001428285452E-3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0.46454834075098861</v>
      </c>
      <c r="D33" s="12">
        <f t="shared" ref="D33:O33" si="14">SUM(D28:D32)</f>
        <v>10.958260619467632</v>
      </c>
      <c r="E33" s="12">
        <f t="shared" si="14"/>
        <v>0.47763217678946829</v>
      </c>
      <c r="F33" s="12">
        <f t="shared" si="14"/>
        <v>5.0718572236587649</v>
      </c>
      <c r="G33" s="12">
        <f t="shared" si="14"/>
        <v>115.66370707318336</v>
      </c>
      <c r="H33" s="12">
        <f t="shared" si="14"/>
        <v>40.307746292434736</v>
      </c>
      <c r="I33" s="12">
        <f t="shared" si="14"/>
        <v>1.6061560094670131</v>
      </c>
      <c r="J33" s="12">
        <f t="shared" si="14"/>
        <v>48.944420432300973</v>
      </c>
      <c r="K33" s="12">
        <f t="shared" si="14"/>
        <v>4.3254512805271554</v>
      </c>
      <c r="L33" s="12">
        <f t="shared" si="14"/>
        <v>1.5652321268850682</v>
      </c>
      <c r="M33" s="12">
        <f t="shared" si="14"/>
        <v>153.88561302916267</v>
      </c>
      <c r="N33" s="12">
        <f t="shared" si="14"/>
        <v>134.1037453795162</v>
      </c>
      <c r="O33" s="12">
        <f t="shared" si="14"/>
        <v>1.5440877438197378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44057</v>
      </c>
      <c r="D37" s="16">
        <f>VLOOKUP($B$11,ABONE2,4,FALSE)</f>
        <v>55</v>
      </c>
      <c r="E37" s="16">
        <f>VLOOKUP($B$11,ABONE2,5,FALSE)</f>
        <v>44112</v>
      </c>
      <c r="F37" s="16">
        <f>VLOOKUP($B$11,ABONE2,6,FALSE)</f>
        <v>216</v>
      </c>
      <c r="G37" s="16">
        <f>VLOOKUP($B$11,ABONE2,7,FALSE)</f>
        <v>101</v>
      </c>
      <c r="H37" s="16">
        <f>VLOOKUP($B$11,ABONE2,8,FALSE)</f>
        <v>317</v>
      </c>
      <c r="I37" s="16">
        <f>VLOOKUP($B$11,ABONE2,9,FALSE)</f>
        <v>8319</v>
      </c>
      <c r="J37" s="16">
        <f>VLOOKUP($B$11,ABONE2,10,FALSE)</f>
        <v>507</v>
      </c>
      <c r="K37" s="16">
        <f>VLOOKUP($B$11,ABONE2,11,FALSE)</f>
        <v>8826</v>
      </c>
      <c r="L37" s="21">
        <f>VLOOKUP($B$11,ABONE2,12,FALSE)</f>
        <v>10</v>
      </c>
      <c r="M37" s="21">
        <f>VLOOKUP($B$11,ABONE2,13,FALSE)</f>
        <v>67</v>
      </c>
      <c r="N37" s="21">
        <f>VLOOKUP($B$11,ABONE2,14,FALSE)</f>
        <v>77</v>
      </c>
      <c r="O37" s="21">
        <f>VLOOKUP($B$11,ABONE2,15,FALSE)</f>
        <v>53332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8464.3699669750004</v>
      </c>
      <c r="D38" s="16">
        <f>VLOOKUP($B$11,TUKETIM,4,FALSE)</f>
        <v>62.021292405063292</v>
      </c>
      <c r="E38" s="16">
        <f>VLOOKUP($B$11,TUKETIM,5,FALSE)</f>
        <v>8526.3912593800633</v>
      </c>
      <c r="F38" s="16">
        <f>VLOOKUP($B$11,TUKETIM,6,FALSE)</f>
        <v>53.34921780821918</v>
      </c>
      <c r="G38" s="16">
        <f>VLOOKUP($B$11,TUKETIM,7,FALSE)</f>
        <v>414.36284179107457</v>
      </c>
      <c r="H38" s="16">
        <f>VLOOKUP($B$11,TUKETIM,8,FALSE)</f>
        <v>467.71205959929375</v>
      </c>
      <c r="I38" s="16">
        <f>VLOOKUP($B$11,TUKETIM,9,FALSE)</f>
        <v>5113.2063446340899</v>
      </c>
      <c r="J38" s="16">
        <f>VLOOKUP($B$11,TUKETIM,10,FALSE)</f>
        <v>12458.207577748108</v>
      </c>
      <c r="K38" s="16">
        <f>VLOOKUP($B$11,TUKETIM,11,FALSE)</f>
        <v>17571.413922382199</v>
      </c>
      <c r="L38" s="21">
        <f>VLOOKUP($B$11,TUKETIM,12,FALSE)</f>
        <v>82.312399999999997</v>
      </c>
      <c r="M38" s="21">
        <f>VLOOKUP($B$11,TUKETIM,13,FALSE)</f>
        <v>35961.007195696206</v>
      </c>
      <c r="N38" s="21">
        <f>VLOOKUP($B$11,TUKETIM,14,FALSE)</f>
        <v>36043.319595696208</v>
      </c>
      <c r="O38" s="21">
        <f>VLOOKUP($B$11,TUKETIM,15,FALSE)</f>
        <v>62608.836837057766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261681.30500000599</v>
      </c>
      <c r="D39" s="16">
        <f>VLOOKUP($B$11,ANLASMA,4,FALSE)</f>
        <v>1667.03</v>
      </c>
      <c r="E39" s="16">
        <f>VLOOKUP($B$11,ANLASMA,5,FALSE)</f>
        <v>263348.33500000602</v>
      </c>
      <c r="F39" s="16">
        <f>VLOOKUP($B$11,ANLASMA,6,FALSE)</f>
        <v>1164.4010000000001</v>
      </c>
      <c r="G39" s="16">
        <f>VLOOKUP($B$11,ANLASMA,7,FALSE)</f>
        <v>4297.1000000000004</v>
      </c>
      <c r="H39" s="16">
        <f>VLOOKUP($B$11,ANLASMA,8,FALSE)</f>
        <v>5461.5010000000002</v>
      </c>
      <c r="I39" s="16">
        <f>VLOOKUP($B$11,ANLASMA,9,FALSE)</f>
        <v>53084.347000000103</v>
      </c>
      <c r="J39" s="16">
        <f>VLOOKUP($B$11,ANLASMA,10,FALSE)</f>
        <v>463972.18700000003</v>
      </c>
      <c r="K39" s="16">
        <f>VLOOKUP($B$11,ANLASMA,11,FALSE)</f>
        <v>517056.53400000016</v>
      </c>
      <c r="L39" s="21">
        <f>VLOOKUP($B$11,ANLASMA,12,FALSE)</f>
        <v>407.38900000000001</v>
      </c>
      <c r="M39" s="21">
        <f>VLOOKUP($B$11,ANLASMA,13,FALSE)</f>
        <v>220303.91700000002</v>
      </c>
      <c r="N39" s="21">
        <f>VLOOKUP($B$11,ANLASMA,14,FALSE)</f>
        <v>220711.30600000001</v>
      </c>
      <c r="O39" s="21">
        <f>VLOOKUP($B$11,ANLASMA,15,FALSE)</f>
        <v>1006577.6760000063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91A2056B-C5B3-40C4-BA41-C512EE245FAB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5BA28-162D-40BA-BF7F-844065452BA9}">
  <dimension ref="A1:AC70"/>
  <sheetViews>
    <sheetView zoomScale="55" zoomScaleNormal="55" workbookViewId="0">
      <selection activeCell="I31" sqref="I31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96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9.2593208182814371E-2</v>
      </c>
      <c r="D17" s="12">
        <f t="shared" si="1"/>
        <v>4.0906712229757991</v>
      </c>
      <c r="E17" s="12">
        <f t="shared" si="2"/>
        <v>0.10255319311680752</v>
      </c>
      <c r="F17" s="12">
        <f t="shared" si="3"/>
        <v>0.26152181872532665</v>
      </c>
      <c r="G17" s="12">
        <f t="shared" si="4"/>
        <v>13.857000105578019</v>
      </c>
      <c r="H17" s="12">
        <f t="shared" si="5"/>
        <v>1.4948668953807396</v>
      </c>
      <c r="I17" s="12">
        <f t="shared" si="6"/>
        <v>0.3340661392345845</v>
      </c>
      <c r="J17" s="12">
        <f t="shared" si="7"/>
        <v>9.5284997228793724</v>
      </c>
      <c r="K17" s="12">
        <f t="shared" si="8"/>
        <v>0.62526023012150522</v>
      </c>
      <c r="L17" s="12">
        <f t="shared" si="9"/>
        <v>0</v>
      </c>
      <c r="M17" s="12">
        <f t="shared" si="10"/>
        <v>612.40829976878103</v>
      </c>
      <c r="N17" s="12">
        <f t="shared" si="11"/>
        <v>320.78529987888533</v>
      </c>
      <c r="O17" s="17">
        <f t="shared" si="12"/>
        <v>0.32325731609465763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1.3308187876076462E-2</v>
      </c>
      <c r="D18" s="12">
        <f t="shared" si="1"/>
        <v>4.4232491542308947E-2</v>
      </c>
      <c r="E18" s="12">
        <f t="shared" si="2"/>
        <v>1.3385226292403076E-2</v>
      </c>
      <c r="F18" s="12">
        <f t="shared" si="3"/>
        <v>6.0164669429589215E-2</v>
      </c>
      <c r="G18" s="12">
        <f t="shared" si="4"/>
        <v>0.39599178421027248</v>
      </c>
      <c r="H18" s="12">
        <f t="shared" si="5"/>
        <v>9.0629998407583692E-2</v>
      </c>
      <c r="I18" s="12">
        <f t="shared" si="6"/>
        <v>4.9452582676187448E-2</v>
      </c>
      <c r="J18" s="12">
        <f t="shared" si="7"/>
        <v>0.19240772792601626</v>
      </c>
      <c r="K18" s="12">
        <f t="shared" si="8"/>
        <v>5.3980071311559137E-2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2.1883459241432309E-2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2.6180397466157457E-2</v>
      </c>
      <c r="D21" s="12">
        <f t="shared" si="1"/>
        <v>0</v>
      </c>
      <c r="E21" s="12">
        <f t="shared" si="2"/>
        <v>2.6115177036900181E-2</v>
      </c>
      <c r="F21" s="12">
        <f t="shared" si="3"/>
        <v>0.14214028393235872</v>
      </c>
      <c r="G21" s="12">
        <f t="shared" si="4"/>
        <v>0</v>
      </c>
      <c r="H21" s="12">
        <f t="shared" si="5"/>
        <v>0.12924570121275658</v>
      </c>
      <c r="I21" s="12">
        <f t="shared" si="6"/>
        <v>0.13656287875480763</v>
      </c>
      <c r="J21" s="12">
        <f t="shared" si="7"/>
        <v>0</v>
      </c>
      <c r="K21" s="12">
        <f t="shared" si="8"/>
        <v>0.13223783763442323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4.6869168547504739E-2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4.2331721312469069E-3</v>
      </c>
      <c r="D22" s="12">
        <f t="shared" si="1"/>
        <v>0</v>
      </c>
      <c r="E22" s="12">
        <f t="shared" si="2"/>
        <v>4.22262648143862E-3</v>
      </c>
      <c r="F22" s="12">
        <f t="shared" si="3"/>
        <v>1.1175450032934556E-2</v>
      </c>
      <c r="G22" s="12">
        <f t="shared" si="4"/>
        <v>0</v>
      </c>
      <c r="H22" s="12">
        <f t="shared" si="5"/>
        <v>1.0161643384377202E-2</v>
      </c>
      <c r="I22" s="12">
        <f t="shared" si="6"/>
        <v>1.7132847245431841E-2</v>
      </c>
      <c r="J22" s="12">
        <f t="shared" si="7"/>
        <v>0</v>
      </c>
      <c r="K22" s="12">
        <f t="shared" si="8"/>
        <v>1.6590238086036477E-2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6.5507786936122173E-3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0.1363149656562952</v>
      </c>
      <c r="D25" s="12">
        <f t="shared" ref="D25:O25" si="13">SUM(D15:D24)</f>
        <v>4.1349037145181082</v>
      </c>
      <c r="E25" s="12">
        <f t="shared" si="13"/>
        <v>0.14627622292754938</v>
      </c>
      <c r="F25" s="12">
        <f t="shared" si="13"/>
        <v>0.47500222212020915</v>
      </c>
      <c r="G25" s="12">
        <f t="shared" si="13"/>
        <v>14.252991889788291</v>
      </c>
      <c r="H25" s="12">
        <f t="shared" si="13"/>
        <v>1.7249042383854571</v>
      </c>
      <c r="I25" s="12">
        <f t="shared" si="13"/>
        <v>0.53721444791101147</v>
      </c>
      <c r="J25" s="12">
        <f t="shared" si="13"/>
        <v>9.7209074508053881</v>
      </c>
      <c r="K25" s="12">
        <f t="shared" si="13"/>
        <v>0.82806837715352399</v>
      </c>
      <c r="L25" s="12">
        <f t="shared" si="13"/>
        <v>0</v>
      </c>
      <c r="M25" s="12">
        <f t="shared" si="13"/>
        <v>612.40829976878103</v>
      </c>
      <c r="N25" s="12">
        <f t="shared" si="13"/>
        <v>320.78529987888533</v>
      </c>
      <c r="O25" s="12">
        <f t="shared" si="13"/>
        <v>0.39856072257720687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0.48935925755542253</v>
      </c>
      <c r="D29" s="12">
        <f>(SUMIFS(MESKENOG2,KAYNAK,A29,SEBEP,B29,SÜRE,"Uzun",BİLDİRİM,"Bildirimli",İL,$B$10,İLÇE,$B$11)/VLOOKUP($B$11,ABONE2,4,FALSE))</f>
        <v>8.2479634276243168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0.50868743983620368</v>
      </c>
      <c r="F29" s="12">
        <f>(SUMIFS(TARIMSALAG2,KAYNAK,A29,SEBEP,B29,SÜRE,"Uzun",BİLDİRİM,"Bildirimli",İL,$B$10,İLÇE,$B$11)/VLOOKUP($B$11,ABONE2,6,FALSE))</f>
        <v>0.53720762014979628</v>
      </c>
      <c r="G29" s="12">
        <f>(SUMIFS(TARIMSALOG2,KAYNAK,A29,SEBEP,B29,SÜRE,"Uzun",BİLDİRİM,"Bildirimli",İL,$B$10,İLÇE,$B$11)/VLOOKUP($B$11,ABONE2,7,FALSE))</f>
        <v>122.76640489147074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11.625510326197899</v>
      </c>
      <c r="I29" s="12">
        <f>(SUMIFS(TICARETHANEAG2,KAYNAK,A29,SEBEP,B29,SÜRE,"Uzun",BİLDİRİM,"Bildirimli",İL,$B$10,İLÇE,$B$11)/VLOOKUP($B$11,ABONE2,9,FALSE))</f>
        <v>1.7078918063274133</v>
      </c>
      <c r="J29" s="12">
        <f>(SUMIFS(TICARETHANEOG2,KAYNAK,A29,SEBEP,B29,SÜRE,"Uzun",BİLDİRİM,"Bildirimli",İL,$B$10,İLÇE,$B$11)/VLOOKUP($B$11,ABONE2,10,FALSE))</f>
        <v>30.312790955144322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2.613828809055736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273.01350158959781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143.0070722612179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1.1018494462179462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1.8312345154690098E-2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1.8266725564183874E-2</v>
      </c>
      <c r="F31" s="12">
        <f>(SUMIFS(TARIMSALAG2,KAYNAK,A31,SEBEP,B31,SÜRE,"Uzun",BİLDİRİM,"Bildirimli",İL,$B$10,İLÇE,$B$11)/VLOOKUP($B$11,ABONE2,6,FALSE))</f>
        <v>1.7276811378712648E-2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1.5709505705116353E-2</v>
      </c>
      <c r="I31" s="12">
        <f>(SUMIFS(TICARETHANEAG2,KAYNAK,A31,SEBEP,B31,SÜRE,"Uzun",BİLDİRİM,"Bildirimli",İL,$B$10,İLÇE,$B$11)/VLOOKUP($B$11,ABONE2,9,FALSE))</f>
        <v>7.234373912314794E-2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7.0052562711498373E-2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2.7608375837883968E-2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0.50767160271011258</v>
      </c>
      <c r="D33" s="12">
        <f t="shared" ref="D33:O33" si="14">SUM(D28:D32)</f>
        <v>8.2479634276243168</v>
      </c>
      <c r="E33" s="12">
        <f t="shared" si="14"/>
        <v>0.52695416540038753</v>
      </c>
      <c r="F33" s="12">
        <f t="shared" si="14"/>
        <v>0.5544844315285089</v>
      </c>
      <c r="G33" s="12">
        <f t="shared" si="14"/>
        <v>122.76640489147074</v>
      </c>
      <c r="H33" s="12">
        <f t="shared" si="14"/>
        <v>11.641219831903015</v>
      </c>
      <c r="I33" s="12">
        <f t="shared" si="14"/>
        <v>1.7802355454505612</v>
      </c>
      <c r="J33" s="12">
        <f t="shared" si="14"/>
        <v>30.312790955144322</v>
      </c>
      <c r="K33" s="12">
        <f t="shared" si="14"/>
        <v>2.6838813717672343</v>
      </c>
      <c r="L33" s="12">
        <f t="shared" si="14"/>
        <v>0</v>
      </c>
      <c r="M33" s="12">
        <f t="shared" si="14"/>
        <v>273.01350158959781</v>
      </c>
      <c r="N33" s="12">
        <f t="shared" si="14"/>
        <v>143.0070722612179</v>
      </c>
      <c r="O33" s="12">
        <f t="shared" si="14"/>
        <v>1.1294578220558302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51253</v>
      </c>
      <c r="D37" s="16">
        <f>VLOOKUP($B$11,ABONE2,4,FALSE)</f>
        <v>128</v>
      </c>
      <c r="E37" s="16">
        <f>VLOOKUP($B$11,ABONE2,5,FALSE)</f>
        <v>51381</v>
      </c>
      <c r="F37" s="16">
        <f>VLOOKUP($B$11,ABONE2,6,FALSE)</f>
        <v>862</v>
      </c>
      <c r="G37" s="16">
        <f>VLOOKUP($B$11,ABONE2,7,FALSE)</f>
        <v>86</v>
      </c>
      <c r="H37" s="16">
        <f>VLOOKUP($B$11,ABONE2,8,FALSE)</f>
        <v>948</v>
      </c>
      <c r="I37" s="16">
        <f>VLOOKUP($B$11,ABONE2,9,FALSE)</f>
        <v>11221</v>
      </c>
      <c r="J37" s="16">
        <f>VLOOKUP($B$11,ABONE2,10,FALSE)</f>
        <v>367</v>
      </c>
      <c r="K37" s="16">
        <f>VLOOKUP($B$11,ABONE2,11,FALSE)</f>
        <v>11588</v>
      </c>
      <c r="L37" s="21">
        <f>VLOOKUP($B$11,ABONE2,12,FALSE)</f>
        <v>10</v>
      </c>
      <c r="M37" s="21">
        <f>VLOOKUP($B$11,ABONE2,13,FALSE)</f>
        <v>11</v>
      </c>
      <c r="N37" s="21">
        <f>VLOOKUP($B$11,ABONE2,14,FALSE)</f>
        <v>21</v>
      </c>
      <c r="O37" s="21">
        <f>VLOOKUP($B$11,ABONE2,15,FALSE)</f>
        <v>63938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16479.347343166268</v>
      </c>
      <c r="D38" s="16">
        <f>VLOOKUP($B$11,TUKETIM,4,FALSE)</f>
        <v>359.91502301369866</v>
      </c>
      <c r="E38" s="16">
        <f>VLOOKUP($B$11,TUKETIM,5,FALSE)</f>
        <v>16839.262366179966</v>
      </c>
      <c r="F38" s="16">
        <f>VLOOKUP($B$11,TUKETIM,6,FALSE)</f>
        <v>304.69807070656094</v>
      </c>
      <c r="G38" s="16">
        <f>VLOOKUP($B$11,TUKETIM,7,FALSE)</f>
        <v>928.30278193861625</v>
      </c>
      <c r="H38" s="16">
        <f>VLOOKUP($B$11,TUKETIM,8,FALSE)</f>
        <v>1233.0008526451772</v>
      </c>
      <c r="I38" s="16">
        <f>VLOOKUP($B$11,TUKETIM,9,FALSE)</f>
        <v>9892.5701253674997</v>
      </c>
      <c r="J38" s="16">
        <f>VLOOKUP($B$11,TUKETIM,10,FALSE)</f>
        <v>7774.2766668779377</v>
      </c>
      <c r="K38" s="16">
        <f>VLOOKUP($B$11,TUKETIM,11,FALSE)</f>
        <v>17666.846792245437</v>
      </c>
      <c r="L38" s="21">
        <f>VLOOKUP($B$11,TUKETIM,12,FALSE)</f>
        <v>62.305199999999999</v>
      </c>
      <c r="M38" s="21">
        <f>VLOOKUP($B$11,TUKETIM,13,FALSE)</f>
        <v>962.4896</v>
      </c>
      <c r="N38" s="21">
        <f>VLOOKUP($B$11,TUKETIM,14,FALSE)</f>
        <v>1024.7947999999999</v>
      </c>
      <c r="O38" s="21">
        <f>VLOOKUP($B$11,TUKETIM,15,FALSE)</f>
        <v>36763.904811070584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343035.27700001001</v>
      </c>
      <c r="D39" s="16">
        <f>VLOOKUP($B$11,ANLASMA,4,FALSE)</f>
        <v>13611.61</v>
      </c>
      <c r="E39" s="16">
        <f>VLOOKUP($B$11,ANLASMA,5,FALSE)</f>
        <v>356646.88700001</v>
      </c>
      <c r="F39" s="16">
        <f>VLOOKUP($B$11,ANLASMA,6,FALSE)</f>
        <v>3954.9940000000001</v>
      </c>
      <c r="G39" s="16">
        <f>VLOOKUP($B$11,ANLASMA,7,FALSE)</f>
        <v>4122.8100000000004</v>
      </c>
      <c r="H39" s="16">
        <f>VLOOKUP($B$11,ANLASMA,8,FALSE)</f>
        <v>8077.8040000000001</v>
      </c>
      <c r="I39" s="16">
        <f>VLOOKUP($B$11,ANLASMA,9,FALSE)</f>
        <v>87812.787999999302</v>
      </c>
      <c r="J39" s="16">
        <f>VLOOKUP($B$11,ANLASMA,10,FALSE)</f>
        <v>82300.48000000001</v>
      </c>
      <c r="K39" s="16">
        <f>VLOOKUP($B$11,ANLASMA,11,FALSE)</f>
        <v>170113.26799999931</v>
      </c>
      <c r="L39" s="21">
        <f>VLOOKUP($B$11,ANLASMA,12,FALSE)</f>
        <v>322.62599999999998</v>
      </c>
      <c r="M39" s="21">
        <f>VLOOKUP($B$11,ANLASMA,13,FALSE)</f>
        <v>5514</v>
      </c>
      <c r="N39" s="21">
        <f>VLOOKUP($B$11,ANLASMA,14,FALSE)</f>
        <v>5836.6260000000002</v>
      </c>
      <c r="O39" s="21">
        <f>VLOOKUP($B$11,ANLASMA,15,FALSE)</f>
        <v>540674.58500000928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88D17FDC-6927-4C9D-8339-B369D2128E32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ayfa2"/>
  <dimension ref="A1:AC70"/>
  <sheetViews>
    <sheetView tabSelected="1" zoomScale="55" zoomScaleNormal="55" workbookViewId="0">
      <selection activeCell="B11" sqref="B11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21</v>
      </c>
      <c r="C10" s="31"/>
      <c r="D10" s="6"/>
      <c r="F10" s="9"/>
      <c r="G10" s="9"/>
      <c r="H10" s="9"/>
      <c r="I10" s="9"/>
    </row>
    <row r="11" spans="1:29" x14ac:dyDescent="0.3">
      <c r="A11" s="4"/>
      <c r="B11" s="10"/>
      <c r="C11" s="10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(SUMIFS(MESKENAG2,KAYNAK,A15,SEBEP,B15,SÜRE,"Uzun",BİLDİRİM,"Bildirimsiz")/VLOOKUP($B$10,ABONE2,3,FALSE))</f>
        <v>8.6018121545839953E-3</v>
      </c>
      <c r="D15" s="12">
        <f t="shared" ref="D15:D24" si="1">(SUMIFS(MESKENOG2,KAYNAK,A15,SEBEP,B15,SÜRE,"Uzun",BİLDİRİM,"Bildirimsiz")/VLOOKUP($B$10,ABONE2,4,FALSE))</f>
        <v>1.7772721552344561E-2</v>
      </c>
      <c r="E15" s="12">
        <f t="shared" ref="E15:E24" si="2">(SUMIFS(MESKENAG2,KAYNAK,A15,SEBEP,B15,SÜRE,"Uzun",BİLDİRİM,"Bildirimsiz")+SUMIFS(MESKENOG2,KAYNAK,A15,SEBEP,B15,SÜRE,"Uzun",BİLDİRİM,"Bildirimsiz"))/VLOOKUP($B$10,ABONE2,5,FALSE)</f>
        <v>8.6116967218108111E-3</v>
      </c>
      <c r="F15" s="12">
        <f t="shared" ref="F15:F24" si="3">(SUMIFS(TARIMSALAG2,KAYNAK,A15,SEBEP,B15,SÜRE,"Uzun",BİLDİRİM,"Bildirimsiz")/VLOOKUP($B$10,ABONE2,6,FALSE))</f>
        <v>1.0140540893310773E-2</v>
      </c>
      <c r="G15" s="12">
        <f t="shared" ref="G15:G24" si="4">(SUMIFS(TARIMSALOG2,KAYNAK,A15,SEBEP,B15,SÜRE,"Uzun",BİLDİRİM,"Bildirimsiz")/VLOOKUP($B$10,ABONE2,7,FALSE))</f>
        <v>2.4189154509932313E-2</v>
      </c>
      <c r="H15" s="12">
        <f t="shared" ref="H15:H24" si="5">(SUMIFS(TARIMSALAG2,KAYNAK,A15,SEBEP,B15,SÜRE,"Uzun",BİLDİRİM,"Bildirimsiz")+SUMIFS(TARIMSALOG2,KAYNAK,A15,SEBEP,B15,SÜRE,"Uzun",BİLDİRİM,"Bildirimsiz"))/VLOOKUP($B$10,ABONE2,8,FALSE)</f>
        <v>1.3153193510455482E-2</v>
      </c>
      <c r="I15" s="12">
        <f t="shared" ref="I15:I24" si="6">(SUMIFS(TICARETHANEAG2,KAYNAK,A15,SEBEP,B15,SÜRE,"Uzun",BİLDİRİM,"Bildirimsiz")/VLOOKUP($B$10,ABONE2,9,FALSE))</f>
        <v>4.5307324691908367E-2</v>
      </c>
      <c r="J15" s="12">
        <f t="shared" ref="J15:J24" si="7">(SUMIFS(TICARETHANEOG2,KAYNAK,A15,SEBEP,B15,SÜRE,"Uzun",BİLDİRİM,"Bildirimsiz")/VLOOKUP($B$10,ABONE2,10,FALSE))</f>
        <v>0.44301340546283169</v>
      </c>
      <c r="K15" s="12">
        <f t="shared" ref="K15:K24" si="8">(SUMIFS(TICARETHANEAG2,KAYNAK,A15,SEBEP,B15,SÜRE,"Uzun",BİLDİRİM,"Bildirimsiz")+SUMIFS(TICARETHANEOG2,KAYNAK,A15,SEBEP,B15,SÜRE,"Uzun",BİLDİRİM,"Bildirimsiz"))/VLOOKUP($B$10,ABONE2,11,FALSE)</f>
        <v>5.5892050085775573E-2</v>
      </c>
      <c r="L15" s="12">
        <f t="shared" ref="L15:L24" si="9">(SUMIFS(SANAYIAG2,KAYNAK,A15,SEBEP,B15,SÜRE,"Uzun",BİLDİRİM,"Bildirimsiz")/VLOOKUP($B$10,ABONE2,12,FALSE))</f>
        <v>2.2895235130757867</v>
      </c>
      <c r="M15" s="12">
        <f t="shared" ref="M15:M24" si="10">(SUMIFS(SANAYIOG2,KAYNAK,A15,SEBEP,B15,SÜRE,"Uzun",BİLDİRİM,"Bildirimsiz")/VLOOKUP($B$10,ABONE2,13,FALSE))</f>
        <v>18.606496419752041</v>
      </c>
      <c r="N15" s="12">
        <f t="shared" ref="N15:N24" si="11">(SUMIFS(SANAYIAG2,KAYNAK,A15,SEBEP,B15,SÜRE,"Uzun",BİLDİRİM,"Bildirimsiz")+SUMIFS(SANAYIOG2,KAYNAK,A15,SEBEP,B15,SÜRE,"Uzun",BİLDİRİM,"Bildirimsiz"))/VLOOKUP($B$10,ABONE2,14,FALSE)</f>
        <v>10.427117555521884</v>
      </c>
      <c r="O15" s="17">
        <f t="shared" ref="O15:O24" si="12">(SUMIFS(MESKENAG2,KAYNAK,A15,SEBEP,B15,SÜRE,"Uzun",BİLDİRİM,"Bildirimsiz")+SUMIFS(MESKENOG2,KAYNAK,A15,SEBEP,B15,SÜRE,"Uzun",BİLDİRİM,"Bildirimsiz")+SUMIFS(TARIMSALAG2,KAYNAK,A15,SEBEP,B15,SÜRE,"Uzun",BİLDİRİM,"Bildirimsiz")+SUMIFS(TARIMSALOG2,KAYNAK,A15,SEBEP,B15,SÜRE,"Uzun",BİLDİRİM,"Bildirimsiz")+SUMIFS(TICARETHANEAG2,KAYNAK,A15,SEBEP,B15,SÜRE,"Uzun",BİLDİRİM,"Bildirimsiz")+SUMIFS(TICARETHANEOG2,KAYNAK,A15,SEBEP,B15,SÜRE,"Uzun",BİLDİRİM,"Bildirimsiz")+SUMIFS(SANAYIAG2,KAYNAK,A15,SEBEP,B15,SÜRE,"Uzun",BİLDİRİM,"Bildirimsiz")+SUMIFS(SANAYIOG2,KAYNAK,A15,SEBEP,B15,SÜRE,"Uzun",BİLDİRİM,"Bildirimsiz"))/VLOOKUP($B$10,ABONE2,15,FALSE)</f>
        <v>2.9529901522469891E-2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8.7542097237161901E-2</v>
      </c>
      <c r="D17" s="12">
        <f t="shared" si="1"/>
        <v>2.743664565146732</v>
      </c>
      <c r="E17" s="12">
        <f t="shared" si="2"/>
        <v>9.0404912685225838E-2</v>
      </c>
      <c r="F17" s="12">
        <f t="shared" si="3"/>
        <v>1.0996889773894423</v>
      </c>
      <c r="G17" s="12">
        <f t="shared" si="4"/>
        <v>4.63342271288737</v>
      </c>
      <c r="H17" s="12">
        <f t="shared" si="5"/>
        <v>1.8574799222514127</v>
      </c>
      <c r="I17" s="12">
        <f t="shared" si="6"/>
        <v>0.28276176141932047</v>
      </c>
      <c r="J17" s="12">
        <f t="shared" si="7"/>
        <v>11.420948368133482</v>
      </c>
      <c r="K17" s="12">
        <f t="shared" si="8"/>
        <v>0.57919838212471453</v>
      </c>
      <c r="L17" s="12">
        <f t="shared" si="9"/>
        <v>12.221982472633258</v>
      </c>
      <c r="M17" s="12">
        <f t="shared" si="10"/>
        <v>121.50820743564226</v>
      </c>
      <c r="N17" s="12">
        <f t="shared" si="11"/>
        <v>66.725163808218412</v>
      </c>
      <c r="O17" s="17">
        <f t="shared" si="12"/>
        <v>0.30370366013765099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1.1101436038888591E-2</v>
      </c>
      <c r="D18" s="12">
        <f t="shared" si="1"/>
        <v>0.11969945900511349</v>
      </c>
      <c r="E18" s="12">
        <f t="shared" si="2"/>
        <v>1.1218484895457915E-2</v>
      </c>
      <c r="F18" s="12">
        <f t="shared" si="3"/>
        <v>2.416739478900063E-2</v>
      </c>
      <c r="G18" s="12">
        <f t="shared" si="4"/>
        <v>5.0323319533238597E-2</v>
      </c>
      <c r="H18" s="12">
        <f t="shared" si="5"/>
        <v>2.9776397732987809E-2</v>
      </c>
      <c r="I18" s="12">
        <f t="shared" si="6"/>
        <v>4.3661334376504997E-2</v>
      </c>
      <c r="J18" s="12">
        <f t="shared" si="7"/>
        <v>1.3187158984669649</v>
      </c>
      <c r="K18" s="12">
        <f t="shared" si="8"/>
        <v>7.7596200036424992E-2</v>
      </c>
      <c r="L18" s="12">
        <f t="shared" si="9"/>
        <v>3.4524300768316181</v>
      </c>
      <c r="M18" s="12">
        <f t="shared" si="10"/>
        <v>15.89683540266722</v>
      </c>
      <c r="N18" s="12">
        <f t="shared" si="11"/>
        <v>9.6586988020722924</v>
      </c>
      <c r="O18" s="17">
        <f t="shared" si="12"/>
        <v>3.4665273527895869E-2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1.5645992800820025E-4</v>
      </c>
      <c r="D20" s="12">
        <f t="shared" si="1"/>
        <v>1.032379999869775E-3</v>
      </c>
      <c r="E20" s="12">
        <f t="shared" si="2"/>
        <v>1.5740401004631807E-4</v>
      </c>
      <c r="F20" s="12">
        <f t="shared" si="3"/>
        <v>5.0347264210625553E-3</v>
      </c>
      <c r="G20" s="12">
        <f t="shared" si="4"/>
        <v>1.1019902992322944E-2</v>
      </c>
      <c r="H20" s="12">
        <f t="shared" si="5"/>
        <v>6.3182166182836679E-3</v>
      </c>
      <c r="I20" s="12">
        <f t="shared" si="6"/>
        <v>4.2351420852504255E-4</v>
      </c>
      <c r="J20" s="12">
        <f t="shared" si="7"/>
        <v>1.0820132016305476E-2</v>
      </c>
      <c r="K20" s="12">
        <f t="shared" si="8"/>
        <v>7.0021438949042017E-4</v>
      </c>
      <c r="L20" s="12">
        <f t="shared" si="9"/>
        <v>0</v>
      </c>
      <c r="M20" s="12">
        <f t="shared" si="10"/>
        <v>5.4184597603271706E-3</v>
      </c>
      <c r="N20" s="12">
        <f t="shared" si="11"/>
        <v>2.7022920315588131E-3</v>
      </c>
      <c r="O20" s="17">
        <f t="shared" si="12"/>
        <v>4.2329480215796858E-4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1.6263386018351204E-2</v>
      </c>
      <c r="D21" s="12">
        <f t="shared" si="1"/>
        <v>0</v>
      </c>
      <c r="E21" s="12">
        <f t="shared" si="2"/>
        <v>1.6245857055250414E-2</v>
      </c>
      <c r="F21" s="12">
        <f t="shared" si="3"/>
        <v>8.498951549307425E-2</v>
      </c>
      <c r="G21" s="12">
        <f t="shared" si="4"/>
        <v>0</v>
      </c>
      <c r="H21" s="12">
        <f t="shared" si="5"/>
        <v>6.6763952938123344E-2</v>
      </c>
      <c r="I21" s="12">
        <f t="shared" si="6"/>
        <v>6.6046566777532859E-2</v>
      </c>
      <c r="J21" s="12">
        <f t="shared" si="7"/>
        <v>2.2052406036302415E-3</v>
      </c>
      <c r="K21" s="12">
        <f t="shared" si="8"/>
        <v>6.4347465509025259E-2</v>
      </c>
      <c r="L21" s="12">
        <f t="shared" si="9"/>
        <v>3.5847110079745876</v>
      </c>
      <c r="M21" s="12">
        <f t="shared" si="10"/>
        <v>0</v>
      </c>
      <c r="N21" s="12">
        <f t="shared" si="11"/>
        <v>1.7969454028451357</v>
      </c>
      <c r="O21" s="17">
        <f t="shared" si="12"/>
        <v>2.7730313507950008E-2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1.5129150984302816E-3</v>
      </c>
      <c r="D22" s="12">
        <f t="shared" si="1"/>
        <v>0</v>
      </c>
      <c r="E22" s="12">
        <f t="shared" si="2"/>
        <v>1.5112844519643437E-3</v>
      </c>
      <c r="F22" s="12">
        <f t="shared" si="3"/>
        <v>3.1277191627620518E-3</v>
      </c>
      <c r="G22" s="12">
        <f t="shared" si="4"/>
        <v>0</v>
      </c>
      <c r="H22" s="12">
        <f t="shared" si="5"/>
        <v>2.4569959456155355E-3</v>
      </c>
      <c r="I22" s="12">
        <f t="shared" si="6"/>
        <v>9.7727354314088872E-3</v>
      </c>
      <c r="J22" s="12">
        <f t="shared" si="7"/>
        <v>2.839726968894779E-3</v>
      </c>
      <c r="K22" s="12">
        <f t="shared" si="8"/>
        <v>9.5882172802485618E-3</v>
      </c>
      <c r="L22" s="12">
        <f t="shared" si="9"/>
        <v>0.17233563536525306</v>
      </c>
      <c r="M22" s="12">
        <f t="shared" si="10"/>
        <v>0</v>
      </c>
      <c r="N22" s="12">
        <f t="shared" si="11"/>
        <v>8.6388477907165903E-2</v>
      </c>
      <c r="O22" s="17">
        <f t="shared" si="12"/>
        <v>2.9567226754987999E-3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6.0479650250214876E-6</v>
      </c>
      <c r="D24" s="12">
        <f t="shared" si="1"/>
        <v>0</v>
      </c>
      <c r="E24" s="12">
        <f t="shared" si="2"/>
        <v>6.041446422091025E-6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1.3592737953549767E-6</v>
      </c>
      <c r="J24" s="12">
        <f t="shared" si="7"/>
        <v>0</v>
      </c>
      <c r="K24" s="12">
        <f t="shared" si="8"/>
        <v>1.3230974818547583E-6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5.0963538245024763E-6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0.1251841544404492</v>
      </c>
      <c r="D25" s="12">
        <f t="shared" ref="D25:O25" si="13">SUM(D15:D24)</f>
        <v>2.8821691257040598</v>
      </c>
      <c r="E25" s="12">
        <f t="shared" si="13"/>
        <v>0.12815568126617774</v>
      </c>
      <c r="F25" s="12">
        <f t="shared" si="13"/>
        <v>1.2271488741486527</v>
      </c>
      <c r="G25" s="12">
        <f t="shared" si="13"/>
        <v>4.7189550899228641</v>
      </c>
      <c r="H25" s="12">
        <f t="shared" si="13"/>
        <v>1.9759486789968785</v>
      </c>
      <c r="I25" s="12">
        <f t="shared" si="13"/>
        <v>0.44797459617899593</v>
      </c>
      <c r="J25" s="12">
        <f t="shared" si="13"/>
        <v>13.198542771652109</v>
      </c>
      <c r="K25" s="12">
        <f t="shared" si="13"/>
        <v>0.78732385252316128</v>
      </c>
      <c r="L25" s="12">
        <f t="shared" si="13"/>
        <v>21.720982705880502</v>
      </c>
      <c r="M25" s="12">
        <f t="shared" si="13"/>
        <v>156.01695771782187</v>
      </c>
      <c r="N25" s="12">
        <f t="shared" si="13"/>
        <v>88.697016338596455</v>
      </c>
      <c r="O25" s="12">
        <f t="shared" si="13"/>
        <v>0.39901426252744804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(SUMIFS(MESKENAG2,KAYNAK,A28,SEBEP,B28,SÜRE,"Uzun",BİLDİRİM,"Bildirimli")/VLOOKUP($B$10,ABONE2,3,FALSE))</f>
        <v>1.0626362476355752E-2</v>
      </c>
      <c r="D28" s="12">
        <f>(SUMIFS(MESKENOG2,KAYNAK,A28,SEBEP,B28,SÜRE,"Uzun",BİLDİRİM,"Bildirimli")/VLOOKUP($B$10,ABONE2,4,FALSE))</f>
        <v>9.5544163682538888E-3</v>
      </c>
      <c r="E28" s="12">
        <f>(SUMIFS(MESKENAG2,KAYNAK,A28,SEBEP,B28,SÜRE,"Uzun",BİLDİRİM,"Bildirimli")+SUMIFS(MESKENOG2,KAYNAK,A28,SEBEP,B28,SÜRE,"Uzun",BİLDİRİM,"Bildirimli"))/VLOOKUP($B$10,ABONE2,5,FALSE)</f>
        <v>1.0625207114012771E-2</v>
      </c>
      <c r="F28" s="12">
        <f>(SUMIFS(TARIMSALAG2,KAYNAK,A28,SEBEP,B28,SÜRE,"Uzun",BİLDİRİM,"Bildirimli")/VLOOKUP($B$10,ABONE2,6,FALSE))</f>
        <v>2.7756261740334777E-2</v>
      </c>
      <c r="G28" s="12">
        <f>(SUMIFS(TARIMSALOG2,KAYNAK,A28,SEBEP,B28,SÜRE,"Uzun",BİLDİRİM,"Bildirimli")/VLOOKUP($B$10,ABONE2,7,FALSE))</f>
        <v>9.6857180472104898E-2</v>
      </c>
      <c r="H28" s="12">
        <f>(SUMIFS(TARIMSALAG2,KAYNAK,A28,SEBEP,B28,SÜRE,"Uzun",BİLDİRİM,"Bildirimli")+SUMIFS(TARIMSALOG2,KAYNAK,A28,SEBEP,B28,SÜRE,"Uzun",BİLDİRİM,"Bildirimli"))/VLOOKUP($B$10,ABONE2,8,FALSE)</f>
        <v>4.2574596797828816E-2</v>
      </c>
      <c r="I28" s="12">
        <f>(SUMIFS(TICARETHANEAG2,KAYNAK,A28,SEBEP,B28,SÜRE,"Uzun",BİLDİRİM,"Bildirimli")/VLOOKUP($B$10,ABONE2,9,FALSE))</f>
        <v>3.0159234134256818E-2</v>
      </c>
      <c r="J28" s="12">
        <f>(SUMIFS(TICARETHANEOG2,KAYNAK,A28,SEBEP,B28,SÜRE,"Uzun",BİLDİRİM,"Bildirimli")/VLOOKUP($B$10,ABONE2,10,FALSE))</f>
        <v>0.40426987591527447</v>
      </c>
      <c r="K28" s="12">
        <f>(SUMIFS(TICARETHANEAG2,KAYNAK,A28,SEBEP,B28,SÜRE,"Uzun",BİLDİRİM,"Bildirimli")+SUMIFS(TICARETHANEOG2,KAYNAK,A28,SEBEP,B28,SÜRE,"Uzun",BİLDİRİM,"Bildirimli"))/VLOOKUP($B$10,ABONE2,11,FALSE)</f>
        <v>4.0115980087196759E-2</v>
      </c>
      <c r="L28" s="12">
        <f>(SUMIFS(SANAYIAG2,KAYNAK,A28,SEBEP,B28,SÜRE,"Uzun",BİLDİRİM,"Bildirimli")/VLOOKUP($B$10,ABONE2,12,FALSE))</f>
        <v>0.11847837090173526</v>
      </c>
      <c r="M28" s="12">
        <f>(SUMIFS(SANAYIOG2,KAYNAK,A28,SEBEP,B28,SÜRE,"Uzun",BİLDİRİM,"Bildirimli")/VLOOKUP($B$10,ABONE2,13,FALSE))</f>
        <v>11.126126884014868</v>
      </c>
      <c r="N28" s="12">
        <f>(SUMIFS(SANAYIAG2,KAYNAK,A28,SEBEP,B28,SÜRE,"Uzun",BİLDİRİM,"Bildirimli")+SUMIFS(SANAYIOG2,KAYNAK,A28,SEBEP,B28,SÜRE,"Uzun",BİLDİRİM,"Bildirimli"))/VLOOKUP($B$10,ABONE2,14,FALSE)</f>
        <v>5.6082083271854293</v>
      </c>
      <c r="O28" s="17">
        <f>(SUMIFS(MESKENAG2,KAYNAK,A28,SEBEP,B28,SÜRE,"Uzun",BİLDİRİM,"Bildirimli")+SUMIFS(MESKENOG2,KAYNAK,A28,SEBEP,B28,SÜRE,"Uzun",BİLDİRİM,"Bildirimli")+SUMIFS(TARIMSALAG2,KAYNAK,A28,SEBEP,B28,SÜRE,"Uzun",BİLDİRİM,"Bildirimli")+SUMIFS(TARIMSALOG2,KAYNAK,A28,SEBEP,B28,SÜRE,"Uzun",BİLDİRİM,"Bildirimli")+SUMIFS(TICARETHANEAG2,KAYNAK,A28,SEBEP,B28,SÜRE,"Uzun",BİLDİRİM,"Bildirimli")+SUMIFS(TICARETHANEOG2,KAYNAK,A28,SEBEP,B28,SÜRE,"Uzun",BİLDİRİM,"Bildirimli")+SUMIFS(SANAYIAG2,KAYNAK,A28,SEBEP,B28,SÜRE,"Uzun",BİLDİRİM,"Bildirimli")+SUMIFS(SANAYIOG2,KAYNAK,A28,SEBEP,B28,SÜRE,"Uzun",BİLDİRİM,"Bildirimli"))/VLOOKUP($B$10,ABONE2,15,FALSE)</f>
        <v>2.336396584158399E-2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(SUMIFS(MESKENAG2,KAYNAK,A29,SEBEP,B29,SÜRE,"Uzun",BİLDİRİM,"Bildirimli")/VLOOKUP($B$10,ABONE2,3,FALSE))</f>
        <v>0.24789088652208074</v>
      </c>
      <c r="D29" s="12">
        <f>(SUMIFS(MESKENOG2,KAYNAK,A29,SEBEP,B29,SÜRE,"Uzun",BİLDİRİM,"Bildirimli")/VLOOKUP($B$10,ABONE2,4,FALSE))</f>
        <v>8.638433282958184</v>
      </c>
      <c r="E29" s="12">
        <f>(SUMIFS(MESKENAG2,KAYNAK,A29,SEBEP,B29,SÜRE,"Uzun",BİLDİRİM,"Bildirimli")+SUMIFS(MESKENOG2,KAYNAK,A29,SEBEP,B29,SÜRE,"Uzun",BİLDİRİM,"Bildirimli"))/VLOOKUP($B$10,ABONE2,5,FALSE)</f>
        <v>0.25693436048849666</v>
      </c>
      <c r="F29" s="12">
        <f>(SUMIFS(TARIMSALAG2,KAYNAK,A29,SEBEP,B29,SÜRE,"Uzun",BİLDİRİM,"Bildirimli")/VLOOKUP($B$10,ABONE2,6,FALSE))</f>
        <v>2.7975258196422632</v>
      </c>
      <c r="G29" s="12">
        <f>(SUMIFS(TARIMSALOG2,KAYNAK,A29,SEBEP,B29,SÜRE,"Uzun",BİLDİRİM,"Bildirimli")/VLOOKUP($B$10,ABONE2,7,FALSE))</f>
        <v>10.019303373372756</v>
      </c>
      <c r="H29" s="12">
        <f>(SUMIFS(TARIMSALAG2,KAYNAK,A29,SEBEP,B29,SÜRE,"Uzun",BİLDİRİM,"Bildirimli")+SUMIFS(TARIMSALOG2,KAYNAK,A29,SEBEP,B29,SÜRE,"Uzun",BİLDİRİM,"Bildirimli"))/VLOOKUP($B$10,ABONE2,8,FALSE)</f>
        <v>4.3461987094669041</v>
      </c>
      <c r="I29" s="12">
        <f>(SUMIFS(TICARETHANEAG2,KAYNAK,A29,SEBEP,B29,SÜRE,"Uzun",BİLDİRİM,"Bildirimli")/VLOOKUP($B$10,ABONE2,9,FALSE))</f>
        <v>0.82547984698716392</v>
      </c>
      <c r="J29" s="12">
        <f>(SUMIFS(TICARETHANEOG2,KAYNAK,A29,SEBEP,B29,SÜRE,"Uzun",BİLDİRİM,"Bildirimli")/VLOOKUP($B$10,ABONE2,10,FALSE))</f>
        <v>18.213766044934317</v>
      </c>
      <c r="K29" s="12">
        <f>(SUMIFS(TICARETHANEAG2,KAYNAK,A29,SEBEP,B29,SÜRE,"Uzun",BİLDİRİM,"Bildirimli")+SUMIFS(TICARETHANEOG2,KAYNAK,A29,SEBEP,B29,SÜRE,"Uzun",BİLDİRİM,"Bildirimli"))/VLOOKUP($B$10,ABONE2,11,FALSE)</f>
        <v>1.2882593803512865</v>
      </c>
      <c r="L29" s="12">
        <f>(SUMIFS(SANAYIAG2,KAYNAK,A29,SEBEP,B29,SÜRE,"Uzun",BİLDİRİM,"Bildirimli")/VLOOKUP($B$10,ABONE2,12,FALSE))</f>
        <v>16.569118731221231</v>
      </c>
      <c r="M29" s="12">
        <f>(SUMIFS(SANAYIOG2,KAYNAK,A29,SEBEP,B29,SÜRE,"Uzun",BİLDİRİM,"Bildirimli")/VLOOKUP($B$10,ABONE2,13,FALSE))</f>
        <v>213.11405101896386</v>
      </c>
      <c r="N29" s="12">
        <f>(SUMIFS(SANAYIAG2,KAYNAK,A29,SEBEP,B29,SÜRE,"Uzun",BİLDİRİM,"Bildirimli")+SUMIFS(SANAYIOG2,KAYNAK,A29,SEBEP,B29,SÜRE,"Uzun",BİLDİRİM,"Bildirimli"))/VLOOKUP($B$10,ABONE2,14,FALSE)</f>
        <v>114.58992683119018</v>
      </c>
      <c r="O29" s="17">
        <f>(SUMIFS(MESKENAG2,KAYNAK,A29,SEBEP,B29,SÜRE,"Uzun",BİLDİRİM,"Bildirimli")+SUMIFS(MESKENOG2,KAYNAK,A29,SEBEP,B29,SÜRE,"Uzun",BİLDİRİM,"Bildirimli")+SUMIFS(TARIMSALAG2,KAYNAK,A29,SEBEP,B29,SÜRE,"Uzun",BİLDİRİM,"Bildirimli")+SUMIFS(TARIMSALOG2,KAYNAK,A29,SEBEP,B29,SÜRE,"Uzun",BİLDİRİM,"Bildirimli")+SUMIFS(TICARETHANEAG2,KAYNAK,A29,SEBEP,B29,SÜRE,"Uzun",BİLDİRİM,"Bildirimli")+SUMIFS(TICARETHANEOG2,KAYNAK,A29,SEBEP,B29,SÜRE,"Uzun",BİLDİRİM,"Bildirimli")+SUMIFS(SANAYIAG2,KAYNAK,A29,SEBEP,B29,SÜRE,"Uzun",BİLDİRİM,"Bildirimli")+SUMIFS(SANAYIOG2,KAYNAK,A29,SEBEP,B29,SÜRE,"Uzun",BİLDİRİM,"Bildirimli"))/VLOOKUP($B$10,ABONE2,15,FALSE)</f>
        <v>0.68415620314229397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(SUMIFS(MESKENAG2,KAYNAK,A30,SEBEP,B30,SÜRE,"Uzun",BİLDİRİM,"Bildirimli")/VLOOKUP($B$10,ABONE2,3,FALSE))</f>
        <v>0</v>
      </c>
      <c r="D30" s="12">
        <f>(SUMIFS(MESKENOG2,KAYNAK,A30,SEBEP,B30,SÜRE,"Uzun",BİLDİRİM,"Bildirimli")/VLOOKUP($B$10,ABONE2,4,FALSE))</f>
        <v>0</v>
      </c>
      <c r="E30" s="12">
        <f>(SUMIFS(MESKENAG2,KAYNAK,A30,SEBEP,B30,SÜRE,"Uzun",BİLDİRİM,"Bildirimli")+SUMIFS(MESKENOG2,KAYNAK,A30,SEBEP,B30,SÜRE,"Uzun",BİLDİRİM,"Bildirimli"))/VLOOKUP($B$10,ABONE2,5,FALSE)</f>
        <v>0</v>
      </c>
      <c r="F30" s="12">
        <f>(SUMIFS(TARIMSALAG2,KAYNAK,A30,SEBEP,B30,SÜRE,"Uzun",BİLDİRİM,"Bildirimli")/VLOOKUP($B$10,ABONE2,6,FALSE))</f>
        <v>0</v>
      </c>
      <c r="G30" s="12">
        <f>(SUMIFS(TARIMSALOG2,KAYNAK,A30,SEBEP,B30,SÜRE,"Uzun",BİLDİRİM,"Bildirimli")/VLOOKUP($B$10,ABONE2,7,FALSE))</f>
        <v>0</v>
      </c>
      <c r="H30" s="12">
        <f>(SUMIFS(TARIMSALAG2,KAYNAK,A30,SEBEP,B30,SÜRE,"Uzun",BİLDİRİM,"Bildirimli")+SUMIFS(TARIMSALOG2,KAYNAK,A30,SEBEP,B30,SÜRE,"Uzun",BİLDİRİM,"Bildirimli"))/VLOOKUP($B$10,ABONE2,8,FALSE)</f>
        <v>0</v>
      </c>
      <c r="I30" s="12">
        <f>(SUMIFS(TICARETHANEAG2,KAYNAK,A30,SEBEP,B30,SÜRE,"Uzun",BİLDİRİM,"Bildirimli")/VLOOKUP($B$10,ABONE2,9,FALSE))</f>
        <v>0</v>
      </c>
      <c r="J30" s="12">
        <f>(SUMIFS(TICARETHANEOG2,KAYNAK,A30,SEBEP,B30,SÜRE,"Uzun",BİLDİRİM,"Bildirimli")/VLOOKUP($B$10,ABONE2,10,FALSE))</f>
        <v>4.9291095531432041E-3</v>
      </c>
      <c r="K30" s="12">
        <f>(SUMIFS(TICARETHANEAG2,KAYNAK,A30,SEBEP,B30,SÜRE,"Uzun",BİLDİRİM,"Bildirimli")+SUMIFS(TICARETHANEOG2,KAYNAK,A30,SEBEP,B30,SÜRE,"Uzun",BİLDİRİM,"Bildirimli"))/VLOOKUP($B$10,ABONE2,11,FALSE)</f>
        <v>1.3118549999329744E-4</v>
      </c>
      <c r="L30" s="12">
        <f>(SUMIFS(SANAYIAG2,KAYNAK,A30,SEBEP,B30,SÜRE,"Uzun",BİLDİRİM,"Bildirimli")/VLOOKUP($B$10,ABONE2,12,FALSE))</f>
        <v>0</v>
      </c>
      <c r="M30" s="12">
        <f>(SUMIFS(SANAYIOG2,KAYNAK,A30,SEBEP,B30,SÜRE,"Uzun",BİLDİRİM,"Bildirimli")/VLOOKUP($B$10,ABONE2,13,FALSE))</f>
        <v>35.683368360861543</v>
      </c>
      <c r="N30" s="12">
        <f>(SUMIFS(SANAYIAG2,KAYNAK,A30,SEBEP,B30,SÜRE,"Uzun",BİLDİRİM,"Bildirimli")+SUMIFS(SANAYIOG2,KAYNAK,A30,SEBEP,B30,SÜRE,"Uzun",BİLDİRİM,"Bildirimli"))/VLOOKUP($B$10,ABONE2,14,FALSE)</f>
        <v>17.795994848342598</v>
      </c>
      <c r="O30" s="17">
        <f>(SUMIFS(MESKENAG2,KAYNAK,A30,SEBEP,B30,SÜRE,"Uzun",BİLDİRİM,"Bildirimli")+SUMIFS(MESKENOG2,KAYNAK,A30,SEBEP,B30,SÜRE,"Uzun",BİLDİRİM,"Bildirimli")+SUMIFS(TARIMSALAG2,KAYNAK,A30,SEBEP,B30,SÜRE,"Uzun",BİLDİRİM,"Bildirimli")+SUMIFS(TARIMSALOG2,KAYNAK,A30,SEBEP,B30,SÜRE,"Uzun",BİLDİRİM,"Bildirimli")+SUMIFS(TICARETHANEAG2,KAYNAK,A30,SEBEP,B30,SÜRE,"Uzun",BİLDİRİM,"Bildirimli")+SUMIFS(TICARETHANEOG2,KAYNAK,A30,SEBEP,B30,SÜRE,"Uzun",BİLDİRİM,"Bildirimli")+SUMIFS(SANAYIAG2,KAYNAK,A30,SEBEP,B30,SÜRE,"Uzun",BİLDİRİM,"Bildirimli")+SUMIFS(SANAYIOG2,KAYNAK,A30,SEBEP,B30,SÜRE,"Uzun",BİLDİRİM,"Bildirimli"))/VLOOKUP($B$10,ABONE2,15,FALSE)</f>
        <v>2.2415301053668381E-2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(SUMIFS(MESKENAG2,KAYNAK,A31,SEBEP,B31,SÜRE,"Uzun",BİLDİRİM,"Bildirimli")/VLOOKUP($B$10,ABONE2,3,FALSE))</f>
        <v>3.3429393483268871E-2</v>
      </c>
      <c r="D31" s="12">
        <f>(SUMIFS(MESKENOG2,KAYNAK,A31,SEBEP,B31,SÜRE,"Uzun",BİLDİRİM,"Bildirimli")/VLOOKUP($B$10,ABONE2,4,FALSE))</f>
        <v>0</v>
      </c>
      <c r="E31" s="12">
        <f>(SUMIFS(MESKENAG2,KAYNAK,A31,SEBEP,B31,SÜRE,"Uzun",BİLDİRİM,"Bildirimli")+SUMIFS(MESKENOG2,KAYNAK,A31,SEBEP,B31,SÜRE,"Uzun",BİLDİRİM,"Bildirimli"))/VLOOKUP($B$10,ABONE2,5,FALSE)</f>
        <v>3.3393362695818538E-2</v>
      </c>
      <c r="F31" s="12">
        <f>(SUMIFS(TARIMSALAG2,KAYNAK,A31,SEBEP,B31,SÜRE,"Uzun",BİLDİRİM,"Bildirimli")/VLOOKUP($B$10,ABONE2,6,FALSE))</f>
        <v>0.15488178499721794</v>
      </c>
      <c r="G31" s="12">
        <f>(SUMIFS(TARIMSALOG2,KAYNAK,A31,SEBEP,B31,SÜRE,"Uzun",BİLDİRİM,"Bildirimli")/VLOOKUP($B$10,ABONE2,7,FALSE))</f>
        <v>0</v>
      </c>
      <c r="H31" s="12">
        <f>(SUMIFS(TARIMSALAG2,KAYNAK,A31,SEBEP,B31,SÜRE,"Uzun",BİLDİRİM,"Bildirimli")+SUMIFS(TARIMSALOG2,KAYNAK,A31,SEBEP,B31,SÜRE,"Uzun",BİLDİRİM,"Bildirimli"))/VLOOKUP($B$10,ABONE2,8,FALSE)</f>
        <v>0.12166818629963175</v>
      </c>
      <c r="I31" s="12">
        <f>(SUMIFS(TICARETHANEAG2,KAYNAK,A31,SEBEP,B31,SÜRE,"Uzun",BİLDİRİM,"Bildirimli")/VLOOKUP($B$10,ABONE2,9,FALSE))</f>
        <v>0.10288445335764432</v>
      </c>
      <c r="J31" s="12">
        <f>(SUMIFS(TICARETHANEOG2,KAYNAK,A31,SEBEP,B31,SÜRE,"Uzun",BİLDİRİM,"Bildirimli")/VLOOKUP($B$10,ABONE2,10,FALSE))</f>
        <v>0</v>
      </c>
      <c r="K31" s="12">
        <f>(SUMIFS(TICARETHANEAG2,KAYNAK,A31,SEBEP,B31,SÜRE,"Uzun",BİLDİRİM,"Bildirimli")+SUMIFS(TICARETHANEOG2,KAYNAK,A31,SEBEP,B31,SÜRE,"Uzun",BİLDİRİM,"Bildirimli"))/VLOOKUP($B$10,ABONE2,11,FALSE)</f>
        <v>0.10014624104774487</v>
      </c>
      <c r="L31" s="12">
        <f>(SUMIFS(SANAYIAG2,KAYNAK,A31,SEBEP,B31,SÜRE,"Uzun",BİLDİRİM,"Bildirimli")/VLOOKUP($B$10,ABONE2,12,FALSE))</f>
        <v>2.9746610293059157</v>
      </c>
      <c r="M31" s="12">
        <f>(SUMIFS(SANAYIOG2,KAYNAK,A31,SEBEP,B31,SÜRE,"Uzun",BİLDİRİM,"Bildirimli")/VLOOKUP($B$10,ABONE2,13,FALSE))</f>
        <v>0</v>
      </c>
      <c r="N31" s="12">
        <f>(SUMIFS(SANAYIAG2,KAYNAK,A31,SEBEP,B31,SÜRE,"Uzun",BİLDİRİM,"Bildirimli")+SUMIFS(SANAYIOG2,KAYNAK,A31,SEBEP,B31,SÜRE,"Uzun",BİLDİRİM,"Bildirimli"))/VLOOKUP($B$10,ABONE2,14,FALSE)</f>
        <v>1.4911392995816466</v>
      </c>
      <c r="O31" s="17">
        <f>(SUMIFS(MESKENAG2,KAYNAK,A31,SEBEP,B31,SÜRE,"Uzun",BİLDİRİM,"Bildirimli")+SUMIFS(MESKENOG2,KAYNAK,A31,SEBEP,B31,SÜRE,"Uzun",BİLDİRİM,"Bildirimli")+SUMIFS(TARIMSALAG2,KAYNAK,A31,SEBEP,B31,SÜRE,"Uzun",BİLDİRİM,"Bildirimli")+SUMIFS(TARIMSALOG2,KAYNAK,A31,SEBEP,B31,SÜRE,"Uzun",BİLDİRİM,"Bildirimli")+SUMIFS(TICARETHANEAG2,KAYNAK,A31,SEBEP,B31,SÜRE,"Uzun",BİLDİRİM,"Bildirimli")+SUMIFS(TICARETHANEOG2,KAYNAK,A31,SEBEP,B31,SÜRE,"Uzun",BİLDİRİM,"Bildirimli")+SUMIFS(SANAYIAG2,KAYNAK,A31,SEBEP,B31,SÜRE,"Uzun",BİLDİRİM,"Bildirimli")+SUMIFS(SANAYIOG2,KAYNAK,A31,SEBEP,B31,SÜRE,"Uzun",BİLDİRİM,"Bildirimli"))/VLOOKUP($B$10,ABONE2,15,FALSE)</f>
        <v>4.8570316662527153E-2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(SUMIFS(MESKENAG2,KAYNAK,A32,SEBEP,B32,SÜRE,"Uzun",BİLDİRİM,"Bildirimli")/VLOOKUP($B$10,ABONE2,3,FALSE))</f>
        <v>0</v>
      </c>
      <c r="D32" s="12">
        <f>(SUMIFS(MESKENOG2,KAYNAK,A32,SEBEP,B32,SÜRE,"Uzun",BİLDİRİM,"Bildirimli")/VLOOKUP($B$10,ABONE2,4,FALSE))</f>
        <v>0</v>
      </c>
      <c r="E32" s="12">
        <f>(SUMIFS(MESKENAG2,KAYNAK,A32,SEBEP,B32,SÜRE,"Uzun",BİLDİRİM,"Bildirimli")+SUMIFS(MESKENOG2,KAYNAK,A32,SEBEP,B32,SÜRE,"Uzun",BİLDİRİM,"Bildirimli"))/VLOOKUP($B$10,ABONE2,5,FALSE)</f>
        <v>0</v>
      </c>
      <c r="F32" s="12">
        <f>(SUMIFS(TARIMSALAG2,KAYNAK,A32,SEBEP,B32,SÜRE,"Uzun",BİLDİRİM,"Bildirimli")/VLOOKUP($B$10,ABONE2,6,FALSE))</f>
        <v>0</v>
      </c>
      <c r="G32" s="12">
        <f>(SUMIFS(TARIMSALOG2,KAYNAK,A32,SEBEP,B32,SÜRE,"Uzun",BİLDİRİM,"Bildirimli")/VLOOKUP($B$10,ABONE2,7,FALSE))</f>
        <v>0</v>
      </c>
      <c r="H32" s="12">
        <f>(SUMIFS(TARIMSALAG2,KAYNAK,A32,SEBEP,B32,SÜRE,"Uzun",BİLDİRİM,"Bildirimli")+SUMIFS(TARIMSALOG2,KAYNAK,A32,SEBEP,B32,SÜRE,"Uzun",BİLDİRİM,"Bildirimli"))/VLOOKUP($B$10,ABONE2,8,FALSE)</f>
        <v>0</v>
      </c>
      <c r="I32" s="12">
        <f>(SUMIFS(TICARETHANEAG2,KAYNAK,A32,SEBEP,B32,SÜRE,"Uzun",BİLDİRİM,"Bildirimli")/VLOOKUP($B$10,ABONE2,9,FALSE))</f>
        <v>0</v>
      </c>
      <c r="J32" s="12">
        <f>(SUMIFS(TICARETHANEOG2,KAYNAK,A32,SEBEP,B32,SÜRE,"Uzun",BİLDİRİM,"Bildirimli")/VLOOKUP($B$10,ABONE2,10,FALSE))</f>
        <v>0</v>
      </c>
      <c r="K32" s="12">
        <f>(SUMIFS(TICARETHANEAG2,KAYNAK,A32,SEBEP,B32,SÜRE,"Uzun",BİLDİRİM,"Bildirimli")+SUMIFS(TICARETHANEOG2,KAYNAK,A32,SEBEP,B32,SÜRE,"Uzun",BİLDİRİM,"Bildirimli"))/VLOOKUP($B$10,ABONE2,11,FALSE)</f>
        <v>0</v>
      </c>
      <c r="L32" s="12">
        <f>(SUMIFS(SANAYIAG2,KAYNAK,A32,SEBEP,B32,SÜRE,"Uzun",BİLDİRİM,"Bildirimli")/VLOOKUP($B$10,ABONE2,12,FALSE))</f>
        <v>0</v>
      </c>
      <c r="M32" s="12">
        <f>(SUMIFS(SANAYIOG2,KAYNAK,A32,SEBEP,B32,SÜRE,"Uzun",BİLDİRİM,"Bildirimli")/VLOOKUP($B$10,ABONE2,13,FALSE))</f>
        <v>0</v>
      </c>
      <c r="N32" s="12">
        <f>(SUMIFS(SANAYIAG2,KAYNAK,A32,SEBEP,B32,SÜRE,"Uzun",BİLDİRİM,"Bildirimli")+SUMIFS(SANAYIOG2,KAYNAK,A32,SEBEP,B32,SÜRE,"Uzun",BİLDİRİM,"Bildirimli"))/VLOOKUP($B$10,ABONE2,14,FALSE)</f>
        <v>0</v>
      </c>
      <c r="O32" s="17">
        <f>(SUMIFS(MESKENAG2,KAYNAK,A32,SEBEP,B32,SÜRE,"Uzun",BİLDİRİM,"Bildirimli")+SUMIFS(MESKENOG2,KAYNAK,A32,SEBEP,B32,SÜRE,"Uzun",BİLDİRİM,"Bildirimli")+SUMIFS(TARIMSALAG2,KAYNAK,A32,SEBEP,B32,SÜRE,"Uzun",BİLDİRİM,"Bildirimli")+SUMIFS(TARIMSALOG2,KAYNAK,A32,SEBEP,B32,SÜRE,"Uzun",BİLDİRİM,"Bildirimli")+SUMIFS(TICARETHANEAG2,KAYNAK,A32,SEBEP,B32,SÜRE,"Uzun",BİLDİRİM,"Bildirimli")+SUMIFS(TICARETHANEOG2,KAYNAK,A32,SEBEP,B32,SÜRE,"Uzun",BİLDİRİM,"Bildirimli")+SUMIFS(SANAYIAG2,KAYNAK,A32,SEBEP,B32,SÜRE,"Uzun",BİLDİRİM,"Bildirimli")+SUMIFS(SANAYIOG2,KAYNAK,A32,SEBEP,B32,SÜRE,"Uzun",BİLDİRİM,"Bildirimli"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0.29194664248170532</v>
      </c>
      <c r="D33" s="12">
        <f t="shared" ref="D33:O33" si="14">SUM(D28:D32)</f>
        <v>8.6479876993264373</v>
      </c>
      <c r="E33" s="12">
        <f t="shared" si="14"/>
        <v>0.30095293029832798</v>
      </c>
      <c r="F33" s="12">
        <f t="shared" si="14"/>
        <v>2.980163866379816</v>
      </c>
      <c r="G33" s="12">
        <f t="shared" si="14"/>
        <v>10.11616055384486</v>
      </c>
      <c r="H33" s="12">
        <f t="shared" si="14"/>
        <v>4.5104414925643646</v>
      </c>
      <c r="I33" s="12">
        <f t="shared" si="14"/>
        <v>0.95852353447906502</v>
      </c>
      <c r="J33" s="12">
        <f t="shared" si="14"/>
        <v>18.622965030402735</v>
      </c>
      <c r="K33" s="12">
        <f t="shared" si="14"/>
        <v>1.4286527869862216</v>
      </c>
      <c r="L33" s="12">
        <f t="shared" si="14"/>
        <v>19.662258131428882</v>
      </c>
      <c r="M33" s="12">
        <f t="shared" si="14"/>
        <v>259.92354626384025</v>
      </c>
      <c r="N33" s="12">
        <f t="shared" si="14"/>
        <v>139.48526930629984</v>
      </c>
      <c r="O33" s="12">
        <f t="shared" si="14"/>
        <v>0.77850578670007353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VLOOKUP($B$10,ABONE2,3,FALSE)</f>
        <v>3005615</v>
      </c>
      <c r="D37" s="16">
        <f>VLOOKUP($B$10,ABONE2,4,FALSE)</f>
        <v>3243</v>
      </c>
      <c r="E37" s="16">
        <f>VLOOKUP($B$10,ABONE2,5,FALSE)</f>
        <v>3008858</v>
      </c>
      <c r="F37" s="16">
        <f>VLOOKUP($B$10,ABONE2,6,FALSE)</f>
        <v>82869</v>
      </c>
      <c r="G37" s="16">
        <f>VLOOKUP($B$10,ABONE2,7,FALSE)</f>
        <v>22622</v>
      </c>
      <c r="H37" s="16">
        <f>VLOOKUP($B$10,ABONE2,8,FALSE)</f>
        <v>105491</v>
      </c>
      <c r="I37" s="16">
        <f>VLOOKUP($B$10,ABONE2,9,FALSE)</f>
        <v>588725</v>
      </c>
      <c r="J37" s="16">
        <f>VLOOKUP($B$10,ABONE2,10,FALSE)</f>
        <v>16097</v>
      </c>
      <c r="K37" s="16">
        <f>VLOOKUP($B$10,ABONE2,11,FALSE)</f>
        <v>604822</v>
      </c>
      <c r="L37" s="21">
        <f>VLOOKUP($B$10,ABONE2,12,FALSE)</f>
        <v>2349</v>
      </c>
      <c r="M37" s="21">
        <f>VLOOKUP($B$10,ABONE2,13,FALSE)</f>
        <v>2337</v>
      </c>
      <c r="N37" s="21">
        <f>VLOOKUP($B$10,ABONE2,14,FALSE)</f>
        <v>4686</v>
      </c>
      <c r="O37" s="21">
        <f>VLOOKUP($B$10,ABONE2,15,FALSE)</f>
        <v>3723857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VLOOKUP($B$10,TUKETIM,3,FALSE)</f>
        <v>628837.01409497648</v>
      </c>
      <c r="D38" s="16">
        <f>VLOOKUP($B$10,TUKETIM,4,FALSE)</f>
        <v>16103.948339122973</v>
      </c>
      <c r="E38" s="16">
        <f>VLOOKUP($B$10,TUKETIM,5,FALSE)</f>
        <v>644940.96243409941</v>
      </c>
      <c r="F38" s="16">
        <f>VLOOKUP($B$10,TUKETIM,6,FALSE)</f>
        <v>54815.521403282168</v>
      </c>
      <c r="G38" s="16">
        <f>VLOOKUP($B$10,TUKETIM,7,FALSE)</f>
        <v>56783.888262640015</v>
      </c>
      <c r="H38" s="16">
        <f>VLOOKUP($B$10,TUKETIM,8,FALSE)</f>
        <v>111599.40966592218</v>
      </c>
      <c r="I38" s="16">
        <f>VLOOKUP($B$10,TUKETIM,9,FALSE)</f>
        <v>338642.58123570459</v>
      </c>
      <c r="J38" s="16">
        <f>VLOOKUP($B$10,TUKETIM,10,FALSE)</f>
        <v>299520.40615469369</v>
      </c>
      <c r="K38" s="16">
        <f>VLOOKUP($B$10,TUKETIM,11,FALSE)</f>
        <v>638162.98739039828</v>
      </c>
      <c r="L38" s="21">
        <f>VLOOKUP($B$10,TUKETIM,12,FALSE)</f>
        <v>26223.257026689116</v>
      </c>
      <c r="M38" s="21">
        <f>VLOOKUP($B$10,TUKETIM,13,FALSE)</f>
        <v>411418.09229566529</v>
      </c>
      <c r="N38" s="21">
        <f>VLOOKUP($B$10,TUKETIM,14,FALSE)</f>
        <v>437641.34932235442</v>
      </c>
      <c r="O38" s="21">
        <f>VLOOKUP($B$10,TUKETIM,15,FALSE)</f>
        <v>1832344.7088127742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VLOOKUP($B$10,ANLASMA,3,FALSE)</f>
        <v>15551205.020000614</v>
      </c>
      <c r="D39" s="16">
        <f>VLOOKUP($B$10,ANLASMA,4,FALSE)</f>
        <v>144123.59100000001</v>
      </c>
      <c r="E39" s="16">
        <f>VLOOKUP($B$10,ANLASMA,5,FALSE)</f>
        <v>15695328.611000614</v>
      </c>
      <c r="F39" s="16">
        <f>VLOOKUP($B$10,ANLASMA,6,FALSE)</f>
        <v>544355.37899999844</v>
      </c>
      <c r="G39" s="16">
        <f>VLOOKUP($B$10,ANLASMA,7,FALSE)</f>
        <v>631304.84299999964</v>
      </c>
      <c r="H39" s="16">
        <f>VLOOKUP($B$10,ANLASMA,8,FALSE)</f>
        <v>1175660.2219999982</v>
      </c>
      <c r="I39" s="16">
        <f>VLOOKUP($B$10,ANLASMA,9,FALSE)</f>
        <v>3774496.082000114</v>
      </c>
      <c r="J39" s="16">
        <f>VLOOKUP($B$10,ANLASMA,10,FALSE)</f>
        <v>4557876.8999999994</v>
      </c>
      <c r="K39" s="16">
        <f>VLOOKUP($B$10,ANLASMA,11,FALSE)</f>
        <v>8332372.9820001135</v>
      </c>
      <c r="L39" s="21">
        <f>VLOOKUP($B$10,ANLASMA,12,FALSE)</f>
        <v>98553.172999999995</v>
      </c>
      <c r="M39" s="21">
        <f>VLOOKUP($B$10,ANLASMA,13,FALSE)</f>
        <v>1997602.9110000003</v>
      </c>
      <c r="N39" s="21">
        <f>VLOOKUP($B$10,ANLASMA,14,FALSE)</f>
        <v>2096156.0840000003</v>
      </c>
      <c r="O39" s="21">
        <f>VLOOKUP($B$10,ANLASMA,15,FALSE)</f>
        <v>27299517.899000727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O26:O27"/>
    <mergeCell ref="O13:O14"/>
    <mergeCell ref="B35:B36"/>
    <mergeCell ref="A26:B26"/>
    <mergeCell ref="C26:E26"/>
    <mergeCell ref="F26:H26"/>
    <mergeCell ref="I26:K26"/>
    <mergeCell ref="L26:N26"/>
    <mergeCell ref="C13:E13"/>
    <mergeCell ref="F13:H13"/>
    <mergeCell ref="L13:N13"/>
    <mergeCell ref="I35:K35"/>
    <mergeCell ref="L35:N35"/>
    <mergeCell ref="O35:O36"/>
    <mergeCell ref="A1:C1"/>
    <mergeCell ref="B2:C2"/>
    <mergeCell ref="B3:C3"/>
    <mergeCell ref="B4:C4"/>
    <mergeCell ref="B5:C5"/>
    <mergeCell ref="B43:K43"/>
    <mergeCell ref="B44:K44"/>
    <mergeCell ref="B6:C6"/>
    <mergeCell ref="B7:C7"/>
    <mergeCell ref="B8:C8"/>
    <mergeCell ref="B9:C9"/>
    <mergeCell ref="B42:K42"/>
    <mergeCell ref="I13:K13"/>
    <mergeCell ref="A25:B25"/>
    <mergeCell ref="A13:B13"/>
    <mergeCell ref="B10:C10"/>
    <mergeCell ref="A33:B33"/>
    <mergeCell ref="C35:E35"/>
    <mergeCell ref="F35:H35"/>
  </mergeCells>
  <dataValidations disablePrompts="1" count="1">
    <dataValidation type="textLength" allowBlank="1" showInputMessage="1" showErrorMessage="1" sqref="B6" xr:uid="{00000000-0002-0000-0100-000002000000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A4276-3EDD-42F7-955A-2054D8859B23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97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0.3077943429381152</v>
      </c>
      <c r="D17" s="12">
        <f t="shared" si="1"/>
        <v>16.766997568027158</v>
      </c>
      <c r="E17" s="12">
        <f t="shared" si="2"/>
        <v>0.37875545393927884</v>
      </c>
      <c r="F17" s="12">
        <f t="shared" si="3"/>
        <v>0.56008580787482931</v>
      </c>
      <c r="G17" s="12">
        <f t="shared" si="4"/>
        <v>25.775200708138055</v>
      </c>
      <c r="H17" s="12">
        <f t="shared" si="5"/>
        <v>1.391545688306973</v>
      </c>
      <c r="I17" s="12">
        <f t="shared" si="6"/>
        <v>0.67999442092820439</v>
      </c>
      <c r="J17" s="12">
        <f t="shared" si="7"/>
        <v>17.563972392995669</v>
      </c>
      <c r="K17" s="12">
        <f t="shared" si="8"/>
        <v>1.2905726761474028</v>
      </c>
      <c r="L17" s="12">
        <f t="shared" si="9"/>
        <v>4.2255001505471359</v>
      </c>
      <c r="M17" s="12">
        <f t="shared" si="10"/>
        <v>270.58992942972623</v>
      </c>
      <c r="N17" s="12">
        <f t="shared" si="11"/>
        <v>168.14207201465734</v>
      </c>
      <c r="O17" s="17">
        <f t="shared" si="12"/>
        <v>0.65851504052545951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4.1004474310253787E-3</v>
      </c>
      <c r="D18" s="12">
        <f t="shared" si="1"/>
        <v>1.9549129965566122E-2</v>
      </c>
      <c r="E18" s="12">
        <f t="shared" si="2"/>
        <v>4.1670518505202573E-3</v>
      </c>
      <c r="F18" s="12">
        <f t="shared" si="3"/>
        <v>1.4261333538446627E-2</v>
      </c>
      <c r="G18" s="12">
        <f t="shared" si="4"/>
        <v>7.3036472363458768E-2</v>
      </c>
      <c r="H18" s="12">
        <f t="shared" si="5"/>
        <v>1.6199423850274518E-2</v>
      </c>
      <c r="I18" s="12">
        <f t="shared" si="6"/>
        <v>1.3670126692484698E-2</v>
      </c>
      <c r="J18" s="12">
        <f t="shared" si="7"/>
        <v>0.73557065252871123</v>
      </c>
      <c r="K18" s="12">
        <f t="shared" si="8"/>
        <v>3.9776341959770506E-2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1.0599471505344182E-2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2.4836207114822931E-2</v>
      </c>
      <c r="D21" s="12">
        <f t="shared" si="1"/>
        <v>0</v>
      </c>
      <c r="E21" s="12">
        <f t="shared" si="2"/>
        <v>2.4729129947974639E-2</v>
      </c>
      <c r="F21" s="12">
        <f t="shared" si="3"/>
        <v>9.100444102454569E-2</v>
      </c>
      <c r="G21" s="12">
        <f t="shared" si="4"/>
        <v>0</v>
      </c>
      <c r="H21" s="12">
        <f t="shared" si="5"/>
        <v>8.8003600379862643E-2</v>
      </c>
      <c r="I21" s="12">
        <f t="shared" si="6"/>
        <v>6.1231288027027229E-2</v>
      </c>
      <c r="J21" s="12">
        <f t="shared" si="7"/>
        <v>0</v>
      </c>
      <c r="K21" s="12">
        <f t="shared" si="8"/>
        <v>5.9016970224065275E-2</v>
      </c>
      <c r="L21" s="12">
        <f t="shared" si="9"/>
        <v>0.26648114856167082</v>
      </c>
      <c r="M21" s="12">
        <f t="shared" si="10"/>
        <v>0</v>
      </c>
      <c r="N21" s="12">
        <f t="shared" si="11"/>
        <v>0.10249274944679646</v>
      </c>
      <c r="O21" s="17">
        <f t="shared" si="12"/>
        <v>3.3640241523912977E-2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0.33673099748396351</v>
      </c>
      <c r="D25" s="12">
        <f t="shared" ref="D25:O25" si="13">SUM(D15:D24)</f>
        <v>16.786546697992723</v>
      </c>
      <c r="E25" s="12">
        <f t="shared" si="13"/>
        <v>0.40765163573777374</v>
      </c>
      <c r="F25" s="12">
        <f t="shared" si="13"/>
        <v>0.66535158243782155</v>
      </c>
      <c r="G25" s="12">
        <f t="shared" si="13"/>
        <v>25.848237180501513</v>
      </c>
      <c r="H25" s="12">
        <f t="shared" si="13"/>
        <v>1.4957487125371101</v>
      </c>
      <c r="I25" s="12">
        <f t="shared" si="13"/>
        <v>0.75489583564771634</v>
      </c>
      <c r="J25" s="12">
        <f t="shared" si="13"/>
        <v>18.299543045524381</v>
      </c>
      <c r="K25" s="12">
        <f t="shared" si="13"/>
        <v>1.3893659883312386</v>
      </c>
      <c r="L25" s="12">
        <f t="shared" si="13"/>
        <v>4.4919812991088071</v>
      </c>
      <c r="M25" s="12">
        <f t="shared" si="13"/>
        <v>270.58992942972623</v>
      </c>
      <c r="N25" s="12">
        <f t="shared" si="13"/>
        <v>168.24456476410415</v>
      </c>
      <c r="O25" s="12">
        <f t="shared" si="13"/>
        <v>0.70275475355471673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1.9162593796229854</v>
      </c>
      <c r="D29" s="12">
        <f>(SUMIFS(MESKENOG2,KAYNAK,A29,SEBEP,B29,SÜRE,"Uzun",BİLDİRİM,"Bildirimli",İL,$B$10,İLÇE,$B$11)/VLOOKUP($B$11,ABONE2,4,FALSE))</f>
        <v>84.875209338457125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2.2739230633422172</v>
      </c>
      <c r="F29" s="12">
        <f>(SUMIFS(TARIMSALAG2,KAYNAK,A29,SEBEP,B29,SÜRE,"Uzun",BİLDİRİM,"Bildirimli",İL,$B$10,İLÇE,$B$11)/VLOOKUP($B$11,ABONE2,6,FALSE))</f>
        <v>4.5788337978264835</v>
      </c>
      <c r="G29" s="12">
        <f>(SUMIFS(TARIMSALOG2,KAYNAK,A29,SEBEP,B29,SÜRE,"Uzun",BİLDİRİM,"Bildirimli",İL,$B$10,İLÇE,$B$11)/VLOOKUP($B$11,ABONE2,7,FALSE))</f>
        <v>103.36693496107402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7.8363380014045863</v>
      </c>
      <c r="I29" s="12">
        <f>(SUMIFS(TICARETHANEAG2,KAYNAK,A29,SEBEP,B29,SÜRE,"Uzun",BİLDİRİM,"Bildirimli",İL,$B$10,İLÇE,$B$11)/VLOOKUP($B$11,ABONE2,9,FALSE))</f>
        <v>6.5126449400221684</v>
      </c>
      <c r="J29" s="12">
        <f>(SUMIFS(TICARETHANEOG2,KAYNAK,A29,SEBEP,B29,SÜRE,"Uzun",BİLDİRİM,"Bildirimli",İL,$B$10,İLÇE,$B$11)/VLOOKUP($B$11,ABONE2,10,FALSE))</f>
        <v>92.941322723687875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9.6381803659364298</v>
      </c>
      <c r="L29" s="12">
        <f>(SUMIFS(SANAYIAG2,KAYNAK,A29,SEBEP,B29,SÜRE,"Uzun",BİLDİRİM,"Bildirimli",İL,$B$10,İLÇE,$B$11)/VLOOKUP($B$11,ABONE2,12,FALSE))</f>
        <v>60.848193530064897</v>
      </c>
      <c r="M29" s="12">
        <f>(SUMIFS(SANAYIOG2,KAYNAK,A29,SEBEP,B29,SÜRE,"Uzun",BİLDİRİM,"Bildirimli",İL,$B$10,İLÇE,$B$11)/VLOOKUP($B$11,ABONE2,13,FALSE))</f>
        <v>769.03142047869881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496.65325626768578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3.9951866481505243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4.575747859087502E-2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4.5560202849576008E-2</v>
      </c>
      <c r="F31" s="12">
        <f>(SUMIFS(TARIMSALAG2,KAYNAK,A31,SEBEP,B31,SÜRE,"Uzun",BİLDİRİM,"Bildirimli",İL,$B$10,İLÇE,$B$11)/VLOOKUP($B$11,ABONE2,6,FALSE))</f>
        <v>1.9427553097884354E-2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1.8786936109234924E-2</v>
      </c>
      <c r="I31" s="12">
        <f>(SUMIFS(TICARETHANEAG2,KAYNAK,A31,SEBEP,B31,SÜRE,"Uzun",BİLDİRİM,"Bildirimli",İL,$B$10,İLÇE,$B$11)/VLOOKUP($B$11,ABONE2,9,FALSE))</f>
        <v>0.11372678026012917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0.10961405876891392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5.4603437767363518E-2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1.9620168582138604</v>
      </c>
      <c r="D33" s="12">
        <f t="shared" ref="D33:O33" si="14">SUM(D28:D32)</f>
        <v>84.875209338457125</v>
      </c>
      <c r="E33" s="12">
        <f t="shared" si="14"/>
        <v>2.319483266191793</v>
      </c>
      <c r="F33" s="12">
        <f t="shared" si="14"/>
        <v>4.5982613509243677</v>
      </c>
      <c r="G33" s="12">
        <f t="shared" si="14"/>
        <v>103.36693496107402</v>
      </c>
      <c r="H33" s="12">
        <f t="shared" si="14"/>
        <v>7.8551249375138212</v>
      </c>
      <c r="I33" s="12">
        <f t="shared" si="14"/>
        <v>6.6263717202822976</v>
      </c>
      <c r="J33" s="12">
        <f t="shared" si="14"/>
        <v>92.941322723687875</v>
      </c>
      <c r="K33" s="12">
        <f t="shared" si="14"/>
        <v>9.7477944247053436</v>
      </c>
      <c r="L33" s="12">
        <f t="shared" si="14"/>
        <v>60.848193530064897</v>
      </c>
      <c r="M33" s="12">
        <f t="shared" si="14"/>
        <v>769.03142047869881</v>
      </c>
      <c r="N33" s="12">
        <f t="shared" si="14"/>
        <v>496.65325626768578</v>
      </c>
      <c r="O33" s="12">
        <f t="shared" si="14"/>
        <v>4.0497900859178877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43418</v>
      </c>
      <c r="D37" s="16">
        <f>VLOOKUP($B$11,ABONE2,4,FALSE)</f>
        <v>188</v>
      </c>
      <c r="E37" s="16">
        <f>VLOOKUP($B$11,ABONE2,5,FALSE)</f>
        <v>43606</v>
      </c>
      <c r="F37" s="16">
        <f>VLOOKUP($B$11,ABONE2,6,FALSE)</f>
        <v>2786</v>
      </c>
      <c r="G37" s="16">
        <f>VLOOKUP($B$11,ABONE2,7,FALSE)</f>
        <v>95</v>
      </c>
      <c r="H37" s="16">
        <f>VLOOKUP($B$11,ABONE2,8,FALSE)</f>
        <v>2881</v>
      </c>
      <c r="I37" s="16">
        <f>VLOOKUP($B$11,ABONE2,9,FALSE)</f>
        <v>8742</v>
      </c>
      <c r="J37" s="16">
        <f>VLOOKUP($B$11,ABONE2,10,FALSE)</f>
        <v>328</v>
      </c>
      <c r="K37" s="16">
        <f>VLOOKUP($B$11,ABONE2,11,FALSE)</f>
        <v>9070</v>
      </c>
      <c r="L37" s="21">
        <f>VLOOKUP($B$11,ABONE2,12,FALSE)</f>
        <v>10</v>
      </c>
      <c r="M37" s="21">
        <f>VLOOKUP($B$11,ABONE2,13,FALSE)</f>
        <v>16</v>
      </c>
      <c r="N37" s="21">
        <f>VLOOKUP($B$11,ABONE2,14,FALSE)</f>
        <v>26</v>
      </c>
      <c r="O37" s="21">
        <f>VLOOKUP($B$11,ABONE2,15,FALSE)</f>
        <v>55583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14735.118123741966</v>
      </c>
      <c r="D38" s="16">
        <f>VLOOKUP($B$11,TUKETIM,4,FALSE)</f>
        <v>2461.8381312328765</v>
      </c>
      <c r="E38" s="16">
        <f>VLOOKUP($B$11,TUKETIM,5,FALSE)</f>
        <v>17196.956254974844</v>
      </c>
      <c r="F38" s="16">
        <f>VLOOKUP($B$11,TUKETIM,6,FALSE)</f>
        <v>927.60953006648913</v>
      </c>
      <c r="G38" s="16">
        <f>VLOOKUP($B$11,TUKETIM,7,FALSE)</f>
        <v>773.80340570707074</v>
      </c>
      <c r="H38" s="16">
        <f>VLOOKUP($B$11,TUKETIM,8,FALSE)</f>
        <v>1701.4129357735599</v>
      </c>
      <c r="I38" s="16">
        <f>VLOOKUP($B$11,TUKETIM,9,FALSE)</f>
        <v>5660.7123729699879</v>
      </c>
      <c r="J38" s="16">
        <f>VLOOKUP($B$11,TUKETIM,10,FALSE)</f>
        <v>7058.9869020276401</v>
      </c>
      <c r="K38" s="16">
        <f>VLOOKUP($B$11,TUKETIM,11,FALSE)</f>
        <v>12719.699274997627</v>
      </c>
      <c r="L38" s="21">
        <f>VLOOKUP($B$11,TUKETIM,12,FALSE)</f>
        <v>59.878700000000002</v>
      </c>
      <c r="M38" s="21">
        <f>VLOOKUP($B$11,TUKETIM,13,FALSE)</f>
        <v>1293.5864999999999</v>
      </c>
      <c r="N38" s="21">
        <f>VLOOKUP($B$11,TUKETIM,14,FALSE)</f>
        <v>1353.4651999999999</v>
      </c>
      <c r="O38" s="21">
        <f>VLOOKUP($B$11,TUKETIM,15,FALSE)</f>
        <v>32971.533665746028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273208.90500000899</v>
      </c>
      <c r="D39" s="16">
        <f>VLOOKUP($B$11,ANLASMA,4,FALSE)</f>
        <v>16631.490000000002</v>
      </c>
      <c r="E39" s="16">
        <f>VLOOKUP($B$11,ANLASMA,5,FALSE)</f>
        <v>289840.39500000898</v>
      </c>
      <c r="F39" s="16">
        <f>VLOOKUP($B$11,ANLASMA,6,FALSE)</f>
        <v>10661.880000000101</v>
      </c>
      <c r="G39" s="16">
        <f>VLOOKUP($B$11,ANLASMA,7,FALSE)</f>
        <v>4972.28</v>
      </c>
      <c r="H39" s="16">
        <f>VLOOKUP($B$11,ANLASMA,8,FALSE)</f>
        <v>15634.160000000102</v>
      </c>
      <c r="I39" s="16">
        <f>VLOOKUP($B$11,ANLASMA,9,FALSE)</f>
        <v>52443.307000000998</v>
      </c>
      <c r="J39" s="16">
        <f>VLOOKUP($B$11,ANLASMA,10,FALSE)</f>
        <v>74063.856</v>
      </c>
      <c r="K39" s="16">
        <f>VLOOKUP($B$11,ANLASMA,11,FALSE)</f>
        <v>126507.16300000099</v>
      </c>
      <c r="L39" s="21">
        <f>VLOOKUP($B$11,ANLASMA,12,FALSE)</f>
        <v>135.05000000000001</v>
      </c>
      <c r="M39" s="21">
        <f>VLOOKUP($B$11,ANLASMA,13,FALSE)</f>
        <v>16650</v>
      </c>
      <c r="N39" s="21">
        <f>VLOOKUP($B$11,ANLASMA,14,FALSE)</f>
        <v>16785.05</v>
      </c>
      <c r="O39" s="21">
        <f>VLOOKUP($B$11,ANLASMA,15,FALSE)</f>
        <v>448766.76800001005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90726ED9-2EB0-40E6-9537-DC1585FAB0B8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B2A80-EB1F-454C-9A5E-788DF7A98B91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98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8.8797148669946285E-2</v>
      </c>
      <c r="D17" s="12">
        <f t="shared" si="1"/>
        <v>0</v>
      </c>
      <c r="E17" s="12">
        <f t="shared" si="2"/>
        <v>8.8734897288805611E-2</v>
      </c>
      <c r="F17" s="12">
        <f t="shared" si="3"/>
        <v>0.95003867580518786</v>
      </c>
      <c r="G17" s="12">
        <f t="shared" si="4"/>
        <v>2.1494595423335259</v>
      </c>
      <c r="H17" s="12">
        <f t="shared" si="5"/>
        <v>1.0266924059488243</v>
      </c>
      <c r="I17" s="12">
        <f t="shared" si="6"/>
        <v>0.29385191160054686</v>
      </c>
      <c r="J17" s="12">
        <f t="shared" si="7"/>
        <v>3.2151079737859258</v>
      </c>
      <c r="K17" s="12">
        <f t="shared" si="8"/>
        <v>0.38941749925919922</v>
      </c>
      <c r="L17" s="12">
        <f t="shared" si="9"/>
        <v>0</v>
      </c>
      <c r="M17" s="12">
        <f t="shared" si="10"/>
        <v>23.896171502395276</v>
      </c>
      <c r="N17" s="12">
        <f t="shared" si="11"/>
        <v>22.490514355195554</v>
      </c>
      <c r="O17" s="17">
        <f t="shared" si="12"/>
        <v>0.30195479394059926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9.3792113170078038E-3</v>
      </c>
      <c r="D21" s="12">
        <f t="shared" si="1"/>
        <v>0</v>
      </c>
      <c r="E21" s="12">
        <f t="shared" si="2"/>
        <v>9.3726360061195668E-3</v>
      </c>
      <c r="F21" s="12">
        <f t="shared" si="3"/>
        <v>0.16581146532987445</v>
      </c>
      <c r="G21" s="12">
        <f t="shared" si="4"/>
        <v>0</v>
      </c>
      <c r="H21" s="12">
        <f t="shared" si="5"/>
        <v>0.15521462841231629</v>
      </c>
      <c r="I21" s="12">
        <f t="shared" si="6"/>
        <v>5.7472763204539853E-2</v>
      </c>
      <c r="J21" s="12">
        <f t="shared" si="7"/>
        <v>0</v>
      </c>
      <c r="K21" s="12">
        <f t="shared" si="8"/>
        <v>5.5592606767346335E-2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4.0503126820107281E-2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9.8176359986954093E-2</v>
      </c>
      <c r="D25" s="12">
        <f t="shared" ref="D25:O25" si="13">SUM(D15:D24)</f>
        <v>0</v>
      </c>
      <c r="E25" s="12">
        <f t="shared" si="13"/>
        <v>9.8107533294925178E-2</v>
      </c>
      <c r="F25" s="12">
        <f t="shared" si="13"/>
        <v>1.1158501411350623</v>
      </c>
      <c r="G25" s="12">
        <f t="shared" si="13"/>
        <v>2.1494595423335259</v>
      </c>
      <c r="H25" s="12">
        <f t="shared" si="13"/>
        <v>1.1819070343611406</v>
      </c>
      <c r="I25" s="12">
        <f t="shared" si="13"/>
        <v>0.35132467480508672</v>
      </c>
      <c r="J25" s="12">
        <f t="shared" si="13"/>
        <v>3.2151079737859258</v>
      </c>
      <c r="K25" s="12">
        <f t="shared" si="13"/>
        <v>0.44501010602654556</v>
      </c>
      <c r="L25" s="12">
        <f t="shared" si="13"/>
        <v>0</v>
      </c>
      <c r="M25" s="12">
        <f t="shared" si="13"/>
        <v>23.896171502395276</v>
      </c>
      <c r="N25" s="12">
        <f t="shared" si="13"/>
        <v>22.490514355195554</v>
      </c>
      <c r="O25" s="12">
        <f t="shared" si="13"/>
        <v>0.34245792076070652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0.12471968091723051</v>
      </c>
      <c r="D29" s="12">
        <f>(SUMIFS(MESKENOG2,KAYNAK,A29,SEBEP,B29,SÜRE,"Uzun",BİLDİRİM,"Bildirimli",İL,$B$10,İLÇE,$B$11)/VLOOKUP($B$11,ABONE2,4,FALSE))</f>
        <v>0.40006668345975088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0.12491271336768596</v>
      </c>
      <c r="F29" s="12">
        <f>(SUMIFS(TARIMSALAG2,KAYNAK,A29,SEBEP,B29,SÜRE,"Uzun",BİLDİRİM,"Bildirimli",İL,$B$10,İLÇE,$B$11)/VLOOKUP($B$11,ABONE2,6,FALSE))</f>
        <v>0.36240925272488278</v>
      </c>
      <c r="G29" s="12">
        <f>(SUMIFS(TARIMSALOG2,KAYNAK,A29,SEBEP,B29,SÜRE,"Uzun",BİLDİRİM,"Bildirimli",İL,$B$10,İLÇE,$B$11)/VLOOKUP($B$11,ABONE2,7,FALSE))</f>
        <v>2.3817046591203339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0.49146030518000899</v>
      </c>
      <c r="I29" s="12">
        <f>(SUMIFS(TICARETHANEAG2,KAYNAK,A29,SEBEP,B29,SÜRE,"Uzun",BİLDİRİM,"Bildirimli",İL,$B$10,İLÇE,$B$11)/VLOOKUP($B$11,ABONE2,9,FALSE))</f>
        <v>0.41256248618673713</v>
      </c>
      <c r="J29" s="12">
        <f>(SUMIFS(TICARETHANEOG2,KAYNAK,A29,SEBEP,B29,SÜRE,"Uzun",BİLDİRİM,"Bildirimli",İL,$B$10,İLÇE,$B$11)/VLOOKUP($B$11,ABONE2,10,FALSE))</f>
        <v>22.038044292060832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1.1200156615286481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4.1600695589881429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3.9153595849300169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0.38944771318366722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1.8628078491238157E-2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1.8615019247428574E-2</v>
      </c>
      <c r="F31" s="12">
        <f>(SUMIFS(TARIMSALAG2,KAYNAK,A31,SEBEP,B31,SÜRE,"Uzun",BİLDİRİM,"Bildirimli",İL,$B$10,İLÇE,$B$11)/VLOOKUP($B$11,ABONE2,6,FALSE))</f>
        <v>0.10883475727083801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0.10187924203269297</v>
      </c>
      <c r="I31" s="12">
        <f>(SUMIFS(TICARETHANEAG2,KAYNAK,A31,SEBEP,B31,SÜRE,"Uzun",BİLDİRİM,"Bildirimli",İL,$B$10,İLÇE,$B$11)/VLOOKUP($B$11,ABONE2,9,FALSE))</f>
        <v>3.3554653767285343E-2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3.2456951225059608E-2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3.3751421142848875E-2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0.14334775940846867</v>
      </c>
      <c r="D33" s="12">
        <f t="shared" ref="D33:O33" si="14">SUM(D28:D32)</f>
        <v>0.40006668345975088</v>
      </c>
      <c r="E33" s="12">
        <f t="shared" si="14"/>
        <v>0.14352773261511453</v>
      </c>
      <c r="F33" s="12">
        <f t="shared" si="14"/>
        <v>0.4712440099957208</v>
      </c>
      <c r="G33" s="12">
        <f t="shared" si="14"/>
        <v>2.3817046591203339</v>
      </c>
      <c r="H33" s="12">
        <f t="shared" si="14"/>
        <v>0.59333954721270199</v>
      </c>
      <c r="I33" s="12">
        <f t="shared" si="14"/>
        <v>0.44611713995402247</v>
      </c>
      <c r="J33" s="12">
        <f t="shared" si="14"/>
        <v>22.038044292060832</v>
      </c>
      <c r="K33" s="12">
        <f t="shared" si="14"/>
        <v>1.1524726127537077</v>
      </c>
      <c r="L33" s="12">
        <f t="shared" si="14"/>
        <v>0</v>
      </c>
      <c r="M33" s="12">
        <f t="shared" si="14"/>
        <v>4.1600695589881429</v>
      </c>
      <c r="N33" s="12">
        <f t="shared" si="14"/>
        <v>3.9153595849300169</v>
      </c>
      <c r="O33" s="12">
        <f t="shared" si="14"/>
        <v>0.42319913432651612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19956</v>
      </c>
      <c r="D37" s="16">
        <f>VLOOKUP($B$11,ABONE2,4,FALSE)</f>
        <v>14</v>
      </c>
      <c r="E37" s="16">
        <f>VLOOKUP($B$11,ABONE2,5,FALSE)</f>
        <v>19970</v>
      </c>
      <c r="F37" s="16">
        <f>VLOOKUP($B$11,ABONE2,6,FALSE)</f>
        <v>4277</v>
      </c>
      <c r="G37" s="16">
        <f>VLOOKUP($B$11,ABONE2,7,FALSE)</f>
        <v>292</v>
      </c>
      <c r="H37" s="16">
        <f>VLOOKUP($B$11,ABONE2,8,FALSE)</f>
        <v>4569</v>
      </c>
      <c r="I37" s="16">
        <f>VLOOKUP($B$11,ABONE2,9,FALSE)</f>
        <v>6298</v>
      </c>
      <c r="J37" s="16">
        <f>VLOOKUP($B$11,ABONE2,10,FALSE)</f>
        <v>213</v>
      </c>
      <c r="K37" s="16">
        <f>VLOOKUP($B$11,ABONE2,11,FALSE)</f>
        <v>6511</v>
      </c>
      <c r="L37" s="21">
        <f>VLOOKUP($B$11,ABONE2,12,FALSE)</f>
        <v>1</v>
      </c>
      <c r="M37" s="21">
        <f>VLOOKUP($B$11,ABONE2,13,FALSE)</f>
        <v>16</v>
      </c>
      <c r="N37" s="21">
        <f>VLOOKUP($B$11,ABONE2,14,FALSE)</f>
        <v>17</v>
      </c>
      <c r="O37" s="21">
        <f>VLOOKUP($B$11,ABONE2,15,FALSE)</f>
        <v>31067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3656.0975609850052</v>
      </c>
      <c r="D38" s="16">
        <f>VLOOKUP($B$11,TUKETIM,4,FALSE)</f>
        <v>8.4098000000000006</v>
      </c>
      <c r="E38" s="16">
        <f>VLOOKUP($B$11,TUKETIM,5,FALSE)</f>
        <v>3664.5073609850051</v>
      </c>
      <c r="F38" s="16">
        <f>VLOOKUP($B$11,TUKETIM,6,FALSE)</f>
        <v>3623.4979455543303</v>
      </c>
      <c r="G38" s="16">
        <f>VLOOKUP($B$11,TUKETIM,7,FALSE)</f>
        <v>799.79548373983744</v>
      </c>
      <c r="H38" s="16">
        <f>VLOOKUP($B$11,TUKETIM,8,FALSE)</f>
        <v>4423.2934292941682</v>
      </c>
      <c r="I38" s="16">
        <f>VLOOKUP($B$11,TUKETIM,9,FALSE)</f>
        <v>3602.1696682719371</v>
      </c>
      <c r="J38" s="16">
        <f>VLOOKUP($B$11,TUKETIM,10,FALSE)</f>
        <v>1489.4835271552945</v>
      </c>
      <c r="K38" s="16">
        <f>VLOOKUP($B$11,TUKETIM,11,FALSE)</f>
        <v>5091.6531954272314</v>
      </c>
      <c r="L38" s="21">
        <f>VLOOKUP($B$11,TUKETIM,12,FALSE)</f>
        <v>0</v>
      </c>
      <c r="M38" s="21">
        <f>VLOOKUP($B$11,TUKETIM,13,FALSE)</f>
        <v>1241.0123000000001</v>
      </c>
      <c r="N38" s="21">
        <f>VLOOKUP($B$11,TUKETIM,14,FALSE)</f>
        <v>1241.0123000000001</v>
      </c>
      <c r="O38" s="21">
        <f>VLOOKUP($B$11,TUKETIM,15,FALSE)</f>
        <v>14420.466285706405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80006.1679999997</v>
      </c>
      <c r="D39" s="16">
        <f>VLOOKUP($B$11,ANLASMA,4,FALSE)</f>
        <v>182.6</v>
      </c>
      <c r="E39" s="16">
        <f>VLOOKUP($B$11,ANLASMA,5,FALSE)</f>
        <v>80188.767999999705</v>
      </c>
      <c r="F39" s="16">
        <f>VLOOKUP($B$11,ANLASMA,6,FALSE)</f>
        <v>23055.989999999802</v>
      </c>
      <c r="G39" s="16">
        <f>VLOOKUP($B$11,ANLASMA,7,FALSE)</f>
        <v>8730.7900000000009</v>
      </c>
      <c r="H39" s="16">
        <f>VLOOKUP($B$11,ANLASMA,8,FALSE)</f>
        <v>31786.779999999802</v>
      </c>
      <c r="I39" s="16">
        <f>VLOOKUP($B$11,ANLASMA,9,FALSE)</f>
        <v>33818.502999999298</v>
      </c>
      <c r="J39" s="16">
        <f>VLOOKUP($B$11,ANLASMA,10,FALSE)</f>
        <v>16819.77</v>
      </c>
      <c r="K39" s="16">
        <f>VLOOKUP($B$11,ANLASMA,11,FALSE)</f>
        <v>50638.272999999303</v>
      </c>
      <c r="L39" s="21">
        <f>VLOOKUP($B$11,ANLASMA,12,FALSE)</f>
        <v>5</v>
      </c>
      <c r="M39" s="21">
        <f>VLOOKUP($B$11,ANLASMA,13,FALSE)</f>
        <v>5562</v>
      </c>
      <c r="N39" s="21">
        <f>VLOOKUP($B$11,ANLASMA,14,FALSE)</f>
        <v>5567</v>
      </c>
      <c r="O39" s="21">
        <f>VLOOKUP($B$11,ANLASMA,15,FALSE)</f>
        <v>168180.82099999883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021F6348-372D-491E-B75D-5997A0692042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4794F8-2E28-49F6-A87B-0F30B9CBF8C3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99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0.1138435674667124</v>
      </c>
      <c r="D17" s="12">
        <f t="shared" si="1"/>
        <v>2.8056767014472608</v>
      </c>
      <c r="E17" s="12">
        <f t="shared" si="2"/>
        <v>0.12278158562049396</v>
      </c>
      <c r="F17" s="12">
        <f t="shared" si="3"/>
        <v>0.35671232139025749</v>
      </c>
      <c r="G17" s="12">
        <f t="shared" si="4"/>
        <v>3.1372456105476774</v>
      </c>
      <c r="H17" s="12">
        <f t="shared" si="5"/>
        <v>0.48852089717424357</v>
      </c>
      <c r="I17" s="12">
        <f t="shared" si="6"/>
        <v>0.18507880534471466</v>
      </c>
      <c r="J17" s="12">
        <f t="shared" si="7"/>
        <v>84.184183144825028</v>
      </c>
      <c r="K17" s="12">
        <f t="shared" si="8"/>
        <v>4.2481269647727844</v>
      </c>
      <c r="L17" s="12">
        <f t="shared" si="9"/>
        <v>0.5648463059805453</v>
      </c>
      <c r="M17" s="12">
        <f t="shared" si="10"/>
        <v>2.6031583624207379</v>
      </c>
      <c r="N17" s="12">
        <f t="shared" si="11"/>
        <v>0.9725087172685839</v>
      </c>
      <c r="O17" s="17">
        <f t="shared" si="12"/>
        <v>0.79521014796945577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1.8577779403384509E-2</v>
      </c>
      <c r="D21" s="12">
        <f t="shared" si="1"/>
        <v>0</v>
      </c>
      <c r="E21" s="12">
        <f t="shared" si="2"/>
        <v>1.8516093362200055E-2</v>
      </c>
      <c r="F21" s="12">
        <f t="shared" si="3"/>
        <v>3.0990514418502133E-2</v>
      </c>
      <c r="G21" s="12">
        <f t="shared" si="4"/>
        <v>0</v>
      </c>
      <c r="H21" s="12">
        <f t="shared" si="5"/>
        <v>2.9521438114239049E-2</v>
      </c>
      <c r="I21" s="12">
        <f t="shared" si="6"/>
        <v>5.7384120748827504E-2</v>
      </c>
      <c r="J21" s="12">
        <f t="shared" si="7"/>
        <v>0</v>
      </c>
      <c r="K21" s="12">
        <f t="shared" si="8"/>
        <v>5.4608442983899996E-2</v>
      </c>
      <c r="L21" s="12">
        <f t="shared" si="9"/>
        <v>3.6001191040634719</v>
      </c>
      <c r="M21" s="12">
        <f t="shared" si="10"/>
        <v>0</v>
      </c>
      <c r="N21" s="12">
        <f t="shared" si="11"/>
        <v>2.8800952832507773</v>
      </c>
      <c r="O21" s="17">
        <f t="shared" si="12"/>
        <v>2.940880604314261E-2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0.13242134687009691</v>
      </c>
      <c r="D25" s="12">
        <f t="shared" ref="D25:O25" si="13">SUM(D15:D24)</f>
        <v>2.8056767014472608</v>
      </c>
      <c r="E25" s="12">
        <f t="shared" si="13"/>
        <v>0.14129767898269402</v>
      </c>
      <c r="F25" s="12">
        <f t="shared" si="13"/>
        <v>0.38770283580875964</v>
      </c>
      <c r="G25" s="12">
        <f t="shared" si="13"/>
        <v>3.1372456105476774</v>
      </c>
      <c r="H25" s="12">
        <f t="shared" si="13"/>
        <v>0.51804233528848265</v>
      </c>
      <c r="I25" s="12">
        <f t="shared" si="13"/>
        <v>0.24246292609354217</v>
      </c>
      <c r="J25" s="12">
        <f t="shared" si="13"/>
        <v>84.184183144825028</v>
      </c>
      <c r="K25" s="12">
        <f t="shared" si="13"/>
        <v>4.3027354077566846</v>
      </c>
      <c r="L25" s="12">
        <f t="shared" si="13"/>
        <v>4.164965410044017</v>
      </c>
      <c r="M25" s="12">
        <f t="shared" si="13"/>
        <v>2.6031583624207379</v>
      </c>
      <c r="N25" s="12">
        <f t="shared" si="13"/>
        <v>3.8526040005193614</v>
      </c>
      <c r="O25" s="12">
        <f t="shared" si="13"/>
        <v>0.82461895401259833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0.49061530907636863</v>
      </c>
      <c r="D29" s="12">
        <f>(SUMIFS(MESKENOG2,KAYNAK,A29,SEBEP,B29,SÜRE,"Uzun",BİLDİRİM,"Bildirimli",İL,$B$10,İLÇE,$B$11)/VLOOKUP($B$11,ABONE2,4,FALSE))</f>
        <v>6.0722484290146506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0.5091486785947027</v>
      </c>
      <c r="F29" s="12">
        <f>(SUMIFS(TARIMSALAG2,KAYNAK,A29,SEBEP,B29,SÜRE,"Uzun",BİLDİRİM,"Bildirimli",İL,$B$10,İLÇE,$B$11)/VLOOKUP($B$11,ABONE2,6,FALSE))</f>
        <v>1.1923678755338363</v>
      </c>
      <c r="G29" s="12">
        <f>(SUMIFS(TARIMSALOG2,KAYNAK,A29,SEBEP,B29,SÜRE,"Uzun",BİLDİRİM,"Bildirimli",İL,$B$10,İLÇE,$B$11)/VLOOKUP($B$11,ABONE2,7,FALSE))</f>
        <v>9.7799019435313799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1.5994518832718687</v>
      </c>
      <c r="I29" s="12">
        <f>(SUMIFS(TICARETHANEAG2,KAYNAK,A29,SEBEP,B29,SÜRE,"Uzun",BİLDİRİM,"Bildirimli",İL,$B$10,İLÇE,$B$11)/VLOOKUP($B$11,ABONE2,9,FALSE))</f>
        <v>1.1694189093335818</v>
      </c>
      <c r="J29" s="12">
        <f>(SUMIFS(TICARETHANEOG2,KAYNAK,A29,SEBEP,B29,SÜRE,"Uzun",BİLDİRİM,"Bildirimli",İL,$B$10,İLÇE,$B$11)/VLOOKUP($B$11,ABONE2,10,FALSE))</f>
        <v>39.566367295274667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3.0266845515557583</v>
      </c>
      <c r="L29" s="12">
        <f>(SUMIFS(SANAYIAG2,KAYNAK,A29,SEBEP,B29,SÜRE,"Uzun",BİLDİRİM,"Bildirimli",İL,$B$10,İLÇE,$B$11)/VLOOKUP($B$11,ABONE2,12,FALSE))</f>
        <v>41.532585632081108</v>
      </c>
      <c r="M29" s="12">
        <f>(SUMIFS(SANAYIOG2,KAYNAK,A29,SEBEP,B29,SÜRE,"Uzun",BİLDİRİM,"Bildirimli",İL,$B$10,İLÇE,$B$11)/VLOOKUP($B$11,ABONE2,13,FALSE))</f>
        <v>1.3933045179812273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33.504729409261131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0.9958994145720883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0.17597006888826236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0.17538577424889901</v>
      </c>
      <c r="F31" s="12">
        <f>(SUMIFS(TARIMSALAG2,KAYNAK,A31,SEBEP,B31,SÜRE,"Uzun",BİLDİRİM,"Bildirimli",İL,$B$10,İLÇE,$B$11)/VLOOKUP($B$11,ABONE2,6,FALSE))</f>
        <v>0.40651163880677832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0.38724133538704392</v>
      </c>
      <c r="I31" s="12">
        <f>(SUMIFS(TICARETHANEAG2,KAYNAK,A31,SEBEP,B31,SÜRE,"Uzun",BİLDİRİM,"Bildirimli",İL,$B$10,İLÇE,$B$11)/VLOOKUP($B$11,ABONE2,9,FALSE))</f>
        <v>0.73152248616139337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0.69613864350795052</v>
      </c>
      <c r="L31" s="12">
        <f>(SUMIFS(SANAYIAG2,KAYNAK,A31,SEBEP,B31,SÜRE,"Uzun",BİLDİRİM,"Bildirimli",İL,$B$10,İLÇE,$B$11)/VLOOKUP($B$11,ABONE2,12,FALSE))</f>
        <v>175.12599687726686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140.10079750181347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0.50028299061416781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0.66658537796463102</v>
      </c>
      <c r="D33" s="12">
        <f t="shared" ref="D33:O33" si="14">SUM(D28:D32)</f>
        <v>6.0722484290146506</v>
      </c>
      <c r="E33" s="12">
        <f t="shared" si="14"/>
        <v>0.6845344528436017</v>
      </c>
      <c r="F33" s="12">
        <f t="shared" si="14"/>
        <v>1.5988795143406147</v>
      </c>
      <c r="G33" s="12">
        <f t="shared" si="14"/>
        <v>9.7799019435313799</v>
      </c>
      <c r="H33" s="12">
        <f t="shared" si="14"/>
        <v>1.9866932186589126</v>
      </c>
      <c r="I33" s="12">
        <f t="shared" si="14"/>
        <v>1.9009413954949752</v>
      </c>
      <c r="J33" s="12">
        <f t="shared" si="14"/>
        <v>39.566367295274667</v>
      </c>
      <c r="K33" s="12">
        <f t="shared" si="14"/>
        <v>3.7228231950637087</v>
      </c>
      <c r="L33" s="12">
        <f t="shared" si="14"/>
        <v>216.65858250934798</v>
      </c>
      <c r="M33" s="12">
        <f t="shared" si="14"/>
        <v>1.3933045179812273</v>
      </c>
      <c r="N33" s="12">
        <f t="shared" si="14"/>
        <v>173.60552691107461</v>
      </c>
      <c r="O33" s="12">
        <f t="shared" si="14"/>
        <v>1.4961824051862562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14408</v>
      </c>
      <c r="D37" s="16">
        <f>VLOOKUP($B$11,ABONE2,4,FALSE)</f>
        <v>48</v>
      </c>
      <c r="E37" s="16">
        <f>VLOOKUP($B$11,ABONE2,5,FALSE)</f>
        <v>14456</v>
      </c>
      <c r="F37" s="16">
        <f>VLOOKUP($B$11,ABONE2,6,FALSE)</f>
        <v>422</v>
      </c>
      <c r="G37" s="16">
        <f>VLOOKUP($B$11,ABONE2,7,FALSE)</f>
        <v>21</v>
      </c>
      <c r="H37" s="16">
        <f>VLOOKUP($B$11,ABONE2,8,FALSE)</f>
        <v>443</v>
      </c>
      <c r="I37" s="16">
        <f>VLOOKUP($B$11,ABONE2,9,FALSE)</f>
        <v>2715</v>
      </c>
      <c r="J37" s="16">
        <f>VLOOKUP($B$11,ABONE2,10,FALSE)</f>
        <v>138</v>
      </c>
      <c r="K37" s="16">
        <f>VLOOKUP($B$11,ABONE2,11,FALSE)</f>
        <v>2853</v>
      </c>
      <c r="L37" s="21">
        <f>VLOOKUP($B$11,ABONE2,12,FALSE)</f>
        <v>24</v>
      </c>
      <c r="M37" s="21">
        <f>VLOOKUP($B$11,ABONE2,13,FALSE)</f>
        <v>6</v>
      </c>
      <c r="N37" s="21">
        <f>VLOOKUP($B$11,ABONE2,14,FALSE)</f>
        <v>30</v>
      </c>
      <c r="O37" s="21">
        <f>VLOOKUP($B$11,ABONE2,15,FALSE)</f>
        <v>17782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2614.6486230229043</v>
      </c>
      <c r="D38" s="16">
        <f>VLOOKUP($B$11,TUKETIM,4,FALSE)</f>
        <v>210.5274</v>
      </c>
      <c r="E38" s="16">
        <f>VLOOKUP($B$11,TUKETIM,5,FALSE)</f>
        <v>2825.1760230229042</v>
      </c>
      <c r="F38" s="16">
        <f>VLOOKUP($B$11,TUKETIM,6,FALSE)</f>
        <v>79.505756624425572</v>
      </c>
      <c r="G38" s="16">
        <f>VLOOKUP($B$11,TUKETIM,7,FALSE)</f>
        <v>51.498699999999999</v>
      </c>
      <c r="H38" s="16">
        <f>VLOOKUP($B$11,TUKETIM,8,FALSE)</f>
        <v>131.00445662442559</v>
      </c>
      <c r="I38" s="16">
        <f>VLOOKUP($B$11,TUKETIM,9,FALSE)</f>
        <v>1268.8718713819685</v>
      </c>
      <c r="J38" s="16">
        <f>VLOOKUP($B$11,TUKETIM,10,FALSE)</f>
        <v>1291.0569025431619</v>
      </c>
      <c r="K38" s="16">
        <f>VLOOKUP($B$11,TUKETIM,11,FALSE)</f>
        <v>2559.9287739251304</v>
      </c>
      <c r="L38" s="21">
        <f>VLOOKUP($B$11,TUKETIM,12,FALSE)</f>
        <v>40.657922465753423</v>
      </c>
      <c r="M38" s="21">
        <f>VLOOKUP($B$11,TUKETIM,13,FALSE)</f>
        <v>150.2133</v>
      </c>
      <c r="N38" s="21">
        <f>VLOOKUP($B$11,TUKETIM,14,FALSE)</f>
        <v>190.87122246575342</v>
      </c>
      <c r="O38" s="21">
        <f>VLOOKUP($B$11,TUKETIM,15,FALSE)</f>
        <v>5706.980476038214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77344.732000000513</v>
      </c>
      <c r="D39" s="16">
        <f>VLOOKUP($B$11,ANLASMA,4,FALSE)</f>
        <v>5649.13</v>
      </c>
      <c r="E39" s="16">
        <f>VLOOKUP($B$11,ANLASMA,5,FALSE)</f>
        <v>82993.862000000518</v>
      </c>
      <c r="F39" s="16">
        <f>VLOOKUP($B$11,ANLASMA,6,FALSE)</f>
        <v>2304.0730000000003</v>
      </c>
      <c r="G39" s="16">
        <f>VLOOKUP($B$11,ANLASMA,7,FALSE)</f>
        <v>1133.0999999999999</v>
      </c>
      <c r="H39" s="16">
        <f>VLOOKUP($B$11,ANLASMA,8,FALSE)</f>
        <v>3437.1730000000002</v>
      </c>
      <c r="I39" s="16">
        <f>VLOOKUP($B$11,ANLASMA,9,FALSE)</f>
        <v>16008.881000000001</v>
      </c>
      <c r="J39" s="16">
        <f>VLOOKUP($B$11,ANLASMA,10,FALSE)</f>
        <v>72011.100000000006</v>
      </c>
      <c r="K39" s="16">
        <f>VLOOKUP($B$11,ANLASMA,11,FALSE)</f>
        <v>88019.981</v>
      </c>
      <c r="L39" s="21">
        <f>VLOOKUP($B$11,ANLASMA,12,FALSE)</f>
        <v>168.1</v>
      </c>
      <c r="M39" s="21">
        <f>VLOOKUP($B$11,ANLASMA,13,FALSE)</f>
        <v>24862.32</v>
      </c>
      <c r="N39" s="21">
        <f>VLOOKUP($B$11,ANLASMA,14,FALSE)</f>
        <v>25030.42</v>
      </c>
      <c r="O39" s="21">
        <f>VLOOKUP($B$11,ANLASMA,15,FALSE)</f>
        <v>199481.43600000051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00E7FA04-750E-4088-BB46-B5E9B6931215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27C0F-C9B9-4A78-BA13-FD4F58123BFE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100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0.22367410064610857</v>
      </c>
      <c r="D17" s="12">
        <f t="shared" si="1"/>
        <v>3.6541510841158766</v>
      </c>
      <c r="E17" s="12">
        <f t="shared" si="2"/>
        <v>0.23027044984126829</v>
      </c>
      <c r="F17" s="12">
        <f t="shared" si="3"/>
        <v>0.98712061347057023</v>
      </c>
      <c r="G17" s="12">
        <f t="shared" si="4"/>
        <v>3.1930772252883721</v>
      </c>
      <c r="H17" s="12">
        <f t="shared" si="5"/>
        <v>1.2734015623947352</v>
      </c>
      <c r="I17" s="12">
        <f t="shared" si="6"/>
        <v>0.63017897588377614</v>
      </c>
      <c r="J17" s="12">
        <f t="shared" si="7"/>
        <v>15.609624199038899</v>
      </c>
      <c r="K17" s="12">
        <f t="shared" si="8"/>
        <v>1.2666182098578764</v>
      </c>
      <c r="L17" s="12">
        <f t="shared" si="9"/>
        <v>7.8242848031601682</v>
      </c>
      <c r="M17" s="12">
        <f t="shared" si="10"/>
        <v>46.76529552921609</v>
      </c>
      <c r="N17" s="12">
        <f t="shared" si="11"/>
        <v>19.351948628201995</v>
      </c>
      <c r="O17" s="17">
        <f t="shared" si="12"/>
        <v>0.52089984499285502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1.6230332691740419E-2</v>
      </c>
      <c r="D18" s="12">
        <f t="shared" si="1"/>
        <v>0.29579293198758028</v>
      </c>
      <c r="E18" s="12">
        <f t="shared" si="2"/>
        <v>1.6767894242436687E-2</v>
      </c>
      <c r="F18" s="12">
        <f t="shared" si="3"/>
        <v>2.7746431749393109E-2</v>
      </c>
      <c r="G18" s="12">
        <f t="shared" si="4"/>
        <v>4.0765557980730678E-2</v>
      </c>
      <c r="H18" s="12">
        <f t="shared" si="5"/>
        <v>2.9436006146144045E-2</v>
      </c>
      <c r="I18" s="12">
        <f t="shared" si="6"/>
        <v>5.4989499682327886E-2</v>
      </c>
      <c r="J18" s="12">
        <f t="shared" si="7"/>
        <v>1.2992411143384122</v>
      </c>
      <c r="K18" s="12">
        <f t="shared" si="8"/>
        <v>0.1078546447331377</v>
      </c>
      <c r="L18" s="12">
        <f t="shared" si="9"/>
        <v>9.1764848569080237E-2</v>
      </c>
      <c r="M18" s="12">
        <f t="shared" si="10"/>
        <v>1.8825471093567212</v>
      </c>
      <c r="N18" s="12">
        <f t="shared" si="11"/>
        <v>0.62188811710549385</v>
      </c>
      <c r="O18" s="17">
        <f t="shared" si="12"/>
        <v>3.4556231127015155E-2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1.5993721988683218E-2</v>
      </c>
      <c r="D21" s="12">
        <f t="shared" si="1"/>
        <v>0</v>
      </c>
      <c r="E21" s="12">
        <f t="shared" si="2"/>
        <v>1.5962968196812286E-2</v>
      </c>
      <c r="F21" s="12">
        <f t="shared" si="3"/>
        <v>6.854786708090381E-2</v>
      </c>
      <c r="G21" s="12">
        <f t="shared" si="4"/>
        <v>0</v>
      </c>
      <c r="H21" s="12">
        <f t="shared" si="5"/>
        <v>5.965197659533452E-2</v>
      </c>
      <c r="I21" s="12">
        <f t="shared" si="6"/>
        <v>5.2680875850905438E-2</v>
      </c>
      <c r="J21" s="12">
        <f t="shared" si="7"/>
        <v>0</v>
      </c>
      <c r="K21" s="12">
        <f t="shared" si="8"/>
        <v>5.0442596944567347E-2</v>
      </c>
      <c r="L21" s="12">
        <f t="shared" si="9"/>
        <v>1.739647546192427</v>
      </c>
      <c r="M21" s="12">
        <f t="shared" si="10"/>
        <v>0</v>
      </c>
      <c r="N21" s="12">
        <f t="shared" si="11"/>
        <v>1.2246616299910587</v>
      </c>
      <c r="O21" s="17">
        <f t="shared" si="12"/>
        <v>2.8032406020624356E-2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1.0775600795476228E-3</v>
      </c>
      <c r="D22" s="12">
        <f t="shared" si="1"/>
        <v>0</v>
      </c>
      <c r="E22" s="12">
        <f t="shared" si="2"/>
        <v>1.0754880753925998E-3</v>
      </c>
      <c r="F22" s="12">
        <f t="shared" si="3"/>
        <v>1.5943797165583371E-3</v>
      </c>
      <c r="G22" s="12">
        <f t="shared" si="4"/>
        <v>0</v>
      </c>
      <c r="H22" s="12">
        <f t="shared" si="5"/>
        <v>1.3874669714225045E-3</v>
      </c>
      <c r="I22" s="12">
        <f t="shared" si="6"/>
        <v>4.8439488182981843E-3</v>
      </c>
      <c r="J22" s="12">
        <f t="shared" si="7"/>
        <v>0</v>
      </c>
      <c r="K22" s="12">
        <f t="shared" si="8"/>
        <v>4.6381415250773411E-3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1.6782083183240319E-3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0.25697571540607983</v>
      </c>
      <c r="D25" s="12">
        <f t="shared" ref="D25:O25" si="13">SUM(D15:D24)</f>
        <v>3.9499440161034567</v>
      </c>
      <c r="E25" s="12">
        <f t="shared" si="13"/>
        <v>0.26407680035590986</v>
      </c>
      <c r="F25" s="12">
        <f t="shared" si="13"/>
        <v>1.0850092920174255</v>
      </c>
      <c r="G25" s="12">
        <f t="shared" si="13"/>
        <v>3.233842783269103</v>
      </c>
      <c r="H25" s="12">
        <f t="shared" si="13"/>
        <v>1.3638770121076362</v>
      </c>
      <c r="I25" s="12">
        <f t="shared" si="13"/>
        <v>0.74269330023530766</v>
      </c>
      <c r="J25" s="12">
        <f t="shared" si="13"/>
        <v>16.908865313377312</v>
      </c>
      <c r="K25" s="12">
        <f t="shared" si="13"/>
        <v>1.4295535930606589</v>
      </c>
      <c r="L25" s="12">
        <f t="shared" si="13"/>
        <v>9.6556971979216755</v>
      </c>
      <c r="M25" s="12">
        <f t="shared" si="13"/>
        <v>48.647842638572811</v>
      </c>
      <c r="N25" s="12">
        <f t="shared" si="13"/>
        <v>21.198498375298549</v>
      </c>
      <c r="O25" s="12">
        <f t="shared" si="13"/>
        <v>0.58516669045881853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0.47843571541364283</v>
      </c>
      <c r="D29" s="12">
        <f>(SUMIFS(MESKENOG2,KAYNAK,A29,SEBEP,B29,SÜRE,"Uzun",BİLDİRİM,"Bildirimli",İL,$B$10,İLÇE,$B$11)/VLOOKUP($B$11,ABONE2,4,FALSE))</f>
        <v>8.4639866072754586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0.49379086353218843</v>
      </c>
      <c r="F29" s="12">
        <f>(SUMIFS(TARIMSALAG2,KAYNAK,A29,SEBEP,B29,SÜRE,"Uzun",BİLDİRİM,"Bildirimli",İL,$B$10,İLÇE,$B$11)/VLOOKUP($B$11,ABONE2,6,FALSE))</f>
        <v>1.9018141833142521</v>
      </c>
      <c r="G29" s="12">
        <f>(SUMIFS(TARIMSALOG2,KAYNAK,A29,SEBEP,B29,SÜRE,"Uzun",BİLDİRİM,"Bildirimli",İL,$B$10,İLÇE,$B$11)/VLOOKUP($B$11,ABONE2,7,FALSE))</f>
        <v>3.7521697953985589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2.1419465402413165</v>
      </c>
      <c r="I29" s="12">
        <f>(SUMIFS(TICARETHANEAG2,KAYNAK,A29,SEBEP,B29,SÜRE,"Uzun",BİLDİRİM,"Bildirimli",İL,$B$10,İLÇE,$B$11)/VLOOKUP($B$11,ABONE2,9,FALSE))</f>
        <v>1.6098911799276368</v>
      </c>
      <c r="J29" s="12">
        <f>(SUMIFS(TICARETHANEOG2,KAYNAK,A29,SEBEP,B29,SÜRE,"Uzun",BİLDİRİM,"Bildirimli",İL,$B$10,İLÇE,$B$11)/VLOOKUP($B$11,ABONE2,10,FALSE))</f>
        <v>36.354642355243222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3.0861089231893546</v>
      </c>
      <c r="L29" s="12">
        <f>(SUMIFS(SANAYIAG2,KAYNAK,A29,SEBEP,B29,SÜRE,"Uzun",BİLDİRİM,"Bildirimli",İL,$B$10,İLÇE,$B$11)/VLOOKUP($B$11,ABONE2,12,FALSE))</f>
        <v>5.3233936069723615</v>
      </c>
      <c r="M29" s="12">
        <f>(SUMIFS(SANAYIOG2,KAYNAK,A29,SEBEP,B29,SÜRE,"Uzun",BİLDİRİM,"Bildirimli",İL,$B$10,İLÇE,$B$11)/VLOOKUP($B$11,ABONE2,13,FALSE))</f>
        <v>74.418268733176689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25.777472164188083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1.0945135171515374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2.6652743192281475E-2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2.6601493525849555E-2</v>
      </c>
      <c r="F31" s="12">
        <f>(SUMIFS(TARIMSALAG2,KAYNAK,A31,SEBEP,B31,SÜRE,"Uzun",BİLDİRİM,"Bildirimli",İL,$B$10,İLÇE,$B$11)/VLOOKUP($B$11,ABONE2,6,FALSE))</f>
        <v>0.10268343259133697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8.9357553757838673E-2</v>
      </c>
      <c r="I31" s="12">
        <f>(SUMIFS(TICARETHANEAG2,KAYNAK,A31,SEBEP,B31,SÜRE,"Uzun",BİLDİRİM,"Bildirimli",İL,$B$10,İLÇE,$B$11)/VLOOKUP($B$11,ABONE2,9,FALSE))</f>
        <v>0.10441222520239021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9.997601040034805E-2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4.1943194577343523E-2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0.50508845860592433</v>
      </c>
      <c r="D33" s="12">
        <f t="shared" ref="D33:O33" si="14">SUM(D28:D32)</f>
        <v>8.4639866072754586</v>
      </c>
      <c r="E33" s="12">
        <f t="shared" si="14"/>
        <v>0.52039235705803799</v>
      </c>
      <c r="F33" s="12">
        <f t="shared" si="14"/>
        <v>2.0044976159055889</v>
      </c>
      <c r="G33" s="12">
        <f t="shared" si="14"/>
        <v>3.7521697953985589</v>
      </c>
      <c r="H33" s="12">
        <f t="shared" si="14"/>
        <v>2.2313040939991553</v>
      </c>
      <c r="I33" s="12">
        <f t="shared" si="14"/>
        <v>1.714303405130027</v>
      </c>
      <c r="J33" s="12">
        <f t="shared" si="14"/>
        <v>36.354642355243222</v>
      </c>
      <c r="K33" s="12">
        <f t="shared" si="14"/>
        <v>3.1860849335897026</v>
      </c>
      <c r="L33" s="12">
        <f t="shared" si="14"/>
        <v>5.3233936069723615</v>
      </c>
      <c r="M33" s="12">
        <f t="shared" si="14"/>
        <v>74.418268733176689</v>
      </c>
      <c r="N33" s="12">
        <f t="shared" si="14"/>
        <v>25.777472164188083</v>
      </c>
      <c r="O33" s="12">
        <f t="shared" si="14"/>
        <v>1.1364567117288811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63844</v>
      </c>
      <c r="D37" s="16">
        <f>VLOOKUP($B$11,ABONE2,4,FALSE)</f>
        <v>123</v>
      </c>
      <c r="E37" s="16">
        <f>VLOOKUP($B$11,ABONE2,5,FALSE)</f>
        <v>63967</v>
      </c>
      <c r="F37" s="16">
        <f>VLOOKUP($B$11,ABONE2,6,FALSE)</f>
        <v>3735</v>
      </c>
      <c r="G37" s="16">
        <f>VLOOKUP($B$11,ABONE2,7,FALSE)</f>
        <v>557</v>
      </c>
      <c r="H37" s="16">
        <f>VLOOKUP($B$11,ABONE2,8,FALSE)</f>
        <v>4292</v>
      </c>
      <c r="I37" s="16">
        <f>VLOOKUP($B$11,ABONE2,9,FALSE)</f>
        <v>13026</v>
      </c>
      <c r="J37" s="16">
        <f>VLOOKUP($B$11,ABONE2,10,FALSE)</f>
        <v>578</v>
      </c>
      <c r="K37" s="16">
        <f>VLOOKUP($B$11,ABONE2,11,FALSE)</f>
        <v>13604</v>
      </c>
      <c r="L37" s="21">
        <f>VLOOKUP($B$11,ABONE2,12,FALSE)</f>
        <v>195</v>
      </c>
      <c r="M37" s="21">
        <f>VLOOKUP($B$11,ABONE2,13,FALSE)</f>
        <v>82</v>
      </c>
      <c r="N37" s="21">
        <f>VLOOKUP($B$11,ABONE2,14,FALSE)</f>
        <v>277</v>
      </c>
      <c r="O37" s="21">
        <f>VLOOKUP($B$11,ABONE2,15,FALSE)</f>
        <v>82140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13316.688022364899</v>
      </c>
      <c r="D38" s="16">
        <f>VLOOKUP($B$11,TUKETIM,4,FALSE)</f>
        <v>205.7722449396077</v>
      </c>
      <c r="E38" s="16">
        <f>VLOOKUP($B$11,TUKETIM,5,FALSE)</f>
        <v>13522.460267304506</v>
      </c>
      <c r="F38" s="16">
        <f>VLOOKUP($B$11,TUKETIM,6,FALSE)</f>
        <v>2249.7565834592233</v>
      </c>
      <c r="G38" s="16">
        <f>VLOOKUP($B$11,TUKETIM,7,FALSE)</f>
        <v>1246.2031937897029</v>
      </c>
      <c r="H38" s="16">
        <f>VLOOKUP($B$11,TUKETIM,8,FALSE)</f>
        <v>3495.959777248926</v>
      </c>
      <c r="I38" s="16">
        <f>VLOOKUP($B$11,TUKETIM,9,FALSE)</f>
        <v>7860.3115440112497</v>
      </c>
      <c r="J38" s="16">
        <f>VLOOKUP($B$11,TUKETIM,10,FALSE)</f>
        <v>9931.6685807249287</v>
      </c>
      <c r="K38" s="16">
        <f>VLOOKUP($B$11,TUKETIM,11,FALSE)</f>
        <v>17791.980124736179</v>
      </c>
      <c r="L38" s="21">
        <f>VLOOKUP($B$11,TUKETIM,12,FALSE)</f>
        <v>1967.4989344397013</v>
      </c>
      <c r="M38" s="21">
        <f>VLOOKUP($B$11,TUKETIM,13,FALSE)</f>
        <v>9718.1149811860578</v>
      </c>
      <c r="N38" s="21">
        <f>VLOOKUP($B$11,TUKETIM,14,FALSE)</f>
        <v>11685.61391562576</v>
      </c>
      <c r="O38" s="21">
        <f>VLOOKUP($B$11,TUKETIM,15,FALSE)</f>
        <v>46496.014084915369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358154.0880000061</v>
      </c>
      <c r="D39" s="16">
        <f>VLOOKUP($B$11,ANLASMA,4,FALSE)</f>
        <v>6988.58</v>
      </c>
      <c r="E39" s="16">
        <f>VLOOKUP($B$11,ANLASMA,5,FALSE)</f>
        <v>365142.66800000612</v>
      </c>
      <c r="F39" s="16">
        <f>VLOOKUP($B$11,ANLASMA,6,FALSE)</f>
        <v>21049.389999999901</v>
      </c>
      <c r="G39" s="16">
        <f>VLOOKUP($B$11,ANLASMA,7,FALSE)</f>
        <v>17750.47</v>
      </c>
      <c r="H39" s="16">
        <f>VLOOKUP($B$11,ANLASMA,8,FALSE)</f>
        <v>38799.859999999899</v>
      </c>
      <c r="I39" s="16">
        <f>VLOOKUP($B$11,ANLASMA,9,FALSE)</f>
        <v>99929.282999997697</v>
      </c>
      <c r="J39" s="16">
        <f>VLOOKUP($B$11,ANLASMA,10,FALSE)</f>
        <v>93445.04</v>
      </c>
      <c r="K39" s="16">
        <f>VLOOKUP($B$11,ANLASMA,11,FALSE)</f>
        <v>193374.3229999977</v>
      </c>
      <c r="L39" s="21">
        <f>VLOOKUP($B$11,ANLASMA,12,FALSE)</f>
        <v>7707.5140000000092</v>
      </c>
      <c r="M39" s="21">
        <f>VLOOKUP($B$11,ANLASMA,13,FALSE)</f>
        <v>41095.730000000003</v>
      </c>
      <c r="N39" s="21">
        <f>VLOOKUP($B$11,ANLASMA,14,FALSE)</f>
        <v>48803.244000000013</v>
      </c>
      <c r="O39" s="21">
        <f>VLOOKUP($B$11,ANLASMA,15,FALSE)</f>
        <v>646120.0950000037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FCD39D83-783B-434E-80EC-F00ADFCBDD91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94E371-53EC-40BF-84E7-E7BFAC0D9B86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101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0.11504413330870088</v>
      </c>
      <c r="D17" s="12">
        <f t="shared" si="1"/>
        <v>1.0565866330342943</v>
      </c>
      <c r="E17" s="12">
        <f t="shared" si="2"/>
        <v>0.11926526181435307</v>
      </c>
      <c r="F17" s="12">
        <f t="shared" si="3"/>
        <v>0.43573075367009145</v>
      </c>
      <c r="G17" s="12">
        <f t="shared" si="4"/>
        <v>2.6295068214142656</v>
      </c>
      <c r="H17" s="12">
        <f t="shared" si="5"/>
        <v>0.97471883927965153</v>
      </c>
      <c r="I17" s="12">
        <f t="shared" si="6"/>
        <v>0.41010968517137869</v>
      </c>
      <c r="J17" s="12">
        <f t="shared" si="7"/>
        <v>8.4026400894188225</v>
      </c>
      <c r="K17" s="12">
        <f t="shared" si="8"/>
        <v>0.89817672155028272</v>
      </c>
      <c r="L17" s="12">
        <f t="shared" si="9"/>
        <v>0</v>
      </c>
      <c r="M17" s="12">
        <f t="shared" si="10"/>
        <v>24.229115044935853</v>
      </c>
      <c r="N17" s="12">
        <f t="shared" si="11"/>
        <v>20.501558884176493</v>
      </c>
      <c r="O17" s="17">
        <f t="shared" si="12"/>
        <v>0.24584534259944282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5.2748136340357729E-2</v>
      </c>
      <c r="D21" s="12">
        <f t="shared" si="1"/>
        <v>0</v>
      </c>
      <c r="E21" s="12">
        <f t="shared" si="2"/>
        <v>5.251165560582774E-2</v>
      </c>
      <c r="F21" s="12">
        <f t="shared" si="3"/>
        <v>4.0140507476610146E-2</v>
      </c>
      <c r="G21" s="12">
        <f t="shared" si="4"/>
        <v>0</v>
      </c>
      <c r="H21" s="12">
        <f t="shared" si="5"/>
        <v>3.0278400036236101E-2</v>
      </c>
      <c r="I21" s="12">
        <f t="shared" si="6"/>
        <v>0.16253870275326823</v>
      </c>
      <c r="J21" s="12">
        <f t="shared" si="7"/>
        <v>0</v>
      </c>
      <c r="K21" s="12">
        <f t="shared" si="8"/>
        <v>0.15261321245954332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6.5923951493698271E-2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8.916887408550537E-4</v>
      </c>
      <c r="D22" s="12">
        <f t="shared" si="1"/>
        <v>0</v>
      </c>
      <c r="E22" s="12">
        <f t="shared" si="2"/>
        <v>8.87691116994963E-4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7.5326841470971858E-4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0.16868395838991365</v>
      </c>
      <c r="D25" s="12">
        <f t="shared" ref="D25:O25" si="13">SUM(D15:D24)</f>
        <v>1.0565866330342943</v>
      </c>
      <c r="E25" s="12">
        <f t="shared" si="13"/>
        <v>0.17266460853717577</v>
      </c>
      <c r="F25" s="12">
        <f t="shared" si="13"/>
        <v>0.47587126114670159</v>
      </c>
      <c r="G25" s="12">
        <f t="shared" si="13"/>
        <v>2.6295068214142656</v>
      </c>
      <c r="H25" s="12">
        <f t="shared" si="13"/>
        <v>1.0049972393158877</v>
      </c>
      <c r="I25" s="12">
        <f t="shared" si="13"/>
        <v>0.5726483879246469</v>
      </c>
      <c r="J25" s="12">
        <f t="shared" si="13"/>
        <v>8.4026400894188225</v>
      </c>
      <c r="K25" s="12">
        <f t="shared" si="13"/>
        <v>1.0507899340098261</v>
      </c>
      <c r="L25" s="12">
        <f t="shared" si="13"/>
        <v>0</v>
      </c>
      <c r="M25" s="12">
        <f t="shared" si="13"/>
        <v>24.229115044935853</v>
      </c>
      <c r="N25" s="12">
        <f t="shared" si="13"/>
        <v>20.501558884176493</v>
      </c>
      <c r="O25" s="12">
        <f t="shared" si="13"/>
        <v>0.31252256250785082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0.15479340927075355</v>
      </c>
      <c r="D29" s="12">
        <f>(SUMIFS(MESKENOG2,KAYNAK,A29,SEBEP,B29,SÜRE,"Uzun",BİLDİRİM,"Bildirimli",İL,$B$10,İLÇE,$B$11)/VLOOKUP($B$11,ABONE2,4,FALSE))</f>
        <v>2.487942831811639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0.16525339757537449</v>
      </c>
      <c r="F29" s="12">
        <f>(SUMIFS(TARIMSALAG2,KAYNAK,A29,SEBEP,B29,SÜRE,"Uzun",BİLDİRİM,"Bildirimli",İL,$B$10,İLÇE,$B$11)/VLOOKUP($B$11,ABONE2,6,FALSE))</f>
        <v>0.46443550613422036</v>
      </c>
      <c r="G29" s="12">
        <f>(SUMIFS(TARIMSALOG2,KAYNAK,A29,SEBEP,B29,SÜRE,"Uzun",BİLDİRİM,"Bildirimli",İL,$B$10,İLÇE,$B$11)/VLOOKUP($B$11,ABONE2,7,FALSE))</f>
        <v>0.73189277093696781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0.53014698929696435</v>
      </c>
      <c r="I29" s="12">
        <f>(SUMIFS(TICARETHANEAG2,KAYNAK,A29,SEBEP,B29,SÜRE,"Uzun",BİLDİRİM,"Bildirimli",İL,$B$10,İLÇE,$B$11)/VLOOKUP($B$11,ABONE2,9,FALSE))</f>
        <v>0.70197055022392496</v>
      </c>
      <c r="J29" s="12">
        <f>(SUMIFS(TICARETHANEOG2,KAYNAK,A29,SEBEP,B29,SÜRE,"Uzun",BİLDİRİM,"Bildirimli",İL,$B$10,İLÇE,$B$11)/VLOOKUP($B$11,ABONE2,10,FALSE))</f>
        <v>9.9482921015156549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1.2666008398437318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21.856941367923049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18.494335003627196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0.32853019647666337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6.2226636319304397E-2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6.1947661521613566E-2</v>
      </c>
      <c r="F31" s="12">
        <f>(SUMIFS(TARIMSALAG2,KAYNAK,A31,SEBEP,B31,SÜRE,"Uzun",BİLDİRİM,"Bildirimli",İL,$B$10,İLÇE,$B$11)/VLOOKUP($B$11,ABONE2,6,FALSE))</f>
        <v>0.10946758935855984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8.2572535076499878E-2</v>
      </c>
      <c r="I31" s="12">
        <f>(SUMIFS(TICARETHANEAG2,KAYNAK,A31,SEBEP,B31,SÜRE,"Uzun",BİLDİRİM,"Bildirimli",İL,$B$10,İLÇE,$B$11)/VLOOKUP($B$11,ABONE2,9,FALSE))</f>
        <v>0.17830157030025698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0.16741351425333786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7.6683616156482171E-2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0.21702004559005794</v>
      </c>
      <c r="D33" s="12">
        <f t="shared" ref="D33:O33" si="14">SUM(D28:D32)</f>
        <v>2.487942831811639</v>
      </c>
      <c r="E33" s="12">
        <f t="shared" si="14"/>
        <v>0.22720105909698807</v>
      </c>
      <c r="F33" s="12">
        <f t="shared" si="14"/>
        <v>0.57390309549278018</v>
      </c>
      <c r="G33" s="12">
        <f t="shared" si="14"/>
        <v>0.73189277093696781</v>
      </c>
      <c r="H33" s="12">
        <f t="shared" si="14"/>
        <v>0.61271952437346422</v>
      </c>
      <c r="I33" s="12">
        <f t="shared" si="14"/>
        <v>0.88027212052418191</v>
      </c>
      <c r="J33" s="12">
        <f t="shared" si="14"/>
        <v>9.9482921015156549</v>
      </c>
      <c r="K33" s="12">
        <f t="shared" si="14"/>
        <v>1.4340143540970698</v>
      </c>
      <c r="L33" s="12">
        <f t="shared" si="14"/>
        <v>0</v>
      </c>
      <c r="M33" s="12">
        <f t="shared" si="14"/>
        <v>21.856941367923049</v>
      </c>
      <c r="N33" s="12">
        <f t="shared" si="14"/>
        <v>18.494335003627196</v>
      </c>
      <c r="O33" s="12">
        <f t="shared" si="14"/>
        <v>0.40521381263314554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28423</v>
      </c>
      <c r="D37" s="16">
        <f>VLOOKUP($B$11,ABONE2,4,FALSE)</f>
        <v>128</v>
      </c>
      <c r="E37" s="16">
        <f>VLOOKUP($B$11,ABONE2,5,FALSE)</f>
        <v>28551</v>
      </c>
      <c r="F37" s="16">
        <f>VLOOKUP($B$11,ABONE2,6,FALSE)</f>
        <v>350</v>
      </c>
      <c r="G37" s="16">
        <f>VLOOKUP($B$11,ABONE2,7,FALSE)</f>
        <v>114</v>
      </c>
      <c r="H37" s="16">
        <f>VLOOKUP($B$11,ABONE2,8,FALSE)</f>
        <v>464</v>
      </c>
      <c r="I37" s="16">
        <f>VLOOKUP($B$11,ABONE2,9,FALSE)</f>
        <v>4336</v>
      </c>
      <c r="J37" s="16">
        <f>VLOOKUP($B$11,ABONE2,10,FALSE)</f>
        <v>282</v>
      </c>
      <c r="K37" s="16">
        <f>VLOOKUP($B$11,ABONE2,11,FALSE)</f>
        <v>4618</v>
      </c>
      <c r="L37" s="21">
        <f>VLOOKUP($B$11,ABONE2,12,FALSE)</f>
        <v>2</v>
      </c>
      <c r="M37" s="21">
        <f>VLOOKUP($B$11,ABONE2,13,FALSE)</f>
        <v>11</v>
      </c>
      <c r="N37" s="21">
        <f>VLOOKUP($B$11,ABONE2,14,FALSE)</f>
        <v>13</v>
      </c>
      <c r="O37" s="21">
        <f>VLOOKUP($B$11,ABONE2,15,FALSE)</f>
        <v>33646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6016.0916986486964</v>
      </c>
      <c r="D38" s="16">
        <f>VLOOKUP($B$11,TUKETIM,4,FALSE)</f>
        <v>172.53250872377319</v>
      </c>
      <c r="E38" s="16">
        <f>VLOOKUP($B$11,TUKETIM,5,FALSE)</f>
        <v>6188.6242073724698</v>
      </c>
      <c r="F38" s="16">
        <f>VLOOKUP($B$11,TUKETIM,6,FALSE)</f>
        <v>97.950704657534246</v>
      </c>
      <c r="G38" s="16">
        <f>VLOOKUP($B$11,TUKETIM,7,FALSE)</f>
        <v>811.8476931193178</v>
      </c>
      <c r="H38" s="16">
        <f>VLOOKUP($B$11,TUKETIM,8,FALSE)</f>
        <v>909.79839777685208</v>
      </c>
      <c r="I38" s="16">
        <f>VLOOKUP($B$11,TUKETIM,9,FALSE)</f>
        <v>2700.9438001129638</v>
      </c>
      <c r="J38" s="16">
        <f>VLOOKUP($B$11,TUKETIM,10,FALSE)</f>
        <v>5711.354297731762</v>
      </c>
      <c r="K38" s="16">
        <f>VLOOKUP($B$11,TUKETIM,11,FALSE)</f>
        <v>8412.2980978447267</v>
      </c>
      <c r="L38" s="21">
        <f>VLOOKUP($B$11,TUKETIM,12,FALSE)</f>
        <v>2.3803999999999998</v>
      </c>
      <c r="M38" s="21">
        <f>VLOOKUP($B$11,TUKETIM,13,FALSE)</f>
        <v>840.74929999999995</v>
      </c>
      <c r="N38" s="21">
        <f>VLOOKUP($B$11,TUKETIM,14,FALSE)</f>
        <v>843.12969999999996</v>
      </c>
      <c r="O38" s="21">
        <f>VLOOKUP($B$11,TUKETIM,15,FALSE)</f>
        <v>16353.850402994047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166016.02499999799</v>
      </c>
      <c r="D39" s="16">
        <f>VLOOKUP($B$11,ANLASMA,4,FALSE)</f>
        <v>4299.3</v>
      </c>
      <c r="E39" s="16">
        <f>VLOOKUP($B$11,ANLASMA,5,FALSE)</f>
        <v>170315.32499999797</v>
      </c>
      <c r="F39" s="16">
        <f>VLOOKUP($B$11,ANLASMA,6,FALSE)</f>
        <v>1886.27</v>
      </c>
      <c r="G39" s="16">
        <f>VLOOKUP($B$11,ANLASMA,7,FALSE)</f>
        <v>5594.4</v>
      </c>
      <c r="H39" s="16">
        <f>VLOOKUP($B$11,ANLASMA,8,FALSE)</f>
        <v>7480.67</v>
      </c>
      <c r="I39" s="16">
        <f>VLOOKUP($B$11,ANLASMA,9,FALSE)</f>
        <v>25186.4729999999</v>
      </c>
      <c r="J39" s="16">
        <f>VLOOKUP($B$11,ANLASMA,10,FALSE)</f>
        <v>71640.14</v>
      </c>
      <c r="K39" s="16">
        <f>VLOOKUP($B$11,ANLASMA,11,FALSE)</f>
        <v>96826.612999999896</v>
      </c>
      <c r="L39" s="21">
        <f>VLOOKUP($B$11,ANLASMA,12,FALSE)</f>
        <v>41.6</v>
      </c>
      <c r="M39" s="21">
        <f>VLOOKUP($B$11,ANLASMA,13,FALSE)</f>
        <v>4963.8</v>
      </c>
      <c r="N39" s="21">
        <f>VLOOKUP($B$11,ANLASMA,14,FALSE)</f>
        <v>5005.4000000000005</v>
      </c>
      <c r="O39" s="21">
        <f>VLOOKUP($B$11,ANLASMA,15,FALSE)</f>
        <v>279628.00799999788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E2932D88-1A06-4B83-AA1C-4B8B8B4F7334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F2559F-4C07-49C6-9506-E73353425469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102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0.23659072153166724</v>
      </c>
      <c r="D17" s="12">
        <f t="shared" si="1"/>
        <v>0.3026625085301326</v>
      </c>
      <c r="E17" s="12">
        <f t="shared" si="2"/>
        <v>0.23663218484324458</v>
      </c>
      <c r="F17" s="12">
        <f t="shared" si="3"/>
        <v>1.4433573053072464</v>
      </c>
      <c r="G17" s="12">
        <f t="shared" si="4"/>
        <v>1.8949786321155397</v>
      </c>
      <c r="H17" s="12">
        <f t="shared" si="5"/>
        <v>1.4745480476267689</v>
      </c>
      <c r="I17" s="12">
        <f t="shared" si="6"/>
        <v>1.0587812250226425</v>
      </c>
      <c r="J17" s="12">
        <f t="shared" si="7"/>
        <v>8.3335691789852149</v>
      </c>
      <c r="K17" s="12">
        <f t="shared" si="8"/>
        <v>1.3510140863087323</v>
      </c>
      <c r="L17" s="12">
        <f t="shared" si="9"/>
        <v>76.790047194188389</v>
      </c>
      <c r="M17" s="12">
        <f t="shared" si="10"/>
        <v>123.00727333902316</v>
      </c>
      <c r="N17" s="12">
        <f t="shared" si="11"/>
        <v>115.6125171558496</v>
      </c>
      <c r="O17" s="17">
        <f t="shared" si="12"/>
        <v>0.7088886160748924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1.4319832268672505E-2</v>
      </c>
      <c r="D21" s="12">
        <f t="shared" si="1"/>
        <v>0</v>
      </c>
      <c r="E21" s="12">
        <f t="shared" si="2"/>
        <v>1.4310845866244723E-2</v>
      </c>
      <c r="F21" s="12">
        <f t="shared" si="3"/>
        <v>2.4916836915836734E-2</v>
      </c>
      <c r="G21" s="12">
        <f t="shared" si="4"/>
        <v>0</v>
      </c>
      <c r="H21" s="12">
        <f t="shared" si="5"/>
        <v>2.319598231148956E-2</v>
      </c>
      <c r="I21" s="12">
        <f t="shared" si="6"/>
        <v>3.8719292500640608E-2</v>
      </c>
      <c r="J21" s="12">
        <f t="shared" si="7"/>
        <v>0</v>
      </c>
      <c r="K21" s="12">
        <f t="shared" si="8"/>
        <v>3.7163913882591409E-2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1.8895842303861293E-2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0.25091055380033978</v>
      </c>
      <c r="D25" s="12">
        <f t="shared" ref="D25:O25" si="13">SUM(D15:D24)</f>
        <v>0.3026625085301326</v>
      </c>
      <c r="E25" s="12">
        <f t="shared" si="13"/>
        <v>0.25094303070948931</v>
      </c>
      <c r="F25" s="12">
        <f t="shared" si="13"/>
        <v>1.4682741422230832</v>
      </c>
      <c r="G25" s="12">
        <f t="shared" si="13"/>
        <v>1.8949786321155397</v>
      </c>
      <c r="H25" s="12">
        <f t="shared" si="13"/>
        <v>1.4977440299382585</v>
      </c>
      <c r="I25" s="12">
        <f t="shared" si="13"/>
        <v>1.097500517523283</v>
      </c>
      <c r="J25" s="12">
        <f t="shared" si="13"/>
        <v>8.3335691789852149</v>
      </c>
      <c r="K25" s="12">
        <f t="shared" si="13"/>
        <v>1.3881780001913238</v>
      </c>
      <c r="L25" s="12">
        <f t="shared" si="13"/>
        <v>76.790047194188389</v>
      </c>
      <c r="M25" s="12">
        <f t="shared" si="13"/>
        <v>123.00727333902316</v>
      </c>
      <c r="N25" s="12">
        <f t="shared" si="13"/>
        <v>115.6125171558496</v>
      </c>
      <c r="O25" s="12">
        <f t="shared" si="13"/>
        <v>0.72778445837875372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6.0496633079196858E-2</v>
      </c>
      <c r="D29" s="12">
        <f>(SUMIFS(MESKENOG2,KAYNAK,A29,SEBEP,B29,SÜRE,"Uzun",BİLDİRİM,"Bildirimli",İL,$B$10,İLÇE,$B$11)/VLOOKUP($B$11,ABONE2,4,FALSE))</f>
        <v>4.1126214414284205E-2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6.0484477184207901E-2</v>
      </c>
      <c r="F29" s="12">
        <f>(SUMIFS(TARIMSALAG2,KAYNAK,A29,SEBEP,B29,SÜRE,"Uzun",BİLDİRİM,"Bildirimli",İL,$B$10,İLÇE,$B$11)/VLOOKUP($B$11,ABONE2,6,FALSE))</f>
        <v>0.32673412945192387</v>
      </c>
      <c r="G29" s="12">
        <f>(SUMIFS(TARIMSALOG2,KAYNAK,A29,SEBEP,B29,SÜRE,"Uzun",BİLDİRİM,"Bildirimli",İL,$B$10,İLÇE,$B$11)/VLOOKUP($B$11,ABONE2,7,FALSE))</f>
        <v>4.1124972028250155E-2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0.30700883947003771</v>
      </c>
      <c r="I29" s="12">
        <f>(SUMIFS(TICARETHANEAG2,KAYNAK,A29,SEBEP,B29,SÜRE,"Uzun",BİLDİRİM,"Bildirimli",İL,$B$10,İLÇE,$B$11)/VLOOKUP($B$11,ABONE2,9,FALSE))</f>
        <v>0.26048837556929516</v>
      </c>
      <c r="J29" s="12">
        <f>(SUMIFS(TICARETHANEOG2,KAYNAK,A29,SEBEP,B29,SÜRE,"Uzun",BİLDİRİM,"Bildirimli",İL,$B$10,İLÇE,$B$11)/VLOOKUP($B$11,ABONE2,10,FALSE))</f>
        <v>9.0487920282524712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0.61352012557043234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0.1750356278189765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1.0931611362769392E-2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1.0924751236404302E-2</v>
      </c>
      <c r="F31" s="12">
        <f>(SUMIFS(TARIMSALAG2,KAYNAK,A31,SEBEP,B31,SÜRE,"Uzun",BİLDİRİM,"Bildirimli",İL,$B$10,İLÇE,$B$11)/VLOOKUP($B$11,ABONE2,6,FALSE))</f>
        <v>0.13797269877085661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0.12844376238314334</v>
      </c>
      <c r="I31" s="12">
        <f>(SUMIFS(TICARETHANEAG2,KAYNAK,A31,SEBEP,B31,SÜRE,"Uzun",BİLDİRİM,"Bildirimli",İL,$B$10,İLÇE,$B$11)/VLOOKUP($B$11,ABONE2,9,FALSE))</f>
        <v>0.26406919790607464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0.25346137019068665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6.2134561933518899E-2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7.1428244441966243E-2</v>
      </c>
      <c r="D33" s="12">
        <f t="shared" ref="D33:O33" si="14">SUM(D28:D32)</f>
        <v>4.1126214414284205E-2</v>
      </c>
      <c r="E33" s="12">
        <f t="shared" si="14"/>
        <v>7.1409228420612203E-2</v>
      </c>
      <c r="F33" s="12">
        <f t="shared" si="14"/>
        <v>0.46470682822278048</v>
      </c>
      <c r="G33" s="12">
        <f t="shared" si="14"/>
        <v>4.1124972028250155E-2</v>
      </c>
      <c r="H33" s="12">
        <f t="shared" si="14"/>
        <v>0.43545260185318102</v>
      </c>
      <c r="I33" s="12">
        <f t="shared" si="14"/>
        <v>0.5245575734753698</v>
      </c>
      <c r="J33" s="12">
        <f t="shared" si="14"/>
        <v>9.0487920282524712</v>
      </c>
      <c r="K33" s="12">
        <f t="shared" si="14"/>
        <v>0.86698149576111905</v>
      </c>
      <c r="L33" s="12">
        <f t="shared" si="14"/>
        <v>0</v>
      </c>
      <c r="M33" s="12">
        <f t="shared" si="14"/>
        <v>0</v>
      </c>
      <c r="N33" s="12">
        <f t="shared" si="14"/>
        <v>0</v>
      </c>
      <c r="O33" s="12">
        <f t="shared" si="14"/>
        <v>0.2371701897524954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12740</v>
      </c>
      <c r="D37" s="16">
        <f>VLOOKUP($B$11,ABONE2,4,FALSE)</f>
        <v>8</v>
      </c>
      <c r="E37" s="16">
        <f>VLOOKUP($B$11,ABONE2,5,FALSE)</f>
        <v>12748</v>
      </c>
      <c r="F37" s="16">
        <f>VLOOKUP($B$11,ABONE2,6,FALSE)</f>
        <v>1631</v>
      </c>
      <c r="G37" s="16">
        <f>VLOOKUP($B$11,ABONE2,7,FALSE)</f>
        <v>121</v>
      </c>
      <c r="H37" s="16">
        <f>VLOOKUP($B$11,ABONE2,8,FALSE)</f>
        <v>1752</v>
      </c>
      <c r="I37" s="16">
        <f>VLOOKUP($B$11,ABONE2,9,FALSE)</f>
        <v>2700</v>
      </c>
      <c r="J37" s="16">
        <f>VLOOKUP($B$11,ABONE2,10,FALSE)</f>
        <v>113</v>
      </c>
      <c r="K37" s="16">
        <f>VLOOKUP($B$11,ABONE2,11,FALSE)</f>
        <v>2813</v>
      </c>
      <c r="L37" s="21">
        <f>VLOOKUP($B$11,ABONE2,12,FALSE)</f>
        <v>4</v>
      </c>
      <c r="M37" s="21">
        <f>VLOOKUP($B$11,ABONE2,13,FALSE)</f>
        <v>21</v>
      </c>
      <c r="N37" s="21">
        <f>VLOOKUP($B$11,ABONE2,14,FALSE)</f>
        <v>25</v>
      </c>
      <c r="O37" s="21">
        <f>VLOOKUP($B$11,ABONE2,15,FALSE)</f>
        <v>17338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2014.6237950142076</v>
      </c>
      <c r="D38" s="16">
        <f>VLOOKUP($B$11,TUKETIM,4,FALSE)</f>
        <v>1.4328000000000001</v>
      </c>
      <c r="E38" s="16">
        <f>VLOOKUP($B$11,TUKETIM,5,FALSE)</f>
        <v>2016.0565950142077</v>
      </c>
      <c r="F38" s="16">
        <f>VLOOKUP($B$11,TUKETIM,6,FALSE)</f>
        <v>1272.2792420439798</v>
      </c>
      <c r="G38" s="16">
        <f>VLOOKUP($B$11,TUKETIM,7,FALSE)</f>
        <v>219.89500000000001</v>
      </c>
      <c r="H38" s="16">
        <f>VLOOKUP($B$11,TUKETIM,8,FALSE)</f>
        <v>1492.1742420439798</v>
      </c>
      <c r="I38" s="16">
        <f>VLOOKUP($B$11,TUKETIM,9,FALSE)</f>
        <v>1290.7972766844573</v>
      </c>
      <c r="J38" s="16">
        <f>VLOOKUP($B$11,TUKETIM,10,FALSE)</f>
        <v>1032.9094872036824</v>
      </c>
      <c r="K38" s="16">
        <f>VLOOKUP($B$11,TUKETIM,11,FALSE)</f>
        <v>2323.7067638881399</v>
      </c>
      <c r="L38" s="21">
        <f>VLOOKUP($B$11,TUKETIM,12,FALSE)</f>
        <v>58.218600000000002</v>
      </c>
      <c r="M38" s="21">
        <f>VLOOKUP($B$11,TUKETIM,13,FALSE)</f>
        <v>12752.6756</v>
      </c>
      <c r="N38" s="21">
        <f>VLOOKUP($B$11,TUKETIM,14,FALSE)</f>
        <v>12810.894200000001</v>
      </c>
      <c r="O38" s="21">
        <f>VLOOKUP($B$11,TUKETIM,15,FALSE)</f>
        <v>18642.831800946329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55032.010000000104</v>
      </c>
      <c r="D39" s="16">
        <f>VLOOKUP($B$11,ANLASMA,4,FALSE)</f>
        <v>100</v>
      </c>
      <c r="E39" s="16">
        <f>VLOOKUP($B$11,ANLASMA,5,FALSE)</f>
        <v>55132.010000000104</v>
      </c>
      <c r="F39" s="16">
        <f>VLOOKUP($B$11,ANLASMA,6,FALSE)</f>
        <v>12786.2410000001</v>
      </c>
      <c r="G39" s="16">
        <f>VLOOKUP($B$11,ANLASMA,7,FALSE)</f>
        <v>6448.02</v>
      </c>
      <c r="H39" s="16">
        <f>VLOOKUP($B$11,ANLASMA,8,FALSE)</f>
        <v>19234.2610000001</v>
      </c>
      <c r="I39" s="16">
        <f>VLOOKUP($B$11,ANLASMA,9,FALSE)</f>
        <v>15792.029000000099</v>
      </c>
      <c r="J39" s="16">
        <f>VLOOKUP($B$11,ANLASMA,10,FALSE)</f>
        <v>50378.400000000001</v>
      </c>
      <c r="K39" s="16">
        <f>VLOOKUP($B$11,ANLASMA,11,FALSE)</f>
        <v>66170.429000000106</v>
      </c>
      <c r="L39" s="21">
        <f>VLOOKUP($B$11,ANLASMA,12,FALSE)</f>
        <v>787.67899999999997</v>
      </c>
      <c r="M39" s="21">
        <f>VLOOKUP($B$11,ANLASMA,13,FALSE)</f>
        <v>52601</v>
      </c>
      <c r="N39" s="21">
        <f>VLOOKUP($B$11,ANLASMA,14,FALSE)</f>
        <v>53388.678999999996</v>
      </c>
      <c r="O39" s="21">
        <f>VLOOKUP($B$11,ANLASMA,15,FALSE)</f>
        <v>193925.37900000028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EB8D7C4D-985C-41B1-A311-544A8C7A8B9F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1B9831-208D-4E99-BF14-12332770BCD8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103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6.3185270675150756E-2</v>
      </c>
      <c r="D17" s="12">
        <f t="shared" si="1"/>
        <v>0.4639191508355297</v>
      </c>
      <c r="E17" s="12">
        <f t="shared" si="2"/>
        <v>6.3495752053944157E-2</v>
      </c>
      <c r="F17" s="12">
        <f t="shared" si="3"/>
        <v>1.4160915549414457</v>
      </c>
      <c r="G17" s="12">
        <f t="shared" si="4"/>
        <v>4.5425968087905284</v>
      </c>
      <c r="H17" s="12">
        <f t="shared" si="5"/>
        <v>2.2156505614320645</v>
      </c>
      <c r="I17" s="12">
        <f t="shared" si="6"/>
        <v>0.24343792499781883</v>
      </c>
      <c r="J17" s="12">
        <f t="shared" si="7"/>
        <v>5.253186380391158</v>
      </c>
      <c r="K17" s="12">
        <f t="shared" si="8"/>
        <v>0.50641207699872326</v>
      </c>
      <c r="L17" s="12">
        <f t="shared" si="9"/>
        <v>4.3538820717995685</v>
      </c>
      <c r="M17" s="12">
        <f t="shared" si="10"/>
        <v>66.528163633745734</v>
      </c>
      <c r="N17" s="12">
        <f t="shared" si="11"/>
        <v>56.433446332175137</v>
      </c>
      <c r="O17" s="17">
        <f t="shared" si="12"/>
        <v>0.4701282782538887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1.1473920415938947E-2</v>
      </c>
      <c r="D21" s="12">
        <f t="shared" si="1"/>
        <v>0</v>
      </c>
      <c r="E21" s="12">
        <f t="shared" si="2"/>
        <v>1.1465030629456504E-2</v>
      </c>
      <c r="F21" s="12">
        <f t="shared" si="3"/>
        <v>0.10066689730543225</v>
      </c>
      <c r="G21" s="12">
        <f t="shared" si="4"/>
        <v>0</v>
      </c>
      <c r="H21" s="12">
        <f t="shared" si="5"/>
        <v>7.4922777957820944E-2</v>
      </c>
      <c r="I21" s="12">
        <f t="shared" si="6"/>
        <v>0.14064715983642342</v>
      </c>
      <c r="J21" s="12">
        <f t="shared" si="7"/>
        <v>0</v>
      </c>
      <c r="K21" s="12">
        <f t="shared" si="8"/>
        <v>0.13326424073007578</v>
      </c>
      <c r="L21" s="12">
        <f t="shared" si="9"/>
        <v>3.1366891410842097</v>
      </c>
      <c r="M21" s="12">
        <f t="shared" si="10"/>
        <v>0</v>
      </c>
      <c r="N21" s="12">
        <f t="shared" si="11"/>
        <v>0.5092779417258495</v>
      </c>
      <c r="O21" s="17">
        <f t="shared" si="12"/>
        <v>3.6388474139794513E-2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8.6774345608800084E-4</v>
      </c>
      <c r="D22" s="12">
        <f t="shared" si="1"/>
        <v>0</v>
      </c>
      <c r="E22" s="12">
        <f t="shared" si="2"/>
        <v>8.6707114411733012E-4</v>
      </c>
      <c r="F22" s="12">
        <f t="shared" si="3"/>
        <v>1.3034014210304919E-4</v>
      </c>
      <c r="G22" s="12">
        <f t="shared" si="4"/>
        <v>0</v>
      </c>
      <c r="H22" s="12">
        <f t="shared" si="5"/>
        <v>9.7007514755802587E-5</v>
      </c>
      <c r="I22" s="12">
        <f t="shared" si="6"/>
        <v>1.5962399785048313E-2</v>
      </c>
      <c r="J22" s="12">
        <f t="shared" si="7"/>
        <v>0</v>
      </c>
      <c r="K22" s="12">
        <f t="shared" si="8"/>
        <v>1.5124493733527226E-2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3.2657988609257928E-3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7.552693454717771E-2</v>
      </c>
      <c r="D25" s="12">
        <f t="shared" ref="D25:O25" si="13">SUM(D15:D24)</f>
        <v>0.4639191508355297</v>
      </c>
      <c r="E25" s="12">
        <f t="shared" si="13"/>
        <v>7.5827853827517985E-2</v>
      </c>
      <c r="F25" s="12">
        <f t="shared" si="13"/>
        <v>1.5168887923889811</v>
      </c>
      <c r="G25" s="12">
        <f t="shared" si="13"/>
        <v>4.5425968087905284</v>
      </c>
      <c r="H25" s="12">
        <f t="shared" si="13"/>
        <v>2.290670346904641</v>
      </c>
      <c r="I25" s="12">
        <f t="shared" si="13"/>
        <v>0.40004748461929057</v>
      </c>
      <c r="J25" s="12">
        <f t="shared" si="13"/>
        <v>5.253186380391158</v>
      </c>
      <c r="K25" s="12">
        <f t="shared" si="13"/>
        <v>0.65480081146232627</v>
      </c>
      <c r="L25" s="12">
        <f t="shared" si="13"/>
        <v>7.4905712128837783</v>
      </c>
      <c r="M25" s="12">
        <f t="shared" si="13"/>
        <v>66.528163633745734</v>
      </c>
      <c r="N25" s="12">
        <f t="shared" si="13"/>
        <v>56.942724273900986</v>
      </c>
      <c r="O25" s="12">
        <f t="shared" si="13"/>
        <v>0.50978255125460903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6.302515937306334E-3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6.2976328616919167E-3</v>
      </c>
      <c r="F28" s="12">
        <f>(SUMIFS(TARIMSALAG2,KAYNAK,A28,SEBEP,B28,SÜRE,"Uzun",BİLDİRİM,"Bildirimli",İL,$B$10,İLÇE,$B$11)/VLOOKUP($B$11,ABONE2,6,FALSE))</f>
        <v>0.31095937211222741</v>
      </c>
      <c r="G28" s="12">
        <f>(SUMIFS(TARIMSALOG2,KAYNAK,A28,SEBEP,B28,SÜRE,"Uzun",BİLDİRİM,"Bildirimli",İL,$B$10,İLÇE,$B$11)/VLOOKUP($B$11,ABONE2,7,FALSE))</f>
        <v>0.11217228142390771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0.2601224165247587</v>
      </c>
      <c r="I28" s="12">
        <f>(SUMIFS(TICARETHANEAG2,KAYNAK,A28,SEBEP,B28,SÜRE,"Uzun",BİLDİRİM,"Bildirimli",İL,$B$10,İLÇE,$B$11)/VLOOKUP($B$11,ABONE2,9,FALSE))</f>
        <v>3.9581484804958281E-2</v>
      </c>
      <c r="J28" s="12">
        <f>(SUMIFS(TICARETHANEOG2,KAYNAK,A28,SEBEP,B28,SÜRE,"Uzun",BİLDİRİM,"Bildirimli",İL,$B$10,İLÇE,$B$11)/VLOOKUP($B$11,ABONE2,10,FALSE))</f>
        <v>0.41117482357633134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5.9087343037697478E-2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49.07056309303119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41.103386797483687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0.21891661072992608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0.4251095782436714</v>
      </c>
      <c r="D29" s="12">
        <f>(SUMIFS(MESKENOG2,KAYNAK,A29,SEBEP,B29,SÜRE,"Uzun",BİLDİRİM,"Bildirimli",İL,$B$10,İLÇE,$B$11)/VLOOKUP($B$11,ABONE2,4,FALSE))</f>
        <v>2.2695074151820323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0.42653858440413633</v>
      </c>
      <c r="F29" s="12">
        <f>(SUMIFS(TARIMSALAG2,KAYNAK,A29,SEBEP,B29,SÜRE,"Uzun",BİLDİRİM,"Bildirimli",İL,$B$10,İLÇE,$B$11)/VLOOKUP($B$11,ABONE2,6,FALSE))</f>
        <v>3.8917236275713485</v>
      </c>
      <c r="G29" s="12">
        <f>(SUMIFS(TARIMSALOG2,KAYNAK,A29,SEBEP,B29,SÜRE,"Uzun",BİLDİRİM,"Bildirimli",İL,$B$10,İLÇE,$B$11)/VLOOKUP($B$11,ABONE2,7,FALSE))</f>
        <v>11.287015852693218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5.7829638540020252</v>
      </c>
      <c r="I29" s="12">
        <f>(SUMIFS(TICARETHANEAG2,KAYNAK,A29,SEBEP,B29,SÜRE,"Uzun",BİLDİRİM,"Bildirimli",İL,$B$10,İLÇE,$B$11)/VLOOKUP($B$11,ABONE2,9,FALSE))</f>
        <v>1.6550249203136975</v>
      </c>
      <c r="J29" s="12">
        <f>(SUMIFS(TICARETHANEOG2,KAYNAK,A29,SEBEP,B29,SÜRE,"Uzun",BİLDİRİM,"Bildirimli",İL,$B$10,İLÇE,$B$11)/VLOOKUP($B$11,ABONE2,10,FALSE))</f>
        <v>19.153685507950264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2.5735731209187263</v>
      </c>
      <c r="L29" s="12">
        <f>(SUMIFS(SANAYIAG2,KAYNAK,A29,SEBEP,B29,SÜRE,"Uzun",BİLDİRİM,"Bildirimli",İL,$B$10,İLÇE,$B$11)/VLOOKUP($B$11,ABONE2,12,FALSE))</f>
        <v>39.51792787700024</v>
      </c>
      <c r="M29" s="12">
        <f>(SUMIFS(SANAYIOG2,KAYNAK,A29,SEBEP,B29,SÜRE,"Uzun",BİLDİRİM,"Bildirimli",İL,$B$10,İLÇE,$B$11)/VLOOKUP($B$11,ABONE2,13,FALSE))</f>
        <v>343.37424328379944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294.03963856830438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2.3486934702485356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3.6667629469694547E-2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3.6639220052077349E-2</v>
      </c>
      <c r="F31" s="12">
        <f>(SUMIFS(TARIMSALAG2,KAYNAK,A31,SEBEP,B31,SÜRE,"Uzun",BİLDİRİM,"Bildirimli",İL,$B$10,İLÇE,$B$11)/VLOOKUP($B$11,ABONE2,6,FALSE))</f>
        <v>1.8504431790350533E-2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1.3772187992022894E-2</v>
      </c>
      <c r="I31" s="12">
        <f>(SUMIFS(TICARETHANEAG2,KAYNAK,A31,SEBEP,B31,SÜRE,"Uzun",BİLDİRİM,"Bildirimli",İL,$B$10,İLÇE,$B$11)/VLOOKUP($B$11,ABONE2,9,FALSE))</f>
        <v>0.10582292664473074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0.1002680181209919</v>
      </c>
      <c r="L31" s="12">
        <f>(SUMIFS(SANAYIAG2,KAYNAK,A31,SEBEP,B31,SÜRE,"Uzun",BİLDİRİM,"Bildirimli",İL,$B$10,İLÇE,$B$11)/VLOOKUP($B$11,ABONE2,12,FALSE))</f>
        <v>0.43631201289388472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7.0840326816719285E-2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4.6966420817089918E-2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0.4680797236506723</v>
      </c>
      <c r="D33" s="12">
        <f t="shared" ref="D33:O33" si="14">SUM(D28:D32)</f>
        <v>2.2695074151820323</v>
      </c>
      <c r="E33" s="12">
        <f t="shared" si="14"/>
        <v>0.46947543731790564</v>
      </c>
      <c r="F33" s="12">
        <f t="shared" si="14"/>
        <v>4.2211874314739264</v>
      </c>
      <c r="G33" s="12">
        <f t="shared" si="14"/>
        <v>11.399188134117125</v>
      </c>
      <c r="H33" s="12">
        <f t="shared" si="14"/>
        <v>6.056858458518807</v>
      </c>
      <c r="I33" s="12">
        <f t="shared" si="14"/>
        <v>1.8004293317633866</v>
      </c>
      <c r="J33" s="12">
        <f t="shared" si="14"/>
        <v>19.564860331526596</v>
      </c>
      <c r="K33" s="12">
        <f t="shared" si="14"/>
        <v>2.732928482077416</v>
      </c>
      <c r="L33" s="12">
        <f t="shared" si="14"/>
        <v>39.954239889894126</v>
      </c>
      <c r="M33" s="12">
        <f t="shared" si="14"/>
        <v>392.44480637683063</v>
      </c>
      <c r="N33" s="12">
        <f t="shared" si="14"/>
        <v>335.21386569260477</v>
      </c>
      <c r="O33" s="12">
        <f t="shared" si="14"/>
        <v>2.6145765017955513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90278</v>
      </c>
      <c r="D37" s="16">
        <f>VLOOKUP($B$11,ABONE2,4,FALSE)</f>
        <v>70</v>
      </c>
      <c r="E37" s="16">
        <f>VLOOKUP($B$11,ABONE2,5,FALSE)</f>
        <v>90348</v>
      </c>
      <c r="F37" s="16">
        <f>VLOOKUP($B$11,ABONE2,6,FALSE)</f>
        <v>2433</v>
      </c>
      <c r="G37" s="16">
        <f>VLOOKUP($B$11,ABONE2,7,FALSE)</f>
        <v>836</v>
      </c>
      <c r="H37" s="16">
        <f>VLOOKUP($B$11,ABONE2,8,FALSE)</f>
        <v>3269</v>
      </c>
      <c r="I37" s="16">
        <f>VLOOKUP($B$11,ABONE2,9,FALSE)</f>
        <v>18285</v>
      </c>
      <c r="J37" s="16">
        <f>VLOOKUP($B$11,ABONE2,10,FALSE)</f>
        <v>1013</v>
      </c>
      <c r="K37" s="16">
        <f>VLOOKUP($B$11,ABONE2,11,FALSE)</f>
        <v>19298</v>
      </c>
      <c r="L37" s="21">
        <f>VLOOKUP($B$11,ABONE2,12,FALSE)</f>
        <v>88</v>
      </c>
      <c r="M37" s="21">
        <f>VLOOKUP($B$11,ABONE2,13,FALSE)</f>
        <v>454</v>
      </c>
      <c r="N37" s="21">
        <f>VLOOKUP($B$11,ABONE2,14,FALSE)</f>
        <v>542</v>
      </c>
      <c r="O37" s="21">
        <f>VLOOKUP($B$11,ABONE2,15,FALSE)</f>
        <v>113457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19535.700789126837</v>
      </c>
      <c r="D38" s="16">
        <f>VLOOKUP($B$11,TUKETIM,4,FALSE)</f>
        <v>43.923263044831877</v>
      </c>
      <c r="E38" s="16">
        <f>VLOOKUP($B$11,TUKETIM,5,FALSE)</f>
        <v>19579.624052171668</v>
      </c>
      <c r="F38" s="16">
        <f>VLOOKUP($B$11,TUKETIM,6,FALSE)</f>
        <v>2439.830535995347</v>
      </c>
      <c r="G38" s="16">
        <f>VLOOKUP($B$11,TUKETIM,7,FALSE)</f>
        <v>3944.3278818975455</v>
      </c>
      <c r="H38" s="16">
        <f>VLOOKUP($B$11,TUKETIM,8,FALSE)</f>
        <v>6384.1584178928924</v>
      </c>
      <c r="I38" s="16">
        <f>VLOOKUP($B$11,TUKETIM,9,FALSE)</f>
        <v>10191.291000681857</v>
      </c>
      <c r="J38" s="16">
        <f>VLOOKUP($B$11,TUKETIM,10,FALSE)</f>
        <v>12882.756786460724</v>
      </c>
      <c r="K38" s="16">
        <f>VLOOKUP($B$11,TUKETIM,11,FALSE)</f>
        <v>23074.047787142583</v>
      </c>
      <c r="L38" s="21">
        <f>VLOOKUP($B$11,TUKETIM,12,FALSE)</f>
        <v>1727.9269233187135</v>
      </c>
      <c r="M38" s="21">
        <f>VLOOKUP($B$11,TUKETIM,13,FALSE)</f>
        <v>69116.626493015021</v>
      </c>
      <c r="N38" s="21">
        <f>VLOOKUP($B$11,TUKETIM,14,FALSE)</f>
        <v>70844.553416333729</v>
      </c>
      <c r="O38" s="21">
        <f>VLOOKUP($B$11,TUKETIM,15,FALSE)</f>
        <v>119882.38367354087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561201.53600001894</v>
      </c>
      <c r="D39" s="16">
        <f>VLOOKUP($B$11,ANLASMA,4,FALSE)</f>
        <v>2085.19</v>
      </c>
      <c r="E39" s="16">
        <f>VLOOKUP($B$11,ANLASMA,5,FALSE)</f>
        <v>563286.72600001888</v>
      </c>
      <c r="F39" s="16">
        <f>VLOOKUP($B$11,ANLASMA,6,FALSE)</f>
        <v>18248.225000000002</v>
      </c>
      <c r="G39" s="16">
        <f>VLOOKUP($B$11,ANLASMA,7,FALSE)</f>
        <v>33949.948000000004</v>
      </c>
      <c r="H39" s="16">
        <f>VLOOKUP($B$11,ANLASMA,8,FALSE)</f>
        <v>52198.17300000001</v>
      </c>
      <c r="I39" s="16">
        <f>VLOOKUP($B$11,ANLASMA,9,FALSE)</f>
        <v>119317.234999993</v>
      </c>
      <c r="J39" s="16">
        <f>VLOOKUP($B$11,ANLASMA,10,FALSE)</f>
        <v>196106.82</v>
      </c>
      <c r="K39" s="16">
        <f>VLOOKUP($B$11,ANLASMA,11,FALSE)</f>
        <v>315424.05499999301</v>
      </c>
      <c r="L39" s="21">
        <f>VLOOKUP($B$11,ANLASMA,12,FALSE)</f>
        <v>8531.0360000000001</v>
      </c>
      <c r="M39" s="21">
        <f>VLOOKUP($B$11,ANLASMA,13,FALSE)</f>
        <v>277674.52</v>
      </c>
      <c r="N39" s="21">
        <f>VLOOKUP($B$11,ANLASMA,14,FALSE)</f>
        <v>286205.55600000004</v>
      </c>
      <c r="O39" s="21">
        <f>VLOOKUP($B$11,ANLASMA,15,FALSE)</f>
        <v>1217114.5100000119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130B2941-C4A4-4140-A744-5D670FBDD8BF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B08B2D-7B80-4893-8BDC-B32572AEE1D0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104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0.19521320786072321</v>
      </c>
      <c r="D17" s="12">
        <f t="shared" si="1"/>
        <v>1.7138731897436705</v>
      </c>
      <c r="E17" s="12">
        <f t="shared" si="2"/>
        <v>0.20529657822203309</v>
      </c>
      <c r="F17" s="12">
        <f t="shared" si="3"/>
        <v>0.64044213726393995</v>
      </c>
      <c r="G17" s="12">
        <f t="shared" si="4"/>
        <v>7.7017023179964443</v>
      </c>
      <c r="H17" s="12">
        <f t="shared" si="5"/>
        <v>2.1741722550742599</v>
      </c>
      <c r="I17" s="12">
        <f t="shared" si="6"/>
        <v>0.70195684716605544</v>
      </c>
      <c r="J17" s="12">
        <f t="shared" si="7"/>
        <v>10.561926850457496</v>
      </c>
      <c r="K17" s="12">
        <f t="shared" si="8"/>
        <v>1.9979137760112977</v>
      </c>
      <c r="L17" s="12">
        <f t="shared" si="9"/>
        <v>10.076247254485114</v>
      </c>
      <c r="M17" s="12">
        <f t="shared" si="10"/>
        <v>210.59257132539386</v>
      </c>
      <c r="N17" s="12">
        <f t="shared" si="11"/>
        <v>186.09510186876702</v>
      </c>
      <c r="O17" s="17">
        <f t="shared" si="12"/>
        <v>1.1974051413259736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2.6334320767392373E-2</v>
      </c>
      <c r="D18" s="12">
        <f t="shared" si="1"/>
        <v>0.22373252840117619</v>
      </c>
      <c r="E18" s="12">
        <f t="shared" si="2"/>
        <v>2.7644975726353164E-2</v>
      </c>
      <c r="F18" s="12">
        <f t="shared" si="3"/>
        <v>7.4714551609799035E-2</v>
      </c>
      <c r="G18" s="12">
        <f t="shared" si="4"/>
        <v>0.23030602873237307</v>
      </c>
      <c r="H18" s="12">
        <f t="shared" si="5"/>
        <v>0.10850955822754588</v>
      </c>
      <c r="I18" s="12">
        <f t="shared" si="6"/>
        <v>5.8128261209169932E-2</v>
      </c>
      <c r="J18" s="12">
        <f t="shared" si="7"/>
        <v>1.1357485903254836</v>
      </c>
      <c r="K18" s="12">
        <f t="shared" si="8"/>
        <v>0.19976657569862405</v>
      </c>
      <c r="L18" s="12">
        <f t="shared" si="9"/>
        <v>0</v>
      </c>
      <c r="M18" s="12">
        <f t="shared" si="10"/>
        <v>20.060071171640764</v>
      </c>
      <c r="N18" s="12">
        <f t="shared" si="11"/>
        <v>17.609293245693703</v>
      </c>
      <c r="O18" s="17">
        <f t="shared" si="12"/>
        <v>0.11441430017015321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1.7065063887876007E-2</v>
      </c>
      <c r="D21" s="12">
        <f t="shared" si="1"/>
        <v>0</v>
      </c>
      <c r="E21" s="12">
        <f t="shared" si="2"/>
        <v>1.6951757840786046E-2</v>
      </c>
      <c r="F21" s="12">
        <f t="shared" si="3"/>
        <v>3.9568618931129038E-3</v>
      </c>
      <c r="G21" s="12">
        <f t="shared" si="4"/>
        <v>0</v>
      </c>
      <c r="H21" s="12">
        <f t="shared" si="5"/>
        <v>3.0974178134226303E-3</v>
      </c>
      <c r="I21" s="12">
        <f t="shared" si="6"/>
        <v>4.35314929658073E-2</v>
      </c>
      <c r="J21" s="12">
        <f t="shared" si="7"/>
        <v>0</v>
      </c>
      <c r="K21" s="12">
        <f t="shared" si="8"/>
        <v>3.7809879217166734E-2</v>
      </c>
      <c r="L21" s="12">
        <f t="shared" si="9"/>
        <v>0.20356760754094849</v>
      </c>
      <c r="M21" s="12">
        <f t="shared" si="10"/>
        <v>0</v>
      </c>
      <c r="N21" s="12">
        <f t="shared" si="11"/>
        <v>2.4870250695048005E-2</v>
      </c>
      <c r="O21" s="17">
        <f t="shared" si="12"/>
        <v>1.9259270681565341E-2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3.2630038676371331E-3</v>
      </c>
      <c r="D22" s="12">
        <f t="shared" si="1"/>
        <v>0</v>
      </c>
      <c r="E22" s="12">
        <f t="shared" si="2"/>
        <v>3.2413386648397452E-3</v>
      </c>
      <c r="F22" s="12">
        <f t="shared" si="3"/>
        <v>1.9859137561888673E-2</v>
      </c>
      <c r="G22" s="12">
        <f t="shared" si="4"/>
        <v>0</v>
      </c>
      <c r="H22" s="12">
        <f t="shared" si="5"/>
        <v>1.5545664242279704E-2</v>
      </c>
      <c r="I22" s="12">
        <f t="shared" si="6"/>
        <v>5.4008226246657449E-3</v>
      </c>
      <c r="J22" s="12">
        <f t="shared" si="7"/>
        <v>0</v>
      </c>
      <c r="K22" s="12">
        <f t="shared" si="8"/>
        <v>4.6909590551454279E-3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4.3305227511018863E-3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0.24187559638362874</v>
      </c>
      <c r="D25" s="12">
        <f t="shared" ref="D25:O25" si="13">SUM(D15:D24)</f>
        <v>1.9376057181448467</v>
      </c>
      <c r="E25" s="12">
        <f t="shared" si="13"/>
        <v>0.25313465045401201</v>
      </c>
      <c r="F25" s="12">
        <f t="shared" si="13"/>
        <v>0.73897268832874063</v>
      </c>
      <c r="G25" s="12">
        <f t="shared" si="13"/>
        <v>7.9320083467288178</v>
      </c>
      <c r="H25" s="12">
        <f t="shared" si="13"/>
        <v>2.3013248953575078</v>
      </c>
      <c r="I25" s="12">
        <f t="shared" si="13"/>
        <v>0.80901742396569842</v>
      </c>
      <c r="J25" s="12">
        <f t="shared" si="13"/>
        <v>11.69767544078298</v>
      </c>
      <c r="K25" s="12">
        <f t="shared" si="13"/>
        <v>2.2401811899822341</v>
      </c>
      <c r="L25" s="12">
        <f t="shared" si="13"/>
        <v>10.279814862026063</v>
      </c>
      <c r="M25" s="12">
        <f t="shared" si="13"/>
        <v>230.65264249703463</v>
      </c>
      <c r="N25" s="12">
        <f t="shared" si="13"/>
        <v>203.72926536515575</v>
      </c>
      <c r="O25" s="12">
        <f t="shared" si="13"/>
        <v>1.335409234928794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0.83804597238851597</v>
      </c>
      <c r="D29" s="12">
        <f>(SUMIFS(MESKENOG2,KAYNAK,A29,SEBEP,B29,SÜRE,"Uzun",BİLDİRİM,"Bildirimli",İL,$B$10,İLÇE,$B$11)/VLOOKUP($B$11,ABONE2,4,FALSE))</f>
        <v>1.0268327545452678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0.83929945049850485</v>
      </c>
      <c r="F29" s="12">
        <f>(SUMIFS(TARIMSALAG2,KAYNAK,A29,SEBEP,B29,SÜRE,"Uzun",BİLDİRİM,"Bildirimli",İL,$B$10,İLÇE,$B$11)/VLOOKUP($B$11,ABONE2,6,FALSE))</f>
        <v>0.5696951834669447</v>
      </c>
      <c r="G29" s="12">
        <f>(SUMIFS(TARIMSALOG2,KAYNAK,A29,SEBEP,B29,SÜRE,"Uzun",BİLDİRİM,"Bildirimli",İL,$B$10,İLÇE,$B$11)/VLOOKUP($B$11,ABONE2,7,FALSE))</f>
        <v>1.9890093329819696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0.87797512246215625</v>
      </c>
      <c r="I29" s="12">
        <f>(SUMIFS(TICARETHANEAG2,KAYNAK,A29,SEBEP,B29,SÜRE,"Uzun",BİLDİRİM,"Bildirimli",İL,$B$10,İLÇE,$B$11)/VLOOKUP($B$11,ABONE2,9,FALSE))</f>
        <v>2.8091847936747194</v>
      </c>
      <c r="J29" s="12">
        <f>(SUMIFS(TICARETHANEOG2,KAYNAK,A29,SEBEP,B29,SÜRE,"Uzun",BİLDİRİM,"Bildirimli",İL,$B$10,İLÇE,$B$11)/VLOOKUP($B$11,ABONE2,10,FALSE))</f>
        <v>13.572761057782142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4.2239082901932408</v>
      </c>
      <c r="L29" s="12">
        <f>(SUMIFS(SANAYIAG2,KAYNAK,A29,SEBEP,B29,SÜRE,"Uzun",BİLDİRİM,"Bildirimli",İL,$B$10,İLÇE,$B$11)/VLOOKUP($B$11,ABONE2,12,FALSE))</f>
        <v>42.54821519697294</v>
      </c>
      <c r="M29" s="12">
        <f>(SUMIFS(SANAYIOG2,KAYNAK,A29,SEBEP,B29,SÜRE,"Uzun",BİLDİRİM,"Bildirimli",İL,$B$10,İLÇE,$B$11)/VLOOKUP($B$11,ABONE2,13,FALSE))</f>
        <v>187.33863044256117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169.64930369310017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1.8912522551206954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0.83804597238851597</v>
      </c>
      <c r="D33" s="12">
        <f t="shared" ref="D33:O33" si="14">SUM(D28:D32)</f>
        <v>1.0268327545452678</v>
      </c>
      <c r="E33" s="12">
        <f t="shared" si="14"/>
        <v>0.83929945049850485</v>
      </c>
      <c r="F33" s="12">
        <f t="shared" si="14"/>
        <v>0.5696951834669447</v>
      </c>
      <c r="G33" s="12">
        <f t="shared" si="14"/>
        <v>1.9890093329819696</v>
      </c>
      <c r="H33" s="12">
        <f t="shared" si="14"/>
        <v>0.87797512246215625</v>
      </c>
      <c r="I33" s="12">
        <f t="shared" si="14"/>
        <v>2.8091847936747194</v>
      </c>
      <c r="J33" s="12">
        <f t="shared" si="14"/>
        <v>13.572761057782142</v>
      </c>
      <c r="K33" s="12">
        <f t="shared" si="14"/>
        <v>4.2239082901932408</v>
      </c>
      <c r="L33" s="12">
        <f t="shared" si="14"/>
        <v>42.54821519697294</v>
      </c>
      <c r="M33" s="12">
        <f t="shared" si="14"/>
        <v>187.33863044256117</v>
      </c>
      <c r="N33" s="12">
        <f t="shared" si="14"/>
        <v>169.64930369310017</v>
      </c>
      <c r="O33" s="12">
        <f t="shared" si="14"/>
        <v>1.8912522551206954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54907</v>
      </c>
      <c r="D37" s="16">
        <f>VLOOKUP($B$11,ABONE2,4,FALSE)</f>
        <v>367</v>
      </c>
      <c r="E37" s="16">
        <f>VLOOKUP($B$11,ABONE2,5,FALSE)</f>
        <v>55274</v>
      </c>
      <c r="F37" s="16">
        <f>VLOOKUP($B$11,ABONE2,6,FALSE)</f>
        <v>3986</v>
      </c>
      <c r="G37" s="16">
        <f>VLOOKUP($B$11,ABONE2,7,FALSE)</f>
        <v>1106</v>
      </c>
      <c r="H37" s="16">
        <f>VLOOKUP($B$11,ABONE2,8,FALSE)</f>
        <v>5092</v>
      </c>
      <c r="I37" s="16">
        <f>VLOOKUP($B$11,ABONE2,9,FALSE)</f>
        <v>9767</v>
      </c>
      <c r="J37" s="16">
        <f>VLOOKUP($B$11,ABONE2,10,FALSE)</f>
        <v>1478</v>
      </c>
      <c r="K37" s="16">
        <f>VLOOKUP($B$11,ABONE2,11,FALSE)</f>
        <v>11245</v>
      </c>
      <c r="L37" s="21">
        <f>VLOOKUP($B$11,ABONE2,12,FALSE)</f>
        <v>27</v>
      </c>
      <c r="M37" s="21">
        <f>VLOOKUP($B$11,ABONE2,13,FALSE)</f>
        <v>194</v>
      </c>
      <c r="N37" s="21">
        <f>VLOOKUP($B$11,ABONE2,14,FALSE)</f>
        <v>221</v>
      </c>
      <c r="O37" s="21">
        <f>VLOOKUP($B$11,ABONE2,15,FALSE)</f>
        <v>71832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10668.45472247117</v>
      </c>
      <c r="D38" s="16">
        <f>VLOOKUP($B$11,TUKETIM,4,FALSE)</f>
        <v>256.94165459599134</v>
      </c>
      <c r="E38" s="16">
        <f>VLOOKUP($B$11,TUKETIM,5,FALSE)</f>
        <v>10925.396377067162</v>
      </c>
      <c r="F38" s="16">
        <f>VLOOKUP($B$11,TUKETIM,6,FALSE)</f>
        <v>1479.1253928766068</v>
      </c>
      <c r="G38" s="16">
        <f>VLOOKUP($B$11,TUKETIM,7,FALSE)</f>
        <v>1590.7646399330831</v>
      </c>
      <c r="H38" s="16">
        <f>VLOOKUP($B$11,TUKETIM,8,FALSE)</f>
        <v>3069.8900328096897</v>
      </c>
      <c r="I38" s="16">
        <f>VLOOKUP($B$11,TUKETIM,9,FALSE)</f>
        <v>4909.0345164853379</v>
      </c>
      <c r="J38" s="16">
        <f>VLOOKUP($B$11,TUKETIM,10,FALSE)</f>
        <v>10332.60994884432</v>
      </c>
      <c r="K38" s="16">
        <f>VLOOKUP($B$11,TUKETIM,11,FALSE)</f>
        <v>15241.644465329657</v>
      </c>
      <c r="L38" s="21">
        <f>VLOOKUP($B$11,TUKETIM,12,FALSE)</f>
        <v>350.38979999999998</v>
      </c>
      <c r="M38" s="21">
        <f>VLOOKUP($B$11,TUKETIM,13,FALSE)</f>
        <v>35350.136838751067</v>
      </c>
      <c r="N38" s="21">
        <f>VLOOKUP($B$11,TUKETIM,14,FALSE)</f>
        <v>35700.526638751064</v>
      </c>
      <c r="O38" s="21">
        <f>VLOOKUP($B$11,TUKETIM,15,FALSE)</f>
        <v>64937.457513957575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291947.56600001303</v>
      </c>
      <c r="D39" s="16">
        <f>VLOOKUP($B$11,ANLASMA,4,FALSE)</f>
        <v>5204.1580000000004</v>
      </c>
      <c r="E39" s="16">
        <f>VLOOKUP($B$11,ANLASMA,5,FALSE)</f>
        <v>297151.72400001303</v>
      </c>
      <c r="F39" s="16">
        <f>VLOOKUP($B$11,ANLASMA,6,FALSE)</f>
        <v>32650.363999999503</v>
      </c>
      <c r="G39" s="16">
        <f>VLOOKUP($B$11,ANLASMA,7,FALSE)</f>
        <v>29993.886999999901</v>
      </c>
      <c r="H39" s="16">
        <f>VLOOKUP($B$11,ANLASMA,8,FALSE)</f>
        <v>62644.250999999407</v>
      </c>
      <c r="I39" s="16">
        <f>VLOOKUP($B$11,ANLASMA,9,FALSE)</f>
        <v>56708.022000000696</v>
      </c>
      <c r="J39" s="16">
        <f>VLOOKUP($B$11,ANLASMA,10,FALSE)</f>
        <v>308541.06</v>
      </c>
      <c r="K39" s="16">
        <f>VLOOKUP($B$11,ANLASMA,11,FALSE)</f>
        <v>365249.08200000069</v>
      </c>
      <c r="L39" s="21">
        <f>VLOOKUP($B$11,ANLASMA,12,FALSE)</f>
        <v>1011.938</v>
      </c>
      <c r="M39" s="21">
        <f>VLOOKUP($B$11,ANLASMA,13,FALSE)</f>
        <v>81708.540000000008</v>
      </c>
      <c r="N39" s="21">
        <f>VLOOKUP($B$11,ANLASMA,14,FALSE)</f>
        <v>82720.478000000003</v>
      </c>
      <c r="O39" s="21">
        <f>VLOOKUP($B$11,ANLASMA,15,FALSE)</f>
        <v>807765.53500001319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6B7950C8-0D5A-454A-A75A-B8B207A728BD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D961EA-F75A-4D41-ABAD-EB89E53DA3A3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105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0.120309547823383</v>
      </c>
      <c r="D17" s="12">
        <f t="shared" si="1"/>
        <v>1.4616026206233448</v>
      </c>
      <c r="E17" s="12">
        <f t="shared" si="2"/>
        <v>0.12258367110581446</v>
      </c>
      <c r="F17" s="12">
        <f t="shared" si="3"/>
        <v>0.63101893942385312</v>
      </c>
      <c r="G17" s="12">
        <f t="shared" si="4"/>
        <v>5.9408076592263965</v>
      </c>
      <c r="H17" s="12">
        <f t="shared" si="5"/>
        <v>1.0379185480369146</v>
      </c>
      <c r="I17" s="12">
        <f t="shared" si="6"/>
        <v>0.634759274448218</v>
      </c>
      <c r="J17" s="12">
        <f t="shared" si="7"/>
        <v>11.812449465518037</v>
      </c>
      <c r="K17" s="12">
        <f t="shared" si="8"/>
        <v>1.1960733523988085</v>
      </c>
      <c r="L17" s="12">
        <f t="shared" si="9"/>
        <v>32.685761590679732</v>
      </c>
      <c r="M17" s="12">
        <f t="shared" si="10"/>
        <v>200.04089335529179</v>
      </c>
      <c r="N17" s="12">
        <f t="shared" si="11"/>
        <v>122.26589436094926</v>
      </c>
      <c r="O17" s="17">
        <f t="shared" si="12"/>
        <v>0.56124098557758839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3.4226689031727056E-2</v>
      </c>
      <c r="D21" s="12">
        <f t="shared" si="1"/>
        <v>0</v>
      </c>
      <c r="E21" s="12">
        <f t="shared" si="2"/>
        <v>3.4168658678789272E-2</v>
      </c>
      <c r="F21" s="12">
        <f t="shared" si="3"/>
        <v>5.6617685653209016E-2</v>
      </c>
      <c r="G21" s="12">
        <f t="shared" si="4"/>
        <v>0</v>
      </c>
      <c r="H21" s="12">
        <f t="shared" si="5"/>
        <v>5.2278960451780508E-2</v>
      </c>
      <c r="I21" s="12">
        <f t="shared" si="6"/>
        <v>0.16919091835367087</v>
      </c>
      <c r="J21" s="12">
        <f t="shared" si="7"/>
        <v>0</v>
      </c>
      <c r="K21" s="12">
        <f t="shared" si="8"/>
        <v>0.16069459731507399</v>
      </c>
      <c r="L21" s="12">
        <f t="shared" si="9"/>
        <v>0.47119969631909592</v>
      </c>
      <c r="M21" s="12">
        <f t="shared" si="10"/>
        <v>0</v>
      </c>
      <c r="N21" s="12">
        <f t="shared" si="11"/>
        <v>0.21898077173335576</v>
      </c>
      <c r="O21" s="17">
        <f t="shared" si="12"/>
        <v>5.1169407185812206E-2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6.9463422395942198E-3</v>
      </c>
      <c r="D22" s="12">
        <f t="shared" si="1"/>
        <v>0</v>
      </c>
      <c r="E22" s="12">
        <f t="shared" si="2"/>
        <v>6.9345649189361614E-3</v>
      </c>
      <c r="F22" s="12">
        <f t="shared" si="3"/>
        <v>3.4428794218847473E-4</v>
      </c>
      <c r="G22" s="12">
        <f t="shared" si="4"/>
        <v>0</v>
      </c>
      <c r="H22" s="12">
        <f t="shared" si="5"/>
        <v>3.1790447642001069E-4</v>
      </c>
      <c r="I22" s="12">
        <f t="shared" si="6"/>
        <v>3.1865619871833881E-2</v>
      </c>
      <c r="J22" s="12">
        <f t="shared" si="7"/>
        <v>0</v>
      </c>
      <c r="K22" s="12">
        <f t="shared" si="8"/>
        <v>3.0265412607995722E-2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9.7724932610996837E-3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0.16148257909470429</v>
      </c>
      <c r="D25" s="12">
        <f t="shared" ref="D25:O25" si="13">SUM(D15:D24)</f>
        <v>1.4616026206233448</v>
      </c>
      <c r="E25" s="12">
        <f t="shared" si="13"/>
        <v>0.16368689470353989</v>
      </c>
      <c r="F25" s="12">
        <f t="shared" si="13"/>
        <v>0.68798091301925057</v>
      </c>
      <c r="G25" s="12">
        <f t="shared" si="13"/>
        <v>5.9408076592263965</v>
      </c>
      <c r="H25" s="12">
        <f t="shared" si="13"/>
        <v>1.0905154129651153</v>
      </c>
      <c r="I25" s="12">
        <f t="shared" si="13"/>
        <v>0.83581581267372274</v>
      </c>
      <c r="J25" s="12">
        <f t="shared" si="13"/>
        <v>11.812449465518037</v>
      </c>
      <c r="K25" s="12">
        <f t="shared" si="13"/>
        <v>1.3870333623218782</v>
      </c>
      <c r="L25" s="12">
        <f t="shared" si="13"/>
        <v>33.156961286998829</v>
      </c>
      <c r="M25" s="12">
        <f t="shared" si="13"/>
        <v>200.04089335529179</v>
      </c>
      <c r="N25" s="12">
        <f t="shared" si="13"/>
        <v>122.48487513268262</v>
      </c>
      <c r="O25" s="12">
        <f t="shared" si="13"/>
        <v>0.62218288602450023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0.18523298193452997</v>
      </c>
      <c r="D29" s="12">
        <f>(SUMIFS(MESKENOG2,KAYNAK,A29,SEBEP,B29,SÜRE,"Uzun",BİLDİRİM,"Bildirimli",İL,$B$10,İLÇE,$B$11)/VLOOKUP($B$11,ABONE2,4,FALSE))</f>
        <v>0.70737752234510298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0.18611826277301474</v>
      </c>
      <c r="F29" s="12">
        <f>(SUMIFS(TARIMSALAG2,KAYNAK,A29,SEBEP,B29,SÜRE,"Uzun",BİLDİRİM,"Bildirimli",İL,$B$10,İLÇE,$B$11)/VLOOKUP($B$11,ABONE2,6,FALSE))</f>
        <v>0.24022166290547006</v>
      </c>
      <c r="G29" s="12">
        <f>(SUMIFS(TARIMSALOG2,KAYNAK,A29,SEBEP,B29,SÜRE,"Uzun",BİLDİRİM,"Bildirimli",İL,$B$10,İLÇE,$B$11)/VLOOKUP($B$11,ABONE2,7,FALSE))</f>
        <v>5.0783153249967521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0.6109743465662022</v>
      </c>
      <c r="I29" s="12">
        <f>(SUMIFS(TICARETHANEAG2,KAYNAK,A29,SEBEP,B29,SÜRE,"Uzun",BİLDİRİM,"Bildirimli",İL,$B$10,İLÇE,$B$11)/VLOOKUP($B$11,ABONE2,9,FALSE))</f>
        <v>1.1169498612095488</v>
      </c>
      <c r="J29" s="12">
        <f>(SUMIFS(TICARETHANEOG2,KAYNAK,A29,SEBEP,B29,SÜRE,"Uzun",BİLDİRİM,"Bildirimli",İL,$B$10,İLÇE,$B$11)/VLOOKUP($B$11,ABONE2,10,FALSE))</f>
        <v>13.312989910800685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1.7294027793047413</v>
      </c>
      <c r="L29" s="12">
        <f>(SUMIFS(SANAYIAG2,KAYNAK,A29,SEBEP,B29,SÜRE,"Uzun",BİLDİRİM,"Bildirimli",İL,$B$10,İLÇE,$B$11)/VLOOKUP($B$11,ABONE2,12,FALSE))</f>
        <v>36.019470670493931</v>
      </c>
      <c r="M29" s="12">
        <f>(SUMIFS(SANAYIOG2,KAYNAK,A29,SEBEP,B29,SÜRE,"Uzun",BİLDİRİM,"Bildirimli",İL,$B$10,İLÇE,$B$11)/VLOOKUP($B$11,ABONE2,13,FALSE))</f>
        <v>280.20020692549065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166.72202244184069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0.77769917714077075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2.7023763858431524E-3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2.6977945855031936E-3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7.2847400210459571E-3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6.9189196182502148E-3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3.1774519076947566E-3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0.18793535832037311</v>
      </c>
      <c r="D33" s="12">
        <f t="shared" ref="D33:O33" si="14">SUM(D28:D32)</f>
        <v>0.70737752234510298</v>
      </c>
      <c r="E33" s="12">
        <f t="shared" si="14"/>
        <v>0.18881605735851795</v>
      </c>
      <c r="F33" s="12">
        <f t="shared" si="14"/>
        <v>0.24022166290547006</v>
      </c>
      <c r="G33" s="12">
        <f t="shared" si="14"/>
        <v>5.0783153249967521</v>
      </c>
      <c r="H33" s="12">
        <f t="shared" si="14"/>
        <v>0.6109743465662022</v>
      </c>
      <c r="I33" s="12">
        <f t="shared" si="14"/>
        <v>1.1242346012305948</v>
      </c>
      <c r="J33" s="12">
        <f t="shared" si="14"/>
        <v>13.312989910800685</v>
      </c>
      <c r="K33" s="12">
        <f t="shared" si="14"/>
        <v>1.7363216989229915</v>
      </c>
      <c r="L33" s="12">
        <f t="shared" si="14"/>
        <v>36.019470670493931</v>
      </c>
      <c r="M33" s="12">
        <f t="shared" si="14"/>
        <v>280.20020692549065</v>
      </c>
      <c r="N33" s="12">
        <f t="shared" si="14"/>
        <v>166.72202244184069</v>
      </c>
      <c r="O33" s="12">
        <f t="shared" si="14"/>
        <v>0.78087662904846555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88321</v>
      </c>
      <c r="D37" s="16">
        <f>VLOOKUP($B$11,ABONE2,4,FALSE)</f>
        <v>150</v>
      </c>
      <c r="E37" s="16">
        <f>VLOOKUP($B$11,ABONE2,5,FALSE)</f>
        <v>88471</v>
      </c>
      <c r="F37" s="16">
        <f>VLOOKUP($B$11,ABONE2,6,FALSE)</f>
        <v>1952</v>
      </c>
      <c r="G37" s="16">
        <f>VLOOKUP($B$11,ABONE2,7,FALSE)</f>
        <v>162</v>
      </c>
      <c r="H37" s="16">
        <f>VLOOKUP($B$11,ABONE2,8,FALSE)</f>
        <v>2114</v>
      </c>
      <c r="I37" s="16">
        <f>VLOOKUP($B$11,ABONE2,9,FALSE)</f>
        <v>12672</v>
      </c>
      <c r="J37" s="16">
        <f>VLOOKUP($B$11,ABONE2,10,FALSE)</f>
        <v>670</v>
      </c>
      <c r="K37" s="16">
        <f>VLOOKUP($B$11,ABONE2,11,FALSE)</f>
        <v>13342</v>
      </c>
      <c r="L37" s="21">
        <f>VLOOKUP($B$11,ABONE2,12,FALSE)</f>
        <v>112</v>
      </c>
      <c r="M37" s="21">
        <f>VLOOKUP($B$11,ABONE2,13,FALSE)</f>
        <v>129</v>
      </c>
      <c r="N37" s="21">
        <f>VLOOKUP($B$11,ABONE2,14,FALSE)</f>
        <v>241</v>
      </c>
      <c r="O37" s="21">
        <f>VLOOKUP($B$11,ABONE2,15,FALSE)</f>
        <v>104168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19143.600719358506</v>
      </c>
      <c r="D38" s="16">
        <f>VLOOKUP($B$11,TUKETIM,4,FALSE)</f>
        <v>143.54917083464696</v>
      </c>
      <c r="E38" s="16">
        <f>VLOOKUP($B$11,TUKETIM,5,FALSE)</f>
        <v>19287.149890193152</v>
      </c>
      <c r="F38" s="16">
        <f>VLOOKUP($B$11,TUKETIM,6,FALSE)</f>
        <v>502.12171639274112</v>
      </c>
      <c r="G38" s="16">
        <f>VLOOKUP($B$11,TUKETIM,7,FALSE)</f>
        <v>698.85140000000001</v>
      </c>
      <c r="H38" s="16">
        <f>VLOOKUP($B$11,TUKETIM,8,FALSE)</f>
        <v>1200.9731163927411</v>
      </c>
      <c r="I38" s="16">
        <f>VLOOKUP($B$11,TUKETIM,9,FALSE)</f>
        <v>8216.4008166487056</v>
      </c>
      <c r="J38" s="16">
        <f>VLOOKUP($B$11,TUKETIM,10,FALSE)</f>
        <v>10567.199387821576</v>
      </c>
      <c r="K38" s="16">
        <f>VLOOKUP($B$11,TUKETIM,11,FALSE)</f>
        <v>18783.600204470284</v>
      </c>
      <c r="L38" s="21">
        <f>VLOOKUP($B$11,TUKETIM,12,FALSE)</f>
        <v>1327.3233282194631</v>
      </c>
      <c r="M38" s="21">
        <f>VLOOKUP($B$11,TUKETIM,13,FALSE)</f>
        <v>18015.513084343434</v>
      </c>
      <c r="N38" s="21">
        <f>VLOOKUP($B$11,TUKETIM,14,FALSE)</f>
        <v>19342.836412562898</v>
      </c>
      <c r="O38" s="21">
        <f>VLOOKUP($B$11,TUKETIM,15,FALSE)</f>
        <v>58614.559623619076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541601.36899999797</v>
      </c>
      <c r="D39" s="16">
        <f>VLOOKUP($B$11,ANLASMA,4,FALSE)</f>
        <v>3468.9</v>
      </c>
      <c r="E39" s="16">
        <f>VLOOKUP($B$11,ANLASMA,5,FALSE)</f>
        <v>545070.26899999799</v>
      </c>
      <c r="F39" s="16">
        <f>VLOOKUP($B$11,ANLASMA,6,FALSE)</f>
        <v>8607.5040000000699</v>
      </c>
      <c r="G39" s="16">
        <f>VLOOKUP($B$11,ANLASMA,7,FALSE)</f>
        <v>7123.8</v>
      </c>
      <c r="H39" s="16">
        <f>VLOOKUP($B$11,ANLASMA,8,FALSE)</f>
        <v>15731.304000000069</v>
      </c>
      <c r="I39" s="16">
        <f>VLOOKUP($B$11,ANLASMA,9,FALSE)</f>
        <v>84415.643999995795</v>
      </c>
      <c r="J39" s="16">
        <f>VLOOKUP($B$11,ANLASMA,10,FALSE)</f>
        <v>140513.60000000001</v>
      </c>
      <c r="K39" s="16">
        <f>VLOOKUP($B$11,ANLASMA,11,FALSE)</f>
        <v>224929.24399999582</v>
      </c>
      <c r="L39" s="21">
        <f>VLOOKUP($B$11,ANLASMA,12,FALSE)</f>
        <v>7567.0019999999995</v>
      </c>
      <c r="M39" s="21">
        <f>VLOOKUP($B$11,ANLASMA,13,FALSE)</f>
        <v>103388.41</v>
      </c>
      <c r="N39" s="21">
        <f>VLOOKUP($B$11,ANLASMA,14,FALSE)</f>
        <v>110955.412</v>
      </c>
      <c r="O39" s="21">
        <f>VLOOKUP($B$11,ANLASMA,15,FALSE)</f>
        <v>896686.22899999388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A13DFC70-E658-440E-8CB8-2762E8A359D2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9E711-EE17-45C8-B4BA-002C3D56616E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106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9.6028394355126459E-2</v>
      </c>
      <c r="D17" s="12">
        <f t="shared" si="1"/>
        <v>0.40087550485915641</v>
      </c>
      <c r="E17" s="12">
        <f t="shared" si="2"/>
        <v>9.6336145026310785E-2</v>
      </c>
      <c r="F17" s="12">
        <f t="shared" si="3"/>
        <v>2.6110187212183207</v>
      </c>
      <c r="G17" s="12">
        <f t="shared" si="4"/>
        <v>4.2339514445303985</v>
      </c>
      <c r="H17" s="12">
        <f t="shared" si="5"/>
        <v>2.9474938076477066</v>
      </c>
      <c r="I17" s="12">
        <f t="shared" si="6"/>
        <v>0.48166855716557799</v>
      </c>
      <c r="J17" s="12">
        <f t="shared" si="7"/>
        <v>7.0453440808251822</v>
      </c>
      <c r="K17" s="12">
        <f t="shared" si="8"/>
        <v>0.7568764750611533</v>
      </c>
      <c r="L17" s="12">
        <f t="shared" si="9"/>
        <v>0.39560863080328379</v>
      </c>
      <c r="M17" s="12">
        <f t="shared" si="10"/>
        <v>16.753702195412178</v>
      </c>
      <c r="N17" s="12">
        <f t="shared" si="11"/>
        <v>11.177079389295509</v>
      </c>
      <c r="O17" s="17">
        <f t="shared" si="12"/>
        <v>0.42371695920338071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4.867676694002461E-3</v>
      </c>
      <c r="D21" s="12">
        <f t="shared" si="1"/>
        <v>0</v>
      </c>
      <c r="E21" s="12">
        <f t="shared" si="2"/>
        <v>4.862762654413203E-3</v>
      </c>
      <c r="F21" s="12">
        <f t="shared" si="3"/>
        <v>0.11632244815988069</v>
      </c>
      <c r="G21" s="12">
        <f t="shared" si="4"/>
        <v>0</v>
      </c>
      <c r="H21" s="12">
        <f t="shared" si="5"/>
        <v>9.2205856488478802E-2</v>
      </c>
      <c r="I21" s="12">
        <f t="shared" si="6"/>
        <v>3.6293425779140263E-2</v>
      </c>
      <c r="J21" s="12">
        <f t="shared" si="7"/>
        <v>0</v>
      </c>
      <c r="K21" s="12">
        <f t="shared" si="8"/>
        <v>3.4771681124644335E-2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1.6230052025404212E-2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0.10089607104912893</v>
      </c>
      <c r="D25" s="12">
        <f t="shared" ref="D25:O25" si="13">SUM(D15:D24)</f>
        <v>0.40087550485915641</v>
      </c>
      <c r="E25" s="12">
        <f t="shared" si="13"/>
        <v>0.10119890768072398</v>
      </c>
      <c r="F25" s="12">
        <f t="shared" si="13"/>
        <v>2.7273411693782013</v>
      </c>
      <c r="G25" s="12">
        <f t="shared" si="13"/>
        <v>4.2339514445303985</v>
      </c>
      <c r="H25" s="12">
        <f t="shared" si="13"/>
        <v>3.0396996641361853</v>
      </c>
      <c r="I25" s="12">
        <f t="shared" si="13"/>
        <v>0.51796198294471829</v>
      </c>
      <c r="J25" s="12">
        <f t="shared" si="13"/>
        <v>7.0453440808251822</v>
      </c>
      <c r="K25" s="12">
        <f t="shared" si="13"/>
        <v>0.79164815618579765</v>
      </c>
      <c r="L25" s="12">
        <f t="shared" si="13"/>
        <v>0.39560863080328379</v>
      </c>
      <c r="M25" s="12">
        <f t="shared" si="13"/>
        <v>16.753702195412178</v>
      </c>
      <c r="N25" s="12">
        <f t="shared" si="13"/>
        <v>11.177079389295509</v>
      </c>
      <c r="O25" s="12">
        <f t="shared" si="13"/>
        <v>0.43994701122878493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6.9848720394054459E-2</v>
      </c>
      <c r="D29" s="12">
        <f>(SUMIFS(MESKENOG2,KAYNAK,A29,SEBEP,B29,SÜRE,"Uzun",BİLDİRİM,"Bildirimli",İL,$B$10,İLÇE,$B$11)/VLOOKUP($B$11,ABONE2,4,FALSE))</f>
        <v>0.23905724947469537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7.0019540574401865E-2</v>
      </c>
      <c r="F29" s="12">
        <f>(SUMIFS(TARIMSALAG2,KAYNAK,A29,SEBEP,B29,SÜRE,"Uzun",BİLDİRİM,"Bildirimli",İL,$B$10,İLÇE,$B$11)/VLOOKUP($B$11,ABONE2,6,FALSE))</f>
        <v>1.770266133853108</v>
      </c>
      <c r="G29" s="12">
        <f>(SUMIFS(TARIMSALOG2,KAYNAK,A29,SEBEP,B29,SÜRE,"Uzun",BİLDİRİM,"Bildirimli",İL,$B$10,İLÇE,$B$11)/VLOOKUP($B$11,ABONE2,7,FALSE))</f>
        <v>3.3201712407973729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2.0916007445399472</v>
      </c>
      <c r="I29" s="12">
        <f>(SUMIFS(TICARETHANEAG2,KAYNAK,A29,SEBEP,B29,SÜRE,"Uzun",BİLDİRİM,"Bildirimli",İL,$B$10,İLÇE,$B$11)/VLOOKUP($B$11,ABONE2,9,FALSE))</f>
        <v>0.38354021513340392</v>
      </c>
      <c r="J29" s="12">
        <f>(SUMIFS(TICARETHANEOG2,KAYNAK,A29,SEBEP,B29,SÜRE,"Uzun",BİLDİRİM,"Bildirimli",İL,$B$10,İLÇE,$B$11)/VLOOKUP($B$11,ABONE2,10,FALSE))</f>
        <v>5.6769758330033486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0.60548832784206252</v>
      </c>
      <c r="L29" s="12">
        <f>(SUMIFS(SANAYIAG2,KAYNAK,A29,SEBEP,B29,SÜRE,"Uzun",BİLDİRİM,"Bildirimli",İL,$B$10,İLÇE,$B$11)/VLOOKUP($B$11,ABONE2,12,FALSE))</f>
        <v>1.2210932871959019</v>
      </c>
      <c r="M29" s="12">
        <f>(SUMIFS(SANAYIOG2,KAYNAK,A29,SEBEP,B29,SÜRE,"Uzun",BİLDİRİM,"Bildirimli",İL,$B$10,İLÇE,$B$11)/VLOOKUP($B$11,ABONE2,13,FALSE))</f>
        <v>7.0872872962390634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5.0874484295198039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0.31109944790769617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5.2902619690583781E-4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5.2849213192190968E-4</v>
      </c>
      <c r="F31" s="12">
        <f>(SUMIFS(TARIMSALAG2,KAYNAK,A31,SEBEP,B31,SÜRE,"Uzun",BİLDİRİM,"Bildirimli",İL,$B$10,İLÇE,$B$11)/VLOOKUP($B$11,ABONE2,6,FALSE))</f>
        <v>1.2405929644251955E-3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9.8338660033342419E-4</v>
      </c>
      <c r="I31" s="12">
        <f>(SUMIFS(TICARETHANEAG2,KAYNAK,A31,SEBEP,B31,SÜRE,"Uzun",BİLDİRİM,"Bildirimli",İL,$B$10,İLÇE,$B$11)/VLOOKUP($B$11,ABONE2,9,FALSE))</f>
        <v>3.0165395952054305E-3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2.8900593055790503E-3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9.5015072017738125E-4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7.0377746590960299E-2</v>
      </c>
      <c r="D33" s="12">
        <f t="shared" ref="D33:O33" si="14">SUM(D28:D32)</f>
        <v>0.23905724947469537</v>
      </c>
      <c r="E33" s="12">
        <f t="shared" si="14"/>
        <v>7.0548032706323774E-2</v>
      </c>
      <c r="F33" s="12">
        <f t="shared" si="14"/>
        <v>1.7715067268175333</v>
      </c>
      <c r="G33" s="12">
        <f t="shared" si="14"/>
        <v>3.3201712407973729</v>
      </c>
      <c r="H33" s="12">
        <f t="shared" si="14"/>
        <v>2.0925841311402804</v>
      </c>
      <c r="I33" s="12">
        <f t="shared" si="14"/>
        <v>0.38655675472860934</v>
      </c>
      <c r="J33" s="12">
        <f t="shared" si="14"/>
        <v>5.6769758330033486</v>
      </c>
      <c r="K33" s="12">
        <f t="shared" si="14"/>
        <v>0.60837838714764159</v>
      </c>
      <c r="L33" s="12">
        <f t="shared" si="14"/>
        <v>1.2210932871959019</v>
      </c>
      <c r="M33" s="12">
        <f t="shared" si="14"/>
        <v>7.0872872962390634</v>
      </c>
      <c r="N33" s="12">
        <f t="shared" si="14"/>
        <v>5.0874484295198039</v>
      </c>
      <c r="O33" s="12">
        <f t="shared" si="14"/>
        <v>0.31204959862787357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45520</v>
      </c>
      <c r="D37" s="16">
        <f>VLOOKUP($B$11,ABONE2,4,FALSE)</f>
        <v>46</v>
      </c>
      <c r="E37" s="16">
        <f>VLOOKUP($B$11,ABONE2,5,FALSE)</f>
        <v>45566</v>
      </c>
      <c r="F37" s="16">
        <f>VLOOKUP($B$11,ABONE2,6,FALSE)</f>
        <v>3506</v>
      </c>
      <c r="G37" s="16">
        <f>VLOOKUP($B$11,ABONE2,7,FALSE)</f>
        <v>917</v>
      </c>
      <c r="H37" s="16">
        <f>VLOOKUP($B$11,ABONE2,8,FALSE)</f>
        <v>4423</v>
      </c>
      <c r="I37" s="16">
        <f>VLOOKUP($B$11,ABONE2,9,FALSE)</f>
        <v>9437</v>
      </c>
      <c r="J37" s="16">
        <f>VLOOKUP($B$11,ABONE2,10,FALSE)</f>
        <v>413</v>
      </c>
      <c r="K37" s="16">
        <f>VLOOKUP($B$11,ABONE2,11,FALSE)</f>
        <v>9850</v>
      </c>
      <c r="L37" s="21">
        <f>VLOOKUP($B$11,ABONE2,12,FALSE)</f>
        <v>15</v>
      </c>
      <c r="M37" s="21">
        <f>VLOOKUP($B$11,ABONE2,13,FALSE)</f>
        <v>29</v>
      </c>
      <c r="N37" s="21">
        <f>VLOOKUP($B$11,ABONE2,14,FALSE)</f>
        <v>44</v>
      </c>
      <c r="O37" s="21">
        <f>VLOOKUP($B$11,ABONE2,15,FALSE)</f>
        <v>59883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7994.3686664283396</v>
      </c>
      <c r="D38" s="16">
        <f>VLOOKUP($B$11,TUKETIM,4,FALSE)</f>
        <v>13.278850951285001</v>
      </c>
      <c r="E38" s="16">
        <f>VLOOKUP($B$11,TUKETIM,5,FALSE)</f>
        <v>8007.6475173796243</v>
      </c>
      <c r="F38" s="16">
        <f>VLOOKUP($B$11,TUKETIM,6,FALSE)</f>
        <v>4719.3581408370856</v>
      </c>
      <c r="G38" s="16">
        <f>VLOOKUP($B$11,TUKETIM,7,FALSE)</f>
        <v>3926.3325442110126</v>
      </c>
      <c r="H38" s="16">
        <f>VLOOKUP($B$11,TUKETIM,8,FALSE)</f>
        <v>8645.6906850480991</v>
      </c>
      <c r="I38" s="16">
        <f>VLOOKUP($B$11,TUKETIM,9,FALSE)</f>
        <v>5336.3314666903434</v>
      </c>
      <c r="J38" s="16">
        <f>VLOOKUP($B$11,TUKETIM,10,FALSE)</f>
        <v>2966.03275455841</v>
      </c>
      <c r="K38" s="16">
        <f>VLOOKUP($B$11,TUKETIM,11,FALSE)</f>
        <v>8302.3642212487539</v>
      </c>
      <c r="L38" s="21">
        <f>VLOOKUP($B$11,TUKETIM,12,FALSE)</f>
        <v>51.476100000000002</v>
      </c>
      <c r="M38" s="21">
        <f>VLOOKUP($B$11,TUKETIM,13,FALSE)</f>
        <v>4854.1763392405064</v>
      </c>
      <c r="N38" s="21">
        <f>VLOOKUP($B$11,TUKETIM,14,FALSE)</f>
        <v>4905.6524392405063</v>
      </c>
      <c r="O38" s="21">
        <f>VLOOKUP($B$11,TUKETIM,15,FALSE)</f>
        <v>29861.354862916982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240667.90900001299</v>
      </c>
      <c r="D39" s="16">
        <f>VLOOKUP($B$11,ANLASMA,4,FALSE)</f>
        <v>337.7</v>
      </c>
      <c r="E39" s="16">
        <f>VLOOKUP($B$11,ANLASMA,5,FALSE)</f>
        <v>241005.60900001301</v>
      </c>
      <c r="F39" s="16">
        <f>VLOOKUP($B$11,ANLASMA,6,FALSE)</f>
        <v>28422.255999999597</v>
      </c>
      <c r="G39" s="16">
        <f>VLOOKUP($B$11,ANLASMA,7,FALSE)</f>
        <v>30460.890000000003</v>
      </c>
      <c r="H39" s="16">
        <f>VLOOKUP($B$11,ANLASMA,8,FALSE)</f>
        <v>58883.1459999996</v>
      </c>
      <c r="I39" s="16">
        <f>VLOOKUP($B$11,ANLASMA,9,FALSE)</f>
        <v>59650.609000000797</v>
      </c>
      <c r="J39" s="16">
        <f>VLOOKUP($B$11,ANLASMA,10,FALSE)</f>
        <v>70387.956000000006</v>
      </c>
      <c r="K39" s="16">
        <f>VLOOKUP($B$11,ANLASMA,11,FALSE)</f>
        <v>130038.5650000008</v>
      </c>
      <c r="L39" s="21">
        <f>VLOOKUP($B$11,ANLASMA,12,FALSE)</f>
        <v>721.08299999999997</v>
      </c>
      <c r="M39" s="21">
        <f>VLOOKUP($B$11,ANLASMA,13,FALSE)</f>
        <v>19051.317999999999</v>
      </c>
      <c r="N39" s="21">
        <f>VLOOKUP($B$11,ANLASMA,14,FALSE)</f>
        <v>19772.400999999998</v>
      </c>
      <c r="O39" s="21">
        <f>VLOOKUP($B$11,ANLASMA,15,FALSE)</f>
        <v>449699.72100001341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F47AF234-3385-4E93-B58F-F3D96E6DB618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6FC30C-13AA-4800-ADD5-5B988B64636E}">
  <sheetPr codeName="Sayfa3"/>
  <dimension ref="A1:AC70"/>
  <sheetViews>
    <sheetView zoomScale="40" zoomScaleNormal="40" workbookViewId="0">
      <selection activeCell="O37" sqref="O37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4"/>
      <c r="B11" s="10"/>
      <c r="C11" s="10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(SUMIFS(MESKENAG2,KAYNAK,A15,SEBEP,B15,SÜRE,"Uzun",BİLDİRİM,"Bildirimsiz",İL,$B$10)/VLOOKUP($B$10,ABONE2,3,FALSE))</f>
        <v>1.1346299880409276E-2</v>
      </c>
      <c r="D15" s="12">
        <f t="shared" ref="D15:D24" si="1">(SUMIFS(MESKENOG2,KAYNAK,A15,SEBEP,B15,SÜRE,"Uzun",BİLDİRİM,"Bildirimsiz",İL,$B$10)/VLOOKUP($B$10,ABONE2,4,FALSE))</f>
        <v>3.0463496825715333E-2</v>
      </c>
      <c r="E15" s="12">
        <f t="shared" ref="E15:E24" si="2">(SUMIFS(MESKENAG2,KAYNAK,A15,SEBEP,B15,SÜRE,"Uzun",BİLDİRİM,"Bildirimsiz",İL,$B$10)+SUMIFS(MESKENOG2,KAYNAK,A15,SEBEP,B15,SÜRE,"Uzun",BİLDİRİM,"Bildirimsiz",İL,$B$10))/VLOOKUP($B$10,ABONE2,5,FALSE)</f>
        <v>1.1362160342677159E-2</v>
      </c>
      <c r="F15" s="12">
        <f t="shared" ref="F15:F24" si="3">(SUMIFS(TARIMSALAG2,KAYNAK,A15,SEBEP,B15,SÜRE,"Uzun",BİLDİRİM,"Bildirimsiz",İL,$B$10)/VLOOKUP($B$10,ABONE2,6,FALSE))</f>
        <v>1.7364476655944341E-2</v>
      </c>
      <c r="G15" s="12">
        <f t="shared" ref="G15:G24" si="4">(SUMIFS(TARIMSALOG2,KAYNAK,A15,SEBEP,B15,SÜRE,"Uzun",BİLDİRİM,"Bildirimsiz",İL,$B$10)/VLOOKUP($B$10,ABONE2,7,FALSE))</f>
        <v>8.0106434390819617E-2</v>
      </c>
      <c r="H15" s="12">
        <f t="shared" ref="H15:H24" si="5">(SUMIFS(TARIMSALAG2,KAYNAK,A15,SEBEP,B15,SÜRE,"Uzun",BİLDİRİM,"Bildirimsiz",İL,$B$10)+SUMIFS(TARIMSALOG2,KAYNAK,A15,SEBEP,B15,SÜRE,"Uzun",BİLDİRİM,"Bildirimsiz",İL,$B$10))/VLOOKUP($B$10,ABONE2,8,FALSE)</f>
        <v>2.5125279069469611E-2</v>
      </c>
      <c r="I15" s="12">
        <f t="shared" ref="I15:I24" si="6">(SUMIFS(TICARETHANEAG2,KAYNAK,A15,SEBEP,B15,SÜRE,"Uzun",BİLDİRİM,"Bildirimsiz",İL,$B$10)/VLOOKUP($B$10,ABONE2,9,FALSE))</f>
        <v>5.896688993704792E-2</v>
      </c>
      <c r="J15" s="12">
        <f t="shared" ref="J15:J24" si="7">(SUMIFS(TICARETHANEOG2,KAYNAK,A15,SEBEP,B15,SÜRE,"Uzun",BİLDİRİM,"Bildirimsiz",İL,$B$10)/VLOOKUP($B$10,ABONE2,10,FALSE))</f>
        <v>0.68097658400832706</v>
      </c>
      <c r="K15" s="12">
        <f t="shared" ref="K15:K24" si="8">(SUMIFS(TICARETHANEAG2,KAYNAK,A15,SEBEP,B15,SÜRE,"Uzun",BİLDİRİM,"Bildirimsiz",İL,$B$10)+SUMIFS(TICARETHANEOG2,KAYNAK,A15,SEBEP,B15,SÜRE,"Uzun",BİLDİRİM,"Bildirimsiz",İL,$B$10))/VLOOKUP($B$10,ABONE2,11,FALSE)</f>
        <v>7.3040796674687686E-2</v>
      </c>
      <c r="L15" s="12">
        <f t="shared" ref="L15:L24" si="9">(SUMIFS(SANAYIAG2,KAYNAK,A15,SEBEP,B15,SÜRE,"Uzun",BİLDİRİM,"Bildirimsiz",İL,$B$10)/VLOOKUP($B$10,ABONE2,12,FALSE))</f>
        <v>2.9149543264038065</v>
      </c>
      <c r="M15" s="12">
        <f t="shared" ref="M15:M24" si="10">(SUMIFS(SANAYIOG2,KAYNAK,A15,SEBEP,B15,SÜRE,"Uzun",BİLDİRİM,"Bildirimsiz",İL,$B$10)/VLOOKUP($B$10,ABONE2,13,FALSE))</f>
        <v>27.025097658769745</v>
      </c>
      <c r="N15" s="12">
        <f t="shared" ref="N15:N24" si="11">(SUMIFS(SANAYIAG2,KAYNAK,A15,SEBEP,B15,SÜRE,"Uzun",BİLDİRİM,"Bildirimsiz",İL,$B$10)+SUMIFS(SANAYIOG2,KAYNAK,A15,SEBEP,B15,SÜRE,"Uzun",BİLDİRİM,"Bildirimsiz",İL,$B$10))/VLOOKUP($B$10,ABONE2,14,FALSE)</f>
        <v>14.146344199529688</v>
      </c>
      <c r="O15" s="17">
        <f t="shared" ref="O15:O24" si="12">(SUMIFS(MESKENAG2,KAYNAK,A15,SEBEP,B15,SÜRE,"Uzun",BİLDİRİM,"Bildirimsiz",İL,$B$10)+SUMIFS(MESKENOG2,KAYNAK,A15,SEBEP,B15,SÜRE,"Uzun",BİLDİRİM,"Bildirimsiz",İL,$B$10)+SUMIFS(TARIMSALAG2,KAYNAK,A15,SEBEP,B15,SÜRE,"Uzun",BİLDİRİM,"Bildirimsiz",İL,$B$10)+SUMIFS(TARIMSALOG2,KAYNAK,A15,SEBEP,B15,SÜRE,"Uzun",BİLDİRİM,"Bildirimsiz",İL,$B$10)+SUMIFS(TICARETHANEAG2,KAYNAK,A15,SEBEP,B15,SÜRE,"Uzun",BİLDİRİM,"Bildirimsiz",İL,$B$10)+SUMIFS(TICARETHANEOG2,KAYNAK,A15,SEBEP,B15,SÜRE,"Uzun",BİLDİRİM,"Bildirimsiz",İL,$B$10)+SUMIFS(SANAYIAG2,KAYNAK,A15,SEBEP,B15,SÜRE,"Uzun",BİLDİRİM,"Bildirimsiz",İL,$B$10)+SUMIFS(SANAYIOG2,KAYNAK,A15,SEBEP,B15,SÜRE,"Uzun",BİLDİRİM,"Bildirimsiz",İL,$B$10))/VLOOKUP($B$10,ABONE2,15,FALSE)</f>
        <v>3.9245284609171524E-2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7.9364463511364225E-2</v>
      </c>
      <c r="D17" s="12">
        <f t="shared" si="1"/>
        <v>3.5146759969307833</v>
      </c>
      <c r="E17" s="12">
        <f t="shared" si="2"/>
        <v>8.2214548129423165E-2</v>
      </c>
      <c r="F17" s="12">
        <f t="shared" si="3"/>
        <v>1.0432746072350898</v>
      </c>
      <c r="G17" s="12">
        <f t="shared" si="4"/>
        <v>5.3717574891692124</v>
      </c>
      <c r="H17" s="12">
        <f t="shared" si="5"/>
        <v>1.5786818786971446</v>
      </c>
      <c r="I17" s="12">
        <f t="shared" si="6"/>
        <v>0.29597834587823124</v>
      </c>
      <c r="J17" s="12">
        <f t="shared" si="7"/>
        <v>11.281764139400019</v>
      </c>
      <c r="K17" s="12">
        <f t="shared" si="8"/>
        <v>0.54454830575412294</v>
      </c>
      <c r="L17" s="12">
        <f t="shared" si="9"/>
        <v>10.869677519648999</v>
      </c>
      <c r="M17" s="12">
        <f t="shared" si="10"/>
        <v>113.49626388253935</v>
      </c>
      <c r="N17" s="12">
        <f t="shared" si="11"/>
        <v>58.676908978216048</v>
      </c>
      <c r="O17" s="17">
        <f t="shared" si="12"/>
        <v>0.26030395032556658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1.3787321357407904E-2</v>
      </c>
      <c r="D18" s="12">
        <f t="shared" si="1"/>
        <v>0.17052609284964448</v>
      </c>
      <c r="E18" s="12">
        <f t="shared" si="2"/>
        <v>1.3917358693858385E-2</v>
      </c>
      <c r="F18" s="12">
        <f t="shared" si="3"/>
        <v>1.4370235437841971E-2</v>
      </c>
      <c r="G18" s="12">
        <f t="shared" si="4"/>
        <v>5.2603414518904539E-2</v>
      </c>
      <c r="H18" s="12">
        <f t="shared" si="5"/>
        <v>1.9099449494930941E-2</v>
      </c>
      <c r="I18" s="12">
        <f t="shared" si="6"/>
        <v>5.0086420623458389E-2</v>
      </c>
      <c r="J18" s="12">
        <f t="shared" si="7"/>
        <v>1.8055610497958996</v>
      </c>
      <c r="K18" s="12">
        <f t="shared" si="8"/>
        <v>8.98066797235271E-2</v>
      </c>
      <c r="L18" s="12">
        <f t="shared" si="9"/>
        <v>1.1008999603787675</v>
      </c>
      <c r="M18" s="12">
        <f t="shared" si="10"/>
        <v>8.8817419007240588</v>
      </c>
      <c r="N18" s="12">
        <f t="shared" si="11"/>
        <v>4.7255017791441336</v>
      </c>
      <c r="O18" s="17">
        <f t="shared" si="12"/>
        <v>3.2362456085744652E-2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1.2151270892467343E-4</v>
      </c>
      <c r="D20" s="12">
        <f t="shared" si="1"/>
        <v>1.1447487623153631E-4</v>
      </c>
      <c r="E20" s="12">
        <f t="shared" si="2"/>
        <v>1.21506870031022E-4</v>
      </c>
      <c r="F20" s="12">
        <f t="shared" si="3"/>
        <v>6.1218054781889955E-3</v>
      </c>
      <c r="G20" s="12">
        <f t="shared" si="4"/>
        <v>7.9355925363312988E-3</v>
      </c>
      <c r="H20" s="12">
        <f t="shared" si="5"/>
        <v>6.3461600167887249E-3</v>
      </c>
      <c r="I20" s="12">
        <f t="shared" si="6"/>
        <v>4.8081434161021481E-4</v>
      </c>
      <c r="J20" s="12">
        <f t="shared" si="7"/>
        <v>1.0471792752359366E-2</v>
      </c>
      <c r="K20" s="12">
        <f t="shared" si="8"/>
        <v>7.0687528521110737E-4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3.4072809490580923E-4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1.5757682681128621E-2</v>
      </c>
      <c r="D21" s="12">
        <f t="shared" si="1"/>
        <v>0</v>
      </c>
      <c r="E21" s="12">
        <f t="shared" si="2"/>
        <v>1.574460941875086E-2</v>
      </c>
      <c r="F21" s="12">
        <f t="shared" si="3"/>
        <v>0.11298358166061841</v>
      </c>
      <c r="G21" s="12">
        <f t="shared" si="4"/>
        <v>0</v>
      </c>
      <c r="H21" s="12">
        <f t="shared" si="5"/>
        <v>9.9008192863448932E-2</v>
      </c>
      <c r="I21" s="12">
        <f t="shared" si="6"/>
        <v>7.2669305678867646E-2</v>
      </c>
      <c r="J21" s="12">
        <f t="shared" si="7"/>
        <v>0</v>
      </c>
      <c r="K21" s="12">
        <f t="shared" si="8"/>
        <v>7.102505312048836E-2</v>
      </c>
      <c r="L21" s="12">
        <f t="shared" si="9"/>
        <v>1.6765181441352539</v>
      </c>
      <c r="M21" s="12">
        <f t="shared" si="10"/>
        <v>0</v>
      </c>
      <c r="N21" s="12">
        <f t="shared" si="11"/>
        <v>0.89553444583947406</v>
      </c>
      <c r="O21" s="17">
        <f t="shared" si="12"/>
        <v>2.7601129001494296E-2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1.7540524132999783E-3</v>
      </c>
      <c r="D22" s="12">
        <f t="shared" si="1"/>
        <v>0</v>
      </c>
      <c r="E22" s="12">
        <f t="shared" si="2"/>
        <v>1.7525971747419081E-3</v>
      </c>
      <c r="F22" s="12">
        <f t="shared" si="3"/>
        <v>2.9735468662760232E-3</v>
      </c>
      <c r="G22" s="12">
        <f t="shared" si="4"/>
        <v>0</v>
      </c>
      <c r="H22" s="12">
        <f t="shared" si="5"/>
        <v>2.6057370221197261E-3</v>
      </c>
      <c r="I22" s="12">
        <f t="shared" si="6"/>
        <v>1.0528890464607346E-2</v>
      </c>
      <c r="J22" s="12">
        <f t="shared" si="7"/>
        <v>0</v>
      </c>
      <c r="K22" s="12">
        <f t="shared" si="8"/>
        <v>1.0290658450119278E-2</v>
      </c>
      <c r="L22" s="12">
        <f t="shared" si="9"/>
        <v>0.21941268697722463</v>
      </c>
      <c r="M22" s="12">
        <f t="shared" si="10"/>
        <v>0</v>
      </c>
      <c r="N22" s="12">
        <f t="shared" si="11"/>
        <v>0.11720220251099579</v>
      </c>
      <c r="O22" s="17">
        <f t="shared" si="12"/>
        <v>3.3220009513258201E-3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7.9776242037035637E-6</v>
      </c>
      <c r="D24" s="12">
        <f t="shared" si="1"/>
        <v>0</v>
      </c>
      <c r="E24" s="12">
        <f t="shared" si="2"/>
        <v>7.9710056179332651E-6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1.7690770494627114E-6</v>
      </c>
      <c r="J24" s="12">
        <f t="shared" si="7"/>
        <v>0</v>
      </c>
      <c r="K24" s="12">
        <f t="shared" si="8"/>
        <v>1.7290490151038385E-6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6.7730620828332084E-6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0.12213931017673839</v>
      </c>
      <c r="D25" s="12">
        <f t="shared" ref="D25:O25" si="13">SUM(D15:D24)</f>
        <v>3.7157800614823748</v>
      </c>
      <c r="E25" s="12">
        <f t="shared" si="13"/>
        <v>0.12512075163510045</v>
      </c>
      <c r="F25" s="12">
        <f t="shared" si="13"/>
        <v>1.1970882533339595</v>
      </c>
      <c r="G25" s="12">
        <f t="shared" si="13"/>
        <v>5.5124029306152682</v>
      </c>
      <c r="H25" s="12">
        <f t="shared" si="13"/>
        <v>1.7308666971639026</v>
      </c>
      <c r="I25" s="12">
        <f t="shared" si="13"/>
        <v>0.48871243600087222</v>
      </c>
      <c r="J25" s="12">
        <f t="shared" si="13"/>
        <v>13.778773565956605</v>
      </c>
      <c r="K25" s="12">
        <f t="shared" si="13"/>
        <v>0.78942009805717139</v>
      </c>
      <c r="L25" s="12">
        <f t="shared" si="13"/>
        <v>16.781462637544053</v>
      </c>
      <c r="M25" s="12">
        <f t="shared" si="13"/>
        <v>149.40310344203314</v>
      </c>
      <c r="N25" s="12">
        <f t="shared" si="13"/>
        <v>78.561491605240349</v>
      </c>
      <c r="O25" s="12">
        <f t="shared" si="13"/>
        <v>0.36318232213029161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(SUMIFS(MESKENAG2,KAYNAK,A28,SEBEP,B28,SÜRE,"Uzun",BİLDİRİM,"Bildirimli",İL,$B$10)/VLOOKUP($B$10,ABONE2,3,FALSE))</f>
        <v>2.4291353916287592E-3</v>
      </c>
      <c r="D28" s="12">
        <f>(SUMIFS(MESKENOG2,KAYNAK,A28,SEBEP,B28,SÜRE,"Uzun",BİLDİRİM,"Bildirimli",İL,$B$10)/VLOOKUP($B$10,ABONE2,4,FALSE))</f>
        <v>4.3814640160022783E-3</v>
      </c>
      <c r="E28" s="12">
        <f>(SUMIFS(MESKENAG2,KAYNAK,A28,SEBEP,B28,SÜRE,"Uzun",BİLDİRİM,"Bildirimli",İL,$B$10)+SUMIFS(MESKENOG2,KAYNAK,A28,SEBEP,B28,SÜRE,"Uzun",BİLDİRİM,"Bildirimli",İL,$B$10))/VLOOKUP($B$10,ABONE2,5,FALSE)</f>
        <v>2.4307551287989088E-3</v>
      </c>
      <c r="F28" s="12">
        <f>(SUMIFS(TARIMSALAG2,KAYNAK,A28,SEBEP,B28,SÜRE,"Uzun",BİLDİRİM,"Bildirimli",İL,$B$10)/VLOOKUP($B$10,ABONE2,6,FALSE))</f>
        <v>2.2000588908999138E-2</v>
      </c>
      <c r="G28" s="12">
        <f>(SUMIFS(TARIMSALOG2,KAYNAK,A28,SEBEP,B28,SÜRE,"Uzun",BİLDİRİM,"Bildirimli",İL,$B$10)/VLOOKUP($B$10,ABONE2,7,FALSE))</f>
        <v>0.13361943830723014</v>
      </c>
      <c r="H28" s="12">
        <f>(SUMIFS(TARIMSALAG2,KAYNAK,A28,SEBEP,B28,SÜRE,"Uzun",BİLDİRİM,"Bildirimli",İL,$B$10)+SUMIFS(TARIMSALOG2,KAYNAK,A28,SEBEP,B28,SÜRE,"Uzun",BİLDİRİM,"Bildirimli",İL,$B$10))/VLOOKUP($B$10,ABONE2,8,FALSE)</f>
        <v>3.5807168542123916E-2</v>
      </c>
      <c r="I28" s="12">
        <f>(SUMIFS(TICARETHANEAG2,KAYNAK,A28,SEBEP,B28,SÜRE,"Uzun",BİLDİRİM,"Bildirimli",İL,$B$10)/VLOOKUP($B$10,ABONE2,9,FALSE))</f>
        <v>6.2176323907609694E-3</v>
      </c>
      <c r="J28" s="12">
        <f>(SUMIFS(TICARETHANEOG2,KAYNAK,A28,SEBEP,B28,SÜRE,"Uzun",BİLDİRİM,"Bildirimli",İL,$B$10)/VLOOKUP($B$10,ABONE2,10,FALSE))</f>
        <v>0.46579886291613998</v>
      </c>
      <c r="K28" s="12">
        <f>(SUMIFS(TICARETHANEAG2,KAYNAK,A28,SEBEP,B28,SÜRE,"Uzun",BİLDİRİM,"Bildirimli",İL,$B$10)+SUMIFS(TICARETHANEOG2,KAYNAK,A28,SEBEP,B28,SÜRE,"Uzun",BİLDİRİM,"Bildirimli",İL,$B$10))/VLOOKUP($B$10,ABONE2,11,FALSE)</f>
        <v>1.6616350350360312E-2</v>
      </c>
      <c r="L28" s="12">
        <f>(SUMIFS(SANAYIAG2,KAYNAK,A28,SEBEP,B28,SÜRE,"Uzun",BİLDİRİM,"Bildirimli",İL,$B$10)/VLOOKUP($B$10,ABONE2,12,FALSE))</f>
        <v>8.5981440645044437E-3</v>
      </c>
      <c r="M28" s="12">
        <f>(SUMIFS(SANAYIOG2,KAYNAK,A28,SEBEP,B28,SÜRE,"Uzun",BİLDİRİM,"Bildirimli",İL,$B$10)/VLOOKUP($B$10,ABONE2,13,FALSE))</f>
        <v>14.490465776577484</v>
      </c>
      <c r="N28" s="12">
        <f>(SUMIFS(SANAYIAG2,KAYNAK,A28,SEBEP,B28,SÜRE,"Uzun",BİLDİRİM,"Bildirimli",İL,$B$10)+SUMIFS(SANAYIOG2,KAYNAK,A28,SEBEP,B28,SÜRE,"Uzun",BİLDİRİM,"Bildirimli",İL,$B$10))/VLOOKUP($B$10,ABONE2,14,FALSE)</f>
        <v>6.7547837319954205</v>
      </c>
      <c r="O28" s="17">
        <f>(SUMIFS(MESKENAG2,KAYNAK,A28,SEBEP,B28,SÜRE,"Uzun",BİLDİRİM,"Bildirimli",İL,$B$10)+SUMIFS(MESKENOG2,KAYNAK,A28,SEBEP,B28,SÜRE,"Uzun",BİLDİRİM,"Bildirimli",İL,$B$10)+SUMIFS(TARIMSALAG2,KAYNAK,A28,SEBEP,B28,SÜRE,"Uzun",BİLDİRİM,"Bildirimli",İL,$B$10)+SUMIFS(TARIMSALOG2,KAYNAK,A28,SEBEP,B28,SÜRE,"Uzun",BİLDİRİM,"Bildirimli",İL,$B$10)+SUMIFS(TICARETHANEAG2,KAYNAK,A28,SEBEP,B28,SÜRE,"Uzun",BİLDİRİM,"Bildirimli",İL,$B$10)+SUMIFS(TICARETHANEOG2,KAYNAK,A28,SEBEP,B28,SÜRE,"Uzun",BİLDİRİM,"Bildirimli",İL,$B$10)+SUMIFS(SANAYIAG2,KAYNAK,A28,SEBEP,B28,SÜRE,"Uzun",BİLDİRİM,"Bildirimli",İL,$B$10)+SUMIFS(SANAYIOG2,KAYNAK,A28,SEBEP,B28,SÜRE,"Uzun",BİLDİRİM,"Bildirimli",İL,$B$10))/VLOOKUP($B$10,ABONE2,15,FALSE)</f>
        <v>1.37552598009295E-2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(SUMIFS(MESKENAG2,KAYNAK,A29,SEBEP,B29,SÜRE,"Uzun",BİLDİRİM,"Bildirimli",İL,$B$10)/VLOOKUP($B$10,ABONE2,3,FALSE))</f>
        <v>0.22798593634313127</v>
      </c>
      <c r="D29" s="12">
        <f>(SUMIFS(MESKENOG2,KAYNAK,A29,SEBEP,B29,SÜRE,"Uzun",BİLDİRİM,"Bildirimli",İL,$B$10)/VLOOKUP($B$10,ABONE2,4,FALSE))</f>
        <v>12.185508690893789</v>
      </c>
      <c r="E29" s="12">
        <f>(SUMIFS(MESKENAG2,KAYNAK,A29,SEBEP,B29,SÜRE,"Uzun",BİLDİRİM,"Bildirimli",İL,$B$10)+SUMIFS(MESKENOG2,KAYNAK,A29,SEBEP,B29,SÜRE,"Uzun",BİLDİRİM,"Bildirimli",İL,$B$10))/VLOOKUP($B$10,ABONE2,5,FALSE)</f>
        <v>0.23790641992702105</v>
      </c>
      <c r="F29" s="12">
        <f>(SUMIFS(TARIMSALAG2,KAYNAK,A29,SEBEP,B29,SÜRE,"Uzun",BİLDİRİM,"Bildirimli",İL,$B$10)/VLOOKUP($B$10,ABONE2,6,FALSE))</f>
        <v>3.0076940906258653</v>
      </c>
      <c r="G29" s="12">
        <f>(SUMIFS(TARIMSALOG2,KAYNAK,A29,SEBEP,B29,SÜRE,"Uzun",BİLDİRİM,"Bildirimli",İL,$B$10)/VLOOKUP($B$10,ABONE2,7,FALSE))</f>
        <v>14.706361560128414</v>
      </c>
      <c r="H29" s="12">
        <f>(SUMIFS(TARIMSALAG2,KAYNAK,A29,SEBEP,B29,SÜRE,"Uzun",BİLDİRİM,"Bildirimli",İL,$B$10)+SUMIFS(TARIMSALOG2,KAYNAK,A29,SEBEP,B29,SÜRE,"Uzun",BİLDİRİM,"Bildirimli",İL,$B$10))/VLOOKUP($B$10,ABONE2,8,FALSE)</f>
        <v>4.4547488209866062</v>
      </c>
      <c r="I29" s="12">
        <f>(SUMIFS(TICARETHANEAG2,KAYNAK,A29,SEBEP,B29,SÜRE,"Uzun",BİLDİRİM,"Bildirimli",İL,$B$10)/VLOOKUP($B$10,ABONE2,9,FALSE))</f>
        <v>0.84476941464097743</v>
      </c>
      <c r="J29" s="12">
        <f>(SUMIFS(TICARETHANEOG2,KAYNAK,A29,SEBEP,B29,SÜRE,"Uzun",BİLDİRİM,"Bildirimli",İL,$B$10)/VLOOKUP($B$10,ABONE2,10,FALSE))</f>
        <v>21.462110064136123</v>
      </c>
      <c r="K29" s="12">
        <f>(SUMIFS(TICARETHANEAG2,KAYNAK,A29,SEBEP,B29,SÜRE,"Uzun",BİLDİRİM,"Bildirimli",İL,$B$10)+SUMIFS(TICARETHANEOG2,KAYNAK,A29,SEBEP,B29,SÜRE,"Uzun",BİLDİRİM,"Bildirimli",İL,$B$10))/VLOOKUP($B$10,ABONE2,11,FALSE)</f>
        <v>1.3112678185161626</v>
      </c>
      <c r="L29" s="12">
        <f>(SUMIFS(SANAYIAG2,KAYNAK,A29,SEBEP,B29,SÜRE,"Uzun",BİLDİRİM,"Bildirimli",İL,$B$10)/VLOOKUP($B$10,ABONE2,12,FALSE))</f>
        <v>10.227054150056301</v>
      </c>
      <c r="M29" s="12">
        <f>(SUMIFS(SANAYIOG2,KAYNAK,A29,SEBEP,B29,SÜRE,"Uzun",BİLDİRİM,"Bildirimli",İL,$B$10)/VLOOKUP($B$10,ABONE2,13,FALSE))</f>
        <v>221.05140459482703</v>
      </c>
      <c r="N29" s="12">
        <f>(SUMIFS(SANAYIAG2,KAYNAK,A29,SEBEP,B29,SÜRE,"Uzun",BİLDİRİM,"Bildirimli",İL,$B$10)+SUMIFS(SANAYIOG2,KAYNAK,A29,SEBEP,B29,SÜRE,"Uzun",BİLDİRİM,"Bildirimli",İL,$B$10))/VLOOKUP($B$10,ABONE2,14,FALSE)</f>
        <v>108.43677617253346</v>
      </c>
      <c r="O29" s="17">
        <f>(SUMIFS(MESKENAG2,KAYNAK,A29,SEBEP,B29,SÜRE,"Uzun",BİLDİRİM,"Bildirimli",İL,$B$10)+SUMIFS(MESKENOG2,KAYNAK,A29,SEBEP,B29,SÜRE,"Uzun",BİLDİRİM,"Bildirimli",İL,$B$10)+SUMIFS(TARIMSALAG2,KAYNAK,A29,SEBEP,B29,SÜRE,"Uzun",BİLDİRİM,"Bildirimli",İL,$B$10)+SUMIFS(TARIMSALOG2,KAYNAK,A29,SEBEP,B29,SÜRE,"Uzun",BİLDİRİM,"Bildirimli",İL,$B$10)+SUMIFS(TICARETHANEAG2,KAYNAK,A29,SEBEP,B29,SÜRE,"Uzun",BİLDİRİM,"Bildirimli",İL,$B$10)+SUMIFS(TICARETHANEOG2,KAYNAK,A29,SEBEP,B29,SÜRE,"Uzun",BİLDİRİM,"Bildirimli",İL,$B$10)+SUMIFS(SANAYIAG2,KAYNAK,A29,SEBEP,B29,SÜRE,"Uzun",BİLDİRİM,"Bildirimli",İL,$B$10)+SUMIFS(SANAYIOG2,KAYNAK,A29,SEBEP,B29,SÜRE,"Uzun",BİLDİRİM,"Bildirimli",İL,$B$10))/VLOOKUP($B$10,ABONE2,15,FALSE)</f>
        <v>0.63168540470039136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(SUMIFS(MESKENAG2,KAYNAK,A30,SEBEP,B30,SÜRE,"Uzun",BİLDİRİM,"Bildirimli",İL,$B$10)/VLOOKUP($B$10,ABONE2,3,FALSE))</f>
        <v>0</v>
      </c>
      <c r="D30" s="12">
        <f>(SUMIFS(MESKENOG2,KAYNAK,A30,SEBEP,B30,SÜRE,"Uzun",BİLDİRİM,"Bildirimli",İL,$B$10)/VLOOKUP($B$10,ABONE2,4,FALSE))</f>
        <v>0</v>
      </c>
      <c r="E30" s="12">
        <f>(SUMIFS(MESKENAG2,KAYNAK,A30,SEBEP,B30,SÜRE,"Uzun",BİLDİRİM,"Bildirimli",İL,$B$10)+SUMIFS(MESKENOG2,KAYNAK,A30,SEBEP,B30,SÜRE,"Uzun",BİLDİRİM,"Bildirimli",İL,$B$10))/VLOOKUP($B$10,ABONE2,5,FALSE)</f>
        <v>0</v>
      </c>
      <c r="F30" s="12">
        <f>(SUMIFS(TARIMSALAG2,KAYNAK,A30,SEBEP,B30,SÜRE,"Uzun",BİLDİRİM,"Bildirimli",İL,$B$10)/VLOOKUP($B$10,ABONE2,6,FALSE))</f>
        <v>0</v>
      </c>
      <c r="G30" s="12">
        <f>(SUMIFS(TARIMSALOG2,KAYNAK,A30,SEBEP,B30,SÜRE,"Uzun",BİLDİRİM,"Bildirimli",İL,$B$10)/VLOOKUP($B$10,ABONE2,7,FALSE))</f>
        <v>0</v>
      </c>
      <c r="H30" s="12">
        <f>(SUMIFS(TARIMSALAG2,KAYNAK,A30,SEBEP,B30,SÜRE,"Uzun",BİLDİRİM,"Bildirimli",İL,$B$10)+SUMIFS(TARIMSALOG2,KAYNAK,A30,SEBEP,B30,SÜRE,"Uzun",BİLDİRİM,"Bildirimli",İL,$B$10))/VLOOKUP($B$10,ABONE2,8,FALSE)</f>
        <v>0</v>
      </c>
      <c r="I30" s="12">
        <f>(SUMIFS(TICARETHANEAG2,KAYNAK,A30,SEBEP,B30,SÜRE,"Uzun",BİLDİRİM,"Bildirimli",İL,$B$10)/VLOOKUP($B$10,ABONE2,9,FALSE))</f>
        <v>0</v>
      </c>
      <c r="J30" s="12">
        <f>(SUMIFS(TICARETHANEOG2,KAYNAK,A30,SEBEP,B30,SÜRE,"Uzun",BİLDİRİM,"Bildirimli",İL,$B$10)/VLOOKUP($B$10,ABONE2,10,FALSE))</f>
        <v>0</v>
      </c>
      <c r="K30" s="12">
        <f>(SUMIFS(TICARETHANEAG2,KAYNAK,A30,SEBEP,B30,SÜRE,"Uzun",BİLDİRİM,"Bildirimli",İL,$B$10)+SUMIFS(TICARETHANEOG2,KAYNAK,A30,SEBEP,B30,SÜRE,"Uzun",BİLDİRİM,"Bildirimli",İL,$B$10))/VLOOKUP($B$10,ABONE2,11,FALSE)</f>
        <v>0</v>
      </c>
      <c r="L30" s="12">
        <f>(SUMIFS(SANAYIAG2,KAYNAK,A30,SEBEP,B30,SÜRE,"Uzun",BİLDİRİM,"Bildirimli",İL,$B$10)/VLOOKUP($B$10,ABONE2,12,FALSE))</f>
        <v>0</v>
      </c>
      <c r="M30" s="12">
        <f>(SUMIFS(SANAYIOG2,KAYNAK,A30,SEBEP,B30,SÜRE,"Uzun",BİLDİRİM,"Bildirimli",İL,$B$10)/VLOOKUP($B$10,ABONE2,13,FALSE))</f>
        <v>0</v>
      </c>
      <c r="N30" s="12">
        <f>(SUMIFS(SANAYIAG2,KAYNAK,A30,SEBEP,B30,SÜRE,"Uzun",BİLDİRİM,"Bildirimli",İL,$B$10)+SUMIFS(SANAYIOG2,KAYNAK,A30,SEBEP,B30,SÜRE,"Uzun",BİLDİRİM,"Bildirimli",İL,$B$10))/VLOOKUP($B$10,ABONE2,14,FALSE)</f>
        <v>0</v>
      </c>
      <c r="O30" s="17">
        <f>(SUMIFS(MESKENAG2,KAYNAK,A30,SEBEP,B30,SÜRE,"Uzun",BİLDİRİM,"Bildirimli",İL,$B$10)+SUMIFS(MESKENOG2,KAYNAK,A30,SEBEP,B30,SÜRE,"Uzun",BİLDİRİM,"Bildirimli",İL,$B$10)+SUMIFS(TARIMSALAG2,KAYNAK,A30,SEBEP,B30,SÜRE,"Uzun",BİLDİRİM,"Bildirimli",İL,$B$10)+SUMIFS(TARIMSALOG2,KAYNAK,A30,SEBEP,B30,SÜRE,"Uzun",BİLDİRİM,"Bildirimli",İL,$B$10)+SUMIFS(TICARETHANEAG2,KAYNAK,A30,SEBEP,B30,SÜRE,"Uzun",BİLDİRİM,"Bildirimli",İL,$B$10)+SUMIFS(TICARETHANEOG2,KAYNAK,A30,SEBEP,B30,SÜRE,"Uzun",BİLDİRİM,"Bildirimli",İL,$B$10)+SUMIFS(SANAYIAG2,KAYNAK,A30,SEBEP,B30,SÜRE,"Uzun",BİLDİRİM,"Bildirimli",İL,$B$10)+SUMIFS(SANAYIOG2,KAYNAK,A30,SEBEP,B30,SÜRE,"Uzun",BİLDİRİM,"Bildirimli",İL,$B$10))/VLOOKUP($B$10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(SUMIFS(MESKENAG2,KAYNAK,A31,SEBEP,B31,SÜRE,"Uzun",BİLDİRİM,"Bildirimli",İL,$B$10)/VLOOKUP($B$10,ABONE2,3,FALSE))</f>
        <v>3.5747160411706544E-2</v>
      </c>
      <c r="D31" s="12">
        <f>(SUMIFS(MESKENOG2,KAYNAK,A31,SEBEP,B31,SÜRE,"Uzun",BİLDİRİM,"Bildirimli",İL,$B$10)/VLOOKUP($B$10,ABONE2,4,FALSE))</f>
        <v>0</v>
      </c>
      <c r="E31" s="12">
        <f>(SUMIFS(MESKENAG2,KAYNAK,A31,SEBEP,B31,SÜRE,"Uzun",BİLDİRİM,"Bildirimli",İL,$B$10)+SUMIFS(MESKENOG2,KAYNAK,A31,SEBEP,B31,SÜRE,"Uzun",BİLDİRİM,"Bildirimli",İL,$B$10))/VLOOKUP($B$10,ABONE2,5,FALSE)</f>
        <v>3.5717503004790881E-2</v>
      </c>
      <c r="F31" s="12">
        <f>(SUMIFS(TARIMSALAG2,KAYNAK,A31,SEBEP,B31,SÜRE,"Uzun",BİLDİRİM,"Bildirimli",İL,$B$10)/VLOOKUP($B$10,ABONE2,6,FALSE))</f>
        <v>0.197382026341311</v>
      </c>
      <c r="G31" s="12">
        <f>(SUMIFS(TARIMSALOG2,KAYNAK,A31,SEBEP,B31,SÜRE,"Uzun",BİLDİRİM,"Bildirimli",İL,$B$10)/VLOOKUP($B$10,ABONE2,7,FALSE))</f>
        <v>0</v>
      </c>
      <c r="H31" s="12">
        <f>(SUMIFS(TARIMSALAG2,KAYNAK,A31,SEBEP,B31,SÜRE,"Uzun",BİLDİRİM,"Bildirimli",İL,$B$10)+SUMIFS(TARIMSALOG2,KAYNAK,A31,SEBEP,B31,SÜRE,"Uzun",BİLDİRİM,"Bildirimli",İL,$B$10))/VLOOKUP($B$10,ABONE2,8,FALSE)</f>
        <v>0.17296705808531287</v>
      </c>
      <c r="I31" s="12">
        <f>(SUMIFS(TICARETHANEAG2,KAYNAK,A31,SEBEP,B31,SÜRE,"Uzun",BİLDİRİM,"Bildirimli",İL,$B$10)/VLOOKUP($B$10,ABONE2,9,FALSE))</f>
        <v>0.109287601395235</v>
      </c>
      <c r="J31" s="12">
        <f>(SUMIFS(TICARETHANEOG2,KAYNAK,A31,SEBEP,B31,SÜRE,"Uzun",BİLDİRİM,"Bildirimli",İL,$B$10)/VLOOKUP($B$10,ABONE2,10,FALSE))</f>
        <v>0</v>
      </c>
      <c r="K31" s="12">
        <f>(SUMIFS(TICARETHANEAG2,KAYNAK,A31,SEBEP,B31,SÜRE,"Uzun",BİLDİRİM,"Bildirimli",İL,$B$10)+SUMIFS(TICARETHANEOG2,KAYNAK,A31,SEBEP,B31,SÜRE,"Uzun",BİLDİRİM,"Bildirimli",İL,$B$10))/VLOOKUP($B$10,ABONE2,11,FALSE)</f>
        <v>0.10681480471010708</v>
      </c>
      <c r="L31" s="12">
        <f>(SUMIFS(SANAYIAG2,KAYNAK,A31,SEBEP,B31,SÜRE,"Uzun",BİLDİRİM,"Bildirimli",İL,$B$10)/VLOOKUP($B$10,ABONE2,12,FALSE))</f>
        <v>3.5147011015819811</v>
      </c>
      <c r="M31" s="12">
        <f>(SUMIFS(SANAYIOG2,KAYNAK,A31,SEBEP,B31,SÜRE,"Uzun",BİLDİRİM,"Bildirimli",İL,$B$10)/VLOOKUP($B$10,ABONE2,13,FALSE))</f>
        <v>0</v>
      </c>
      <c r="N31" s="12">
        <f>(SUMIFS(SANAYIAG2,KAYNAK,A31,SEBEP,B31,SÜRE,"Uzun",BİLDİRİM,"Bildirimli",İL,$B$10)+SUMIFS(SANAYIOG2,KAYNAK,A31,SEBEP,B31,SÜRE,"Uzun",BİLDİRİM,"Bildirimli",İL,$B$10))/VLOOKUP($B$10,ABONE2,14,FALSE)</f>
        <v>1.8774243000633339</v>
      </c>
      <c r="O31" s="17">
        <f>(SUMIFS(MESKENAG2,KAYNAK,A31,SEBEP,B31,SÜRE,"Uzun",BİLDİRİM,"Bildirimli",İL,$B$10)+SUMIFS(MESKENOG2,KAYNAK,A31,SEBEP,B31,SÜRE,"Uzun",BİLDİRİM,"Bildirimli",İL,$B$10)+SUMIFS(TARIMSALAG2,KAYNAK,A31,SEBEP,B31,SÜRE,"Uzun",BİLDİRİM,"Bildirimli",İL,$B$10)+SUMIFS(TARIMSALOG2,KAYNAK,A31,SEBEP,B31,SÜRE,"Uzun",BİLDİRİM,"Bildirimli",İL,$B$10)+SUMIFS(TICARETHANEAG2,KAYNAK,A31,SEBEP,B31,SÜRE,"Uzun",BİLDİRİM,"Bildirimli",İL,$B$10)+SUMIFS(TICARETHANEOG2,KAYNAK,A31,SEBEP,B31,SÜRE,"Uzun",BİLDİRİM,"Bildirimli",İL,$B$10)+SUMIFS(SANAYIAG2,KAYNAK,A31,SEBEP,B31,SÜRE,"Uzun",BİLDİRİM,"Bildirimli",İL,$B$10)+SUMIFS(SANAYIOG2,KAYNAK,A31,SEBEP,B31,SÜRE,"Uzun",BİLDİRİM,"Bildirimli",İL,$B$10))/VLOOKUP($B$10,ABONE2,15,FALSE)</f>
        <v>5.2436340266377432E-2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(SUMIFS(MESKENAG2,KAYNAK,A32,SEBEP,B32,SÜRE,"Uzun",BİLDİRİM,"Bildirimli",İL,$B$10)/VLOOKUP($B$10,ABONE2,3,FALSE))</f>
        <v>0</v>
      </c>
      <c r="D32" s="12">
        <f>(SUMIFS(MESKENOG2,KAYNAK,A32,SEBEP,B32,SÜRE,"Uzun",BİLDİRİM,"Bildirimli",İL,$B$10)/VLOOKUP($B$10,ABONE2,4,FALSE))</f>
        <v>0</v>
      </c>
      <c r="E32" s="12">
        <f>(SUMIFS(MESKENAG2,KAYNAK,A32,SEBEP,B32,SÜRE,"Uzun",BİLDİRİM,"Bildirimli",İL,$B$10)+SUMIFS(MESKENOG2,KAYNAK,A32,SEBEP,B32,SÜRE,"Uzun",BİLDİRİM,"Bildirimli",İL,$B$10))/VLOOKUP($B$10,ABONE2,5,FALSE)</f>
        <v>0</v>
      </c>
      <c r="F32" s="12">
        <f>(SUMIFS(TARIMSALAG2,KAYNAK,A32,SEBEP,B32,SÜRE,"Uzun",BİLDİRİM,"Bildirimli",İL,$B$10)/VLOOKUP($B$10,ABONE2,6,FALSE))</f>
        <v>0</v>
      </c>
      <c r="G32" s="12">
        <f>(SUMIFS(TARIMSALOG2,KAYNAK,A32,SEBEP,B32,SÜRE,"Uzun",BİLDİRİM,"Bildirimli",İL,$B$10)/VLOOKUP($B$10,ABONE2,7,FALSE))</f>
        <v>0</v>
      </c>
      <c r="H32" s="12">
        <f>(SUMIFS(TARIMSALAG2,KAYNAK,A32,SEBEP,B32,SÜRE,"Uzun",BİLDİRİM,"Bildirimli",İL,$B$10)+SUMIFS(TARIMSALOG2,KAYNAK,A32,SEBEP,B32,SÜRE,"Uzun",BİLDİRİM,"Bildirimli",İL,$B$10))/VLOOKUP($B$10,ABONE2,8,FALSE)</f>
        <v>0</v>
      </c>
      <c r="I32" s="12">
        <f>(SUMIFS(TICARETHANEAG2,KAYNAK,A32,SEBEP,B32,SÜRE,"Uzun",BİLDİRİM,"Bildirimli",İL,$B$10)/VLOOKUP($B$10,ABONE2,9,FALSE))</f>
        <v>0</v>
      </c>
      <c r="J32" s="12">
        <f>(SUMIFS(TICARETHANEOG2,KAYNAK,A32,SEBEP,B32,SÜRE,"Uzun",BİLDİRİM,"Bildirimli",İL,$B$10)/VLOOKUP($B$10,ABONE2,10,FALSE))</f>
        <v>0</v>
      </c>
      <c r="K32" s="12">
        <f>(SUMIFS(TICARETHANEAG2,KAYNAK,A32,SEBEP,B32,SÜRE,"Uzun",BİLDİRİM,"Bildirimli",İL,$B$10)+SUMIFS(TICARETHANEOG2,KAYNAK,A32,SEBEP,B32,SÜRE,"Uzun",BİLDİRİM,"Bildirimli",İL,$B$10))/VLOOKUP($B$10,ABONE2,11,FALSE)</f>
        <v>0</v>
      </c>
      <c r="L32" s="12">
        <f>(SUMIFS(SANAYIAG2,KAYNAK,A32,SEBEP,B32,SÜRE,"Uzun",BİLDİRİM,"Bildirimli",İL,$B$10)/VLOOKUP($B$10,ABONE2,12,FALSE))</f>
        <v>0</v>
      </c>
      <c r="M32" s="12">
        <f>(SUMIFS(SANAYIOG2,KAYNAK,A32,SEBEP,B32,SÜRE,"Uzun",BİLDİRİM,"Bildirimli",İL,$B$10)/VLOOKUP($B$10,ABONE2,13,FALSE))</f>
        <v>0</v>
      </c>
      <c r="N32" s="12">
        <f>(SUMIFS(SANAYIAG2,KAYNAK,A32,SEBEP,B32,SÜRE,"Uzun",BİLDİRİM,"Bildirimli",İL,$B$10)+SUMIFS(SANAYIOG2,KAYNAK,A32,SEBEP,B32,SÜRE,"Uzun",BİLDİRİM,"Bildirimli",İL,$B$10))/VLOOKUP($B$10,ABONE2,14,FALSE)</f>
        <v>0</v>
      </c>
      <c r="O32" s="17">
        <f>(SUMIFS(MESKENAG2,KAYNAK,A32,SEBEP,B32,SÜRE,"Uzun",BİLDİRİM,"Bildirimli",İL,$B$10)+SUMIFS(MESKENOG2,KAYNAK,A32,SEBEP,B32,SÜRE,"Uzun",BİLDİRİM,"Bildirimli",İL,$B$10)+SUMIFS(TARIMSALAG2,KAYNAK,A32,SEBEP,B32,SÜRE,"Uzun",BİLDİRİM,"Bildirimli",İL,$B$10)+SUMIFS(TARIMSALOG2,KAYNAK,A32,SEBEP,B32,SÜRE,"Uzun",BİLDİRİM,"Bildirimli",İL,$B$10)+SUMIFS(TICARETHANEAG2,KAYNAK,A32,SEBEP,B32,SÜRE,"Uzun",BİLDİRİM,"Bildirimli",İL,$B$10)+SUMIFS(TICARETHANEOG2,KAYNAK,A32,SEBEP,B32,SÜRE,"Uzun",BİLDİRİM,"Bildirimli",İL,$B$10)+SUMIFS(SANAYIAG2,KAYNAK,A32,SEBEP,B32,SÜRE,"Uzun",BİLDİRİM,"Bildirimli",İL,$B$10)+SUMIFS(SANAYIOG2,KAYNAK,A32,SEBEP,B32,SÜRE,"Uzun",BİLDİRİM,"Bildirimli",İL,$B$10)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0.26616223214646656</v>
      </c>
      <c r="D33" s="12">
        <f t="shared" ref="D33:O33" si="14">SUM(D28:D32)</f>
        <v>12.189890154909792</v>
      </c>
      <c r="E33" s="12">
        <f t="shared" si="14"/>
        <v>0.27605467806061085</v>
      </c>
      <c r="F33" s="12">
        <f t="shared" si="14"/>
        <v>3.2270767058761756</v>
      </c>
      <c r="G33" s="12">
        <f t="shared" si="14"/>
        <v>14.839980998435644</v>
      </c>
      <c r="H33" s="12">
        <f t="shared" si="14"/>
        <v>4.6635230476140421</v>
      </c>
      <c r="I33" s="12">
        <f t="shared" si="14"/>
        <v>0.96027464842697341</v>
      </c>
      <c r="J33" s="12">
        <f t="shared" si="14"/>
        <v>21.927908927052265</v>
      </c>
      <c r="K33" s="12">
        <f t="shared" si="14"/>
        <v>1.43469897357663</v>
      </c>
      <c r="L33" s="12">
        <f t="shared" si="14"/>
        <v>13.750353395702787</v>
      </c>
      <c r="M33" s="12">
        <f t="shared" si="14"/>
        <v>235.54187037140451</v>
      </c>
      <c r="N33" s="12">
        <f t="shared" si="14"/>
        <v>117.06898420459221</v>
      </c>
      <c r="O33" s="12">
        <f t="shared" si="14"/>
        <v>0.69787700476769832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VLOOKUP($B$10,ABONE2,3,FALSE)</f>
        <v>2278605</v>
      </c>
      <c r="D37" s="16">
        <f>VLOOKUP($B$10,ABONE2,4,FALSE)</f>
        <v>1892</v>
      </c>
      <c r="E37" s="16">
        <f>VLOOKUP($B$10,ABONE2,5,FALSE)</f>
        <v>2280497</v>
      </c>
      <c r="F37" s="16">
        <f>VLOOKUP($B$10,ABONE2,6,FALSE)</f>
        <v>48394</v>
      </c>
      <c r="G37" s="16">
        <f>VLOOKUP($B$10,ABONE2,7,FALSE)</f>
        <v>6831</v>
      </c>
      <c r="H37" s="16">
        <f>VLOOKUP($B$10,ABONE2,8,FALSE)</f>
        <v>55225</v>
      </c>
      <c r="I37" s="16">
        <f>VLOOKUP($B$10,ABONE2,9,FALSE)</f>
        <v>452348</v>
      </c>
      <c r="J37" s="16">
        <f>VLOOKUP($B$10,ABONE2,10,FALSE)</f>
        <v>10472</v>
      </c>
      <c r="K37" s="16">
        <f>VLOOKUP($B$10,ABONE2,11,FALSE)</f>
        <v>462820</v>
      </c>
      <c r="L37" s="21">
        <f>VLOOKUP($B$10,ABONE2,12,FALSE)</f>
        <v>1845</v>
      </c>
      <c r="M37" s="21">
        <f>VLOOKUP($B$10,ABONE2,13,FALSE)</f>
        <v>1609</v>
      </c>
      <c r="N37" s="21">
        <f>VLOOKUP($B$10,ABONE2,14,FALSE)</f>
        <v>3454</v>
      </c>
      <c r="O37" s="21">
        <f>VLOOKUP($B$10,ABONE2,15,FALSE)</f>
        <v>2801996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VLOOKUP($B$10,TUKETIM,3,FALSE)</f>
        <v>506709.05007193878</v>
      </c>
      <c r="D38" s="16">
        <f>VLOOKUP($B$10,TUKETIM,4,FALSE)</f>
        <v>6280.0341515436385</v>
      </c>
      <c r="E38" s="16">
        <f>VLOOKUP($B$10,TUKETIM,5,FALSE)</f>
        <v>512989.08422348241</v>
      </c>
      <c r="F38" s="16">
        <f>VLOOKUP($B$10,TUKETIM,6,FALSE)</f>
        <v>32975.483576707884</v>
      </c>
      <c r="G38" s="16">
        <f>VLOOKUP($B$10,TUKETIM,7,FALSE)</f>
        <v>24892.519995150305</v>
      </c>
      <c r="H38" s="16">
        <f>VLOOKUP($B$10,TUKETIM,8,FALSE)</f>
        <v>57868.003571858193</v>
      </c>
      <c r="I38" s="16">
        <f>VLOOKUP($B$10,TUKETIM,9,FALSE)</f>
        <v>279648.53157749481</v>
      </c>
      <c r="J38" s="16">
        <f>VLOOKUP($B$10,TUKETIM,10,FALSE)</f>
        <v>239107.21192181559</v>
      </c>
      <c r="K38" s="16">
        <f>VLOOKUP($B$10,TUKETIM,11,FALSE)</f>
        <v>518755.7434993104</v>
      </c>
      <c r="L38" s="21">
        <f>VLOOKUP($B$10,TUKETIM,12,FALSE)</f>
        <v>21077.789076206231</v>
      </c>
      <c r="M38" s="21">
        <f>VLOOKUP($B$10,TUKETIM,13,FALSE)</f>
        <v>297136.98490167881</v>
      </c>
      <c r="N38" s="21">
        <f>VLOOKUP($B$10,TUKETIM,14,FALSE)</f>
        <v>318214.77397788502</v>
      </c>
      <c r="O38" s="21">
        <f>VLOOKUP($B$10,TUKETIM,15,FALSE)</f>
        <v>1407827.6052725359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VLOOKUP($B$10,ANLASMA,3,FALSE)</f>
        <v>11948322.594000474</v>
      </c>
      <c r="D39" s="16">
        <f>VLOOKUP($B$10,ANLASMA,4,FALSE)</f>
        <v>116789.739</v>
      </c>
      <c r="E39" s="16">
        <f>VLOOKUP($B$10,ANLASMA,5,FALSE)</f>
        <v>12065112.333000474</v>
      </c>
      <c r="F39" s="16">
        <f>VLOOKUP($B$10,ANLASMA,6,FALSE)</f>
        <v>308582.28199999925</v>
      </c>
      <c r="G39" s="16">
        <f>VLOOKUP($B$10,ANLASMA,7,FALSE)</f>
        <v>242380.64399999991</v>
      </c>
      <c r="H39" s="16">
        <f>VLOOKUP($B$10,ANLASMA,8,FALSE)</f>
        <v>550962.92599999916</v>
      </c>
      <c r="I39" s="16">
        <f>VLOOKUP($B$10,ANLASMA,9,FALSE)</f>
        <v>2999894.826000113</v>
      </c>
      <c r="J39" s="16">
        <f>VLOOKUP($B$10,ANLASMA,10,FALSE)</f>
        <v>3565181.5409999993</v>
      </c>
      <c r="K39" s="16">
        <f>VLOOKUP($B$10,ANLASMA,11,FALSE)</f>
        <v>6565076.3670001123</v>
      </c>
      <c r="L39" s="21">
        <f>VLOOKUP($B$10,ANLASMA,12,FALSE)</f>
        <v>79997.452999999994</v>
      </c>
      <c r="M39" s="21">
        <f>VLOOKUP($B$10,ANLASMA,13,FALSE)</f>
        <v>1376825.6430000002</v>
      </c>
      <c r="N39" s="21">
        <f>VLOOKUP($B$10,ANLASMA,14,FALSE)</f>
        <v>1456823.0960000001</v>
      </c>
      <c r="O39" s="21">
        <f>VLOOKUP($B$10,ANLASMA,15,FALSE)</f>
        <v>20637974.722000584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B7:C7"/>
    <mergeCell ref="B8:C8"/>
    <mergeCell ref="B9:C9"/>
    <mergeCell ref="B10:C10"/>
    <mergeCell ref="A13:B13"/>
    <mergeCell ref="C13:E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DD03F637-AFDB-4A0D-9130-1C3A500152F3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D3BEE4-8993-4CFD-95C0-39073E3EA8DB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107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0.10240513178445335</v>
      </c>
      <c r="D17" s="12">
        <f t="shared" si="1"/>
        <v>1.3159234424736876</v>
      </c>
      <c r="E17" s="12">
        <f t="shared" si="2"/>
        <v>0.10581906952903568</v>
      </c>
      <c r="F17" s="12">
        <f t="shared" si="3"/>
        <v>0.62080410303536593</v>
      </c>
      <c r="G17" s="12">
        <f t="shared" si="4"/>
        <v>3.818019533914625</v>
      </c>
      <c r="H17" s="12">
        <f t="shared" si="5"/>
        <v>1.4226057853105551</v>
      </c>
      <c r="I17" s="12">
        <f t="shared" si="6"/>
        <v>0.32186275378492513</v>
      </c>
      <c r="J17" s="12">
        <f t="shared" si="7"/>
        <v>3.2469127419260091</v>
      </c>
      <c r="K17" s="12">
        <f t="shared" si="8"/>
        <v>0.41936442005629454</v>
      </c>
      <c r="L17" s="12">
        <f t="shared" si="9"/>
        <v>3.1356276395478386</v>
      </c>
      <c r="M17" s="12">
        <f t="shared" si="10"/>
        <v>21.443341601632323</v>
      </c>
      <c r="N17" s="12">
        <f t="shared" si="11"/>
        <v>7.4946071543298585</v>
      </c>
      <c r="O17" s="17">
        <f t="shared" si="12"/>
        <v>0.17902820115856394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5.3058500579427105E-3</v>
      </c>
      <c r="D18" s="12">
        <f t="shared" si="1"/>
        <v>0</v>
      </c>
      <c r="E18" s="12">
        <f t="shared" si="2"/>
        <v>5.2909233431001328E-3</v>
      </c>
      <c r="F18" s="12">
        <f t="shared" si="3"/>
        <v>4.153329494972941E-3</v>
      </c>
      <c r="G18" s="12">
        <f t="shared" si="4"/>
        <v>0</v>
      </c>
      <c r="H18" s="12">
        <f t="shared" si="5"/>
        <v>3.1117523325617578E-3</v>
      </c>
      <c r="I18" s="12">
        <f t="shared" si="6"/>
        <v>3.2740117841226837E-2</v>
      </c>
      <c r="J18" s="12">
        <f t="shared" si="7"/>
        <v>0</v>
      </c>
      <c r="K18" s="12">
        <f t="shared" si="8"/>
        <v>3.1648780579852605E-2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8.7334373025580066E-3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1.4459167456727092E-2</v>
      </c>
      <c r="D21" s="12">
        <f t="shared" si="1"/>
        <v>0</v>
      </c>
      <c r="E21" s="12">
        <f t="shared" si="2"/>
        <v>1.4418490116219786E-2</v>
      </c>
      <c r="F21" s="12">
        <f t="shared" si="3"/>
        <v>1.7585956332005163E-2</v>
      </c>
      <c r="G21" s="12">
        <f t="shared" si="4"/>
        <v>0</v>
      </c>
      <c r="H21" s="12">
        <f t="shared" si="5"/>
        <v>1.3175728220619493E-2</v>
      </c>
      <c r="I21" s="12">
        <f t="shared" si="6"/>
        <v>4.6952185109279856E-2</v>
      </c>
      <c r="J21" s="12">
        <f t="shared" si="7"/>
        <v>0</v>
      </c>
      <c r="K21" s="12">
        <f t="shared" si="8"/>
        <v>4.538711227230386E-2</v>
      </c>
      <c r="L21" s="12">
        <f t="shared" si="9"/>
        <v>0.37502212267570523</v>
      </c>
      <c r="M21" s="12">
        <f t="shared" si="10"/>
        <v>0</v>
      </c>
      <c r="N21" s="12">
        <f t="shared" si="11"/>
        <v>0.28573114108625158</v>
      </c>
      <c r="O21" s="17">
        <f t="shared" si="12"/>
        <v>1.8675054872195621E-2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9.8187128006840046E-5</v>
      </c>
      <c r="D22" s="12">
        <f t="shared" si="1"/>
        <v>0</v>
      </c>
      <c r="E22" s="12">
        <f t="shared" si="2"/>
        <v>9.7910902473708776E-5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8.2890259109821667E-5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0.12226833642712999</v>
      </c>
      <c r="D25" s="12">
        <f t="shared" ref="D25:O25" si="13">SUM(D15:D24)</f>
        <v>1.3159234424736876</v>
      </c>
      <c r="E25" s="12">
        <f t="shared" si="13"/>
        <v>0.1256263938908293</v>
      </c>
      <c r="F25" s="12">
        <f t="shared" si="13"/>
        <v>0.64254338886234408</v>
      </c>
      <c r="G25" s="12">
        <f t="shared" si="13"/>
        <v>3.818019533914625</v>
      </c>
      <c r="H25" s="12">
        <f t="shared" si="13"/>
        <v>1.4388932658637363</v>
      </c>
      <c r="I25" s="12">
        <f t="shared" si="13"/>
        <v>0.40155505673543179</v>
      </c>
      <c r="J25" s="12">
        <f t="shared" si="13"/>
        <v>3.2469127419260091</v>
      </c>
      <c r="K25" s="12">
        <f t="shared" si="13"/>
        <v>0.49640031290845099</v>
      </c>
      <c r="L25" s="12">
        <f t="shared" si="13"/>
        <v>3.5106497622235437</v>
      </c>
      <c r="M25" s="12">
        <f t="shared" si="13"/>
        <v>21.443341601632323</v>
      </c>
      <c r="N25" s="12">
        <f t="shared" si="13"/>
        <v>7.7803382954161098</v>
      </c>
      <c r="O25" s="12">
        <f t="shared" si="13"/>
        <v>0.20651958359242739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0.21242122279953682</v>
      </c>
      <c r="D29" s="12">
        <f>(SUMIFS(MESKENOG2,KAYNAK,A29,SEBEP,B29,SÜRE,"Uzun",BİLDİRİM,"Bildirimli",İL,$B$10,İLÇE,$B$11)/VLOOKUP($B$11,ABONE2,4,FALSE))</f>
        <v>5.2483554298311033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0.22658859523815597</v>
      </c>
      <c r="F29" s="12">
        <f>(SUMIFS(TARIMSALAG2,KAYNAK,A29,SEBEP,B29,SÜRE,"Uzun",BİLDİRİM,"Bildirimli",İL,$B$10,İLÇE,$B$11)/VLOOKUP($B$11,ABONE2,6,FALSE))</f>
        <v>1.5757145604431255</v>
      </c>
      <c r="G29" s="12">
        <f>(SUMIFS(TARIMSALOG2,KAYNAK,A29,SEBEP,B29,SÜRE,"Uzun",BİLDİRİM,"Bildirimli",İL,$B$10,İLÇE,$B$11)/VLOOKUP($B$11,ABONE2,7,FALSE))</f>
        <v>21.834934350630597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6.6563470234510778</v>
      </c>
      <c r="I29" s="12">
        <f>(SUMIFS(TICARETHANEAG2,KAYNAK,A29,SEBEP,B29,SÜRE,"Uzun",BİLDİRİM,"Bildirimli",İL,$B$10,İLÇE,$B$11)/VLOOKUP($B$11,ABONE2,9,FALSE))</f>
        <v>0.84567134646361286</v>
      </c>
      <c r="J29" s="12">
        <f>(SUMIFS(TICARETHANEOG2,KAYNAK,A29,SEBEP,B29,SÜRE,"Uzun",BİLDİRİM,"Bildirimli",İL,$B$10,İLÇE,$B$11)/VLOOKUP($B$11,ABONE2,10,FALSE))</f>
        <v>12.480072752348578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1.2334847266597784</v>
      </c>
      <c r="L29" s="12">
        <f>(SUMIFS(SANAYIAG2,KAYNAK,A29,SEBEP,B29,SÜRE,"Uzun",BİLDİRİM,"Bildirimli",İL,$B$10,İLÇE,$B$11)/VLOOKUP($B$11,ABONE2,12,FALSE))</f>
        <v>11.393560370265652</v>
      </c>
      <c r="M29" s="12">
        <f>(SUMIFS(SANAYIOG2,KAYNAK,A29,SEBEP,B29,SÜRE,"Uzun",BİLDİRİM,"Bildirimli",İL,$B$10,İLÇE,$B$11)/VLOOKUP($B$11,ABONE2,13,FALSE))</f>
        <v>2345.7180084319725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567.18509562305303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0.86868481186439395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3.3354847327282406E-3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3.3261011600822939E-3</v>
      </c>
      <c r="F31" s="12">
        <f>(SUMIFS(TARIMSALAG2,KAYNAK,A31,SEBEP,B31,SÜRE,"Uzun",BİLDİRİM,"Bildirimli",İL,$B$10,İLÇE,$B$11)/VLOOKUP($B$11,ABONE2,6,FALSE))</f>
        <v>2.9440830818374952E-3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2.2057622464704356E-3</v>
      </c>
      <c r="I31" s="12">
        <f>(SUMIFS(TICARETHANEAG2,KAYNAK,A31,SEBEP,B31,SÜRE,"Uzun",BİLDİRİM,"Bildirimli",İL,$B$10,İLÇE,$B$11)/VLOOKUP($B$11,ABONE2,9,FALSE))</f>
        <v>1.0481234064428045E-2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1.0131859595613777E-2</v>
      </c>
      <c r="L31" s="12">
        <f>(SUMIFS(SANAYIAG2,KAYNAK,A31,SEBEP,B31,SÜRE,"Uzun",BİLDİRİM,"Bildirimli",İL,$B$10,İLÇE,$B$11)/VLOOKUP($B$11,ABONE2,12,FALSE))</f>
        <v>0.51111518597077155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0.38942109407296882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4.4620307459137453E-3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0.21575670753226506</v>
      </c>
      <c r="D33" s="12">
        <f t="shared" ref="D33:O33" si="14">SUM(D28:D32)</f>
        <v>5.2483554298311033</v>
      </c>
      <c r="E33" s="12">
        <f t="shared" si="14"/>
        <v>0.22991469639823828</v>
      </c>
      <c r="F33" s="12">
        <f t="shared" si="14"/>
        <v>1.578658643524963</v>
      </c>
      <c r="G33" s="12">
        <f t="shared" si="14"/>
        <v>21.834934350630597</v>
      </c>
      <c r="H33" s="12">
        <f t="shared" si="14"/>
        <v>6.6585527856975482</v>
      </c>
      <c r="I33" s="12">
        <f t="shared" si="14"/>
        <v>0.85615258052804089</v>
      </c>
      <c r="J33" s="12">
        <f t="shared" si="14"/>
        <v>12.480072752348578</v>
      </c>
      <c r="K33" s="12">
        <f t="shared" si="14"/>
        <v>1.2436165862553921</v>
      </c>
      <c r="L33" s="12">
        <f t="shared" si="14"/>
        <v>11.904675556236423</v>
      </c>
      <c r="M33" s="12">
        <f t="shared" si="14"/>
        <v>2345.7180084319725</v>
      </c>
      <c r="N33" s="12">
        <f t="shared" si="14"/>
        <v>567.57451671712602</v>
      </c>
      <c r="O33" s="12">
        <f t="shared" si="14"/>
        <v>0.87314684261030773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53169</v>
      </c>
      <c r="D37" s="16">
        <f>VLOOKUP($B$11,ABONE2,4,FALSE)</f>
        <v>150</v>
      </c>
      <c r="E37" s="16">
        <f>VLOOKUP($B$11,ABONE2,5,FALSE)</f>
        <v>53319</v>
      </c>
      <c r="F37" s="16">
        <f>VLOOKUP($B$11,ABONE2,6,FALSE)</f>
        <v>959</v>
      </c>
      <c r="G37" s="16">
        <f>VLOOKUP($B$11,ABONE2,7,FALSE)</f>
        <v>321</v>
      </c>
      <c r="H37" s="16">
        <f>VLOOKUP($B$11,ABONE2,8,FALSE)</f>
        <v>1280</v>
      </c>
      <c r="I37" s="16">
        <f>VLOOKUP($B$11,ABONE2,9,FALSE)</f>
        <v>8062</v>
      </c>
      <c r="J37" s="16">
        <f>VLOOKUP($B$11,ABONE2,10,FALSE)</f>
        <v>278</v>
      </c>
      <c r="K37" s="16">
        <f>VLOOKUP($B$11,ABONE2,11,FALSE)</f>
        <v>8340</v>
      </c>
      <c r="L37" s="21">
        <f>VLOOKUP($B$11,ABONE2,12,FALSE)</f>
        <v>32</v>
      </c>
      <c r="M37" s="21">
        <f>VLOOKUP($B$11,ABONE2,13,FALSE)</f>
        <v>10</v>
      </c>
      <c r="N37" s="21">
        <f>VLOOKUP($B$11,ABONE2,14,FALSE)</f>
        <v>42</v>
      </c>
      <c r="O37" s="21">
        <f>VLOOKUP($B$11,ABONE2,15,FALSE)</f>
        <v>62981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8833.0020663099604</v>
      </c>
      <c r="D38" s="16">
        <f>VLOOKUP($B$11,TUKETIM,4,FALSE)</f>
        <v>278.89325946450811</v>
      </c>
      <c r="E38" s="16">
        <f>VLOOKUP($B$11,TUKETIM,5,FALSE)</f>
        <v>9111.8953257744688</v>
      </c>
      <c r="F38" s="16">
        <f>VLOOKUP($B$11,TUKETIM,6,FALSE)</f>
        <v>539.75393127883922</v>
      </c>
      <c r="G38" s="16">
        <f>VLOOKUP($B$11,TUKETIM,7,FALSE)</f>
        <v>1902.4002726166118</v>
      </c>
      <c r="H38" s="16">
        <f>VLOOKUP($B$11,TUKETIM,8,FALSE)</f>
        <v>2442.1542038954512</v>
      </c>
      <c r="I38" s="16">
        <f>VLOOKUP($B$11,TUKETIM,9,FALSE)</f>
        <v>3430.6861028637277</v>
      </c>
      <c r="J38" s="16">
        <f>VLOOKUP($B$11,TUKETIM,10,FALSE)</f>
        <v>1628.5094932208915</v>
      </c>
      <c r="K38" s="16">
        <f>VLOOKUP($B$11,TUKETIM,11,FALSE)</f>
        <v>5059.195596084619</v>
      </c>
      <c r="L38" s="21">
        <f>VLOOKUP($B$11,TUKETIM,12,FALSE)</f>
        <v>106.2835</v>
      </c>
      <c r="M38" s="21">
        <f>VLOOKUP($B$11,TUKETIM,13,FALSE)</f>
        <v>4560.2884999999997</v>
      </c>
      <c r="N38" s="21">
        <f>VLOOKUP($B$11,TUKETIM,14,FALSE)</f>
        <v>4666.5720000000001</v>
      </c>
      <c r="O38" s="21">
        <f>VLOOKUP($B$11,TUKETIM,15,FALSE)</f>
        <v>21279.81712575454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289384.25499998394</v>
      </c>
      <c r="D39" s="16">
        <f>VLOOKUP($B$11,ANLASMA,4,FALSE)</f>
        <v>17115.3</v>
      </c>
      <c r="E39" s="16">
        <f>VLOOKUP($B$11,ANLASMA,5,FALSE)</f>
        <v>306499.55499998393</v>
      </c>
      <c r="F39" s="16">
        <f>VLOOKUP($B$11,ANLASMA,6,FALSE)</f>
        <v>8464.0500000000284</v>
      </c>
      <c r="G39" s="16">
        <f>VLOOKUP($B$11,ANLASMA,7,FALSE)</f>
        <v>14179.788</v>
      </c>
      <c r="H39" s="16">
        <f>VLOOKUP($B$11,ANLASMA,8,FALSE)</f>
        <v>22643.838000000029</v>
      </c>
      <c r="I39" s="16">
        <f>VLOOKUP($B$11,ANLASMA,9,FALSE)</f>
        <v>46237.268999999797</v>
      </c>
      <c r="J39" s="16">
        <f>VLOOKUP($B$11,ANLASMA,10,FALSE)</f>
        <v>46431.509999999995</v>
      </c>
      <c r="K39" s="16">
        <f>VLOOKUP($B$11,ANLASMA,11,FALSE)</f>
        <v>92668.778999999791</v>
      </c>
      <c r="L39" s="21">
        <f>VLOOKUP($B$11,ANLASMA,12,FALSE)</f>
        <v>547.93200000000002</v>
      </c>
      <c r="M39" s="21">
        <f>VLOOKUP($B$11,ANLASMA,13,FALSE)</f>
        <v>11219.4</v>
      </c>
      <c r="N39" s="21">
        <f>VLOOKUP($B$11,ANLASMA,14,FALSE)</f>
        <v>11767.332</v>
      </c>
      <c r="O39" s="21">
        <f>VLOOKUP($B$11,ANLASMA,15,FALSE)</f>
        <v>433579.50399998378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C2369531-B04D-42D1-ADFF-E4199FAE9AA6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35B8EF-4544-4DF6-ADD5-85C51046143E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108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0.16968760658609053</v>
      </c>
      <c r="D17" s="12">
        <f t="shared" si="1"/>
        <v>1.3560438579628669</v>
      </c>
      <c r="E17" s="12">
        <f t="shared" si="2"/>
        <v>0.16974841730172827</v>
      </c>
      <c r="F17" s="12">
        <f t="shared" si="3"/>
        <v>1.2008756334324817</v>
      </c>
      <c r="G17" s="12">
        <f t="shared" si="4"/>
        <v>17.200450526277571</v>
      </c>
      <c r="H17" s="12">
        <f t="shared" si="5"/>
        <v>1.3115284311032853</v>
      </c>
      <c r="I17" s="12">
        <f t="shared" si="6"/>
        <v>0.64096946118775588</v>
      </c>
      <c r="J17" s="12">
        <f t="shared" si="7"/>
        <v>6.9283536471555456</v>
      </c>
      <c r="K17" s="12">
        <f t="shared" si="8"/>
        <v>0.80714382658811779</v>
      </c>
      <c r="L17" s="12">
        <f t="shared" si="9"/>
        <v>0</v>
      </c>
      <c r="M17" s="12">
        <f t="shared" si="10"/>
        <v>5.2464447942589532</v>
      </c>
      <c r="N17" s="12">
        <f t="shared" si="11"/>
        <v>4.1971558354071625</v>
      </c>
      <c r="O17" s="17">
        <f t="shared" si="12"/>
        <v>0.43509313206788641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1.2403874984075323E-2</v>
      </c>
      <c r="D18" s="12">
        <f t="shared" si="1"/>
        <v>0</v>
      </c>
      <c r="E18" s="12">
        <f t="shared" si="2"/>
        <v>1.2403239181369695E-2</v>
      </c>
      <c r="F18" s="12">
        <f t="shared" si="3"/>
        <v>1.1519322034199595E-2</v>
      </c>
      <c r="G18" s="12">
        <f t="shared" si="4"/>
        <v>0</v>
      </c>
      <c r="H18" s="12">
        <f t="shared" si="5"/>
        <v>1.1439654591852415E-2</v>
      </c>
      <c r="I18" s="12">
        <f t="shared" si="6"/>
        <v>6.4303261757759383E-2</v>
      </c>
      <c r="J18" s="12">
        <f t="shared" si="7"/>
        <v>0.5328857835519003</v>
      </c>
      <c r="K18" s="12">
        <f t="shared" si="8"/>
        <v>7.6687808477621869E-2</v>
      </c>
      <c r="L18" s="12">
        <f t="shared" si="9"/>
        <v>0</v>
      </c>
      <c r="M18" s="12">
        <f t="shared" si="10"/>
        <v>9.9191855649907268</v>
      </c>
      <c r="N18" s="12">
        <f t="shared" si="11"/>
        <v>7.9353484519925814</v>
      </c>
      <c r="O18" s="17">
        <f t="shared" si="12"/>
        <v>2.5677792116999946E-2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1.4193124160308873E-2</v>
      </c>
      <c r="D20" s="12">
        <f t="shared" si="1"/>
        <v>0.21658646583006669</v>
      </c>
      <c r="E20" s="12">
        <f t="shared" si="2"/>
        <v>1.4203498517870498E-2</v>
      </c>
      <c r="F20" s="12">
        <f t="shared" si="3"/>
        <v>7.641440658021105E-2</v>
      </c>
      <c r="G20" s="12">
        <f t="shared" si="4"/>
        <v>2.0077049116918184</v>
      </c>
      <c r="H20" s="12">
        <f t="shared" si="5"/>
        <v>8.9771180053062852E-2</v>
      </c>
      <c r="I20" s="12">
        <f t="shared" si="6"/>
        <v>4.839684152173953E-2</v>
      </c>
      <c r="J20" s="12">
        <f t="shared" si="7"/>
        <v>0.89885748936645316</v>
      </c>
      <c r="K20" s="12">
        <f t="shared" si="8"/>
        <v>7.0874354311396173E-2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3.4049672207057943E-2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2.1973776693250156E-2</v>
      </c>
      <c r="D21" s="12">
        <f t="shared" si="1"/>
        <v>0</v>
      </c>
      <c r="E21" s="12">
        <f t="shared" si="2"/>
        <v>2.1972650352756369E-2</v>
      </c>
      <c r="F21" s="12">
        <f t="shared" si="3"/>
        <v>0.16140794966769065</v>
      </c>
      <c r="G21" s="12">
        <f t="shared" si="4"/>
        <v>0</v>
      </c>
      <c r="H21" s="12">
        <f t="shared" si="5"/>
        <v>0.16029165493382086</v>
      </c>
      <c r="I21" s="12">
        <f t="shared" si="6"/>
        <v>0.10572883940921098</v>
      </c>
      <c r="J21" s="12">
        <f t="shared" si="7"/>
        <v>0</v>
      </c>
      <c r="K21" s="12">
        <f t="shared" si="8"/>
        <v>0.10293444633990341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5.4552175929903163E-2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0.21825838242372489</v>
      </c>
      <c r="D25" s="12">
        <f t="shared" ref="D25:O25" si="13">SUM(D15:D24)</f>
        <v>1.5726303237929335</v>
      </c>
      <c r="E25" s="12">
        <f t="shared" si="13"/>
        <v>0.21832780535372484</v>
      </c>
      <c r="F25" s="12">
        <f t="shared" si="13"/>
        <v>1.4502173117145829</v>
      </c>
      <c r="G25" s="12">
        <f t="shared" si="13"/>
        <v>19.208155437969388</v>
      </c>
      <c r="H25" s="12">
        <f t="shared" si="13"/>
        <v>1.5730309206820217</v>
      </c>
      <c r="I25" s="12">
        <f t="shared" si="13"/>
        <v>0.85939840387646571</v>
      </c>
      <c r="J25" s="12">
        <f t="shared" si="13"/>
        <v>8.3600969200738984</v>
      </c>
      <c r="K25" s="12">
        <f t="shared" si="13"/>
        <v>1.0576404357170393</v>
      </c>
      <c r="L25" s="12">
        <f t="shared" si="13"/>
        <v>0</v>
      </c>
      <c r="M25" s="12">
        <f t="shared" si="13"/>
        <v>15.165630359249679</v>
      </c>
      <c r="N25" s="12">
        <f t="shared" si="13"/>
        <v>12.132504287399744</v>
      </c>
      <c r="O25" s="12">
        <f t="shared" si="13"/>
        <v>0.54937277232184745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0.29908541157117197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0.29907008093343701</v>
      </c>
      <c r="F29" s="12">
        <f>(SUMIFS(TARIMSALAG2,KAYNAK,A29,SEBEP,B29,SÜRE,"Uzun",BİLDİRİM,"Bildirimli",İL,$B$10,İLÇE,$B$11)/VLOOKUP($B$11,ABONE2,6,FALSE))</f>
        <v>1.9974514705324782</v>
      </c>
      <c r="G29" s="12">
        <f>(SUMIFS(TARIMSALOG2,KAYNAK,A29,SEBEP,B29,SÜRE,"Uzun",BİLDİRİM,"Bildirimli",İL,$B$10,İLÇE,$B$11)/VLOOKUP($B$11,ABONE2,7,FALSE))</f>
        <v>19.054586688883916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2.1154183380774292</v>
      </c>
      <c r="I29" s="12">
        <f>(SUMIFS(TICARETHANEAG2,KAYNAK,A29,SEBEP,B29,SÜRE,"Uzun",BİLDİRİM,"Bildirimli",İL,$B$10,İLÇE,$B$11)/VLOOKUP($B$11,ABONE2,9,FALSE))</f>
        <v>1.4985733982167053</v>
      </c>
      <c r="J29" s="12">
        <f>(SUMIFS(TICARETHANEOG2,KAYNAK,A29,SEBEP,B29,SÜRE,"Uzun",BİLDİRİM,"Bildirimli",İL,$B$10,İLÇE,$B$11)/VLOOKUP($B$11,ABONE2,10,FALSE))</f>
        <v>10.871437272457849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1.7462964035584343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171.40288635319084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137.12230908255268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0.83901988981190356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4.5055300111104819E-2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4.5052990648799668E-2</v>
      </c>
      <c r="F31" s="12">
        <f>(SUMIFS(TARIMSALAG2,KAYNAK,A31,SEBEP,B31,SÜRE,"Uzun",BİLDİRİM,"Bildirimli",İL,$B$10,İLÇE,$B$11)/VLOOKUP($B$11,ABONE2,6,FALSE))</f>
        <v>0.90384966388434351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0.89759865442612696</v>
      </c>
      <c r="I31" s="12">
        <f>(SUMIFS(TICARETHANEAG2,KAYNAK,A31,SEBEP,B31,SÜRE,"Uzun",BİLDİRİM,"Bildirimli",İL,$B$10,İLÇE,$B$11)/VLOOKUP($B$11,ABONE2,9,FALSE))</f>
        <v>0.47115584926611409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0.45870328999174975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0.23183916430860407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0.34414071168227678</v>
      </c>
      <c r="D33" s="12">
        <f t="shared" ref="D33:O33" si="14">SUM(D28:D32)</f>
        <v>0</v>
      </c>
      <c r="E33" s="12">
        <f t="shared" si="14"/>
        <v>0.34412307158223665</v>
      </c>
      <c r="F33" s="12">
        <f t="shared" si="14"/>
        <v>2.9013011344168218</v>
      </c>
      <c r="G33" s="12">
        <f t="shared" si="14"/>
        <v>19.054586688883916</v>
      </c>
      <c r="H33" s="12">
        <f t="shared" si="14"/>
        <v>3.0130169925035561</v>
      </c>
      <c r="I33" s="12">
        <f t="shared" si="14"/>
        <v>1.9697292474828194</v>
      </c>
      <c r="J33" s="12">
        <f t="shared" si="14"/>
        <v>10.871437272457849</v>
      </c>
      <c r="K33" s="12">
        <f t="shared" si="14"/>
        <v>2.2049996935501839</v>
      </c>
      <c r="L33" s="12">
        <f t="shared" si="14"/>
        <v>0</v>
      </c>
      <c r="M33" s="12">
        <f t="shared" si="14"/>
        <v>171.40288635319084</v>
      </c>
      <c r="N33" s="12">
        <f t="shared" si="14"/>
        <v>137.12230908255268</v>
      </c>
      <c r="O33" s="12">
        <f t="shared" si="14"/>
        <v>1.0708590541205076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19508</v>
      </c>
      <c r="D37" s="16">
        <f>VLOOKUP($B$11,ABONE2,4,FALSE)</f>
        <v>1</v>
      </c>
      <c r="E37" s="16">
        <f>VLOOKUP($B$11,ABONE2,5,FALSE)</f>
        <v>19509</v>
      </c>
      <c r="F37" s="16">
        <f>VLOOKUP($B$11,ABONE2,6,FALSE)</f>
        <v>3877</v>
      </c>
      <c r="G37" s="16">
        <f>VLOOKUP($B$11,ABONE2,7,FALSE)</f>
        <v>27</v>
      </c>
      <c r="H37" s="16">
        <f>VLOOKUP($B$11,ABONE2,8,FALSE)</f>
        <v>3904</v>
      </c>
      <c r="I37" s="16">
        <f>VLOOKUP($B$11,ABONE2,9,FALSE)</f>
        <v>4494</v>
      </c>
      <c r="J37" s="16">
        <f>VLOOKUP($B$11,ABONE2,10,FALSE)</f>
        <v>122</v>
      </c>
      <c r="K37" s="16">
        <f>VLOOKUP($B$11,ABONE2,11,FALSE)</f>
        <v>4616</v>
      </c>
      <c r="L37" s="21">
        <f>VLOOKUP($B$11,ABONE2,12,FALSE)</f>
        <v>2</v>
      </c>
      <c r="M37" s="21">
        <f>VLOOKUP($B$11,ABONE2,13,FALSE)</f>
        <v>8</v>
      </c>
      <c r="N37" s="21">
        <f>VLOOKUP($B$11,ABONE2,14,FALSE)</f>
        <v>10</v>
      </c>
      <c r="O37" s="21">
        <f>VLOOKUP($B$11,ABONE2,15,FALSE)</f>
        <v>28039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2929.5201610764943</v>
      </c>
      <c r="D38" s="16">
        <f>VLOOKUP($B$11,TUKETIM,4,FALSE)</f>
        <v>0</v>
      </c>
      <c r="E38" s="16">
        <f>VLOOKUP($B$11,TUKETIM,5,FALSE)</f>
        <v>2929.5201610764943</v>
      </c>
      <c r="F38" s="16">
        <f>VLOOKUP($B$11,TUKETIM,6,FALSE)</f>
        <v>2476.4114112836182</v>
      </c>
      <c r="G38" s="16">
        <f>VLOOKUP($B$11,TUKETIM,7,FALSE)</f>
        <v>189.9436</v>
      </c>
      <c r="H38" s="16">
        <f>VLOOKUP($B$11,TUKETIM,8,FALSE)</f>
        <v>2666.3550112836183</v>
      </c>
      <c r="I38" s="16">
        <f>VLOOKUP($B$11,TUKETIM,9,FALSE)</f>
        <v>2539.49876833497</v>
      </c>
      <c r="J38" s="16">
        <f>VLOOKUP($B$11,TUKETIM,10,FALSE)</f>
        <v>783.1750427169444</v>
      </c>
      <c r="K38" s="16">
        <f>VLOOKUP($B$11,TUKETIM,11,FALSE)</f>
        <v>3322.6738110519145</v>
      </c>
      <c r="L38" s="21">
        <f>VLOOKUP($B$11,TUKETIM,12,FALSE)</f>
        <v>7.0410000000000004</v>
      </c>
      <c r="M38" s="21">
        <f>VLOOKUP($B$11,TUKETIM,13,FALSE)</f>
        <v>327.56439999999998</v>
      </c>
      <c r="N38" s="21">
        <f>VLOOKUP($B$11,TUKETIM,14,FALSE)</f>
        <v>334.60539999999997</v>
      </c>
      <c r="O38" s="21">
        <f>VLOOKUP($B$11,TUKETIM,15,FALSE)</f>
        <v>9253.1543834120275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79261.729999999807</v>
      </c>
      <c r="D39" s="16">
        <f>VLOOKUP($B$11,ANLASMA,4,FALSE)</f>
        <v>750</v>
      </c>
      <c r="E39" s="16">
        <f>VLOOKUP($B$11,ANLASMA,5,FALSE)</f>
        <v>80011.729999999807</v>
      </c>
      <c r="F39" s="16">
        <f>VLOOKUP($B$11,ANLASMA,6,FALSE)</f>
        <v>18834.260000000002</v>
      </c>
      <c r="G39" s="16">
        <f>VLOOKUP($B$11,ANLASMA,7,FALSE)</f>
        <v>1088.5999999999999</v>
      </c>
      <c r="H39" s="16">
        <f>VLOOKUP($B$11,ANLASMA,8,FALSE)</f>
        <v>19922.86</v>
      </c>
      <c r="I39" s="16">
        <f>VLOOKUP($B$11,ANLASMA,9,FALSE)</f>
        <v>24292.878999999899</v>
      </c>
      <c r="J39" s="16">
        <f>VLOOKUP($B$11,ANLASMA,10,FALSE)</f>
        <v>24776.400000000001</v>
      </c>
      <c r="K39" s="16">
        <f>VLOOKUP($B$11,ANLASMA,11,FALSE)</f>
        <v>49069.2789999999</v>
      </c>
      <c r="L39" s="21">
        <f>VLOOKUP($B$11,ANLASMA,12,FALSE)</f>
        <v>30</v>
      </c>
      <c r="M39" s="21">
        <f>VLOOKUP($B$11,ANLASMA,13,FALSE)</f>
        <v>1128</v>
      </c>
      <c r="N39" s="21">
        <f>VLOOKUP($B$11,ANLASMA,14,FALSE)</f>
        <v>1158</v>
      </c>
      <c r="O39" s="21">
        <f>VLOOKUP($B$11,ANLASMA,15,FALSE)</f>
        <v>150161.86899999972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32BF8D3B-040C-4DDF-AB4B-A04CE1AF3589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1F40F-BF8D-425B-87F8-58531B1EDE74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109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4.4724002665789492E-2</v>
      </c>
      <c r="D17" s="12">
        <f t="shared" si="1"/>
        <v>0</v>
      </c>
      <c r="E17" s="12">
        <f t="shared" si="2"/>
        <v>4.4712007492753204E-2</v>
      </c>
      <c r="F17" s="12">
        <f t="shared" si="3"/>
        <v>0.22564059636290981</v>
      </c>
      <c r="G17" s="12">
        <f t="shared" si="4"/>
        <v>0.73168137322215865</v>
      </c>
      <c r="H17" s="12">
        <f t="shared" si="5"/>
        <v>0.22838584470030174</v>
      </c>
      <c r="I17" s="12">
        <f t="shared" si="6"/>
        <v>0.10454377736687835</v>
      </c>
      <c r="J17" s="12">
        <f t="shared" si="7"/>
        <v>1.1535172941797998</v>
      </c>
      <c r="K17" s="12">
        <f t="shared" si="8"/>
        <v>0.1248163081675245</v>
      </c>
      <c r="L17" s="12">
        <f t="shared" si="9"/>
        <v>0</v>
      </c>
      <c r="M17" s="12">
        <f t="shared" si="10"/>
        <v>13.472585142171473</v>
      </c>
      <c r="N17" s="12">
        <f t="shared" si="11"/>
        <v>9.4308095995200318</v>
      </c>
      <c r="O17" s="17">
        <f t="shared" si="12"/>
        <v>8.8018089886626294E-2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1.4309124844096029E-2</v>
      </c>
      <c r="D21" s="12">
        <f t="shared" si="1"/>
        <v>0</v>
      </c>
      <c r="E21" s="12">
        <f t="shared" si="2"/>
        <v>1.4305287074257194E-2</v>
      </c>
      <c r="F21" s="12">
        <f t="shared" si="3"/>
        <v>3.9563311501908761E-2</v>
      </c>
      <c r="G21" s="12">
        <f t="shared" si="4"/>
        <v>0</v>
      </c>
      <c r="H21" s="12">
        <f t="shared" si="5"/>
        <v>3.9348682325587372E-2</v>
      </c>
      <c r="I21" s="12">
        <f t="shared" si="6"/>
        <v>2.0529396106727004E-2</v>
      </c>
      <c r="J21" s="12">
        <f t="shared" si="7"/>
        <v>0</v>
      </c>
      <c r="K21" s="12">
        <f t="shared" si="8"/>
        <v>2.0132643654713945E-2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1.8017358442078017E-2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5.903312750988552E-2</v>
      </c>
      <c r="D25" s="12">
        <f t="shared" ref="D25:O25" si="13">SUM(D15:D24)</f>
        <v>0</v>
      </c>
      <c r="E25" s="12">
        <f t="shared" si="13"/>
        <v>5.9017294567010395E-2</v>
      </c>
      <c r="F25" s="12">
        <f t="shared" si="13"/>
        <v>0.26520390786481857</v>
      </c>
      <c r="G25" s="12">
        <f t="shared" si="13"/>
        <v>0.73168137322215865</v>
      </c>
      <c r="H25" s="12">
        <f t="shared" si="13"/>
        <v>0.26773452702588912</v>
      </c>
      <c r="I25" s="12">
        <f t="shared" si="13"/>
        <v>0.12507317347360536</v>
      </c>
      <c r="J25" s="12">
        <f t="shared" si="13"/>
        <v>1.1535172941797998</v>
      </c>
      <c r="K25" s="12">
        <f t="shared" si="13"/>
        <v>0.14494895182223844</v>
      </c>
      <c r="L25" s="12">
        <f t="shared" si="13"/>
        <v>0</v>
      </c>
      <c r="M25" s="12">
        <f t="shared" si="13"/>
        <v>13.472585142171473</v>
      </c>
      <c r="N25" s="12">
        <f t="shared" si="13"/>
        <v>9.4308095995200318</v>
      </c>
      <c r="O25" s="12">
        <f t="shared" si="13"/>
        <v>0.10603544832870432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1.0996472751728914E-2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1.0993523449663275E-2</v>
      </c>
      <c r="F29" s="12">
        <f>(SUMIFS(TARIMSALAG2,KAYNAK,A29,SEBEP,B29,SÜRE,"Uzun",BİLDİRİM,"Bildirimli",İL,$B$10,İLÇE,$B$11)/VLOOKUP($B$11,ABONE2,6,FALSE))</f>
        <v>0.21109515221043001</v>
      </c>
      <c r="G29" s="12">
        <f>(SUMIFS(TARIMSALOG2,KAYNAK,A29,SEBEP,B29,SÜRE,"Uzun",BİLDİRİM,"Bildirimli",İL,$B$10,İLÇE,$B$11)/VLOOKUP($B$11,ABONE2,7,FALSE))</f>
        <v>3.2765567654587184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0.22772514287904638</v>
      </c>
      <c r="I29" s="12">
        <f>(SUMIFS(TICARETHANEAG2,KAYNAK,A29,SEBEP,B29,SÜRE,"Uzun",BİLDİRİM,"Bildirimli",İL,$B$10,İLÇE,$B$11)/VLOOKUP($B$11,ABONE2,9,FALSE))</f>
        <v>6.0215270604325681E-2</v>
      </c>
      <c r="J29" s="12">
        <f>(SUMIFS(TICARETHANEOG2,KAYNAK,A29,SEBEP,B29,SÜRE,"Uzun",BİLDİRİM,"Bildirimli",İL,$B$10,İLÇE,$B$11)/VLOOKUP($B$11,ABONE2,10,FALSE))</f>
        <v>0.15692340597505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6.2084258354304991E-2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77.331659294438026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54.132161506106613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9.4462313361195177E-2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2.2545733990713593E-2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2.2539687126293395E-2</v>
      </c>
      <c r="F31" s="12">
        <f>(SUMIFS(TARIMSALAG2,KAYNAK,A31,SEBEP,B31,SÜRE,"Uzun",BİLDİRİM,"Bildirimli",İL,$B$10,İLÇE,$B$11)/VLOOKUP($B$11,ABONE2,6,FALSE))</f>
        <v>0.11597952233780574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0.11535033867232036</v>
      </c>
      <c r="I31" s="12">
        <f>(SUMIFS(TICARETHANEAG2,KAYNAK,A31,SEBEP,B31,SÜRE,"Uzun",BİLDİRİM,"Bildirimli",İL,$B$10,İLÇE,$B$11)/VLOOKUP($B$11,ABONE2,9,FALSE))</f>
        <v>0.15778075435140221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0.15473147317216301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5.739817149785488E-2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3.3542206742442508E-2</v>
      </c>
      <c r="D33" s="12">
        <f t="shared" ref="D33:O33" si="14">SUM(D28:D32)</f>
        <v>0</v>
      </c>
      <c r="E33" s="12">
        <f t="shared" si="14"/>
        <v>3.3533210575956672E-2</v>
      </c>
      <c r="F33" s="12">
        <f t="shared" si="14"/>
        <v>0.32707467454823574</v>
      </c>
      <c r="G33" s="12">
        <f t="shared" si="14"/>
        <v>3.2765567654587184</v>
      </c>
      <c r="H33" s="12">
        <f t="shared" si="14"/>
        <v>0.34307548155136675</v>
      </c>
      <c r="I33" s="12">
        <f t="shared" si="14"/>
        <v>0.2179960249557279</v>
      </c>
      <c r="J33" s="12">
        <f t="shared" si="14"/>
        <v>0.15692340597505</v>
      </c>
      <c r="K33" s="12">
        <f t="shared" si="14"/>
        <v>0.21681573152646799</v>
      </c>
      <c r="L33" s="12">
        <f t="shared" si="14"/>
        <v>0</v>
      </c>
      <c r="M33" s="12">
        <f t="shared" si="14"/>
        <v>77.331659294438026</v>
      </c>
      <c r="N33" s="12">
        <f t="shared" si="14"/>
        <v>54.132161506106613</v>
      </c>
      <c r="O33" s="12">
        <f t="shared" si="14"/>
        <v>0.15186048485905007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7455</v>
      </c>
      <c r="D37" s="16">
        <f>VLOOKUP($B$11,ABONE2,4,FALSE)</f>
        <v>2</v>
      </c>
      <c r="E37" s="16">
        <f>VLOOKUP($B$11,ABONE2,5,FALSE)</f>
        <v>7457</v>
      </c>
      <c r="F37" s="16">
        <f>VLOOKUP($B$11,ABONE2,6,FALSE)</f>
        <v>1100</v>
      </c>
      <c r="G37" s="16">
        <f>VLOOKUP($B$11,ABONE2,7,FALSE)</f>
        <v>6</v>
      </c>
      <c r="H37" s="16">
        <f>VLOOKUP($B$11,ABONE2,8,FALSE)</f>
        <v>1106</v>
      </c>
      <c r="I37" s="16">
        <f>VLOOKUP($B$11,ABONE2,9,FALSE)</f>
        <v>1979</v>
      </c>
      <c r="J37" s="16">
        <f>VLOOKUP($B$11,ABONE2,10,FALSE)</f>
        <v>39</v>
      </c>
      <c r="K37" s="16">
        <f>VLOOKUP($B$11,ABONE2,11,FALSE)</f>
        <v>2018</v>
      </c>
      <c r="L37" s="21">
        <f>VLOOKUP($B$11,ABONE2,12,FALSE)</f>
        <v>3</v>
      </c>
      <c r="M37" s="21">
        <f>VLOOKUP($B$11,ABONE2,13,FALSE)</f>
        <v>7</v>
      </c>
      <c r="N37" s="21">
        <f>VLOOKUP($B$11,ABONE2,14,FALSE)</f>
        <v>10</v>
      </c>
      <c r="O37" s="21">
        <f>VLOOKUP($B$11,ABONE2,15,FALSE)</f>
        <v>10591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916.12326677775445</v>
      </c>
      <c r="D38" s="16">
        <f>VLOOKUP($B$11,TUKETIM,4,FALSE)</f>
        <v>0</v>
      </c>
      <c r="E38" s="16">
        <f>VLOOKUP($B$11,TUKETIM,5,FALSE)</f>
        <v>916.12326677775445</v>
      </c>
      <c r="F38" s="16">
        <f>VLOOKUP($B$11,TUKETIM,6,FALSE)</f>
        <v>450.32244875912409</v>
      </c>
      <c r="G38" s="16">
        <f>VLOOKUP($B$11,TUKETIM,7,FALSE)</f>
        <v>5.8457999999999997</v>
      </c>
      <c r="H38" s="16">
        <f>VLOOKUP($B$11,TUKETIM,8,FALSE)</f>
        <v>456.16824875912408</v>
      </c>
      <c r="I38" s="16">
        <f>VLOOKUP($B$11,TUKETIM,9,FALSE)</f>
        <v>677.08168353352983</v>
      </c>
      <c r="J38" s="16">
        <f>VLOOKUP($B$11,TUKETIM,10,FALSE)</f>
        <v>330.22012657534248</v>
      </c>
      <c r="K38" s="16">
        <f>VLOOKUP($B$11,TUKETIM,11,FALSE)</f>
        <v>1007.3018101088724</v>
      </c>
      <c r="L38" s="21">
        <f>VLOOKUP($B$11,TUKETIM,12,FALSE)</f>
        <v>82.726799999999997</v>
      </c>
      <c r="M38" s="21">
        <f>VLOOKUP($B$11,TUKETIM,13,FALSE)</f>
        <v>325.70069999999998</v>
      </c>
      <c r="N38" s="21">
        <f>VLOOKUP($B$11,TUKETIM,14,FALSE)</f>
        <v>408.42750000000001</v>
      </c>
      <c r="O38" s="21">
        <f>VLOOKUP($B$11,TUKETIM,15,FALSE)</f>
        <v>2788.0208256457508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30825.185999999903</v>
      </c>
      <c r="D39" s="16">
        <f>VLOOKUP($B$11,ANLASMA,4,FALSE)</f>
        <v>155</v>
      </c>
      <c r="E39" s="16">
        <f>VLOOKUP($B$11,ANLASMA,5,FALSE)</f>
        <v>30980.185999999903</v>
      </c>
      <c r="F39" s="16">
        <f>VLOOKUP($B$11,ANLASMA,6,FALSE)</f>
        <v>4649.0910000000003</v>
      </c>
      <c r="G39" s="16">
        <f>VLOOKUP($B$11,ANLASMA,7,FALSE)</f>
        <v>157.80000000000001</v>
      </c>
      <c r="H39" s="16">
        <f>VLOOKUP($B$11,ANLASMA,8,FALSE)</f>
        <v>4806.8910000000005</v>
      </c>
      <c r="I39" s="16">
        <f>VLOOKUP($B$11,ANLASMA,9,FALSE)</f>
        <v>10492.643000000018</v>
      </c>
      <c r="J39" s="16">
        <f>VLOOKUP($B$11,ANLASMA,10,FALSE)</f>
        <v>5026.3999999999996</v>
      </c>
      <c r="K39" s="16">
        <f>VLOOKUP($B$11,ANLASMA,11,FALSE)</f>
        <v>15519.043000000018</v>
      </c>
      <c r="L39" s="21">
        <f>VLOOKUP($B$11,ANLASMA,12,FALSE)</f>
        <v>172.04900000000001</v>
      </c>
      <c r="M39" s="21">
        <f>VLOOKUP($B$11,ANLASMA,13,FALSE)</f>
        <v>2140</v>
      </c>
      <c r="N39" s="21">
        <f>VLOOKUP($B$11,ANLASMA,14,FALSE)</f>
        <v>2312.049</v>
      </c>
      <c r="O39" s="21">
        <f>VLOOKUP($B$11,ANLASMA,15,FALSE)</f>
        <v>53618.168999999922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DD0E6897-DB8F-42C4-AEA5-548315B88BE5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40745-C42C-4094-9A68-6B412B18975C}">
  <dimension ref="A1:AC70"/>
  <sheetViews>
    <sheetView topLeftCell="B12" zoomScale="70" zoomScaleNormal="7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110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2.7243035780469514E-2</v>
      </c>
      <c r="D17" s="12">
        <f t="shared" si="1"/>
        <v>0</v>
      </c>
      <c r="E17" s="12">
        <f t="shared" si="2"/>
        <v>2.7241612169354945E-2</v>
      </c>
      <c r="F17" s="12">
        <f t="shared" si="3"/>
        <v>7.8633483799120003E-3</v>
      </c>
      <c r="G17" s="12">
        <f t="shared" si="4"/>
        <v>0</v>
      </c>
      <c r="H17" s="12">
        <f t="shared" si="5"/>
        <v>6.3889705586785009E-3</v>
      </c>
      <c r="I17" s="12">
        <f t="shared" si="6"/>
        <v>0.18013694338327058</v>
      </c>
      <c r="J17" s="12">
        <f t="shared" si="7"/>
        <v>2.1954038036704806</v>
      </c>
      <c r="K17" s="12">
        <f t="shared" si="8"/>
        <v>0.18790774162249871</v>
      </c>
      <c r="L17" s="12">
        <f t="shared" si="9"/>
        <v>0.18487969985846156</v>
      </c>
      <c r="M17" s="12">
        <f t="shared" si="10"/>
        <v>62.671858910060983</v>
      </c>
      <c r="N17" s="12">
        <f t="shared" si="11"/>
        <v>9.9484702014526061</v>
      </c>
      <c r="O17" s="17">
        <f t="shared" si="12"/>
        <v>4.7296461446391005E-2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8.2704361802488375E-3</v>
      </c>
      <c r="D21" s="12">
        <f t="shared" si="1"/>
        <v>0</v>
      </c>
      <c r="E21" s="12">
        <f t="shared" si="2"/>
        <v>8.2700040006282016E-3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2.9516608948270059E-2</v>
      </c>
      <c r="J21" s="12">
        <f t="shared" si="7"/>
        <v>0</v>
      </c>
      <c r="K21" s="12">
        <f t="shared" si="8"/>
        <v>2.9402793940757597E-2</v>
      </c>
      <c r="L21" s="12">
        <f t="shared" si="9"/>
        <v>1.3805230027990032</v>
      </c>
      <c r="M21" s="12">
        <f t="shared" si="10"/>
        <v>0</v>
      </c>
      <c r="N21" s="12">
        <f t="shared" si="11"/>
        <v>1.1648162836116589</v>
      </c>
      <c r="O21" s="17">
        <f t="shared" si="12"/>
        <v>1.0875797419101527E-2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4.4017620218510375E-3</v>
      </c>
      <c r="D22" s="12">
        <f t="shared" si="1"/>
        <v>0</v>
      </c>
      <c r="E22" s="12">
        <f t="shared" si="2"/>
        <v>4.4015320035304473E-3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1.6971193808132445E-2</v>
      </c>
      <c r="J22" s="12">
        <f t="shared" si="7"/>
        <v>0</v>
      </c>
      <c r="K22" s="12">
        <f t="shared" si="8"/>
        <v>1.6905753480818655E-2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5.7973360079217598E-3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3.9915233982569388E-2</v>
      </c>
      <c r="D25" s="12">
        <f t="shared" ref="D25:O25" si="13">SUM(D15:D24)</f>
        <v>0</v>
      </c>
      <c r="E25" s="12">
        <f t="shared" si="13"/>
        <v>3.9913148173513595E-2</v>
      </c>
      <c r="F25" s="12">
        <f t="shared" si="13"/>
        <v>7.8633483799120003E-3</v>
      </c>
      <c r="G25" s="12">
        <f t="shared" si="13"/>
        <v>0</v>
      </c>
      <c r="H25" s="12">
        <f t="shared" si="13"/>
        <v>6.3889705586785009E-3</v>
      </c>
      <c r="I25" s="12">
        <f t="shared" si="13"/>
        <v>0.22662474613967309</v>
      </c>
      <c r="J25" s="12">
        <f t="shared" si="13"/>
        <v>2.1954038036704806</v>
      </c>
      <c r="K25" s="12">
        <f t="shared" si="13"/>
        <v>0.23421628904407496</v>
      </c>
      <c r="L25" s="12">
        <f t="shared" si="13"/>
        <v>1.5654027026574648</v>
      </c>
      <c r="M25" s="12">
        <f t="shared" si="13"/>
        <v>62.671858910060983</v>
      </c>
      <c r="N25" s="12">
        <f t="shared" si="13"/>
        <v>11.113286485064265</v>
      </c>
      <c r="O25" s="12">
        <f t="shared" si="13"/>
        <v>6.396959487341429E-2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0.10551194728810939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0.10550643365952227</v>
      </c>
      <c r="F29" s="12">
        <f>(SUMIFS(TARIMSALAG2,KAYNAK,A29,SEBEP,B29,SÜRE,"Uzun",BİLDİRİM,"Bildirimli",İL,$B$10,İLÇE,$B$11)/VLOOKUP($B$11,ABONE2,6,FALSE))</f>
        <v>0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2">
        <f>(SUMIFS(TICARETHANEAG2,KAYNAK,A29,SEBEP,B29,SÜRE,"Uzun",BİLDİRİM,"Bildirimli",İL,$B$10,İLÇE,$B$11)/VLOOKUP($B$11,ABONE2,9,FALSE))</f>
        <v>0.6051523501621936</v>
      </c>
      <c r="J29" s="12">
        <f>(SUMIFS(TICARETHANEOG2,KAYNAK,A29,SEBEP,B29,SÜRE,"Uzun",BİLDİRİM,"Bildirimli",İL,$B$10,İLÇE,$B$11)/VLOOKUP($B$11,ABONE2,10,FALSE))</f>
        <v>52.683110862406117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0.80596312926261804</v>
      </c>
      <c r="L29" s="12">
        <f>(SUMIFS(SANAYIAG2,KAYNAK,A29,SEBEP,B29,SÜRE,"Uzun",BİLDİRİM,"Bildirimli",İL,$B$10,İLÇE,$B$11)/VLOOKUP($B$11,ABONE2,12,FALSE))</f>
        <v>13.561052006982282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11.442137630891301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0.18616798709715196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1.9906730932745635E-2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1.9905690687317814E-2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0.11471939415481788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0.11427704019978062</v>
      </c>
      <c r="L31" s="12">
        <f>(SUMIFS(SANAYIAG2,KAYNAK,A31,SEBEP,B31,SÜRE,"Uzun",BİLDİRİM,"Bildirimli",İL,$B$10,İLÇE,$B$11)/VLOOKUP($B$11,ABONE2,12,FALSE))</f>
        <v>3.2296303096245995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2.7250005737457559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3.1022297258522156E-2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0.12541867822085503</v>
      </c>
      <c r="D33" s="12">
        <f t="shared" ref="D33:O33" si="14">SUM(D28:D32)</f>
        <v>0</v>
      </c>
      <c r="E33" s="12">
        <f t="shared" si="14"/>
        <v>0.12541212434684007</v>
      </c>
      <c r="F33" s="12">
        <f t="shared" si="14"/>
        <v>0</v>
      </c>
      <c r="G33" s="12">
        <f t="shared" si="14"/>
        <v>0</v>
      </c>
      <c r="H33" s="12">
        <f t="shared" si="14"/>
        <v>0</v>
      </c>
      <c r="I33" s="12">
        <f t="shared" si="14"/>
        <v>0.71987174431701151</v>
      </c>
      <c r="J33" s="12">
        <f t="shared" si="14"/>
        <v>52.683110862406117</v>
      </c>
      <c r="K33" s="12">
        <f t="shared" si="14"/>
        <v>0.92024016946239862</v>
      </c>
      <c r="L33" s="12">
        <f t="shared" si="14"/>
        <v>16.79068231660688</v>
      </c>
      <c r="M33" s="12">
        <f t="shared" si="14"/>
        <v>0</v>
      </c>
      <c r="N33" s="12">
        <f t="shared" si="14"/>
        <v>14.167138204637057</v>
      </c>
      <c r="O33" s="12">
        <f t="shared" si="14"/>
        <v>0.21719028435567411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133949</v>
      </c>
      <c r="D37" s="16">
        <f>VLOOKUP($B$11,ABONE2,4,FALSE)</f>
        <v>7</v>
      </c>
      <c r="E37" s="16">
        <f>VLOOKUP($B$11,ABONE2,5,FALSE)</f>
        <v>133956</v>
      </c>
      <c r="F37" s="16">
        <f>VLOOKUP($B$11,ABONE2,6,FALSE)</f>
        <v>13</v>
      </c>
      <c r="G37" s="16">
        <f>VLOOKUP($B$11,ABONE2,7,FALSE)</f>
        <v>3</v>
      </c>
      <c r="H37" s="16">
        <f>VLOOKUP($B$11,ABONE2,8,FALSE)</f>
        <v>16</v>
      </c>
      <c r="I37" s="16">
        <f>VLOOKUP($B$11,ABONE2,9,FALSE)</f>
        <v>16792</v>
      </c>
      <c r="J37" s="16">
        <f>VLOOKUP($B$11,ABONE2,10,FALSE)</f>
        <v>65</v>
      </c>
      <c r="K37" s="16">
        <f>VLOOKUP($B$11,ABONE2,11,FALSE)</f>
        <v>16857</v>
      </c>
      <c r="L37" s="21">
        <f>VLOOKUP($B$11,ABONE2,12,FALSE)</f>
        <v>27</v>
      </c>
      <c r="M37" s="21">
        <f>VLOOKUP($B$11,ABONE2,13,FALSE)</f>
        <v>5</v>
      </c>
      <c r="N37" s="21">
        <f>VLOOKUP($B$11,ABONE2,14,FALSE)</f>
        <v>32</v>
      </c>
      <c r="O37" s="21">
        <f>VLOOKUP($B$11,ABONE2,15,FALSE)</f>
        <v>150861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34537.77430904995</v>
      </c>
      <c r="D38" s="16">
        <f>VLOOKUP($B$11,TUKETIM,4,FALSE)</f>
        <v>164.19084936708862</v>
      </c>
      <c r="E38" s="16">
        <f>VLOOKUP($B$11,TUKETIM,5,FALSE)</f>
        <v>34701.965158417035</v>
      </c>
      <c r="F38" s="16">
        <f>VLOOKUP($B$11,TUKETIM,6,FALSE)</f>
        <v>3.7078000000000002</v>
      </c>
      <c r="G38" s="16">
        <f>VLOOKUP($B$11,TUKETIM,7,FALSE)</f>
        <v>1.1979</v>
      </c>
      <c r="H38" s="16">
        <f>VLOOKUP($B$11,TUKETIM,8,FALSE)</f>
        <v>4.9057000000000004</v>
      </c>
      <c r="I38" s="16">
        <f>VLOOKUP($B$11,TUKETIM,9,FALSE)</f>
        <v>13265.167801833746</v>
      </c>
      <c r="J38" s="16">
        <f>VLOOKUP($B$11,TUKETIM,10,FALSE)</f>
        <v>7811.5580393171986</v>
      </c>
      <c r="K38" s="16">
        <f>VLOOKUP($B$11,TUKETIM,11,FALSE)</f>
        <v>21076.725841150947</v>
      </c>
      <c r="L38" s="21">
        <f>VLOOKUP($B$11,TUKETIM,12,FALSE)</f>
        <v>271.59012222222225</v>
      </c>
      <c r="M38" s="21">
        <f>VLOOKUP($B$11,TUKETIM,13,FALSE)</f>
        <v>1223.2077901515152</v>
      </c>
      <c r="N38" s="21">
        <f>VLOOKUP($B$11,TUKETIM,14,FALSE)</f>
        <v>1494.7979123737373</v>
      </c>
      <c r="O38" s="21">
        <f>VLOOKUP($B$11,TUKETIM,15,FALSE)</f>
        <v>57278.394611941723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696877.38400002208</v>
      </c>
      <c r="D39" s="16">
        <f>VLOOKUP($B$11,ANLASMA,4,FALSE)</f>
        <v>1555.588</v>
      </c>
      <c r="E39" s="16">
        <f>VLOOKUP($B$11,ANLASMA,5,FALSE)</f>
        <v>698432.97200002207</v>
      </c>
      <c r="F39" s="16">
        <f>VLOOKUP($B$11,ANLASMA,6,FALSE)</f>
        <v>53.52</v>
      </c>
      <c r="G39" s="16">
        <f>VLOOKUP($B$11,ANLASMA,7,FALSE)</f>
        <v>21.1</v>
      </c>
      <c r="H39" s="16">
        <f>VLOOKUP($B$11,ANLASMA,8,FALSE)</f>
        <v>74.62</v>
      </c>
      <c r="I39" s="16">
        <f>VLOOKUP($B$11,ANLASMA,9,FALSE)</f>
        <v>118303.099999994</v>
      </c>
      <c r="J39" s="16">
        <f>VLOOKUP($B$11,ANLASMA,10,FALSE)</f>
        <v>62732</v>
      </c>
      <c r="K39" s="16">
        <f>VLOOKUP($B$11,ANLASMA,11,FALSE)</f>
        <v>181035.09999999398</v>
      </c>
      <c r="L39" s="21">
        <f>VLOOKUP($B$11,ANLASMA,12,FALSE)</f>
        <v>959.48399999999992</v>
      </c>
      <c r="M39" s="21">
        <f>VLOOKUP($B$11,ANLASMA,13,FALSE)</f>
        <v>2209.4899999999998</v>
      </c>
      <c r="N39" s="21">
        <f>VLOOKUP($B$11,ANLASMA,14,FALSE)</f>
        <v>3168.9739999999997</v>
      </c>
      <c r="O39" s="21">
        <f>VLOOKUP($B$11,ANLASMA,15,FALSE)</f>
        <v>882711.66600001603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611E4263-AC97-47D4-ACDF-B96B84B8A137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17FA4E-CBBF-4D32-A977-75A64F965D90}">
  <dimension ref="A1:AC70"/>
  <sheetViews>
    <sheetView topLeftCell="B6" zoomScale="70" zoomScaleNormal="70" workbookViewId="0">
      <selection activeCell="G28" sqref="G28:G33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111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v>0</v>
      </c>
      <c r="H15" s="12">
        <f t="shared" ref="H15:H24" si="4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5">(SUMIFS(TICARETHANEAG2,KAYNAK,A15,SEBEP,B15,SÜRE,"Uzun",BİLDİRİM,"Bildirimsiz",İL,$B$10,İLÇE,$B$11)/VLOOKUP($B$11,ABONE2,9,FALSE))</f>
        <v>0</v>
      </c>
      <c r="J15" s="12">
        <f t="shared" ref="J15:J24" si="6">(SUMIFS(TICARETHANEOG2,KAYNAK,A15,SEBEP,B15,SÜRE,"Uzun",BİLDİRİM,"Bildirimsiz",İL,$B$10,İLÇE,$B$11)/VLOOKUP($B$11,ABONE2,10,FALSE))</f>
        <v>0</v>
      </c>
      <c r="K15" s="12">
        <f t="shared" ref="K15:K24" si="7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8">(SUMIFS(SANAYIAG2,KAYNAK,A15,SEBEP,B15,SÜRE,"Uzun",BİLDİRİM,"Bildirimsiz",İL,$B$10,İLÇE,$B$11)/VLOOKUP($B$11,ABONE2,12,FALSE))</f>
        <v>0</v>
      </c>
      <c r="M15" s="12">
        <f t="shared" ref="M15:M24" si="9">(SUMIFS(SANAYIOG2,KAYNAK,A15,SEBEP,B15,SÜRE,"Uzun",BİLDİRİM,"Bildirimsiz",İL,$B$10,İLÇE,$B$11)/VLOOKUP($B$11,ABONE2,13,FALSE))</f>
        <v>0</v>
      </c>
      <c r="N15" s="12">
        <f t="shared" ref="N15:N24" si="10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1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v>0</v>
      </c>
      <c r="H16" s="12">
        <f t="shared" si="4"/>
        <v>0</v>
      </c>
      <c r="I16" s="12">
        <f t="shared" si="5"/>
        <v>0</v>
      </c>
      <c r="J16" s="12">
        <f t="shared" si="6"/>
        <v>0</v>
      </c>
      <c r="K16" s="12">
        <f t="shared" si="7"/>
        <v>0</v>
      </c>
      <c r="L16" s="12">
        <f t="shared" si="8"/>
        <v>0</v>
      </c>
      <c r="M16" s="12">
        <f t="shared" si="9"/>
        <v>0</v>
      </c>
      <c r="N16" s="12">
        <f t="shared" si="10"/>
        <v>0</v>
      </c>
      <c r="O16" s="17">
        <f t="shared" si="11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6.515810924026093E-3</v>
      </c>
      <c r="D17" s="12">
        <f t="shared" si="1"/>
        <v>0</v>
      </c>
      <c r="E17" s="12">
        <f t="shared" si="2"/>
        <v>6.5156377601342033E-3</v>
      </c>
      <c r="F17" s="12">
        <f t="shared" si="3"/>
        <v>6.2905103346596228E-2</v>
      </c>
      <c r="G17" s="12">
        <v>0</v>
      </c>
      <c r="H17" s="12">
        <f t="shared" si="4"/>
        <v>6.2905103346596228E-2</v>
      </c>
      <c r="I17" s="12">
        <f t="shared" si="5"/>
        <v>0.120577925954669</v>
      </c>
      <c r="J17" s="12">
        <f t="shared" si="6"/>
        <v>304.31113372339041</v>
      </c>
      <c r="K17" s="12">
        <f t="shared" si="7"/>
        <v>2.7662482130278363</v>
      </c>
      <c r="L17" s="12">
        <f t="shared" si="8"/>
        <v>0.28452880996997326</v>
      </c>
      <c r="M17" s="12">
        <f t="shared" si="9"/>
        <v>0</v>
      </c>
      <c r="N17" s="12">
        <f t="shared" si="10"/>
        <v>0.20693004361452602</v>
      </c>
      <c r="O17" s="17">
        <f t="shared" si="11"/>
        <v>0.32553059540391344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v>0</v>
      </c>
      <c r="H18" s="12">
        <f t="shared" si="4"/>
        <v>0</v>
      </c>
      <c r="I18" s="12">
        <f t="shared" si="5"/>
        <v>0</v>
      </c>
      <c r="J18" s="12">
        <f t="shared" si="6"/>
        <v>0</v>
      </c>
      <c r="K18" s="12">
        <f t="shared" si="7"/>
        <v>0</v>
      </c>
      <c r="L18" s="12">
        <f t="shared" si="8"/>
        <v>0</v>
      </c>
      <c r="M18" s="12">
        <f t="shared" si="9"/>
        <v>0</v>
      </c>
      <c r="N18" s="12">
        <f t="shared" si="10"/>
        <v>0</v>
      </c>
      <c r="O18" s="17">
        <f t="shared" si="11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v>0</v>
      </c>
      <c r="H19" s="12">
        <f t="shared" si="4"/>
        <v>0</v>
      </c>
      <c r="I19" s="12">
        <f t="shared" si="5"/>
        <v>0</v>
      </c>
      <c r="J19" s="12">
        <f t="shared" si="6"/>
        <v>0</v>
      </c>
      <c r="K19" s="12">
        <f t="shared" si="7"/>
        <v>0</v>
      </c>
      <c r="L19" s="12">
        <f t="shared" si="8"/>
        <v>0</v>
      </c>
      <c r="M19" s="12">
        <f t="shared" si="9"/>
        <v>0</v>
      </c>
      <c r="N19" s="12">
        <f t="shared" si="10"/>
        <v>0</v>
      </c>
      <c r="O19" s="17">
        <f t="shared" si="11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v>0</v>
      </c>
      <c r="H20" s="12">
        <f t="shared" si="4"/>
        <v>0</v>
      </c>
      <c r="I20" s="12">
        <f t="shared" si="5"/>
        <v>0</v>
      </c>
      <c r="J20" s="12">
        <f t="shared" si="6"/>
        <v>0</v>
      </c>
      <c r="K20" s="12">
        <f t="shared" si="7"/>
        <v>0</v>
      </c>
      <c r="L20" s="12">
        <f t="shared" si="8"/>
        <v>0</v>
      </c>
      <c r="M20" s="12">
        <f t="shared" si="9"/>
        <v>0</v>
      </c>
      <c r="N20" s="12">
        <f t="shared" si="10"/>
        <v>0</v>
      </c>
      <c r="O20" s="17">
        <f t="shared" si="11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4.6741005317647931E-2</v>
      </c>
      <c r="D21" s="12">
        <f t="shared" si="1"/>
        <v>0</v>
      </c>
      <c r="E21" s="12">
        <f t="shared" si="2"/>
        <v>4.6739763130837109E-2</v>
      </c>
      <c r="F21" s="12">
        <f t="shared" si="3"/>
        <v>4.9112993559170663E-4</v>
      </c>
      <c r="G21" s="12">
        <v>0</v>
      </c>
      <c r="H21" s="12">
        <f t="shared" si="4"/>
        <v>4.9112993559170663E-4</v>
      </c>
      <c r="I21" s="12">
        <f t="shared" si="5"/>
        <v>0.40059947965529269</v>
      </c>
      <c r="J21" s="12">
        <f t="shared" si="6"/>
        <v>0</v>
      </c>
      <c r="K21" s="12">
        <f t="shared" si="7"/>
        <v>0.39711530133304801</v>
      </c>
      <c r="L21" s="12">
        <f t="shared" si="8"/>
        <v>0</v>
      </c>
      <c r="M21" s="12">
        <f t="shared" si="9"/>
        <v>0</v>
      </c>
      <c r="N21" s="12">
        <f t="shared" si="10"/>
        <v>0</v>
      </c>
      <c r="O21" s="17">
        <f t="shared" si="11"/>
        <v>8.6917962281966049E-2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5.2136879354074414E-3</v>
      </c>
      <c r="D22" s="12">
        <f t="shared" si="1"/>
        <v>0</v>
      </c>
      <c r="E22" s="12">
        <f t="shared" si="2"/>
        <v>5.2135493766762991E-3</v>
      </c>
      <c r="F22" s="12">
        <f t="shared" si="3"/>
        <v>0</v>
      </c>
      <c r="G22" s="12">
        <v>0</v>
      </c>
      <c r="H22" s="12">
        <f t="shared" si="4"/>
        <v>0</v>
      </c>
      <c r="I22" s="12">
        <f t="shared" si="5"/>
        <v>6.1259389975531917E-2</v>
      </c>
      <c r="J22" s="12">
        <f t="shared" si="6"/>
        <v>0</v>
      </c>
      <c r="K22" s="12">
        <f t="shared" si="7"/>
        <v>6.0726591883107188E-2</v>
      </c>
      <c r="L22" s="12">
        <f t="shared" si="8"/>
        <v>0</v>
      </c>
      <c r="M22" s="12">
        <f t="shared" si="9"/>
        <v>0</v>
      </c>
      <c r="N22" s="12">
        <f t="shared" si="10"/>
        <v>0</v>
      </c>
      <c r="O22" s="17">
        <f t="shared" si="11"/>
        <v>1.1591810812060007E-2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v>0</v>
      </c>
      <c r="H23" s="12">
        <f t="shared" si="4"/>
        <v>0</v>
      </c>
      <c r="I23" s="12">
        <f t="shared" si="5"/>
        <v>0</v>
      </c>
      <c r="J23" s="12">
        <f t="shared" si="6"/>
        <v>0</v>
      </c>
      <c r="K23" s="12">
        <f t="shared" si="7"/>
        <v>0</v>
      </c>
      <c r="L23" s="12">
        <f t="shared" si="8"/>
        <v>0</v>
      </c>
      <c r="M23" s="12">
        <f t="shared" si="9"/>
        <v>0</v>
      </c>
      <c r="N23" s="12">
        <f t="shared" si="10"/>
        <v>0</v>
      </c>
      <c r="O23" s="17">
        <f t="shared" si="11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v>0</v>
      </c>
      <c r="H24" s="12">
        <f t="shared" si="4"/>
        <v>0</v>
      </c>
      <c r="I24" s="12">
        <f t="shared" si="5"/>
        <v>0</v>
      </c>
      <c r="J24" s="12">
        <f t="shared" si="6"/>
        <v>0</v>
      </c>
      <c r="K24" s="12">
        <f t="shared" si="7"/>
        <v>0</v>
      </c>
      <c r="L24" s="12">
        <f t="shared" si="8"/>
        <v>0</v>
      </c>
      <c r="M24" s="12">
        <f t="shared" si="9"/>
        <v>0</v>
      </c>
      <c r="N24" s="12">
        <f t="shared" si="10"/>
        <v>0</v>
      </c>
      <c r="O24" s="17">
        <f t="shared" si="11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5.8470504177081467E-2</v>
      </c>
      <c r="D25" s="12">
        <f t="shared" ref="D25:O25" si="12">SUM(D15:D24)</f>
        <v>0</v>
      </c>
      <c r="E25" s="12">
        <f t="shared" si="12"/>
        <v>5.8468950267647611E-2</v>
      </c>
      <c r="F25" s="12">
        <f t="shared" si="12"/>
        <v>6.3396233282187936E-2</v>
      </c>
      <c r="G25" s="12">
        <v>0</v>
      </c>
      <c r="H25" s="12">
        <f t="shared" si="12"/>
        <v>6.3396233282187936E-2</v>
      </c>
      <c r="I25" s="12">
        <f t="shared" si="12"/>
        <v>0.58243679558549366</v>
      </c>
      <c r="J25" s="12">
        <f t="shared" si="12"/>
        <v>304.31113372339041</v>
      </c>
      <c r="K25" s="12">
        <f t="shared" si="12"/>
        <v>3.2240901062439917</v>
      </c>
      <c r="L25" s="12">
        <f t="shared" si="12"/>
        <v>0.28452880996997326</v>
      </c>
      <c r="M25" s="12">
        <f t="shared" si="12"/>
        <v>0</v>
      </c>
      <c r="N25" s="12">
        <f t="shared" si="12"/>
        <v>0.20693004361452602</v>
      </c>
      <c r="O25" s="12">
        <f t="shared" si="12"/>
        <v>0.42404036849793952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2.8511619362513545E-2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2.8510861639026712E-2</v>
      </c>
      <c r="F29" s="12">
        <f>(SUMIFS(TARIMSALAG2,KAYNAK,A29,SEBEP,B29,SÜRE,"Uzun",BİLDİRİM,"Bildirimli",İL,$B$10,İLÇE,$B$11)/VLOOKUP($B$11,ABONE2,6,FALSE))</f>
        <v>0.22580192551589975</v>
      </c>
      <c r="G29" s="12"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0.22580192551589975</v>
      </c>
      <c r="I29" s="12">
        <f>(SUMIFS(TICARETHANEAG2,KAYNAK,A29,SEBEP,B29,SÜRE,"Uzun",BİLDİRİM,"Bildirimli",İL,$B$10,İLÇE,$B$11)/VLOOKUP($B$11,ABONE2,9,FALSE))</f>
        <v>0.14349266400839231</v>
      </c>
      <c r="J29" s="12">
        <f>(SUMIFS(TICARETHANEOG2,KAYNAK,A29,SEBEP,B29,SÜRE,"Uzun",BİLDİRİM,"Bildirimli",İL,$B$10,İLÇE,$B$11)/VLOOKUP($B$11,ABONE2,10,FALSE))</f>
        <v>0.75592891400793005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0.14881927378791904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4.3445349202069536E-2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3.7597369530072922E-2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3.7596370344106879E-2</v>
      </c>
      <c r="F31" s="12">
        <f>(SUMIFS(TARIMSALAG2,KAYNAK,A31,SEBEP,B31,SÜRE,"Uzun",BİLDİRİM,"Bildirimli",İL,$B$10,İLÇE,$B$11)/VLOOKUP($B$11,ABONE2,6,FALSE))</f>
        <v>0.37260741613951903</v>
      </c>
      <c r="G31" s="12"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0.37260741613951903</v>
      </c>
      <c r="I31" s="12">
        <f>(SUMIFS(TICARETHANEAG2,KAYNAK,A31,SEBEP,B31,SÜRE,"Uzun",BİLDİRİM,"Bildirimli",İL,$B$10,İLÇE,$B$11)/VLOOKUP($B$11,ABONE2,9,FALSE))</f>
        <v>0.16139900958174039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0.15999525605989273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5.3507203320106778E-2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6.610898889258647E-2</v>
      </c>
      <c r="D33" s="12">
        <f t="shared" ref="D33:O33" si="13">SUM(D28:D32)</f>
        <v>0</v>
      </c>
      <c r="E33" s="12">
        <f t="shared" si="13"/>
        <v>6.6107231983133591E-2</v>
      </c>
      <c r="F33" s="12">
        <f t="shared" si="13"/>
        <v>0.59840934165541881</v>
      </c>
      <c r="G33" s="12">
        <v>0</v>
      </c>
      <c r="H33" s="12">
        <f t="shared" si="13"/>
        <v>0.59840934165541881</v>
      </c>
      <c r="I33" s="12">
        <f t="shared" si="13"/>
        <v>0.30489167359013269</v>
      </c>
      <c r="J33" s="12">
        <f t="shared" si="13"/>
        <v>0.75592891400793005</v>
      </c>
      <c r="K33" s="12">
        <f t="shared" si="13"/>
        <v>0.30881452984781177</v>
      </c>
      <c r="L33" s="12">
        <f t="shared" si="13"/>
        <v>0</v>
      </c>
      <c r="M33" s="12">
        <f t="shared" si="13"/>
        <v>0</v>
      </c>
      <c r="N33" s="12">
        <f t="shared" si="13"/>
        <v>0</v>
      </c>
      <c r="O33" s="12">
        <f t="shared" si="13"/>
        <v>9.6952552522176313E-2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37627</v>
      </c>
      <c r="D37" s="16">
        <f>VLOOKUP($B$11,ABONE2,4,FALSE)</f>
        <v>1</v>
      </c>
      <c r="E37" s="16">
        <f>VLOOKUP($B$11,ABONE2,5,FALSE)</f>
        <v>37628</v>
      </c>
      <c r="F37" s="16">
        <f>VLOOKUP($B$11,ABONE2,6,FALSE)</f>
        <v>230</v>
      </c>
      <c r="G37" s="16">
        <f>VLOOKUP($B$11,ABONE2,7,FALSE)</f>
        <v>0</v>
      </c>
      <c r="H37" s="16">
        <f>VLOOKUP($B$11,ABONE2,8,FALSE)</f>
        <v>230</v>
      </c>
      <c r="I37" s="16">
        <f>VLOOKUP($B$11,ABONE2,9,FALSE)</f>
        <v>4901</v>
      </c>
      <c r="J37" s="16">
        <f>VLOOKUP($B$11,ABONE2,10,FALSE)</f>
        <v>43</v>
      </c>
      <c r="K37" s="16">
        <f>VLOOKUP($B$11,ABONE2,11,FALSE)</f>
        <v>4944</v>
      </c>
      <c r="L37" s="21">
        <f>VLOOKUP($B$11,ABONE2,12,FALSE)</f>
        <v>16</v>
      </c>
      <c r="M37" s="21">
        <f>VLOOKUP($B$11,ABONE2,13,FALSE)</f>
        <v>6</v>
      </c>
      <c r="N37" s="21">
        <f>VLOOKUP($B$11,ABONE2,14,FALSE)</f>
        <v>22</v>
      </c>
      <c r="O37" s="21">
        <f>VLOOKUP($B$11,ABONE2,15,FALSE)</f>
        <v>42824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9598.6847834852906</v>
      </c>
      <c r="D38" s="16">
        <f>VLOOKUP($B$11,TUKETIM,4,FALSE)</f>
        <v>12.4252</v>
      </c>
      <c r="E38" s="16">
        <f>VLOOKUP($B$11,TUKETIM,5,FALSE)</f>
        <v>9611.1099834852903</v>
      </c>
      <c r="F38" s="16">
        <f>VLOOKUP($B$11,TUKETIM,6,FALSE)</f>
        <v>130.24876717171716</v>
      </c>
      <c r="G38" s="16">
        <f>VLOOKUP($B$11,TUKETIM,7,FALSE)</f>
        <v>0</v>
      </c>
      <c r="H38" s="16">
        <f>VLOOKUP($B$11,TUKETIM,8,FALSE)</f>
        <v>130.24876717171716</v>
      </c>
      <c r="I38" s="16">
        <f>VLOOKUP($B$11,TUKETIM,9,FALSE)</f>
        <v>4341.4482679711164</v>
      </c>
      <c r="J38" s="16">
        <f>VLOOKUP($B$11,TUKETIM,10,FALSE)</f>
        <v>16440.993679959083</v>
      </c>
      <c r="K38" s="16">
        <f>VLOOKUP($B$11,TUKETIM,11,FALSE)</f>
        <v>20782.441947930201</v>
      </c>
      <c r="L38" s="21">
        <f>VLOOKUP($B$11,TUKETIM,12,FALSE)</f>
        <v>247.7809</v>
      </c>
      <c r="M38" s="21">
        <f>VLOOKUP($B$11,TUKETIM,13,FALSE)</f>
        <v>436.09269999999998</v>
      </c>
      <c r="N38" s="21">
        <f>VLOOKUP($B$11,TUKETIM,14,FALSE)</f>
        <v>683.87360000000001</v>
      </c>
      <c r="O38" s="21">
        <f>VLOOKUP($B$11,TUKETIM,15,FALSE)</f>
        <v>31207.674298587208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175442.07700000002</v>
      </c>
      <c r="D39" s="16">
        <f>VLOOKUP($B$11,ANLASMA,4,FALSE)</f>
        <v>60</v>
      </c>
      <c r="E39" s="16">
        <f>VLOOKUP($B$11,ANLASMA,5,FALSE)</f>
        <v>175502.07700000002</v>
      </c>
      <c r="F39" s="16">
        <f>VLOOKUP($B$11,ANLASMA,6,FALSE)</f>
        <v>1273.48</v>
      </c>
      <c r="G39" s="16">
        <f>VLOOKUP($B$11,ANLASMA,7,FALSE)</f>
        <v>0</v>
      </c>
      <c r="H39" s="16">
        <f>VLOOKUP($B$11,ANLASMA,8,FALSE)</f>
        <v>1273.48</v>
      </c>
      <c r="I39" s="16">
        <f>VLOOKUP($B$11,ANLASMA,9,FALSE)</f>
        <v>30700.360000000499</v>
      </c>
      <c r="J39" s="16">
        <f>VLOOKUP($B$11,ANLASMA,10,FALSE)</f>
        <v>85430.8</v>
      </c>
      <c r="K39" s="16">
        <f>VLOOKUP($B$11,ANLASMA,11,FALSE)</f>
        <v>116131.1600000005</v>
      </c>
      <c r="L39" s="21">
        <f>VLOOKUP($B$11,ANLASMA,12,FALSE)</f>
        <v>1166.18</v>
      </c>
      <c r="M39" s="21">
        <f>VLOOKUP($B$11,ANLASMA,13,FALSE)</f>
        <v>2208</v>
      </c>
      <c r="N39" s="21">
        <f>VLOOKUP($B$11,ANLASMA,14,FALSE)</f>
        <v>3374.1800000000003</v>
      </c>
      <c r="O39" s="21">
        <f>VLOOKUP($B$11,ANLASMA,15,FALSE)</f>
        <v>296280.89700000052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65E30A9F-5F61-4AA0-9C4E-8727A498515C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E5DA2B-6FBF-46E4-AC1B-76692A60A0DA}">
  <dimension ref="A1:AC70"/>
  <sheetViews>
    <sheetView topLeftCell="A11" zoomScale="70" zoomScaleNormal="7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112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3.3576936678642422E-2</v>
      </c>
      <c r="D17" s="12">
        <f t="shared" si="1"/>
        <v>0.67453996332799093</v>
      </c>
      <c r="E17" s="12">
        <f t="shared" si="2"/>
        <v>3.426258434307982E-2</v>
      </c>
      <c r="F17" s="12">
        <f t="shared" si="3"/>
        <v>0.30609902186331978</v>
      </c>
      <c r="G17" s="12">
        <f t="shared" si="4"/>
        <v>1.5377211002047042</v>
      </c>
      <c r="H17" s="12">
        <f t="shared" si="5"/>
        <v>0.6041471565504275</v>
      </c>
      <c r="I17" s="12">
        <f t="shared" si="6"/>
        <v>6.3788585791285934E-2</v>
      </c>
      <c r="J17" s="12">
        <f t="shared" si="7"/>
        <v>1.767745156829752</v>
      </c>
      <c r="K17" s="12">
        <f t="shared" si="8"/>
        <v>0.1153024127520598</v>
      </c>
      <c r="L17" s="12">
        <f t="shared" si="9"/>
        <v>3.2736522778900476</v>
      </c>
      <c r="M17" s="12">
        <f t="shared" si="10"/>
        <v>49.380778400513613</v>
      </c>
      <c r="N17" s="12">
        <f t="shared" si="11"/>
        <v>33.54245263320017</v>
      </c>
      <c r="O17" s="17">
        <f t="shared" si="12"/>
        <v>0.12568123516737684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1.9722069962985075E-3</v>
      </c>
      <c r="D20" s="12">
        <f t="shared" si="1"/>
        <v>2.9823065464262992E-2</v>
      </c>
      <c r="E20" s="12">
        <f t="shared" si="2"/>
        <v>2.0019994730361449E-3</v>
      </c>
      <c r="F20" s="12">
        <f t="shared" si="3"/>
        <v>1.5866223698262669E-2</v>
      </c>
      <c r="G20" s="12">
        <f t="shared" si="4"/>
        <v>8.0149635528615676E-2</v>
      </c>
      <c r="H20" s="12">
        <f t="shared" si="5"/>
        <v>3.1422579275423058E-2</v>
      </c>
      <c r="I20" s="12">
        <f t="shared" si="6"/>
        <v>1.5729458334671318E-3</v>
      </c>
      <c r="J20" s="12">
        <f t="shared" si="7"/>
        <v>0.10223621452260219</v>
      </c>
      <c r="K20" s="12">
        <f t="shared" si="8"/>
        <v>4.6161866605485911E-3</v>
      </c>
      <c r="L20" s="12">
        <f t="shared" si="9"/>
        <v>0</v>
      </c>
      <c r="M20" s="12">
        <f t="shared" si="10"/>
        <v>0.14724349371958836</v>
      </c>
      <c r="N20" s="12">
        <f t="shared" si="11"/>
        <v>9.6663667632706854E-2</v>
      </c>
      <c r="O20" s="17">
        <f t="shared" si="12"/>
        <v>4.8102474350776893E-3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1.2974356434189932E-2</v>
      </c>
      <c r="D21" s="12">
        <f t="shared" si="1"/>
        <v>0</v>
      </c>
      <c r="E21" s="12">
        <f t="shared" si="2"/>
        <v>1.2960477572513333E-2</v>
      </c>
      <c r="F21" s="12">
        <f t="shared" si="3"/>
        <v>2.3437813670176961E-2</v>
      </c>
      <c r="G21" s="12">
        <f t="shared" si="4"/>
        <v>0</v>
      </c>
      <c r="H21" s="12">
        <f t="shared" si="5"/>
        <v>1.7765946651563842E-2</v>
      </c>
      <c r="I21" s="12">
        <f t="shared" si="6"/>
        <v>2.2654535890658457E-2</v>
      </c>
      <c r="J21" s="12">
        <f t="shared" si="7"/>
        <v>0</v>
      </c>
      <c r="K21" s="12">
        <f t="shared" si="8"/>
        <v>2.1969646462381073E-2</v>
      </c>
      <c r="L21" s="12">
        <f t="shared" si="9"/>
        <v>0.24461870707161279</v>
      </c>
      <c r="M21" s="12">
        <f t="shared" si="10"/>
        <v>0</v>
      </c>
      <c r="N21" s="12">
        <f t="shared" si="11"/>
        <v>8.4029326856660883E-2</v>
      </c>
      <c r="O21" s="17">
        <f t="shared" si="12"/>
        <v>1.4861782346791166E-2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4.8523500109130861E-2</v>
      </c>
      <c r="D25" s="12">
        <f t="shared" ref="D25:O25" si="13">SUM(D15:D24)</f>
        <v>0.70436302879225388</v>
      </c>
      <c r="E25" s="12">
        <f t="shared" si="13"/>
        <v>4.9225061388629296E-2</v>
      </c>
      <c r="F25" s="12">
        <f t="shared" si="13"/>
        <v>0.3454030592317594</v>
      </c>
      <c r="G25" s="12">
        <f t="shared" si="13"/>
        <v>1.61787073573332</v>
      </c>
      <c r="H25" s="12">
        <f t="shared" si="13"/>
        <v>0.65333568247741436</v>
      </c>
      <c r="I25" s="12">
        <f t="shared" si="13"/>
        <v>8.8016067515411522E-2</v>
      </c>
      <c r="J25" s="12">
        <f t="shared" si="13"/>
        <v>1.8699813713523541</v>
      </c>
      <c r="K25" s="12">
        <f t="shared" si="13"/>
        <v>0.14188824587498947</v>
      </c>
      <c r="L25" s="12">
        <f t="shared" si="13"/>
        <v>3.5182709849616605</v>
      </c>
      <c r="M25" s="12">
        <f t="shared" si="13"/>
        <v>49.528021894233198</v>
      </c>
      <c r="N25" s="12">
        <f t="shared" si="13"/>
        <v>33.723145627689533</v>
      </c>
      <c r="O25" s="12">
        <f t="shared" si="13"/>
        <v>0.14535326494924569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0.26928277246083449</v>
      </c>
      <c r="D28" s="12">
        <f>(SUMIFS(MESKENOG2,KAYNAK,A28,SEBEP,B28,SÜRE,"Uzun",BİLDİRİM,"Bildirimli",İL,$B$10,İLÇE,$B$11)/VLOOKUP($B$11,ABONE2,4,FALSE))</f>
        <v>0.21614516537115283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0.26922593037372489</v>
      </c>
      <c r="F28" s="12">
        <f>(SUMIFS(TARIMSALAG2,KAYNAK,A28,SEBEP,B28,SÜRE,"Uzun",BİLDİRİM,"Bildirimli",İL,$B$10,İLÇE,$B$11)/VLOOKUP($B$11,ABONE2,6,FALSE))</f>
        <v>0.16204579675992892</v>
      </c>
      <c r="G28" s="12">
        <f>(SUMIFS(TARIMSALOG2,KAYNAK,A28,SEBEP,B28,SÜRE,"Uzun",BİLDİRİM,"Bildirimli",İL,$B$10,İLÇE,$B$11)/VLOOKUP($B$11,ABONE2,7,FALSE))</f>
        <v>0.52520491107776024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0.24992900259106846</v>
      </c>
      <c r="I28" s="12">
        <f>(SUMIFS(TICARETHANEAG2,KAYNAK,A28,SEBEP,B28,SÜRE,"Uzun",BİLDİRİM,"Bildirimli",İL,$B$10,İLÇE,$B$11)/VLOOKUP($B$11,ABONE2,9,FALSE))</f>
        <v>0.73825213867864237</v>
      </c>
      <c r="J28" s="12">
        <f>(SUMIFS(TICARETHANEOG2,KAYNAK,A28,SEBEP,B28,SÜRE,"Uzun",BİLDİRİM,"Bildirimli",İL,$B$10,İLÇE,$B$11)/VLOOKUP($B$11,ABONE2,10,FALSE))</f>
        <v>2.582704437639233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0.79401341697703898</v>
      </c>
      <c r="L28" s="12">
        <f>(SUMIFS(SANAYIAG2,KAYNAK,A28,SEBEP,B28,SÜRE,"Uzun",BİLDİRİM,"Bildirimli",İL,$B$10,İLÇE,$B$11)/VLOOKUP($B$11,ABONE2,12,FALSE))</f>
        <v>5.8320470544258978</v>
      </c>
      <c r="M28" s="12">
        <f>(SUMIFS(SANAYIOG2,KAYNAK,A28,SEBEP,B28,SÜRE,"Uzun",BİLDİRİM,"Bildirimli",İL,$B$10,İLÇE,$B$11)/VLOOKUP($B$11,ABONE2,13,FALSE))</f>
        <v>31.239524342204366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22.511764968540007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0.37503973754258835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0.49459310180420013</v>
      </c>
      <c r="D29" s="12">
        <f>(SUMIFS(MESKENOG2,KAYNAK,A29,SEBEP,B29,SÜRE,"Uzun",BİLDİRİM,"Bildirimli",İL,$B$10,İLÇE,$B$11)/VLOOKUP($B$11,ABONE2,4,FALSE))</f>
        <v>3.471552202511698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0.49777759914595154</v>
      </c>
      <c r="F29" s="12">
        <f>(SUMIFS(TARIMSALAG2,KAYNAK,A29,SEBEP,B29,SÜRE,"Uzun",BİLDİRİM,"Bildirimli",İL,$B$10,İLÇE,$B$11)/VLOOKUP($B$11,ABONE2,6,FALSE))</f>
        <v>2.9526991794414514</v>
      </c>
      <c r="G29" s="12">
        <f>(SUMIFS(TARIMSALOG2,KAYNAK,A29,SEBEP,B29,SÜRE,"Uzun",BİLDİRİM,"Bildirimli",İL,$B$10,İLÇE,$B$11)/VLOOKUP($B$11,ABONE2,7,FALSE))</f>
        <v>16.094585608718482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6.132988657355579</v>
      </c>
      <c r="I29" s="12">
        <f>(SUMIFS(TICARETHANEAG2,KAYNAK,A29,SEBEP,B29,SÜRE,"Uzun",BİLDİRİM,"Bildirimli",İL,$B$10,İLÇE,$B$11)/VLOOKUP($B$11,ABONE2,9,FALSE))</f>
        <v>1.0313218645347539</v>
      </c>
      <c r="J29" s="12">
        <f>(SUMIFS(TICARETHANEOG2,KAYNAK,A29,SEBEP,B29,SÜRE,"Uzun",BİLDİRİM,"Bildirimli",İL,$B$10,İLÇE,$B$11)/VLOOKUP($B$11,ABONE2,10,FALSE))</f>
        <v>25.750606025589921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1.7786325346011496</v>
      </c>
      <c r="L29" s="12">
        <f>(SUMIFS(SANAYIAG2,KAYNAK,A29,SEBEP,B29,SÜRE,"Uzun",BİLDİRİM,"Bildirimli",İL,$B$10,İLÇE,$B$11)/VLOOKUP($B$11,ABONE2,12,FALSE))</f>
        <v>29.744134544247558</v>
      </c>
      <c r="M29" s="12">
        <f>(SUMIFS(SANAYIOG2,KAYNAK,A29,SEBEP,B29,SÜRE,"Uzun",BİLDİRİM,"Bildirimli",İL,$B$10,İLÇE,$B$11)/VLOOKUP($B$11,ABONE2,13,FALSE))</f>
        <v>341.27061706520828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234.25770322213015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1.3802824149835613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3.010829778058919E-2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3.0076090487508086E-2</v>
      </c>
      <c r="F31" s="12">
        <f>(SUMIFS(TARIMSALAG2,KAYNAK,A31,SEBEP,B31,SÜRE,"Uzun",BİLDİRİM,"Bildirimli",İL,$B$10,İLÇE,$B$11)/VLOOKUP($B$11,ABONE2,6,FALSE))</f>
        <v>6.6649020345726451E-2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5.0520195974927268E-2</v>
      </c>
      <c r="I31" s="12">
        <f>(SUMIFS(TICARETHANEAG2,KAYNAK,A31,SEBEP,B31,SÜRE,"Uzun",BİLDİRİM,"Bildirimli",İL,$B$10,İLÇE,$B$11)/VLOOKUP($B$11,ABONE2,9,FALSE))</f>
        <v>0.12112528284230539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0.11746343666208812</v>
      </c>
      <c r="L31" s="12">
        <f>(SUMIFS(SANAYIAG2,KAYNAK,A31,SEBEP,B31,SÜRE,"Uzun",BİLDİRİM,"Bildirimli",İL,$B$10,İLÇE,$B$11)/VLOOKUP($B$11,ABONE2,12,FALSE))</f>
        <v>0.52165769171536513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0.17919539028390405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4.5933866730923284E-2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0.79398417204562388</v>
      </c>
      <c r="D33" s="12">
        <f t="shared" ref="D33:O33" si="14">SUM(D28:D32)</f>
        <v>3.6876973678828509</v>
      </c>
      <c r="E33" s="12">
        <f t="shared" si="14"/>
        <v>0.79707962000718446</v>
      </c>
      <c r="F33" s="12">
        <f t="shared" si="14"/>
        <v>3.1813939965471065</v>
      </c>
      <c r="G33" s="12">
        <f t="shared" si="14"/>
        <v>16.619790519796243</v>
      </c>
      <c r="H33" s="12">
        <f t="shared" si="14"/>
        <v>6.433437855921575</v>
      </c>
      <c r="I33" s="12">
        <f t="shared" si="14"/>
        <v>1.8906992860557015</v>
      </c>
      <c r="J33" s="12">
        <f t="shared" si="14"/>
        <v>28.333310463229154</v>
      </c>
      <c r="K33" s="12">
        <f t="shared" si="14"/>
        <v>2.6901093882402765</v>
      </c>
      <c r="L33" s="12">
        <f t="shared" si="14"/>
        <v>36.097839290388819</v>
      </c>
      <c r="M33" s="12">
        <f t="shared" si="14"/>
        <v>372.51014140741268</v>
      </c>
      <c r="N33" s="12">
        <f t="shared" si="14"/>
        <v>256.94866358095408</v>
      </c>
      <c r="O33" s="12">
        <f t="shared" si="14"/>
        <v>1.8012560192570728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98052</v>
      </c>
      <c r="D37" s="16">
        <f>VLOOKUP($B$11,ABONE2,4,FALSE)</f>
        <v>105</v>
      </c>
      <c r="E37" s="16">
        <f>VLOOKUP($B$11,ABONE2,5,FALSE)</f>
        <v>98157</v>
      </c>
      <c r="F37" s="16">
        <f>VLOOKUP($B$11,ABONE2,6,FALSE)</f>
        <v>7624</v>
      </c>
      <c r="G37" s="16">
        <f>VLOOKUP($B$11,ABONE2,7,FALSE)</f>
        <v>2434</v>
      </c>
      <c r="H37" s="16">
        <f>VLOOKUP($B$11,ABONE2,8,FALSE)</f>
        <v>10058</v>
      </c>
      <c r="I37" s="16">
        <f>VLOOKUP($B$11,ABONE2,9,FALSE)</f>
        <v>20241</v>
      </c>
      <c r="J37" s="16">
        <f>VLOOKUP($B$11,ABONE2,10,FALSE)</f>
        <v>631</v>
      </c>
      <c r="K37" s="16">
        <f>VLOOKUP($B$11,ABONE2,11,FALSE)</f>
        <v>20872</v>
      </c>
      <c r="L37" s="21">
        <f>VLOOKUP($B$11,ABONE2,12,FALSE)</f>
        <v>45</v>
      </c>
      <c r="M37" s="21">
        <f>VLOOKUP($B$11,ABONE2,13,FALSE)</f>
        <v>86</v>
      </c>
      <c r="N37" s="21">
        <f>VLOOKUP($B$11,ABONE2,14,FALSE)</f>
        <v>131</v>
      </c>
      <c r="O37" s="21">
        <f>VLOOKUP($B$11,ABONE2,15,FALSE)</f>
        <v>129218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14166.609886921211</v>
      </c>
      <c r="D38" s="16">
        <f>VLOOKUP($B$11,TUKETIM,4,FALSE)</f>
        <v>424.09616493150685</v>
      </c>
      <c r="E38" s="16">
        <f>VLOOKUP($B$11,TUKETIM,5,FALSE)</f>
        <v>14590.706051852718</v>
      </c>
      <c r="F38" s="16">
        <f>VLOOKUP($B$11,TUKETIM,6,FALSE)</f>
        <v>3367.2559426023131</v>
      </c>
      <c r="G38" s="16">
        <f>VLOOKUP($B$11,TUKETIM,7,FALSE)</f>
        <v>4696.7438921077774</v>
      </c>
      <c r="H38" s="16">
        <f>VLOOKUP($B$11,TUKETIM,8,FALSE)</f>
        <v>8063.99983471009</v>
      </c>
      <c r="I38" s="16">
        <f>VLOOKUP($B$11,TUKETIM,9,FALSE)</f>
        <v>6952.9216010632617</v>
      </c>
      <c r="J38" s="16">
        <f>VLOOKUP($B$11,TUKETIM,10,FALSE)</f>
        <v>6207.5866876392656</v>
      </c>
      <c r="K38" s="16">
        <f>VLOOKUP($B$11,TUKETIM,11,FALSE)</f>
        <v>13160.508288702527</v>
      </c>
      <c r="L38" s="21">
        <f>VLOOKUP($B$11,TUKETIM,12,FALSE)</f>
        <v>469.97548239642913</v>
      </c>
      <c r="M38" s="21">
        <f>VLOOKUP($B$11,TUKETIM,13,FALSE)</f>
        <v>12111.121598864534</v>
      </c>
      <c r="N38" s="21">
        <f>VLOOKUP($B$11,TUKETIM,14,FALSE)</f>
        <v>12581.097081260963</v>
      </c>
      <c r="O38" s="21">
        <f>VLOOKUP($B$11,TUKETIM,15,FALSE)</f>
        <v>48396.3112565263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481454.77400003694</v>
      </c>
      <c r="D39" s="16">
        <f>VLOOKUP($B$11,ANLASMA,4,FALSE)</f>
        <v>2301.1260000000002</v>
      </c>
      <c r="E39" s="16">
        <f>VLOOKUP($B$11,ANLASMA,5,FALSE)</f>
        <v>483755.90000003693</v>
      </c>
      <c r="F39" s="16">
        <f>VLOOKUP($B$11,ANLASMA,6,FALSE)</f>
        <v>38205.929999999404</v>
      </c>
      <c r="G39" s="16">
        <f>VLOOKUP($B$11,ANLASMA,7,FALSE)</f>
        <v>73627.546999999991</v>
      </c>
      <c r="H39" s="16">
        <f>VLOOKUP($B$11,ANLASMA,8,FALSE)</f>
        <v>111833.4769999994</v>
      </c>
      <c r="I39" s="16">
        <f>VLOOKUP($B$11,ANLASMA,9,FALSE)</f>
        <v>104825.355999999</v>
      </c>
      <c r="J39" s="16">
        <f>VLOOKUP($B$11,ANLASMA,10,FALSE)</f>
        <v>102875.64200000001</v>
      </c>
      <c r="K39" s="16">
        <f>VLOOKUP($B$11,ANLASMA,11,FALSE)</f>
        <v>207700.997999999</v>
      </c>
      <c r="L39" s="21">
        <f>VLOOKUP($B$11,ANLASMA,12,FALSE)</f>
        <v>1298.1559999999999</v>
      </c>
      <c r="M39" s="21">
        <f>VLOOKUP($B$11,ANLASMA,13,FALSE)</f>
        <v>34902.800000000003</v>
      </c>
      <c r="N39" s="21">
        <f>VLOOKUP($B$11,ANLASMA,14,FALSE)</f>
        <v>36200.956000000006</v>
      </c>
      <c r="O39" s="21">
        <f>VLOOKUP($B$11,ANLASMA,15,FALSE)</f>
        <v>839491.3310000354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C4CE79E1-BE5E-45F7-BABF-4CD724376F32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E099A6-FD3C-44E9-9FE3-9DC292106298}">
  <dimension ref="A1:AC70"/>
  <sheetViews>
    <sheetView topLeftCell="A7" zoomScale="70" zoomScaleNormal="7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113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0.10244673297909464</v>
      </c>
      <c r="D17" s="12">
        <f t="shared" si="1"/>
        <v>0.88017825343381584</v>
      </c>
      <c r="E17" s="12">
        <f t="shared" si="2"/>
        <v>0.10373794871886091</v>
      </c>
      <c r="F17" s="12">
        <f t="shared" si="3"/>
        <v>0.818290113822152</v>
      </c>
      <c r="G17" s="12">
        <f t="shared" si="4"/>
        <v>1.6263244076158601</v>
      </c>
      <c r="H17" s="12">
        <f t="shared" si="5"/>
        <v>0.97347468052878339</v>
      </c>
      <c r="I17" s="12">
        <f t="shared" si="6"/>
        <v>0.20769432571607882</v>
      </c>
      <c r="J17" s="12">
        <f t="shared" si="7"/>
        <v>9.8341960559345019</v>
      </c>
      <c r="K17" s="12">
        <f t="shared" si="8"/>
        <v>0.60090082705512204</v>
      </c>
      <c r="L17" s="12">
        <f t="shared" si="9"/>
        <v>0.24828599372716836</v>
      </c>
      <c r="M17" s="12">
        <f t="shared" si="10"/>
        <v>141.69596884477517</v>
      </c>
      <c r="N17" s="12">
        <f t="shared" si="11"/>
        <v>75.132353385458458</v>
      </c>
      <c r="O17" s="17">
        <f t="shared" si="12"/>
        <v>0.36427571618132948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1.181677394281217E-2</v>
      </c>
      <c r="D18" s="12">
        <f t="shared" si="1"/>
        <v>9.317832610813051E-2</v>
      </c>
      <c r="E18" s="12">
        <f t="shared" si="2"/>
        <v>1.1951853098027905E-2</v>
      </c>
      <c r="F18" s="12">
        <f t="shared" si="3"/>
        <v>2.719361532711153E-2</v>
      </c>
      <c r="G18" s="12">
        <f t="shared" si="4"/>
        <v>8.0245384379833196E-2</v>
      </c>
      <c r="H18" s="12">
        <f t="shared" si="5"/>
        <v>3.7382311347442493E-2</v>
      </c>
      <c r="I18" s="12">
        <f t="shared" si="6"/>
        <v>8.2776229670053367E-2</v>
      </c>
      <c r="J18" s="12">
        <f t="shared" si="7"/>
        <v>6.9926805364664946E-2</v>
      </c>
      <c r="K18" s="12">
        <f t="shared" si="8"/>
        <v>8.2251378865790536E-2</v>
      </c>
      <c r="L18" s="12">
        <f t="shared" si="9"/>
        <v>0.28390137029103812</v>
      </c>
      <c r="M18" s="12">
        <f t="shared" si="10"/>
        <v>0</v>
      </c>
      <c r="N18" s="12">
        <f t="shared" si="11"/>
        <v>0.13360064484284145</v>
      </c>
      <c r="O18" s="17">
        <f t="shared" si="12"/>
        <v>2.5112086940977704E-2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9.8949153352457693E-3</v>
      </c>
      <c r="D21" s="12">
        <f t="shared" si="1"/>
        <v>0</v>
      </c>
      <c r="E21" s="12">
        <f t="shared" si="2"/>
        <v>9.8784874676738684E-3</v>
      </c>
      <c r="F21" s="12">
        <f t="shared" si="3"/>
        <v>1.6776912572180551E-2</v>
      </c>
      <c r="G21" s="12">
        <f t="shared" si="4"/>
        <v>0</v>
      </c>
      <c r="H21" s="12">
        <f t="shared" si="5"/>
        <v>1.3554873695630644E-2</v>
      </c>
      <c r="I21" s="12">
        <f t="shared" si="6"/>
        <v>3.214297606983009E-2</v>
      </c>
      <c r="J21" s="12">
        <f t="shared" si="7"/>
        <v>0</v>
      </c>
      <c r="K21" s="12">
        <f t="shared" si="8"/>
        <v>3.0830056016705486E-2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1.3347066859883652E-2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3.0777820906403275E-3</v>
      </c>
      <c r="D22" s="12">
        <f t="shared" si="1"/>
        <v>0</v>
      </c>
      <c r="E22" s="12">
        <f t="shared" si="2"/>
        <v>3.0726722544378781E-3</v>
      </c>
      <c r="F22" s="12">
        <f t="shared" si="3"/>
        <v>6.3799851256897194E-3</v>
      </c>
      <c r="G22" s="12">
        <f t="shared" si="4"/>
        <v>0</v>
      </c>
      <c r="H22" s="12">
        <f t="shared" si="5"/>
        <v>5.1546965025094761E-3</v>
      </c>
      <c r="I22" s="12">
        <f t="shared" si="6"/>
        <v>5.8820507135221925E-2</v>
      </c>
      <c r="J22" s="12">
        <f t="shared" si="7"/>
        <v>0</v>
      </c>
      <c r="K22" s="12">
        <f t="shared" si="8"/>
        <v>5.6417909964847336E-2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1.1201092179921518E-2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0.1272362043477929</v>
      </c>
      <c r="D25" s="12">
        <f t="shared" ref="D25:O25" si="13">SUM(D15:D24)</f>
        <v>0.97335657954194632</v>
      </c>
      <c r="E25" s="12">
        <f t="shared" si="13"/>
        <v>0.12864096153900056</v>
      </c>
      <c r="F25" s="12">
        <f t="shared" si="13"/>
        <v>0.86864062684713372</v>
      </c>
      <c r="G25" s="12">
        <f t="shared" si="13"/>
        <v>1.7065697919956933</v>
      </c>
      <c r="H25" s="12">
        <f t="shared" si="13"/>
        <v>1.0295665620743659</v>
      </c>
      <c r="I25" s="12">
        <f t="shared" si="13"/>
        <v>0.38143403859118419</v>
      </c>
      <c r="J25" s="12">
        <f t="shared" si="13"/>
        <v>9.9041228612991663</v>
      </c>
      <c r="K25" s="12">
        <f t="shared" si="13"/>
        <v>0.77040017190246535</v>
      </c>
      <c r="L25" s="12">
        <f t="shared" si="13"/>
        <v>0.53218736401820643</v>
      </c>
      <c r="M25" s="12">
        <f t="shared" si="13"/>
        <v>141.69596884477517</v>
      </c>
      <c r="N25" s="12">
        <f t="shared" si="13"/>
        <v>75.265954030301302</v>
      </c>
      <c r="O25" s="12">
        <f t="shared" si="13"/>
        <v>0.41393596216211237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0.23835092899511529</v>
      </c>
      <c r="D29" s="12">
        <f>(SUMIFS(MESKENOG2,KAYNAK,A29,SEBEP,B29,SÜRE,"Uzun",BİLDİRİM,"Bildirimli",İL,$B$10,İLÇE,$B$11)/VLOOKUP($B$11,ABONE2,4,FALSE))</f>
        <v>2.2947969146303442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0.24176510902356374</v>
      </c>
      <c r="F29" s="12">
        <f>(SUMIFS(TARIMSALAG2,KAYNAK,A29,SEBEP,B29,SÜRE,"Uzun",BİLDİRİM,"Bildirimli",İL,$B$10,İLÇE,$B$11)/VLOOKUP($B$11,ABONE2,6,FALSE))</f>
        <v>2.230796317694316</v>
      </c>
      <c r="G29" s="12">
        <f>(SUMIFS(TARIMSALOG2,KAYNAK,A29,SEBEP,B29,SÜRE,"Uzun",BİLDİRİM,"Bildirimli",İL,$B$10,İLÇE,$B$11)/VLOOKUP($B$11,ABONE2,7,FALSE))</f>
        <v>3.4585102264707723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2.4665811753872742</v>
      </c>
      <c r="I29" s="12">
        <f>(SUMIFS(TICARETHANEAG2,KAYNAK,A29,SEBEP,B29,SÜRE,"Uzun",BİLDİRİM,"Bildirimli",İL,$B$10,İLÇE,$B$11)/VLOOKUP($B$11,ABONE2,9,FALSE))</f>
        <v>0.44065301110289662</v>
      </c>
      <c r="J29" s="12">
        <f>(SUMIFS(TICARETHANEOG2,KAYNAK,A29,SEBEP,B29,SÜRE,"Uzun",BİLDİRİM,"Bildirimli",İL,$B$10,İLÇE,$B$11)/VLOOKUP($B$11,ABONE2,10,FALSE))</f>
        <v>8.5604453560919325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0.77231608342649571</v>
      </c>
      <c r="L29" s="12">
        <f>(SUMIFS(SANAYIAG2,KAYNAK,A29,SEBEP,B29,SÜRE,"Uzun",BİLDİRİM,"Bildirimli",İL,$B$10,İLÇE,$B$11)/VLOOKUP($B$11,ABONE2,12,FALSE))</f>
        <v>2.1616648714857627E-2</v>
      </c>
      <c r="M29" s="12">
        <f>(SUMIFS(SANAYIOG2,KAYNAK,A29,SEBEP,B29,SÜRE,"Uzun",BİLDİRİM,"Bildirimli",İL,$B$10,İLÇE,$B$11)/VLOOKUP($B$11,ABONE2,13,FALSE))</f>
        <v>103.61756485223744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54.866530403520919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0.61660086260607916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1.252132514556689E-2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1.250053682506622E-2</v>
      </c>
      <c r="F31" s="12">
        <f>(SUMIFS(TARIMSALAG2,KAYNAK,A31,SEBEP,B31,SÜRE,"Uzun",BİLDİRİM,"Bildirimli",İL,$B$10,İLÇE,$B$11)/VLOOKUP($B$11,ABONE2,6,FALSE))</f>
        <v>6.7749885161178552E-2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5.4738387191457856E-2</v>
      </c>
      <c r="I31" s="12">
        <f>(SUMIFS(TICARETHANEAG2,KAYNAK,A31,SEBEP,B31,SÜRE,"Uzun",BİLDİRİM,"Bildirimli",İL,$B$10,İLÇE,$B$11)/VLOOKUP($B$11,ABONE2,9,FALSE))</f>
        <v>2.3556192595028662E-2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2.2594010450908301E-2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1.8232144311437503E-2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0.25087225414068215</v>
      </c>
      <c r="D33" s="12">
        <f t="shared" ref="D33:O33" si="14">SUM(D28:D32)</f>
        <v>2.2947969146303442</v>
      </c>
      <c r="E33" s="12">
        <f t="shared" si="14"/>
        <v>0.25426564584862998</v>
      </c>
      <c r="F33" s="12">
        <f t="shared" si="14"/>
        <v>2.2985462028554946</v>
      </c>
      <c r="G33" s="12">
        <f t="shared" si="14"/>
        <v>3.4585102264707723</v>
      </c>
      <c r="H33" s="12">
        <f t="shared" si="14"/>
        <v>2.5213195625787321</v>
      </c>
      <c r="I33" s="12">
        <f t="shared" si="14"/>
        <v>0.46420920369792529</v>
      </c>
      <c r="J33" s="12">
        <f t="shared" si="14"/>
        <v>8.5604453560919325</v>
      </c>
      <c r="K33" s="12">
        <f t="shared" si="14"/>
        <v>0.79491009387740397</v>
      </c>
      <c r="L33" s="12">
        <f t="shared" si="14"/>
        <v>2.1616648714857627E-2</v>
      </c>
      <c r="M33" s="12">
        <f t="shared" si="14"/>
        <v>103.61756485223744</v>
      </c>
      <c r="N33" s="12">
        <f t="shared" si="14"/>
        <v>54.866530403520919</v>
      </c>
      <c r="O33" s="12">
        <f t="shared" si="14"/>
        <v>0.63483300691751665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48106</v>
      </c>
      <c r="D37" s="16">
        <f>VLOOKUP($B$11,ABONE2,4,FALSE)</f>
        <v>80</v>
      </c>
      <c r="E37" s="16">
        <f>VLOOKUP($B$11,ABONE2,5,FALSE)</f>
        <v>48186</v>
      </c>
      <c r="F37" s="16">
        <f>VLOOKUP($B$11,ABONE2,6,FALSE)</f>
        <v>5225</v>
      </c>
      <c r="G37" s="16">
        <f>VLOOKUP($B$11,ABONE2,7,FALSE)</f>
        <v>1242</v>
      </c>
      <c r="H37" s="16">
        <f>VLOOKUP($B$11,ABONE2,8,FALSE)</f>
        <v>6467</v>
      </c>
      <c r="I37" s="16">
        <f>VLOOKUP($B$11,ABONE2,9,FALSE)</f>
        <v>9158</v>
      </c>
      <c r="J37" s="16">
        <f>VLOOKUP($B$11,ABONE2,10,FALSE)</f>
        <v>390</v>
      </c>
      <c r="K37" s="16">
        <f>VLOOKUP($B$11,ABONE2,11,FALSE)</f>
        <v>9548</v>
      </c>
      <c r="L37" s="21">
        <f>VLOOKUP($B$11,ABONE2,12,FALSE)</f>
        <v>40</v>
      </c>
      <c r="M37" s="21">
        <f>VLOOKUP($B$11,ABONE2,13,FALSE)</f>
        <v>45</v>
      </c>
      <c r="N37" s="21">
        <f>VLOOKUP($B$11,ABONE2,14,FALSE)</f>
        <v>85</v>
      </c>
      <c r="O37" s="21">
        <f>VLOOKUP($B$11,ABONE2,15,FALSE)</f>
        <v>64286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9754.555399768582</v>
      </c>
      <c r="D38" s="16">
        <f>VLOOKUP($B$11,TUKETIM,4,FALSE)</f>
        <v>374.02969999999999</v>
      </c>
      <c r="E38" s="16">
        <f>VLOOKUP($B$11,TUKETIM,5,FALSE)</f>
        <v>10128.585099768581</v>
      </c>
      <c r="F38" s="16">
        <f>VLOOKUP($B$11,TUKETIM,6,FALSE)</f>
        <v>3649.0207686069734</v>
      </c>
      <c r="G38" s="16">
        <f>VLOOKUP($B$11,TUKETIM,7,FALSE)</f>
        <v>1713.7040204847503</v>
      </c>
      <c r="H38" s="16">
        <f>VLOOKUP($B$11,TUKETIM,8,FALSE)</f>
        <v>5362.7247890917242</v>
      </c>
      <c r="I38" s="16">
        <f>VLOOKUP($B$11,TUKETIM,9,FALSE)</f>
        <v>4497.0073310921471</v>
      </c>
      <c r="J38" s="16">
        <f>VLOOKUP($B$11,TUKETIM,10,FALSE)</f>
        <v>4830.6034426764545</v>
      </c>
      <c r="K38" s="16">
        <f>VLOOKUP($B$11,TUKETIM,11,FALSE)</f>
        <v>9327.6107737686016</v>
      </c>
      <c r="L38" s="21">
        <f>VLOOKUP($B$11,TUKETIM,12,FALSE)</f>
        <v>152.76430219780221</v>
      </c>
      <c r="M38" s="21">
        <f>VLOOKUP($B$11,TUKETIM,13,FALSE)</f>
        <v>5932.7206617315624</v>
      </c>
      <c r="N38" s="21">
        <f>VLOOKUP($B$11,TUKETIM,14,FALSE)</f>
        <v>6085.4849639293643</v>
      </c>
      <c r="O38" s="21">
        <f>VLOOKUP($B$11,TUKETIM,15,FALSE)</f>
        <v>30904.405626558273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235539.24900000799</v>
      </c>
      <c r="D39" s="16">
        <f>VLOOKUP($B$11,ANLASMA,4,FALSE)</f>
        <v>1333.32</v>
      </c>
      <c r="E39" s="16">
        <f>VLOOKUP($B$11,ANLASMA,5,FALSE)</f>
        <v>236872.56900000799</v>
      </c>
      <c r="F39" s="16">
        <f>VLOOKUP($B$11,ANLASMA,6,FALSE)</f>
        <v>44584.779999999504</v>
      </c>
      <c r="G39" s="16">
        <f>VLOOKUP($B$11,ANLASMA,7,FALSE)</f>
        <v>27870.827000000099</v>
      </c>
      <c r="H39" s="16">
        <f>VLOOKUP($B$11,ANLASMA,8,FALSE)</f>
        <v>72455.606999999611</v>
      </c>
      <c r="I39" s="16">
        <f>VLOOKUP($B$11,ANLASMA,9,FALSE)</f>
        <v>51467.2389999999</v>
      </c>
      <c r="J39" s="16">
        <f>VLOOKUP($B$11,ANLASMA,10,FALSE)</f>
        <v>76645.200000000012</v>
      </c>
      <c r="K39" s="16">
        <f>VLOOKUP($B$11,ANLASMA,11,FALSE)</f>
        <v>128112.43899999991</v>
      </c>
      <c r="L39" s="21">
        <f>VLOOKUP($B$11,ANLASMA,12,FALSE)</f>
        <v>436.21899999999999</v>
      </c>
      <c r="M39" s="21">
        <f>VLOOKUP($B$11,ANLASMA,13,FALSE)</f>
        <v>61532.2</v>
      </c>
      <c r="N39" s="21">
        <f>VLOOKUP($B$11,ANLASMA,14,FALSE)</f>
        <v>61968.418999999994</v>
      </c>
      <c r="O39" s="21">
        <f>VLOOKUP($B$11,ANLASMA,15,FALSE)</f>
        <v>499409.03400000749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37CC8580-D3B1-40C1-A171-02E3A014F716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7457C0-E2C6-46A7-ABE5-AD50E5DF7AC2}">
  <dimension ref="A1:AC70"/>
  <sheetViews>
    <sheetView topLeftCell="B6" zoomScale="80" zoomScaleNormal="80" workbookViewId="0">
      <selection activeCell="M28" sqref="M28:M33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114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v>0</v>
      </c>
      <c r="N15" s="12">
        <f t="shared" ref="N15:N24" si="10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1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v>0</v>
      </c>
      <c r="N16" s="12">
        <f t="shared" si="10"/>
        <v>0</v>
      </c>
      <c r="O16" s="17">
        <f t="shared" si="11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3.3064846975142892E-2</v>
      </c>
      <c r="D17" s="12">
        <f t="shared" si="1"/>
        <v>7.781221810325202E-2</v>
      </c>
      <c r="E17" s="12">
        <f t="shared" si="2"/>
        <v>3.313273924559472E-2</v>
      </c>
      <c r="F17" s="12">
        <f t="shared" si="3"/>
        <v>3.2357666856070937E-2</v>
      </c>
      <c r="G17" s="12">
        <f t="shared" si="4"/>
        <v>0.15343711817872008</v>
      </c>
      <c r="H17" s="12">
        <f t="shared" si="5"/>
        <v>3.594225587549147E-2</v>
      </c>
      <c r="I17" s="12">
        <f t="shared" si="6"/>
        <v>4.0172245349064072E-2</v>
      </c>
      <c r="J17" s="12">
        <f t="shared" si="7"/>
        <v>0.24080659448530733</v>
      </c>
      <c r="K17" s="12">
        <f t="shared" si="8"/>
        <v>4.5301393515118436E-2</v>
      </c>
      <c r="L17" s="12">
        <f t="shared" si="9"/>
        <v>5.0618130391609251</v>
      </c>
      <c r="M17" s="12">
        <v>0</v>
      </c>
      <c r="N17" s="12">
        <f t="shared" si="10"/>
        <v>5.0618130391609251</v>
      </c>
      <c r="O17" s="17">
        <f t="shared" si="11"/>
        <v>3.9594443298289407E-2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4.6180739422298977E-3</v>
      </c>
      <c r="D18" s="12">
        <f t="shared" si="1"/>
        <v>0</v>
      </c>
      <c r="E18" s="12">
        <f t="shared" si="2"/>
        <v>4.6110672395533363E-3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3.0165629398173658E-3</v>
      </c>
      <c r="J18" s="12">
        <f t="shared" si="7"/>
        <v>0</v>
      </c>
      <c r="K18" s="12">
        <f t="shared" si="8"/>
        <v>2.9394455452278426E-3</v>
      </c>
      <c r="L18" s="12">
        <f t="shared" si="9"/>
        <v>0</v>
      </c>
      <c r="M18" s="12">
        <v>0</v>
      </c>
      <c r="N18" s="12">
        <f t="shared" si="10"/>
        <v>0</v>
      </c>
      <c r="O18" s="17">
        <f t="shared" si="11"/>
        <v>4.2365362607721018E-3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v>0</v>
      </c>
      <c r="N19" s="12">
        <f t="shared" si="10"/>
        <v>0</v>
      </c>
      <c r="O19" s="17">
        <f t="shared" si="11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v>0</v>
      </c>
      <c r="N20" s="12">
        <f t="shared" si="10"/>
        <v>0</v>
      </c>
      <c r="O20" s="17">
        <f t="shared" si="11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8.432261310613965E-3</v>
      </c>
      <c r="D21" s="12">
        <f t="shared" si="1"/>
        <v>0</v>
      </c>
      <c r="E21" s="12">
        <f t="shared" si="2"/>
        <v>8.4194675899776916E-3</v>
      </c>
      <c r="F21" s="12">
        <f t="shared" si="3"/>
        <v>3.4699237875030538E-3</v>
      </c>
      <c r="G21" s="12">
        <f t="shared" si="4"/>
        <v>0</v>
      </c>
      <c r="H21" s="12">
        <f t="shared" si="5"/>
        <v>3.3671957806361871E-3</v>
      </c>
      <c r="I21" s="12">
        <f t="shared" si="6"/>
        <v>8.3613600563145346E-3</v>
      </c>
      <c r="J21" s="12">
        <f t="shared" si="7"/>
        <v>0</v>
      </c>
      <c r="K21" s="12">
        <f t="shared" si="8"/>
        <v>8.1476047607572256E-3</v>
      </c>
      <c r="L21" s="12">
        <f t="shared" si="9"/>
        <v>0</v>
      </c>
      <c r="M21" s="12">
        <v>0</v>
      </c>
      <c r="N21" s="12">
        <f t="shared" si="10"/>
        <v>0</v>
      </c>
      <c r="O21" s="17">
        <f t="shared" si="11"/>
        <v>8.2501240944404929E-3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6.3156294384738903E-4</v>
      </c>
      <c r="D22" s="12">
        <f t="shared" si="1"/>
        <v>0</v>
      </c>
      <c r="E22" s="12">
        <f t="shared" si="2"/>
        <v>6.3060471454564335E-4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3.4291292441444827E-4</v>
      </c>
      <c r="J22" s="12">
        <f t="shared" si="7"/>
        <v>0</v>
      </c>
      <c r="K22" s="12">
        <f t="shared" si="8"/>
        <v>3.3414647338077041E-4</v>
      </c>
      <c r="L22" s="12">
        <f t="shared" si="9"/>
        <v>0</v>
      </c>
      <c r="M22" s="12">
        <v>0</v>
      </c>
      <c r="N22" s="12">
        <f t="shared" si="10"/>
        <v>0</v>
      </c>
      <c r="O22" s="17">
        <f t="shared" si="11"/>
        <v>5.6876859833533797E-4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v>0</v>
      </c>
      <c r="N23" s="12">
        <f t="shared" si="10"/>
        <v>0</v>
      </c>
      <c r="O23" s="17">
        <f t="shared" si="11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v>0</v>
      </c>
      <c r="N24" s="12">
        <f t="shared" si="10"/>
        <v>0</v>
      </c>
      <c r="O24" s="17">
        <f t="shared" si="11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4.674674517183415E-2</v>
      </c>
      <c r="D25" s="12">
        <f t="shared" ref="D25:O25" si="12">SUM(D15:D24)</f>
        <v>7.781221810325202E-2</v>
      </c>
      <c r="E25" s="12">
        <f t="shared" si="12"/>
        <v>4.6793878789671395E-2</v>
      </c>
      <c r="F25" s="12">
        <f t="shared" si="12"/>
        <v>3.5827590643573992E-2</v>
      </c>
      <c r="G25" s="12">
        <f t="shared" si="12"/>
        <v>0.15343711817872008</v>
      </c>
      <c r="H25" s="12">
        <f t="shared" si="12"/>
        <v>3.9309451656127654E-2</v>
      </c>
      <c r="I25" s="12">
        <f t="shared" si="12"/>
        <v>5.1893081269610418E-2</v>
      </c>
      <c r="J25" s="12">
        <f t="shared" si="12"/>
        <v>0.24080659448530733</v>
      </c>
      <c r="K25" s="12">
        <f t="shared" si="12"/>
        <v>5.6722590294484274E-2</v>
      </c>
      <c r="L25" s="12">
        <f t="shared" si="12"/>
        <v>5.0618130391609251</v>
      </c>
      <c r="M25" s="12">
        <v>0</v>
      </c>
      <c r="N25" s="12">
        <f t="shared" si="12"/>
        <v>5.0618130391609251</v>
      </c>
      <c r="O25" s="12">
        <f t="shared" si="12"/>
        <v>5.2649872251837343E-2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2.5226232934550685E-2</v>
      </c>
      <c r="D29" s="12">
        <f>(SUMIFS(MESKENOG2,KAYNAK,A29,SEBEP,B29,SÜRE,"Uzun",BİLDİRİM,"Bildirimli",İL,$B$10,İLÇE,$B$11)/VLOOKUP($B$11,ABONE2,4,FALSE))</f>
        <v>0.20609581881955732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2.5500654571662257E-2</v>
      </c>
      <c r="F29" s="12">
        <f>(SUMIFS(TARIMSALAG2,KAYNAK,A29,SEBEP,B29,SÜRE,"Uzun",BİLDİRİM,"Bildirimli",İL,$B$10,İLÇE,$B$11)/VLOOKUP($B$11,ABONE2,6,FALSE))</f>
        <v>4.5662607250611081E-2</v>
      </c>
      <c r="G29" s="12">
        <f>(SUMIFS(TARIMSALOG2,KAYNAK,A29,SEBEP,B29,SÜRE,"Uzun",BİLDİRİM,"Bildirimli",İL,$B$10,İLÇE,$B$11)/VLOOKUP($B$11,ABONE2,7,FALSE))</f>
        <v>0.54350929681321658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6.0401489507398744E-2</v>
      </c>
      <c r="I29" s="12">
        <f>(SUMIFS(TICARETHANEAG2,KAYNAK,A29,SEBEP,B29,SÜRE,"Uzun",BİLDİRİM,"Bildirimli",İL,$B$10,İLÇE,$B$11)/VLOOKUP($B$11,ABONE2,9,FALSE))</f>
        <v>2.6477952853478003E-2</v>
      </c>
      <c r="J29" s="12">
        <f>(SUMIFS(TICARETHANEOG2,KAYNAK,A29,SEBEP,B29,SÜRE,"Uzun",BİLDİRİM,"Bildirimli",İL,$B$10,İLÇE,$B$11)/VLOOKUP($B$11,ABONE2,10,FALSE))</f>
        <v>0.28997601906525056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3.3214190336677947E-2</v>
      </c>
      <c r="L29" s="12">
        <f>(SUMIFS(SANAYIAG2,KAYNAK,A29,SEBEP,B29,SÜRE,"Uzun",BİLDİRİM,"Bildirimli",İL,$B$10,İLÇE,$B$11)/VLOOKUP($B$11,ABONE2,12,FALSE))</f>
        <v>0</v>
      </c>
      <c r="M29" s="12"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2.7508771855768804E-2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2.5226232934550685E-2</v>
      </c>
      <c r="D33" s="12">
        <f t="shared" ref="D33:O33" si="13">SUM(D28:D32)</f>
        <v>0.20609581881955732</v>
      </c>
      <c r="E33" s="12">
        <f t="shared" si="13"/>
        <v>2.5500654571662257E-2</v>
      </c>
      <c r="F33" s="12">
        <f t="shared" si="13"/>
        <v>4.5662607250611081E-2</v>
      </c>
      <c r="G33" s="12">
        <f t="shared" si="13"/>
        <v>0.54350929681321658</v>
      </c>
      <c r="H33" s="12">
        <f t="shared" si="13"/>
        <v>6.0401489507398744E-2</v>
      </c>
      <c r="I33" s="12">
        <f t="shared" si="13"/>
        <v>2.6477952853478003E-2</v>
      </c>
      <c r="J33" s="12">
        <f t="shared" si="13"/>
        <v>0.28997601906525056</v>
      </c>
      <c r="K33" s="12">
        <f t="shared" si="13"/>
        <v>3.3214190336677947E-2</v>
      </c>
      <c r="L33" s="12">
        <f t="shared" si="13"/>
        <v>0</v>
      </c>
      <c r="M33" s="12">
        <v>0</v>
      </c>
      <c r="N33" s="12">
        <f t="shared" si="13"/>
        <v>0</v>
      </c>
      <c r="O33" s="12">
        <f t="shared" si="13"/>
        <v>2.7508771855768804E-2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21059</v>
      </c>
      <c r="D37" s="16">
        <f>VLOOKUP($B$11,ABONE2,4,FALSE)</f>
        <v>32</v>
      </c>
      <c r="E37" s="16">
        <f>VLOOKUP($B$11,ABONE2,5,FALSE)</f>
        <v>21091</v>
      </c>
      <c r="F37" s="16">
        <f>VLOOKUP($B$11,ABONE2,6,FALSE)</f>
        <v>590</v>
      </c>
      <c r="G37" s="16">
        <f>VLOOKUP($B$11,ABONE2,7,FALSE)</f>
        <v>18</v>
      </c>
      <c r="H37" s="16">
        <f>VLOOKUP($B$11,ABONE2,8,FALSE)</f>
        <v>608</v>
      </c>
      <c r="I37" s="16">
        <f>VLOOKUP($B$11,ABONE2,9,FALSE)</f>
        <v>3926</v>
      </c>
      <c r="J37" s="16">
        <f>VLOOKUP($B$11,ABONE2,10,FALSE)</f>
        <v>103</v>
      </c>
      <c r="K37" s="16">
        <f>VLOOKUP($B$11,ABONE2,11,FALSE)</f>
        <v>4029</v>
      </c>
      <c r="L37" s="21">
        <f>VLOOKUP($B$11,ABONE2,12,FALSE)</f>
        <v>23</v>
      </c>
      <c r="M37" s="21">
        <f>VLOOKUP($B$11,ABONE2,13,FALSE)</f>
        <v>0</v>
      </c>
      <c r="N37" s="21">
        <f>VLOOKUP($B$11,ABONE2,14,FALSE)</f>
        <v>23</v>
      </c>
      <c r="O37" s="21">
        <f>VLOOKUP($B$11,ABONE2,15,FALSE)</f>
        <v>25751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2358.6505474712944</v>
      </c>
      <c r="D38" s="16">
        <f>VLOOKUP($B$11,TUKETIM,4,FALSE)</f>
        <v>114.3308</v>
      </c>
      <c r="E38" s="16">
        <f>VLOOKUP($B$11,TUKETIM,5,FALSE)</f>
        <v>2472.9813474712946</v>
      </c>
      <c r="F38" s="16">
        <f>VLOOKUP($B$11,TUKETIM,6,FALSE)</f>
        <v>132.62126810309303</v>
      </c>
      <c r="G38" s="16">
        <f>VLOOKUP($B$11,TUKETIM,7,FALSE)</f>
        <v>44.896999999999998</v>
      </c>
      <c r="H38" s="16">
        <f>VLOOKUP($B$11,TUKETIM,8,FALSE)</f>
        <v>177.51826810309302</v>
      </c>
      <c r="I38" s="16">
        <f>VLOOKUP($B$11,TUKETIM,9,FALSE)</f>
        <v>1190.0892478393723</v>
      </c>
      <c r="J38" s="16">
        <f>VLOOKUP($B$11,TUKETIM,10,FALSE)</f>
        <v>507.47087572635621</v>
      </c>
      <c r="K38" s="16">
        <f>VLOOKUP($B$11,TUKETIM,11,FALSE)</f>
        <v>1697.5601235657286</v>
      </c>
      <c r="L38" s="21">
        <f>VLOOKUP($B$11,TUKETIM,12,FALSE)</f>
        <v>653.06815567765568</v>
      </c>
      <c r="M38" s="21">
        <f>VLOOKUP($B$11,TUKETIM,13,FALSE)</f>
        <v>11.297697802197803</v>
      </c>
      <c r="N38" s="21">
        <f>VLOOKUP($B$11,TUKETIM,14,FALSE)</f>
        <v>664.36585347985351</v>
      </c>
      <c r="O38" s="21">
        <f>VLOOKUP($B$11,TUKETIM,15,FALSE)</f>
        <v>5012.4255926199694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88736.0659999989</v>
      </c>
      <c r="D39" s="16">
        <f>VLOOKUP($B$11,ANLASMA,4,FALSE)</f>
        <v>700.2</v>
      </c>
      <c r="E39" s="16">
        <f>VLOOKUP($B$11,ANLASMA,5,FALSE)</f>
        <v>89436.265999998897</v>
      </c>
      <c r="F39" s="16">
        <f>VLOOKUP($B$11,ANLASMA,6,FALSE)</f>
        <v>2572.4839999999999</v>
      </c>
      <c r="G39" s="16">
        <f>VLOOKUP($B$11,ANLASMA,7,FALSE)</f>
        <v>567.6</v>
      </c>
      <c r="H39" s="16">
        <f>VLOOKUP($B$11,ANLASMA,8,FALSE)</f>
        <v>3140.0839999999998</v>
      </c>
      <c r="I39" s="16">
        <f>VLOOKUP($B$11,ANLASMA,9,FALSE)</f>
        <v>21527.437999999798</v>
      </c>
      <c r="J39" s="16">
        <f>VLOOKUP($B$11,ANLASMA,10,FALSE)</f>
        <v>7690.82</v>
      </c>
      <c r="K39" s="16">
        <f>VLOOKUP($B$11,ANLASMA,11,FALSE)</f>
        <v>29218.257999999798</v>
      </c>
      <c r="L39" s="21">
        <f>VLOOKUP($B$11,ANLASMA,12,FALSE)</f>
        <v>2166.5699999999997</v>
      </c>
      <c r="M39" s="21">
        <f>VLOOKUP($B$11,ANLASMA,13,FALSE)</f>
        <v>0</v>
      </c>
      <c r="N39" s="21">
        <f>VLOOKUP($B$11,ANLASMA,14,FALSE)</f>
        <v>2166.5699999999997</v>
      </c>
      <c r="O39" s="21">
        <f>VLOOKUP($B$11,ANLASMA,15,FALSE)</f>
        <v>123961.1779999987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CB10CD16-2FAC-4BF3-BE21-60DC46218DEA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2B122D-F66E-4454-BB12-9EF2B965A19D}">
  <dimension ref="A1:AC70"/>
  <sheetViews>
    <sheetView topLeftCell="A21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115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v>0</v>
      </c>
      <c r="E15" s="12">
        <f t="shared" ref="E15:E24" si="1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2">(SUMIFS(TARIMSALAG2,KAYNAK,A15,SEBEP,B15,SÜRE,"Uzun",BİLDİRİM,"Bildirimsiz",İL,$B$10,İLÇE,$B$11)/VLOOKUP($B$11,ABONE2,6,FALSE))</f>
        <v>0</v>
      </c>
      <c r="G15" s="12">
        <f t="shared" ref="G15:G24" si="3">(SUMIFS(TARIMSALOG2,KAYNAK,A15,SEBEP,B15,SÜRE,"Uzun",BİLDİRİM,"Bildirimsiz",İL,$B$10,İLÇE,$B$11)/VLOOKUP($B$11,ABONE2,7,FALSE))</f>
        <v>0</v>
      </c>
      <c r="H15" s="12">
        <f t="shared" ref="H15:H24" si="4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5">(SUMIFS(TICARETHANEAG2,KAYNAK,A15,SEBEP,B15,SÜRE,"Uzun",BİLDİRİM,"Bildirimsiz",İL,$B$10,İLÇE,$B$11)/VLOOKUP($B$11,ABONE2,9,FALSE))</f>
        <v>0</v>
      </c>
      <c r="J15" s="12">
        <f t="shared" ref="J15:J24" si="6">(SUMIFS(TICARETHANEOG2,KAYNAK,A15,SEBEP,B15,SÜRE,"Uzun",BİLDİRİM,"Bildirimsiz",İL,$B$10,İLÇE,$B$11)/VLOOKUP($B$11,ABONE2,10,FALSE))</f>
        <v>0</v>
      </c>
      <c r="K15" s="12">
        <f t="shared" ref="K15:K24" si="7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8">(SUMIFS(SANAYIAG2,KAYNAK,A15,SEBEP,B15,SÜRE,"Uzun",BİLDİRİM,"Bildirimsiz",İL,$B$10,İLÇE,$B$11)/VLOOKUP($B$11,ABONE2,12,FALSE))</f>
        <v>0</v>
      </c>
      <c r="M15" s="12">
        <f t="shared" ref="M15:M24" si="9">(SUMIFS(SANAYIOG2,KAYNAK,A15,SEBEP,B15,SÜRE,"Uzun",BİLDİRİM,"Bildirimsiz",İL,$B$10,İLÇE,$B$11)/VLOOKUP($B$11,ABONE2,13,FALSE))</f>
        <v>0</v>
      </c>
      <c r="N15" s="12">
        <f t="shared" ref="N15:N24" si="10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1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v>0</v>
      </c>
      <c r="E16" s="12">
        <f t="shared" si="1"/>
        <v>0</v>
      </c>
      <c r="F16" s="12">
        <f t="shared" si="2"/>
        <v>0</v>
      </c>
      <c r="G16" s="12">
        <f t="shared" si="3"/>
        <v>0</v>
      </c>
      <c r="H16" s="12">
        <f t="shared" si="4"/>
        <v>0</v>
      </c>
      <c r="I16" s="12">
        <f t="shared" si="5"/>
        <v>0</v>
      </c>
      <c r="J16" s="12">
        <f t="shared" si="6"/>
        <v>0</v>
      </c>
      <c r="K16" s="12">
        <f t="shared" si="7"/>
        <v>0</v>
      </c>
      <c r="L16" s="12">
        <f t="shared" si="8"/>
        <v>0</v>
      </c>
      <c r="M16" s="12">
        <f t="shared" si="9"/>
        <v>0</v>
      </c>
      <c r="N16" s="12">
        <f t="shared" si="10"/>
        <v>0</v>
      </c>
      <c r="O16" s="17">
        <f t="shared" si="11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4.8113015459507316E-2</v>
      </c>
      <c r="D17" s="12">
        <v>0</v>
      </c>
      <c r="E17" s="12">
        <f t="shared" si="1"/>
        <v>4.9781332694356931E-2</v>
      </c>
      <c r="F17" s="12">
        <f t="shared" si="2"/>
        <v>0.37449631659541327</v>
      </c>
      <c r="G17" s="12">
        <f t="shared" si="3"/>
        <v>5.3724034959964015</v>
      </c>
      <c r="H17" s="12">
        <f t="shared" si="4"/>
        <v>0.60167391565909456</v>
      </c>
      <c r="I17" s="12">
        <f t="shared" si="5"/>
        <v>8.1580580620757959E-2</v>
      </c>
      <c r="J17" s="12">
        <f t="shared" si="6"/>
        <v>3.627120372130312</v>
      </c>
      <c r="K17" s="12">
        <f t="shared" si="7"/>
        <v>0.19399465137248764</v>
      </c>
      <c r="L17" s="12">
        <f t="shared" si="8"/>
        <v>0</v>
      </c>
      <c r="M17" s="12">
        <f t="shared" si="9"/>
        <v>26.385990657913776</v>
      </c>
      <c r="N17" s="12">
        <f t="shared" si="10"/>
        <v>20.296915890702905</v>
      </c>
      <c r="O17" s="17">
        <f t="shared" si="11"/>
        <v>0.10327296538324877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3.5721457626937652E-5</v>
      </c>
      <c r="D18" s="12">
        <v>0</v>
      </c>
      <c r="E18" s="12">
        <f t="shared" si="1"/>
        <v>3.9872792650174461E-5</v>
      </c>
      <c r="F18" s="12">
        <f t="shared" si="2"/>
        <v>8.9490037651384757E-3</v>
      </c>
      <c r="G18" s="12">
        <f t="shared" si="3"/>
        <v>0</v>
      </c>
      <c r="H18" s="12">
        <f t="shared" si="4"/>
        <v>8.5422308667230905E-3</v>
      </c>
      <c r="I18" s="12">
        <f t="shared" si="5"/>
        <v>1.9578187628304516E-3</v>
      </c>
      <c r="J18" s="12">
        <f t="shared" si="6"/>
        <v>0.21283822296806248</v>
      </c>
      <c r="K18" s="12">
        <f t="shared" si="7"/>
        <v>8.6439444510115569E-3</v>
      </c>
      <c r="L18" s="12">
        <f t="shared" si="8"/>
        <v>0</v>
      </c>
      <c r="M18" s="12">
        <f t="shared" si="9"/>
        <v>0</v>
      </c>
      <c r="N18" s="12">
        <f t="shared" si="10"/>
        <v>0</v>
      </c>
      <c r="O18" s="17">
        <f t="shared" si="11"/>
        <v>1.543978815050527E-3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v>0</v>
      </c>
      <c r="E19" s="12">
        <f t="shared" si="1"/>
        <v>0</v>
      </c>
      <c r="F19" s="12">
        <f t="shared" si="2"/>
        <v>0</v>
      </c>
      <c r="G19" s="12">
        <f t="shared" si="3"/>
        <v>0</v>
      </c>
      <c r="H19" s="12">
        <f t="shared" si="4"/>
        <v>0</v>
      </c>
      <c r="I19" s="12">
        <f t="shared" si="5"/>
        <v>0</v>
      </c>
      <c r="J19" s="12">
        <f t="shared" si="6"/>
        <v>0</v>
      </c>
      <c r="K19" s="12">
        <f t="shared" si="7"/>
        <v>0</v>
      </c>
      <c r="L19" s="12">
        <f t="shared" si="8"/>
        <v>0</v>
      </c>
      <c r="M19" s="12">
        <f t="shared" si="9"/>
        <v>0</v>
      </c>
      <c r="N19" s="12">
        <f t="shared" si="10"/>
        <v>0</v>
      </c>
      <c r="O19" s="17">
        <f t="shared" si="11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v>0</v>
      </c>
      <c r="E20" s="12">
        <f t="shared" si="1"/>
        <v>0</v>
      </c>
      <c r="F20" s="12">
        <f t="shared" si="2"/>
        <v>0</v>
      </c>
      <c r="G20" s="12">
        <f t="shared" si="3"/>
        <v>0</v>
      </c>
      <c r="H20" s="12">
        <f t="shared" si="4"/>
        <v>0</v>
      </c>
      <c r="I20" s="12">
        <f t="shared" si="5"/>
        <v>0</v>
      </c>
      <c r="J20" s="12">
        <f t="shared" si="6"/>
        <v>0</v>
      </c>
      <c r="K20" s="12">
        <f t="shared" si="7"/>
        <v>0</v>
      </c>
      <c r="L20" s="12">
        <f t="shared" si="8"/>
        <v>0</v>
      </c>
      <c r="M20" s="12">
        <f t="shared" si="9"/>
        <v>0</v>
      </c>
      <c r="N20" s="12">
        <f t="shared" si="10"/>
        <v>0</v>
      </c>
      <c r="O20" s="17">
        <f t="shared" si="11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1.1959109152026727E-2</v>
      </c>
      <c r="D21" s="12">
        <v>0</v>
      </c>
      <c r="E21" s="12">
        <f t="shared" si="1"/>
        <v>1.1935781491856458E-2</v>
      </c>
      <c r="F21" s="12">
        <f t="shared" si="2"/>
        <v>2.134853241372444E-2</v>
      </c>
      <c r="G21" s="12">
        <f t="shared" si="3"/>
        <v>0</v>
      </c>
      <c r="H21" s="12">
        <f t="shared" si="4"/>
        <v>2.0378144576736965E-2</v>
      </c>
      <c r="I21" s="12">
        <f t="shared" si="5"/>
        <v>3.3874902227391257E-2</v>
      </c>
      <c r="J21" s="12">
        <f t="shared" si="6"/>
        <v>0</v>
      </c>
      <c r="K21" s="12">
        <f t="shared" si="7"/>
        <v>3.2800872353345882E-2</v>
      </c>
      <c r="L21" s="12">
        <f t="shared" si="8"/>
        <v>0</v>
      </c>
      <c r="M21" s="12">
        <f t="shared" si="9"/>
        <v>0</v>
      </c>
      <c r="N21" s="12">
        <f t="shared" si="10"/>
        <v>0</v>
      </c>
      <c r="O21" s="17">
        <f t="shared" si="11"/>
        <v>1.5066810803633056E-2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v>0</v>
      </c>
      <c r="E22" s="12">
        <f t="shared" si="1"/>
        <v>0</v>
      </c>
      <c r="F22" s="12">
        <f t="shared" si="2"/>
        <v>0</v>
      </c>
      <c r="G22" s="12">
        <f t="shared" si="3"/>
        <v>0</v>
      </c>
      <c r="H22" s="12">
        <f t="shared" si="4"/>
        <v>0</v>
      </c>
      <c r="I22" s="12">
        <f t="shared" si="5"/>
        <v>2.3236553777000655E-5</v>
      </c>
      <c r="J22" s="12">
        <f t="shared" si="6"/>
        <v>0</v>
      </c>
      <c r="K22" s="12">
        <f t="shared" si="7"/>
        <v>2.2499820936892835E-5</v>
      </c>
      <c r="L22" s="12">
        <f t="shared" si="8"/>
        <v>0</v>
      </c>
      <c r="M22" s="12">
        <f t="shared" si="9"/>
        <v>0</v>
      </c>
      <c r="N22" s="12">
        <f t="shared" si="10"/>
        <v>0</v>
      </c>
      <c r="O22" s="17">
        <f t="shared" si="11"/>
        <v>3.0021336506878754E-6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v>0</v>
      </c>
      <c r="E23" s="12">
        <f t="shared" si="1"/>
        <v>0</v>
      </c>
      <c r="F23" s="12">
        <f t="shared" si="2"/>
        <v>0</v>
      </c>
      <c r="G23" s="12">
        <f t="shared" si="3"/>
        <v>0</v>
      </c>
      <c r="H23" s="12">
        <f t="shared" si="4"/>
        <v>0</v>
      </c>
      <c r="I23" s="12">
        <f t="shared" si="5"/>
        <v>0</v>
      </c>
      <c r="J23" s="12">
        <f t="shared" si="6"/>
        <v>0</v>
      </c>
      <c r="K23" s="12">
        <f t="shared" si="7"/>
        <v>0</v>
      </c>
      <c r="L23" s="12">
        <f t="shared" si="8"/>
        <v>0</v>
      </c>
      <c r="M23" s="12">
        <f t="shared" si="9"/>
        <v>0</v>
      </c>
      <c r="N23" s="12">
        <f t="shared" si="10"/>
        <v>0</v>
      </c>
      <c r="O23" s="17">
        <f t="shared" si="11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v>0</v>
      </c>
      <c r="E24" s="12">
        <f t="shared" si="1"/>
        <v>0</v>
      </c>
      <c r="F24" s="12">
        <f t="shared" si="2"/>
        <v>0</v>
      </c>
      <c r="G24" s="12">
        <f t="shared" si="3"/>
        <v>0</v>
      </c>
      <c r="H24" s="12">
        <f t="shared" si="4"/>
        <v>0</v>
      </c>
      <c r="I24" s="12">
        <f t="shared" si="5"/>
        <v>0</v>
      </c>
      <c r="J24" s="12">
        <f t="shared" si="6"/>
        <v>0</v>
      </c>
      <c r="K24" s="12">
        <f t="shared" si="7"/>
        <v>0</v>
      </c>
      <c r="L24" s="12">
        <f t="shared" si="8"/>
        <v>0</v>
      </c>
      <c r="M24" s="12">
        <f t="shared" si="9"/>
        <v>0</v>
      </c>
      <c r="N24" s="12">
        <f t="shared" si="10"/>
        <v>0</v>
      </c>
      <c r="O24" s="17">
        <f t="shared" si="11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6.0107846069160982E-2</v>
      </c>
      <c r="D25" s="12">
        <f t="shared" ref="D25:O25" si="12">SUM(D15:D24)</f>
        <v>0</v>
      </c>
      <c r="E25" s="12">
        <f t="shared" si="12"/>
        <v>6.1756986978863559E-2</v>
      </c>
      <c r="F25" s="12">
        <f t="shared" si="12"/>
        <v>0.40479385277427615</v>
      </c>
      <c r="G25" s="12">
        <f t="shared" si="12"/>
        <v>5.3724034959964015</v>
      </c>
      <c r="H25" s="12">
        <f t="shared" si="12"/>
        <v>0.6305942911025546</v>
      </c>
      <c r="I25" s="12">
        <f t="shared" si="12"/>
        <v>0.11743653816475667</v>
      </c>
      <c r="J25" s="12">
        <f t="shared" si="12"/>
        <v>3.8399585950983743</v>
      </c>
      <c r="K25" s="12">
        <f t="shared" si="12"/>
        <v>0.23546196799778196</v>
      </c>
      <c r="L25" s="12">
        <f t="shared" si="12"/>
        <v>0</v>
      </c>
      <c r="M25" s="12">
        <f t="shared" si="12"/>
        <v>26.385990657913776</v>
      </c>
      <c r="N25" s="12">
        <f t="shared" si="12"/>
        <v>20.296915890702905</v>
      </c>
      <c r="O25" s="12">
        <f t="shared" si="12"/>
        <v>0.11988675713558304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9.9686267115932592E-2</v>
      </c>
      <c r="D29" s="12"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9.9995435919383077E-2</v>
      </c>
      <c r="F29" s="12">
        <f>(SUMIFS(TARIMSALAG2,KAYNAK,A29,SEBEP,B29,SÜRE,"Uzun",BİLDİRİM,"Bildirimli",İL,$B$10,İLÇE,$B$11)/VLOOKUP($B$11,ABONE2,6,FALSE))</f>
        <v>0.35407337150683349</v>
      </c>
      <c r="G29" s="12">
        <f>(SUMIFS(TARIMSALOG2,KAYNAK,A29,SEBEP,B29,SÜRE,"Uzun",BİLDİRİM,"Bildirimli",İL,$B$10,İLÇE,$B$11)/VLOOKUP($B$11,ABONE2,7,FALSE))</f>
        <v>0.16516468286912106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0.34548661293239208</v>
      </c>
      <c r="I29" s="12">
        <f>(SUMIFS(TICARETHANEAG2,KAYNAK,A29,SEBEP,B29,SÜRE,"Uzun",BİLDİRİM,"Bildirimli",İL,$B$10,İLÇE,$B$11)/VLOOKUP($B$11,ABONE2,9,FALSE))</f>
        <v>0.14294052187107209</v>
      </c>
      <c r="J29" s="12">
        <f>(SUMIFS(TICARETHANEOG2,KAYNAK,A29,SEBEP,B29,SÜRE,"Uzun",BİLDİRİM,"Bildirimli",İL,$B$10,İLÇE,$B$11)/VLOOKUP($B$11,ABONE2,10,FALSE))</f>
        <v>0.63944193611174238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0.15868248173919733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44.076044406321351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33.904649543324119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0.13669886730760691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2.9906556424282766E-2</v>
      </c>
      <c r="D31" s="12"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2.9848220140512798E-2</v>
      </c>
      <c r="F31" s="12">
        <f>(SUMIFS(TARIMSALAG2,KAYNAK,A31,SEBEP,B31,SÜRE,"Uzun",BİLDİRİM,"Bildirimli",İL,$B$10,İLÇE,$B$11)/VLOOKUP($B$11,ABONE2,6,FALSE))</f>
        <v>3.8426555622414128E-2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3.6679894003213483E-2</v>
      </c>
      <c r="I31" s="12">
        <f>(SUMIFS(TICARETHANEAG2,KAYNAK,A31,SEBEP,B31,SÜRE,"Uzun",BİLDİRİM,"Bildirimli",İL,$B$10,İLÇE,$B$11)/VLOOKUP($B$11,ABONE2,9,FALSE))</f>
        <v>0.36536877243431903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0.35378447400583712</v>
      </c>
      <c r="L31" s="12">
        <f>(SUMIFS(SANAYIAG2,KAYNAK,A31,SEBEP,B31,SÜRE,"Uzun",BİLDİRİM,"Bildirimli",İL,$B$10,İLÇE,$B$11)/VLOOKUP($B$11,ABONE2,12,FALSE))</f>
        <v>8.2729753304720983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1.9091481531858689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7.4390448795428457E-2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0.12959282354021537</v>
      </c>
      <c r="D33" s="12">
        <f t="shared" ref="D33:O33" si="13">SUM(D28:D32)</f>
        <v>0</v>
      </c>
      <c r="E33" s="12">
        <f t="shared" si="13"/>
        <v>0.12984365605989587</v>
      </c>
      <c r="F33" s="12">
        <f t="shared" si="13"/>
        <v>0.39249992712924764</v>
      </c>
      <c r="G33" s="12">
        <f t="shared" si="13"/>
        <v>0.16516468286912106</v>
      </c>
      <c r="H33" s="12">
        <f t="shared" si="13"/>
        <v>0.38216650693560555</v>
      </c>
      <c r="I33" s="12">
        <f t="shared" si="13"/>
        <v>0.50830929430539107</v>
      </c>
      <c r="J33" s="12">
        <f t="shared" si="13"/>
        <v>0.63944193611174238</v>
      </c>
      <c r="K33" s="12">
        <f t="shared" si="13"/>
        <v>0.51246695574503442</v>
      </c>
      <c r="L33" s="12">
        <f t="shared" si="13"/>
        <v>8.2729753304720983</v>
      </c>
      <c r="M33" s="12">
        <f t="shared" si="13"/>
        <v>44.076044406321351</v>
      </c>
      <c r="N33" s="12">
        <f t="shared" si="13"/>
        <v>35.813797696509987</v>
      </c>
      <c r="O33" s="12">
        <f t="shared" si="13"/>
        <v>0.21108931610303538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19443</v>
      </c>
      <c r="D37" s="16">
        <f>VLOOKUP($B$11,ABONE2,4,FALSE)</f>
        <v>38</v>
      </c>
      <c r="E37" s="16">
        <f>VLOOKUP($B$11,ABONE2,5,FALSE)</f>
        <v>19481</v>
      </c>
      <c r="F37" s="16">
        <f>VLOOKUP($B$11,ABONE2,6,FALSE)</f>
        <v>945</v>
      </c>
      <c r="G37" s="16">
        <f>VLOOKUP($B$11,ABONE2,7,FALSE)</f>
        <v>45</v>
      </c>
      <c r="H37" s="16">
        <f>VLOOKUP($B$11,ABONE2,8,FALSE)</f>
        <v>990</v>
      </c>
      <c r="I37" s="16">
        <f>VLOOKUP($B$11,ABONE2,9,FALSE)</f>
        <v>3054</v>
      </c>
      <c r="J37" s="16">
        <f>VLOOKUP($B$11,ABONE2,10,FALSE)</f>
        <v>100</v>
      </c>
      <c r="K37" s="16">
        <f>VLOOKUP($B$11,ABONE2,11,FALSE)</f>
        <v>3154</v>
      </c>
      <c r="L37" s="21">
        <f>VLOOKUP($B$11,ABONE2,12,FALSE)</f>
        <v>3</v>
      </c>
      <c r="M37" s="21">
        <f>VLOOKUP($B$11,ABONE2,13,FALSE)</f>
        <v>10</v>
      </c>
      <c r="N37" s="21">
        <f>VLOOKUP($B$11,ABONE2,14,FALSE)</f>
        <v>13</v>
      </c>
      <c r="O37" s="21">
        <f>VLOOKUP($B$11,ABONE2,15,FALSE)</f>
        <v>23638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1889.9584761683643</v>
      </c>
      <c r="D38" s="16">
        <f>VLOOKUP($B$11,TUKETIM,4,FALSE)</f>
        <v>294.48689999999999</v>
      </c>
      <c r="E38" s="16">
        <f>VLOOKUP($B$11,TUKETIM,5,FALSE)</f>
        <v>2184.4453761683644</v>
      </c>
      <c r="F38" s="16">
        <f>VLOOKUP($B$11,TUKETIM,6,FALSE)</f>
        <v>319.42847753588711</v>
      </c>
      <c r="G38" s="16">
        <f>VLOOKUP($B$11,TUKETIM,7,FALSE)</f>
        <v>140.80869395599834</v>
      </c>
      <c r="H38" s="16">
        <f>VLOOKUP($B$11,TUKETIM,8,FALSE)</f>
        <v>460.23717149188542</v>
      </c>
      <c r="I38" s="16">
        <f>VLOOKUP($B$11,TUKETIM,9,FALSE)</f>
        <v>875.64528108209834</v>
      </c>
      <c r="J38" s="16">
        <f>VLOOKUP($B$11,TUKETIM,10,FALSE)</f>
        <v>650.88150414092149</v>
      </c>
      <c r="K38" s="16">
        <f>VLOOKUP($B$11,TUKETIM,11,FALSE)</f>
        <v>1526.5267852230199</v>
      </c>
      <c r="L38" s="21">
        <f>VLOOKUP($B$11,TUKETIM,12,FALSE)</f>
        <v>12.826522222222222</v>
      </c>
      <c r="M38" s="21">
        <f>VLOOKUP($B$11,TUKETIM,13,FALSE)</f>
        <v>199.77748493150685</v>
      </c>
      <c r="N38" s="21">
        <f>VLOOKUP($B$11,TUKETIM,14,FALSE)</f>
        <v>212.60400715372907</v>
      </c>
      <c r="O38" s="21">
        <f>VLOOKUP($B$11,TUKETIM,15,FALSE)</f>
        <v>4383.8133400369989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75745.20199999951</v>
      </c>
      <c r="D39" s="16">
        <f>VLOOKUP($B$11,ANLASMA,4,FALSE)</f>
        <v>770.65</v>
      </c>
      <c r="E39" s="16">
        <f>VLOOKUP($B$11,ANLASMA,5,FALSE)</f>
        <v>76515.851999999504</v>
      </c>
      <c r="F39" s="16">
        <f>VLOOKUP($B$11,ANLASMA,6,FALSE)</f>
        <v>4170.8600000000297</v>
      </c>
      <c r="G39" s="16">
        <f>VLOOKUP($B$11,ANLASMA,7,FALSE)</f>
        <v>1949.18</v>
      </c>
      <c r="H39" s="16">
        <f>VLOOKUP($B$11,ANLASMA,8,FALSE)</f>
        <v>6120.04000000003</v>
      </c>
      <c r="I39" s="16">
        <f>VLOOKUP($B$11,ANLASMA,9,FALSE)</f>
        <v>14571.341</v>
      </c>
      <c r="J39" s="16">
        <f>VLOOKUP($B$11,ANLASMA,10,FALSE)</f>
        <v>10020.93</v>
      </c>
      <c r="K39" s="16">
        <f>VLOOKUP($B$11,ANLASMA,11,FALSE)</f>
        <v>24592.271000000001</v>
      </c>
      <c r="L39" s="21">
        <f>VLOOKUP($B$11,ANLASMA,12,FALSE)</f>
        <v>62.506</v>
      </c>
      <c r="M39" s="21">
        <f>VLOOKUP($B$11,ANLASMA,13,FALSE)</f>
        <v>2970</v>
      </c>
      <c r="N39" s="21">
        <f>VLOOKUP($B$11,ANLASMA,14,FALSE)</f>
        <v>3032.5059999999999</v>
      </c>
      <c r="O39" s="21">
        <f>VLOOKUP($B$11,ANLASMA,15,FALSE)</f>
        <v>110260.66899999953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1CF6F377-AA81-4275-BABA-516EBE2D82C8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3DC490-F6DF-4097-884C-AC0174C9B003}">
  <dimension ref="A1:AC70"/>
  <sheetViews>
    <sheetView topLeftCell="A18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116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0.13216097945249675</v>
      </c>
      <c r="D17" s="12">
        <f t="shared" si="1"/>
        <v>0.11939022192211127</v>
      </c>
      <c r="E17" s="12">
        <f t="shared" si="2"/>
        <v>0.13207615066308279</v>
      </c>
      <c r="F17" s="12">
        <f t="shared" si="3"/>
        <v>1.1834643539986487</v>
      </c>
      <c r="G17" s="12">
        <f t="shared" si="4"/>
        <v>0.96428590436872763</v>
      </c>
      <c r="H17" s="12">
        <f t="shared" si="5"/>
        <v>1.0683269519868324</v>
      </c>
      <c r="I17" s="12">
        <f t="shared" si="6"/>
        <v>0.14846448609176879</v>
      </c>
      <c r="J17" s="12">
        <f t="shared" si="7"/>
        <v>3.1682077044313663</v>
      </c>
      <c r="K17" s="12">
        <f t="shared" si="8"/>
        <v>0.28229007533161776</v>
      </c>
      <c r="L17" s="12">
        <f t="shared" si="9"/>
        <v>0</v>
      </c>
      <c r="M17" s="12">
        <f t="shared" si="10"/>
        <v>40.240052968896237</v>
      </c>
      <c r="N17" s="12">
        <f t="shared" si="11"/>
        <v>32.192042375116991</v>
      </c>
      <c r="O17" s="17">
        <f t="shared" si="12"/>
        <v>0.24813733787939013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6.0043361488160054E-3</v>
      </c>
      <c r="D21" s="12">
        <f t="shared" si="1"/>
        <v>0</v>
      </c>
      <c r="E21" s="12">
        <f t="shared" si="2"/>
        <v>5.9644528008214459E-3</v>
      </c>
      <c r="F21" s="12">
        <f t="shared" si="3"/>
        <v>2.7618829378183742E-2</v>
      </c>
      <c r="G21" s="12">
        <f t="shared" si="4"/>
        <v>0</v>
      </c>
      <c r="H21" s="12">
        <f t="shared" si="5"/>
        <v>1.3110285009058887E-2</v>
      </c>
      <c r="I21" s="12">
        <f t="shared" si="6"/>
        <v>5.9563332812743765E-3</v>
      </c>
      <c r="J21" s="12">
        <f t="shared" si="7"/>
        <v>0</v>
      </c>
      <c r="K21" s="12">
        <f t="shared" si="8"/>
        <v>5.6923671909676126E-3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6.4842176866844719E-3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3.0698893406591096E-3</v>
      </c>
      <c r="D22" s="12">
        <f t="shared" si="1"/>
        <v>0</v>
      </c>
      <c r="E22" s="12">
        <f t="shared" si="2"/>
        <v>3.0494978332811554E-3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1.2107976564979034E-4</v>
      </c>
      <c r="J22" s="12">
        <f t="shared" si="7"/>
        <v>0</v>
      </c>
      <c r="K22" s="12">
        <f t="shared" si="8"/>
        <v>1.1571388854981112E-4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2.3353406068976818E-3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0.14123520494197186</v>
      </c>
      <c r="D25" s="12">
        <f t="shared" ref="D25:O25" si="13">SUM(D15:D24)</f>
        <v>0.11939022192211127</v>
      </c>
      <c r="E25" s="12">
        <f t="shared" si="13"/>
        <v>0.14109010129718538</v>
      </c>
      <c r="F25" s="12">
        <f t="shared" si="13"/>
        <v>1.2110831833768325</v>
      </c>
      <c r="G25" s="12">
        <f t="shared" si="13"/>
        <v>0.96428590436872763</v>
      </c>
      <c r="H25" s="12">
        <f t="shared" si="13"/>
        <v>1.0814372369958913</v>
      </c>
      <c r="I25" s="12">
        <f t="shared" si="13"/>
        <v>0.15454189913869296</v>
      </c>
      <c r="J25" s="12">
        <f t="shared" si="13"/>
        <v>3.1682077044313663</v>
      </c>
      <c r="K25" s="12">
        <f t="shared" si="13"/>
        <v>0.28809815641113518</v>
      </c>
      <c r="L25" s="12">
        <f t="shared" si="13"/>
        <v>0</v>
      </c>
      <c r="M25" s="12">
        <f t="shared" si="13"/>
        <v>40.240052968896237</v>
      </c>
      <c r="N25" s="12">
        <f t="shared" si="13"/>
        <v>32.192042375116991</v>
      </c>
      <c r="O25" s="12">
        <f t="shared" si="13"/>
        <v>0.25695689617297224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0.19396527138616224</v>
      </c>
      <c r="D29" s="12">
        <f>(SUMIFS(MESKENOG2,KAYNAK,A29,SEBEP,B29,SÜRE,"Uzun",BİLDİRİM,"Bildirimli",İL,$B$10,İLÇE,$B$11)/VLOOKUP($B$11,ABONE2,4,FALSE))</f>
        <v>0.15736100509412898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0.19372213032036789</v>
      </c>
      <c r="F29" s="12">
        <f>(SUMIFS(TARIMSALAG2,KAYNAK,A29,SEBEP,B29,SÜRE,"Uzun",BİLDİRİM,"Bildirimli",İL,$B$10,İLÇE,$B$11)/VLOOKUP($B$11,ABONE2,6,FALSE))</f>
        <v>1.2740292856547442</v>
      </c>
      <c r="G29" s="12">
        <f>(SUMIFS(TARIMSALOG2,KAYNAK,A29,SEBEP,B29,SÜRE,"Uzun",BİLDİRİM,"Bildirimli",İL,$B$10,İLÇE,$B$11)/VLOOKUP($B$11,ABONE2,7,FALSE))</f>
        <v>1.7217463726293076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1.5092211227974435</v>
      </c>
      <c r="I29" s="12">
        <f>(SUMIFS(TICARETHANEAG2,KAYNAK,A29,SEBEP,B29,SÜRE,"Uzun",BİLDİRİM,"Bildirimli",İL,$B$10,İLÇE,$B$11)/VLOOKUP($B$11,ABONE2,9,FALSE))</f>
        <v>0.28334764342110697</v>
      </c>
      <c r="J29" s="12">
        <f>(SUMIFS(TICARETHANEOG2,KAYNAK,A29,SEBEP,B29,SÜRE,"Uzun",BİLDİRİM,"Bildirimli",İL,$B$10,İLÇE,$B$11)/VLOOKUP($B$11,ABONE2,10,FALSE))</f>
        <v>5.6591343953015496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0.52158572450329421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20.783536476272896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16.626829181018319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0.35972374698569343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0.19396527138616224</v>
      </c>
      <c r="D33" s="12">
        <f t="shared" ref="D33:O33" si="14">SUM(D28:D32)</f>
        <v>0.15736100509412898</v>
      </c>
      <c r="E33" s="12">
        <f t="shared" si="14"/>
        <v>0.19372213032036789</v>
      </c>
      <c r="F33" s="12">
        <f t="shared" si="14"/>
        <v>1.2740292856547442</v>
      </c>
      <c r="G33" s="12">
        <f t="shared" si="14"/>
        <v>1.7217463726293076</v>
      </c>
      <c r="H33" s="12">
        <f t="shared" si="14"/>
        <v>1.5092211227974435</v>
      </c>
      <c r="I33" s="12">
        <f t="shared" si="14"/>
        <v>0.28334764342110697</v>
      </c>
      <c r="J33" s="12">
        <f t="shared" si="14"/>
        <v>5.6591343953015496</v>
      </c>
      <c r="K33" s="12">
        <f t="shared" si="14"/>
        <v>0.52158572450329421</v>
      </c>
      <c r="L33" s="12">
        <f t="shared" si="14"/>
        <v>0</v>
      </c>
      <c r="M33" s="12">
        <f t="shared" si="14"/>
        <v>20.783536476272896</v>
      </c>
      <c r="N33" s="12">
        <f t="shared" si="14"/>
        <v>16.626829181018319</v>
      </c>
      <c r="O33" s="12">
        <f t="shared" si="14"/>
        <v>0.35972374698569343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20488</v>
      </c>
      <c r="D37" s="16">
        <f>VLOOKUP($B$11,ABONE2,4,FALSE)</f>
        <v>137</v>
      </c>
      <c r="E37" s="16">
        <f>VLOOKUP($B$11,ABONE2,5,FALSE)</f>
        <v>20625</v>
      </c>
      <c r="F37" s="16">
        <f>VLOOKUP($B$11,ABONE2,6,FALSE)</f>
        <v>1022</v>
      </c>
      <c r="G37" s="16">
        <f>VLOOKUP($B$11,ABONE2,7,FALSE)</f>
        <v>1131</v>
      </c>
      <c r="H37" s="16">
        <f>VLOOKUP($B$11,ABONE2,8,FALSE)</f>
        <v>2153</v>
      </c>
      <c r="I37" s="16">
        <f>VLOOKUP($B$11,ABONE2,9,FALSE)</f>
        <v>4162</v>
      </c>
      <c r="J37" s="16">
        <f>VLOOKUP($B$11,ABONE2,10,FALSE)</f>
        <v>193</v>
      </c>
      <c r="K37" s="16">
        <f>VLOOKUP($B$11,ABONE2,11,FALSE)</f>
        <v>4355</v>
      </c>
      <c r="L37" s="21">
        <f>VLOOKUP($B$11,ABONE2,12,FALSE)</f>
        <v>3</v>
      </c>
      <c r="M37" s="21">
        <f>VLOOKUP($B$11,ABONE2,13,FALSE)</f>
        <v>12</v>
      </c>
      <c r="N37" s="21">
        <f>VLOOKUP($B$11,ABONE2,14,FALSE)</f>
        <v>15</v>
      </c>
      <c r="O37" s="21">
        <f>VLOOKUP($B$11,ABONE2,15,FALSE)</f>
        <v>27148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3039.8305384308137</v>
      </c>
      <c r="D38" s="16">
        <f>VLOOKUP($B$11,TUKETIM,4,FALSE)</f>
        <v>268.54828311592661</v>
      </c>
      <c r="E38" s="16">
        <f>VLOOKUP($B$11,TUKETIM,5,FALSE)</f>
        <v>3308.3788215467403</v>
      </c>
      <c r="F38" s="16">
        <f>VLOOKUP($B$11,TUKETIM,6,FALSE)</f>
        <v>349.69885007145598</v>
      </c>
      <c r="G38" s="16">
        <f>VLOOKUP($B$11,TUKETIM,7,FALSE)</f>
        <v>1367.3917544590847</v>
      </c>
      <c r="H38" s="16">
        <f>VLOOKUP($B$11,TUKETIM,8,FALSE)</f>
        <v>1717.0906045305408</v>
      </c>
      <c r="I38" s="16">
        <f>VLOOKUP($B$11,TUKETIM,9,FALSE)</f>
        <v>1229.007001565571</v>
      </c>
      <c r="J38" s="16">
        <f>VLOOKUP($B$11,TUKETIM,10,FALSE)</f>
        <v>1198.2552785949595</v>
      </c>
      <c r="K38" s="16">
        <f>VLOOKUP($B$11,TUKETIM,11,FALSE)</f>
        <v>2427.2622801605303</v>
      </c>
      <c r="L38" s="21">
        <f>VLOOKUP($B$11,TUKETIM,12,FALSE)</f>
        <v>50.567340614180338</v>
      </c>
      <c r="M38" s="21">
        <f>VLOOKUP($B$11,TUKETIM,13,FALSE)</f>
        <v>386.22819487489801</v>
      </c>
      <c r="N38" s="21">
        <f>VLOOKUP($B$11,TUKETIM,14,FALSE)</f>
        <v>436.79553548907836</v>
      </c>
      <c r="O38" s="21">
        <f>VLOOKUP($B$11,TUKETIM,15,FALSE)</f>
        <v>7889.5272417268898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89440.195999998512</v>
      </c>
      <c r="D39" s="16">
        <f>VLOOKUP($B$11,ANLASMA,4,FALSE)</f>
        <v>1367.4829999999999</v>
      </c>
      <c r="E39" s="16">
        <f>VLOOKUP($B$11,ANLASMA,5,FALSE)</f>
        <v>90807.678999998505</v>
      </c>
      <c r="F39" s="16">
        <f>VLOOKUP($B$11,ANLASMA,6,FALSE)</f>
        <v>4750.2780000000203</v>
      </c>
      <c r="G39" s="16">
        <f>VLOOKUP($B$11,ANLASMA,7,FALSE)</f>
        <v>12361.965999999999</v>
      </c>
      <c r="H39" s="16">
        <f>VLOOKUP($B$11,ANLASMA,8,FALSE)</f>
        <v>17112.244000000021</v>
      </c>
      <c r="I39" s="16">
        <f>VLOOKUP($B$11,ANLASMA,9,FALSE)</f>
        <v>22443.281999999897</v>
      </c>
      <c r="J39" s="16">
        <f>VLOOKUP($B$11,ANLASMA,10,FALSE)</f>
        <v>18077.459000000003</v>
      </c>
      <c r="K39" s="16">
        <f>VLOOKUP($B$11,ANLASMA,11,FALSE)</f>
        <v>40520.7409999999</v>
      </c>
      <c r="L39" s="21">
        <f>VLOOKUP($B$11,ANLASMA,12,FALSE)</f>
        <v>20.010000000000002</v>
      </c>
      <c r="M39" s="21">
        <f>VLOOKUP($B$11,ANLASMA,13,FALSE)</f>
        <v>22974</v>
      </c>
      <c r="N39" s="21">
        <f>VLOOKUP($B$11,ANLASMA,14,FALSE)</f>
        <v>22994.01</v>
      </c>
      <c r="O39" s="21">
        <f>VLOOKUP($B$11,ANLASMA,15,FALSE)</f>
        <v>171434.67399999843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9B1EAAC9-5A6F-4C3E-BEF3-390FD185F30A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9B744-55A9-4CCD-AA9D-79438136B7F6}">
  <dimension ref="A1:AC70"/>
  <sheetViews>
    <sheetView zoomScale="55" zoomScaleNormal="55" workbookViewId="0">
      <selection activeCell="B11" sqref="B11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4"/>
      <c r="B11" s="10"/>
      <c r="C11" s="10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(SUMIFS(MESKENAG2,KAYNAK,A15,SEBEP,B15,SÜRE,"Uzun",BİLDİRİM,"Bildirimsiz",İL,$B$10)/VLOOKUP($B$10,ABONE2,3,FALSE))</f>
        <v>0</v>
      </c>
      <c r="D15" s="12">
        <f t="shared" ref="D15:D24" si="1">(SUMIFS(MESKENOG2,KAYNAK,A15,SEBEP,B15,SÜRE,"Uzun",BİLDİRİM,"Bildirimsiz",İL,$B$10)/VLOOKUP($B$10,ABONE2,4,FALSE))</f>
        <v>0</v>
      </c>
      <c r="E15" s="12">
        <f t="shared" ref="E15:E24" si="2">(SUMIFS(MESKENAG2,KAYNAK,A15,SEBEP,B15,SÜRE,"Uzun",BİLDİRİM,"Bildirimsiz",İL,$B$10)+SUMIFS(MESKENOG2,KAYNAK,A15,SEBEP,B15,SÜRE,"Uzun",BİLDİRİM,"Bildirimsiz",İL,$B$10))/VLOOKUP($B$10,ABONE2,5,FALSE)</f>
        <v>0</v>
      </c>
      <c r="F15" s="12">
        <f t="shared" ref="F15:F24" si="3">(SUMIFS(TARIMSALAG2,KAYNAK,A15,SEBEP,B15,SÜRE,"Uzun",BİLDİRİM,"Bildirimsiz",İL,$B$10)/VLOOKUP($B$10,ABONE2,6,FALSE))</f>
        <v>0</v>
      </c>
      <c r="G15" s="12">
        <f t="shared" ref="G15:G24" si="4">(SUMIFS(TARIMSALOG2,KAYNAK,A15,SEBEP,B15,SÜRE,"Uzun",BİLDİRİM,"Bildirimsiz",İL,$B$10)/VLOOKUP($B$10,ABONE2,7,FALSE))</f>
        <v>0</v>
      </c>
      <c r="H15" s="12">
        <f t="shared" ref="H15:H24" si="5">(SUMIFS(TARIMSALAG2,KAYNAK,A15,SEBEP,B15,SÜRE,"Uzun",BİLDİRİM,"Bildirimsiz",İL,$B$10)+SUMIFS(TARIMSALOG2,KAYNAK,A15,SEBEP,B15,SÜRE,"Uzun",BİLDİRİM,"Bildirimsiz",İL,$B$10))/VLOOKUP($B$10,ABONE2,8,FALSE)</f>
        <v>0</v>
      </c>
      <c r="I15" s="12">
        <f t="shared" ref="I15:I24" si="6">(SUMIFS(TICARETHANEAG2,KAYNAK,A15,SEBEP,B15,SÜRE,"Uzun",BİLDİRİM,"Bildirimsiz",İL,$B$10)/VLOOKUP($B$10,ABONE2,9,FALSE))</f>
        <v>0</v>
      </c>
      <c r="J15" s="12">
        <f t="shared" ref="J15:J24" si="7">(SUMIFS(TICARETHANEOG2,KAYNAK,A15,SEBEP,B15,SÜRE,"Uzun",BİLDİRİM,"Bildirimsiz",İL,$B$10)/VLOOKUP($B$10,ABONE2,10,FALSE))</f>
        <v>0</v>
      </c>
      <c r="K15" s="12">
        <f t="shared" ref="K15:K24" si="8">(SUMIFS(TICARETHANEAG2,KAYNAK,A15,SEBEP,B15,SÜRE,"Uzun",BİLDİRİM,"Bildirimsiz",İL,$B$10)+SUMIFS(TICARETHANEOG2,KAYNAK,A15,SEBEP,B15,SÜRE,"Uzun",BİLDİRİM,"Bildirimsiz",İL,$B$10))/VLOOKUP($B$10,ABONE2,11,FALSE)</f>
        <v>0</v>
      </c>
      <c r="L15" s="12">
        <f t="shared" ref="L15:L24" si="9">(SUMIFS(SANAYIAG2,KAYNAK,A15,SEBEP,B15,SÜRE,"Uzun",BİLDİRİM,"Bildirimsiz",İL,$B$10)/VLOOKUP($B$10,ABONE2,12,FALSE))</f>
        <v>0</v>
      </c>
      <c r="M15" s="12">
        <f t="shared" ref="M15:M24" si="10">(SUMIFS(SANAYIOG2,KAYNAK,A15,SEBEP,B15,SÜRE,"Uzun",BİLDİRİM,"Bildirimsiz",İL,$B$10)/VLOOKUP($B$10,ABONE2,13,FALSE))</f>
        <v>0</v>
      </c>
      <c r="N15" s="12">
        <f t="shared" ref="N15:N24" si="11">(SUMIFS(SANAYIAG2,KAYNAK,A15,SEBEP,B15,SÜRE,"Uzun",BİLDİRİM,"Bildirimsiz",İL,$B$10)+SUMIFS(SANAYIOG2,KAYNAK,A15,SEBEP,B15,SÜRE,"Uzun",BİLDİRİM,"Bildirimsiz",İL,$B$10))/VLOOKUP($B$10,ABONE2,14,FALSE)</f>
        <v>0</v>
      </c>
      <c r="O15" s="17">
        <f t="shared" ref="O15:O24" si="12">(SUMIFS(MESKENAG2,KAYNAK,A15,SEBEP,B15,SÜRE,"Uzun",BİLDİRİM,"Bildirimsiz",İL,$B$10)+SUMIFS(MESKENOG2,KAYNAK,A15,SEBEP,B15,SÜRE,"Uzun",BİLDİRİM,"Bildirimsiz",İL,$B$10)+SUMIFS(TARIMSALAG2,KAYNAK,A15,SEBEP,B15,SÜRE,"Uzun",BİLDİRİM,"Bildirimsiz",İL,$B$10)+SUMIFS(TARIMSALOG2,KAYNAK,A15,SEBEP,B15,SÜRE,"Uzun",BİLDİRİM,"Bildirimsiz",İL,$B$10)+SUMIFS(TICARETHANEAG2,KAYNAK,A15,SEBEP,B15,SÜRE,"Uzun",BİLDİRİM,"Bildirimsiz",İL,$B$10)+SUMIFS(TICARETHANEOG2,KAYNAK,A15,SEBEP,B15,SÜRE,"Uzun",BİLDİRİM,"Bildirimsiz",İL,$B$10)+SUMIFS(SANAYIAG2,KAYNAK,A15,SEBEP,B15,SÜRE,"Uzun",BİLDİRİM,"Bildirimsiz",İL,$B$10)+SUMIFS(SANAYIOG2,KAYNAK,A15,SEBEP,B15,SÜRE,"Uzun",BİLDİRİM,"Bildirimsiz",İL,$B$10))/VLOOKUP($B$10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0.11317255224571905</v>
      </c>
      <c r="D17" s="12">
        <f t="shared" si="1"/>
        <v>1.6639061425446446</v>
      </c>
      <c r="E17" s="12">
        <f t="shared" si="2"/>
        <v>0.11604892959224618</v>
      </c>
      <c r="F17" s="12">
        <f t="shared" si="3"/>
        <v>1.1788801892603571</v>
      </c>
      <c r="G17" s="12">
        <f t="shared" si="4"/>
        <v>4.31402781346483</v>
      </c>
      <c r="H17" s="12">
        <f t="shared" si="5"/>
        <v>2.163782829888472</v>
      </c>
      <c r="I17" s="12">
        <f t="shared" si="6"/>
        <v>0.23892375686709311</v>
      </c>
      <c r="J17" s="12">
        <f t="shared" si="7"/>
        <v>11.680066100275182</v>
      </c>
      <c r="K17" s="12">
        <f t="shared" si="8"/>
        <v>0.6921316390213621</v>
      </c>
      <c r="L17" s="12">
        <f t="shared" si="9"/>
        <v>17.172384532664939</v>
      </c>
      <c r="M17" s="12">
        <f t="shared" si="10"/>
        <v>139.21592333803605</v>
      </c>
      <c r="N17" s="12">
        <f t="shared" si="11"/>
        <v>89.289021099475136</v>
      </c>
      <c r="O17" s="17">
        <f t="shared" si="12"/>
        <v>0.43561705412505447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2.6832963761539621E-3</v>
      </c>
      <c r="D18" s="12">
        <f t="shared" si="1"/>
        <v>4.8519598728390581E-2</v>
      </c>
      <c r="E18" s="12">
        <f t="shared" si="2"/>
        <v>2.768315816346218E-3</v>
      </c>
      <c r="F18" s="12">
        <f t="shared" si="3"/>
        <v>3.7920077302125287E-2</v>
      </c>
      <c r="G18" s="12">
        <f t="shared" si="4"/>
        <v>4.9336977385997523E-2</v>
      </c>
      <c r="H18" s="12">
        <f t="shared" si="5"/>
        <v>4.1506681949887721E-2</v>
      </c>
      <c r="I18" s="12">
        <f t="shared" si="6"/>
        <v>2.2350006853265169E-2</v>
      </c>
      <c r="J18" s="12">
        <f t="shared" si="7"/>
        <v>0.41236168962845743</v>
      </c>
      <c r="K18" s="12">
        <f t="shared" si="8"/>
        <v>3.7799195707016925E-2</v>
      </c>
      <c r="L18" s="12">
        <f t="shared" si="9"/>
        <v>12.060709967417944</v>
      </c>
      <c r="M18" s="12">
        <f t="shared" si="10"/>
        <v>31.401348376055331</v>
      </c>
      <c r="N18" s="12">
        <f t="shared" si="11"/>
        <v>23.489269027067309</v>
      </c>
      <c r="O18" s="17">
        <f t="shared" si="12"/>
        <v>4.1664685870578692E-2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2.6599199515971064E-4</v>
      </c>
      <c r="D20" s="12">
        <f t="shared" si="1"/>
        <v>2.3178548288287299E-3</v>
      </c>
      <c r="E20" s="12">
        <f t="shared" si="2"/>
        <v>2.6979789180750871E-4</v>
      </c>
      <c r="F20" s="12">
        <f t="shared" si="3"/>
        <v>3.5087480631052813E-3</v>
      </c>
      <c r="G20" s="12">
        <f t="shared" si="4"/>
        <v>1.2354139248727159E-2</v>
      </c>
      <c r="H20" s="12">
        <f t="shared" si="5"/>
        <v>6.2875164594796713E-3</v>
      </c>
      <c r="I20" s="12">
        <f t="shared" si="6"/>
        <v>2.3345576318006857E-4</v>
      </c>
      <c r="J20" s="12">
        <f t="shared" si="7"/>
        <v>1.1468631353557685E-2</v>
      </c>
      <c r="K20" s="12">
        <f t="shared" si="8"/>
        <v>6.7850486598055096E-4</v>
      </c>
      <c r="L20" s="12">
        <f t="shared" si="9"/>
        <v>0</v>
      </c>
      <c r="M20" s="12">
        <f t="shared" si="10"/>
        <v>1.7394148983357966E-2</v>
      </c>
      <c r="N20" s="12">
        <f t="shared" si="11"/>
        <v>1.0278360762893343E-2</v>
      </c>
      <c r="O20" s="17">
        <f t="shared" si="12"/>
        <v>6.7425626321741437E-4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1.7848368553270939E-2</v>
      </c>
      <c r="D21" s="12">
        <f t="shared" si="1"/>
        <v>0</v>
      </c>
      <c r="E21" s="12">
        <f t="shared" si="2"/>
        <v>1.7815262516682667E-2</v>
      </c>
      <c r="F21" s="12">
        <f t="shared" si="3"/>
        <v>4.5693073488371233E-2</v>
      </c>
      <c r="G21" s="12">
        <f t="shared" si="4"/>
        <v>0</v>
      </c>
      <c r="H21" s="12">
        <f t="shared" si="5"/>
        <v>3.1338652538725947E-2</v>
      </c>
      <c r="I21" s="12">
        <f t="shared" si="6"/>
        <v>4.4079646427759807E-2</v>
      </c>
      <c r="J21" s="12">
        <f t="shared" si="7"/>
        <v>6.3107125327352886E-3</v>
      </c>
      <c r="K21" s="12">
        <f t="shared" si="8"/>
        <v>4.2583538956319174E-2</v>
      </c>
      <c r="L21" s="12">
        <f t="shared" si="9"/>
        <v>10.570059884529289</v>
      </c>
      <c r="M21" s="12">
        <f t="shared" si="10"/>
        <v>0</v>
      </c>
      <c r="N21" s="12">
        <f t="shared" si="11"/>
        <v>4.3241154073074366</v>
      </c>
      <c r="O21" s="17">
        <f t="shared" si="12"/>
        <v>2.8122969743923538E-2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7.5713912375501664E-4</v>
      </c>
      <c r="D22" s="12">
        <f t="shared" si="1"/>
        <v>0</v>
      </c>
      <c r="E22" s="12">
        <f t="shared" si="2"/>
        <v>7.5573474466800758E-4</v>
      </c>
      <c r="F22" s="12">
        <f t="shared" si="3"/>
        <v>3.3441372662035272E-3</v>
      </c>
      <c r="G22" s="12">
        <f t="shared" si="4"/>
        <v>0</v>
      </c>
      <c r="H22" s="12">
        <f t="shared" si="5"/>
        <v>2.2935807952167786E-3</v>
      </c>
      <c r="I22" s="12">
        <f t="shared" si="6"/>
        <v>7.264649632797277E-3</v>
      </c>
      <c r="J22" s="12">
        <f t="shared" si="7"/>
        <v>8.1264151143643128E-3</v>
      </c>
      <c r="K22" s="12">
        <f t="shared" si="8"/>
        <v>7.2987859888613794E-3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1.8464595580068956E-3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0.13472734829405869</v>
      </c>
      <c r="D25" s="12">
        <f t="shared" ref="D25:O25" si="13">SUM(D15:D24)</f>
        <v>1.714743596101864</v>
      </c>
      <c r="E25" s="12">
        <f t="shared" si="13"/>
        <v>0.13765804056175057</v>
      </c>
      <c r="F25" s="12">
        <f t="shared" si="13"/>
        <v>1.2693462253801624</v>
      </c>
      <c r="G25" s="12">
        <f t="shared" si="13"/>
        <v>4.3757189300995547</v>
      </c>
      <c r="H25" s="12">
        <f t="shared" si="13"/>
        <v>2.245209261631782</v>
      </c>
      <c r="I25" s="12">
        <f t="shared" si="13"/>
        <v>0.3128515155440954</v>
      </c>
      <c r="J25" s="12">
        <f t="shared" si="13"/>
        <v>12.118333548904298</v>
      </c>
      <c r="K25" s="12">
        <f t="shared" si="13"/>
        <v>0.78049166453954011</v>
      </c>
      <c r="L25" s="12">
        <f t="shared" si="13"/>
        <v>39.803154384612171</v>
      </c>
      <c r="M25" s="12">
        <f t="shared" si="13"/>
        <v>170.63466586307473</v>
      </c>
      <c r="N25" s="12">
        <f t="shared" si="13"/>
        <v>117.11268389461277</v>
      </c>
      <c r="O25" s="12">
        <f t="shared" si="13"/>
        <v>0.50792542556078102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(SUMIFS(MESKENAG2,KAYNAK,A28,SEBEP,B28,SÜRE,"Uzun",BİLDİRİM,"Bildirimli",İL,$B$10)/VLOOKUP($B$10,ABONE2,3,FALSE))</f>
        <v>3.6318227266928578E-2</v>
      </c>
      <c r="D28" s="12">
        <f>(SUMIFS(MESKENOG2,KAYNAK,A28,SEBEP,B28,SÜRE,"Uzun",BİLDİRİM,"Bildirimli",İL,$B$10)/VLOOKUP($B$10,ABONE2,4,FALSE))</f>
        <v>1.6798847049571464E-2</v>
      </c>
      <c r="E28" s="12">
        <f>(SUMIFS(MESKENAG2,KAYNAK,A28,SEBEP,B28,SÜRE,"Uzun",BİLDİRİM,"Bildirimli",İL,$B$10)+SUMIFS(MESKENOG2,KAYNAK,A28,SEBEP,B28,SÜRE,"Uzun",BİLDİRİM,"Bildirimli",İL,$B$10))/VLOOKUP($B$10,ABONE2,5,FALSE)</f>
        <v>3.6282021755274813E-2</v>
      </c>
      <c r="F28" s="12">
        <f>(SUMIFS(TARIMSALAG2,KAYNAK,A28,SEBEP,B28,SÜRE,"Uzun",BİLDİRİM,"Bildirimli",İL,$B$10)/VLOOKUP($B$10,ABONE2,6,FALSE))</f>
        <v>3.5835740522050706E-2</v>
      </c>
      <c r="G28" s="12">
        <f>(SUMIFS(TARIMSALOG2,KAYNAK,A28,SEBEP,B28,SÜRE,"Uzun",BİLDİRİM,"Bildirimli",İL,$B$10)/VLOOKUP($B$10,ABONE2,7,FALSE))</f>
        <v>8.0954262146999453E-2</v>
      </c>
      <c r="H28" s="12">
        <f>(SUMIFS(TARIMSALAG2,KAYNAK,A28,SEBEP,B28,SÜRE,"Uzun",BİLDİRİM,"Bildirimli",İL,$B$10)+SUMIFS(TARIMSALOG2,KAYNAK,A28,SEBEP,B28,SÜRE,"Uzun",BİLDİRİM,"Bildirimli",İL,$B$10))/VLOOKUP($B$10,ABONE2,8,FALSE)</f>
        <v>5.0009666734193423E-2</v>
      </c>
      <c r="I28" s="12">
        <f>(SUMIFS(TICARETHANEAG2,KAYNAK,A28,SEBEP,B28,SÜRE,"Uzun",BİLDİRİM,"Bildirimli",İL,$B$10)/VLOOKUP($B$10,ABONE2,9,FALSE))</f>
        <v>0.10957097999658594</v>
      </c>
      <c r="J28" s="12">
        <f>(SUMIFS(TICARETHANEOG2,KAYNAK,A28,SEBEP,B28,SÜRE,"Uzun",BİLDİRİM,"Bildirimli",İL,$B$10)/VLOOKUP($B$10,ABONE2,10,FALSE))</f>
        <v>0.28972204447117444</v>
      </c>
      <c r="K28" s="12">
        <f>(SUMIFS(TICARETHANEAG2,KAYNAK,A28,SEBEP,B28,SÜRE,"Uzun",BİLDİRİM,"Bildirimli",İL,$B$10)+SUMIFS(TICARETHANEOG2,KAYNAK,A28,SEBEP,B28,SÜRE,"Uzun",BİLDİRİM,"Bildirimli",İL,$B$10))/VLOOKUP($B$10,ABONE2,11,FALSE)</f>
        <v>0.11670714524545259</v>
      </c>
      <c r="L28" s="12">
        <f>(SUMIFS(SANAYIAG2,KAYNAK,A28,SEBEP,B28,SÜRE,"Uzun",BİLDİRİM,"Bildirimli",İL,$B$10)/VLOOKUP($B$10,ABONE2,12,FALSE))</f>
        <v>0.52071848700231227</v>
      </c>
      <c r="M28" s="12">
        <f>(SUMIFS(SANAYIOG2,KAYNAK,A28,SEBEP,B28,SÜRE,"Uzun",BİLDİRİM,"Bildirimli",İL,$B$10)/VLOOKUP($B$10,ABONE2,13,FALSE))</f>
        <v>3.6903833700955708</v>
      </c>
      <c r="N28" s="12">
        <f>(SUMIFS(SANAYIAG2,KAYNAK,A28,SEBEP,B28,SÜRE,"Uzun",BİLDİRİM,"Bildirimli",İL,$B$10)+SUMIFS(SANAYIOG2,KAYNAK,A28,SEBEP,B28,SÜRE,"Uzun",BİLDİRİM,"Bildirimli",İL,$B$10))/VLOOKUP($B$10,ABONE2,14,FALSE)</f>
        <v>2.3937022815574194</v>
      </c>
      <c r="O28" s="17">
        <f>(SUMIFS(MESKENAG2,KAYNAK,A28,SEBEP,B28,SÜRE,"Uzun",BİLDİRİM,"Bildirimli",İL,$B$10)+SUMIFS(MESKENOG2,KAYNAK,A28,SEBEP,B28,SÜRE,"Uzun",BİLDİRİM,"Bildirimli",İL,$B$10)+SUMIFS(TARIMSALAG2,KAYNAK,A28,SEBEP,B28,SÜRE,"Uzun",BİLDİRİM,"Bildirimli",İL,$B$10)+SUMIFS(TARIMSALOG2,KAYNAK,A28,SEBEP,B28,SÜRE,"Uzun",BİLDİRİM,"Bildirimli",İL,$B$10)+SUMIFS(TICARETHANEAG2,KAYNAK,A28,SEBEP,B28,SÜRE,"Uzun",BİLDİRİM,"Bildirimli",İL,$B$10)+SUMIFS(TICARETHANEOG2,KAYNAK,A28,SEBEP,B28,SÜRE,"Uzun",BİLDİRİM,"Bildirimli",İL,$B$10)+SUMIFS(SANAYIAG2,KAYNAK,A28,SEBEP,B28,SÜRE,"Uzun",BİLDİRİM,"Bildirimli",İL,$B$10)+SUMIFS(SANAYIOG2,KAYNAK,A28,SEBEP,B28,SÜRE,"Uzun",BİLDİRİM,"Bildirimli",İL,$B$10))/VLOOKUP($B$10,ABONE2,15,FALSE)</f>
        <v>5.2569622541552556E-2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(SUMIFS(MESKENAG2,KAYNAK,A29,SEBEP,B29,SÜRE,"Uzun",BİLDİRİM,"Bildirimli",İL,$B$10)/VLOOKUP($B$10,ABONE2,3,FALSE))</f>
        <v>0.31027726222874952</v>
      </c>
      <c r="D29" s="12">
        <f>(SUMIFS(MESKENOG2,KAYNAK,A29,SEBEP,B29,SÜRE,"Uzun",BİLDİRİM,"Bildirimli",İL,$B$10)/VLOOKUP($B$10,ABONE2,4,FALSE))</f>
        <v>3.6709524007863354</v>
      </c>
      <c r="E29" s="12">
        <f>(SUMIFS(MESKENAG2,KAYNAK,A29,SEBEP,B29,SÜRE,"Uzun",BİLDİRİM,"Bildirimli",İL,$B$10)+SUMIFS(MESKENOG2,KAYNAK,A29,SEBEP,B29,SÜRE,"Uzun",BİLDİRİM,"Bildirimli",İL,$B$10))/VLOOKUP($B$10,ABONE2,5,FALSE)</f>
        <v>0.3165108086599715</v>
      </c>
      <c r="F29" s="12">
        <f>(SUMIFS(TARIMSALAG2,KAYNAK,A29,SEBEP,B29,SÜRE,"Uzun",BİLDİRİM,"Bildirimli",İL,$B$10)/VLOOKUP($B$10,ABONE2,6,FALSE))</f>
        <v>2.5025038238197705</v>
      </c>
      <c r="G29" s="12">
        <f>(SUMIFS(TARIMSALOG2,KAYNAK,A29,SEBEP,B29,SÜRE,"Uzun",BİLDİRİM,"Bildirimli",İL,$B$10)/VLOOKUP($B$10,ABONE2,7,FALSE))</f>
        <v>7.9917373880818907</v>
      </c>
      <c r="H29" s="12">
        <f>(SUMIFS(TARIMSALAG2,KAYNAK,A29,SEBEP,B29,SÜRE,"Uzun",BİLDİRİM,"Bildirimli",İL,$B$10)+SUMIFS(TARIMSALOG2,KAYNAK,A29,SEBEP,B29,SÜRE,"Uzun",BİLDİRİM,"Bildirimli",İL,$B$10))/VLOOKUP($B$10,ABONE2,8,FALSE)</f>
        <v>4.2269395699158023</v>
      </c>
      <c r="I29" s="12">
        <f>(SUMIFS(TICARETHANEAG2,KAYNAK,A29,SEBEP,B29,SÜRE,"Uzun",BİLDİRİM,"Bildirimli",İL,$B$10)/VLOOKUP($B$10,ABONE2,9,FALSE))</f>
        <v>0.76149840327548568</v>
      </c>
      <c r="J29" s="12">
        <f>(SUMIFS(TICARETHANEOG2,KAYNAK,A29,SEBEP,B29,SÜRE,"Uzun",BİLDİRİM,"Bildirimli",İL,$B$10)/VLOOKUP($B$10,ABONE2,10,FALSE))</f>
        <v>12.166360077097652</v>
      </c>
      <c r="K29" s="12">
        <f>(SUMIFS(TICARETHANEAG2,KAYNAK,A29,SEBEP,B29,SÜRE,"Uzun",BİLDİRİM,"Bildirimli",İL,$B$10)+SUMIFS(TICARETHANEOG2,KAYNAK,A29,SEBEP,B29,SÜRE,"Uzun",BİLDİRİM,"Bildirimli",İL,$B$10))/VLOOKUP($B$10,ABONE2,11,FALSE)</f>
        <v>1.2132691312599484</v>
      </c>
      <c r="L29" s="12">
        <f>(SUMIFS(SANAYIAG2,KAYNAK,A29,SEBEP,B29,SÜRE,"Uzun",BİLDİRİM,"Bildirimli",İL,$B$10)/VLOOKUP($B$10,ABONE2,12,FALSE))</f>
        <v>39.785605144414284</v>
      </c>
      <c r="M29" s="12">
        <f>(SUMIFS(SANAYIOG2,KAYNAK,A29,SEBEP,B29,SÜRE,"Uzun",BİLDİRİM,"Bildirimli",İL,$B$10)/VLOOKUP($B$10,ABONE2,13,FALSE))</f>
        <v>195.5711912613213</v>
      </c>
      <c r="N29" s="12">
        <f>(SUMIFS(SANAYIAG2,KAYNAK,A29,SEBEP,B29,SÜRE,"Uzun",BİLDİRİM,"Bildirimli",İL,$B$10)+SUMIFS(SANAYIOG2,KAYNAK,A29,SEBEP,B29,SÜRE,"Uzun",BİLDİRİM,"Bildirimli",İL,$B$10))/VLOOKUP($B$10,ABONE2,14,FALSE)</f>
        <v>131.84072421349569</v>
      </c>
      <c r="O29" s="17">
        <f>(SUMIFS(MESKENAG2,KAYNAK,A29,SEBEP,B29,SÜRE,"Uzun",BİLDİRİM,"Bildirimli",İL,$B$10)+SUMIFS(MESKENOG2,KAYNAK,A29,SEBEP,B29,SÜRE,"Uzun",BİLDİRİM,"Bildirimli",İL,$B$10)+SUMIFS(TARIMSALAG2,KAYNAK,A29,SEBEP,B29,SÜRE,"Uzun",BİLDİRİM,"Bildirimli",İL,$B$10)+SUMIFS(TARIMSALOG2,KAYNAK,A29,SEBEP,B29,SÜRE,"Uzun",BİLDİRİM,"Bildirimli",İL,$B$10)+SUMIFS(TICARETHANEAG2,KAYNAK,A29,SEBEP,B29,SÜRE,"Uzun",BİLDİRİM,"Bildirimli",İL,$B$10)+SUMIFS(TICARETHANEOG2,KAYNAK,A29,SEBEP,B29,SÜRE,"Uzun",BİLDİRİM,"Bildirimli",İL,$B$10)+SUMIFS(SANAYIAG2,KAYNAK,A29,SEBEP,B29,SÜRE,"Uzun",BİLDİRİM,"Bildirimli",İL,$B$10)+SUMIFS(SANAYIOG2,KAYNAK,A29,SEBEP,B29,SÜRE,"Uzun",BİLDİRİM,"Bildirimli",İL,$B$10))/VLOOKUP($B$10,ABONE2,15,FALSE)</f>
        <v>0.84364116600656203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(SUMIFS(MESKENAG2,KAYNAK,A30,SEBEP,B30,SÜRE,"Uzun",BİLDİRİM,"Bildirimli",İL,$B$10)/VLOOKUP($B$10,ABONE2,3,FALSE))</f>
        <v>0</v>
      </c>
      <c r="D30" s="12">
        <f>(SUMIFS(MESKENOG2,KAYNAK,A30,SEBEP,B30,SÜRE,"Uzun",BİLDİRİM,"Bildirimli",İL,$B$10)/VLOOKUP($B$10,ABONE2,4,FALSE))</f>
        <v>0</v>
      </c>
      <c r="E30" s="12">
        <f>(SUMIFS(MESKENAG2,KAYNAK,A30,SEBEP,B30,SÜRE,"Uzun",BİLDİRİM,"Bildirimli",İL,$B$10)+SUMIFS(MESKENOG2,KAYNAK,A30,SEBEP,B30,SÜRE,"Uzun",BİLDİRİM,"Bildirimli",İL,$B$10))/VLOOKUP($B$10,ABONE2,5,FALSE)</f>
        <v>0</v>
      </c>
      <c r="F30" s="12">
        <f>(SUMIFS(TARIMSALAG2,KAYNAK,A30,SEBEP,B30,SÜRE,"Uzun",BİLDİRİM,"Bildirimli",İL,$B$10)/VLOOKUP($B$10,ABONE2,6,FALSE))</f>
        <v>0</v>
      </c>
      <c r="G30" s="12">
        <f>(SUMIFS(TARIMSALOG2,KAYNAK,A30,SEBEP,B30,SÜRE,"Uzun",BİLDİRİM,"Bildirimli",İL,$B$10)/VLOOKUP($B$10,ABONE2,7,FALSE))</f>
        <v>0</v>
      </c>
      <c r="H30" s="12">
        <f>(SUMIFS(TARIMSALAG2,KAYNAK,A30,SEBEP,B30,SÜRE,"Uzun",BİLDİRİM,"Bildirimli",İL,$B$10)+SUMIFS(TARIMSALOG2,KAYNAK,A30,SEBEP,B30,SÜRE,"Uzun",BİLDİRİM,"Bildirimli",İL,$B$10))/VLOOKUP($B$10,ABONE2,8,FALSE)</f>
        <v>0</v>
      </c>
      <c r="I30" s="12">
        <f>(SUMIFS(TICARETHANEAG2,KAYNAK,A30,SEBEP,B30,SÜRE,"Uzun",BİLDİRİM,"Bildirimli",İL,$B$10)/VLOOKUP($B$10,ABONE2,9,FALSE))</f>
        <v>0</v>
      </c>
      <c r="J30" s="12">
        <f>(SUMIFS(TICARETHANEOG2,KAYNAK,A30,SEBEP,B30,SÜRE,"Uzun",BİLDİRİM,"Bildirimli",İL,$B$10)/VLOOKUP($B$10,ABONE2,10,FALSE))</f>
        <v>1.4105578040345982E-2</v>
      </c>
      <c r="K30" s="12">
        <f>(SUMIFS(TICARETHANEAG2,KAYNAK,A30,SEBEP,B30,SÜRE,"Uzun",BİLDİRİM,"Bildirimli",İL,$B$10)+SUMIFS(TICARETHANEOG2,KAYNAK,A30,SEBEP,B30,SÜRE,"Uzun",BİLDİRİM,"Bildirimli",İL,$B$10))/VLOOKUP($B$10,ABONE2,11,FALSE)</f>
        <v>5.5875182375562417E-4</v>
      </c>
      <c r="L30" s="12">
        <f>(SUMIFS(SANAYIAG2,KAYNAK,A30,SEBEP,B30,SÜRE,"Uzun",BİLDİRİM,"Bildirimli",İL,$B$10)/VLOOKUP($B$10,ABONE2,12,FALSE))</f>
        <v>0</v>
      </c>
      <c r="M30" s="12">
        <f>(SUMIFS(SANAYIOG2,KAYNAK,A30,SEBEP,B30,SÜRE,"Uzun",BİLDİRİM,"Bildirimli",İL,$B$10)/VLOOKUP($B$10,ABONE2,13,FALSE))</f>
        <v>114.54949431227118</v>
      </c>
      <c r="N30" s="12">
        <f>(SUMIFS(SANAYIAG2,KAYNAK,A30,SEBEP,B30,SÜRE,"Uzun",BİLDİRİM,"Bildirimli",İL,$B$10)+SUMIFS(SANAYIOG2,KAYNAK,A30,SEBEP,B30,SÜRE,"Uzun",BİLDİRİM,"Bildirimli",İL,$B$10))/VLOOKUP($B$10,ABONE2,14,FALSE)</f>
        <v>67.688337548160249</v>
      </c>
      <c r="O30" s="17">
        <f>(SUMIFS(MESKENAG2,KAYNAK,A30,SEBEP,B30,SÜRE,"Uzun",BİLDİRİM,"Bildirimli",İL,$B$10)+SUMIFS(MESKENOG2,KAYNAK,A30,SEBEP,B30,SÜRE,"Uzun",BİLDİRİM,"Bildirimli",İL,$B$10)+SUMIFS(TARIMSALAG2,KAYNAK,A30,SEBEP,B30,SÜRE,"Uzun",BİLDİRİM,"Bildirimli",İL,$B$10)+SUMIFS(TARIMSALOG2,KAYNAK,A30,SEBEP,B30,SÜRE,"Uzun",BİLDİRİM,"Bildirimli",İL,$B$10)+SUMIFS(TICARETHANEAG2,KAYNAK,A30,SEBEP,B30,SÜRE,"Uzun",BİLDİRİM,"Bildirimli",İL,$B$10)+SUMIFS(TICARETHANEOG2,KAYNAK,A30,SEBEP,B30,SÜRE,"Uzun",BİLDİRİM,"Bildirimli",İL,$B$10)+SUMIFS(SANAYIAG2,KAYNAK,A30,SEBEP,B30,SÜRE,"Uzun",BİLDİRİM,"Bildirimli",İL,$B$10)+SUMIFS(SANAYIOG2,KAYNAK,A30,SEBEP,B30,SÜRE,"Uzun",BİLDİRİM,"Bildirimli",İL,$B$10))/VLOOKUP($B$10,ABONE2,15,FALSE)</f>
        <v>9.0546596217662284E-2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(SUMIFS(MESKENAG2,KAYNAK,A31,SEBEP,B31,SÜRE,"Uzun",BİLDİRİM,"Bildirimli",İL,$B$10)/VLOOKUP($B$10,ABONE2,3,FALSE))</f>
        <v>2.6165015672822239E-2</v>
      </c>
      <c r="D31" s="12">
        <f>(SUMIFS(MESKENOG2,KAYNAK,A31,SEBEP,B31,SÜRE,"Uzun",BİLDİRİM,"Bildirimli",İL,$B$10)/VLOOKUP($B$10,ABONE2,4,FALSE))</f>
        <v>0</v>
      </c>
      <c r="E31" s="12">
        <f>(SUMIFS(MESKENAG2,KAYNAK,A31,SEBEP,B31,SÜRE,"Uzun",BİLDİRİM,"Bildirimli",İL,$B$10)+SUMIFS(MESKENOG2,KAYNAK,A31,SEBEP,B31,SÜRE,"Uzun",BİLDİRİM,"Bildirimli",İL,$B$10))/VLOOKUP($B$10,ABONE2,5,FALSE)</f>
        <v>2.6116483507901297E-2</v>
      </c>
      <c r="F31" s="12">
        <f>(SUMIFS(TARIMSALAG2,KAYNAK,A31,SEBEP,B31,SÜRE,"Uzun",BİLDİRİM,"Bildirimli",İL,$B$10)/VLOOKUP($B$10,ABONE2,6,FALSE))</f>
        <v>9.5222417931052891E-2</v>
      </c>
      <c r="G31" s="12">
        <f>(SUMIFS(TARIMSALOG2,KAYNAK,A31,SEBEP,B31,SÜRE,"Uzun",BİLDİRİM,"Bildirimli",İL,$B$10)/VLOOKUP($B$10,ABONE2,7,FALSE))</f>
        <v>0</v>
      </c>
      <c r="H31" s="12">
        <f>(SUMIFS(TARIMSALAG2,KAYNAK,A31,SEBEP,B31,SÜRE,"Uzun",BİLDİRİM,"Bildirimli",İL,$B$10)+SUMIFS(TARIMSALOG2,KAYNAK,A31,SEBEP,B31,SÜRE,"Uzun",BİLDİRİM,"Bildirimli",İL,$B$10))/VLOOKUP($B$10,ABONE2,8,FALSE)</f>
        <v>6.530841638827535E-2</v>
      </c>
      <c r="I31" s="12">
        <f>(SUMIFS(TICARETHANEAG2,KAYNAK,A31,SEBEP,B31,SÜRE,"Uzun",BİLDİRİM,"Bildirimli",İL,$B$10)/VLOOKUP($B$10,ABONE2,9,FALSE))</f>
        <v>8.1645892540878673E-2</v>
      </c>
      <c r="J31" s="12">
        <f>(SUMIFS(TICARETHANEOG2,KAYNAK,A31,SEBEP,B31,SÜRE,"Uzun",BİLDİRİM,"Bildirimli",İL,$B$10)/VLOOKUP($B$10,ABONE2,10,FALSE))</f>
        <v>0</v>
      </c>
      <c r="K31" s="12">
        <f>(SUMIFS(TICARETHANEAG2,KAYNAK,A31,SEBEP,B31,SÜRE,"Uzun",BİLDİRİM,"Bildirimli",İL,$B$10)+SUMIFS(TICARETHANEOG2,KAYNAK,A31,SEBEP,B31,SÜRE,"Uzun",BİLDİRİM,"Bildirimli",İL,$B$10))/VLOOKUP($B$10,ABONE2,11,FALSE)</f>
        <v>7.8411725799970508E-2</v>
      </c>
      <c r="L31" s="12">
        <f>(SUMIFS(SANAYIAG2,KAYNAK,A31,SEBEP,B31,SÜRE,"Uzun",BİLDİRİM,"Bildirimli",İL,$B$10)/VLOOKUP($B$10,ABONE2,12,FALSE))</f>
        <v>0.99772862186674827</v>
      </c>
      <c r="M31" s="12">
        <f>(SUMIFS(SANAYIOG2,KAYNAK,A31,SEBEP,B31,SÜRE,"Uzun",BİLDİRİM,"Bildirimli",İL,$B$10)/VLOOKUP($B$10,ABONE2,13,FALSE))</f>
        <v>0</v>
      </c>
      <c r="N31" s="12">
        <f>(SUMIFS(SANAYIAG2,KAYNAK,A31,SEBEP,B31,SÜRE,"Uzun",BİLDİRİM,"Bildirimli",İL,$B$10)+SUMIFS(SANAYIOG2,KAYNAK,A31,SEBEP,B31,SÜRE,"Uzun",BİLDİRİM,"Bildirimli",İL,$B$10))/VLOOKUP($B$10,ABONE2,14,FALSE)</f>
        <v>0.40816170894548792</v>
      </c>
      <c r="O31" s="17">
        <f>(SUMIFS(MESKENAG2,KAYNAK,A31,SEBEP,B31,SÜRE,"Uzun",BİLDİRİM,"Bildirimli",İL,$B$10)+SUMIFS(MESKENOG2,KAYNAK,A31,SEBEP,B31,SÜRE,"Uzun",BİLDİRİM,"Bildirimli",İL,$B$10)+SUMIFS(TARIMSALAG2,KAYNAK,A31,SEBEP,B31,SÜRE,"Uzun",BİLDİRİM,"Bildirimli",İL,$B$10)+SUMIFS(TARIMSALOG2,KAYNAK,A31,SEBEP,B31,SÜRE,"Uzun",BİLDİRİM,"Bildirimli",İL,$B$10)+SUMIFS(TICARETHANEAG2,KAYNAK,A31,SEBEP,B31,SÜRE,"Uzun",BİLDİRİM,"Bildirimli",İL,$B$10)+SUMIFS(TICARETHANEOG2,KAYNAK,A31,SEBEP,B31,SÜRE,"Uzun",BİLDİRİM,"Bildirimli",İL,$B$10)+SUMIFS(SANAYIAG2,KAYNAK,A31,SEBEP,B31,SÜRE,"Uzun",BİLDİRİM,"Bildirimli",İL,$B$10)+SUMIFS(SANAYIOG2,KAYNAK,A31,SEBEP,B31,SÜRE,"Uzun",BİLDİRİM,"Bildirimli",İL,$B$10))/VLOOKUP($B$10,ABONE2,15,FALSE)</f>
        <v>3.6819540055322654E-2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(SUMIFS(MESKENAG2,KAYNAK,A32,SEBEP,B32,SÜRE,"Uzun",BİLDİRİM,"Bildirimli",İL,$B$10)/VLOOKUP($B$10,ABONE2,3,FALSE))</f>
        <v>0</v>
      </c>
      <c r="D32" s="12">
        <f>(SUMIFS(MESKENOG2,KAYNAK,A32,SEBEP,B32,SÜRE,"Uzun",BİLDİRİM,"Bildirimli",İL,$B$10)/VLOOKUP($B$10,ABONE2,4,FALSE))</f>
        <v>0</v>
      </c>
      <c r="E32" s="12">
        <f>(SUMIFS(MESKENAG2,KAYNAK,A32,SEBEP,B32,SÜRE,"Uzun",BİLDİRİM,"Bildirimli",İL,$B$10)+SUMIFS(MESKENOG2,KAYNAK,A32,SEBEP,B32,SÜRE,"Uzun",BİLDİRİM,"Bildirimli",İL,$B$10))/VLOOKUP($B$10,ABONE2,5,FALSE)</f>
        <v>0</v>
      </c>
      <c r="F32" s="12">
        <f>(SUMIFS(TARIMSALAG2,KAYNAK,A32,SEBEP,B32,SÜRE,"Uzun",BİLDİRİM,"Bildirimli",İL,$B$10)/VLOOKUP($B$10,ABONE2,6,FALSE))</f>
        <v>0</v>
      </c>
      <c r="G32" s="12">
        <f>(SUMIFS(TARIMSALOG2,KAYNAK,A32,SEBEP,B32,SÜRE,"Uzun",BİLDİRİM,"Bildirimli",İL,$B$10)/VLOOKUP($B$10,ABONE2,7,FALSE))</f>
        <v>0</v>
      </c>
      <c r="H32" s="12">
        <f>(SUMIFS(TARIMSALAG2,KAYNAK,A32,SEBEP,B32,SÜRE,"Uzun",BİLDİRİM,"Bildirimli",İL,$B$10)+SUMIFS(TARIMSALOG2,KAYNAK,A32,SEBEP,B32,SÜRE,"Uzun",BİLDİRİM,"Bildirimli",İL,$B$10))/VLOOKUP($B$10,ABONE2,8,FALSE)</f>
        <v>0</v>
      </c>
      <c r="I32" s="12">
        <f>(SUMIFS(TICARETHANEAG2,KAYNAK,A32,SEBEP,B32,SÜRE,"Uzun",BİLDİRİM,"Bildirimli",İL,$B$10)/VLOOKUP($B$10,ABONE2,9,FALSE))</f>
        <v>0</v>
      </c>
      <c r="J32" s="12">
        <f>(SUMIFS(TICARETHANEOG2,KAYNAK,A32,SEBEP,B32,SÜRE,"Uzun",BİLDİRİM,"Bildirimli",İL,$B$10)/VLOOKUP($B$10,ABONE2,10,FALSE))</f>
        <v>0</v>
      </c>
      <c r="K32" s="12">
        <f>(SUMIFS(TICARETHANEAG2,KAYNAK,A32,SEBEP,B32,SÜRE,"Uzun",BİLDİRİM,"Bildirimli",İL,$B$10)+SUMIFS(TICARETHANEOG2,KAYNAK,A32,SEBEP,B32,SÜRE,"Uzun",BİLDİRİM,"Bildirimli",İL,$B$10))/VLOOKUP($B$10,ABONE2,11,FALSE)</f>
        <v>0</v>
      </c>
      <c r="L32" s="12">
        <f>(SUMIFS(SANAYIAG2,KAYNAK,A32,SEBEP,B32,SÜRE,"Uzun",BİLDİRİM,"Bildirimli",İL,$B$10)/VLOOKUP($B$10,ABONE2,12,FALSE))</f>
        <v>0</v>
      </c>
      <c r="M32" s="12">
        <f>(SUMIFS(SANAYIOG2,KAYNAK,A32,SEBEP,B32,SÜRE,"Uzun",BİLDİRİM,"Bildirimli",İL,$B$10)/VLOOKUP($B$10,ABONE2,13,FALSE))</f>
        <v>0</v>
      </c>
      <c r="N32" s="12">
        <f>(SUMIFS(SANAYIAG2,KAYNAK,A32,SEBEP,B32,SÜRE,"Uzun",BİLDİRİM,"Bildirimli",İL,$B$10)+SUMIFS(SANAYIOG2,KAYNAK,A32,SEBEP,B32,SÜRE,"Uzun",BİLDİRİM,"Bildirimli",İL,$B$10))/VLOOKUP($B$10,ABONE2,14,FALSE)</f>
        <v>0</v>
      </c>
      <c r="O32" s="17">
        <f>(SUMIFS(MESKENAG2,KAYNAK,A32,SEBEP,B32,SÜRE,"Uzun",BİLDİRİM,"Bildirimli",İL,$B$10)+SUMIFS(MESKENOG2,KAYNAK,A32,SEBEP,B32,SÜRE,"Uzun",BİLDİRİM,"Bildirimli",İL,$B$10)+SUMIFS(TARIMSALAG2,KAYNAK,A32,SEBEP,B32,SÜRE,"Uzun",BİLDİRİM,"Bildirimli",İL,$B$10)+SUMIFS(TARIMSALOG2,KAYNAK,A32,SEBEP,B32,SÜRE,"Uzun",BİLDİRİM,"Bildirimli",İL,$B$10)+SUMIFS(TICARETHANEAG2,KAYNAK,A32,SEBEP,B32,SÜRE,"Uzun",BİLDİRİM,"Bildirimli",İL,$B$10)+SUMIFS(TICARETHANEOG2,KAYNAK,A32,SEBEP,B32,SÜRE,"Uzun",BİLDİRİM,"Bildirimli",İL,$B$10)+SUMIFS(SANAYIAG2,KAYNAK,A32,SEBEP,B32,SÜRE,"Uzun",BİLDİRİM,"Bildirimli",İL,$B$10)+SUMIFS(SANAYIOG2,KAYNAK,A32,SEBEP,B32,SÜRE,"Uzun",BİLDİRİM,"Bildirimli",İL,$B$10)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0.37276050516850034</v>
      </c>
      <c r="D33" s="12">
        <f t="shared" ref="D33:O33" si="14">SUM(D28:D32)</f>
        <v>3.6877512478359069</v>
      </c>
      <c r="E33" s="12">
        <f t="shared" si="14"/>
        <v>0.37890931392314764</v>
      </c>
      <c r="F33" s="12">
        <f t="shared" si="14"/>
        <v>2.6335619822728744</v>
      </c>
      <c r="G33" s="12">
        <f t="shared" si="14"/>
        <v>8.0726916502288901</v>
      </c>
      <c r="H33" s="12">
        <f t="shared" si="14"/>
        <v>4.3422576530382715</v>
      </c>
      <c r="I33" s="12">
        <f t="shared" si="14"/>
        <v>0.95271527581295024</v>
      </c>
      <c r="J33" s="12">
        <f t="shared" si="14"/>
        <v>12.470187699609172</v>
      </c>
      <c r="K33" s="12">
        <f t="shared" si="14"/>
        <v>1.4089467541291272</v>
      </c>
      <c r="L33" s="12">
        <f t="shared" si="14"/>
        <v>41.304052253283345</v>
      </c>
      <c r="M33" s="12">
        <f t="shared" si="14"/>
        <v>313.81106894368804</v>
      </c>
      <c r="N33" s="12">
        <f t="shared" si="14"/>
        <v>202.33092575215886</v>
      </c>
      <c r="O33" s="12">
        <f t="shared" si="14"/>
        <v>1.0235769248210995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VLOOKUP($B$10,ABONE2,3,FALSE)</f>
        <v>727010</v>
      </c>
      <c r="D37" s="16">
        <f>VLOOKUP($B$10,ABONE2,4,FALSE)</f>
        <v>1351</v>
      </c>
      <c r="E37" s="16">
        <f>VLOOKUP($B$10,ABONE2,5,FALSE)</f>
        <v>728361</v>
      </c>
      <c r="F37" s="16">
        <f>VLOOKUP($B$10,ABONE2,6,FALSE)</f>
        <v>34475</v>
      </c>
      <c r="G37" s="16">
        <f>VLOOKUP($B$10,ABONE2,7,FALSE)</f>
        <v>15791</v>
      </c>
      <c r="H37" s="16">
        <f>VLOOKUP($B$10,ABONE2,8,FALSE)</f>
        <v>50266</v>
      </c>
      <c r="I37" s="16">
        <f>VLOOKUP($B$10,ABONE2,9,FALSE)</f>
        <v>136377</v>
      </c>
      <c r="J37" s="16">
        <f>VLOOKUP($B$10,ABONE2,10,FALSE)</f>
        <v>5625</v>
      </c>
      <c r="K37" s="16">
        <f>VLOOKUP($B$10,ABONE2,11,FALSE)</f>
        <v>142002</v>
      </c>
      <c r="L37" s="21">
        <f>VLOOKUP($B$10,ABONE2,12,FALSE)</f>
        <v>504</v>
      </c>
      <c r="M37" s="21">
        <f>VLOOKUP($B$10,ABONE2,13,FALSE)</f>
        <v>728</v>
      </c>
      <c r="N37" s="21">
        <f>VLOOKUP($B$10,ABONE2,14,FALSE)</f>
        <v>1232</v>
      </c>
      <c r="O37" s="21">
        <f>VLOOKUP($B$10,ABONE2,15,FALSE)</f>
        <v>921861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VLOOKUP($B$10,TUKETIM,3,FALSE)</f>
        <v>122127.9640230377</v>
      </c>
      <c r="D38" s="16">
        <f>VLOOKUP($B$10,TUKETIM,4,FALSE)</f>
        <v>9823.9141875793357</v>
      </c>
      <c r="E38" s="16">
        <f>VLOOKUP($B$10,TUKETIM,5,FALSE)</f>
        <v>131951.87821061703</v>
      </c>
      <c r="F38" s="16">
        <f>VLOOKUP($B$10,TUKETIM,6,FALSE)</f>
        <v>21840.03782657428</v>
      </c>
      <c r="G38" s="16">
        <f>VLOOKUP($B$10,TUKETIM,7,FALSE)</f>
        <v>31891.36826748971</v>
      </c>
      <c r="H38" s="16">
        <f>VLOOKUP($B$10,TUKETIM,8,FALSE)</f>
        <v>53731.40609406399</v>
      </c>
      <c r="I38" s="16">
        <f>VLOOKUP($B$10,TUKETIM,9,FALSE)</f>
        <v>58994.049658209784</v>
      </c>
      <c r="J38" s="16">
        <f>VLOOKUP($B$10,TUKETIM,10,FALSE)</f>
        <v>60413.194232878086</v>
      </c>
      <c r="K38" s="16">
        <f>VLOOKUP($B$10,TUKETIM,11,FALSE)</f>
        <v>119407.24389108787</v>
      </c>
      <c r="L38" s="21">
        <f>VLOOKUP($B$10,TUKETIM,12,FALSE)</f>
        <v>5145.4679504828864</v>
      </c>
      <c r="M38" s="21">
        <f>VLOOKUP($B$10,TUKETIM,13,FALSE)</f>
        <v>114281.10739398649</v>
      </c>
      <c r="N38" s="21">
        <f>VLOOKUP($B$10,TUKETIM,14,FALSE)</f>
        <v>119426.57534446937</v>
      </c>
      <c r="O38" s="21">
        <f>VLOOKUP($B$10,TUKETIM,15,FALSE)</f>
        <v>424517.10354023823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VLOOKUP($B$10,ANLASMA,3,FALSE)</f>
        <v>3602882.4260001415</v>
      </c>
      <c r="D39" s="16">
        <f>VLOOKUP($B$10,ANLASMA,4,FALSE)</f>
        <v>27333.851999999999</v>
      </c>
      <c r="E39" s="16">
        <f>VLOOKUP($B$10,ANLASMA,5,FALSE)</f>
        <v>3630216.2780001415</v>
      </c>
      <c r="F39" s="16">
        <f>VLOOKUP($B$10,ANLASMA,6,FALSE)</f>
        <v>235773.09699999916</v>
      </c>
      <c r="G39" s="16">
        <f>VLOOKUP($B$10,ANLASMA,7,FALSE)</f>
        <v>388924.19899999979</v>
      </c>
      <c r="H39" s="16">
        <f>VLOOKUP($B$10,ANLASMA,8,FALSE)</f>
        <v>624697.29599999893</v>
      </c>
      <c r="I39" s="16">
        <f>VLOOKUP($B$10,ANLASMA,9,FALSE)</f>
        <v>774601.25600000122</v>
      </c>
      <c r="J39" s="16">
        <f>VLOOKUP($B$10,ANLASMA,10,FALSE)</f>
        <v>992695.35900000005</v>
      </c>
      <c r="K39" s="16">
        <f>VLOOKUP($B$10,ANLASMA,11,FALSE)</f>
        <v>1767296.6150000012</v>
      </c>
      <c r="L39" s="21">
        <f>VLOOKUP($B$10,ANLASMA,12,FALSE)</f>
        <v>18555.72</v>
      </c>
      <c r="M39" s="21">
        <f>VLOOKUP($B$10,ANLASMA,13,FALSE)</f>
        <v>620777.26800000004</v>
      </c>
      <c r="N39" s="21">
        <f>VLOOKUP($B$10,ANLASMA,14,FALSE)</f>
        <v>639332.98800000001</v>
      </c>
      <c r="O39" s="21">
        <f>VLOOKUP($B$10,ANLASMA,15,FALSE)</f>
        <v>6661543.1770001417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F13:H13"/>
    <mergeCell ref="I13:K13"/>
    <mergeCell ref="L13:N13"/>
    <mergeCell ref="O13:O14"/>
    <mergeCell ref="A25:B25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EA0A5F97-85A7-4ED8-A7AD-D733ED044BD7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97FFD-BE28-412B-8083-89AD01C931FE}">
  <dimension ref="A1:AC70"/>
  <sheetViews>
    <sheetView topLeftCell="A21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117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7.5600500100296966E-2</v>
      </c>
      <c r="D17" s="12">
        <f t="shared" si="1"/>
        <v>0.28074881349198605</v>
      </c>
      <c r="E17" s="12">
        <f t="shared" si="2"/>
        <v>7.6582200256574695E-2</v>
      </c>
      <c r="F17" s="12">
        <f t="shared" si="3"/>
        <v>0.88556329318583504</v>
      </c>
      <c r="G17" s="12">
        <f t="shared" si="4"/>
        <v>3.1227528834358296</v>
      </c>
      <c r="H17" s="12">
        <f t="shared" si="5"/>
        <v>1.5306914833792669</v>
      </c>
      <c r="I17" s="12">
        <f t="shared" si="6"/>
        <v>0.14882647520569514</v>
      </c>
      <c r="J17" s="12">
        <f t="shared" si="7"/>
        <v>4.6196406601357474</v>
      </c>
      <c r="K17" s="12">
        <f t="shared" si="8"/>
        <v>0.30709264132665998</v>
      </c>
      <c r="L17" s="12">
        <f t="shared" si="9"/>
        <v>1.1017432901595916</v>
      </c>
      <c r="M17" s="12">
        <f t="shared" si="10"/>
        <v>36.40518305082405</v>
      </c>
      <c r="N17" s="12">
        <f t="shared" si="11"/>
        <v>15.601370334718208</v>
      </c>
      <c r="O17" s="17">
        <f t="shared" si="12"/>
        <v>0.21682332148468289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154.04968529066585</v>
      </c>
      <c r="N18" s="12">
        <f t="shared" si="11"/>
        <v>63.270406458666336</v>
      </c>
      <c r="O18" s="17">
        <f t="shared" si="12"/>
        <v>0.11934997681427274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1.1627085288097841E-2</v>
      </c>
      <c r="D21" s="12">
        <f t="shared" si="1"/>
        <v>0</v>
      </c>
      <c r="E21" s="12">
        <f t="shared" si="2"/>
        <v>1.1571445974005178E-2</v>
      </c>
      <c r="F21" s="12">
        <f t="shared" si="3"/>
        <v>9.8352782311664527E-2</v>
      </c>
      <c r="G21" s="12">
        <f t="shared" si="4"/>
        <v>0</v>
      </c>
      <c r="H21" s="12">
        <f t="shared" si="5"/>
        <v>6.9991237662190953E-2</v>
      </c>
      <c r="I21" s="12">
        <f t="shared" si="6"/>
        <v>2.5682607161851483E-2</v>
      </c>
      <c r="J21" s="12">
        <f t="shared" si="7"/>
        <v>0</v>
      </c>
      <c r="K21" s="12">
        <f t="shared" si="8"/>
        <v>2.4773446636862977E-2</v>
      </c>
      <c r="L21" s="12">
        <f t="shared" si="9"/>
        <v>0.44099115418140422</v>
      </c>
      <c r="M21" s="12">
        <f t="shared" si="10"/>
        <v>0</v>
      </c>
      <c r="N21" s="12">
        <f t="shared" si="11"/>
        <v>0.25986978728547033</v>
      </c>
      <c r="O21" s="17">
        <f t="shared" si="12"/>
        <v>1.7221331206008786E-2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4.6416870927504472E-4</v>
      </c>
      <c r="D22" s="12">
        <f t="shared" si="1"/>
        <v>0</v>
      </c>
      <c r="E22" s="12">
        <f t="shared" si="2"/>
        <v>4.6194751385354239E-4</v>
      </c>
      <c r="F22" s="12">
        <f t="shared" si="3"/>
        <v>4.2564962656584347E-2</v>
      </c>
      <c r="G22" s="12">
        <f t="shared" si="4"/>
        <v>0</v>
      </c>
      <c r="H22" s="12">
        <f t="shared" si="5"/>
        <v>3.029069790764782E-2</v>
      </c>
      <c r="I22" s="12">
        <f t="shared" si="6"/>
        <v>1.3637917213016599E-2</v>
      </c>
      <c r="J22" s="12">
        <f t="shared" si="7"/>
        <v>0</v>
      </c>
      <c r="K22" s="12">
        <f t="shared" si="8"/>
        <v>1.3155136944837545E-2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4.1998623930483E-3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8.7691754097669855E-2</v>
      </c>
      <c r="D25" s="12">
        <f t="shared" ref="D25:O25" si="13">SUM(D15:D24)</f>
        <v>0.28074881349198605</v>
      </c>
      <c r="E25" s="12">
        <f t="shared" si="13"/>
        <v>8.8615593744433424E-2</v>
      </c>
      <c r="F25" s="12">
        <f t="shared" si="13"/>
        <v>1.0264810381540839</v>
      </c>
      <c r="G25" s="12">
        <f t="shared" si="13"/>
        <v>3.1227528834358296</v>
      </c>
      <c r="H25" s="12">
        <f t="shared" si="13"/>
        <v>1.6309734189491056</v>
      </c>
      <c r="I25" s="12">
        <f t="shared" si="13"/>
        <v>0.18814699958056322</v>
      </c>
      <c r="J25" s="12">
        <f t="shared" si="13"/>
        <v>4.6196406601357474</v>
      </c>
      <c r="K25" s="12">
        <f t="shared" si="13"/>
        <v>0.34502122490836051</v>
      </c>
      <c r="L25" s="12">
        <f t="shared" si="13"/>
        <v>1.5427344443409958</v>
      </c>
      <c r="M25" s="12">
        <f t="shared" si="13"/>
        <v>190.45486834148988</v>
      </c>
      <c r="N25" s="12">
        <f t="shared" si="13"/>
        <v>79.131646580670008</v>
      </c>
      <c r="O25" s="12">
        <f t="shared" si="13"/>
        <v>0.35759449189801273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0.81137025021753717</v>
      </c>
      <c r="D29" s="12">
        <f>(SUMIFS(MESKENOG2,KAYNAK,A29,SEBEP,B29,SÜRE,"Uzun",BİLDİRİM,"Bildirimli",İL,$B$10,İLÇE,$B$11)/VLOOKUP($B$11,ABONE2,4,FALSE))</f>
        <v>5.7909731787769561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0.83519923955869868</v>
      </c>
      <c r="F29" s="12">
        <f>(SUMIFS(TARIMSALAG2,KAYNAK,A29,SEBEP,B29,SÜRE,"Uzun",BİLDİRİM,"Bildirimli",İL,$B$10,İLÇE,$B$11)/VLOOKUP($B$11,ABONE2,6,FALSE))</f>
        <v>5.2167550416583994</v>
      </c>
      <c r="G29" s="12">
        <f>(SUMIFS(TARIMSALOG2,KAYNAK,A29,SEBEP,B29,SÜRE,"Uzun",BİLDİRİM,"Bildirimli",İL,$B$10,İLÇE,$B$11)/VLOOKUP($B$11,ABONE2,7,FALSE))</f>
        <v>11.411915884199601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7.003225405960074</v>
      </c>
      <c r="I29" s="12">
        <f>(SUMIFS(TICARETHANEAG2,KAYNAK,A29,SEBEP,B29,SÜRE,"Uzun",BİLDİRİM,"Bildirimli",İL,$B$10,İLÇE,$B$11)/VLOOKUP($B$11,ABONE2,9,FALSE))</f>
        <v>1.7349915485327632</v>
      </c>
      <c r="J29" s="12">
        <f>(SUMIFS(TICARETHANEOG2,KAYNAK,A29,SEBEP,B29,SÜRE,"Uzun",BİLDİRİM,"Bildirimli",İL,$B$10,İLÇE,$B$11)/VLOOKUP($B$11,ABONE2,10,FALSE))</f>
        <v>32.933347035124406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2.8394087548629519</v>
      </c>
      <c r="L29" s="12">
        <f>(SUMIFS(SANAYIAG2,KAYNAK,A29,SEBEP,B29,SÜRE,"Uzun",BİLDİRİM,"Bildirimli",İL,$B$10,İLÇE,$B$11)/VLOOKUP($B$11,ABONE2,12,FALSE))</f>
        <v>113.52493550405272</v>
      </c>
      <c r="M29" s="12">
        <f>(SUMIFS(SANAYIOG2,KAYNAK,A29,SEBEP,B29,SÜRE,"Uzun",BİLDİRİM,"Bildirimli",İL,$B$10,İLÇE,$B$11)/VLOOKUP($B$11,ABONE2,13,FALSE))</f>
        <v>321.42014622471584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198.91046847861077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1.8679937291990811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0.81137025021753717</v>
      </c>
      <c r="D33" s="12">
        <f t="shared" ref="D33:O33" si="14">SUM(D28:D32)</f>
        <v>5.7909731787769561</v>
      </c>
      <c r="E33" s="12">
        <f t="shared" si="14"/>
        <v>0.83519923955869868</v>
      </c>
      <c r="F33" s="12">
        <f t="shared" si="14"/>
        <v>5.2167550416583994</v>
      </c>
      <c r="G33" s="12">
        <f t="shared" si="14"/>
        <v>11.411915884199601</v>
      </c>
      <c r="H33" s="12">
        <f t="shared" si="14"/>
        <v>7.003225405960074</v>
      </c>
      <c r="I33" s="12">
        <f t="shared" si="14"/>
        <v>1.7349915485327632</v>
      </c>
      <c r="J33" s="12">
        <f t="shared" si="14"/>
        <v>32.933347035124406</v>
      </c>
      <c r="K33" s="12">
        <f t="shared" si="14"/>
        <v>2.8394087548629519</v>
      </c>
      <c r="L33" s="12">
        <f t="shared" si="14"/>
        <v>113.52493550405272</v>
      </c>
      <c r="M33" s="12">
        <f t="shared" si="14"/>
        <v>321.42014622471584</v>
      </c>
      <c r="N33" s="12">
        <f t="shared" si="14"/>
        <v>198.91046847861077</v>
      </c>
      <c r="O33" s="12">
        <f t="shared" si="14"/>
        <v>1.8679937291990811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22669</v>
      </c>
      <c r="D37" s="16">
        <f>VLOOKUP($B$11,ABONE2,4,FALSE)</f>
        <v>109</v>
      </c>
      <c r="E37" s="16">
        <f>VLOOKUP($B$11,ABONE2,5,FALSE)</f>
        <v>22778</v>
      </c>
      <c r="F37" s="16">
        <f>VLOOKUP($B$11,ABONE2,6,FALSE)</f>
        <v>997</v>
      </c>
      <c r="G37" s="16">
        <f>VLOOKUP($B$11,ABONE2,7,FALSE)</f>
        <v>404</v>
      </c>
      <c r="H37" s="16">
        <f>VLOOKUP($B$11,ABONE2,8,FALSE)</f>
        <v>1401</v>
      </c>
      <c r="I37" s="16">
        <f>VLOOKUP($B$11,ABONE2,9,FALSE)</f>
        <v>5259</v>
      </c>
      <c r="J37" s="16">
        <f>VLOOKUP($B$11,ABONE2,10,FALSE)</f>
        <v>193</v>
      </c>
      <c r="K37" s="16">
        <f>VLOOKUP($B$11,ABONE2,11,FALSE)</f>
        <v>5452</v>
      </c>
      <c r="L37" s="21">
        <f>VLOOKUP($B$11,ABONE2,12,FALSE)</f>
        <v>33</v>
      </c>
      <c r="M37" s="21">
        <f>VLOOKUP($B$11,ABONE2,13,FALSE)</f>
        <v>23</v>
      </c>
      <c r="N37" s="21">
        <f>VLOOKUP($B$11,ABONE2,14,FALSE)</f>
        <v>56</v>
      </c>
      <c r="O37" s="21">
        <f>VLOOKUP($B$11,ABONE2,15,FALSE)</f>
        <v>29687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3101.8937622043054</v>
      </c>
      <c r="D38" s="16">
        <f>VLOOKUP($B$11,TUKETIM,4,FALSE)</f>
        <v>494.49245753424657</v>
      </c>
      <c r="E38" s="16">
        <f>VLOOKUP($B$11,TUKETIM,5,FALSE)</f>
        <v>3596.386219738552</v>
      </c>
      <c r="F38" s="16">
        <f>VLOOKUP($B$11,TUKETIM,6,FALSE)</f>
        <v>390.98104465753426</v>
      </c>
      <c r="G38" s="16">
        <f>VLOOKUP($B$11,TUKETIM,7,FALSE)</f>
        <v>892.97694275811875</v>
      </c>
      <c r="H38" s="16">
        <f>VLOOKUP($B$11,TUKETIM,8,FALSE)</f>
        <v>1283.957987415653</v>
      </c>
      <c r="I38" s="16">
        <f>VLOOKUP($B$11,TUKETIM,9,FALSE)</f>
        <v>2079.5436113101177</v>
      </c>
      <c r="J38" s="16">
        <f>VLOOKUP($B$11,TUKETIM,10,FALSE)</f>
        <v>1512.0161134683422</v>
      </c>
      <c r="K38" s="16">
        <f>VLOOKUP($B$11,TUKETIM,11,FALSE)</f>
        <v>3591.5597247784599</v>
      </c>
      <c r="L38" s="21">
        <f>VLOOKUP($B$11,TUKETIM,12,FALSE)</f>
        <v>342.10826336996337</v>
      </c>
      <c r="M38" s="21">
        <f>VLOOKUP($B$11,TUKETIM,13,FALSE)</f>
        <v>2151.745782496118</v>
      </c>
      <c r="N38" s="21">
        <f>VLOOKUP($B$11,TUKETIM,14,FALSE)</f>
        <v>2493.8540458660814</v>
      </c>
      <c r="O38" s="21">
        <f>VLOOKUP($B$11,TUKETIM,15,FALSE)</f>
        <v>10965.757977798747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99838.363000000201</v>
      </c>
      <c r="D39" s="16">
        <f>VLOOKUP($B$11,ANLASMA,4,FALSE)</f>
        <v>2107.7599999999998</v>
      </c>
      <c r="E39" s="16">
        <f>VLOOKUP($B$11,ANLASMA,5,FALSE)</f>
        <v>101946.1230000002</v>
      </c>
      <c r="F39" s="16">
        <f>VLOOKUP($B$11,ANLASMA,6,FALSE)</f>
        <v>4622.3740000000098</v>
      </c>
      <c r="G39" s="16">
        <f>VLOOKUP($B$11,ANLASMA,7,FALSE)</f>
        <v>11728.041999999999</v>
      </c>
      <c r="H39" s="16">
        <f>VLOOKUP($B$11,ANLASMA,8,FALSE)</f>
        <v>16350.416000000008</v>
      </c>
      <c r="I39" s="16">
        <f>VLOOKUP($B$11,ANLASMA,9,FALSE)</f>
        <v>32384.746999999803</v>
      </c>
      <c r="J39" s="16">
        <f>VLOOKUP($B$11,ANLASMA,10,FALSE)</f>
        <v>55665</v>
      </c>
      <c r="K39" s="16">
        <f>VLOOKUP($B$11,ANLASMA,11,FALSE)</f>
        <v>88049.746999999799</v>
      </c>
      <c r="L39" s="21">
        <f>VLOOKUP($B$11,ANLASMA,12,FALSE)</f>
        <v>1525.2840000000001</v>
      </c>
      <c r="M39" s="21">
        <f>VLOOKUP($B$11,ANLASMA,13,FALSE)</f>
        <v>30080.2</v>
      </c>
      <c r="N39" s="21">
        <f>VLOOKUP($B$11,ANLASMA,14,FALSE)</f>
        <v>31605.484</v>
      </c>
      <c r="O39" s="21">
        <f>VLOOKUP($B$11,ANLASMA,15,FALSE)</f>
        <v>237951.77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CE950FFE-ED23-4792-AB67-1639106342FB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9D8BCE-9D69-4768-B3FE-360C91B83F90}">
  <dimension ref="A1:AC70"/>
  <sheetViews>
    <sheetView topLeftCell="A15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118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7.1312452346888794E-2</v>
      </c>
      <c r="D17" s="12">
        <f t="shared" si="1"/>
        <v>0.59116402606499407</v>
      </c>
      <c r="E17" s="12">
        <f t="shared" si="2"/>
        <v>7.2610973168463724E-2</v>
      </c>
      <c r="F17" s="12">
        <f t="shared" si="3"/>
        <v>1.277316252250966</v>
      </c>
      <c r="G17" s="12">
        <f t="shared" si="4"/>
        <v>5.5367095436861167</v>
      </c>
      <c r="H17" s="12">
        <f t="shared" si="5"/>
        <v>2.8060862582239827</v>
      </c>
      <c r="I17" s="12">
        <f t="shared" si="6"/>
        <v>9.3511629877177413E-2</v>
      </c>
      <c r="J17" s="12">
        <f t="shared" si="7"/>
        <v>8.4285676629631041</v>
      </c>
      <c r="K17" s="12">
        <f t="shared" si="8"/>
        <v>0.42842875520071549</v>
      </c>
      <c r="L17" s="12">
        <f t="shared" si="9"/>
        <v>1.0931853581626703</v>
      </c>
      <c r="M17" s="12">
        <f t="shared" si="10"/>
        <v>151.5949169185227</v>
      </c>
      <c r="N17" s="12">
        <f t="shared" si="11"/>
        <v>86.74457730308302</v>
      </c>
      <c r="O17" s="17">
        <f t="shared" si="12"/>
        <v>0.3706329335678108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7.920147375777167E-3</v>
      </c>
      <c r="D21" s="12">
        <f t="shared" si="1"/>
        <v>0</v>
      </c>
      <c r="E21" s="12">
        <f t="shared" si="2"/>
        <v>7.9003638898797763E-3</v>
      </c>
      <c r="F21" s="12">
        <f t="shared" si="3"/>
        <v>1.948706051580773E-2</v>
      </c>
      <c r="G21" s="12">
        <f t="shared" si="4"/>
        <v>0</v>
      </c>
      <c r="H21" s="12">
        <f t="shared" si="5"/>
        <v>1.2492817067790717E-2</v>
      </c>
      <c r="I21" s="12">
        <f t="shared" si="6"/>
        <v>1.0269466996817654E-2</v>
      </c>
      <c r="J21" s="12">
        <f t="shared" si="7"/>
        <v>0</v>
      </c>
      <c r="K21" s="12">
        <f t="shared" si="8"/>
        <v>9.8568218566378665E-3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8.4565132090331681E-3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2.5031731445692039E-3</v>
      </c>
      <c r="D22" s="12">
        <f t="shared" si="1"/>
        <v>0</v>
      </c>
      <c r="E22" s="12">
        <f t="shared" si="2"/>
        <v>2.4969205474577195E-3</v>
      </c>
      <c r="F22" s="12">
        <f t="shared" si="3"/>
        <v>8.6135813304894018E-3</v>
      </c>
      <c r="G22" s="12">
        <f t="shared" si="4"/>
        <v>0</v>
      </c>
      <c r="H22" s="12">
        <f t="shared" si="5"/>
        <v>5.5220178422010291E-3</v>
      </c>
      <c r="I22" s="12">
        <f t="shared" si="6"/>
        <v>7.8198110698792771E-3</v>
      </c>
      <c r="J22" s="12">
        <f t="shared" si="7"/>
        <v>0</v>
      </c>
      <c r="K22" s="12">
        <f t="shared" si="8"/>
        <v>7.5055973880874451E-3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3.5011123500665775E-3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8.1735772867235157E-2</v>
      </c>
      <c r="D25" s="12">
        <f t="shared" ref="D25:O25" si="13">SUM(D15:D24)</f>
        <v>0.59116402606499407</v>
      </c>
      <c r="E25" s="12">
        <f t="shared" si="13"/>
        <v>8.3008257605801217E-2</v>
      </c>
      <c r="F25" s="12">
        <f t="shared" si="13"/>
        <v>1.3054168940972632</v>
      </c>
      <c r="G25" s="12">
        <f t="shared" si="13"/>
        <v>5.5367095436861167</v>
      </c>
      <c r="H25" s="12">
        <f t="shared" si="13"/>
        <v>2.8241010931339745</v>
      </c>
      <c r="I25" s="12">
        <f t="shared" si="13"/>
        <v>0.11160090794387434</v>
      </c>
      <c r="J25" s="12">
        <f t="shared" si="13"/>
        <v>8.4285676629631041</v>
      </c>
      <c r="K25" s="12">
        <f t="shared" si="13"/>
        <v>0.44579117444544081</v>
      </c>
      <c r="L25" s="12">
        <f t="shared" si="13"/>
        <v>1.0931853581626703</v>
      </c>
      <c r="M25" s="12">
        <f t="shared" si="13"/>
        <v>151.5949169185227</v>
      </c>
      <c r="N25" s="12">
        <f t="shared" si="13"/>
        <v>86.74457730308302</v>
      </c>
      <c r="O25" s="12">
        <f t="shared" si="13"/>
        <v>0.38259055912691053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0.26464452287484963</v>
      </c>
      <c r="D29" s="12">
        <f>(SUMIFS(MESKENOG2,KAYNAK,A29,SEBEP,B29,SÜRE,"Uzun",BİLDİRİM,"Bildirimli",İL,$B$10,İLÇE,$B$11)/VLOOKUP($B$11,ABONE2,4,FALSE))</f>
        <v>6.3504733477194488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0.27984612241812012</v>
      </c>
      <c r="F29" s="12">
        <f>(SUMIFS(TARIMSALAG2,KAYNAK,A29,SEBEP,B29,SÜRE,"Uzun",BİLDİRİM,"Bildirimli",İL,$B$10,İLÇE,$B$11)/VLOOKUP($B$11,ABONE2,6,FALSE))</f>
        <v>3.8425424405927302</v>
      </c>
      <c r="G29" s="12">
        <f>(SUMIFS(TARIMSALOG2,KAYNAK,A29,SEBEP,B29,SÜRE,"Uzun",BİLDİRİM,"Bildirimli",İL,$B$10,İLÇE,$B$11)/VLOOKUP($B$11,ABONE2,7,FALSE))</f>
        <v>8.6597517212583668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5.5715222639832884</v>
      </c>
      <c r="I29" s="12">
        <f>(SUMIFS(TICARETHANEAG2,KAYNAK,A29,SEBEP,B29,SÜRE,"Uzun",BİLDİRİM,"Bildirimli",İL,$B$10,İLÇE,$B$11)/VLOOKUP($B$11,ABONE2,9,FALSE))</f>
        <v>0.67960237760507591</v>
      </c>
      <c r="J29" s="12">
        <f>(SUMIFS(TICARETHANEOG2,KAYNAK,A29,SEBEP,B29,SÜRE,"Uzun",BİLDİRİM,"Bildirimli",İL,$B$10,İLÇE,$B$11)/VLOOKUP($B$11,ABONE2,10,FALSE))</f>
        <v>10.905457061584665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1.0904950987985407</v>
      </c>
      <c r="L29" s="12">
        <f>(SUMIFS(SANAYIAG2,KAYNAK,A29,SEBEP,B29,SÜRE,"Uzun",BİLDİRİM,"Bildirimli",İL,$B$10,İLÇE,$B$11)/VLOOKUP($B$11,ABONE2,12,FALSE))</f>
        <v>27.692087688249728</v>
      </c>
      <c r="M29" s="12">
        <f>(SUMIFS(SANAYIOG2,KAYNAK,A29,SEBEP,B29,SÜRE,"Uzun",BİLDİRİM,"Bildirimli",İL,$B$10,İLÇE,$B$11)/VLOOKUP($B$11,ABONE2,13,FALSE))</f>
        <v>237.44649970585223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147.06451729176334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0.85343857968749681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2.992695623878772E-2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2.9852202640324055E-2</v>
      </c>
      <c r="F31" s="12">
        <f>(SUMIFS(TARIMSALAG2,KAYNAK,A31,SEBEP,B31,SÜRE,"Uzun",BİLDİRİM,"Bildirimli",İL,$B$10,İLÇE,$B$11)/VLOOKUP($B$11,ABONE2,6,FALSE))</f>
        <v>4.0454360569784867E-2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2.5934590072361156E-2</v>
      </c>
      <c r="I31" s="12">
        <f>(SUMIFS(TICARETHANEAG2,KAYNAK,A31,SEBEP,B31,SÜRE,"Uzun",BİLDİRİM,"Bildirimli",İL,$B$10,İLÇE,$B$11)/VLOOKUP($B$11,ABONE2,9,FALSE))</f>
        <v>8.3539406566503785E-2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8.0182647141321006E-2</v>
      </c>
      <c r="L31" s="12">
        <f>(SUMIFS(SANAYIAG2,KAYNAK,A31,SEBEP,B31,SÜRE,"Uzun",BİLDİRİM,"Bildirimli",İL,$B$10,İLÇE,$B$11)/VLOOKUP($B$11,ABONE2,12,FALSE))</f>
        <v>0.71625850421200432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0.30863171319704247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3.8563094306351763E-2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0.29457147911363735</v>
      </c>
      <c r="D33" s="12">
        <f t="shared" ref="D33:O33" si="14">SUM(D28:D32)</f>
        <v>6.3504733477194488</v>
      </c>
      <c r="E33" s="12">
        <f t="shared" si="14"/>
        <v>0.30969832505844419</v>
      </c>
      <c r="F33" s="12">
        <f t="shared" si="14"/>
        <v>3.8829968011625149</v>
      </c>
      <c r="G33" s="12">
        <f t="shared" si="14"/>
        <v>8.6597517212583668</v>
      </c>
      <c r="H33" s="12">
        <f t="shared" si="14"/>
        <v>5.5974568540556495</v>
      </c>
      <c r="I33" s="12">
        <f t="shared" si="14"/>
        <v>0.76314178417157974</v>
      </c>
      <c r="J33" s="12">
        <f t="shared" si="14"/>
        <v>10.905457061584665</v>
      </c>
      <c r="K33" s="12">
        <f t="shared" si="14"/>
        <v>1.1706777459398616</v>
      </c>
      <c r="L33" s="12">
        <f t="shared" si="14"/>
        <v>28.408346192461732</v>
      </c>
      <c r="M33" s="12">
        <f t="shared" si="14"/>
        <v>237.44649970585223</v>
      </c>
      <c r="N33" s="12">
        <f t="shared" si="14"/>
        <v>147.37314900496037</v>
      </c>
      <c r="O33" s="12">
        <f t="shared" si="14"/>
        <v>0.89200167399384855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83063</v>
      </c>
      <c r="D37" s="16">
        <f>VLOOKUP($B$11,ABONE2,4,FALSE)</f>
        <v>208</v>
      </c>
      <c r="E37" s="16">
        <f>VLOOKUP($B$11,ABONE2,5,FALSE)</f>
        <v>83271</v>
      </c>
      <c r="F37" s="16">
        <f>VLOOKUP($B$11,ABONE2,6,FALSE)</f>
        <v>3458</v>
      </c>
      <c r="G37" s="16">
        <f>VLOOKUP($B$11,ABONE2,7,FALSE)</f>
        <v>1936</v>
      </c>
      <c r="H37" s="16">
        <f>VLOOKUP($B$11,ABONE2,8,FALSE)</f>
        <v>5394</v>
      </c>
      <c r="I37" s="16">
        <f>VLOOKUP($B$11,ABONE2,9,FALSE)</f>
        <v>17533</v>
      </c>
      <c r="J37" s="16">
        <f>VLOOKUP($B$11,ABONE2,10,FALSE)</f>
        <v>734</v>
      </c>
      <c r="K37" s="16">
        <f>VLOOKUP($B$11,ABONE2,11,FALSE)</f>
        <v>18267</v>
      </c>
      <c r="L37" s="21">
        <f>VLOOKUP($B$11,ABONE2,12,FALSE)</f>
        <v>53</v>
      </c>
      <c r="M37" s="21">
        <f>VLOOKUP($B$11,ABONE2,13,FALSE)</f>
        <v>70</v>
      </c>
      <c r="N37" s="21">
        <f>VLOOKUP($B$11,ABONE2,14,FALSE)</f>
        <v>123</v>
      </c>
      <c r="O37" s="21">
        <f>VLOOKUP($B$11,ABONE2,15,FALSE)</f>
        <v>107055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15223.759819313465</v>
      </c>
      <c r="D38" s="16">
        <f>VLOOKUP($B$11,TUKETIM,4,FALSE)</f>
        <v>811.25006684931509</v>
      </c>
      <c r="E38" s="16">
        <f>VLOOKUP($B$11,TUKETIM,5,FALSE)</f>
        <v>16035.009886162781</v>
      </c>
      <c r="F38" s="16">
        <f>VLOOKUP($B$11,TUKETIM,6,FALSE)</f>
        <v>3009.3961781004364</v>
      </c>
      <c r="G38" s="16">
        <f>VLOOKUP($B$11,TUKETIM,7,FALSE)</f>
        <v>4665.7845156173535</v>
      </c>
      <c r="H38" s="16">
        <f>VLOOKUP($B$11,TUKETIM,8,FALSE)</f>
        <v>7675.1806937177898</v>
      </c>
      <c r="I38" s="16">
        <f>VLOOKUP($B$11,TUKETIM,9,FALSE)</f>
        <v>7229.8641310373141</v>
      </c>
      <c r="J38" s="16">
        <f>VLOOKUP($B$11,TUKETIM,10,FALSE)</f>
        <v>6392.7615900113396</v>
      </c>
      <c r="K38" s="16">
        <f>VLOOKUP($B$11,TUKETIM,11,FALSE)</f>
        <v>13622.625721048655</v>
      </c>
      <c r="L38" s="21">
        <f>VLOOKUP($B$11,TUKETIM,12,FALSE)</f>
        <v>355.23090769230771</v>
      </c>
      <c r="M38" s="21">
        <f>VLOOKUP($B$11,TUKETIM,13,FALSE)</f>
        <v>6586.4366716332979</v>
      </c>
      <c r="N38" s="21">
        <f>VLOOKUP($B$11,TUKETIM,14,FALSE)</f>
        <v>6941.6675793256054</v>
      </c>
      <c r="O38" s="21">
        <f>VLOOKUP($B$11,TUKETIM,15,FALSE)</f>
        <v>44274.483880254833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426843.152000028</v>
      </c>
      <c r="D39" s="16">
        <f>VLOOKUP($B$11,ANLASMA,4,FALSE)</f>
        <v>3299.3509999999997</v>
      </c>
      <c r="E39" s="16">
        <f>VLOOKUP($B$11,ANLASMA,5,FALSE)</f>
        <v>430142.50300002802</v>
      </c>
      <c r="F39" s="16">
        <f>VLOOKUP($B$11,ANLASMA,6,FALSE)</f>
        <v>32155.004999999801</v>
      </c>
      <c r="G39" s="16">
        <f>VLOOKUP($B$11,ANLASMA,7,FALSE)</f>
        <v>57244.950999999899</v>
      </c>
      <c r="H39" s="16">
        <f>VLOOKUP($B$11,ANLASMA,8,FALSE)</f>
        <v>89399.9559999997</v>
      </c>
      <c r="I39" s="16">
        <f>VLOOKUP($B$11,ANLASMA,9,FALSE)</f>
        <v>96478.584999999206</v>
      </c>
      <c r="J39" s="16">
        <f>VLOOKUP($B$11,ANLASMA,10,FALSE)</f>
        <v>111304.49600000001</v>
      </c>
      <c r="K39" s="16">
        <f>VLOOKUP($B$11,ANLASMA,11,FALSE)</f>
        <v>207783.08099999922</v>
      </c>
      <c r="L39" s="21">
        <f>VLOOKUP($B$11,ANLASMA,12,FALSE)</f>
        <v>1403.7080000000001</v>
      </c>
      <c r="M39" s="21">
        <f>VLOOKUP($B$11,ANLASMA,13,FALSE)</f>
        <v>64396.479999999996</v>
      </c>
      <c r="N39" s="21">
        <f>VLOOKUP($B$11,ANLASMA,14,FALSE)</f>
        <v>65800.187999999995</v>
      </c>
      <c r="O39" s="21">
        <f>VLOOKUP($B$11,ANLASMA,15,FALSE)</f>
        <v>793125.72800002689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A3C4D995-4808-49F9-BFB5-A9710B8E2D01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8A27BF-F7CD-4C29-88CA-A21524150021}">
  <dimension ref="A1:AC70"/>
  <sheetViews>
    <sheetView topLeftCell="A21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119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5.0653525851773559E-2</v>
      </c>
      <c r="D17" s="12">
        <f t="shared" si="1"/>
        <v>7.7664579715055554E-2</v>
      </c>
      <c r="E17" s="12">
        <f t="shared" si="2"/>
        <v>5.0699801428034111E-2</v>
      </c>
      <c r="F17" s="12">
        <f t="shared" si="3"/>
        <v>0.46751173125268969</v>
      </c>
      <c r="G17" s="12">
        <f t="shared" si="4"/>
        <v>0.75526481737511231</v>
      </c>
      <c r="H17" s="12">
        <f t="shared" si="5"/>
        <v>0.54134911238019623</v>
      </c>
      <c r="I17" s="12">
        <f t="shared" si="6"/>
        <v>3.1850160406412614E-2</v>
      </c>
      <c r="J17" s="12">
        <f t="shared" si="7"/>
        <v>0.46889274423796556</v>
      </c>
      <c r="K17" s="12">
        <f t="shared" si="8"/>
        <v>4.7325961808687554E-2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7">
        <f t="shared" si="12"/>
        <v>0.12693054280612925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2.1547543079820711E-2</v>
      </c>
      <c r="D21" s="12">
        <f t="shared" si="1"/>
        <v>0</v>
      </c>
      <c r="E21" s="12">
        <f t="shared" si="2"/>
        <v>2.1510627638532686E-2</v>
      </c>
      <c r="F21" s="12">
        <f t="shared" si="3"/>
        <v>5.1037905485603059E-2</v>
      </c>
      <c r="G21" s="12">
        <f t="shared" si="4"/>
        <v>0</v>
      </c>
      <c r="H21" s="12">
        <f t="shared" si="5"/>
        <v>3.7941589716858029E-2</v>
      </c>
      <c r="I21" s="12">
        <f t="shared" si="6"/>
        <v>3.25984554984163E-2</v>
      </c>
      <c r="J21" s="12">
        <f t="shared" si="7"/>
        <v>0.34132459612149996</v>
      </c>
      <c r="K21" s="12">
        <f t="shared" si="8"/>
        <v>4.353053538428648E-2</v>
      </c>
      <c r="L21" s="12">
        <f t="shared" si="9"/>
        <v>0.35128455144200393</v>
      </c>
      <c r="M21" s="12">
        <f t="shared" si="10"/>
        <v>0</v>
      </c>
      <c r="N21" s="12">
        <f t="shared" si="11"/>
        <v>0.31225293461511461</v>
      </c>
      <c r="O21" s="17">
        <f t="shared" si="12"/>
        <v>2.6853157404041639E-2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2.4197993543865807E-3</v>
      </c>
      <c r="D22" s="12">
        <f t="shared" si="1"/>
        <v>0</v>
      </c>
      <c r="E22" s="12">
        <f t="shared" si="2"/>
        <v>2.4156537327412377E-3</v>
      </c>
      <c r="F22" s="12">
        <f t="shared" si="3"/>
        <v>1.1228465544211798E-3</v>
      </c>
      <c r="G22" s="12">
        <f t="shared" si="4"/>
        <v>0</v>
      </c>
      <c r="H22" s="12">
        <f t="shared" si="5"/>
        <v>8.3472436569430894E-4</v>
      </c>
      <c r="I22" s="12">
        <f t="shared" si="6"/>
        <v>2.6635938854186114E-3</v>
      </c>
      <c r="J22" s="12">
        <f t="shared" si="7"/>
        <v>0</v>
      </c>
      <c r="K22" s="12">
        <f t="shared" si="8"/>
        <v>2.5692752732008601E-3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2.1863646066682938E-3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7.4620868285980843E-2</v>
      </c>
      <c r="D25" s="12">
        <f t="shared" ref="D25:O25" si="13">SUM(D15:D24)</f>
        <v>7.7664579715055554E-2</v>
      </c>
      <c r="E25" s="12">
        <f t="shared" si="13"/>
        <v>7.4626082799308033E-2</v>
      </c>
      <c r="F25" s="12">
        <f t="shared" si="13"/>
        <v>0.51967248329271398</v>
      </c>
      <c r="G25" s="12">
        <f t="shared" si="13"/>
        <v>0.75526481737511231</v>
      </c>
      <c r="H25" s="12">
        <f t="shared" si="13"/>
        <v>0.58012542646274856</v>
      </c>
      <c r="I25" s="12">
        <f t="shared" si="13"/>
        <v>6.7112209790247526E-2</v>
      </c>
      <c r="J25" s="12">
        <f t="shared" si="13"/>
        <v>0.81021734035946547</v>
      </c>
      <c r="K25" s="12">
        <f t="shared" si="13"/>
        <v>9.3425772466174895E-2</v>
      </c>
      <c r="L25" s="12">
        <f t="shared" si="13"/>
        <v>0.35128455144200393</v>
      </c>
      <c r="M25" s="12">
        <f t="shared" si="13"/>
        <v>0</v>
      </c>
      <c r="N25" s="12">
        <f t="shared" si="13"/>
        <v>0.31225293461511461</v>
      </c>
      <c r="O25" s="12">
        <f t="shared" si="13"/>
        <v>0.1559700648168392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0.12570859139024865</v>
      </c>
      <c r="D29" s="12">
        <f>(SUMIFS(MESKENOG2,KAYNAK,A29,SEBEP,B29,SÜRE,"Uzun",BİLDİRİM,"Bildirimli",İL,$B$10,İLÇE,$B$11)/VLOOKUP($B$11,ABONE2,4,FALSE))</f>
        <v>0.22778442403944432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0.12588346860910971</v>
      </c>
      <c r="F29" s="12">
        <f>(SUMIFS(TARIMSALAG2,KAYNAK,A29,SEBEP,B29,SÜRE,"Uzun",BİLDİRİM,"Bildirimli",İL,$B$10,İLÇE,$B$11)/VLOOKUP($B$11,ABONE2,6,FALSE))</f>
        <v>2.4224641011046093</v>
      </c>
      <c r="G29" s="12">
        <f>(SUMIFS(TARIMSALOG2,KAYNAK,A29,SEBEP,B29,SÜRE,"Uzun",BİLDİRİM,"Bildirimli",İL,$B$10,İLÇE,$B$11)/VLOOKUP($B$11,ABONE2,7,FALSE))</f>
        <v>3.7812449695784252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2.771126984989654</v>
      </c>
      <c r="I29" s="12">
        <f>(SUMIFS(TICARETHANEAG2,KAYNAK,A29,SEBEP,B29,SÜRE,"Uzun",BİLDİRİM,"Bildirimli",İL,$B$10,İLÇE,$B$11)/VLOOKUP($B$11,ABONE2,9,FALSE))</f>
        <v>0.13056319964237717</v>
      </c>
      <c r="J29" s="12">
        <f>(SUMIFS(TICARETHANEOG2,KAYNAK,A29,SEBEP,B29,SÜRE,"Uzun",BİLDİRİM,"Bildirimli",İL,$B$10,İLÇE,$B$11)/VLOOKUP($B$11,ABONE2,10,FALSE))</f>
        <v>2.082367886076141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0.19967715517152643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0.54806460064729645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9.5644147345950257E-3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9.5480288947207836E-3</v>
      </c>
      <c r="F31" s="12">
        <f>(SUMIFS(TARIMSALAG2,KAYNAK,A31,SEBEP,B31,SÜRE,"Uzun",BİLDİRİM,"Bildirimli",İL,$B$10,İLÇE,$B$11)/VLOOKUP($B$11,ABONE2,6,FALSE))</f>
        <v>0.2617295876021396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0.19456983069895065</v>
      </c>
      <c r="I31" s="12">
        <f>(SUMIFS(TICARETHANEAG2,KAYNAK,A31,SEBEP,B31,SÜRE,"Uzun",BİLDİRİM,"Bildirimli",İL,$B$10,İLÇE,$B$11)/VLOOKUP($B$11,ABONE2,9,FALSE))</f>
        <v>1.3997168864266381E-2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1.3501525159164678E-2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3.8930914912581868E-2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0.13527300612484366</v>
      </c>
      <c r="D33" s="12">
        <f t="shared" ref="D33:O33" si="14">SUM(D28:D32)</f>
        <v>0.22778442403944432</v>
      </c>
      <c r="E33" s="12">
        <f t="shared" si="14"/>
        <v>0.13543149750383049</v>
      </c>
      <c r="F33" s="12">
        <f t="shared" si="14"/>
        <v>2.684193688706749</v>
      </c>
      <c r="G33" s="12">
        <f t="shared" si="14"/>
        <v>3.7812449695784252</v>
      </c>
      <c r="H33" s="12">
        <f t="shared" si="14"/>
        <v>2.9656968156886045</v>
      </c>
      <c r="I33" s="12">
        <f t="shared" si="14"/>
        <v>0.14456036850664356</v>
      </c>
      <c r="J33" s="12">
        <f t="shared" si="14"/>
        <v>2.082367886076141</v>
      </c>
      <c r="K33" s="12">
        <f t="shared" si="14"/>
        <v>0.21317868033069109</v>
      </c>
      <c r="L33" s="12">
        <f t="shared" si="14"/>
        <v>0</v>
      </c>
      <c r="M33" s="12">
        <f t="shared" si="14"/>
        <v>0</v>
      </c>
      <c r="N33" s="12">
        <f t="shared" si="14"/>
        <v>0</v>
      </c>
      <c r="O33" s="12">
        <f t="shared" si="14"/>
        <v>0.58699551555987828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17481</v>
      </c>
      <c r="D37" s="16">
        <f>VLOOKUP($B$11,ABONE2,4,FALSE)</f>
        <v>30</v>
      </c>
      <c r="E37" s="16">
        <f>VLOOKUP($B$11,ABONE2,5,FALSE)</f>
        <v>17511</v>
      </c>
      <c r="F37" s="16">
        <f>VLOOKUP($B$11,ABONE2,6,FALSE)</f>
        <v>2816</v>
      </c>
      <c r="G37" s="16">
        <f>VLOOKUP($B$11,ABONE2,7,FALSE)</f>
        <v>972</v>
      </c>
      <c r="H37" s="16">
        <f>VLOOKUP($B$11,ABONE2,8,FALSE)</f>
        <v>3788</v>
      </c>
      <c r="I37" s="16">
        <f>VLOOKUP($B$11,ABONE2,9,FALSE)</f>
        <v>2833</v>
      </c>
      <c r="J37" s="16">
        <f>VLOOKUP($B$11,ABONE2,10,FALSE)</f>
        <v>104</v>
      </c>
      <c r="K37" s="16">
        <f>VLOOKUP($B$11,ABONE2,11,FALSE)</f>
        <v>2937</v>
      </c>
      <c r="L37" s="21">
        <f>VLOOKUP($B$11,ABONE2,12,FALSE)</f>
        <v>8</v>
      </c>
      <c r="M37" s="21">
        <f>VLOOKUP($B$11,ABONE2,13,FALSE)</f>
        <v>1</v>
      </c>
      <c r="N37" s="21">
        <f>VLOOKUP($B$11,ABONE2,14,FALSE)</f>
        <v>9</v>
      </c>
      <c r="O37" s="21">
        <f>VLOOKUP($B$11,ABONE2,15,FALSE)</f>
        <v>24245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3083.8574015944018</v>
      </c>
      <c r="D38" s="16">
        <f>VLOOKUP($B$11,TUKETIM,4,FALSE)</f>
        <v>440.55349999999999</v>
      </c>
      <c r="E38" s="16">
        <f>VLOOKUP($B$11,TUKETIM,5,FALSE)</f>
        <v>3524.4109015944018</v>
      </c>
      <c r="F38" s="16">
        <f>VLOOKUP($B$11,TUKETIM,6,FALSE)</f>
        <v>2974.1209840513234</v>
      </c>
      <c r="G38" s="16">
        <f>VLOOKUP($B$11,TUKETIM,7,FALSE)</f>
        <v>1668.4794769950872</v>
      </c>
      <c r="H38" s="16">
        <f>VLOOKUP($B$11,TUKETIM,8,FALSE)</f>
        <v>4642.6004610464106</v>
      </c>
      <c r="I38" s="16">
        <f>VLOOKUP($B$11,TUKETIM,9,FALSE)</f>
        <v>1538.7270105706521</v>
      </c>
      <c r="J38" s="16">
        <f>VLOOKUP($B$11,TUKETIM,10,FALSE)</f>
        <v>1002.9819521542804</v>
      </c>
      <c r="K38" s="16">
        <f>VLOOKUP($B$11,TUKETIM,11,FALSE)</f>
        <v>2541.7089627249325</v>
      </c>
      <c r="L38" s="21">
        <f>VLOOKUP($B$11,TUKETIM,12,FALSE)</f>
        <v>27.716029670329672</v>
      </c>
      <c r="M38" s="21">
        <f>VLOOKUP($B$11,TUKETIM,13,FALSE)</f>
        <v>36.357543956043955</v>
      </c>
      <c r="N38" s="21">
        <f>VLOOKUP($B$11,TUKETIM,14,FALSE)</f>
        <v>64.07357362637363</v>
      </c>
      <c r="O38" s="21">
        <f>VLOOKUP($B$11,TUKETIM,15,FALSE)</f>
        <v>10772.79389899212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74986.218000000095</v>
      </c>
      <c r="D39" s="16">
        <f>VLOOKUP($B$11,ANLASMA,4,FALSE)</f>
        <v>811.88</v>
      </c>
      <c r="E39" s="16">
        <f>VLOOKUP($B$11,ANLASMA,5,FALSE)</f>
        <v>75798.0980000001</v>
      </c>
      <c r="F39" s="16">
        <f>VLOOKUP($B$11,ANLASMA,6,FALSE)</f>
        <v>25399.9549999999</v>
      </c>
      <c r="G39" s="16">
        <f>VLOOKUP($B$11,ANLASMA,7,FALSE)</f>
        <v>20346.699999999997</v>
      </c>
      <c r="H39" s="16">
        <f>VLOOKUP($B$11,ANLASMA,8,FALSE)</f>
        <v>45746.654999999897</v>
      </c>
      <c r="I39" s="16">
        <f>VLOOKUP($B$11,ANLASMA,9,FALSE)</f>
        <v>18034.509999999998</v>
      </c>
      <c r="J39" s="16">
        <f>VLOOKUP($B$11,ANLASMA,10,FALSE)</f>
        <v>8391.66</v>
      </c>
      <c r="K39" s="16">
        <f>VLOOKUP($B$11,ANLASMA,11,FALSE)</f>
        <v>26426.17</v>
      </c>
      <c r="L39" s="21">
        <f>VLOOKUP($B$11,ANLASMA,12,FALSE)</f>
        <v>88.427999999999997</v>
      </c>
      <c r="M39" s="21">
        <f>VLOOKUP($B$11,ANLASMA,13,FALSE)</f>
        <v>150</v>
      </c>
      <c r="N39" s="21">
        <f>VLOOKUP($B$11,ANLASMA,14,FALSE)</f>
        <v>238.428</v>
      </c>
      <c r="O39" s="21">
        <f>VLOOKUP($B$11,ANLASMA,15,FALSE)</f>
        <v>148209.351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3E7567D5-DB2E-4213-9B82-A13E2004CDD0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2ECF2C-42B9-422E-9127-6775677857DF}">
  <dimension ref="A1:AC70"/>
  <sheetViews>
    <sheetView topLeftCell="A15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120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0.16950580213408398</v>
      </c>
      <c r="D17" s="12">
        <f t="shared" si="1"/>
        <v>6.0744194286340427</v>
      </c>
      <c r="E17" s="12">
        <f t="shared" si="2"/>
        <v>0.17762293009916474</v>
      </c>
      <c r="F17" s="12">
        <f t="shared" si="3"/>
        <v>2.3149318160794645</v>
      </c>
      <c r="G17" s="12">
        <f t="shared" si="4"/>
        <v>5.6232048292916401</v>
      </c>
      <c r="H17" s="12">
        <f t="shared" si="5"/>
        <v>4.0310109141084434</v>
      </c>
      <c r="I17" s="12">
        <f t="shared" si="6"/>
        <v>0.22692104108855482</v>
      </c>
      <c r="J17" s="12">
        <f t="shared" si="7"/>
        <v>7.8196912695212228</v>
      </c>
      <c r="K17" s="12">
        <f t="shared" si="8"/>
        <v>0.63282385204250247</v>
      </c>
      <c r="L17" s="12">
        <f t="shared" si="9"/>
        <v>60.870900958154287</v>
      </c>
      <c r="M17" s="12">
        <f t="shared" si="10"/>
        <v>44.267280461675057</v>
      </c>
      <c r="N17" s="12">
        <f t="shared" si="11"/>
        <v>48.609765822292701</v>
      </c>
      <c r="O17" s="17">
        <f t="shared" si="12"/>
        <v>0.63225193295875248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2.4000586585600812E-2</v>
      </c>
      <c r="D21" s="12">
        <f t="shared" si="1"/>
        <v>0</v>
      </c>
      <c r="E21" s="12">
        <f t="shared" si="2"/>
        <v>2.3967594429428023E-2</v>
      </c>
      <c r="F21" s="12">
        <f t="shared" si="3"/>
        <v>0.13116845501603244</v>
      </c>
      <c r="G21" s="12">
        <f t="shared" si="4"/>
        <v>0</v>
      </c>
      <c r="H21" s="12">
        <f t="shared" si="5"/>
        <v>6.3128289323899689E-2</v>
      </c>
      <c r="I21" s="12">
        <f t="shared" si="6"/>
        <v>5.9724529519781112E-2</v>
      </c>
      <c r="J21" s="12">
        <f t="shared" si="7"/>
        <v>0</v>
      </c>
      <c r="K21" s="12">
        <f t="shared" si="8"/>
        <v>5.6531708759289666E-2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3.2253347125652268E-2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0.19350638871968479</v>
      </c>
      <c r="D25" s="12">
        <f t="shared" ref="D25:O25" si="13">SUM(D15:D24)</f>
        <v>6.0744194286340427</v>
      </c>
      <c r="E25" s="12">
        <f t="shared" si="13"/>
        <v>0.20159052452859277</v>
      </c>
      <c r="F25" s="12">
        <f t="shared" si="13"/>
        <v>2.4461002710954971</v>
      </c>
      <c r="G25" s="12">
        <f t="shared" si="13"/>
        <v>5.6232048292916401</v>
      </c>
      <c r="H25" s="12">
        <f t="shared" si="13"/>
        <v>4.0941392034323432</v>
      </c>
      <c r="I25" s="12">
        <f t="shared" si="13"/>
        <v>0.28664557060833595</v>
      </c>
      <c r="J25" s="12">
        <f t="shared" si="13"/>
        <v>7.8196912695212228</v>
      </c>
      <c r="K25" s="12">
        <f t="shared" si="13"/>
        <v>0.68935556080179217</v>
      </c>
      <c r="L25" s="12">
        <f t="shared" si="13"/>
        <v>60.870900958154287</v>
      </c>
      <c r="M25" s="12">
        <f t="shared" si="13"/>
        <v>44.267280461675057</v>
      </c>
      <c r="N25" s="12">
        <f t="shared" si="13"/>
        <v>48.609765822292701</v>
      </c>
      <c r="O25" s="12">
        <f t="shared" si="13"/>
        <v>0.66450528008440479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0.136033021574299</v>
      </c>
      <c r="D29" s="12">
        <f>(SUMIFS(MESKENOG2,KAYNAK,A29,SEBEP,B29,SÜRE,"Uzun",BİLDİRİM,"Bildirimli",İL,$B$10,İLÇE,$B$11)/VLOOKUP($B$11,ABONE2,4,FALSE))</f>
        <v>7.4739138290450438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0.14611996293775034</v>
      </c>
      <c r="F29" s="12">
        <f>(SUMIFS(TARIMSALAG2,KAYNAK,A29,SEBEP,B29,SÜRE,"Uzun",BİLDİRİM,"Bildirimli",İL,$B$10,İLÇE,$B$11)/VLOOKUP($B$11,ABONE2,6,FALSE))</f>
        <v>1.2069632337810112</v>
      </c>
      <c r="G29" s="12">
        <f>(SUMIFS(TARIMSALOG2,KAYNAK,A29,SEBEP,B29,SÜRE,"Uzun",BİLDİRİM,"Bildirimli",İL,$B$10,İLÇE,$B$11)/VLOOKUP($B$11,ABONE2,7,FALSE))</f>
        <v>3.0555666342527097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2.1658773389426575</v>
      </c>
      <c r="I29" s="12">
        <f>(SUMIFS(TICARETHANEAG2,KAYNAK,A29,SEBEP,B29,SÜRE,"Uzun",BİLDİRİM,"Bildirimli",İL,$B$10,İLÇE,$B$11)/VLOOKUP($B$11,ABONE2,9,FALSE))</f>
        <v>0.17630460662118899</v>
      </c>
      <c r="J29" s="12">
        <f>(SUMIFS(TICARETHANEOG2,KAYNAK,A29,SEBEP,B29,SÜRE,"Uzun",BİLDİRİM,"Bildirimli",İL,$B$10,İLÇE,$B$11)/VLOOKUP($B$11,ABONE2,10,FALSE))</f>
        <v>2.9114428719989718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0.32252268999044154</v>
      </c>
      <c r="L29" s="12">
        <f>(SUMIFS(SANAYIAG2,KAYNAK,A29,SEBEP,B29,SÜRE,"Uzun",BİLDİRİM,"Bildirimli",İL,$B$10,İLÇE,$B$11)/VLOOKUP($B$11,ABONE2,12,FALSE))</f>
        <v>22.667815623417269</v>
      </c>
      <c r="M29" s="12">
        <f>(SUMIFS(SANAYIOG2,KAYNAK,A29,SEBEP,B29,SÜRE,"Uzun",BİLDİRİM,"Bildirimli",İL,$B$10,İLÇE,$B$11)/VLOOKUP($B$11,ABONE2,13,FALSE))</f>
        <v>151.69457211082468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117.94911272181042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0.52712272920327374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4.016968544768363E-2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4.0114466608303388E-2</v>
      </c>
      <c r="F31" s="12">
        <f>(SUMIFS(TARIMSALAG2,KAYNAK,A31,SEBEP,B31,SÜRE,"Uzun",BİLDİRİM,"Bildirimli",İL,$B$10,İLÇE,$B$11)/VLOOKUP($B$11,ABONE2,6,FALSE))</f>
        <v>2.5105368511953207E-3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1.2082622813632967E-3</v>
      </c>
      <c r="I31" s="12">
        <f>(SUMIFS(TICARETHANEAG2,KAYNAK,A31,SEBEP,B31,SÜRE,"Uzun",BİLDİRİM,"Bildirimli",İL,$B$10,İLÇE,$B$11)/VLOOKUP($B$11,ABONE2,9,FALSE))</f>
        <v>5.9167317550524449E-2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5.6004284851282581E-2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3.9579673113765347E-2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0.17620270702198262</v>
      </c>
      <c r="D33" s="12">
        <f t="shared" ref="D33:O33" si="14">SUM(D28:D32)</f>
        <v>7.4739138290450438</v>
      </c>
      <c r="E33" s="12">
        <f t="shared" si="14"/>
        <v>0.18623442954605374</v>
      </c>
      <c r="F33" s="12">
        <f t="shared" si="14"/>
        <v>1.2094737706322065</v>
      </c>
      <c r="G33" s="12">
        <f t="shared" si="14"/>
        <v>3.0555666342527097</v>
      </c>
      <c r="H33" s="12">
        <f t="shared" si="14"/>
        <v>2.1670856012240209</v>
      </c>
      <c r="I33" s="12">
        <f t="shared" si="14"/>
        <v>0.23547192417171345</v>
      </c>
      <c r="J33" s="12">
        <f t="shared" si="14"/>
        <v>2.9114428719989718</v>
      </c>
      <c r="K33" s="12">
        <f t="shared" si="14"/>
        <v>0.3785269748417241</v>
      </c>
      <c r="L33" s="12">
        <f t="shared" si="14"/>
        <v>22.667815623417269</v>
      </c>
      <c r="M33" s="12">
        <f t="shared" si="14"/>
        <v>151.69457211082468</v>
      </c>
      <c r="N33" s="12">
        <f t="shared" si="14"/>
        <v>117.94911272181042</v>
      </c>
      <c r="O33" s="12">
        <f t="shared" si="14"/>
        <v>0.56670240231703906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29785</v>
      </c>
      <c r="D37" s="16">
        <f>VLOOKUP($B$11,ABONE2,4,FALSE)</f>
        <v>41</v>
      </c>
      <c r="E37" s="16">
        <f>VLOOKUP($B$11,ABONE2,5,FALSE)</f>
        <v>29826</v>
      </c>
      <c r="F37" s="16">
        <f>VLOOKUP($B$11,ABONE2,6,FALSE)</f>
        <v>1478</v>
      </c>
      <c r="G37" s="16">
        <f>VLOOKUP($B$11,ABONE2,7,FALSE)</f>
        <v>1593</v>
      </c>
      <c r="H37" s="16">
        <f>VLOOKUP($B$11,ABONE2,8,FALSE)</f>
        <v>3071</v>
      </c>
      <c r="I37" s="16">
        <f>VLOOKUP($B$11,ABONE2,9,FALSE)</f>
        <v>6020</v>
      </c>
      <c r="J37" s="16">
        <f>VLOOKUP($B$11,ABONE2,10,FALSE)</f>
        <v>340</v>
      </c>
      <c r="K37" s="16">
        <f>VLOOKUP($B$11,ABONE2,11,FALSE)</f>
        <v>6360</v>
      </c>
      <c r="L37" s="21">
        <f>VLOOKUP($B$11,ABONE2,12,FALSE)</f>
        <v>17</v>
      </c>
      <c r="M37" s="21">
        <f>VLOOKUP($B$11,ABONE2,13,FALSE)</f>
        <v>48</v>
      </c>
      <c r="N37" s="21">
        <f>VLOOKUP($B$11,ABONE2,14,FALSE)</f>
        <v>65</v>
      </c>
      <c r="O37" s="21">
        <f>VLOOKUP($B$11,ABONE2,15,FALSE)</f>
        <v>39322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5251.3037371944265</v>
      </c>
      <c r="D38" s="16">
        <f>VLOOKUP($B$11,TUKETIM,4,FALSE)</f>
        <v>240.53030000000001</v>
      </c>
      <c r="E38" s="16">
        <f>VLOOKUP($B$11,TUKETIM,5,FALSE)</f>
        <v>5491.8340371944269</v>
      </c>
      <c r="F38" s="16">
        <f>VLOOKUP($B$11,TUKETIM,6,FALSE)</f>
        <v>1714.3498434189673</v>
      </c>
      <c r="G38" s="16">
        <f>VLOOKUP($B$11,TUKETIM,7,FALSE)</f>
        <v>7815.5815542874252</v>
      </c>
      <c r="H38" s="16">
        <f>VLOOKUP($B$11,TUKETIM,8,FALSE)</f>
        <v>9529.9313977063921</v>
      </c>
      <c r="I38" s="16">
        <f>VLOOKUP($B$11,TUKETIM,9,FALSE)</f>
        <v>2305.8442007897629</v>
      </c>
      <c r="J38" s="16">
        <f>VLOOKUP($B$11,TUKETIM,10,FALSE)</f>
        <v>2994.8308355235572</v>
      </c>
      <c r="K38" s="16">
        <f>VLOOKUP($B$11,TUKETIM,11,FALSE)</f>
        <v>5300.6750363133197</v>
      </c>
      <c r="L38" s="21">
        <f>VLOOKUP($B$11,TUKETIM,12,FALSE)</f>
        <v>91.662692653921425</v>
      </c>
      <c r="M38" s="21">
        <f>VLOOKUP($B$11,TUKETIM,13,FALSE)</f>
        <v>8012.5496469530162</v>
      </c>
      <c r="N38" s="21">
        <f>VLOOKUP($B$11,TUKETIM,14,FALSE)</f>
        <v>8104.2123396069373</v>
      </c>
      <c r="O38" s="21">
        <f>VLOOKUP($B$11,TUKETIM,15,FALSE)</f>
        <v>28426.652810821077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138936.77599999899</v>
      </c>
      <c r="D39" s="16">
        <f>VLOOKUP($B$11,ANLASMA,4,FALSE)</f>
        <v>994.43</v>
      </c>
      <c r="E39" s="16">
        <f>VLOOKUP($B$11,ANLASMA,5,FALSE)</f>
        <v>139931.20599999899</v>
      </c>
      <c r="F39" s="16">
        <f>VLOOKUP($B$11,ANLASMA,6,FALSE)</f>
        <v>15652.631000000099</v>
      </c>
      <c r="G39" s="16">
        <f>VLOOKUP($B$11,ANLASMA,7,FALSE)</f>
        <v>40803.097999999998</v>
      </c>
      <c r="H39" s="16">
        <f>VLOOKUP($B$11,ANLASMA,8,FALSE)</f>
        <v>56455.729000000094</v>
      </c>
      <c r="I39" s="16">
        <f>VLOOKUP($B$11,ANLASMA,9,FALSE)</f>
        <v>30811.569999999199</v>
      </c>
      <c r="J39" s="16">
        <f>VLOOKUP($B$11,ANLASMA,10,FALSE)</f>
        <v>47103.130000000005</v>
      </c>
      <c r="K39" s="16">
        <f>VLOOKUP($B$11,ANLASMA,11,FALSE)</f>
        <v>77914.699999999197</v>
      </c>
      <c r="L39" s="21">
        <f>VLOOKUP($B$11,ANLASMA,12,FALSE)</f>
        <v>244.06899999999999</v>
      </c>
      <c r="M39" s="21">
        <f>VLOOKUP($B$11,ANLASMA,13,FALSE)</f>
        <v>25563.599999999999</v>
      </c>
      <c r="N39" s="21">
        <f>VLOOKUP($B$11,ANLASMA,14,FALSE)</f>
        <v>25807.668999999998</v>
      </c>
      <c r="O39" s="21">
        <f>VLOOKUP($B$11,ANLASMA,15,FALSE)</f>
        <v>300109.30399999826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9A32023B-F045-4D07-86CD-A38ACEDFA071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0E0AFA-8A65-424B-A04D-642FBFAE44DA}">
  <dimension ref="A1:AC70"/>
  <sheetViews>
    <sheetView topLeftCell="A15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121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 t="e">
        <f t="shared" ref="M15:M24" si="10">(SUMIFS(SANAYIOG2,KAYNAK,A15,SEBEP,B15,SÜRE,"Uzun",BİLDİRİM,"Bildirimsiz",İL,$B$10,İLÇE,$B$11)/VLOOKUP($B$11,ABONE2,13,FALSE))</f>
        <v>#DIV/0!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 t="e">
        <f t="shared" si="10"/>
        <v>#DIV/0!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0.40771757291284583</v>
      </c>
      <c r="D17" s="12">
        <f t="shared" si="1"/>
        <v>2.2371375093203585</v>
      </c>
      <c r="E17" s="12">
        <f t="shared" si="2"/>
        <v>0.41671564207439521</v>
      </c>
      <c r="F17" s="12">
        <f t="shared" si="3"/>
        <v>0.85393122435514013</v>
      </c>
      <c r="G17" s="12">
        <f t="shared" si="4"/>
        <v>10.8804953560412</v>
      </c>
      <c r="H17" s="12">
        <f t="shared" si="5"/>
        <v>1.1374587447884219</v>
      </c>
      <c r="I17" s="12">
        <f t="shared" si="6"/>
        <v>0.51352492399877492</v>
      </c>
      <c r="J17" s="12">
        <f t="shared" si="7"/>
        <v>3.774046454526653</v>
      </c>
      <c r="K17" s="12">
        <f t="shared" si="8"/>
        <v>0.67839365100345639</v>
      </c>
      <c r="L17" s="12">
        <f t="shared" si="9"/>
        <v>3.7668050229094998</v>
      </c>
      <c r="M17" s="12" t="e">
        <f t="shared" si="10"/>
        <v>#DIV/0!</v>
      </c>
      <c r="N17" s="12">
        <f t="shared" si="11"/>
        <v>3.7668050229094998</v>
      </c>
      <c r="O17" s="17">
        <f t="shared" si="12"/>
        <v>0.49941502306316626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 t="e">
        <f t="shared" si="10"/>
        <v>#DIV/0!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 t="e">
        <f t="shared" si="10"/>
        <v>#DIV/0!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 t="e">
        <f t="shared" si="10"/>
        <v>#DIV/0!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2.8450736656172839E-2</v>
      </c>
      <c r="D21" s="12">
        <f t="shared" si="1"/>
        <v>0</v>
      </c>
      <c r="E21" s="12">
        <f t="shared" si="2"/>
        <v>2.8310800662782503E-2</v>
      </c>
      <c r="F21" s="12">
        <f t="shared" si="3"/>
        <v>8.1060785739816392E-3</v>
      </c>
      <c r="G21" s="12">
        <f t="shared" si="4"/>
        <v>0</v>
      </c>
      <c r="H21" s="12">
        <f t="shared" si="5"/>
        <v>7.8768578430978391E-3</v>
      </c>
      <c r="I21" s="12">
        <f t="shared" si="6"/>
        <v>3.8491363575432376E-2</v>
      </c>
      <c r="J21" s="12">
        <f t="shared" si="7"/>
        <v>0</v>
      </c>
      <c r="K21" s="12">
        <f t="shared" si="8"/>
        <v>3.6545042395235018E-2</v>
      </c>
      <c r="L21" s="12">
        <f t="shared" si="9"/>
        <v>5.9347671587277773E-4</v>
      </c>
      <c r="M21" s="12" t="e">
        <f t="shared" si="10"/>
        <v>#DIV/0!</v>
      </c>
      <c r="N21" s="12">
        <f t="shared" si="11"/>
        <v>5.9347671587277773E-4</v>
      </c>
      <c r="O21" s="17">
        <f t="shared" si="12"/>
        <v>2.8135774140132741E-2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5.9114262207578946E-3</v>
      </c>
      <c r="D22" s="12">
        <f t="shared" si="1"/>
        <v>0</v>
      </c>
      <c r="E22" s="12">
        <f t="shared" si="2"/>
        <v>5.8823506537329555E-3</v>
      </c>
      <c r="F22" s="12">
        <f t="shared" si="3"/>
        <v>4.4791799783101627E-3</v>
      </c>
      <c r="G22" s="12">
        <f t="shared" si="4"/>
        <v>0</v>
      </c>
      <c r="H22" s="12">
        <f t="shared" si="5"/>
        <v>4.3525193619569193E-3</v>
      </c>
      <c r="I22" s="12">
        <f t="shared" si="6"/>
        <v>8.786223466582252E-2</v>
      </c>
      <c r="J22" s="12">
        <f t="shared" si="7"/>
        <v>0</v>
      </c>
      <c r="K22" s="12">
        <f t="shared" si="8"/>
        <v>8.341946848700342E-2</v>
      </c>
      <c r="L22" s="12">
        <f t="shared" si="9"/>
        <v>0</v>
      </c>
      <c r="M22" s="12" t="e">
        <f t="shared" si="10"/>
        <v>#DIV/0!</v>
      </c>
      <c r="N22" s="12">
        <f t="shared" si="11"/>
        <v>0</v>
      </c>
      <c r="O22" s="17">
        <f t="shared" si="12"/>
        <v>1.6448755962690055E-2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 t="e">
        <f t="shared" si="10"/>
        <v>#DIV/0!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 t="e">
        <f t="shared" si="10"/>
        <v>#DIV/0!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0.44207973578977655</v>
      </c>
      <c r="D25" s="12">
        <f t="shared" ref="D25:O25" si="13">SUM(D15:D24)</f>
        <v>2.2371375093203585</v>
      </c>
      <c r="E25" s="12">
        <f t="shared" si="13"/>
        <v>0.45090879339091067</v>
      </c>
      <c r="F25" s="12">
        <f t="shared" si="13"/>
        <v>0.86651648290743188</v>
      </c>
      <c r="G25" s="12">
        <f t="shared" si="13"/>
        <v>10.8804953560412</v>
      </c>
      <c r="H25" s="12">
        <f t="shared" si="13"/>
        <v>1.1496881219934767</v>
      </c>
      <c r="I25" s="12">
        <f t="shared" si="13"/>
        <v>0.63987852224002983</v>
      </c>
      <c r="J25" s="12">
        <f t="shared" si="13"/>
        <v>3.774046454526653</v>
      </c>
      <c r="K25" s="12">
        <f t="shared" si="13"/>
        <v>0.79835816188569486</v>
      </c>
      <c r="L25" s="12">
        <f t="shared" si="13"/>
        <v>3.7673984996253727</v>
      </c>
      <c r="M25" s="12" t="e">
        <f t="shared" si="13"/>
        <v>#DIV/0!</v>
      </c>
      <c r="N25" s="12">
        <f t="shared" si="13"/>
        <v>3.7673984996253727</v>
      </c>
      <c r="O25" s="12">
        <f t="shared" si="13"/>
        <v>0.54399955316598902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 t="e">
        <f>(SUMIFS(SANAYIOG2,KAYNAK,A28,SEBEP,B28,SÜRE,"Uzun",BİLDİRİM,"Bildirimli",İL,$B$10,İLÇE,$B$11)/VLOOKUP($B$11,ABONE2,13,FALSE))</f>
        <v>#DIV/0!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0.458687893459928</v>
      </c>
      <c r="D29" s="12">
        <f>(SUMIFS(MESKENOG2,KAYNAK,A29,SEBEP,B29,SÜRE,"Uzun",BİLDİRİM,"Bildirimli",İL,$B$10,İLÇE,$B$11)/VLOOKUP($B$11,ABONE2,4,FALSE))</f>
        <v>6.094687788257505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0.48640876598275656</v>
      </c>
      <c r="F29" s="12">
        <f>(SUMIFS(TARIMSALAG2,KAYNAK,A29,SEBEP,B29,SÜRE,"Uzun",BİLDİRİM,"Bildirimli",İL,$B$10,İLÇE,$B$11)/VLOOKUP($B$11,ABONE2,6,FALSE))</f>
        <v>1.3817995004730022</v>
      </c>
      <c r="G29" s="12">
        <f>(SUMIFS(TARIMSALOG2,KAYNAK,A29,SEBEP,B29,SÜRE,"Uzun",BİLDİRİM,"Bildirimli",İL,$B$10,İLÇE,$B$11)/VLOOKUP($B$11,ABONE2,7,FALSE))</f>
        <v>11.860340522562263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1.6781078584241125</v>
      </c>
      <c r="I29" s="12">
        <f>(SUMIFS(TICARETHANEAG2,KAYNAK,A29,SEBEP,B29,SÜRE,"Uzun",BİLDİRİM,"Bildirimli",İL,$B$10,İLÇE,$B$11)/VLOOKUP($B$11,ABONE2,9,FALSE))</f>
        <v>0.69068895129899865</v>
      </c>
      <c r="J29" s="12">
        <f>(SUMIFS(TICARETHANEOG2,KAYNAK,A29,SEBEP,B29,SÜRE,"Uzun",BİLDİRİM,"Bildirimli",İL,$B$10,İLÇE,$B$11)/VLOOKUP($B$11,ABONE2,10,FALSE))</f>
        <v>7.315862944034218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1.0256918004260025</v>
      </c>
      <c r="L29" s="12">
        <f>(SUMIFS(SANAYIAG2,KAYNAK,A29,SEBEP,B29,SÜRE,"Uzun",BİLDİRİM,"Bildirimli",İL,$B$10,İLÇE,$B$11)/VLOOKUP($B$11,ABONE2,12,FALSE))</f>
        <v>600.27625339514952</v>
      </c>
      <c r="M29" s="12" t="e">
        <f>(SUMIFS(SANAYIOG2,KAYNAK,A29,SEBEP,B29,SÜRE,"Uzun",BİLDİRİM,"Bildirimli",İL,$B$10,İLÇE,$B$11)/VLOOKUP($B$11,ABONE2,13,FALSE))</f>
        <v>#DIV/0!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600.27625339514952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0.78368772913683316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 t="e">
        <f>(SUMIFS(SANAYIOG2,KAYNAK,A30,SEBEP,B30,SÜRE,"Uzun",BİLDİRİM,"Bildirimli",İL,$B$10,İLÇE,$B$11)/VLOOKUP($B$11,ABONE2,13,FALSE))</f>
        <v>#DIV/0!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 t="e">
        <f>(SUMIFS(SANAYIOG2,KAYNAK,A31,SEBEP,B31,SÜRE,"Uzun",BİLDİRİM,"Bildirimli",İL,$B$10,İLÇE,$B$11)/VLOOKUP($B$11,ABONE2,13,FALSE))</f>
        <v>#DIV/0!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 t="e">
        <f>(SUMIFS(SANAYIOG2,KAYNAK,A32,SEBEP,B32,SÜRE,"Uzun",BİLDİRİM,"Bildirimli",İL,$B$10,İLÇE,$B$11)/VLOOKUP($B$11,ABONE2,13,FALSE))</f>
        <v>#DIV/0!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0.458687893459928</v>
      </c>
      <c r="D33" s="12">
        <f t="shared" ref="D33:O33" si="14">SUM(D28:D32)</f>
        <v>6.094687788257505</v>
      </c>
      <c r="E33" s="12">
        <f t="shared" si="14"/>
        <v>0.48640876598275656</v>
      </c>
      <c r="F33" s="12">
        <f t="shared" si="14"/>
        <v>1.3817995004730022</v>
      </c>
      <c r="G33" s="12">
        <f t="shared" si="14"/>
        <v>11.860340522562263</v>
      </c>
      <c r="H33" s="12">
        <f t="shared" si="14"/>
        <v>1.6781078584241125</v>
      </c>
      <c r="I33" s="12">
        <f t="shared" si="14"/>
        <v>0.69068895129899865</v>
      </c>
      <c r="J33" s="12">
        <f t="shared" si="14"/>
        <v>7.315862944034218</v>
      </c>
      <c r="K33" s="12">
        <f t="shared" si="14"/>
        <v>1.0256918004260025</v>
      </c>
      <c r="L33" s="12">
        <f t="shared" si="14"/>
        <v>600.27625339514952</v>
      </c>
      <c r="M33" s="12" t="e">
        <f t="shared" si="14"/>
        <v>#DIV/0!</v>
      </c>
      <c r="N33" s="12">
        <f t="shared" si="14"/>
        <v>600.27625339514952</v>
      </c>
      <c r="O33" s="12">
        <f t="shared" si="14"/>
        <v>0.78368772913683316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9711</v>
      </c>
      <c r="D37" s="16">
        <f>VLOOKUP($B$11,ABONE2,4,FALSE)</f>
        <v>48</v>
      </c>
      <c r="E37" s="16">
        <f>VLOOKUP($B$11,ABONE2,5,FALSE)</f>
        <v>9759</v>
      </c>
      <c r="F37" s="16">
        <f>VLOOKUP($B$11,ABONE2,6,FALSE)</f>
        <v>756</v>
      </c>
      <c r="G37" s="16">
        <f>VLOOKUP($B$11,ABONE2,7,FALSE)</f>
        <v>22</v>
      </c>
      <c r="H37" s="16">
        <f>VLOOKUP($B$11,ABONE2,8,FALSE)</f>
        <v>778</v>
      </c>
      <c r="I37" s="16">
        <f>VLOOKUP($B$11,ABONE2,9,FALSE)</f>
        <v>1596</v>
      </c>
      <c r="J37" s="16">
        <f>VLOOKUP($B$11,ABONE2,10,FALSE)</f>
        <v>85</v>
      </c>
      <c r="K37" s="16">
        <f>VLOOKUP($B$11,ABONE2,11,FALSE)</f>
        <v>1681</v>
      </c>
      <c r="L37" s="21">
        <f>VLOOKUP($B$11,ABONE2,12,FALSE)</f>
        <v>3</v>
      </c>
      <c r="M37" s="21">
        <f>VLOOKUP($B$11,ABONE2,13,FALSE)</f>
        <v>0</v>
      </c>
      <c r="N37" s="21">
        <f>VLOOKUP($B$11,ABONE2,14,FALSE)</f>
        <v>3</v>
      </c>
      <c r="O37" s="21">
        <f>VLOOKUP($B$11,ABONE2,15,FALSE)</f>
        <v>12221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1201.6975721172571</v>
      </c>
      <c r="D38" s="16">
        <f>VLOOKUP($B$11,TUKETIM,4,FALSE)</f>
        <v>196.85730000000001</v>
      </c>
      <c r="E38" s="16">
        <f>VLOOKUP($B$11,TUKETIM,5,FALSE)</f>
        <v>1398.5548721172572</v>
      </c>
      <c r="F38" s="16">
        <f>VLOOKUP($B$11,TUKETIM,6,FALSE)</f>
        <v>168.80369561643835</v>
      </c>
      <c r="G38" s="16">
        <f>VLOOKUP($B$11,TUKETIM,7,FALSE)</f>
        <v>50.275399999999998</v>
      </c>
      <c r="H38" s="16">
        <f>VLOOKUP($B$11,TUKETIM,8,FALSE)</f>
        <v>219.07909561643834</v>
      </c>
      <c r="I38" s="16">
        <f>VLOOKUP($B$11,TUKETIM,9,FALSE)</f>
        <v>610.28063027116639</v>
      </c>
      <c r="J38" s="16">
        <f>VLOOKUP($B$11,TUKETIM,10,FALSE)</f>
        <v>451.12082871335133</v>
      </c>
      <c r="K38" s="16">
        <f>VLOOKUP($B$11,TUKETIM,11,FALSE)</f>
        <v>1061.4014589845178</v>
      </c>
      <c r="L38" s="21">
        <f>VLOOKUP($B$11,TUKETIM,12,FALSE)</f>
        <v>73.186776469243597</v>
      </c>
      <c r="M38" s="21">
        <f>VLOOKUP($B$11,TUKETIM,13,FALSE)</f>
        <v>39.589470329670327</v>
      </c>
      <c r="N38" s="21">
        <f>VLOOKUP($B$11,TUKETIM,14,FALSE)</f>
        <v>112.77624679891392</v>
      </c>
      <c r="O38" s="21">
        <f>VLOOKUP($B$11,TUKETIM,15,FALSE)</f>
        <v>2791.811673517127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40842.756999999896</v>
      </c>
      <c r="D39" s="16">
        <f>VLOOKUP($B$11,ANLASMA,4,FALSE)</f>
        <v>867</v>
      </c>
      <c r="E39" s="16">
        <f>VLOOKUP($B$11,ANLASMA,5,FALSE)</f>
        <v>41709.756999999896</v>
      </c>
      <c r="F39" s="16">
        <f>VLOOKUP($B$11,ANLASMA,6,FALSE)</f>
        <v>3391.5</v>
      </c>
      <c r="G39" s="16">
        <f>VLOOKUP($B$11,ANLASMA,7,FALSE)</f>
        <v>1021.2</v>
      </c>
      <c r="H39" s="16">
        <f>VLOOKUP($B$11,ANLASMA,8,FALSE)</f>
        <v>4412.7</v>
      </c>
      <c r="I39" s="16">
        <f>VLOOKUP($B$11,ANLASMA,9,FALSE)</f>
        <v>8305.2490000000307</v>
      </c>
      <c r="J39" s="16">
        <f>VLOOKUP($B$11,ANLASMA,10,FALSE)</f>
        <v>10105.719999999999</v>
      </c>
      <c r="K39" s="16">
        <f>VLOOKUP($B$11,ANLASMA,11,FALSE)</f>
        <v>18410.96900000003</v>
      </c>
      <c r="L39" s="21">
        <f>VLOOKUP($B$11,ANLASMA,12,FALSE)</f>
        <v>225.72</v>
      </c>
      <c r="M39" s="21">
        <f>VLOOKUP($B$11,ANLASMA,13,FALSE)</f>
        <v>0</v>
      </c>
      <c r="N39" s="21">
        <f>VLOOKUP($B$11,ANLASMA,14,FALSE)</f>
        <v>225.72</v>
      </c>
      <c r="O39" s="21">
        <f>VLOOKUP($B$11,ANLASMA,15,FALSE)</f>
        <v>64759.145999999928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B9456CD9-9CCA-4010-BF93-82C477547903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E9F45E-FF56-4125-95D8-B09AE68B07B9}">
  <dimension ref="A1:AC70"/>
  <sheetViews>
    <sheetView topLeftCell="A15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122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5.5034862958071307E-2</v>
      </c>
      <c r="D17" s="12">
        <f t="shared" si="1"/>
        <v>0.26719983084347998</v>
      </c>
      <c r="E17" s="12">
        <f t="shared" si="2"/>
        <v>5.531370016233942E-2</v>
      </c>
      <c r="F17" s="12">
        <f t="shared" si="3"/>
        <v>0.82730219808330718</v>
      </c>
      <c r="G17" s="12">
        <f t="shared" si="4"/>
        <v>2.2242130003720852</v>
      </c>
      <c r="H17" s="12">
        <f t="shared" si="5"/>
        <v>1.4347407480870678</v>
      </c>
      <c r="I17" s="12">
        <f t="shared" si="6"/>
        <v>0.13651590272243297</v>
      </c>
      <c r="J17" s="12">
        <f t="shared" si="7"/>
        <v>5.9150536059150483</v>
      </c>
      <c r="K17" s="12">
        <f t="shared" si="8"/>
        <v>0.35245073268384119</v>
      </c>
      <c r="L17" s="12">
        <f t="shared" si="9"/>
        <v>1.6879320192059695</v>
      </c>
      <c r="M17" s="12">
        <f t="shared" si="10"/>
        <v>213.46422954037669</v>
      </c>
      <c r="N17" s="12">
        <f t="shared" si="11"/>
        <v>174.95944817289111</v>
      </c>
      <c r="O17" s="17">
        <f t="shared" si="12"/>
        <v>0.25686108401303431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1.3968751445983902E-3</v>
      </c>
      <c r="D18" s="12">
        <f t="shared" si="1"/>
        <v>7.2600328334650388E-3</v>
      </c>
      <c r="E18" s="12">
        <f t="shared" si="2"/>
        <v>1.4045807828780784E-3</v>
      </c>
      <c r="F18" s="12">
        <f t="shared" si="3"/>
        <v>4.2925846863010958E-2</v>
      </c>
      <c r="G18" s="12">
        <f t="shared" si="4"/>
        <v>0.38527407544355252</v>
      </c>
      <c r="H18" s="12">
        <f t="shared" si="5"/>
        <v>0.19179398591998864</v>
      </c>
      <c r="I18" s="12">
        <f t="shared" si="6"/>
        <v>5.1661864666352926E-3</v>
      </c>
      <c r="J18" s="12">
        <f t="shared" si="7"/>
        <v>0.10828414168849806</v>
      </c>
      <c r="K18" s="12">
        <f t="shared" si="8"/>
        <v>9.0195416354522696E-3</v>
      </c>
      <c r="L18" s="12">
        <f t="shared" si="9"/>
        <v>0</v>
      </c>
      <c r="M18" s="12">
        <f t="shared" si="10"/>
        <v>3.2517017261260466</v>
      </c>
      <c r="N18" s="12">
        <f t="shared" si="11"/>
        <v>2.6604832304667654</v>
      </c>
      <c r="O18" s="17">
        <f t="shared" si="12"/>
        <v>6.7076044110852785E-3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1.4473453176122496E-2</v>
      </c>
      <c r="D21" s="12">
        <f t="shared" si="1"/>
        <v>0</v>
      </c>
      <c r="E21" s="12">
        <f t="shared" si="2"/>
        <v>1.4454431481542291E-2</v>
      </c>
      <c r="F21" s="12">
        <f t="shared" si="3"/>
        <v>1.261361976047046E-3</v>
      </c>
      <c r="G21" s="12">
        <f t="shared" si="4"/>
        <v>0</v>
      </c>
      <c r="H21" s="12">
        <f t="shared" si="5"/>
        <v>7.1286604595293399E-4</v>
      </c>
      <c r="I21" s="12">
        <f t="shared" si="6"/>
        <v>1.3950540308059414E-2</v>
      </c>
      <c r="J21" s="12">
        <f t="shared" si="7"/>
        <v>0</v>
      </c>
      <c r="K21" s="12">
        <f t="shared" si="8"/>
        <v>1.3429230643916141E-2</v>
      </c>
      <c r="L21" s="12">
        <f t="shared" si="9"/>
        <v>2.6028397345659506</v>
      </c>
      <c r="M21" s="12">
        <f t="shared" si="10"/>
        <v>0</v>
      </c>
      <c r="N21" s="12">
        <f t="shared" si="11"/>
        <v>0.47324358810290013</v>
      </c>
      <c r="O21" s="17">
        <f t="shared" si="12"/>
        <v>1.4541448328616669E-2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1.0819299861095994E-4</v>
      </c>
      <c r="D22" s="12">
        <f t="shared" si="1"/>
        <v>0</v>
      </c>
      <c r="E22" s="12">
        <f t="shared" si="2"/>
        <v>1.0805080627093914E-4</v>
      </c>
      <c r="F22" s="12">
        <f t="shared" si="3"/>
        <v>7.9761453642564744E-3</v>
      </c>
      <c r="G22" s="12">
        <f t="shared" si="4"/>
        <v>0</v>
      </c>
      <c r="H22" s="12">
        <f t="shared" si="5"/>
        <v>4.5077648730004723E-3</v>
      </c>
      <c r="I22" s="12">
        <f t="shared" si="6"/>
        <v>0</v>
      </c>
      <c r="J22" s="12">
        <f t="shared" si="7"/>
        <v>0.12876361976985706</v>
      </c>
      <c r="K22" s="12">
        <f t="shared" si="8"/>
        <v>4.8116931598209747E-3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8.2589685154099018E-4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7.1013384277403155E-2</v>
      </c>
      <c r="D25" s="12">
        <f t="shared" ref="D25:O25" si="13">SUM(D15:D24)</f>
        <v>0.27445986367694503</v>
      </c>
      <c r="E25" s="12">
        <f t="shared" si="13"/>
        <v>7.1280763233030731E-2</v>
      </c>
      <c r="F25" s="12">
        <f t="shared" si="13"/>
        <v>0.87946555228662171</v>
      </c>
      <c r="G25" s="12">
        <f t="shared" si="13"/>
        <v>2.6094870758156379</v>
      </c>
      <c r="H25" s="12">
        <f t="shared" si="13"/>
        <v>1.6317553649260099</v>
      </c>
      <c r="I25" s="12">
        <f t="shared" si="13"/>
        <v>0.15563262949712769</v>
      </c>
      <c r="J25" s="12">
        <f t="shared" si="13"/>
        <v>6.1521013673734029</v>
      </c>
      <c r="K25" s="12">
        <f t="shared" si="13"/>
        <v>0.37971119812303061</v>
      </c>
      <c r="L25" s="12">
        <f t="shared" si="13"/>
        <v>4.2907717537719199</v>
      </c>
      <c r="M25" s="12">
        <f t="shared" si="13"/>
        <v>216.71593126650274</v>
      </c>
      <c r="N25" s="12">
        <f t="shared" si="13"/>
        <v>178.09317499146076</v>
      </c>
      <c r="O25" s="12">
        <f t="shared" si="13"/>
        <v>0.27893603360427721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4.3613054214300277E-2</v>
      </c>
      <c r="D29" s="12">
        <f>(SUMIFS(MESKENOG2,KAYNAK,A29,SEBEP,B29,SÜRE,"Uzun",BİLDİRİM,"Bildirimli",İL,$B$10,İLÇE,$B$11)/VLOOKUP($B$11,ABONE2,4,FALSE))</f>
        <v>1.9142232200574323E-2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4.3580893506222705E-2</v>
      </c>
      <c r="F29" s="12">
        <f>(SUMIFS(TARIMSALAG2,KAYNAK,A29,SEBEP,B29,SÜRE,"Uzun",BİLDİRİM,"Bildirimli",İL,$B$10,İLÇE,$B$11)/VLOOKUP($B$11,ABONE2,6,FALSE))</f>
        <v>1.8987436715169934E-2</v>
      </c>
      <c r="G29" s="12">
        <f>(SUMIFS(TARIMSALOG2,KAYNAK,A29,SEBEP,B29,SÜRE,"Uzun",BİLDİRİM,"Bildirimli",İL,$B$10,İLÇE,$B$11)/VLOOKUP($B$11,ABONE2,7,FALSE))</f>
        <v>2.2594539575992782E-2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2.0555964446434261E-2</v>
      </c>
      <c r="I29" s="12">
        <f>(SUMIFS(TICARETHANEAG2,KAYNAK,A29,SEBEP,B29,SÜRE,"Uzun",BİLDİRİM,"Bildirimli",İL,$B$10,İLÇE,$B$11)/VLOOKUP($B$11,ABONE2,9,FALSE))</f>
        <v>0.100957904213762</v>
      </c>
      <c r="J29" s="12">
        <f>(SUMIFS(TICARETHANEOG2,KAYNAK,A29,SEBEP,B29,SÜRE,"Uzun",BİLDİRİM,"Bildirimli",İL,$B$10,İLÇE,$B$11)/VLOOKUP($B$11,ABONE2,10,FALSE))</f>
        <v>0.59256016516105248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0.119328304491266</v>
      </c>
      <c r="L29" s="12">
        <f>(SUMIFS(SANAYIAG2,KAYNAK,A29,SEBEP,B29,SÜRE,"Uzun",BİLDİRİM,"Bildirimli",İL,$B$10,İLÇE,$B$11)/VLOOKUP($B$11,ABONE2,12,FALSE))</f>
        <v>25.57511838078301</v>
      </c>
      <c r="M29" s="12">
        <f>(SUMIFS(SANAYIOG2,KAYNAK,A29,SEBEP,B29,SÜRE,"Uzun",BİLDİRİM,"Bildirimli",İL,$B$10,İLÇE,$B$11)/VLOOKUP($B$11,ABONE2,13,FALSE))</f>
        <v>148.92462989160529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126.4974459805467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0.15862749894478725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0.22350387739984831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8.3519869975732797E-3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1853.1562635407427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1516.2187610787896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1.2539452842370902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3.3387461794614566E-3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3.3343582418121805E-3</v>
      </c>
      <c r="F31" s="12">
        <f>(SUMIFS(TARIMSALAG2,KAYNAK,A31,SEBEP,B31,SÜRE,"Uzun",BİLDİRİM,"Bildirimli",İL,$B$10,İLÇE,$B$11)/VLOOKUP($B$11,ABONE2,6,FALSE))</f>
        <v>1.4194881513751266E-3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8.0223197223608432E-4</v>
      </c>
      <c r="I31" s="12">
        <f>(SUMIFS(TICARETHANEAG2,KAYNAK,A31,SEBEP,B31,SÜRE,"Uzun",BİLDİRİM,"Bildirimli",İL,$B$10,İLÇE,$B$11)/VLOOKUP($B$11,ABONE2,9,FALSE))</f>
        <v>1.3314238260995103E-2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1.2816706199663181E-2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4.658005615885882E-3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4.6951800393761733E-2</v>
      </c>
      <c r="D33" s="12">
        <f t="shared" ref="D33:O33" si="14">SUM(D28:D32)</f>
        <v>1.9142232200574323E-2</v>
      </c>
      <c r="E33" s="12">
        <f t="shared" si="14"/>
        <v>4.6915251748034889E-2</v>
      </c>
      <c r="F33" s="12">
        <f t="shared" si="14"/>
        <v>2.0406924866545061E-2</v>
      </c>
      <c r="G33" s="12">
        <f t="shared" si="14"/>
        <v>2.2594539575992782E-2</v>
      </c>
      <c r="H33" s="12">
        <f t="shared" si="14"/>
        <v>2.1358196418670344E-2</v>
      </c>
      <c r="I33" s="12">
        <f t="shared" si="14"/>
        <v>0.1142721424747571</v>
      </c>
      <c r="J33" s="12">
        <f t="shared" si="14"/>
        <v>0.81606404256090082</v>
      </c>
      <c r="K33" s="12">
        <f t="shared" si="14"/>
        <v>0.14049699768850246</v>
      </c>
      <c r="L33" s="12">
        <f t="shared" si="14"/>
        <v>25.57511838078301</v>
      </c>
      <c r="M33" s="12">
        <f t="shared" si="14"/>
        <v>2002.0808934323479</v>
      </c>
      <c r="N33" s="12">
        <f t="shared" si="14"/>
        <v>1642.7162070593363</v>
      </c>
      <c r="O33" s="12">
        <f t="shared" si="14"/>
        <v>1.4172307887977633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56232</v>
      </c>
      <c r="D37" s="16">
        <f>VLOOKUP($B$11,ABONE2,4,FALSE)</f>
        <v>74</v>
      </c>
      <c r="E37" s="16">
        <f>VLOOKUP($B$11,ABONE2,5,FALSE)</f>
        <v>56306</v>
      </c>
      <c r="F37" s="16">
        <f>VLOOKUP($B$11,ABONE2,6,FALSE)</f>
        <v>399</v>
      </c>
      <c r="G37" s="16">
        <f>VLOOKUP($B$11,ABONE2,7,FALSE)</f>
        <v>307</v>
      </c>
      <c r="H37" s="16">
        <f>VLOOKUP($B$11,ABONE2,8,FALSE)</f>
        <v>706</v>
      </c>
      <c r="I37" s="16">
        <f>VLOOKUP($B$11,ABONE2,9,FALSE)</f>
        <v>9145</v>
      </c>
      <c r="J37" s="16">
        <f>VLOOKUP($B$11,ABONE2,10,FALSE)</f>
        <v>355</v>
      </c>
      <c r="K37" s="16">
        <f>VLOOKUP($B$11,ABONE2,11,FALSE)</f>
        <v>9500</v>
      </c>
      <c r="L37" s="21">
        <f>VLOOKUP($B$11,ABONE2,12,FALSE)</f>
        <v>10</v>
      </c>
      <c r="M37" s="21">
        <f>VLOOKUP($B$11,ABONE2,13,FALSE)</f>
        <v>45</v>
      </c>
      <c r="N37" s="21">
        <f>VLOOKUP($B$11,ABONE2,14,FALSE)</f>
        <v>55</v>
      </c>
      <c r="O37" s="21">
        <f>VLOOKUP($B$11,ABONE2,15,FALSE)</f>
        <v>66567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9738.5311795685702</v>
      </c>
      <c r="D38" s="16">
        <f>VLOOKUP($B$11,TUKETIM,4,FALSE)</f>
        <v>1047.7843944802455</v>
      </c>
      <c r="E38" s="16">
        <f>VLOOKUP($B$11,TUKETIM,5,FALSE)</f>
        <v>10786.315574048816</v>
      </c>
      <c r="F38" s="16">
        <f>VLOOKUP($B$11,TUKETIM,6,FALSE)</f>
        <v>125.72818428324339</v>
      </c>
      <c r="G38" s="16">
        <f>VLOOKUP($B$11,TUKETIM,7,FALSE)</f>
        <v>538.75288218459218</v>
      </c>
      <c r="H38" s="16">
        <f>VLOOKUP($B$11,TUKETIM,8,FALSE)</f>
        <v>664.4810664678356</v>
      </c>
      <c r="I38" s="16">
        <f>VLOOKUP($B$11,TUKETIM,9,FALSE)</f>
        <v>3962.26443295839</v>
      </c>
      <c r="J38" s="16">
        <f>VLOOKUP($B$11,TUKETIM,10,FALSE)</f>
        <v>4203.6378125950314</v>
      </c>
      <c r="K38" s="16">
        <f>VLOOKUP($B$11,TUKETIM,11,FALSE)</f>
        <v>8165.9022455534214</v>
      </c>
      <c r="L38" s="21">
        <f>VLOOKUP($B$11,TUKETIM,12,FALSE)</f>
        <v>109.05955901741054</v>
      </c>
      <c r="M38" s="21">
        <f>VLOOKUP($B$11,TUKETIM,13,FALSE)</f>
        <v>30957.647716023232</v>
      </c>
      <c r="N38" s="21">
        <f>VLOOKUP($B$11,TUKETIM,14,FALSE)</f>
        <v>31066.707275040641</v>
      </c>
      <c r="O38" s="21">
        <f>VLOOKUP($B$11,TUKETIM,15,FALSE)</f>
        <v>50683.406161110717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267833.08600000601</v>
      </c>
      <c r="D39" s="16">
        <f>VLOOKUP($B$11,ANLASMA,4,FALSE)</f>
        <v>2007.45</v>
      </c>
      <c r="E39" s="16">
        <f>VLOOKUP($B$11,ANLASMA,5,FALSE)</f>
        <v>269840.53600000602</v>
      </c>
      <c r="F39" s="16">
        <f>VLOOKUP($B$11,ANLASMA,6,FALSE)</f>
        <v>1928.5609999999999</v>
      </c>
      <c r="G39" s="16">
        <f>VLOOKUP($B$11,ANLASMA,7,FALSE)</f>
        <v>5123.4620000000004</v>
      </c>
      <c r="H39" s="16">
        <f>VLOOKUP($B$11,ANLASMA,8,FALSE)</f>
        <v>7052.0230000000001</v>
      </c>
      <c r="I39" s="16">
        <f>VLOOKUP($B$11,ANLASMA,9,FALSE)</f>
        <v>48711.6560000014</v>
      </c>
      <c r="J39" s="16">
        <f>VLOOKUP($B$11,ANLASMA,10,FALSE)</f>
        <v>134633.28</v>
      </c>
      <c r="K39" s="16">
        <f>VLOOKUP($B$11,ANLASMA,11,FALSE)</f>
        <v>183344.93600000138</v>
      </c>
      <c r="L39" s="21">
        <f>VLOOKUP($B$11,ANLASMA,12,FALSE)</f>
        <v>378.15</v>
      </c>
      <c r="M39" s="21">
        <f>VLOOKUP($B$11,ANLASMA,13,FALSE)</f>
        <v>103942</v>
      </c>
      <c r="N39" s="21">
        <f>VLOOKUP($B$11,ANLASMA,14,FALSE)</f>
        <v>104320.15</v>
      </c>
      <c r="O39" s="21">
        <f>VLOOKUP($B$11,ANLASMA,15,FALSE)</f>
        <v>564557.64500000747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5F5729B0-D618-481E-A7AD-7E9C8920F800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6648DE-CA97-4963-B7E4-9968055E0C53}">
  <dimension ref="A1:AC70"/>
  <sheetViews>
    <sheetView topLeftCell="A15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123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0.11963245837766193</v>
      </c>
      <c r="D17" s="12">
        <f t="shared" si="1"/>
        <v>6.1085873381420051</v>
      </c>
      <c r="E17" s="12">
        <f t="shared" si="2"/>
        <v>0.12652663271014442</v>
      </c>
      <c r="F17" s="12">
        <f t="shared" si="3"/>
        <v>2.5197979214826147</v>
      </c>
      <c r="G17" s="12">
        <f t="shared" si="4"/>
        <v>6.1814782982292718</v>
      </c>
      <c r="H17" s="12">
        <f t="shared" si="5"/>
        <v>3.8229353308159943</v>
      </c>
      <c r="I17" s="12">
        <f t="shared" si="6"/>
        <v>0.34910942613632706</v>
      </c>
      <c r="J17" s="12">
        <f t="shared" si="7"/>
        <v>3.9289430782478547</v>
      </c>
      <c r="K17" s="12">
        <f t="shared" si="8"/>
        <v>0.48044527213466148</v>
      </c>
      <c r="L17" s="12">
        <f t="shared" si="9"/>
        <v>14.019157385335815</v>
      </c>
      <c r="M17" s="12">
        <f t="shared" si="10"/>
        <v>107.49953703166999</v>
      </c>
      <c r="N17" s="12">
        <f t="shared" si="11"/>
        <v>61.753819332400077</v>
      </c>
      <c r="O17" s="17">
        <f t="shared" si="12"/>
        <v>0.4461979296461358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1.3071884217191641E-3</v>
      </c>
      <c r="D18" s="12">
        <f t="shared" si="1"/>
        <v>0.53709789236980976</v>
      </c>
      <c r="E18" s="12">
        <f t="shared" si="2"/>
        <v>1.923962899553767E-3</v>
      </c>
      <c r="F18" s="12">
        <f t="shared" si="3"/>
        <v>0.39229030493883854</v>
      </c>
      <c r="G18" s="12">
        <f t="shared" si="4"/>
        <v>0.35152121132543152</v>
      </c>
      <c r="H18" s="12">
        <f t="shared" si="5"/>
        <v>0.37778119284657874</v>
      </c>
      <c r="I18" s="12">
        <f t="shared" si="6"/>
        <v>2.8532617692902985E-2</v>
      </c>
      <c r="J18" s="12">
        <f t="shared" si="7"/>
        <v>5.5816860024480858E-2</v>
      </c>
      <c r="K18" s="12">
        <f t="shared" si="8"/>
        <v>2.9533613660111604E-2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2.1809796255855187E-2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1.7259172703139918E-2</v>
      </c>
      <c r="D21" s="12">
        <f t="shared" si="1"/>
        <v>0</v>
      </c>
      <c r="E21" s="12">
        <f t="shared" si="2"/>
        <v>1.7239304838405804E-2</v>
      </c>
      <c r="F21" s="12">
        <f t="shared" si="3"/>
        <v>5.007596211153105E-2</v>
      </c>
      <c r="G21" s="12">
        <f t="shared" si="4"/>
        <v>0</v>
      </c>
      <c r="H21" s="12">
        <f t="shared" si="5"/>
        <v>3.2254674390652528E-2</v>
      </c>
      <c r="I21" s="12">
        <f t="shared" si="6"/>
        <v>3.1249348145831406E-2</v>
      </c>
      <c r="J21" s="12">
        <f t="shared" si="7"/>
        <v>0</v>
      </c>
      <c r="K21" s="12">
        <f t="shared" si="8"/>
        <v>3.0102881584959659E-2</v>
      </c>
      <c r="L21" s="12">
        <f t="shared" si="9"/>
        <v>0.91186722277682053</v>
      </c>
      <c r="M21" s="12">
        <f t="shared" si="10"/>
        <v>0</v>
      </c>
      <c r="N21" s="12">
        <f t="shared" si="11"/>
        <v>0.44623289625248663</v>
      </c>
      <c r="O21" s="17">
        <f t="shared" si="12"/>
        <v>2.0649977297430698E-2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3.8028568636158073E-6</v>
      </c>
      <c r="D22" s="12">
        <f t="shared" si="1"/>
        <v>0</v>
      </c>
      <c r="E22" s="12">
        <f t="shared" si="2"/>
        <v>3.7984792119711392E-6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4.829119565144386E-5</v>
      </c>
      <c r="J22" s="12">
        <f t="shared" si="7"/>
        <v>0</v>
      </c>
      <c r="K22" s="12">
        <f t="shared" si="8"/>
        <v>4.6519502983151162E-5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1.0326579731432103E-5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0.1382026223593846</v>
      </c>
      <c r="D25" s="12">
        <f t="shared" ref="D25:O25" si="13">SUM(D15:D24)</f>
        <v>6.6456852305118144</v>
      </c>
      <c r="E25" s="12">
        <f t="shared" si="13"/>
        <v>0.14569369892731596</v>
      </c>
      <c r="F25" s="12">
        <f t="shared" si="13"/>
        <v>2.9621641885329844</v>
      </c>
      <c r="G25" s="12">
        <f t="shared" si="13"/>
        <v>6.5329995095547035</v>
      </c>
      <c r="H25" s="12">
        <f t="shared" si="13"/>
        <v>4.2329711980532254</v>
      </c>
      <c r="I25" s="12">
        <f t="shared" si="13"/>
        <v>0.40893968317071289</v>
      </c>
      <c r="J25" s="12">
        <f t="shared" si="13"/>
        <v>3.9847599382723358</v>
      </c>
      <c r="K25" s="12">
        <f t="shared" si="13"/>
        <v>0.54012828688271597</v>
      </c>
      <c r="L25" s="12">
        <f t="shared" si="13"/>
        <v>14.931024608112635</v>
      </c>
      <c r="M25" s="12">
        <f t="shared" si="13"/>
        <v>107.49953703166999</v>
      </c>
      <c r="N25" s="12">
        <f t="shared" si="13"/>
        <v>62.200052228652567</v>
      </c>
      <c r="O25" s="12">
        <f t="shared" si="13"/>
        <v>0.48866802977915308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0.3820583029339682</v>
      </c>
      <c r="D29" s="12">
        <f>(SUMIFS(MESKENOG2,KAYNAK,A29,SEBEP,B29,SÜRE,"Uzun",BİLDİRİM,"Bildirimli",İL,$B$10,İLÇE,$B$11)/VLOOKUP($B$11,ABONE2,4,FALSE))</f>
        <v>5.7114738434910057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0.38819324977602676</v>
      </c>
      <c r="F29" s="12">
        <f>(SUMIFS(TARIMSALAG2,KAYNAK,A29,SEBEP,B29,SÜRE,"Uzun",BİLDİRİM,"Bildirimli",İL,$B$10,İLÇE,$B$11)/VLOOKUP($B$11,ABONE2,6,FALSE))</f>
        <v>2.5104381221979737</v>
      </c>
      <c r="G29" s="12">
        <f>(SUMIFS(TARIMSALOG2,KAYNAK,A29,SEBEP,B29,SÜRE,"Uzun",BİLDİRİM,"Bildirimli",İL,$B$10,İLÇE,$B$11)/VLOOKUP($B$11,ABONE2,7,FALSE))</f>
        <v>8.831518914432305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4.7600164578958273</v>
      </c>
      <c r="I29" s="12">
        <f>(SUMIFS(TICARETHANEAG2,KAYNAK,A29,SEBEP,B29,SÜRE,"Uzun",BİLDİRİM,"Bildirimli",İL,$B$10,İLÇE,$B$11)/VLOOKUP($B$11,ABONE2,9,FALSE))</f>
        <v>1.4989630866446468</v>
      </c>
      <c r="J29" s="12">
        <f>(SUMIFS(TICARETHANEOG2,KAYNAK,A29,SEBEP,B29,SÜRE,"Uzun",BİLDİRİM,"Bildirimli",İL,$B$10,İLÇE,$B$11)/VLOOKUP($B$11,ABONE2,10,FALSE))</f>
        <v>4.6056980695492946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1.6129420328539863</v>
      </c>
      <c r="L29" s="12">
        <f>(SUMIFS(SANAYIAG2,KAYNAK,A29,SEBEP,B29,SÜRE,"Uzun",BİLDİRİM,"Bildirimli",İL,$B$10,İLÇE,$B$11)/VLOOKUP($B$11,ABONE2,12,FALSE))</f>
        <v>28.890375297667244</v>
      </c>
      <c r="M29" s="12">
        <f>(SUMIFS(SANAYIOG2,KAYNAK,A29,SEBEP,B29,SÜRE,"Uzun",BİLDİRİM,"Bildirimli",İL,$B$10,İLÇE,$B$11)/VLOOKUP($B$11,ABONE2,13,FALSE))</f>
        <v>91.600649802804867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60.912643130077946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0.87025971040058947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6.799033794031485E-3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6.791207098855191E-3</v>
      </c>
      <c r="F31" s="12">
        <f>(SUMIFS(TARIMSALAG2,KAYNAK,A31,SEBEP,B31,SÜRE,"Uzun",BİLDİRİM,"Bildirimli",İL,$B$10,İLÇE,$B$11)/VLOOKUP($B$11,ABONE2,6,FALSE))</f>
        <v>1.4427973868596103E-2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9.2932732517834026E-3</v>
      </c>
      <c r="I31" s="12">
        <f>(SUMIFS(TICARETHANEAG2,KAYNAK,A31,SEBEP,B31,SÜRE,"Uzun",BİLDİRİM,"Bildirimli",İL,$B$10,İLÇE,$B$11)/VLOOKUP($B$11,ABONE2,9,FALSE))</f>
        <v>7.5431079844455991E-3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7.2663687376346171E-3</v>
      </c>
      <c r="L31" s="12">
        <f>(SUMIFS(SANAYIAG2,KAYNAK,A31,SEBEP,B31,SÜRE,"Uzun",BİLDİRİM,"Bildirimli",İL,$B$10,İLÇE,$B$11)/VLOOKUP($B$11,ABONE2,12,FALSE))</f>
        <v>0.32581821659416155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0.15944295705671735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7.2446007874210766E-3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0.38885733672799966</v>
      </c>
      <c r="D33" s="12">
        <f t="shared" ref="D33:O33" si="14">SUM(D28:D32)</f>
        <v>5.7114738434910057</v>
      </c>
      <c r="E33" s="12">
        <f t="shared" si="14"/>
        <v>0.39498445687488193</v>
      </c>
      <c r="F33" s="12">
        <f t="shared" si="14"/>
        <v>2.5248660960665696</v>
      </c>
      <c r="G33" s="12">
        <f t="shared" si="14"/>
        <v>8.831518914432305</v>
      </c>
      <c r="H33" s="12">
        <f t="shared" si="14"/>
        <v>4.7693097311476107</v>
      </c>
      <c r="I33" s="12">
        <f t="shared" si="14"/>
        <v>1.5065061946290925</v>
      </c>
      <c r="J33" s="12">
        <f t="shared" si="14"/>
        <v>4.6056980695492946</v>
      </c>
      <c r="K33" s="12">
        <f t="shared" si="14"/>
        <v>1.6202084015916209</v>
      </c>
      <c r="L33" s="12">
        <f t="shared" si="14"/>
        <v>29.216193514261406</v>
      </c>
      <c r="M33" s="12">
        <f t="shared" si="14"/>
        <v>91.600649802804867</v>
      </c>
      <c r="N33" s="12">
        <f t="shared" si="14"/>
        <v>61.072086087134664</v>
      </c>
      <c r="O33" s="12">
        <f t="shared" si="14"/>
        <v>0.87750431118801053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83299</v>
      </c>
      <c r="D37" s="16">
        <f>VLOOKUP($B$11,ABONE2,4,FALSE)</f>
        <v>96</v>
      </c>
      <c r="E37" s="16">
        <f>VLOOKUP($B$11,ABONE2,5,FALSE)</f>
        <v>83395</v>
      </c>
      <c r="F37" s="16">
        <f>VLOOKUP($B$11,ABONE2,6,FALSE)</f>
        <v>2780</v>
      </c>
      <c r="G37" s="16">
        <f>VLOOKUP($B$11,ABONE2,7,FALSE)</f>
        <v>1536</v>
      </c>
      <c r="H37" s="16">
        <f>VLOOKUP($B$11,ABONE2,8,FALSE)</f>
        <v>4316</v>
      </c>
      <c r="I37" s="16">
        <f>VLOOKUP($B$11,ABONE2,9,FALSE)</f>
        <v>15728</v>
      </c>
      <c r="J37" s="16">
        <f>VLOOKUP($B$11,ABONE2,10,FALSE)</f>
        <v>599</v>
      </c>
      <c r="K37" s="16">
        <f>VLOOKUP($B$11,ABONE2,11,FALSE)</f>
        <v>16327</v>
      </c>
      <c r="L37" s="21">
        <f>VLOOKUP($B$11,ABONE2,12,FALSE)</f>
        <v>92</v>
      </c>
      <c r="M37" s="21">
        <f>VLOOKUP($B$11,ABONE2,13,FALSE)</f>
        <v>96</v>
      </c>
      <c r="N37" s="21">
        <f>VLOOKUP($B$11,ABONE2,14,FALSE)</f>
        <v>188</v>
      </c>
      <c r="O37" s="21">
        <f>VLOOKUP($B$11,ABONE2,15,FALSE)</f>
        <v>104226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14073.451854294015</v>
      </c>
      <c r="D38" s="16">
        <f>VLOOKUP($B$11,TUKETIM,4,FALSE)</f>
        <v>560.84825349748564</v>
      </c>
      <c r="E38" s="16">
        <f>VLOOKUP($B$11,TUKETIM,5,FALSE)</f>
        <v>14634.300107791501</v>
      </c>
      <c r="F38" s="16">
        <f>VLOOKUP($B$11,TUKETIM,6,FALSE)</f>
        <v>1588.8654581305721</v>
      </c>
      <c r="G38" s="16">
        <f>VLOOKUP($B$11,TUKETIM,7,FALSE)</f>
        <v>1652.3252836105653</v>
      </c>
      <c r="H38" s="16">
        <f>VLOOKUP($B$11,TUKETIM,8,FALSE)</f>
        <v>3241.1907417411376</v>
      </c>
      <c r="I38" s="16">
        <f>VLOOKUP($B$11,TUKETIM,9,FALSE)</f>
        <v>7217.1420070324102</v>
      </c>
      <c r="J38" s="16">
        <f>VLOOKUP($B$11,TUKETIM,10,FALSE)</f>
        <v>4608.6403409033828</v>
      </c>
      <c r="K38" s="16">
        <f>VLOOKUP($B$11,TUKETIM,11,FALSE)</f>
        <v>11825.782347935794</v>
      </c>
      <c r="L38" s="21">
        <f>VLOOKUP($B$11,TUKETIM,12,FALSE)</f>
        <v>581.86287617461846</v>
      </c>
      <c r="M38" s="21">
        <f>VLOOKUP($B$11,TUKETIM,13,FALSE)</f>
        <v>17160.145044625351</v>
      </c>
      <c r="N38" s="21">
        <f>VLOOKUP($B$11,TUKETIM,14,FALSE)</f>
        <v>17742.00792079997</v>
      </c>
      <c r="O38" s="21">
        <f>VLOOKUP($B$11,TUKETIM,15,FALSE)</f>
        <v>47443.281118268402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431980.77500001405</v>
      </c>
      <c r="D39" s="16">
        <f>VLOOKUP($B$11,ANLASMA,4,FALSE)</f>
        <v>1253.82</v>
      </c>
      <c r="E39" s="16">
        <f>VLOOKUP($B$11,ANLASMA,5,FALSE)</f>
        <v>433234.59500001406</v>
      </c>
      <c r="F39" s="16">
        <f>VLOOKUP($B$11,ANLASMA,6,FALSE)</f>
        <v>16233.6080000002</v>
      </c>
      <c r="G39" s="16">
        <f>VLOOKUP($B$11,ANLASMA,7,FALSE)</f>
        <v>51211.188999999998</v>
      </c>
      <c r="H39" s="16">
        <f>VLOOKUP($B$11,ANLASMA,8,FALSE)</f>
        <v>67444.797000000195</v>
      </c>
      <c r="I39" s="16">
        <f>VLOOKUP($B$11,ANLASMA,9,FALSE)</f>
        <v>81999.972999996404</v>
      </c>
      <c r="J39" s="16">
        <f>VLOOKUP($B$11,ANLASMA,10,FALSE)</f>
        <v>72566.885999999999</v>
      </c>
      <c r="K39" s="16">
        <f>VLOOKUP($B$11,ANLASMA,11,FALSE)</f>
        <v>154566.85899999639</v>
      </c>
      <c r="L39" s="21">
        <f>VLOOKUP($B$11,ANLASMA,12,FALSE)</f>
        <v>1978.415</v>
      </c>
      <c r="M39" s="21">
        <f>VLOOKUP($B$11,ANLASMA,13,FALSE)</f>
        <v>52157</v>
      </c>
      <c r="N39" s="21">
        <f>VLOOKUP($B$11,ANLASMA,14,FALSE)</f>
        <v>54135.415000000001</v>
      </c>
      <c r="O39" s="21">
        <f>VLOOKUP($B$11,ANLASMA,15,FALSE)</f>
        <v>709381.66600001068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8EA9C78F-CCCC-42ED-AB42-243ADF633623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6509E4-3618-4BF2-BFE9-B74EEC8DEB34}">
  <dimension ref="A1:AC70"/>
  <sheetViews>
    <sheetView topLeftCell="A12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124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0.15298212618709464</v>
      </c>
      <c r="D17" s="12">
        <f t="shared" si="1"/>
        <v>0.23663760593043162</v>
      </c>
      <c r="E17" s="12">
        <f t="shared" si="2"/>
        <v>0.15320219979378544</v>
      </c>
      <c r="F17" s="12">
        <f t="shared" si="3"/>
        <v>0.5323137605884698</v>
      </c>
      <c r="G17" s="12">
        <f t="shared" si="4"/>
        <v>0.48218877074157429</v>
      </c>
      <c r="H17" s="12">
        <f t="shared" si="5"/>
        <v>0.50616869660964903</v>
      </c>
      <c r="I17" s="12">
        <f t="shared" si="6"/>
        <v>0.28977187472638327</v>
      </c>
      <c r="J17" s="12">
        <f t="shared" si="7"/>
        <v>4.3461604768373689</v>
      </c>
      <c r="K17" s="12">
        <f t="shared" si="8"/>
        <v>0.47518515971093395</v>
      </c>
      <c r="L17" s="12">
        <f t="shared" si="9"/>
        <v>0.28145623836094436</v>
      </c>
      <c r="M17" s="12">
        <f t="shared" si="10"/>
        <v>45.731006985835833</v>
      </c>
      <c r="N17" s="12">
        <f t="shared" si="11"/>
        <v>37.467452304476758</v>
      </c>
      <c r="O17" s="17">
        <f t="shared" si="12"/>
        <v>0.27586338402464861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6.5863466488572265E-3</v>
      </c>
      <c r="D21" s="12">
        <f t="shared" si="1"/>
        <v>0</v>
      </c>
      <c r="E21" s="12">
        <f t="shared" si="2"/>
        <v>6.5690198572785161E-3</v>
      </c>
      <c r="F21" s="12">
        <f t="shared" si="3"/>
        <v>6.9406698809560088E-2</v>
      </c>
      <c r="G21" s="12">
        <f t="shared" si="4"/>
        <v>0</v>
      </c>
      <c r="H21" s="12">
        <f t="shared" si="5"/>
        <v>3.3204345722258978E-2</v>
      </c>
      <c r="I21" s="12">
        <f t="shared" si="6"/>
        <v>1.2965578877711416E-2</v>
      </c>
      <c r="J21" s="12">
        <f t="shared" si="7"/>
        <v>0</v>
      </c>
      <c r="K21" s="12">
        <f t="shared" si="8"/>
        <v>1.2372935813338412E-2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1.0171809255734606E-2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0.15956847283595188</v>
      </c>
      <c r="D25" s="12">
        <f t="shared" ref="D25:O25" si="13">SUM(D15:D24)</f>
        <v>0.23663760593043162</v>
      </c>
      <c r="E25" s="12">
        <f t="shared" si="13"/>
        <v>0.15977121965106394</v>
      </c>
      <c r="F25" s="12">
        <f t="shared" si="13"/>
        <v>0.60172045939802987</v>
      </c>
      <c r="G25" s="12">
        <f t="shared" si="13"/>
        <v>0.48218877074157429</v>
      </c>
      <c r="H25" s="12">
        <f t="shared" si="13"/>
        <v>0.53937304233190797</v>
      </c>
      <c r="I25" s="12">
        <f t="shared" si="13"/>
        <v>0.30273745360409471</v>
      </c>
      <c r="J25" s="12">
        <f t="shared" si="13"/>
        <v>4.3461604768373689</v>
      </c>
      <c r="K25" s="12">
        <f t="shared" si="13"/>
        <v>0.48755809552427237</v>
      </c>
      <c r="L25" s="12">
        <f t="shared" si="13"/>
        <v>0.28145623836094436</v>
      </c>
      <c r="M25" s="12">
        <f t="shared" si="13"/>
        <v>45.731006985835833</v>
      </c>
      <c r="N25" s="12">
        <f t="shared" si="13"/>
        <v>37.467452304476758</v>
      </c>
      <c r="O25" s="12">
        <f t="shared" si="13"/>
        <v>0.28603519328038324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1.8338677098418976E-2</v>
      </c>
      <c r="D29" s="12">
        <f>(SUMIFS(MESKENOG2,KAYNAK,A29,SEBEP,B29,SÜRE,"Uzun",BİLDİRİM,"Bildirimli",İL,$B$10,İLÇE,$B$11)/VLOOKUP($B$11,ABONE2,4,FALSE))</f>
        <v>0.20601256193516604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1.8832393336069082E-2</v>
      </c>
      <c r="F29" s="12">
        <f>(SUMIFS(TARIMSALAG2,KAYNAK,A29,SEBEP,B29,SÜRE,"Uzun",BİLDİRİM,"Bildirimli",İL,$B$10,İLÇE,$B$11)/VLOOKUP($B$11,ABONE2,6,FALSE))</f>
        <v>0.63610155744269481</v>
      </c>
      <c r="G29" s="12">
        <f>(SUMIFS(TARIMSALOG2,KAYNAK,A29,SEBEP,B29,SÜRE,"Uzun",BİLDİRİM,"Bildirimli",İL,$B$10,İLÇE,$B$11)/VLOOKUP($B$11,ABONE2,7,FALSE))</f>
        <v>0.34193351011259077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0.48266427114174404</v>
      </c>
      <c r="I29" s="12">
        <f>(SUMIFS(TICARETHANEAG2,KAYNAK,A29,SEBEP,B29,SÜRE,"Uzun",BİLDİRİM,"Bildirimli",İL,$B$10,İLÇE,$B$11)/VLOOKUP($B$11,ABONE2,9,FALSE))</f>
        <v>1.6259717410329541E-2</v>
      </c>
      <c r="J29" s="12">
        <f>(SUMIFS(TICARETHANEOG2,KAYNAK,A29,SEBEP,B29,SÜRE,"Uzun",BİLDİRİM,"Bildirimli",İL,$B$10,İLÇE,$B$11)/VLOOKUP($B$11,ABONE2,10,FALSE))</f>
        <v>2.8231153433077618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0.1445581555343726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2.5516826701196069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2.0877403664614964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8.7719697288496573E-2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4.5168960980239398E-2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4.5050134381146363E-2</v>
      </c>
      <c r="F31" s="12">
        <f>(SUMIFS(TARIMSALAG2,KAYNAK,A31,SEBEP,B31,SÜRE,"Uzun",BİLDİRİM,"Bildirimli",İL,$B$10,İLÇE,$B$11)/VLOOKUP($B$11,ABONE2,6,FALSE))</f>
        <v>0.26180559143311505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0.12524847772717076</v>
      </c>
      <c r="I31" s="12">
        <f>(SUMIFS(TICARETHANEAG2,KAYNAK,A31,SEBEP,B31,SÜRE,"Uzun",BİLDİRİM,"Bildirimli",İL,$B$10,İLÇE,$B$11)/VLOOKUP($B$11,ABONE2,9,FALSE))</f>
        <v>0.25469297231529081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0.24305122264789411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8.6827195480809416E-2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6.3507638078658377E-2</v>
      </c>
      <c r="D33" s="12">
        <f t="shared" ref="D33:O33" si="14">SUM(D28:D32)</f>
        <v>0.20601256193516604</v>
      </c>
      <c r="E33" s="12">
        <f t="shared" si="14"/>
        <v>6.3882527717215448E-2</v>
      </c>
      <c r="F33" s="12">
        <f t="shared" si="14"/>
        <v>0.89790714887580991</v>
      </c>
      <c r="G33" s="12">
        <f t="shared" si="14"/>
        <v>0.34193351011259077</v>
      </c>
      <c r="H33" s="12">
        <f t="shared" si="14"/>
        <v>0.60791274886891478</v>
      </c>
      <c r="I33" s="12">
        <f t="shared" si="14"/>
        <v>0.27095268972562037</v>
      </c>
      <c r="J33" s="12">
        <f t="shared" si="14"/>
        <v>2.8231153433077618</v>
      </c>
      <c r="K33" s="12">
        <f t="shared" si="14"/>
        <v>0.38760937818226671</v>
      </c>
      <c r="L33" s="12">
        <f t="shared" si="14"/>
        <v>0</v>
      </c>
      <c r="M33" s="12">
        <f t="shared" si="14"/>
        <v>2.5516826701196069</v>
      </c>
      <c r="N33" s="12">
        <f t="shared" si="14"/>
        <v>2.0877403664614964</v>
      </c>
      <c r="O33" s="12">
        <f t="shared" si="14"/>
        <v>0.17454689276930599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9099</v>
      </c>
      <c r="D37" s="16">
        <f>VLOOKUP($B$11,ABONE2,4,FALSE)</f>
        <v>24</v>
      </c>
      <c r="E37" s="16">
        <f>VLOOKUP($B$11,ABONE2,5,FALSE)</f>
        <v>9123</v>
      </c>
      <c r="F37" s="16">
        <f>VLOOKUP($B$11,ABONE2,6,FALSE)</f>
        <v>587</v>
      </c>
      <c r="G37" s="16">
        <f>VLOOKUP($B$11,ABONE2,7,FALSE)</f>
        <v>640</v>
      </c>
      <c r="H37" s="16">
        <f>VLOOKUP($B$11,ABONE2,8,FALSE)</f>
        <v>1227</v>
      </c>
      <c r="I37" s="16">
        <f>VLOOKUP($B$11,ABONE2,9,FALSE)</f>
        <v>2046</v>
      </c>
      <c r="J37" s="16">
        <f>VLOOKUP($B$11,ABONE2,10,FALSE)</f>
        <v>98</v>
      </c>
      <c r="K37" s="16">
        <f>VLOOKUP($B$11,ABONE2,11,FALSE)</f>
        <v>2144</v>
      </c>
      <c r="L37" s="21">
        <f>VLOOKUP($B$11,ABONE2,12,FALSE)</f>
        <v>2</v>
      </c>
      <c r="M37" s="21">
        <f>VLOOKUP($B$11,ABONE2,13,FALSE)</f>
        <v>9</v>
      </c>
      <c r="N37" s="21">
        <f>VLOOKUP($B$11,ABONE2,14,FALSE)</f>
        <v>11</v>
      </c>
      <c r="O37" s="21">
        <f>VLOOKUP($B$11,ABONE2,15,FALSE)</f>
        <v>12505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1410.7678247426056</v>
      </c>
      <c r="D38" s="16">
        <f>VLOOKUP($B$11,TUKETIM,4,FALSE)</f>
        <v>28.462299999999999</v>
      </c>
      <c r="E38" s="16">
        <f>VLOOKUP($B$11,TUKETIM,5,FALSE)</f>
        <v>1439.2301247426055</v>
      </c>
      <c r="F38" s="16">
        <f>VLOOKUP($B$11,TUKETIM,6,FALSE)</f>
        <v>422.67756375901223</v>
      </c>
      <c r="G38" s="16">
        <f>VLOOKUP($B$11,TUKETIM,7,FALSE)</f>
        <v>1137.4021825392015</v>
      </c>
      <c r="H38" s="16">
        <f>VLOOKUP($B$11,TUKETIM,8,FALSE)</f>
        <v>1560.0797462982136</v>
      </c>
      <c r="I38" s="16">
        <f>VLOOKUP($B$11,TUKETIM,9,FALSE)</f>
        <v>717.74886842559476</v>
      </c>
      <c r="J38" s="16">
        <f>VLOOKUP($B$11,TUKETIM,10,FALSE)</f>
        <v>705.65946094001833</v>
      </c>
      <c r="K38" s="16">
        <f>VLOOKUP($B$11,TUKETIM,11,FALSE)</f>
        <v>1423.4083293656131</v>
      </c>
      <c r="L38" s="21">
        <f>VLOOKUP($B$11,TUKETIM,12,FALSE)</f>
        <v>11.813800000000001</v>
      </c>
      <c r="M38" s="21">
        <f>VLOOKUP($B$11,TUKETIM,13,FALSE)</f>
        <v>1437.015605479452</v>
      </c>
      <c r="N38" s="21">
        <f>VLOOKUP($B$11,TUKETIM,14,FALSE)</f>
        <v>1448.8294054794519</v>
      </c>
      <c r="O38" s="21">
        <f>VLOOKUP($B$11,TUKETIM,15,FALSE)</f>
        <v>5871.547605885884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44506.476999999904</v>
      </c>
      <c r="D39" s="16">
        <f>VLOOKUP($B$11,ANLASMA,4,FALSE)</f>
        <v>211.52</v>
      </c>
      <c r="E39" s="16">
        <f>VLOOKUP($B$11,ANLASMA,5,FALSE)</f>
        <v>44717.996999999901</v>
      </c>
      <c r="F39" s="16">
        <f>VLOOKUP($B$11,ANLASMA,6,FALSE)</f>
        <v>3985.855</v>
      </c>
      <c r="G39" s="16">
        <f>VLOOKUP($B$11,ANLASMA,7,FALSE)</f>
        <v>13171.245000000001</v>
      </c>
      <c r="H39" s="16">
        <f>VLOOKUP($B$11,ANLASMA,8,FALSE)</f>
        <v>17157.100000000002</v>
      </c>
      <c r="I39" s="16">
        <f>VLOOKUP($B$11,ANLASMA,9,FALSE)</f>
        <v>10771.294</v>
      </c>
      <c r="J39" s="16">
        <f>VLOOKUP($B$11,ANLASMA,10,FALSE)</f>
        <v>19057.986000000001</v>
      </c>
      <c r="K39" s="16">
        <f>VLOOKUP($B$11,ANLASMA,11,FALSE)</f>
        <v>29829.279999999999</v>
      </c>
      <c r="L39" s="21">
        <f>VLOOKUP($B$11,ANLASMA,12,FALSE)</f>
        <v>19.52</v>
      </c>
      <c r="M39" s="21">
        <f>VLOOKUP($B$11,ANLASMA,13,FALSE)</f>
        <v>5968</v>
      </c>
      <c r="N39" s="21">
        <f>VLOOKUP($B$11,ANLASMA,14,FALSE)</f>
        <v>5987.52</v>
      </c>
      <c r="O39" s="21">
        <f>VLOOKUP($B$11,ANLASMA,15,FALSE)</f>
        <v>97691.89699999991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7D5293E0-119A-4F2E-BC5E-5FBBDF1D7D3A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65F5F7-206B-4779-BEAD-7B2750C6F99E}">
  <dimension ref="A1:AC70"/>
  <sheetViews>
    <sheetView topLeftCell="A12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125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6.4928430938667805E-2</v>
      </c>
      <c r="D17" s="12">
        <f t="shared" si="1"/>
        <v>5.8398439188379628E-2</v>
      </c>
      <c r="E17" s="12">
        <f t="shared" si="2"/>
        <v>6.4910921650494835E-2</v>
      </c>
      <c r="F17" s="12">
        <f t="shared" si="3"/>
        <v>9.1599372761030237E-2</v>
      </c>
      <c r="G17" s="12">
        <f t="shared" si="4"/>
        <v>0.37163405778078856</v>
      </c>
      <c r="H17" s="12">
        <f t="shared" si="5"/>
        <v>0.17371480671419245</v>
      </c>
      <c r="I17" s="12">
        <f t="shared" si="6"/>
        <v>0.15603688563165197</v>
      </c>
      <c r="J17" s="12">
        <f t="shared" si="7"/>
        <v>0.21638931409698536</v>
      </c>
      <c r="K17" s="12">
        <f t="shared" si="8"/>
        <v>0.15905087574153323</v>
      </c>
      <c r="L17" s="12">
        <f t="shared" si="9"/>
        <v>0</v>
      </c>
      <c r="M17" s="12">
        <f t="shared" si="10"/>
        <v>21.704270426758335</v>
      </c>
      <c r="N17" s="12">
        <f t="shared" si="11"/>
        <v>12.402440243861905</v>
      </c>
      <c r="O17" s="17">
        <f t="shared" si="12"/>
        <v>0.10753234645812207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3.732976705436728E-3</v>
      </c>
      <c r="D21" s="12">
        <f t="shared" si="1"/>
        <v>0</v>
      </c>
      <c r="E21" s="12">
        <f t="shared" si="2"/>
        <v>3.7229672341574397E-3</v>
      </c>
      <c r="F21" s="12">
        <f t="shared" si="3"/>
        <v>2.4734877410781319E-3</v>
      </c>
      <c r="G21" s="12">
        <f t="shared" si="4"/>
        <v>0</v>
      </c>
      <c r="H21" s="12">
        <f t="shared" si="5"/>
        <v>1.748179305724394E-3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2.7707329702795344E-3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6.8661407644104527E-2</v>
      </c>
      <c r="D25" s="12">
        <f t="shared" ref="D25:O25" si="13">SUM(D15:D24)</f>
        <v>5.8398439188379628E-2</v>
      </c>
      <c r="E25" s="12">
        <f t="shared" si="13"/>
        <v>6.8633888884652272E-2</v>
      </c>
      <c r="F25" s="12">
        <f t="shared" si="13"/>
        <v>9.4072860502108363E-2</v>
      </c>
      <c r="G25" s="12">
        <f t="shared" si="13"/>
        <v>0.37163405778078856</v>
      </c>
      <c r="H25" s="12">
        <f t="shared" si="13"/>
        <v>0.17546298601991686</v>
      </c>
      <c r="I25" s="12">
        <f t="shared" si="13"/>
        <v>0.15603688563165197</v>
      </c>
      <c r="J25" s="12">
        <f t="shared" si="13"/>
        <v>0.21638931409698536</v>
      </c>
      <c r="K25" s="12">
        <f t="shared" si="13"/>
        <v>0.15905087574153323</v>
      </c>
      <c r="L25" s="12">
        <f t="shared" si="13"/>
        <v>0</v>
      </c>
      <c r="M25" s="12">
        <f t="shared" si="13"/>
        <v>21.704270426758335</v>
      </c>
      <c r="N25" s="12">
        <f t="shared" si="13"/>
        <v>12.402440243861905</v>
      </c>
      <c r="O25" s="12">
        <f t="shared" si="13"/>
        <v>0.1103030794284016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0.57441856566719174</v>
      </c>
      <c r="D29" s="12">
        <f>(SUMIFS(MESKENOG2,KAYNAK,A29,SEBEP,B29,SÜRE,"Uzun",BİLDİRİM,"Bildirimli",İL,$B$10,İLÇE,$B$11)/VLOOKUP($B$11,ABONE2,4,FALSE))</f>
        <v>0.23142239477578982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0.57349886790523064</v>
      </c>
      <c r="F29" s="12">
        <f>(SUMIFS(TARIMSALAG2,KAYNAK,A29,SEBEP,B29,SÜRE,"Uzun",BİLDİRİM,"Bildirimli",İL,$B$10,İLÇE,$B$11)/VLOOKUP($B$11,ABONE2,6,FALSE))</f>
        <v>0.60237391447230915</v>
      </c>
      <c r="G29" s="12">
        <f>(SUMIFS(TARIMSALOG2,KAYNAK,A29,SEBEP,B29,SÜRE,"Uzun",BİLDİRİM,"Bildirimli",İL,$B$10,İLÇE,$B$11)/VLOOKUP($B$11,ABONE2,7,FALSE))</f>
        <v>0.425473498425324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0.55050086014274213</v>
      </c>
      <c r="I29" s="12">
        <f>(SUMIFS(TICARETHANEAG2,KAYNAK,A29,SEBEP,B29,SÜRE,"Uzun",BİLDİRİM,"Bildirimli",İL,$B$10,İLÇE,$B$11)/VLOOKUP($B$11,ABONE2,9,FALSE))</f>
        <v>1.1431429344647057</v>
      </c>
      <c r="J29" s="12">
        <f>(SUMIFS(TICARETHANEOG2,KAYNAK,A29,SEBEP,B29,SÜRE,"Uzun",BİLDİRİM,"Bildirimli",İL,$B$10,İLÇE,$B$11)/VLOOKUP($B$11,ABONE2,10,FALSE))</f>
        <v>1.3823354695827699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1.155088169371324</v>
      </c>
      <c r="L29" s="12">
        <f>(SUMIFS(SANAYIAG2,KAYNAK,A29,SEBEP,B29,SÜRE,"Uzun",BİLDİRİM,"Bildirimli",İL,$B$10,İLÇE,$B$11)/VLOOKUP($B$11,ABONE2,12,FALSE))</f>
        <v>55.230451101879716</v>
      </c>
      <c r="M29" s="12">
        <f>(SUMIFS(SANAYIOG2,KAYNAK,A29,SEBEP,B29,SÜRE,"Uzun",BİLDİRİM,"Bildirimli",İL,$B$10,İLÇE,$B$11)/VLOOKUP($B$11,ABONE2,13,FALSE))</f>
        <v>126.52618458284698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95.970870233861007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0.73121021823427779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0.57441856566719174</v>
      </c>
      <c r="D33" s="12">
        <f t="shared" ref="D33:O33" si="14">SUM(D28:D32)</f>
        <v>0.23142239477578982</v>
      </c>
      <c r="E33" s="12">
        <f t="shared" si="14"/>
        <v>0.57349886790523064</v>
      </c>
      <c r="F33" s="12">
        <f t="shared" si="14"/>
        <v>0.60237391447230915</v>
      </c>
      <c r="G33" s="12">
        <f t="shared" si="14"/>
        <v>0.425473498425324</v>
      </c>
      <c r="H33" s="12">
        <f t="shared" si="14"/>
        <v>0.55050086014274213</v>
      </c>
      <c r="I33" s="12">
        <f t="shared" si="14"/>
        <v>1.1431429344647057</v>
      </c>
      <c r="J33" s="12">
        <f t="shared" si="14"/>
        <v>1.3823354695827699</v>
      </c>
      <c r="K33" s="12">
        <f t="shared" si="14"/>
        <v>1.155088169371324</v>
      </c>
      <c r="L33" s="12">
        <f t="shared" si="14"/>
        <v>55.230451101879716</v>
      </c>
      <c r="M33" s="12">
        <f t="shared" si="14"/>
        <v>126.52618458284698</v>
      </c>
      <c r="N33" s="12">
        <f t="shared" si="14"/>
        <v>95.970870233861007</v>
      </c>
      <c r="O33" s="12">
        <f t="shared" si="14"/>
        <v>0.73121021823427779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6695</v>
      </c>
      <c r="D37" s="16">
        <f>VLOOKUP($B$11,ABONE2,4,FALSE)</f>
        <v>18</v>
      </c>
      <c r="E37" s="16">
        <f>VLOOKUP($B$11,ABONE2,5,FALSE)</f>
        <v>6713</v>
      </c>
      <c r="F37" s="16">
        <f>VLOOKUP($B$11,ABONE2,6,FALSE)</f>
        <v>1222</v>
      </c>
      <c r="G37" s="16">
        <f>VLOOKUP($B$11,ABONE2,7,FALSE)</f>
        <v>507</v>
      </c>
      <c r="H37" s="16">
        <f>VLOOKUP($B$11,ABONE2,8,FALSE)</f>
        <v>1729</v>
      </c>
      <c r="I37" s="16">
        <f>VLOOKUP($B$11,ABONE2,9,FALSE)</f>
        <v>1579</v>
      </c>
      <c r="J37" s="16">
        <f>VLOOKUP($B$11,ABONE2,10,FALSE)</f>
        <v>83</v>
      </c>
      <c r="K37" s="16">
        <f>VLOOKUP($B$11,ABONE2,11,FALSE)</f>
        <v>1662</v>
      </c>
      <c r="L37" s="21">
        <f>VLOOKUP($B$11,ABONE2,12,FALSE)</f>
        <v>3</v>
      </c>
      <c r="M37" s="21">
        <f>VLOOKUP($B$11,ABONE2,13,FALSE)</f>
        <v>4</v>
      </c>
      <c r="N37" s="21">
        <f>VLOOKUP($B$11,ABONE2,14,FALSE)</f>
        <v>7</v>
      </c>
      <c r="O37" s="21">
        <f>VLOOKUP($B$11,ABONE2,15,FALSE)</f>
        <v>10111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999.77946126100244</v>
      </c>
      <c r="D38" s="16">
        <f>VLOOKUP($B$11,TUKETIM,4,FALSE)</f>
        <v>59.777999999999999</v>
      </c>
      <c r="E38" s="16">
        <f>VLOOKUP($B$11,TUKETIM,5,FALSE)</f>
        <v>1059.5574612610023</v>
      </c>
      <c r="F38" s="16">
        <f>VLOOKUP($B$11,TUKETIM,6,FALSE)</f>
        <v>1017.1813764387338</v>
      </c>
      <c r="G38" s="16">
        <f>VLOOKUP($B$11,TUKETIM,7,FALSE)</f>
        <v>997.1191606717864</v>
      </c>
      <c r="H38" s="16">
        <f>VLOOKUP($B$11,TUKETIM,8,FALSE)</f>
        <v>2014.3005371105201</v>
      </c>
      <c r="I38" s="16">
        <f>VLOOKUP($B$11,TUKETIM,9,FALSE)</f>
        <v>541.76870594731179</v>
      </c>
      <c r="J38" s="16">
        <f>VLOOKUP($B$11,TUKETIM,10,FALSE)</f>
        <v>433.50890536391313</v>
      </c>
      <c r="K38" s="16">
        <f>VLOOKUP($B$11,TUKETIM,11,FALSE)</f>
        <v>975.27761131122497</v>
      </c>
      <c r="L38" s="21">
        <f>VLOOKUP($B$11,TUKETIM,12,FALSE)</f>
        <v>34.134300000000003</v>
      </c>
      <c r="M38" s="21">
        <f>VLOOKUP($B$11,TUKETIM,13,FALSE)</f>
        <v>359.06284663414971</v>
      </c>
      <c r="N38" s="21">
        <f>VLOOKUP($B$11,TUKETIM,14,FALSE)</f>
        <v>393.1971466341497</v>
      </c>
      <c r="O38" s="21">
        <f>VLOOKUP($B$11,TUKETIM,15,FALSE)</f>
        <v>4442.3327563168968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29133.1809999998</v>
      </c>
      <c r="D39" s="16">
        <f>VLOOKUP($B$11,ANLASMA,4,FALSE)</f>
        <v>249.5</v>
      </c>
      <c r="E39" s="16">
        <f>VLOOKUP($B$11,ANLASMA,5,FALSE)</f>
        <v>29382.6809999998</v>
      </c>
      <c r="F39" s="16">
        <f>VLOOKUP($B$11,ANLASMA,6,FALSE)</f>
        <v>8667.5400000000391</v>
      </c>
      <c r="G39" s="16">
        <f>VLOOKUP($B$11,ANLASMA,7,FALSE)</f>
        <v>8167.9740000000102</v>
      </c>
      <c r="H39" s="16">
        <f>VLOOKUP($B$11,ANLASMA,8,FALSE)</f>
        <v>16835.51400000005</v>
      </c>
      <c r="I39" s="16">
        <f>VLOOKUP($B$11,ANLASMA,9,FALSE)</f>
        <v>7959.5030000000297</v>
      </c>
      <c r="J39" s="16">
        <f>VLOOKUP($B$11,ANLASMA,10,FALSE)</f>
        <v>23036.43</v>
      </c>
      <c r="K39" s="16">
        <f>VLOOKUP($B$11,ANLASMA,11,FALSE)</f>
        <v>30995.93300000003</v>
      </c>
      <c r="L39" s="21">
        <f>VLOOKUP($B$11,ANLASMA,12,FALSE)</f>
        <v>167</v>
      </c>
      <c r="M39" s="21">
        <f>VLOOKUP($B$11,ANLASMA,13,FALSE)</f>
        <v>3630</v>
      </c>
      <c r="N39" s="21">
        <f>VLOOKUP($B$11,ANLASMA,14,FALSE)</f>
        <v>3797</v>
      </c>
      <c r="O39" s="21">
        <f>VLOOKUP($B$11,ANLASMA,15,FALSE)</f>
        <v>81011.127999999881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8F64CADA-8708-4246-917A-E52A4F6479DB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D91EB-6887-4CEF-A747-6F06C92B37EB}">
  <dimension ref="A1:AC70"/>
  <sheetViews>
    <sheetView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126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0.15643941789835294</v>
      </c>
      <c r="D17" s="12">
        <f t="shared" si="1"/>
        <v>0.77081497515046626</v>
      </c>
      <c r="E17" s="12">
        <f t="shared" si="2"/>
        <v>0.15881335745496855</v>
      </c>
      <c r="F17" s="12">
        <f t="shared" si="3"/>
        <v>1.6114565977300215</v>
      </c>
      <c r="G17" s="12">
        <f t="shared" si="4"/>
        <v>24.355667868254201</v>
      </c>
      <c r="H17" s="12">
        <f t="shared" si="5"/>
        <v>4.1322256050425246</v>
      </c>
      <c r="I17" s="12">
        <f t="shared" si="6"/>
        <v>0.21591301665222026</v>
      </c>
      <c r="J17" s="12">
        <f t="shared" si="7"/>
        <v>18.05923273434605</v>
      </c>
      <c r="K17" s="12">
        <f t="shared" si="8"/>
        <v>0.94673581542354923</v>
      </c>
      <c r="L17" s="12">
        <f t="shared" si="9"/>
        <v>0</v>
      </c>
      <c r="M17" s="12">
        <f t="shared" si="10"/>
        <v>363.55205860245553</v>
      </c>
      <c r="N17" s="12">
        <f t="shared" si="11"/>
        <v>181.77602930122777</v>
      </c>
      <c r="O17" s="17">
        <f t="shared" si="12"/>
        <v>0.91607192034816687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5.5468051872630516E-3</v>
      </c>
      <c r="D21" s="12">
        <f t="shared" si="1"/>
        <v>0</v>
      </c>
      <c r="E21" s="12">
        <f t="shared" si="2"/>
        <v>5.5253724006043845E-3</v>
      </c>
      <c r="F21" s="12">
        <f t="shared" si="3"/>
        <v>0.1066077776590983</v>
      </c>
      <c r="G21" s="12">
        <f t="shared" si="4"/>
        <v>0</v>
      </c>
      <c r="H21" s="12">
        <f t="shared" si="5"/>
        <v>9.4792306079752406E-2</v>
      </c>
      <c r="I21" s="12">
        <f t="shared" si="6"/>
        <v>3.8346567204181623E-3</v>
      </c>
      <c r="J21" s="12">
        <f t="shared" si="7"/>
        <v>0</v>
      </c>
      <c r="K21" s="12">
        <f t="shared" si="8"/>
        <v>3.6775976865005941E-3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1.820940518152387E-2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0.161986223085616</v>
      </c>
      <c r="D25" s="12">
        <f t="shared" ref="D25:O25" si="13">SUM(D15:D24)</f>
        <v>0.77081497515046626</v>
      </c>
      <c r="E25" s="12">
        <f t="shared" si="13"/>
        <v>0.16433872985557293</v>
      </c>
      <c r="F25" s="12">
        <f t="shared" si="13"/>
        <v>1.7180643753891198</v>
      </c>
      <c r="G25" s="12">
        <f t="shared" si="13"/>
        <v>24.355667868254201</v>
      </c>
      <c r="H25" s="12">
        <f t="shared" si="13"/>
        <v>4.2270179111222772</v>
      </c>
      <c r="I25" s="12">
        <f t="shared" si="13"/>
        <v>0.21974767337263842</v>
      </c>
      <c r="J25" s="12">
        <f t="shared" si="13"/>
        <v>18.05923273434605</v>
      </c>
      <c r="K25" s="12">
        <f t="shared" si="13"/>
        <v>0.95041341311004979</v>
      </c>
      <c r="L25" s="12">
        <f t="shared" si="13"/>
        <v>0</v>
      </c>
      <c r="M25" s="12">
        <f t="shared" si="13"/>
        <v>363.55205860245553</v>
      </c>
      <c r="N25" s="12">
        <f t="shared" si="13"/>
        <v>181.77602930122777</v>
      </c>
      <c r="O25" s="12">
        <f t="shared" si="13"/>
        <v>0.93428132552969079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7.2880349134620728E-2</v>
      </c>
      <c r="D29" s="12">
        <f>(SUMIFS(MESKENOG2,KAYNAK,A29,SEBEP,B29,SÜRE,"Uzun",BİLDİRİM,"Bildirimli",İL,$B$10,İLÇE,$B$11)/VLOOKUP($B$11,ABONE2,4,FALSE))</f>
        <v>0.37498029840928171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7.4047659603224528E-2</v>
      </c>
      <c r="F29" s="12">
        <f>(SUMIFS(TARIMSALAG2,KAYNAK,A29,SEBEP,B29,SÜRE,"Uzun",BİLDİRİM,"Bildirimli",İL,$B$10,İLÇE,$B$11)/VLOOKUP($B$11,ABONE2,6,FALSE))</f>
        <v>0.3189301479197158</v>
      </c>
      <c r="G29" s="12">
        <f>(SUMIFS(TARIMSALOG2,KAYNAK,A29,SEBEP,B29,SÜRE,"Uzun",BİLDİRİM,"Bildirimli",İL,$B$10,İLÇE,$B$11)/VLOOKUP($B$11,ABONE2,7,FALSE))</f>
        <v>2.4153196610988306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0.55127558514863528</v>
      </c>
      <c r="I29" s="12">
        <f>(SUMIFS(TICARETHANEAG2,KAYNAK,A29,SEBEP,B29,SÜRE,"Uzun",BİLDİRİM,"Bildirimli",İL,$B$10,İLÇE,$B$11)/VLOOKUP($B$11,ABONE2,9,FALSE))</f>
        <v>0.2817751061315617</v>
      </c>
      <c r="J29" s="12">
        <f>(SUMIFS(TICARETHANEOG2,KAYNAK,A29,SEBEP,B29,SÜRE,"Uzun",BİLDİRİM,"Bildirimli",İL,$B$10,İLÇE,$B$11)/VLOOKUP($B$11,ABONE2,10,FALSE))</f>
        <v>4.9179070181627633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0.47166078620845403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0.20093734132214977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1.245821046474375E-2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1.2410072093550767E-2</v>
      </c>
      <c r="F31" s="12">
        <f>(SUMIFS(TARIMSALAG2,KAYNAK,A31,SEBEP,B31,SÜRE,"Uzun",BİLDİRİM,"Bildirimli",İL,$B$10,İLÇE,$B$11)/VLOOKUP($B$11,ABONE2,6,FALSE))</f>
        <v>1.2619723033828816E-2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1.1221063554008998E-2</v>
      </c>
      <c r="I31" s="12">
        <f>(SUMIFS(TICARETHANEAG2,KAYNAK,A31,SEBEP,B31,SÜRE,"Uzun",BİLDİRİM,"Bildirimli",İL,$B$10,İLÇE,$B$11)/VLOOKUP($B$11,ABONE2,9,FALSE))</f>
        <v>2.242812906870776E-2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2.1509522648124266E-2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1.3552632833836028E-2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8.5338559599364483E-2</v>
      </c>
      <c r="D33" s="12">
        <f t="shared" ref="D33:O33" si="14">SUM(D28:D32)</f>
        <v>0.37498029840928171</v>
      </c>
      <c r="E33" s="12">
        <f t="shared" si="14"/>
        <v>8.64577316967753E-2</v>
      </c>
      <c r="F33" s="12">
        <f t="shared" si="14"/>
        <v>0.3315498709535446</v>
      </c>
      <c r="G33" s="12">
        <f t="shared" si="14"/>
        <v>2.4153196610988306</v>
      </c>
      <c r="H33" s="12">
        <f t="shared" si="14"/>
        <v>0.56249664870264426</v>
      </c>
      <c r="I33" s="12">
        <f t="shared" si="14"/>
        <v>0.30420323520026948</v>
      </c>
      <c r="J33" s="12">
        <f t="shared" si="14"/>
        <v>4.9179070181627633</v>
      </c>
      <c r="K33" s="12">
        <f t="shared" si="14"/>
        <v>0.49317030885657831</v>
      </c>
      <c r="L33" s="12">
        <f t="shared" si="14"/>
        <v>0</v>
      </c>
      <c r="M33" s="12">
        <f t="shared" si="14"/>
        <v>0</v>
      </c>
      <c r="N33" s="12">
        <f t="shared" si="14"/>
        <v>0</v>
      </c>
      <c r="O33" s="12">
        <f t="shared" si="14"/>
        <v>0.21448997415598581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7734</v>
      </c>
      <c r="D37" s="16">
        <f>VLOOKUP($B$11,ABONE2,4,FALSE)</f>
        <v>30</v>
      </c>
      <c r="E37" s="16">
        <f>VLOOKUP($B$11,ABONE2,5,FALSE)</f>
        <v>7764</v>
      </c>
      <c r="F37" s="16">
        <f>VLOOKUP($B$11,ABONE2,6,FALSE)</f>
        <v>1412</v>
      </c>
      <c r="G37" s="16">
        <f>VLOOKUP($B$11,ABONE2,7,FALSE)</f>
        <v>176</v>
      </c>
      <c r="H37" s="16">
        <f>VLOOKUP($B$11,ABONE2,8,FALSE)</f>
        <v>1588</v>
      </c>
      <c r="I37" s="16">
        <f>VLOOKUP($B$11,ABONE2,9,FALSE)</f>
        <v>1522</v>
      </c>
      <c r="J37" s="16">
        <f>VLOOKUP($B$11,ABONE2,10,FALSE)</f>
        <v>65</v>
      </c>
      <c r="K37" s="16">
        <f>VLOOKUP($B$11,ABONE2,11,FALSE)</f>
        <v>1587</v>
      </c>
      <c r="L37" s="21">
        <f>VLOOKUP($B$11,ABONE2,12,FALSE)</f>
        <v>2</v>
      </c>
      <c r="M37" s="21">
        <f>VLOOKUP($B$11,ABONE2,13,FALSE)</f>
        <v>2</v>
      </c>
      <c r="N37" s="21">
        <f>VLOOKUP($B$11,ABONE2,14,FALSE)</f>
        <v>4</v>
      </c>
      <c r="O37" s="21">
        <f>VLOOKUP($B$11,ABONE2,15,FALSE)</f>
        <v>10943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875.86222114039788</v>
      </c>
      <c r="D38" s="16">
        <f>VLOOKUP($B$11,TUKETIM,4,FALSE)</f>
        <v>83.046000000000006</v>
      </c>
      <c r="E38" s="16">
        <f>VLOOKUP($B$11,TUKETIM,5,FALSE)</f>
        <v>958.90822114039793</v>
      </c>
      <c r="F38" s="16">
        <f>VLOOKUP($B$11,TUKETIM,6,FALSE)</f>
        <v>511.92856795753039</v>
      </c>
      <c r="G38" s="16">
        <f>VLOOKUP($B$11,TUKETIM,7,FALSE)</f>
        <v>1034.6023490279242</v>
      </c>
      <c r="H38" s="16">
        <f>VLOOKUP($B$11,TUKETIM,8,FALSE)</f>
        <v>1546.5309169854545</v>
      </c>
      <c r="I38" s="16">
        <f>VLOOKUP($B$11,TUKETIM,9,FALSE)</f>
        <v>717.49621723259531</v>
      </c>
      <c r="J38" s="16">
        <f>VLOOKUP($B$11,TUKETIM,10,FALSE)</f>
        <v>354.77486882296205</v>
      </c>
      <c r="K38" s="16">
        <f>VLOOKUP($B$11,TUKETIM,11,FALSE)</f>
        <v>1072.2710860555574</v>
      </c>
      <c r="L38" s="21">
        <f>VLOOKUP($B$11,TUKETIM,12,FALSE)</f>
        <v>23.053638583638584</v>
      </c>
      <c r="M38" s="21">
        <f>VLOOKUP($B$11,TUKETIM,13,FALSE)</f>
        <v>19.700192271544246</v>
      </c>
      <c r="N38" s="21">
        <f>VLOOKUP($B$11,TUKETIM,14,FALSE)</f>
        <v>42.753830855182827</v>
      </c>
      <c r="O38" s="21">
        <f>VLOOKUP($B$11,TUKETIM,15,FALSE)</f>
        <v>3620.464055036593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31064.352999999901</v>
      </c>
      <c r="D39" s="16">
        <f>VLOOKUP($B$11,ANLASMA,4,FALSE)</f>
        <v>602.1</v>
      </c>
      <c r="E39" s="16">
        <f>VLOOKUP($B$11,ANLASMA,5,FALSE)</f>
        <v>31666.452999999899</v>
      </c>
      <c r="F39" s="16">
        <f>VLOOKUP($B$11,ANLASMA,6,FALSE)</f>
        <v>6253.2170000000297</v>
      </c>
      <c r="G39" s="16">
        <f>VLOOKUP($B$11,ANLASMA,7,FALSE)</f>
        <v>12809.4</v>
      </c>
      <c r="H39" s="16">
        <f>VLOOKUP($B$11,ANLASMA,8,FALSE)</f>
        <v>19062.617000000027</v>
      </c>
      <c r="I39" s="16">
        <f>VLOOKUP($B$11,ANLASMA,9,FALSE)</f>
        <v>8033.61600000003</v>
      </c>
      <c r="J39" s="16">
        <f>VLOOKUP($B$11,ANLASMA,10,FALSE)</f>
        <v>15687</v>
      </c>
      <c r="K39" s="16">
        <f>VLOOKUP($B$11,ANLASMA,11,FALSE)</f>
        <v>23720.616000000031</v>
      </c>
      <c r="L39" s="21">
        <f>VLOOKUP($B$11,ANLASMA,12,FALSE)</f>
        <v>31.481999999999999</v>
      </c>
      <c r="M39" s="21">
        <f>VLOOKUP($B$11,ANLASMA,13,FALSE)</f>
        <v>390</v>
      </c>
      <c r="N39" s="21">
        <f>VLOOKUP($B$11,ANLASMA,14,FALSE)</f>
        <v>421.48199999999997</v>
      </c>
      <c r="O39" s="21">
        <f>VLOOKUP($B$11,ANLASMA,15,FALSE)</f>
        <v>74871.167999999947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7B5D7E4F-5B9C-48B0-BFEE-10BB56F37F97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D8FD8E-CDE5-4196-A262-20FA77D37B78}">
  <sheetPr codeName="Sayfa12"/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82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5.3968837229801059E-2</v>
      </c>
      <c r="D17" s="12">
        <f t="shared" si="1"/>
        <v>0.18763288897631478</v>
      </c>
      <c r="E17" s="12">
        <f t="shared" si="2"/>
        <v>5.3988283568909792E-2</v>
      </c>
      <c r="F17" s="12">
        <f t="shared" si="3"/>
        <v>11.586743495765109</v>
      </c>
      <c r="G17" s="12">
        <f t="shared" si="4"/>
        <v>0</v>
      </c>
      <c r="H17" s="12">
        <f t="shared" si="5"/>
        <v>7.2417146848531937</v>
      </c>
      <c r="I17" s="12">
        <f t="shared" si="6"/>
        <v>6.2735846518694585E-2</v>
      </c>
      <c r="J17" s="12">
        <f t="shared" si="7"/>
        <v>7.85858687716921</v>
      </c>
      <c r="K17" s="12">
        <f t="shared" si="8"/>
        <v>0.12831954483965358</v>
      </c>
      <c r="L17" s="12">
        <f t="shared" si="9"/>
        <v>0.63913979325835346</v>
      </c>
      <c r="M17" s="12">
        <f t="shared" si="10"/>
        <v>8.813709458343606</v>
      </c>
      <c r="N17" s="12">
        <f t="shared" si="11"/>
        <v>2.0560652018731305</v>
      </c>
      <c r="O17" s="17">
        <f t="shared" si="12"/>
        <v>7.8381318580440063E-2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2.3541179975661458E-3</v>
      </c>
      <c r="D18" s="12">
        <f t="shared" si="1"/>
        <v>0</v>
      </c>
      <c r="E18" s="12">
        <f t="shared" si="2"/>
        <v>2.3537755047546198E-3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4.1118894254224027E-2</v>
      </c>
      <c r="J18" s="12">
        <f t="shared" si="7"/>
        <v>5.5012720402611421</v>
      </c>
      <c r="K18" s="12">
        <f t="shared" si="8"/>
        <v>8.7053204094938358E-2</v>
      </c>
      <c r="L18" s="12">
        <f t="shared" si="9"/>
        <v>2.5976620152942842</v>
      </c>
      <c r="M18" s="12">
        <f t="shared" si="10"/>
        <v>0</v>
      </c>
      <c r="N18" s="12">
        <f t="shared" si="11"/>
        <v>2.1474005993099414</v>
      </c>
      <c r="O18" s="17">
        <f t="shared" si="12"/>
        <v>2.9788172687746275E-2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1.5025823445283125E-2</v>
      </c>
      <c r="D21" s="12">
        <f t="shared" si="1"/>
        <v>0</v>
      </c>
      <c r="E21" s="12">
        <f t="shared" si="2"/>
        <v>1.5023637388117515E-2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0.10245487220702382</v>
      </c>
      <c r="J21" s="12">
        <f t="shared" si="7"/>
        <v>0</v>
      </c>
      <c r="K21" s="12">
        <f t="shared" si="8"/>
        <v>0.1015929561180786</v>
      </c>
      <c r="L21" s="12">
        <f t="shared" si="9"/>
        <v>0.27376164369364553</v>
      </c>
      <c r="M21" s="12">
        <f t="shared" si="10"/>
        <v>0</v>
      </c>
      <c r="N21" s="12">
        <f t="shared" si="11"/>
        <v>0.22630962545341365</v>
      </c>
      <c r="O21" s="17">
        <f t="shared" si="12"/>
        <v>4.1390141132794295E-2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2.8185322547314641E-3</v>
      </c>
      <c r="D22" s="12">
        <f t="shared" si="1"/>
        <v>0</v>
      </c>
      <c r="E22" s="12">
        <f t="shared" si="2"/>
        <v>2.8181221958315712E-3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4.3515569651091058E-3</v>
      </c>
      <c r="J22" s="12">
        <f t="shared" si="7"/>
        <v>0</v>
      </c>
      <c r="K22" s="12">
        <f t="shared" si="8"/>
        <v>4.3149488772808329E-3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3.2684698939900924E-3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7.4167310927381797E-2</v>
      </c>
      <c r="D25" s="12">
        <f t="shared" ref="D25:O25" si="13">SUM(D15:D24)</f>
        <v>0.18763288897631478</v>
      </c>
      <c r="E25" s="12">
        <f t="shared" si="13"/>
        <v>7.418381865761349E-2</v>
      </c>
      <c r="F25" s="12">
        <f t="shared" si="13"/>
        <v>11.586743495765109</v>
      </c>
      <c r="G25" s="12">
        <f t="shared" si="13"/>
        <v>0</v>
      </c>
      <c r="H25" s="12">
        <f t="shared" si="13"/>
        <v>7.2417146848531937</v>
      </c>
      <c r="I25" s="12">
        <f t="shared" si="13"/>
        <v>0.21066116994505155</v>
      </c>
      <c r="J25" s="12">
        <f t="shared" si="13"/>
        <v>13.359858917430351</v>
      </c>
      <c r="K25" s="12">
        <f t="shared" si="13"/>
        <v>0.32128065392995137</v>
      </c>
      <c r="L25" s="12">
        <f t="shared" si="13"/>
        <v>3.510563452246283</v>
      </c>
      <c r="M25" s="12">
        <f t="shared" si="13"/>
        <v>8.813709458343606</v>
      </c>
      <c r="N25" s="12">
        <f t="shared" si="13"/>
        <v>4.4297754266364855</v>
      </c>
      <c r="O25" s="12">
        <f t="shared" si="13"/>
        <v>0.15282810229497074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2.1379971695748519E-2</v>
      </c>
      <c r="D29" s="12">
        <f>(SUMIFS(MESKENOG2,KAYNAK,A29,SEBEP,B29,SÜRE,"Uzun",BİLDİRİM,"Bildirimli",İL,$B$10,İLÇE,$B$11)/VLOOKUP($B$11,ABONE2,4,FALSE))</f>
        <v>15.769786893397294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2.3671155132283683E-2</v>
      </c>
      <c r="F29" s="12">
        <f>(SUMIFS(TARIMSALAG2,KAYNAK,A29,SEBEP,B29,SÜRE,"Uzun",BİLDİRİM,"Bildirimli",İL,$B$10,İLÇE,$B$11)/VLOOKUP($B$11,ABONE2,6,FALSE))</f>
        <v>0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2">
        <f>(SUMIFS(TICARETHANEAG2,KAYNAK,A29,SEBEP,B29,SÜRE,"Uzun",BİLDİRİM,"Bildirimli",İL,$B$10,İLÇE,$B$11)/VLOOKUP($B$11,ABONE2,9,FALSE))</f>
        <v>0.20579770734635497</v>
      </c>
      <c r="J29" s="12">
        <f>(SUMIFS(TICARETHANEOG2,KAYNAK,A29,SEBEP,B29,SÜRE,"Uzun",BİLDİRİM,"Bildirimli",İL,$B$10,İLÇE,$B$11)/VLOOKUP($B$11,ABONE2,10,FALSE))</f>
        <v>13.298772593884511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0.31594420856944966</v>
      </c>
      <c r="L29" s="12">
        <f>(SUMIFS(SANAYIAG2,KAYNAK,A29,SEBEP,B29,SÜRE,"Uzun",BİLDİRİM,"Bildirimli",İL,$B$10,İLÇE,$B$11)/VLOOKUP($B$11,ABONE2,12,FALSE))</f>
        <v>2.8002136607399732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2.3148432928783778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0.11402244283699944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1.6460696645307377E-2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1.6458301833203837E-2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4.5530244226935614E-2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4.5147214614117352E-2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2.5122731709803912E-2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3.78406683410559E-2</v>
      </c>
      <c r="D33" s="12">
        <f t="shared" ref="D33:O33" si="14">SUM(D28:D32)</f>
        <v>15.769786893397294</v>
      </c>
      <c r="E33" s="12">
        <f t="shared" si="14"/>
        <v>4.0129456965487517E-2</v>
      </c>
      <c r="F33" s="12">
        <f t="shared" si="14"/>
        <v>0</v>
      </c>
      <c r="G33" s="12">
        <f t="shared" si="14"/>
        <v>0</v>
      </c>
      <c r="H33" s="12">
        <f t="shared" si="14"/>
        <v>0</v>
      </c>
      <c r="I33" s="12">
        <f t="shared" si="14"/>
        <v>0.25132795157329058</v>
      </c>
      <c r="J33" s="12">
        <f t="shared" si="14"/>
        <v>13.298772593884511</v>
      </c>
      <c r="K33" s="12">
        <f t="shared" si="14"/>
        <v>0.36109142318356702</v>
      </c>
      <c r="L33" s="12">
        <f t="shared" si="14"/>
        <v>2.8002136607399732</v>
      </c>
      <c r="M33" s="12">
        <f t="shared" si="14"/>
        <v>0</v>
      </c>
      <c r="N33" s="12">
        <f t="shared" si="14"/>
        <v>2.3148432928783778</v>
      </c>
      <c r="O33" s="12">
        <f t="shared" si="14"/>
        <v>0.13914517454680336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185557</v>
      </c>
      <c r="D37" s="16">
        <f>VLOOKUP($B$11,ABONE2,4,FALSE)</f>
        <v>27</v>
      </c>
      <c r="E37" s="16">
        <f>VLOOKUP($B$11,ABONE2,5,FALSE)</f>
        <v>185584</v>
      </c>
      <c r="F37" s="16">
        <f>VLOOKUP($B$11,ABONE2,6,FALSE)</f>
        <v>5</v>
      </c>
      <c r="G37" s="16">
        <f>VLOOKUP($B$11,ABONE2,7,FALSE)</f>
        <v>3</v>
      </c>
      <c r="H37" s="16">
        <f>VLOOKUP($B$11,ABONE2,8,FALSE)</f>
        <v>8</v>
      </c>
      <c r="I37" s="16">
        <f>VLOOKUP($B$11,ABONE2,9,FALSE)</f>
        <v>79915</v>
      </c>
      <c r="J37" s="16">
        <f>VLOOKUP($B$11,ABONE2,10,FALSE)</f>
        <v>678</v>
      </c>
      <c r="K37" s="16">
        <f>VLOOKUP($B$11,ABONE2,11,FALSE)</f>
        <v>80593</v>
      </c>
      <c r="L37" s="21">
        <f>VLOOKUP($B$11,ABONE2,12,FALSE)</f>
        <v>186</v>
      </c>
      <c r="M37" s="21">
        <f>VLOOKUP($B$11,ABONE2,13,FALSE)</f>
        <v>39</v>
      </c>
      <c r="N37" s="21">
        <f>VLOOKUP($B$11,ABONE2,14,FALSE)</f>
        <v>225</v>
      </c>
      <c r="O37" s="21">
        <f>VLOOKUP($B$11,ABONE2,15,FALSE)</f>
        <v>266410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41575.611057986105</v>
      </c>
      <c r="D38" s="16">
        <f>VLOOKUP($B$11,TUKETIM,4,FALSE)</f>
        <v>114.83240000000001</v>
      </c>
      <c r="E38" s="16">
        <f>VLOOKUP($B$11,TUKETIM,5,FALSE)</f>
        <v>41690.443457986104</v>
      </c>
      <c r="F38" s="16">
        <f>VLOOKUP($B$11,TUKETIM,6,FALSE)</f>
        <v>0.30859999999999999</v>
      </c>
      <c r="G38" s="16">
        <f>VLOOKUP($B$11,TUKETIM,7,FALSE)</f>
        <v>0.1583</v>
      </c>
      <c r="H38" s="16">
        <f>VLOOKUP($B$11,TUKETIM,8,FALSE)</f>
        <v>0.46689999999999998</v>
      </c>
      <c r="I38" s="16">
        <f>VLOOKUP($B$11,TUKETIM,9,FALSE)</f>
        <v>42297.095966340734</v>
      </c>
      <c r="J38" s="16">
        <f>VLOOKUP($B$11,TUKETIM,10,FALSE)</f>
        <v>28610.040649577124</v>
      </c>
      <c r="K38" s="16">
        <f>VLOOKUP($B$11,TUKETIM,11,FALSE)</f>
        <v>70907.136615917858</v>
      </c>
      <c r="L38" s="21">
        <f>VLOOKUP($B$11,TUKETIM,12,FALSE)</f>
        <v>1240.2566783561645</v>
      </c>
      <c r="M38" s="21">
        <f>VLOOKUP($B$11,TUKETIM,13,FALSE)</f>
        <v>1460.253698856372</v>
      </c>
      <c r="N38" s="21">
        <f>VLOOKUP($B$11,TUKETIM,14,FALSE)</f>
        <v>2700.5103772125367</v>
      </c>
      <c r="O38" s="21">
        <f>VLOOKUP($B$11,TUKETIM,15,FALSE)</f>
        <v>115298.5573511165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771260.02100005466</v>
      </c>
      <c r="D39" s="16">
        <f>VLOOKUP($B$11,ANLASMA,4,FALSE)</f>
        <v>11329.43</v>
      </c>
      <c r="E39" s="16">
        <f>VLOOKUP($B$11,ANLASMA,5,FALSE)</f>
        <v>782589.45100005472</v>
      </c>
      <c r="F39" s="16">
        <f>VLOOKUP($B$11,ANLASMA,6,FALSE)</f>
        <v>15</v>
      </c>
      <c r="G39" s="16">
        <f>VLOOKUP($B$11,ANLASMA,7,FALSE)</f>
        <v>1009</v>
      </c>
      <c r="H39" s="16">
        <f>VLOOKUP($B$11,ANLASMA,8,FALSE)</f>
        <v>1024</v>
      </c>
      <c r="I39" s="16">
        <f>VLOOKUP($B$11,ANLASMA,9,FALSE)</f>
        <v>548644.29000004206</v>
      </c>
      <c r="J39" s="16">
        <f>VLOOKUP($B$11,ANLASMA,10,FALSE)</f>
        <v>683455.46299999999</v>
      </c>
      <c r="K39" s="16">
        <f>VLOOKUP($B$11,ANLASMA,11,FALSE)</f>
        <v>1232099.7530000419</v>
      </c>
      <c r="L39" s="21">
        <f>VLOOKUP($B$11,ANLASMA,12,FALSE)</f>
        <v>4165.4920000000002</v>
      </c>
      <c r="M39" s="21">
        <f>VLOOKUP($B$11,ANLASMA,13,FALSE)</f>
        <v>22103.59</v>
      </c>
      <c r="N39" s="21">
        <f>VLOOKUP($B$11,ANLASMA,14,FALSE)</f>
        <v>26269.082000000002</v>
      </c>
      <c r="O39" s="21">
        <f>VLOOKUP($B$11,ANLASMA,15,FALSE)</f>
        <v>2041982.2860000967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B11:C11"/>
    <mergeCell ref="O26:O27"/>
    <mergeCell ref="A33:B33"/>
    <mergeCell ref="B35:B36"/>
    <mergeCell ref="F13:H13"/>
    <mergeCell ref="I13:K13"/>
    <mergeCell ref="L13:N13"/>
    <mergeCell ref="O13:O14"/>
    <mergeCell ref="L26:N26"/>
    <mergeCell ref="A25:B25"/>
    <mergeCell ref="A26:B26"/>
    <mergeCell ref="C26:E26"/>
    <mergeCell ref="F26:H26"/>
    <mergeCell ref="I26:K26"/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7AC9EC44-F12F-4ECE-BA5D-97B91F6250DA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5DFEA6-A02E-4652-A310-B2591DB1267B}">
  <dimension ref="A1:AC70"/>
  <sheetViews>
    <sheetView topLeftCell="A18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127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0.21816537794379448</v>
      </c>
      <c r="D17" s="12">
        <f t="shared" si="1"/>
        <v>3.2696786211962259</v>
      </c>
      <c r="E17" s="12">
        <f t="shared" si="2"/>
        <v>0.2233652185558524</v>
      </c>
      <c r="F17" s="12">
        <f t="shared" si="3"/>
        <v>4.9385249680942342</v>
      </c>
      <c r="G17" s="12">
        <f t="shared" si="4"/>
        <v>11.154912318402962</v>
      </c>
      <c r="H17" s="12">
        <f t="shared" si="5"/>
        <v>7.8987094206222004</v>
      </c>
      <c r="I17" s="12">
        <f t="shared" si="6"/>
        <v>0.59754721975712599</v>
      </c>
      <c r="J17" s="12">
        <f t="shared" si="7"/>
        <v>80.452132649091922</v>
      </c>
      <c r="K17" s="12">
        <f t="shared" si="8"/>
        <v>2.8231882045598566</v>
      </c>
      <c r="L17" s="12">
        <f t="shared" si="9"/>
        <v>20.387878296818446</v>
      </c>
      <c r="M17" s="12">
        <f t="shared" si="10"/>
        <v>263.80808649226867</v>
      </c>
      <c r="N17" s="12">
        <f t="shared" si="11"/>
        <v>183.87906290570294</v>
      </c>
      <c r="O17" s="17">
        <f t="shared" si="12"/>
        <v>1.0678824606533712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5.4803403482493905E-3</v>
      </c>
      <c r="D18" s="12">
        <f t="shared" si="1"/>
        <v>0</v>
      </c>
      <c r="E18" s="12">
        <f t="shared" si="2"/>
        <v>5.4710017368657625E-3</v>
      </c>
      <c r="F18" s="12">
        <f t="shared" si="3"/>
        <v>6.8093746879861273E-3</v>
      </c>
      <c r="G18" s="12">
        <f t="shared" si="4"/>
        <v>5.299816143235647E-3</v>
      </c>
      <c r="H18" s="12">
        <f t="shared" si="5"/>
        <v>6.090537285723994E-3</v>
      </c>
      <c r="I18" s="12">
        <f t="shared" si="6"/>
        <v>6.7781622303594941E-2</v>
      </c>
      <c r="J18" s="12">
        <f t="shared" si="7"/>
        <v>0.81879942868492406</v>
      </c>
      <c r="K18" s="12">
        <f t="shared" si="8"/>
        <v>8.8713369694332744E-2</v>
      </c>
      <c r="L18" s="12">
        <f t="shared" si="9"/>
        <v>33.349841674553659</v>
      </c>
      <c r="M18" s="12">
        <f t="shared" si="10"/>
        <v>34.812402619444683</v>
      </c>
      <c r="N18" s="12">
        <f t="shared" si="11"/>
        <v>34.332158727092406</v>
      </c>
      <c r="O18" s="17">
        <f t="shared" si="12"/>
        <v>4.3859363683515326E-2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2.3397512194586662E-2</v>
      </c>
      <c r="D21" s="12">
        <f t="shared" si="1"/>
        <v>0</v>
      </c>
      <c r="E21" s="12">
        <f t="shared" si="2"/>
        <v>2.3357642358072087E-2</v>
      </c>
      <c r="F21" s="12">
        <f t="shared" si="3"/>
        <v>0.1548588753779867</v>
      </c>
      <c r="G21" s="12">
        <f t="shared" si="4"/>
        <v>0</v>
      </c>
      <c r="H21" s="12">
        <f t="shared" si="5"/>
        <v>8.1116553769421604E-2</v>
      </c>
      <c r="I21" s="12">
        <f t="shared" si="6"/>
        <v>5.9483567195946482E-2</v>
      </c>
      <c r="J21" s="12">
        <f t="shared" si="7"/>
        <v>0</v>
      </c>
      <c r="K21" s="12">
        <f t="shared" si="8"/>
        <v>5.7825690389476554E-2</v>
      </c>
      <c r="L21" s="12">
        <f t="shared" si="9"/>
        <v>7.0246190526753143</v>
      </c>
      <c r="M21" s="12">
        <f t="shared" si="10"/>
        <v>0</v>
      </c>
      <c r="N21" s="12">
        <f t="shared" si="11"/>
        <v>2.3065913307292076</v>
      </c>
      <c r="O21" s="17">
        <f t="shared" si="12"/>
        <v>3.2421395979185162E-2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0.24704323048663054</v>
      </c>
      <c r="D25" s="12">
        <f t="shared" ref="D25:O25" si="13">SUM(D15:D24)</f>
        <v>3.2696786211962259</v>
      </c>
      <c r="E25" s="12">
        <f t="shared" si="13"/>
        <v>0.25219386265079025</v>
      </c>
      <c r="F25" s="12">
        <f t="shared" si="13"/>
        <v>5.1001932181602072</v>
      </c>
      <c r="G25" s="12">
        <f t="shared" si="13"/>
        <v>11.160212134546198</v>
      </c>
      <c r="H25" s="12">
        <f t="shared" si="13"/>
        <v>7.9859165116773454</v>
      </c>
      <c r="I25" s="12">
        <f t="shared" si="13"/>
        <v>0.72481240925666746</v>
      </c>
      <c r="J25" s="12">
        <f t="shared" si="13"/>
        <v>81.270932077776848</v>
      </c>
      <c r="K25" s="12">
        <f t="shared" si="13"/>
        <v>2.9697272646436659</v>
      </c>
      <c r="L25" s="12">
        <f t="shared" si="13"/>
        <v>60.762339024047414</v>
      </c>
      <c r="M25" s="12">
        <f t="shared" si="13"/>
        <v>298.62048911171337</v>
      </c>
      <c r="N25" s="12">
        <f t="shared" si="13"/>
        <v>220.51781296352456</v>
      </c>
      <c r="O25" s="12">
        <f t="shared" si="13"/>
        <v>1.1441632203160719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0.3555619236570905</v>
      </c>
      <c r="D29" s="12">
        <f>(SUMIFS(MESKENOG2,KAYNAK,A29,SEBEP,B29,SÜRE,"Uzun",BİLDİRİM,"Bildirimli",İL,$B$10,İLÇE,$B$11)/VLOOKUP($B$11,ABONE2,4,FALSE))</f>
        <v>2.2364487884056481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0.35876699311816274</v>
      </c>
      <c r="F29" s="12">
        <f>(SUMIFS(TARIMSALAG2,KAYNAK,A29,SEBEP,B29,SÜRE,"Uzun",BİLDİRİM,"Bildirimli",İL,$B$10,İLÇE,$B$11)/VLOOKUP($B$11,ABONE2,6,FALSE))</f>
        <v>4.6392305257967097</v>
      </c>
      <c r="G29" s="12">
        <f>(SUMIFS(TARIMSALOG2,KAYNAK,A29,SEBEP,B29,SÜRE,"Uzun",BİLDİRİM,"Bildirimli",İL,$B$10,İLÇE,$B$11)/VLOOKUP($B$11,ABONE2,7,FALSE))</f>
        <v>9.1651336519819875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6.7944224906468413</v>
      </c>
      <c r="I29" s="12">
        <f>(SUMIFS(TICARETHANEAG2,KAYNAK,A29,SEBEP,B29,SÜRE,"Uzun",BİLDİRİM,"Bildirimli",İL,$B$10,İLÇE,$B$11)/VLOOKUP($B$11,ABONE2,9,FALSE))</f>
        <v>0.93210858003104202</v>
      </c>
      <c r="J29" s="12">
        <f>(SUMIFS(TICARETHANEOG2,KAYNAK,A29,SEBEP,B29,SÜRE,"Uzun",BİLDİRİM,"Bildirimli",İL,$B$10,İLÇE,$B$11)/VLOOKUP($B$11,ABONE2,10,FALSE))</f>
        <v>21.15833672823285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1.4958372888156437</v>
      </c>
      <c r="L29" s="12">
        <f>(SUMIFS(SANAYIAG2,KAYNAK,A29,SEBEP,B29,SÜRE,"Uzun",BİLDİRİM,"Bildirimli",İL,$B$10,İLÇE,$B$11)/VLOOKUP($B$11,ABONE2,12,FALSE))</f>
        <v>5.0447047251857731</v>
      </c>
      <c r="M29" s="12">
        <f>(SUMIFS(SANAYIOG2,KAYNAK,A29,SEBEP,B29,SÜRE,"Uzun",BİLDİRİM,"Bildirimli",İL,$B$10,İLÇE,$B$11)/VLOOKUP($B$11,ABONE2,13,FALSE))</f>
        <v>327.56413292622597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221.66223112886948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0.98075150349942108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7.9800042329214102E-2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7.9664061434533417E-2</v>
      </c>
      <c r="F31" s="12">
        <f>(SUMIFS(TARIMSALAG2,KAYNAK,A31,SEBEP,B31,SÜRE,"Uzun",BİLDİRİM,"Bildirimli",İL,$B$10,İLÇE,$B$11)/VLOOKUP($B$11,ABONE2,6,FALSE))</f>
        <v>0.45304679603594117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0.23731022649501682</v>
      </c>
      <c r="I31" s="12">
        <f>(SUMIFS(TICARETHANEAG2,KAYNAK,A31,SEBEP,B31,SÜRE,"Uzun",BİLDİRİM,"Bildirimli",İL,$B$10,İLÇE,$B$11)/VLOOKUP($B$11,ABONE2,9,FALSE))</f>
        <v>0.31346006414815125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0.30472356439530507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0.11692012838615848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0.43536196598630461</v>
      </c>
      <c r="D33" s="12">
        <f t="shared" ref="D33:O33" si="14">SUM(D28:D32)</f>
        <v>2.2364487884056481</v>
      </c>
      <c r="E33" s="12">
        <f t="shared" si="14"/>
        <v>0.43843105455269615</v>
      </c>
      <c r="F33" s="12">
        <f t="shared" si="14"/>
        <v>5.0922773218326505</v>
      </c>
      <c r="G33" s="12">
        <f t="shared" si="14"/>
        <v>9.1651336519819875</v>
      </c>
      <c r="H33" s="12">
        <f t="shared" si="14"/>
        <v>7.0317327171418578</v>
      </c>
      <c r="I33" s="12">
        <f t="shared" si="14"/>
        <v>1.2455686441791933</v>
      </c>
      <c r="J33" s="12">
        <f t="shared" si="14"/>
        <v>21.15833672823285</v>
      </c>
      <c r="K33" s="12">
        <f t="shared" si="14"/>
        <v>1.8005608532109487</v>
      </c>
      <c r="L33" s="12">
        <f t="shared" si="14"/>
        <v>5.0447047251857731</v>
      </c>
      <c r="M33" s="12">
        <f t="shared" si="14"/>
        <v>327.56413292622597</v>
      </c>
      <c r="N33" s="12">
        <f t="shared" si="14"/>
        <v>221.66223112886948</v>
      </c>
      <c r="O33" s="12">
        <f t="shared" si="14"/>
        <v>1.0976716318855795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69130</v>
      </c>
      <c r="D37" s="16">
        <f>VLOOKUP($B$11,ABONE2,4,FALSE)</f>
        <v>118</v>
      </c>
      <c r="E37" s="16">
        <f>VLOOKUP($B$11,ABONE2,5,FALSE)</f>
        <v>69248</v>
      </c>
      <c r="F37" s="16">
        <f>VLOOKUP($B$11,ABONE2,6,FALSE)</f>
        <v>2024</v>
      </c>
      <c r="G37" s="16">
        <f>VLOOKUP($B$11,ABONE2,7,FALSE)</f>
        <v>1840</v>
      </c>
      <c r="H37" s="16">
        <f>VLOOKUP($B$11,ABONE2,8,FALSE)</f>
        <v>3864</v>
      </c>
      <c r="I37" s="16">
        <f>VLOOKUP($B$11,ABONE2,9,FALSE)</f>
        <v>10987</v>
      </c>
      <c r="J37" s="16">
        <f>VLOOKUP($B$11,ABONE2,10,FALSE)</f>
        <v>315</v>
      </c>
      <c r="K37" s="16">
        <f>VLOOKUP($B$11,ABONE2,11,FALSE)</f>
        <v>11302</v>
      </c>
      <c r="L37" s="21">
        <f>VLOOKUP($B$11,ABONE2,12,FALSE)</f>
        <v>22</v>
      </c>
      <c r="M37" s="21">
        <f>VLOOKUP($B$11,ABONE2,13,FALSE)</f>
        <v>45</v>
      </c>
      <c r="N37" s="21">
        <f>VLOOKUP($B$11,ABONE2,14,FALSE)</f>
        <v>67</v>
      </c>
      <c r="O37" s="21">
        <f>VLOOKUP($B$11,ABONE2,15,FALSE)</f>
        <v>84481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13441.126542056851</v>
      </c>
      <c r="D38" s="16">
        <f>VLOOKUP($B$11,TUKETIM,4,FALSE)</f>
        <v>273.71542320354393</v>
      </c>
      <c r="E38" s="16">
        <f>VLOOKUP($B$11,TUKETIM,5,FALSE)</f>
        <v>13714.841965260395</v>
      </c>
      <c r="F38" s="16">
        <f>VLOOKUP($B$11,TUKETIM,6,FALSE)</f>
        <v>1702.3018063577438</v>
      </c>
      <c r="G38" s="16">
        <f>VLOOKUP($B$11,TUKETIM,7,FALSE)</f>
        <v>2533.8298745539564</v>
      </c>
      <c r="H38" s="16">
        <f>VLOOKUP($B$11,TUKETIM,8,FALSE)</f>
        <v>4236.1316809116997</v>
      </c>
      <c r="I38" s="16">
        <f>VLOOKUP($B$11,TUKETIM,9,FALSE)</f>
        <v>6914.3124069829655</v>
      </c>
      <c r="J38" s="16">
        <f>VLOOKUP($B$11,TUKETIM,10,FALSE)</f>
        <v>7514.8559139221807</v>
      </c>
      <c r="K38" s="16">
        <f>VLOOKUP($B$11,TUKETIM,11,FALSE)</f>
        <v>14429.168320905146</v>
      </c>
      <c r="L38" s="21">
        <f>VLOOKUP($B$11,TUKETIM,12,FALSE)</f>
        <v>204.33079230769232</v>
      </c>
      <c r="M38" s="21">
        <f>VLOOKUP($B$11,TUKETIM,13,FALSE)</f>
        <v>2941.5861138190576</v>
      </c>
      <c r="N38" s="21">
        <f>VLOOKUP($B$11,TUKETIM,14,FALSE)</f>
        <v>3145.9169061267498</v>
      </c>
      <c r="O38" s="21">
        <f>VLOOKUP($B$11,TUKETIM,15,FALSE)</f>
        <v>35526.058873203998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336416.22799999407</v>
      </c>
      <c r="D39" s="16">
        <f>VLOOKUP($B$11,ANLASMA,4,FALSE)</f>
        <v>1372.364</v>
      </c>
      <c r="E39" s="16">
        <f>VLOOKUP($B$11,ANLASMA,5,FALSE)</f>
        <v>337788.59199999407</v>
      </c>
      <c r="F39" s="16">
        <f>VLOOKUP($B$11,ANLASMA,6,FALSE)</f>
        <v>16991.571000000102</v>
      </c>
      <c r="G39" s="16">
        <f>VLOOKUP($B$11,ANLASMA,7,FALSE)</f>
        <v>31817.737999999801</v>
      </c>
      <c r="H39" s="16">
        <f>VLOOKUP($B$11,ANLASMA,8,FALSE)</f>
        <v>48809.308999999907</v>
      </c>
      <c r="I39" s="16">
        <f>VLOOKUP($B$11,ANLASMA,9,FALSE)</f>
        <v>64158.883999998499</v>
      </c>
      <c r="J39" s="16">
        <f>VLOOKUP($B$11,ANLASMA,10,FALSE)</f>
        <v>54876.857000000004</v>
      </c>
      <c r="K39" s="16">
        <f>VLOOKUP($B$11,ANLASMA,11,FALSE)</f>
        <v>119035.7409999985</v>
      </c>
      <c r="L39" s="21">
        <f>VLOOKUP($B$11,ANLASMA,12,FALSE)</f>
        <v>852.21100000000001</v>
      </c>
      <c r="M39" s="21">
        <f>VLOOKUP($B$11,ANLASMA,13,FALSE)</f>
        <v>22638.54</v>
      </c>
      <c r="N39" s="21">
        <f>VLOOKUP($B$11,ANLASMA,14,FALSE)</f>
        <v>23490.751</v>
      </c>
      <c r="O39" s="21">
        <f>VLOOKUP($B$11,ANLASMA,15,FALSE)</f>
        <v>529124.39299999247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2097DD70-148E-4460-8775-FCCD359E702D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F02AA0-0C73-4A60-B4C0-59803F019DE9}">
  <dimension ref="A1:AC70"/>
  <sheetViews>
    <sheetView topLeftCell="A15" zoomScale="80" zoomScaleNormal="80" workbookViewId="0">
      <selection activeCell="F39" sqref="F39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128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0.16811559351295915</v>
      </c>
      <c r="D17" s="12">
        <f t="shared" si="1"/>
        <v>3.1860083599942328</v>
      </c>
      <c r="E17" s="12">
        <f t="shared" si="2"/>
        <v>0.17204693144111574</v>
      </c>
      <c r="F17" s="12">
        <f t="shared" si="3"/>
        <v>1.5230113992984713</v>
      </c>
      <c r="G17" s="12">
        <f t="shared" si="4"/>
        <v>3.6708732425834167</v>
      </c>
      <c r="H17" s="12">
        <f t="shared" si="5"/>
        <v>2.5202329693950531</v>
      </c>
      <c r="I17" s="12">
        <f t="shared" si="6"/>
        <v>0.42594339832160105</v>
      </c>
      <c r="J17" s="12">
        <f t="shared" si="7"/>
        <v>14.737881108498708</v>
      </c>
      <c r="K17" s="12">
        <f t="shared" si="8"/>
        <v>1.2015783138742444</v>
      </c>
      <c r="L17" s="12">
        <f t="shared" si="9"/>
        <v>37.828097887885285</v>
      </c>
      <c r="M17" s="12">
        <f t="shared" si="10"/>
        <v>186.99518626079933</v>
      </c>
      <c r="N17" s="12">
        <f t="shared" si="11"/>
        <v>129.62322919429391</v>
      </c>
      <c r="O17" s="17">
        <f t="shared" si="12"/>
        <v>0.6858089325836193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5.746347107474058E-3</v>
      </c>
      <c r="D18" s="12">
        <f t="shared" si="1"/>
        <v>3.6287374989261281E-2</v>
      </c>
      <c r="E18" s="12">
        <f t="shared" si="2"/>
        <v>5.7861321861919311E-3</v>
      </c>
      <c r="F18" s="12">
        <f t="shared" si="3"/>
        <v>3.0942615220841498E-2</v>
      </c>
      <c r="G18" s="12">
        <f t="shared" si="4"/>
        <v>1.1587104293468726E-2</v>
      </c>
      <c r="H18" s="12">
        <f t="shared" si="5"/>
        <v>2.1956128004561284E-2</v>
      </c>
      <c r="I18" s="12">
        <f t="shared" si="6"/>
        <v>4.7777353073236627E-2</v>
      </c>
      <c r="J18" s="12">
        <f t="shared" si="7"/>
        <v>1.5692661586751948</v>
      </c>
      <c r="K18" s="12">
        <f t="shared" si="8"/>
        <v>0.13023438056631975</v>
      </c>
      <c r="L18" s="12">
        <f t="shared" si="9"/>
        <v>36.783070702943604</v>
      </c>
      <c r="M18" s="12">
        <f t="shared" si="10"/>
        <v>75.879974829880524</v>
      </c>
      <c r="N18" s="12">
        <f t="shared" si="11"/>
        <v>60.842704011827863</v>
      </c>
      <c r="O18" s="17">
        <f t="shared" si="12"/>
        <v>0.17733321248822387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3.527871196834962E-2</v>
      </c>
      <c r="D21" s="12">
        <f t="shared" si="1"/>
        <v>0</v>
      </c>
      <c r="E21" s="12">
        <f t="shared" si="2"/>
        <v>3.5232755219999218E-2</v>
      </c>
      <c r="F21" s="12">
        <f t="shared" si="3"/>
        <v>8.9356277175393656E-2</v>
      </c>
      <c r="G21" s="12">
        <f t="shared" si="4"/>
        <v>0</v>
      </c>
      <c r="H21" s="12">
        <f t="shared" si="5"/>
        <v>4.7869434201103747E-2</v>
      </c>
      <c r="I21" s="12">
        <f t="shared" si="6"/>
        <v>0.13730040657759973</v>
      </c>
      <c r="J21" s="12">
        <f t="shared" si="7"/>
        <v>0</v>
      </c>
      <c r="K21" s="12">
        <f t="shared" si="8"/>
        <v>0.12985941630655962</v>
      </c>
      <c r="L21" s="12">
        <f t="shared" si="9"/>
        <v>34.720522579688861</v>
      </c>
      <c r="M21" s="12">
        <f t="shared" si="10"/>
        <v>0</v>
      </c>
      <c r="N21" s="12">
        <f t="shared" si="11"/>
        <v>13.354047146034178</v>
      </c>
      <c r="O21" s="17">
        <f t="shared" si="12"/>
        <v>8.3139714799875697E-2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1.3136467057647365E-5</v>
      </c>
      <c r="D22" s="12">
        <f t="shared" si="1"/>
        <v>0</v>
      </c>
      <c r="E22" s="12">
        <f t="shared" si="2"/>
        <v>1.3119354490971934E-5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4.2973678907640414E-3</v>
      </c>
      <c r="J22" s="12">
        <f t="shared" si="7"/>
        <v>0</v>
      </c>
      <c r="K22" s="12">
        <f t="shared" si="8"/>
        <v>4.0644722026643649E-3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6.2750927836661616E-4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0.20915378905584048</v>
      </c>
      <c r="D25" s="12">
        <f t="shared" ref="D25:O25" si="13">SUM(D15:D24)</f>
        <v>3.222295734983494</v>
      </c>
      <c r="E25" s="12">
        <f t="shared" si="13"/>
        <v>0.21307893820179785</v>
      </c>
      <c r="F25" s="12">
        <f t="shared" si="13"/>
        <v>1.6433102916947064</v>
      </c>
      <c r="G25" s="12">
        <f t="shared" si="13"/>
        <v>3.6824603468768853</v>
      </c>
      <c r="H25" s="12">
        <f t="shared" si="13"/>
        <v>2.5900585316007185</v>
      </c>
      <c r="I25" s="12">
        <f t="shared" si="13"/>
        <v>0.61531852586320146</v>
      </c>
      <c r="J25" s="12">
        <f t="shared" si="13"/>
        <v>16.307147267173903</v>
      </c>
      <c r="K25" s="12">
        <f t="shared" si="13"/>
        <v>1.4657365829497881</v>
      </c>
      <c r="L25" s="12">
        <f t="shared" si="13"/>
        <v>109.33169117051776</v>
      </c>
      <c r="M25" s="12">
        <f t="shared" si="13"/>
        <v>262.87516109067985</v>
      </c>
      <c r="N25" s="12">
        <f t="shared" si="13"/>
        <v>203.81998035215597</v>
      </c>
      <c r="O25" s="12">
        <f t="shared" si="13"/>
        <v>0.9469093691500855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0.35735775149123</v>
      </c>
      <c r="D29" s="12">
        <f>(SUMIFS(MESKENOG2,KAYNAK,A29,SEBEP,B29,SÜRE,"Uzun",BİLDİRİM,"Bildirimli",İL,$B$10,İLÇE,$B$11)/VLOOKUP($B$11,ABONE2,4,FALSE))</f>
        <v>6.0214331805053947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0.36473620933749268</v>
      </c>
      <c r="F29" s="12">
        <f>(SUMIFS(TARIMSALAG2,KAYNAK,A29,SEBEP,B29,SÜRE,"Uzun",BİLDİRİM,"Bildirimli",İL,$B$10,İLÇE,$B$11)/VLOOKUP($B$11,ABONE2,6,FALSE))</f>
        <v>3.8314963451251716</v>
      </c>
      <c r="G29" s="12">
        <f>(SUMIFS(TARIMSALOG2,KAYNAK,A29,SEBEP,B29,SÜRE,"Uzun",BİLDİRİM,"Bildirimli",İL,$B$10,İLÇE,$B$11)/VLOOKUP($B$11,ABONE2,7,FALSE))</f>
        <v>19.522439707016567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11.116577191717605</v>
      </c>
      <c r="I29" s="12">
        <f>(SUMIFS(TICARETHANEAG2,KAYNAK,A29,SEBEP,B29,SÜRE,"Uzun",BİLDİRİM,"Bildirimli",İL,$B$10,İLÇE,$B$11)/VLOOKUP($B$11,ABONE2,9,FALSE))</f>
        <v>0.7708008069157497</v>
      </c>
      <c r="J29" s="12">
        <f>(SUMIFS(TICARETHANEOG2,KAYNAK,A29,SEBEP,B29,SÜRE,"Uzun",BİLDİRİM,"Bildirimli",İL,$B$10,İLÇE,$B$11)/VLOOKUP($B$11,ABONE2,10,FALSE))</f>
        <v>17.080345074729863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1.6546959332809659</v>
      </c>
      <c r="L29" s="12">
        <f>(SUMIFS(SANAYIAG2,KAYNAK,A29,SEBEP,B29,SÜRE,"Uzun",BİLDİRİM,"Bildirimli",İL,$B$10,İLÇE,$B$11)/VLOOKUP($B$11,ABONE2,12,FALSE))</f>
        <v>56.014265924121467</v>
      </c>
      <c r="M29" s="12">
        <f>(SUMIFS(SANAYIOG2,KAYNAK,A29,SEBEP,B29,SÜRE,"Uzun",BİLDİRİM,"Bildirimli",İL,$B$10,İLÇE,$B$11)/VLOOKUP($B$11,ABONE2,13,FALSE))</f>
        <v>196.6104158464357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142.53497356862255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1.0687342140429243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3.4079691848248037E-2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3.4035297035207968E-2</v>
      </c>
      <c r="F31" s="12">
        <f>(SUMIFS(TARIMSALAG2,KAYNAK,A31,SEBEP,B31,SÜRE,"Uzun",BİLDİRİM,"Bildirimli",İL,$B$10,İLÇE,$B$11)/VLOOKUP($B$11,ABONE2,6,FALSE))</f>
        <v>0.3285793172140683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0.1760246342218223</v>
      </c>
      <c r="I31" s="12">
        <f>(SUMIFS(TICARETHANEAG2,KAYNAK,A31,SEBEP,B31,SÜRE,"Uzun",BİLDİRİM,"Bildirimli",İL,$B$10,İLÇE,$B$11)/VLOOKUP($B$11,ABONE2,9,FALSE))</f>
        <v>5.7958295256065176E-2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5.4817247666503172E-2</v>
      </c>
      <c r="L31" s="12">
        <f>(SUMIFS(SANAYIAG2,KAYNAK,A31,SEBEP,B31,SÜRE,"Uzun",BİLDİRİM,"Bildirimli",İL,$B$10,İLÇE,$B$11)/VLOOKUP($B$11,ABONE2,12,FALSE))</f>
        <v>2.6663774251885126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1.0255297789186588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4.1680635918493483E-2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0.39143744333947805</v>
      </c>
      <c r="D33" s="12">
        <f t="shared" ref="D33:O33" si="14">SUM(D28:D32)</f>
        <v>6.0214331805053947</v>
      </c>
      <c r="E33" s="12">
        <f t="shared" si="14"/>
        <v>0.39877150637270065</v>
      </c>
      <c r="F33" s="12">
        <f t="shared" si="14"/>
        <v>4.1600756623392403</v>
      </c>
      <c r="G33" s="12">
        <f t="shared" si="14"/>
        <v>19.522439707016567</v>
      </c>
      <c r="H33" s="12">
        <f t="shared" si="14"/>
        <v>11.292601825939427</v>
      </c>
      <c r="I33" s="12">
        <f t="shared" si="14"/>
        <v>0.82875910217181492</v>
      </c>
      <c r="J33" s="12">
        <f t="shared" si="14"/>
        <v>17.080345074729863</v>
      </c>
      <c r="K33" s="12">
        <f t="shared" si="14"/>
        <v>1.7095131809474691</v>
      </c>
      <c r="L33" s="12">
        <f t="shared" si="14"/>
        <v>58.680643349309982</v>
      </c>
      <c r="M33" s="12">
        <f t="shared" si="14"/>
        <v>196.6104158464357</v>
      </c>
      <c r="N33" s="12">
        <f t="shared" si="14"/>
        <v>143.56050334754121</v>
      </c>
      <c r="O33" s="12">
        <f t="shared" si="14"/>
        <v>1.1104148499614179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124964</v>
      </c>
      <c r="D37" s="16">
        <f>VLOOKUP($B$11,ABONE2,4,FALSE)</f>
        <v>163</v>
      </c>
      <c r="E37" s="16">
        <f>VLOOKUP($B$11,ABONE2,5,FALSE)</f>
        <v>125127</v>
      </c>
      <c r="F37" s="16">
        <f>VLOOKUP($B$11,ABONE2,6,FALSE)</f>
        <v>1140</v>
      </c>
      <c r="G37" s="16">
        <f>VLOOKUP($B$11,ABONE2,7,FALSE)</f>
        <v>988</v>
      </c>
      <c r="H37" s="16">
        <f>VLOOKUP($B$11,ABONE2,8,FALSE)</f>
        <v>2128</v>
      </c>
      <c r="I37" s="16">
        <f>VLOOKUP($B$11,ABONE2,9,FALSE)</f>
        <v>21588</v>
      </c>
      <c r="J37" s="16">
        <f>VLOOKUP($B$11,ABONE2,10,FALSE)</f>
        <v>1237</v>
      </c>
      <c r="K37" s="16">
        <f>VLOOKUP($B$11,ABONE2,11,FALSE)</f>
        <v>22825</v>
      </c>
      <c r="L37" s="21">
        <f>VLOOKUP($B$11,ABONE2,12,FALSE)</f>
        <v>145</v>
      </c>
      <c r="M37" s="21">
        <f>VLOOKUP($B$11,ABONE2,13,FALSE)</f>
        <v>232</v>
      </c>
      <c r="N37" s="21">
        <f>VLOOKUP($B$11,ABONE2,14,FALSE)</f>
        <v>377</v>
      </c>
      <c r="O37" s="21">
        <f>VLOOKUP($B$11,ABONE2,15,FALSE)</f>
        <v>150457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22516.327798790117</v>
      </c>
      <c r="D38" s="16">
        <f>VLOOKUP($B$11,TUKETIM,4,FALSE)</f>
        <v>4111.1043439670675</v>
      </c>
      <c r="E38" s="16">
        <f>VLOOKUP($B$11,TUKETIM,5,FALSE)</f>
        <v>26627.432142757185</v>
      </c>
      <c r="F38" s="16">
        <f>VLOOKUP($B$11,TUKETIM,6,FALSE)</f>
        <v>395.67781688302546</v>
      </c>
      <c r="G38" s="16">
        <f>VLOOKUP($B$11,TUKETIM,7,FALSE)</f>
        <v>940.6932842360925</v>
      </c>
      <c r="H38" s="16">
        <f>VLOOKUP($B$11,TUKETIM,8,FALSE)</f>
        <v>1336.3711011191181</v>
      </c>
      <c r="I38" s="16">
        <f>VLOOKUP($B$11,TUKETIM,9,FALSE)</f>
        <v>10414.386973009063</v>
      </c>
      <c r="J38" s="16">
        <f>VLOOKUP($B$11,TUKETIM,10,FALSE)</f>
        <v>16843.607821681773</v>
      </c>
      <c r="K38" s="16">
        <f>VLOOKUP($B$11,TUKETIM,11,FALSE)</f>
        <v>27257.994794690836</v>
      </c>
      <c r="L38" s="21">
        <f>VLOOKUP($B$11,TUKETIM,12,FALSE)</f>
        <v>1952.1065114354708</v>
      </c>
      <c r="M38" s="21">
        <f>VLOOKUP($B$11,TUKETIM,13,FALSE)</f>
        <v>25938.125121560843</v>
      </c>
      <c r="N38" s="21">
        <f>VLOOKUP($B$11,TUKETIM,14,FALSE)</f>
        <v>27890.231632996314</v>
      </c>
      <c r="O38" s="21">
        <f>VLOOKUP($B$11,TUKETIM,15,FALSE)</f>
        <v>83112.029671563447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709585.573000059</v>
      </c>
      <c r="D39" s="16">
        <f>VLOOKUP($B$11,ANLASMA,4,FALSE)</f>
        <v>7083.8980000000001</v>
      </c>
      <c r="E39" s="16">
        <f>VLOOKUP($B$11,ANLASMA,5,FALSE)</f>
        <v>716669.47100005904</v>
      </c>
      <c r="F39" s="16">
        <f>VLOOKUP($B$11,ANLASMA,6,FALSE)</f>
        <v>6206.9480000000094</v>
      </c>
      <c r="G39" s="16">
        <f>VLOOKUP($B$11,ANLASMA,7,FALSE)</f>
        <v>19102.080000000002</v>
      </c>
      <c r="H39" s="16">
        <f>VLOOKUP($B$11,ANLASMA,8,FALSE)</f>
        <v>25309.028000000013</v>
      </c>
      <c r="I39" s="16">
        <f>VLOOKUP($B$11,ANLASMA,9,FALSE)</f>
        <v>152117.01300000801</v>
      </c>
      <c r="J39" s="16">
        <f>VLOOKUP($B$11,ANLASMA,10,FALSE)</f>
        <v>224956.86299999998</v>
      </c>
      <c r="K39" s="16">
        <f>VLOOKUP($B$11,ANLASMA,11,FALSE)</f>
        <v>377073.87600000796</v>
      </c>
      <c r="L39" s="21">
        <f>VLOOKUP($B$11,ANLASMA,12,FALSE)</f>
        <v>7658.2719999999999</v>
      </c>
      <c r="M39" s="21">
        <f>VLOOKUP($B$11,ANLASMA,13,FALSE)</f>
        <v>189482.448</v>
      </c>
      <c r="N39" s="21">
        <f>VLOOKUP($B$11,ANLASMA,14,FALSE)</f>
        <v>197140.72</v>
      </c>
      <c r="O39" s="21">
        <f>VLOOKUP($B$11,ANLASMA,15,FALSE)</f>
        <v>1316193.095000067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E5DDEEEB-7EE1-4380-ADBD-E148666C5BB6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ayfa65"/>
  <dimension ref="A1:O52"/>
  <sheetViews>
    <sheetView zoomScale="85" zoomScaleNormal="85" workbookViewId="0">
      <selection activeCell="K16" sqref="K16"/>
    </sheetView>
  </sheetViews>
  <sheetFormatPr defaultColWidth="8.77734375" defaultRowHeight="14.4" x14ac:dyDescent="0.3"/>
  <cols>
    <col min="1" max="1" width="27.6640625" bestFit="1" customWidth="1"/>
    <col min="2" max="2" width="16.109375" customWidth="1"/>
    <col min="3" max="15" width="14.44140625" customWidth="1"/>
  </cols>
  <sheetData>
    <row r="1" spans="1:15" ht="30" customHeight="1" x14ac:dyDescent="0.3">
      <c r="C1" t="s">
        <v>68</v>
      </c>
      <c r="F1" t="s">
        <v>69</v>
      </c>
      <c r="I1" t="s">
        <v>70</v>
      </c>
      <c r="L1" t="s">
        <v>71</v>
      </c>
      <c r="O1" t="s">
        <v>17</v>
      </c>
    </row>
    <row r="2" spans="1:15" ht="15" customHeight="1" x14ac:dyDescent="0.3">
      <c r="C2" t="s">
        <v>20</v>
      </c>
      <c r="D2" t="s">
        <v>131</v>
      </c>
      <c r="E2" t="s">
        <v>25</v>
      </c>
      <c r="F2" t="s">
        <v>20</v>
      </c>
      <c r="G2" t="s">
        <v>131</v>
      </c>
      <c r="H2" t="s">
        <v>25</v>
      </c>
      <c r="I2" t="s">
        <v>1</v>
      </c>
      <c r="J2" t="s">
        <v>2</v>
      </c>
      <c r="K2" t="s">
        <v>25</v>
      </c>
      <c r="L2" t="s">
        <v>1</v>
      </c>
      <c r="M2" t="s">
        <v>2</v>
      </c>
      <c r="N2" t="s">
        <v>25</v>
      </c>
    </row>
    <row r="3" spans="1:15" x14ac:dyDescent="0.3">
      <c r="A3" t="s">
        <v>21</v>
      </c>
      <c r="B3" t="s">
        <v>21</v>
      </c>
      <c r="C3" s="25">
        <v>3005615</v>
      </c>
      <c r="D3" s="25">
        <v>3243</v>
      </c>
      <c r="E3" s="25">
        <v>3008858</v>
      </c>
      <c r="F3" s="25">
        <v>82869</v>
      </c>
      <c r="G3" s="25">
        <v>22622</v>
      </c>
      <c r="H3" s="25">
        <v>105491</v>
      </c>
      <c r="I3" s="25">
        <v>588725</v>
      </c>
      <c r="J3" s="25">
        <v>16097</v>
      </c>
      <c r="K3" s="25">
        <v>604822</v>
      </c>
      <c r="L3" s="25">
        <v>2349</v>
      </c>
      <c r="M3" s="25">
        <v>2337</v>
      </c>
      <c r="N3" s="25">
        <v>4686</v>
      </c>
      <c r="O3" s="25">
        <v>3723857</v>
      </c>
    </row>
    <row r="4" spans="1:15" x14ac:dyDescent="0.3">
      <c r="A4" t="s">
        <v>80</v>
      </c>
      <c r="B4" t="s">
        <v>22</v>
      </c>
      <c r="C4" s="25">
        <v>2278605</v>
      </c>
      <c r="D4" s="25">
        <v>1892</v>
      </c>
      <c r="E4" s="25">
        <v>2280497</v>
      </c>
      <c r="F4" s="25">
        <v>48394</v>
      </c>
      <c r="G4" s="25">
        <v>6831</v>
      </c>
      <c r="H4" s="25">
        <v>55225</v>
      </c>
      <c r="I4" s="25">
        <v>452348</v>
      </c>
      <c r="J4" s="25">
        <v>10472</v>
      </c>
      <c r="K4" s="25">
        <v>462820</v>
      </c>
      <c r="L4" s="25">
        <v>1845</v>
      </c>
      <c r="M4" s="25">
        <v>1609</v>
      </c>
      <c r="N4" s="25">
        <v>3454</v>
      </c>
      <c r="O4" s="25">
        <v>2801996</v>
      </c>
    </row>
    <row r="5" spans="1:15" x14ac:dyDescent="0.3">
      <c r="A5" t="s">
        <v>81</v>
      </c>
      <c r="B5" t="s">
        <v>23</v>
      </c>
      <c r="C5" s="25">
        <v>727010</v>
      </c>
      <c r="D5" s="25">
        <v>1351</v>
      </c>
      <c r="E5" s="25">
        <v>728361</v>
      </c>
      <c r="F5" s="25">
        <v>34475</v>
      </c>
      <c r="G5" s="25">
        <v>15791</v>
      </c>
      <c r="H5" s="25">
        <v>50266</v>
      </c>
      <c r="I5" s="25">
        <v>136377</v>
      </c>
      <c r="J5" s="25">
        <v>5625</v>
      </c>
      <c r="K5" s="25">
        <v>142002</v>
      </c>
      <c r="L5" s="25">
        <v>504</v>
      </c>
      <c r="M5" s="25">
        <v>728</v>
      </c>
      <c r="N5" s="25">
        <v>1232</v>
      </c>
      <c r="O5" s="25">
        <v>921861</v>
      </c>
    </row>
    <row r="6" spans="1:15" x14ac:dyDescent="0.3">
      <c r="A6" t="s">
        <v>95</v>
      </c>
      <c r="B6" t="s">
        <v>80</v>
      </c>
      <c r="C6" s="25">
        <v>44057</v>
      </c>
      <c r="D6" s="25">
        <v>55</v>
      </c>
      <c r="E6" s="25">
        <v>44112</v>
      </c>
      <c r="F6" s="25">
        <v>216</v>
      </c>
      <c r="G6" s="25">
        <v>101</v>
      </c>
      <c r="H6" s="25">
        <v>317</v>
      </c>
      <c r="I6" s="25">
        <v>8319</v>
      </c>
      <c r="J6" s="25">
        <v>507</v>
      </c>
      <c r="K6" s="25">
        <v>8826</v>
      </c>
      <c r="L6" s="25">
        <v>10</v>
      </c>
      <c r="M6" s="25">
        <v>67</v>
      </c>
      <c r="N6" s="25">
        <v>77</v>
      </c>
      <c r="O6" s="25">
        <v>53332</v>
      </c>
    </row>
    <row r="7" spans="1:15" x14ac:dyDescent="0.3">
      <c r="A7" t="s">
        <v>111</v>
      </c>
      <c r="B7" t="s">
        <v>80</v>
      </c>
      <c r="C7" s="25">
        <v>37627</v>
      </c>
      <c r="D7" s="25">
        <v>1</v>
      </c>
      <c r="E7" s="25">
        <v>37628</v>
      </c>
      <c r="F7" s="25">
        <v>230</v>
      </c>
      <c r="G7" s="25">
        <v>0</v>
      </c>
      <c r="H7" s="25">
        <v>230</v>
      </c>
      <c r="I7" s="25">
        <v>4901</v>
      </c>
      <c r="J7" s="25">
        <v>43</v>
      </c>
      <c r="K7" s="25">
        <v>4944</v>
      </c>
      <c r="L7" s="25">
        <v>16</v>
      </c>
      <c r="M7" s="25">
        <v>6</v>
      </c>
      <c r="N7" s="25">
        <v>22</v>
      </c>
      <c r="O7" s="25">
        <v>42824</v>
      </c>
    </row>
    <row r="8" spans="1:15" x14ac:dyDescent="0.3">
      <c r="A8" t="s">
        <v>98</v>
      </c>
      <c r="B8" t="s">
        <v>80</v>
      </c>
      <c r="C8" s="25">
        <v>19956</v>
      </c>
      <c r="D8" s="25">
        <v>14</v>
      </c>
      <c r="E8" s="25">
        <v>19970</v>
      </c>
      <c r="F8" s="25">
        <v>4277</v>
      </c>
      <c r="G8" s="25">
        <v>292</v>
      </c>
      <c r="H8" s="25">
        <v>4569</v>
      </c>
      <c r="I8" s="25">
        <v>6298</v>
      </c>
      <c r="J8" s="25">
        <v>213</v>
      </c>
      <c r="K8" s="25">
        <v>6511</v>
      </c>
      <c r="L8" s="25">
        <v>1</v>
      </c>
      <c r="M8" s="25">
        <v>16</v>
      </c>
      <c r="N8" s="25">
        <v>17</v>
      </c>
      <c r="O8" s="25">
        <v>31067</v>
      </c>
    </row>
    <row r="9" spans="1:15" x14ac:dyDescent="0.3">
      <c r="A9" t="s">
        <v>110</v>
      </c>
      <c r="B9" t="s">
        <v>80</v>
      </c>
      <c r="C9" s="25">
        <v>133949</v>
      </c>
      <c r="D9" s="25">
        <v>7</v>
      </c>
      <c r="E9" s="25">
        <v>133956</v>
      </c>
      <c r="F9" s="25">
        <v>13</v>
      </c>
      <c r="G9" s="25">
        <v>3</v>
      </c>
      <c r="H9" s="25">
        <v>16</v>
      </c>
      <c r="I9" s="25">
        <v>16792</v>
      </c>
      <c r="J9" s="25">
        <v>65</v>
      </c>
      <c r="K9" s="25">
        <v>16857</v>
      </c>
      <c r="L9" s="25">
        <v>27</v>
      </c>
      <c r="M9" s="25">
        <v>5</v>
      </c>
      <c r="N9" s="25">
        <v>32</v>
      </c>
      <c r="O9" s="25">
        <v>150861</v>
      </c>
    </row>
    <row r="10" spans="1:15" x14ac:dyDescent="0.3">
      <c r="A10" t="s">
        <v>94</v>
      </c>
      <c r="B10" t="s">
        <v>80</v>
      </c>
      <c r="C10" s="25">
        <v>57420</v>
      </c>
      <c r="D10" s="25">
        <v>25</v>
      </c>
      <c r="E10" s="25">
        <v>57445</v>
      </c>
      <c r="F10" s="25">
        <v>3359</v>
      </c>
      <c r="G10" s="25">
        <v>655</v>
      </c>
      <c r="H10" s="25">
        <v>4014</v>
      </c>
      <c r="I10" s="25">
        <v>11612</v>
      </c>
      <c r="J10" s="25">
        <v>434</v>
      </c>
      <c r="K10" s="25">
        <v>12046</v>
      </c>
      <c r="L10" s="25">
        <v>16</v>
      </c>
      <c r="M10" s="25">
        <v>75</v>
      </c>
      <c r="N10" s="25">
        <v>91</v>
      </c>
      <c r="O10" s="25">
        <v>73596</v>
      </c>
    </row>
    <row r="11" spans="1:15" x14ac:dyDescent="0.3">
      <c r="A11" t="s">
        <v>109</v>
      </c>
      <c r="B11" t="s">
        <v>80</v>
      </c>
      <c r="C11" s="25">
        <v>7455</v>
      </c>
      <c r="D11" s="25">
        <v>2</v>
      </c>
      <c r="E11" s="25">
        <v>7457</v>
      </c>
      <c r="F11" s="25">
        <v>1100</v>
      </c>
      <c r="G11" s="25">
        <v>6</v>
      </c>
      <c r="H11" s="25">
        <v>1106</v>
      </c>
      <c r="I11" s="25">
        <v>1979</v>
      </c>
      <c r="J11" s="25">
        <v>39</v>
      </c>
      <c r="K11" s="25">
        <v>2018</v>
      </c>
      <c r="L11" s="25">
        <v>3</v>
      </c>
      <c r="M11" s="25">
        <v>7</v>
      </c>
      <c r="N11" s="25">
        <v>10</v>
      </c>
      <c r="O11" s="25">
        <v>10591</v>
      </c>
    </row>
    <row r="12" spans="1:15" x14ac:dyDescent="0.3">
      <c r="A12" t="s">
        <v>83</v>
      </c>
      <c r="B12" t="s">
        <v>80</v>
      </c>
      <c r="C12" s="25">
        <v>211681</v>
      </c>
      <c r="D12" s="25">
        <v>46</v>
      </c>
      <c r="E12" s="25">
        <v>211727</v>
      </c>
      <c r="F12" s="25">
        <v>388</v>
      </c>
      <c r="G12" s="25">
        <v>43</v>
      </c>
      <c r="H12" s="25">
        <v>431</v>
      </c>
      <c r="I12" s="25">
        <v>53853</v>
      </c>
      <c r="J12" s="25">
        <v>906</v>
      </c>
      <c r="K12" s="25">
        <v>54759</v>
      </c>
      <c r="L12" s="25">
        <v>616</v>
      </c>
      <c r="M12" s="25">
        <v>229</v>
      </c>
      <c r="N12" s="25">
        <v>845</v>
      </c>
      <c r="O12" s="25">
        <v>267762</v>
      </c>
    </row>
    <row r="13" spans="1:15" x14ac:dyDescent="0.3">
      <c r="A13" t="s">
        <v>84</v>
      </c>
      <c r="B13" t="s">
        <v>80</v>
      </c>
      <c r="C13" s="25">
        <v>247981</v>
      </c>
      <c r="D13" s="25">
        <v>52</v>
      </c>
      <c r="E13" s="25">
        <v>248033</v>
      </c>
      <c r="F13" s="25">
        <v>836</v>
      </c>
      <c r="G13" s="25">
        <v>44</v>
      </c>
      <c r="H13" s="25">
        <v>880</v>
      </c>
      <c r="I13" s="25">
        <v>36406</v>
      </c>
      <c r="J13" s="25">
        <v>223</v>
      </c>
      <c r="K13" s="25">
        <v>36629</v>
      </c>
      <c r="L13" s="25">
        <v>102</v>
      </c>
      <c r="M13" s="25">
        <v>14</v>
      </c>
      <c r="N13" s="25">
        <v>116</v>
      </c>
      <c r="O13" s="25">
        <v>285658</v>
      </c>
    </row>
    <row r="14" spans="1:15" x14ac:dyDescent="0.3">
      <c r="A14" t="s">
        <v>96</v>
      </c>
      <c r="B14" t="s">
        <v>80</v>
      </c>
      <c r="C14" s="25">
        <v>51253</v>
      </c>
      <c r="D14" s="25">
        <v>128</v>
      </c>
      <c r="E14" s="25">
        <v>51381</v>
      </c>
      <c r="F14" s="25">
        <v>862</v>
      </c>
      <c r="G14" s="25">
        <v>86</v>
      </c>
      <c r="H14" s="25">
        <v>948</v>
      </c>
      <c r="I14" s="25">
        <v>11221</v>
      </c>
      <c r="J14" s="25">
        <v>367</v>
      </c>
      <c r="K14" s="25">
        <v>11588</v>
      </c>
      <c r="L14" s="25">
        <v>10</v>
      </c>
      <c r="M14" s="25">
        <v>11</v>
      </c>
      <c r="N14" s="25">
        <v>21</v>
      </c>
      <c r="O14" s="25">
        <v>63938</v>
      </c>
    </row>
    <row r="15" spans="1:15" x14ac:dyDescent="0.3">
      <c r="A15" t="s">
        <v>88</v>
      </c>
      <c r="B15" t="s">
        <v>80</v>
      </c>
      <c r="C15" s="25">
        <v>98596</v>
      </c>
      <c r="D15" s="25">
        <v>20</v>
      </c>
      <c r="E15" s="25">
        <v>98616</v>
      </c>
      <c r="F15" s="25">
        <v>38</v>
      </c>
      <c r="G15" s="25">
        <v>1</v>
      </c>
      <c r="H15" s="25">
        <v>39</v>
      </c>
      <c r="I15" s="25">
        <v>14183</v>
      </c>
      <c r="J15" s="25">
        <v>141</v>
      </c>
      <c r="K15" s="25">
        <v>14324</v>
      </c>
      <c r="L15" s="25">
        <v>30</v>
      </c>
      <c r="M15" s="25">
        <v>16</v>
      </c>
      <c r="N15" s="25">
        <v>46</v>
      </c>
      <c r="O15" s="25">
        <v>113025</v>
      </c>
    </row>
    <row r="16" spans="1:15" x14ac:dyDescent="0.3">
      <c r="A16" t="s">
        <v>107</v>
      </c>
      <c r="B16" t="s">
        <v>80</v>
      </c>
      <c r="C16" s="25">
        <v>53169</v>
      </c>
      <c r="D16" s="25">
        <v>150</v>
      </c>
      <c r="E16" s="25">
        <v>53319</v>
      </c>
      <c r="F16" s="25">
        <v>959</v>
      </c>
      <c r="G16" s="25">
        <v>321</v>
      </c>
      <c r="H16" s="25">
        <v>1280</v>
      </c>
      <c r="I16" s="25">
        <v>8062</v>
      </c>
      <c r="J16" s="25">
        <v>278</v>
      </c>
      <c r="K16" s="25">
        <v>8340</v>
      </c>
      <c r="L16" s="25">
        <v>32</v>
      </c>
      <c r="M16" s="25">
        <v>10</v>
      </c>
      <c r="N16" s="25">
        <v>42</v>
      </c>
      <c r="O16" s="25">
        <v>62981</v>
      </c>
    </row>
    <row r="17" spans="1:15" x14ac:dyDescent="0.3">
      <c r="A17" t="s">
        <v>101</v>
      </c>
      <c r="B17" t="s">
        <v>80</v>
      </c>
      <c r="C17" s="25">
        <v>28423</v>
      </c>
      <c r="D17" s="25">
        <v>128</v>
      </c>
      <c r="E17" s="25">
        <v>28551</v>
      </c>
      <c r="F17" s="25">
        <v>350</v>
      </c>
      <c r="G17" s="25">
        <v>114</v>
      </c>
      <c r="H17" s="25">
        <v>464</v>
      </c>
      <c r="I17" s="25">
        <v>4336</v>
      </c>
      <c r="J17" s="25">
        <v>282</v>
      </c>
      <c r="K17" s="25">
        <v>4618</v>
      </c>
      <c r="L17" s="25">
        <v>2</v>
      </c>
      <c r="M17" s="25">
        <v>11</v>
      </c>
      <c r="N17" s="25">
        <v>13</v>
      </c>
      <c r="O17" s="25">
        <v>33646</v>
      </c>
    </row>
    <row r="18" spans="1:15" x14ac:dyDescent="0.3">
      <c r="A18" t="s">
        <v>87</v>
      </c>
      <c r="B18" t="s">
        <v>80</v>
      </c>
      <c r="C18" s="25">
        <v>58712</v>
      </c>
      <c r="D18" s="25">
        <v>1</v>
      </c>
      <c r="E18" s="25">
        <v>58713</v>
      </c>
      <c r="F18" s="25">
        <v>13</v>
      </c>
      <c r="G18" s="25">
        <v>1</v>
      </c>
      <c r="H18" s="25">
        <v>14</v>
      </c>
      <c r="I18" s="25">
        <v>9782</v>
      </c>
      <c r="J18" s="25">
        <v>232</v>
      </c>
      <c r="K18" s="25">
        <v>10014</v>
      </c>
      <c r="L18" s="25">
        <v>115</v>
      </c>
      <c r="M18" s="25">
        <v>83</v>
      </c>
      <c r="N18" s="25">
        <v>198</v>
      </c>
      <c r="O18" s="25">
        <v>68939</v>
      </c>
    </row>
    <row r="19" spans="1:15" x14ac:dyDescent="0.3">
      <c r="A19" t="s">
        <v>89</v>
      </c>
      <c r="B19" t="s">
        <v>80</v>
      </c>
      <c r="C19" s="25">
        <v>18009</v>
      </c>
      <c r="D19" s="25">
        <v>20</v>
      </c>
      <c r="E19" s="25">
        <v>18029</v>
      </c>
      <c r="F19" s="25">
        <v>415</v>
      </c>
      <c r="G19" s="25">
        <v>8</v>
      </c>
      <c r="H19" s="25">
        <v>423</v>
      </c>
      <c r="I19" s="25">
        <v>3590</v>
      </c>
      <c r="J19" s="25">
        <v>84</v>
      </c>
      <c r="K19" s="25">
        <v>3674</v>
      </c>
      <c r="L19" s="25">
        <v>4</v>
      </c>
      <c r="M19" s="25">
        <v>9</v>
      </c>
      <c r="N19" s="25">
        <v>13</v>
      </c>
      <c r="O19" s="25">
        <v>22139</v>
      </c>
    </row>
    <row r="20" spans="1:15" x14ac:dyDescent="0.3">
      <c r="A20" t="s">
        <v>90</v>
      </c>
      <c r="B20" t="s">
        <v>80</v>
      </c>
      <c r="C20" s="25">
        <v>219696</v>
      </c>
      <c r="D20" s="25">
        <v>6</v>
      </c>
      <c r="E20" s="25">
        <v>219702</v>
      </c>
      <c r="F20" s="25">
        <v>10</v>
      </c>
      <c r="G20" s="25">
        <v>3</v>
      </c>
      <c r="H20" s="25">
        <v>13</v>
      </c>
      <c r="I20" s="25">
        <v>31333</v>
      </c>
      <c r="J20" s="25">
        <v>55</v>
      </c>
      <c r="K20" s="25">
        <v>31388</v>
      </c>
      <c r="L20" s="25">
        <v>99</v>
      </c>
      <c r="M20" s="25">
        <v>1</v>
      </c>
      <c r="N20" s="25">
        <v>100</v>
      </c>
      <c r="O20" s="25">
        <v>251203</v>
      </c>
    </row>
    <row r="21" spans="1:15" x14ac:dyDescent="0.3">
      <c r="A21" t="s">
        <v>99</v>
      </c>
      <c r="B21" t="s">
        <v>80</v>
      </c>
      <c r="C21" s="25">
        <v>14408</v>
      </c>
      <c r="D21" s="25">
        <v>48</v>
      </c>
      <c r="E21" s="25">
        <v>14456</v>
      </c>
      <c r="F21" s="25">
        <v>422</v>
      </c>
      <c r="G21" s="25">
        <v>21</v>
      </c>
      <c r="H21" s="25">
        <v>443</v>
      </c>
      <c r="I21" s="25">
        <v>2715</v>
      </c>
      <c r="J21" s="25">
        <v>138</v>
      </c>
      <c r="K21" s="25">
        <v>2853</v>
      </c>
      <c r="L21" s="25">
        <v>24</v>
      </c>
      <c r="M21" s="25">
        <v>6</v>
      </c>
      <c r="N21" s="25">
        <v>30</v>
      </c>
      <c r="O21" s="25">
        <v>17782</v>
      </c>
    </row>
    <row r="22" spans="1:15" x14ac:dyDescent="0.3">
      <c r="A22" t="s">
        <v>85</v>
      </c>
      <c r="B22" t="s">
        <v>80</v>
      </c>
      <c r="C22" s="25">
        <v>198040</v>
      </c>
      <c r="D22" s="25">
        <v>3</v>
      </c>
      <c r="E22" s="25">
        <v>198043</v>
      </c>
      <c r="F22" s="25">
        <v>55</v>
      </c>
      <c r="G22" s="25">
        <v>6</v>
      </c>
      <c r="H22" s="25">
        <v>61</v>
      </c>
      <c r="I22" s="25">
        <v>32625</v>
      </c>
      <c r="J22" s="25">
        <v>118</v>
      </c>
      <c r="K22" s="25">
        <v>32743</v>
      </c>
      <c r="L22" s="25">
        <v>27</v>
      </c>
      <c r="M22" s="25">
        <v>5</v>
      </c>
      <c r="N22" s="25">
        <v>32</v>
      </c>
      <c r="O22" s="25">
        <v>230879</v>
      </c>
    </row>
    <row r="23" spans="1:15" x14ac:dyDescent="0.3">
      <c r="A23" t="s">
        <v>104</v>
      </c>
      <c r="B23" t="s">
        <v>80</v>
      </c>
      <c r="C23" s="25">
        <v>54907</v>
      </c>
      <c r="D23" s="25">
        <v>367</v>
      </c>
      <c r="E23" s="25">
        <v>55274</v>
      </c>
      <c r="F23" s="25">
        <v>3986</v>
      </c>
      <c r="G23" s="25">
        <v>1106</v>
      </c>
      <c r="H23" s="25">
        <v>5092</v>
      </c>
      <c r="I23" s="25">
        <v>9767</v>
      </c>
      <c r="J23" s="25">
        <v>1478</v>
      </c>
      <c r="K23" s="25">
        <v>11245</v>
      </c>
      <c r="L23" s="25">
        <v>27</v>
      </c>
      <c r="M23" s="25">
        <v>194</v>
      </c>
      <c r="N23" s="25">
        <v>221</v>
      </c>
      <c r="O23" s="25">
        <v>71832</v>
      </c>
    </row>
    <row r="24" spans="1:15" x14ac:dyDescent="0.3">
      <c r="A24" t="s">
        <v>102</v>
      </c>
      <c r="B24" t="s">
        <v>80</v>
      </c>
      <c r="C24" s="25">
        <v>12740</v>
      </c>
      <c r="D24" s="25">
        <v>8</v>
      </c>
      <c r="E24" s="25">
        <v>12748</v>
      </c>
      <c r="F24" s="25">
        <v>1631</v>
      </c>
      <c r="G24" s="25">
        <v>121</v>
      </c>
      <c r="H24" s="25">
        <v>1752</v>
      </c>
      <c r="I24" s="25">
        <v>2700</v>
      </c>
      <c r="J24" s="25">
        <v>113</v>
      </c>
      <c r="K24" s="25">
        <v>2813</v>
      </c>
      <c r="L24" s="25">
        <v>4</v>
      </c>
      <c r="M24" s="25">
        <v>21</v>
      </c>
      <c r="N24" s="25">
        <v>25</v>
      </c>
      <c r="O24" s="25">
        <v>17338</v>
      </c>
    </row>
    <row r="25" spans="1:15" x14ac:dyDescent="0.3">
      <c r="A25" t="s">
        <v>108</v>
      </c>
      <c r="B25" t="s">
        <v>80</v>
      </c>
      <c r="C25" s="25">
        <v>19508</v>
      </c>
      <c r="D25" s="25">
        <v>1</v>
      </c>
      <c r="E25" s="25">
        <v>19509</v>
      </c>
      <c r="F25" s="25">
        <v>3877</v>
      </c>
      <c r="G25" s="25">
        <v>27</v>
      </c>
      <c r="H25" s="25">
        <v>3904</v>
      </c>
      <c r="I25" s="25">
        <v>4494</v>
      </c>
      <c r="J25" s="25">
        <v>122</v>
      </c>
      <c r="K25" s="25">
        <v>4616</v>
      </c>
      <c r="L25" s="25">
        <v>2</v>
      </c>
      <c r="M25" s="25">
        <v>8</v>
      </c>
      <c r="N25" s="25">
        <v>10</v>
      </c>
      <c r="O25" s="25">
        <v>28039</v>
      </c>
    </row>
    <row r="26" spans="1:15" x14ac:dyDescent="0.3">
      <c r="A26" t="s">
        <v>82</v>
      </c>
      <c r="B26" t="s">
        <v>80</v>
      </c>
      <c r="C26" s="25">
        <v>185557</v>
      </c>
      <c r="D26" s="25">
        <v>27</v>
      </c>
      <c r="E26" s="25">
        <v>185584</v>
      </c>
      <c r="F26" s="25">
        <v>5</v>
      </c>
      <c r="G26" s="25">
        <v>3</v>
      </c>
      <c r="H26" s="25">
        <v>8</v>
      </c>
      <c r="I26" s="25">
        <v>79915</v>
      </c>
      <c r="J26" s="25">
        <v>678</v>
      </c>
      <c r="K26" s="25">
        <v>80593</v>
      </c>
      <c r="L26" s="25">
        <v>186</v>
      </c>
      <c r="M26" s="25">
        <v>39</v>
      </c>
      <c r="N26" s="25">
        <v>225</v>
      </c>
      <c r="O26" s="25">
        <v>266410</v>
      </c>
    </row>
    <row r="27" spans="1:15" x14ac:dyDescent="0.3">
      <c r="A27" t="s">
        <v>100</v>
      </c>
      <c r="B27" t="s">
        <v>80</v>
      </c>
      <c r="C27" s="25">
        <v>63844</v>
      </c>
      <c r="D27" s="25">
        <v>123</v>
      </c>
      <c r="E27" s="25">
        <v>63967</v>
      </c>
      <c r="F27" s="25">
        <v>3735</v>
      </c>
      <c r="G27" s="25">
        <v>557</v>
      </c>
      <c r="H27" s="25">
        <v>4292</v>
      </c>
      <c r="I27" s="25">
        <v>13026</v>
      </c>
      <c r="J27" s="25">
        <v>578</v>
      </c>
      <c r="K27" s="25">
        <v>13604</v>
      </c>
      <c r="L27" s="25">
        <v>195</v>
      </c>
      <c r="M27" s="25">
        <v>82</v>
      </c>
      <c r="N27" s="25">
        <v>277</v>
      </c>
      <c r="O27" s="25">
        <v>82140</v>
      </c>
    </row>
    <row r="28" spans="1:15" x14ac:dyDescent="0.3">
      <c r="A28" t="s">
        <v>105</v>
      </c>
      <c r="B28" t="s">
        <v>80</v>
      </c>
      <c r="C28" s="25">
        <v>88321</v>
      </c>
      <c r="D28" s="25">
        <v>150</v>
      </c>
      <c r="E28" s="25">
        <v>88471</v>
      </c>
      <c r="F28" s="25">
        <v>1952</v>
      </c>
      <c r="G28" s="25">
        <v>162</v>
      </c>
      <c r="H28" s="25">
        <v>2114</v>
      </c>
      <c r="I28" s="25">
        <v>12672</v>
      </c>
      <c r="J28" s="25">
        <v>670</v>
      </c>
      <c r="K28" s="25">
        <v>13342</v>
      </c>
      <c r="L28" s="25">
        <v>112</v>
      </c>
      <c r="M28" s="25">
        <v>129</v>
      </c>
      <c r="N28" s="25">
        <v>241</v>
      </c>
      <c r="O28" s="25">
        <v>104168</v>
      </c>
    </row>
    <row r="29" spans="1:15" x14ac:dyDescent="0.3">
      <c r="A29" t="s">
        <v>86</v>
      </c>
      <c r="B29" t="s">
        <v>80</v>
      </c>
      <c r="C29" s="25">
        <v>32925</v>
      </c>
      <c r="D29" s="25">
        <v>5</v>
      </c>
      <c r="E29" s="25">
        <v>32930</v>
      </c>
      <c r="F29" s="25">
        <v>383</v>
      </c>
      <c r="G29" s="25">
        <v>0</v>
      </c>
      <c r="H29" s="25">
        <v>383</v>
      </c>
      <c r="I29" s="25">
        <v>7126</v>
      </c>
      <c r="J29" s="25">
        <v>68</v>
      </c>
      <c r="K29" s="25">
        <v>7194</v>
      </c>
      <c r="L29" s="25">
        <v>6</v>
      </c>
      <c r="M29" s="25">
        <v>1</v>
      </c>
      <c r="N29" s="25">
        <v>7</v>
      </c>
      <c r="O29" s="25">
        <v>40514</v>
      </c>
    </row>
    <row r="30" spans="1:15" x14ac:dyDescent="0.3">
      <c r="A30" t="s">
        <v>93</v>
      </c>
      <c r="B30" t="s">
        <v>80</v>
      </c>
      <c r="C30" s="25">
        <v>73567</v>
      </c>
      <c r="D30" s="25">
        <v>37</v>
      </c>
      <c r="E30" s="25">
        <v>73604</v>
      </c>
      <c r="F30" s="25">
        <v>7676</v>
      </c>
      <c r="G30" s="25">
        <v>1001</v>
      </c>
      <c r="H30" s="25">
        <v>8677</v>
      </c>
      <c r="I30" s="25">
        <v>16981</v>
      </c>
      <c r="J30" s="25">
        <v>447</v>
      </c>
      <c r="K30" s="25">
        <v>17428</v>
      </c>
      <c r="L30" s="25">
        <v>42</v>
      </c>
      <c r="M30" s="25">
        <v>42</v>
      </c>
      <c r="N30" s="25">
        <v>84</v>
      </c>
      <c r="O30" s="25">
        <v>99793</v>
      </c>
    </row>
    <row r="31" spans="1:15" x14ac:dyDescent="0.3">
      <c r="A31" t="s">
        <v>92</v>
      </c>
      <c r="B31" t="s">
        <v>80</v>
      </c>
      <c r="C31" s="25">
        <v>47359</v>
      </c>
      <c r="D31" s="25">
        <v>65</v>
      </c>
      <c r="E31" s="25">
        <v>47424</v>
      </c>
      <c r="F31" s="25">
        <v>1959</v>
      </c>
      <c r="G31" s="25">
        <v>44</v>
      </c>
      <c r="H31" s="25">
        <v>2003</v>
      </c>
      <c r="I31" s="25">
        <v>6588</v>
      </c>
      <c r="J31" s="25">
        <v>205</v>
      </c>
      <c r="K31" s="25">
        <v>6793</v>
      </c>
      <c r="L31" s="25">
        <v>16</v>
      </c>
      <c r="M31" s="25">
        <v>13</v>
      </c>
      <c r="N31" s="25">
        <v>29</v>
      </c>
      <c r="O31" s="25">
        <v>56249</v>
      </c>
    </row>
    <row r="32" spans="1:15" x14ac:dyDescent="0.3">
      <c r="A32" t="s">
        <v>91</v>
      </c>
      <c r="B32" t="s">
        <v>80</v>
      </c>
      <c r="C32" s="25">
        <v>20229</v>
      </c>
      <c r="D32" s="25">
        <v>99</v>
      </c>
      <c r="E32" s="25">
        <v>20328</v>
      </c>
      <c r="F32" s="25">
        <v>922</v>
      </c>
      <c r="G32" s="25">
        <v>257</v>
      </c>
      <c r="H32" s="25">
        <v>1179</v>
      </c>
      <c r="I32" s="25">
        <v>4608</v>
      </c>
      <c r="J32" s="25">
        <v>234</v>
      </c>
      <c r="K32" s="25">
        <v>4842</v>
      </c>
      <c r="L32" s="25">
        <v>8</v>
      </c>
      <c r="M32" s="25">
        <v>10</v>
      </c>
      <c r="N32" s="25">
        <v>18</v>
      </c>
      <c r="O32" s="25">
        <v>26367</v>
      </c>
    </row>
    <row r="33" spans="1:15" x14ac:dyDescent="0.3">
      <c r="A33" t="s">
        <v>106</v>
      </c>
      <c r="B33" t="s">
        <v>80</v>
      </c>
      <c r="C33" s="25">
        <v>45520</v>
      </c>
      <c r="D33" s="25">
        <v>46</v>
      </c>
      <c r="E33" s="25">
        <v>45566</v>
      </c>
      <c r="F33" s="25">
        <v>3506</v>
      </c>
      <c r="G33" s="25">
        <v>917</v>
      </c>
      <c r="H33" s="25">
        <v>4423</v>
      </c>
      <c r="I33" s="25">
        <v>9437</v>
      </c>
      <c r="J33" s="25">
        <v>413</v>
      </c>
      <c r="K33" s="25">
        <v>9850</v>
      </c>
      <c r="L33" s="25">
        <v>15</v>
      </c>
      <c r="M33" s="25">
        <v>29</v>
      </c>
      <c r="N33" s="25">
        <v>44</v>
      </c>
      <c r="O33" s="25">
        <v>59883</v>
      </c>
    </row>
    <row r="34" spans="1:15" x14ac:dyDescent="0.3">
      <c r="A34" t="s">
        <v>103</v>
      </c>
      <c r="B34" t="s">
        <v>80</v>
      </c>
      <c r="C34" s="25">
        <v>90278</v>
      </c>
      <c r="D34" s="25">
        <v>70</v>
      </c>
      <c r="E34" s="25">
        <v>90348</v>
      </c>
      <c r="F34" s="25">
        <v>2433</v>
      </c>
      <c r="G34" s="25">
        <v>836</v>
      </c>
      <c r="H34" s="25">
        <v>3269</v>
      </c>
      <c r="I34" s="25">
        <v>18285</v>
      </c>
      <c r="J34" s="25">
        <v>1013</v>
      </c>
      <c r="K34" s="25">
        <v>19298</v>
      </c>
      <c r="L34" s="25">
        <v>88</v>
      </c>
      <c r="M34" s="25">
        <v>454</v>
      </c>
      <c r="N34" s="25">
        <v>542</v>
      </c>
      <c r="O34" s="25">
        <v>113457</v>
      </c>
    </row>
    <row r="35" spans="1:15" x14ac:dyDescent="0.3">
      <c r="A35" t="s">
        <v>97</v>
      </c>
      <c r="B35" t="s">
        <v>80</v>
      </c>
      <c r="C35" s="25">
        <v>43418</v>
      </c>
      <c r="D35" s="25">
        <v>188</v>
      </c>
      <c r="E35" s="25">
        <v>43606</v>
      </c>
      <c r="F35" s="25">
        <v>2786</v>
      </c>
      <c r="G35" s="25">
        <v>95</v>
      </c>
      <c r="H35" s="25">
        <v>2881</v>
      </c>
      <c r="I35" s="25">
        <v>8742</v>
      </c>
      <c r="J35" s="25">
        <v>328</v>
      </c>
      <c r="K35" s="25">
        <v>9070</v>
      </c>
      <c r="L35" s="25">
        <v>10</v>
      </c>
      <c r="M35" s="25">
        <v>16</v>
      </c>
      <c r="N35" s="25">
        <v>26</v>
      </c>
      <c r="O35" s="25">
        <v>55583</v>
      </c>
    </row>
    <row r="36" spans="1:15" x14ac:dyDescent="0.3">
      <c r="A36" t="s">
        <v>124</v>
      </c>
      <c r="B36" t="s">
        <v>81</v>
      </c>
      <c r="C36" s="25">
        <v>9099</v>
      </c>
      <c r="D36" s="25">
        <v>24</v>
      </c>
      <c r="E36" s="25">
        <v>9123</v>
      </c>
      <c r="F36" s="25">
        <v>587</v>
      </c>
      <c r="G36" s="25">
        <v>640</v>
      </c>
      <c r="H36" s="25">
        <v>1227</v>
      </c>
      <c r="I36" s="25">
        <v>2046</v>
      </c>
      <c r="J36" s="25">
        <v>98</v>
      </c>
      <c r="K36" s="25">
        <v>2144</v>
      </c>
      <c r="L36" s="25">
        <v>2</v>
      </c>
      <c r="M36" s="25">
        <v>9</v>
      </c>
      <c r="N36" s="25">
        <v>11</v>
      </c>
      <c r="O36" s="25">
        <v>12505</v>
      </c>
    </row>
    <row r="37" spans="1:15" x14ac:dyDescent="0.3">
      <c r="A37" t="s">
        <v>112</v>
      </c>
      <c r="B37" t="s">
        <v>81</v>
      </c>
      <c r="C37" s="25">
        <v>98052</v>
      </c>
      <c r="D37" s="25">
        <v>105</v>
      </c>
      <c r="E37" s="25">
        <v>98157</v>
      </c>
      <c r="F37" s="25">
        <v>7624</v>
      </c>
      <c r="G37" s="25">
        <v>2434</v>
      </c>
      <c r="H37" s="25">
        <v>10058</v>
      </c>
      <c r="I37" s="25">
        <v>20241</v>
      </c>
      <c r="J37" s="25">
        <v>631</v>
      </c>
      <c r="K37" s="25">
        <v>20872</v>
      </c>
      <c r="L37" s="25">
        <v>45</v>
      </c>
      <c r="M37" s="25">
        <v>86</v>
      </c>
      <c r="N37" s="25">
        <v>131</v>
      </c>
      <c r="O37" s="25">
        <v>129218</v>
      </c>
    </row>
    <row r="38" spans="1:15" x14ac:dyDescent="0.3">
      <c r="A38" t="s">
        <v>113</v>
      </c>
      <c r="B38" t="s">
        <v>81</v>
      </c>
      <c r="C38" s="25">
        <v>48106</v>
      </c>
      <c r="D38" s="25">
        <v>80</v>
      </c>
      <c r="E38" s="25">
        <v>48186</v>
      </c>
      <c r="F38" s="25">
        <v>5225</v>
      </c>
      <c r="G38" s="25">
        <v>1242</v>
      </c>
      <c r="H38" s="25">
        <v>6467</v>
      </c>
      <c r="I38" s="25">
        <v>9158</v>
      </c>
      <c r="J38" s="25">
        <v>390</v>
      </c>
      <c r="K38" s="25">
        <v>9548</v>
      </c>
      <c r="L38" s="25">
        <v>40</v>
      </c>
      <c r="M38" s="25">
        <v>45</v>
      </c>
      <c r="N38" s="25">
        <v>85</v>
      </c>
      <c r="O38" s="25">
        <v>64286</v>
      </c>
    </row>
    <row r="39" spans="1:15" x14ac:dyDescent="0.3">
      <c r="A39" t="s">
        <v>114</v>
      </c>
      <c r="B39" t="s">
        <v>81</v>
      </c>
      <c r="C39" s="25">
        <v>21059</v>
      </c>
      <c r="D39" s="25">
        <v>32</v>
      </c>
      <c r="E39" s="25">
        <v>21091</v>
      </c>
      <c r="F39" s="25">
        <v>590</v>
      </c>
      <c r="G39" s="25">
        <v>18</v>
      </c>
      <c r="H39" s="25">
        <v>608</v>
      </c>
      <c r="I39" s="25">
        <v>3926</v>
      </c>
      <c r="J39" s="25">
        <v>103</v>
      </c>
      <c r="K39" s="25">
        <v>4029</v>
      </c>
      <c r="L39" s="25">
        <v>23</v>
      </c>
      <c r="M39" s="25">
        <v>0</v>
      </c>
      <c r="N39" s="25">
        <v>23</v>
      </c>
      <c r="O39" s="25">
        <v>25751</v>
      </c>
    </row>
    <row r="40" spans="1:15" x14ac:dyDescent="0.3">
      <c r="A40" t="s">
        <v>125</v>
      </c>
      <c r="B40" t="s">
        <v>81</v>
      </c>
      <c r="C40" s="25">
        <v>6695</v>
      </c>
      <c r="D40" s="25">
        <v>18</v>
      </c>
      <c r="E40" s="25">
        <v>6713</v>
      </c>
      <c r="F40" s="25">
        <v>1222</v>
      </c>
      <c r="G40" s="25">
        <v>507</v>
      </c>
      <c r="H40" s="25">
        <v>1729</v>
      </c>
      <c r="I40" s="25">
        <v>1579</v>
      </c>
      <c r="J40" s="25">
        <v>83</v>
      </c>
      <c r="K40" s="25">
        <v>1662</v>
      </c>
      <c r="L40" s="25">
        <v>3</v>
      </c>
      <c r="M40" s="25">
        <v>4</v>
      </c>
      <c r="N40" s="25">
        <v>7</v>
      </c>
      <c r="O40" s="25">
        <v>10111</v>
      </c>
    </row>
    <row r="41" spans="1:15" x14ac:dyDescent="0.3">
      <c r="A41" t="s">
        <v>115</v>
      </c>
      <c r="B41" t="s">
        <v>81</v>
      </c>
      <c r="C41" s="25">
        <v>19443</v>
      </c>
      <c r="D41" s="25">
        <v>38</v>
      </c>
      <c r="E41" s="25">
        <v>19481</v>
      </c>
      <c r="F41" s="25">
        <v>945</v>
      </c>
      <c r="G41" s="25">
        <v>45</v>
      </c>
      <c r="H41" s="25">
        <v>990</v>
      </c>
      <c r="I41" s="25">
        <v>3054</v>
      </c>
      <c r="J41" s="25">
        <v>100</v>
      </c>
      <c r="K41" s="25">
        <v>3154</v>
      </c>
      <c r="L41" s="25">
        <v>3</v>
      </c>
      <c r="M41" s="25">
        <v>10</v>
      </c>
      <c r="N41" s="25">
        <v>13</v>
      </c>
      <c r="O41" s="25">
        <v>23638</v>
      </c>
    </row>
    <row r="42" spans="1:15" x14ac:dyDescent="0.3">
      <c r="A42" t="s">
        <v>116</v>
      </c>
      <c r="B42" t="s">
        <v>81</v>
      </c>
      <c r="C42" s="25">
        <v>20488</v>
      </c>
      <c r="D42" s="25">
        <v>137</v>
      </c>
      <c r="E42" s="25">
        <v>20625</v>
      </c>
      <c r="F42" s="25">
        <v>1022</v>
      </c>
      <c r="G42" s="25">
        <v>1131</v>
      </c>
      <c r="H42" s="25">
        <v>2153</v>
      </c>
      <c r="I42" s="25">
        <v>4162</v>
      </c>
      <c r="J42" s="25">
        <v>193</v>
      </c>
      <c r="K42" s="25">
        <v>4355</v>
      </c>
      <c r="L42" s="25">
        <v>3</v>
      </c>
      <c r="M42" s="25">
        <v>12</v>
      </c>
      <c r="N42" s="25">
        <v>15</v>
      </c>
      <c r="O42" s="25">
        <v>27148</v>
      </c>
    </row>
    <row r="43" spans="1:15" x14ac:dyDescent="0.3">
      <c r="A43" t="s">
        <v>126</v>
      </c>
      <c r="B43" t="s">
        <v>81</v>
      </c>
      <c r="C43" s="25">
        <v>7734</v>
      </c>
      <c r="D43" s="25">
        <v>30</v>
      </c>
      <c r="E43" s="25">
        <v>7764</v>
      </c>
      <c r="F43" s="25">
        <v>1412</v>
      </c>
      <c r="G43" s="25">
        <v>176</v>
      </c>
      <c r="H43" s="25">
        <v>1588</v>
      </c>
      <c r="I43" s="25">
        <v>1522</v>
      </c>
      <c r="J43" s="25">
        <v>65</v>
      </c>
      <c r="K43" s="25">
        <v>1587</v>
      </c>
      <c r="L43" s="25">
        <v>2</v>
      </c>
      <c r="M43" s="25">
        <v>2</v>
      </c>
      <c r="N43" s="25">
        <v>4</v>
      </c>
      <c r="O43" s="25">
        <v>10943</v>
      </c>
    </row>
    <row r="44" spans="1:15" x14ac:dyDescent="0.3">
      <c r="A44" t="s">
        <v>117</v>
      </c>
      <c r="B44" t="s">
        <v>81</v>
      </c>
      <c r="C44" s="25">
        <v>22669</v>
      </c>
      <c r="D44" s="25">
        <v>109</v>
      </c>
      <c r="E44" s="25">
        <v>22778</v>
      </c>
      <c r="F44" s="25">
        <v>997</v>
      </c>
      <c r="G44" s="25">
        <v>404</v>
      </c>
      <c r="H44" s="25">
        <v>1401</v>
      </c>
      <c r="I44" s="25">
        <v>5259</v>
      </c>
      <c r="J44" s="25">
        <v>193</v>
      </c>
      <c r="K44" s="25">
        <v>5452</v>
      </c>
      <c r="L44" s="25">
        <v>33</v>
      </c>
      <c r="M44" s="25">
        <v>23</v>
      </c>
      <c r="N44" s="25">
        <v>56</v>
      </c>
      <c r="O44" s="25">
        <v>29687</v>
      </c>
    </row>
    <row r="45" spans="1:15" x14ac:dyDescent="0.3">
      <c r="A45" t="s">
        <v>118</v>
      </c>
      <c r="B45" t="s">
        <v>81</v>
      </c>
      <c r="C45" s="25">
        <v>83063</v>
      </c>
      <c r="D45" s="25">
        <v>208</v>
      </c>
      <c r="E45" s="25">
        <v>83271</v>
      </c>
      <c r="F45" s="25">
        <v>3458</v>
      </c>
      <c r="G45" s="25">
        <v>1936</v>
      </c>
      <c r="H45" s="25">
        <v>5394</v>
      </c>
      <c r="I45" s="25">
        <v>17533</v>
      </c>
      <c r="J45" s="25">
        <v>734</v>
      </c>
      <c r="K45" s="25">
        <v>18267</v>
      </c>
      <c r="L45" s="25">
        <v>53</v>
      </c>
      <c r="M45" s="25">
        <v>70</v>
      </c>
      <c r="N45" s="25">
        <v>123</v>
      </c>
      <c r="O45" s="25">
        <v>107055</v>
      </c>
    </row>
    <row r="46" spans="1:15" x14ac:dyDescent="0.3">
      <c r="A46" t="s">
        <v>119</v>
      </c>
      <c r="B46" t="s">
        <v>81</v>
      </c>
      <c r="C46" s="25">
        <v>17481</v>
      </c>
      <c r="D46" s="25">
        <v>30</v>
      </c>
      <c r="E46" s="25">
        <v>17511</v>
      </c>
      <c r="F46" s="25">
        <v>2816</v>
      </c>
      <c r="G46" s="25">
        <v>972</v>
      </c>
      <c r="H46" s="25">
        <v>3788</v>
      </c>
      <c r="I46" s="25">
        <v>2833</v>
      </c>
      <c r="J46" s="25">
        <v>104</v>
      </c>
      <c r="K46" s="25">
        <v>2937</v>
      </c>
      <c r="L46" s="25">
        <v>8</v>
      </c>
      <c r="M46" s="25">
        <v>1</v>
      </c>
      <c r="N46" s="25">
        <v>9</v>
      </c>
      <c r="O46" s="25">
        <v>24245</v>
      </c>
    </row>
    <row r="47" spans="1:15" x14ac:dyDescent="0.3">
      <c r="A47" t="s">
        <v>120</v>
      </c>
      <c r="B47" t="s">
        <v>81</v>
      </c>
      <c r="C47" s="25">
        <v>29785</v>
      </c>
      <c r="D47" s="25">
        <v>41</v>
      </c>
      <c r="E47" s="25">
        <v>29826</v>
      </c>
      <c r="F47" s="25">
        <v>1478</v>
      </c>
      <c r="G47" s="25">
        <v>1593</v>
      </c>
      <c r="H47" s="25">
        <v>3071</v>
      </c>
      <c r="I47" s="25">
        <v>6020</v>
      </c>
      <c r="J47" s="25">
        <v>340</v>
      </c>
      <c r="K47" s="25">
        <v>6360</v>
      </c>
      <c r="L47" s="25">
        <v>17</v>
      </c>
      <c r="M47" s="25">
        <v>48</v>
      </c>
      <c r="N47" s="25">
        <v>65</v>
      </c>
      <c r="O47" s="25">
        <v>39322</v>
      </c>
    </row>
    <row r="48" spans="1:15" x14ac:dyDescent="0.3">
      <c r="A48" t="s">
        <v>121</v>
      </c>
      <c r="B48" t="s">
        <v>81</v>
      </c>
      <c r="C48" s="25">
        <v>9711</v>
      </c>
      <c r="D48" s="25">
        <v>48</v>
      </c>
      <c r="E48" s="25">
        <v>9759</v>
      </c>
      <c r="F48" s="25">
        <v>756</v>
      </c>
      <c r="G48" s="25">
        <v>22</v>
      </c>
      <c r="H48" s="25">
        <v>778</v>
      </c>
      <c r="I48" s="25">
        <v>1596</v>
      </c>
      <c r="J48" s="25">
        <v>85</v>
      </c>
      <c r="K48" s="25">
        <v>1681</v>
      </c>
      <c r="L48" s="25">
        <v>3</v>
      </c>
      <c r="M48" s="25">
        <v>0</v>
      </c>
      <c r="N48" s="25">
        <v>3</v>
      </c>
      <c r="O48" s="25">
        <v>12221</v>
      </c>
    </row>
    <row r="49" spans="1:15" x14ac:dyDescent="0.3">
      <c r="A49" t="s">
        <v>122</v>
      </c>
      <c r="B49" t="s">
        <v>81</v>
      </c>
      <c r="C49" s="25">
        <v>56232</v>
      </c>
      <c r="D49" s="25">
        <v>74</v>
      </c>
      <c r="E49" s="25">
        <v>56306</v>
      </c>
      <c r="F49" s="25">
        <v>399</v>
      </c>
      <c r="G49" s="25">
        <v>307</v>
      </c>
      <c r="H49" s="25">
        <v>706</v>
      </c>
      <c r="I49" s="25">
        <v>9145</v>
      </c>
      <c r="J49" s="25">
        <v>355</v>
      </c>
      <c r="K49" s="25">
        <v>9500</v>
      </c>
      <c r="L49" s="25">
        <v>10</v>
      </c>
      <c r="M49" s="25">
        <v>45</v>
      </c>
      <c r="N49" s="25">
        <v>55</v>
      </c>
      <c r="O49" s="25">
        <v>66567</v>
      </c>
    </row>
    <row r="50" spans="1:15" x14ac:dyDescent="0.3">
      <c r="A50" t="s">
        <v>127</v>
      </c>
      <c r="B50" t="s">
        <v>81</v>
      </c>
      <c r="C50" s="25">
        <v>69130</v>
      </c>
      <c r="D50" s="25">
        <v>118</v>
      </c>
      <c r="E50" s="25">
        <v>69248</v>
      </c>
      <c r="F50" s="25">
        <v>2024</v>
      </c>
      <c r="G50" s="25">
        <v>1840</v>
      </c>
      <c r="H50" s="25">
        <v>3864</v>
      </c>
      <c r="I50" s="25">
        <v>10987</v>
      </c>
      <c r="J50" s="25">
        <v>315</v>
      </c>
      <c r="K50" s="25">
        <v>11302</v>
      </c>
      <c r="L50" s="25">
        <v>22</v>
      </c>
      <c r="M50" s="25">
        <v>45</v>
      </c>
      <c r="N50" s="25">
        <v>67</v>
      </c>
      <c r="O50" s="25">
        <v>84481</v>
      </c>
    </row>
    <row r="51" spans="1:15" x14ac:dyDescent="0.3">
      <c r="A51" t="s">
        <v>123</v>
      </c>
      <c r="B51" t="s">
        <v>81</v>
      </c>
      <c r="C51" s="25">
        <v>83299</v>
      </c>
      <c r="D51" s="25">
        <v>96</v>
      </c>
      <c r="E51" s="25">
        <v>83395</v>
      </c>
      <c r="F51" s="25">
        <v>2780</v>
      </c>
      <c r="G51" s="25">
        <v>1536</v>
      </c>
      <c r="H51" s="25">
        <v>4316</v>
      </c>
      <c r="I51" s="25">
        <v>15728</v>
      </c>
      <c r="J51" s="25">
        <v>599</v>
      </c>
      <c r="K51" s="25">
        <v>16327</v>
      </c>
      <c r="L51" s="25">
        <v>92</v>
      </c>
      <c r="M51" s="25">
        <v>96</v>
      </c>
      <c r="N51" s="25">
        <v>188</v>
      </c>
      <c r="O51" s="25">
        <v>104226</v>
      </c>
    </row>
    <row r="52" spans="1:15" x14ac:dyDescent="0.3">
      <c r="A52" t="s">
        <v>128</v>
      </c>
      <c r="B52" t="s">
        <v>81</v>
      </c>
      <c r="C52" s="25">
        <v>124964</v>
      </c>
      <c r="D52" s="25">
        <v>163</v>
      </c>
      <c r="E52" s="25">
        <v>125127</v>
      </c>
      <c r="F52" s="25">
        <v>1140</v>
      </c>
      <c r="G52" s="25">
        <v>988</v>
      </c>
      <c r="H52" s="25">
        <v>2128</v>
      </c>
      <c r="I52" s="25">
        <v>21588</v>
      </c>
      <c r="J52" s="25">
        <v>1237</v>
      </c>
      <c r="K52" s="25">
        <v>22825</v>
      </c>
      <c r="L52" s="25">
        <v>145</v>
      </c>
      <c r="M52" s="25">
        <v>232</v>
      </c>
      <c r="N52" s="25">
        <v>377</v>
      </c>
      <c r="O52" s="25">
        <v>150457</v>
      </c>
    </row>
  </sheetData>
  <pageMargins left="0.7" right="0.7" top="0.75" bottom="0.75" header="0.3" footer="0.3"/>
  <pageSetup paperSize="9" orientation="portrait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E4B19E-D29D-4BEA-94C2-24CAE32B5806}">
  <sheetPr codeName="Sayfa8"/>
  <dimension ref="A1:O52"/>
  <sheetViews>
    <sheetView topLeftCell="A12" zoomScale="55" zoomScaleNormal="55" workbookViewId="0">
      <selection activeCell="D51" sqref="D51"/>
    </sheetView>
  </sheetViews>
  <sheetFormatPr defaultColWidth="8.77734375" defaultRowHeight="14.4" x14ac:dyDescent="0.3"/>
  <cols>
    <col min="1" max="1" width="17.6640625" style="23" bestFit="1" customWidth="1"/>
    <col min="2" max="2" width="19" style="23" customWidth="1"/>
    <col min="3" max="15" width="18.44140625" style="23" customWidth="1"/>
    <col min="16" max="16384" width="8.77734375" style="23"/>
  </cols>
  <sheetData>
    <row r="1" spans="1:15" ht="15" customHeight="1" x14ac:dyDescent="0.3">
      <c r="C1" s="23" t="s">
        <v>68</v>
      </c>
      <c r="F1" s="23" t="s">
        <v>69</v>
      </c>
      <c r="I1" s="23" t="s">
        <v>70</v>
      </c>
      <c r="L1" s="23" t="s">
        <v>71</v>
      </c>
      <c r="O1" s="23" t="s">
        <v>17</v>
      </c>
    </row>
    <row r="2" spans="1:15" x14ac:dyDescent="0.3">
      <c r="C2" s="23" t="s">
        <v>20</v>
      </c>
      <c r="D2" s="23" t="s">
        <v>131</v>
      </c>
      <c r="E2" s="23" t="s">
        <v>25</v>
      </c>
      <c r="F2" s="23" t="s">
        <v>20</v>
      </c>
      <c r="G2" s="23" t="s">
        <v>131</v>
      </c>
      <c r="H2" s="23" t="s">
        <v>25</v>
      </c>
      <c r="I2" s="23" t="s">
        <v>1</v>
      </c>
      <c r="J2" s="23" t="s">
        <v>2</v>
      </c>
      <c r="K2" s="23" t="s">
        <v>25</v>
      </c>
      <c r="L2" s="23" t="s">
        <v>1</v>
      </c>
      <c r="M2" s="23" t="s">
        <v>2</v>
      </c>
      <c r="N2" s="23" t="s">
        <v>25</v>
      </c>
    </row>
    <row r="3" spans="1:15" x14ac:dyDescent="0.3">
      <c r="A3" s="23" t="s">
        <v>21</v>
      </c>
      <c r="B3" s="23" t="s">
        <v>21</v>
      </c>
      <c r="C3" s="24">
        <v>628837.01409497648</v>
      </c>
      <c r="D3" s="24">
        <v>16103.948339122973</v>
      </c>
      <c r="E3" s="24">
        <v>644940.96243409941</v>
      </c>
      <c r="F3" s="24">
        <v>54815.521403282168</v>
      </c>
      <c r="G3" s="24">
        <v>56783.888262640015</v>
      </c>
      <c r="H3" s="24">
        <v>111599.40966592218</v>
      </c>
      <c r="I3" s="24">
        <v>338642.58123570459</v>
      </c>
      <c r="J3" s="24">
        <v>299520.40615469369</v>
      </c>
      <c r="K3" s="24">
        <v>638162.98739039828</v>
      </c>
      <c r="L3" s="24">
        <v>26223.257026689116</v>
      </c>
      <c r="M3" s="24">
        <v>411418.09229566529</v>
      </c>
      <c r="N3" s="24">
        <v>437641.34932235442</v>
      </c>
      <c r="O3" s="24">
        <v>1832344.7088127742</v>
      </c>
    </row>
    <row r="4" spans="1:15" x14ac:dyDescent="0.3">
      <c r="A4" s="23" t="s">
        <v>80</v>
      </c>
      <c r="B4" s="23" t="s">
        <v>22</v>
      </c>
      <c r="C4" s="24">
        <v>506709.05007193878</v>
      </c>
      <c r="D4" s="24">
        <v>6280.0341515436385</v>
      </c>
      <c r="E4" s="24">
        <v>512989.08422348241</v>
      </c>
      <c r="F4" s="24">
        <v>32975.483576707884</v>
      </c>
      <c r="G4" s="24">
        <v>24892.519995150305</v>
      </c>
      <c r="H4" s="24">
        <v>57868.003571858193</v>
      </c>
      <c r="I4" s="24">
        <v>279648.53157749481</v>
      </c>
      <c r="J4" s="24">
        <v>239107.21192181559</v>
      </c>
      <c r="K4" s="24">
        <v>518755.7434993104</v>
      </c>
      <c r="L4" s="24">
        <v>21077.789076206231</v>
      </c>
      <c r="M4" s="24">
        <v>297136.98490167881</v>
      </c>
      <c r="N4" s="24">
        <v>318214.77397788502</v>
      </c>
      <c r="O4" s="24">
        <v>1407827.6052725359</v>
      </c>
    </row>
    <row r="5" spans="1:15" x14ac:dyDescent="0.3">
      <c r="A5" s="23" t="s">
        <v>81</v>
      </c>
      <c r="B5" s="23" t="s">
        <v>23</v>
      </c>
      <c r="C5" s="24">
        <v>122127.9640230377</v>
      </c>
      <c r="D5" s="24">
        <v>9823.9141875793357</v>
      </c>
      <c r="E5" s="24">
        <v>131951.87821061703</v>
      </c>
      <c r="F5" s="24">
        <v>21840.03782657428</v>
      </c>
      <c r="G5" s="24">
        <v>31891.36826748971</v>
      </c>
      <c r="H5" s="24">
        <v>53731.40609406399</v>
      </c>
      <c r="I5" s="24">
        <v>58994.049658209784</v>
      </c>
      <c r="J5" s="24">
        <v>60413.194232878086</v>
      </c>
      <c r="K5" s="24">
        <v>119407.24389108787</v>
      </c>
      <c r="L5" s="24">
        <v>5145.4679504828864</v>
      </c>
      <c r="M5" s="24">
        <v>114281.10739398649</v>
      </c>
      <c r="N5" s="24">
        <v>119426.57534446937</v>
      </c>
      <c r="O5" s="24">
        <v>424517.10354023823</v>
      </c>
    </row>
    <row r="6" spans="1:15" x14ac:dyDescent="0.3">
      <c r="A6" s="23" t="s">
        <v>95</v>
      </c>
      <c r="B6" s="23" t="s">
        <v>80</v>
      </c>
      <c r="C6" s="24">
        <v>8464.3699669750004</v>
      </c>
      <c r="D6" s="24">
        <v>62.021292405063292</v>
      </c>
      <c r="E6" s="24">
        <v>8526.3912593800633</v>
      </c>
      <c r="F6" s="24">
        <v>53.34921780821918</v>
      </c>
      <c r="G6" s="24">
        <v>414.36284179107457</v>
      </c>
      <c r="H6" s="24">
        <v>467.71205959929375</v>
      </c>
      <c r="I6" s="24">
        <v>5113.2063446340899</v>
      </c>
      <c r="J6" s="24">
        <v>12458.207577748108</v>
      </c>
      <c r="K6" s="24">
        <v>17571.413922382199</v>
      </c>
      <c r="L6" s="24">
        <v>82.312399999999997</v>
      </c>
      <c r="M6" s="24">
        <v>35961.007195696206</v>
      </c>
      <c r="N6" s="24">
        <v>36043.319595696208</v>
      </c>
      <c r="O6" s="24">
        <v>62608.836837057766</v>
      </c>
    </row>
    <row r="7" spans="1:15" x14ac:dyDescent="0.3">
      <c r="A7" s="23" t="s">
        <v>111</v>
      </c>
      <c r="B7" s="23" t="s">
        <v>80</v>
      </c>
      <c r="C7" s="24">
        <v>9598.6847834852906</v>
      </c>
      <c r="D7" s="24">
        <v>12.4252</v>
      </c>
      <c r="E7" s="24">
        <v>9611.1099834852903</v>
      </c>
      <c r="F7" s="24">
        <v>130.24876717171716</v>
      </c>
      <c r="G7" s="24">
        <v>0</v>
      </c>
      <c r="H7" s="24">
        <v>130.24876717171716</v>
      </c>
      <c r="I7" s="24">
        <v>4341.4482679711164</v>
      </c>
      <c r="J7" s="24">
        <v>16440.993679959083</v>
      </c>
      <c r="K7" s="24">
        <v>20782.441947930201</v>
      </c>
      <c r="L7" s="24">
        <v>247.7809</v>
      </c>
      <c r="M7" s="24">
        <v>436.09269999999998</v>
      </c>
      <c r="N7" s="24">
        <v>683.87360000000001</v>
      </c>
      <c r="O7" s="24">
        <v>31207.674298587208</v>
      </c>
    </row>
    <row r="8" spans="1:15" x14ac:dyDescent="0.3">
      <c r="A8" s="23" t="s">
        <v>98</v>
      </c>
      <c r="B8" s="23" t="s">
        <v>80</v>
      </c>
      <c r="C8" s="24">
        <v>3656.0975609850052</v>
      </c>
      <c r="D8" s="24">
        <v>8.4098000000000006</v>
      </c>
      <c r="E8" s="24">
        <v>3664.5073609850051</v>
      </c>
      <c r="F8" s="24">
        <v>3623.4979455543303</v>
      </c>
      <c r="G8" s="24">
        <v>799.79548373983744</v>
      </c>
      <c r="H8" s="24">
        <v>4423.2934292941682</v>
      </c>
      <c r="I8" s="24">
        <v>3602.1696682719371</v>
      </c>
      <c r="J8" s="24">
        <v>1489.4835271552945</v>
      </c>
      <c r="K8" s="24">
        <v>5091.6531954272314</v>
      </c>
      <c r="L8" s="24">
        <v>0</v>
      </c>
      <c r="M8" s="24">
        <v>1241.0123000000001</v>
      </c>
      <c r="N8" s="24">
        <v>1241.0123000000001</v>
      </c>
      <c r="O8" s="24">
        <v>14420.466285706405</v>
      </c>
    </row>
    <row r="9" spans="1:15" x14ac:dyDescent="0.3">
      <c r="A9" s="23" t="s">
        <v>110</v>
      </c>
      <c r="B9" s="23" t="s">
        <v>80</v>
      </c>
      <c r="C9" s="24">
        <v>34537.77430904995</v>
      </c>
      <c r="D9" s="24">
        <v>164.19084936708862</v>
      </c>
      <c r="E9" s="24">
        <v>34701.965158417035</v>
      </c>
      <c r="F9" s="24">
        <v>3.7078000000000002</v>
      </c>
      <c r="G9" s="24">
        <v>1.1979</v>
      </c>
      <c r="H9" s="24">
        <v>4.9057000000000004</v>
      </c>
      <c r="I9" s="24">
        <v>13265.167801833746</v>
      </c>
      <c r="J9" s="24">
        <v>7811.5580393171986</v>
      </c>
      <c r="K9" s="24">
        <v>21076.725841150947</v>
      </c>
      <c r="L9" s="24">
        <v>271.59012222222225</v>
      </c>
      <c r="M9" s="24">
        <v>1223.2077901515152</v>
      </c>
      <c r="N9" s="24">
        <v>1494.7979123737373</v>
      </c>
      <c r="O9" s="24">
        <v>57278.394611941723</v>
      </c>
    </row>
    <row r="10" spans="1:15" x14ac:dyDescent="0.3">
      <c r="A10" s="23" t="s">
        <v>94</v>
      </c>
      <c r="B10" s="23" t="s">
        <v>80</v>
      </c>
      <c r="C10" s="24">
        <v>9550.5640862082346</v>
      </c>
      <c r="D10" s="24">
        <v>12.009385316455695</v>
      </c>
      <c r="E10" s="24">
        <v>9562.5734715246908</v>
      </c>
      <c r="F10" s="24">
        <v>2146.5939491297318</v>
      </c>
      <c r="G10" s="24">
        <v>2011.8845377715263</v>
      </c>
      <c r="H10" s="24">
        <v>4158.4784869012583</v>
      </c>
      <c r="I10" s="24">
        <v>5278.6471266962981</v>
      </c>
      <c r="J10" s="24">
        <v>4102.6646185191885</v>
      </c>
      <c r="K10" s="24">
        <v>9381.3117452154875</v>
      </c>
      <c r="L10" s="24">
        <v>102.79300000000001</v>
      </c>
      <c r="M10" s="24">
        <v>10792.274518793052</v>
      </c>
      <c r="N10" s="24">
        <v>10895.067518793052</v>
      </c>
      <c r="O10" s="24">
        <v>33997.43122243449</v>
      </c>
    </row>
    <row r="11" spans="1:15" x14ac:dyDescent="0.3">
      <c r="A11" s="23" t="s">
        <v>109</v>
      </c>
      <c r="B11" s="23" t="s">
        <v>80</v>
      </c>
      <c r="C11" s="24">
        <v>916.12326677775445</v>
      </c>
      <c r="D11" s="24">
        <v>0</v>
      </c>
      <c r="E11" s="24">
        <v>916.12326677775445</v>
      </c>
      <c r="F11" s="24">
        <v>450.32244875912409</v>
      </c>
      <c r="G11" s="24">
        <v>5.8457999999999997</v>
      </c>
      <c r="H11" s="24">
        <v>456.16824875912408</v>
      </c>
      <c r="I11" s="24">
        <v>677.08168353352983</v>
      </c>
      <c r="J11" s="24">
        <v>330.22012657534248</v>
      </c>
      <c r="K11" s="24">
        <v>1007.3018101088724</v>
      </c>
      <c r="L11" s="24">
        <v>82.726799999999997</v>
      </c>
      <c r="M11" s="24">
        <v>325.70069999999998</v>
      </c>
      <c r="N11" s="24">
        <v>408.42750000000001</v>
      </c>
      <c r="O11" s="24">
        <v>2788.0208256457508</v>
      </c>
    </row>
    <row r="12" spans="1:15" x14ac:dyDescent="0.3">
      <c r="A12" s="23" t="s">
        <v>83</v>
      </c>
      <c r="B12" s="23" t="s">
        <v>80</v>
      </c>
      <c r="C12" s="24">
        <v>50656.463740414903</v>
      </c>
      <c r="D12" s="24">
        <v>128.57749999999999</v>
      </c>
      <c r="E12" s="24">
        <v>50785.041240414903</v>
      </c>
      <c r="F12" s="24">
        <v>155.48869999999999</v>
      </c>
      <c r="G12" s="24">
        <v>202.65180000000001</v>
      </c>
      <c r="H12" s="24">
        <v>358.14049999999997</v>
      </c>
      <c r="I12" s="24">
        <v>41266.435989582293</v>
      </c>
      <c r="J12" s="24">
        <v>27853.479793662504</v>
      </c>
      <c r="K12" s="24">
        <v>69119.915783244796</v>
      </c>
      <c r="L12" s="24">
        <v>7902.3429654044921</v>
      </c>
      <c r="M12" s="24">
        <v>56767.784243972252</v>
      </c>
      <c r="N12" s="24">
        <v>64670.127209376747</v>
      </c>
      <c r="O12" s="24">
        <v>184933.22473303645</v>
      </c>
    </row>
    <row r="13" spans="1:15" x14ac:dyDescent="0.3">
      <c r="A13" s="23" t="s">
        <v>84</v>
      </c>
      <c r="B13" s="23" t="s">
        <v>80</v>
      </c>
      <c r="C13" s="24">
        <v>51232.148758800664</v>
      </c>
      <c r="D13" s="24">
        <v>49.377628268173702</v>
      </c>
      <c r="E13" s="24">
        <v>51281.526387068836</v>
      </c>
      <c r="F13" s="24">
        <v>413.98276867400841</v>
      </c>
      <c r="G13" s="24">
        <v>110.05027297979798</v>
      </c>
      <c r="H13" s="24">
        <v>524.03304165380644</v>
      </c>
      <c r="I13" s="24">
        <v>23086.130662401196</v>
      </c>
      <c r="J13" s="24">
        <v>7158.2731425713582</v>
      </c>
      <c r="K13" s="24">
        <v>30244.403804972553</v>
      </c>
      <c r="L13" s="24">
        <v>1132.3866</v>
      </c>
      <c r="M13" s="24">
        <v>1225.7924111111111</v>
      </c>
      <c r="N13" s="24">
        <v>2358.1790111111113</v>
      </c>
      <c r="O13" s="24">
        <v>84408.142244806309</v>
      </c>
    </row>
    <row r="14" spans="1:15" x14ac:dyDescent="0.3">
      <c r="A14" s="23" t="s">
        <v>96</v>
      </c>
      <c r="B14" s="23" t="s">
        <v>80</v>
      </c>
      <c r="C14" s="24">
        <v>16479.347343166268</v>
      </c>
      <c r="D14" s="24">
        <v>359.91502301369866</v>
      </c>
      <c r="E14" s="24">
        <v>16839.262366179966</v>
      </c>
      <c r="F14" s="24">
        <v>304.69807070656094</v>
      </c>
      <c r="G14" s="24">
        <v>928.30278193861625</v>
      </c>
      <c r="H14" s="24">
        <v>1233.0008526451772</v>
      </c>
      <c r="I14" s="24">
        <v>9892.5701253674997</v>
      </c>
      <c r="J14" s="24">
        <v>7774.2766668779377</v>
      </c>
      <c r="K14" s="24">
        <v>17666.846792245437</v>
      </c>
      <c r="L14" s="24">
        <v>62.305199999999999</v>
      </c>
      <c r="M14" s="24">
        <v>962.4896</v>
      </c>
      <c r="N14" s="24">
        <v>1024.7947999999999</v>
      </c>
      <c r="O14" s="24">
        <v>36763.904811070584</v>
      </c>
    </row>
    <row r="15" spans="1:15" x14ac:dyDescent="0.3">
      <c r="A15" s="23" t="s">
        <v>88</v>
      </c>
      <c r="B15" s="23" t="s">
        <v>80</v>
      </c>
      <c r="C15" s="24">
        <v>23013.379932619373</v>
      </c>
      <c r="D15" s="24">
        <v>138.5729</v>
      </c>
      <c r="E15" s="24">
        <v>23151.952832619372</v>
      </c>
      <c r="F15" s="24">
        <v>4.9337</v>
      </c>
      <c r="G15" s="24">
        <v>0.25140000000000001</v>
      </c>
      <c r="H15" s="24">
        <v>5.1851000000000003</v>
      </c>
      <c r="I15" s="24">
        <v>9852.1220160910252</v>
      </c>
      <c r="J15" s="24">
        <v>14095.681184470681</v>
      </c>
      <c r="K15" s="24">
        <v>23947.803200561706</v>
      </c>
      <c r="L15" s="24">
        <v>434.25420000000003</v>
      </c>
      <c r="M15" s="24">
        <v>10471.169400000001</v>
      </c>
      <c r="N15" s="24">
        <v>10905.4236</v>
      </c>
      <c r="O15" s="24">
        <v>58010.364733181079</v>
      </c>
    </row>
    <row r="16" spans="1:15" x14ac:dyDescent="0.3">
      <c r="A16" s="23" t="s">
        <v>107</v>
      </c>
      <c r="B16" s="23" t="s">
        <v>80</v>
      </c>
      <c r="C16" s="24">
        <v>8833.0020663099604</v>
      </c>
      <c r="D16" s="24">
        <v>278.89325946450811</v>
      </c>
      <c r="E16" s="24">
        <v>9111.8953257744688</v>
      </c>
      <c r="F16" s="24">
        <v>539.75393127883922</v>
      </c>
      <c r="G16" s="24">
        <v>1902.4002726166118</v>
      </c>
      <c r="H16" s="24">
        <v>2442.1542038954512</v>
      </c>
      <c r="I16" s="24">
        <v>3430.6861028637277</v>
      </c>
      <c r="J16" s="24">
        <v>1628.5094932208915</v>
      </c>
      <c r="K16" s="24">
        <v>5059.195596084619</v>
      </c>
      <c r="L16" s="24">
        <v>106.2835</v>
      </c>
      <c r="M16" s="24">
        <v>4560.2884999999997</v>
      </c>
      <c r="N16" s="24">
        <v>4666.5720000000001</v>
      </c>
      <c r="O16" s="24">
        <v>21279.81712575454</v>
      </c>
    </row>
    <row r="17" spans="1:15" x14ac:dyDescent="0.3">
      <c r="A17" s="23" t="s">
        <v>101</v>
      </c>
      <c r="B17" s="23" t="s">
        <v>80</v>
      </c>
      <c r="C17" s="24">
        <v>6016.0916986486964</v>
      </c>
      <c r="D17" s="24">
        <v>172.53250872377319</v>
      </c>
      <c r="E17" s="24">
        <v>6188.6242073724698</v>
      </c>
      <c r="F17" s="24">
        <v>97.950704657534246</v>
      </c>
      <c r="G17" s="24">
        <v>811.8476931193178</v>
      </c>
      <c r="H17" s="24">
        <v>909.79839777685208</v>
      </c>
      <c r="I17" s="24">
        <v>2700.9438001129638</v>
      </c>
      <c r="J17" s="24">
        <v>5711.354297731762</v>
      </c>
      <c r="K17" s="24">
        <v>8412.2980978447267</v>
      </c>
      <c r="L17" s="24">
        <v>2.3803999999999998</v>
      </c>
      <c r="M17" s="24">
        <v>840.74929999999995</v>
      </c>
      <c r="N17" s="24">
        <v>843.12969999999996</v>
      </c>
      <c r="O17" s="24">
        <v>16353.850402994047</v>
      </c>
    </row>
    <row r="18" spans="1:15" x14ac:dyDescent="0.3">
      <c r="A18" s="23" t="s">
        <v>87</v>
      </c>
      <c r="B18" s="23" t="s">
        <v>80</v>
      </c>
      <c r="C18" s="24">
        <v>13806.904678146018</v>
      </c>
      <c r="D18" s="24">
        <v>63.772799999999997</v>
      </c>
      <c r="E18" s="24">
        <v>13870.677478146019</v>
      </c>
      <c r="F18" s="24">
        <v>8.5147999999999993</v>
      </c>
      <c r="G18" s="24">
        <v>0</v>
      </c>
      <c r="H18" s="24">
        <v>8.5147999999999993</v>
      </c>
      <c r="I18" s="24">
        <v>9542.1660451279095</v>
      </c>
      <c r="J18" s="24">
        <v>15431.460971897686</v>
      </c>
      <c r="K18" s="24">
        <v>24973.627017025596</v>
      </c>
      <c r="L18" s="24">
        <v>2111.1825146585061</v>
      </c>
      <c r="M18" s="24">
        <v>5845.5100398229124</v>
      </c>
      <c r="N18" s="24">
        <v>7956.6925544814185</v>
      </c>
      <c r="O18" s="24">
        <v>46809.511849653034</v>
      </c>
    </row>
    <row r="19" spans="1:15" x14ac:dyDescent="0.3">
      <c r="A19" s="23" t="s">
        <v>89</v>
      </c>
      <c r="B19" s="23" t="s">
        <v>80</v>
      </c>
      <c r="C19" s="24">
        <v>7020.5711076325115</v>
      </c>
      <c r="D19" s="24">
        <v>221.0736</v>
      </c>
      <c r="E19" s="24">
        <v>7241.6447076325112</v>
      </c>
      <c r="F19" s="24">
        <v>108.58269451453523</v>
      </c>
      <c r="G19" s="24">
        <v>11.97</v>
      </c>
      <c r="H19" s="24">
        <v>120.55269451453523</v>
      </c>
      <c r="I19" s="24">
        <v>3008.6316666002031</v>
      </c>
      <c r="J19" s="24">
        <v>838.12132188305486</v>
      </c>
      <c r="K19" s="24">
        <v>3846.7529884832579</v>
      </c>
      <c r="L19" s="24">
        <v>121.1444</v>
      </c>
      <c r="M19" s="24">
        <v>5683.1446999999998</v>
      </c>
      <c r="N19" s="24">
        <v>5804.2891</v>
      </c>
      <c r="O19" s="24">
        <v>17013.239490630305</v>
      </c>
    </row>
    <row r="20" spans="1:15" x14ac:dyDescent="0.3">
      <c r="A20" s="23" t="s">
        <v>90</v>
      </c>
      <c r="B20" s="23" t="s">
        <v>80</v>
      </c>
      <c r="C20" s="24">
        <v>50449.50007704</v>
      </c>
      <c r="D20" s="24">
        <v>22.8</v>
      </c>
      <c r="E20" s="24">
        <v>50472.300077040003</v>
      </c>
      <c r="F20" s="24">
        <v>2.4306999999999999</v>
      </c>
      <c r="G20" s="24">
        <v>0</v>
      </c>
      <c r="H20" s="24">
        <v>2.4306999999999999</v>
      </c>
      <c r="I20" s="24">
        <v>17534.951915205384</v>
      </c>
      <c r="J20" s="24">
        <v>5291.6506237351505</v>
      </c>
      <c r="K20" s="24">
        <v>22826.602538940533</v>
      </c>
      <c r="L20" s="24">
        <v>751.92698712121216</v>
      </c>
      <c r="M20" s="24">
        <v>29.536000000000001</v>
      </c>
      <c r="N20" s="24">
        <v>781.46298712121211</v>
      </c>
      <c r="O20" s="24">
        <v>74082.796303101743</v>
      </c>
    </row>
    <row r="21" spans="1:15" x14ac:dyDescent="0.3">
      <c r="A21" s="23" t="s">
        <v>99</v>
      </c>
      <c r="B21" s="23" t="s">
        <v>80</v>
      </c>
      <c r="C21" s="24">
        <v>2614.6486230229043</v>
      </c>
      <c r="D21" s="24">
        <v>210.5274</v>
      </c>
      <c r="E21" s="24">
        <v>2825.1760230229042</v>
      </c>
      <c r="F21" s="24">
        <v>79.505756624425572</v>
      </c>
      <c r="G21" s="24">
        <v>51.498699999999999</v>
      </c>
      <c r="H21" s="24">
        <v>131.00445662442559</v>
      </c>
      <c r="I21" s="24">
        <v>1268.8718713819685</v>
      </c>
      <c r="J21" s="24">
        <v>1291.0569025431619</v>
      </c>
      <c r="K21" s="24">
        <v>2559.9287739251304</v>
      </c>
      <c r="L21" s="24">
        <v>40.657922465753423</v>
      </c>
      <c r="M21" s="24">
        <v>150.2133</v>
      </c>
      <c r="N21" s="24">
        <v>190.87122246575342</v>
      </c>
      <c r="O21" s="24">
        <v>5706.980476038214</v>
      </c>
    </row>
    <row r="22" spans="1:15" x14ac:dyDescent="0.3">
      <c r="A22" s="23" t="s">
        <v>85</v>
      </c>
      <c r="B22" s="23" t="s">
        <v>80</v>
      </c>
      <c r="C22" s="24">
        <v>43332.122957874781</v>
      </c>
      <c r="D22" s="24">
        <v>205.24639999999999</v>
      </c>
      <c r="E22" s="24">
        <v>43537.369357874777</v>
      </c>
      <c r="F22" s="24">
        <v>2.5045000000000002</v>
      </c>
      <c r="G22" s="24">
        <v>2.0066999999999999</v>
      </c>
      <c r="H22" s="24">
        <v>4.5112000000000005</v>
      </c>
      <c r="I22" s="24">
        <v>18998.493165446132</v>
      </c>
      <c r="J22" s="24">
        <v>10499.688703623533</v>
      </c>
      <c r="K22" s="24">
        <v>29498.181869069667</v>
      </c>
      <c r="L22" s="24">
        <v>327.26209999999998</v>
      </c>
      <c r="M22" s="24">
        <v>2604.5655667394249</v>
      </c>
      <c r="N22" s="24">
        <v>2931.8276667394248</v>
      </c>
      <c r="O22" s="24">
        <v>75971.890093683862</v>
      </c>
    </row>
    <row r="23" spans="1:15" x14ac:dyDescent="0.3">
      <c r="A23" s="23" t="s">
        <v>104</v>
      </c>
      <c r="B23" s="23" t="s">
        <v>80</v>
      </c>
      <c r="C23" s="24">
        <v>10668.45472247117</v>
      </c>
      <c r="D23" s="24">
        <v>256.94165459599134</v>
      </c>
      <c r="E23" s="24">
        <v>10925.396377067162</v>
      </c>
      <c r="F23" s="24">
        <v>1479.1253928766068</v>
      </c>
      <c r="G23" s="24">
        <v>1590.7646399330831</v>
      </c>
      <c r="H23" s="24">
        <v>3069.8900328096897</v>
      </c>
      <c r="I23" s="24">
        <v>4909.0345164853379</v>
      </c>
      <c r="J23" s="24">
        <v>10332.60994884432</v>
      </c>
      <c r="K23" s="24">
        <v>15241.644465329657</v>
      </c>
      <c r="L23" s="24">
        <v>350.38979999999998</v>
      </c>
      <c r="M23" s="24">
        <v>35350.136838751067</v>
      </c>
      <c r="N23" s="24">
        <v>35700.526638751064</v>
      </c>
      <c r="O23" s="24">
        <v>64937.457513957575</v>
      </c>
    </row>
    <row r="24" spans="1:15" x14ac:dyDescent="0.3">
      <c r="A24" s="23" t="s">
        <v>102</v>
      </c>
      <c r="B24" s="23" t="s">
        <v>80</v>
      </c>
      <c r="C24" s="24">
        <v>2014.6237950142076</v>
      </c>
      <c r="D24" s="24">
        <v>1.4328000000000001</v>
      </c>
      <c r="E24" s="24">
        <v>2016.0565950142077</v>
      </c>
      <c r="F24" s="24">
        <v>1272.2792420439798</v>
      </c>
      <c r="G24" s="24">
        <v>219.89500000000001</v>
      </c>
      <c r="H24" s="24">
        <v>1492.1742420439798</v>
      </c>
      <c r="I24" s="24">
        <v>1290.7972766844573</v>
      </c>
      <c r="J24" s="24">
        <v>1032.9094872036824</v>
      </c>
      <c r="K24" s="24">
        <v>2323.7067638881399</v>
      </c>
      <c r="L24" s="24">
        <v>58.218600000000002</v>
      </c>
      <c r="M24" s="24">
        <v>12752.6756</v>
      </c>
      <c r="N24" s="24">
        <v>12810.894200000001</v>
      </c>
      <c r="O24" s="24">
        <v>18642.831800946329</v>
      </c>
    </row>
    <row r="25" spans="1:15" x14ac:dyDescent="0.3">
      <c r="A25" s="23" t="s">
        <v>108</v>
      </c>
      <c r="B25" s="23" t="s">
        <v>80</v>
      </c>
      <c r="C25" s="24">
        <v>2929.5201610764943</v>
      </c>
      <c r="D25" s="24">
        <v>0</v>
      </c>
      <c r="E25" s="24">
        <v>2929.5201610764943</v>
      </c>
      <c r="F25" s="24">
        <v>2476.4114112836182</v>
      </c>
      <c r="G25" s="24">
        <v>189.9436</v>
      </c>
      <c r="H25" s="24">
        <v>2666.3550112836183</v>
      </c>
      <c r="I25" s="24">
        <v>2539.49876833497</v>
      </c>
      <c r="J25" s="24">
        <v>783.1750427169444</v>
      </c>
      <c r="K25" s="24">
        <v>3322.6738110519145</v>
      </c>
      <c r="L25" s="24">
        <v>7.0410000000000004</v>
      </c>
      <c r="M25" s="24">
        <v>327.56439999999998</v>
      </c>
      <c r="N25" s="24">
        <v>334.60539999999997</v>
      </c>
      <c r="O25" s="24">
        <v>9253.1543834120275</v>
      </c>
    </row>
    <row r="26" spans="1:15" x14ac:dyDescent="0.3">
      <c r="A26" s="23" t="s">
        <v>82</v>
      </c>
      <c r="B26" s="23" t="s">
        <v>80</v>
      </c>
      <c r="C26" s="24">
        <v>41575.611057986105</v>
      </c>
      <c r="D26" s="24">
        <v>114.83240000000001</v>
      </c>
      <c r="E26" s="24">
        <v>41690.443457986104</v>
      </c>
      <c r="F26" s="24">
        <v>0.30859999999999999</v>
      </c>
      <c r="G26" s="24">
        <v>0.1583</v>
      </c>
      <c r="H26" s="24">
        <v>0.46689999999999998</v>
      </c>
      <c r="I26" s="24">
        <v>42297.095966340734</v>
      </c>
      <c r="J26" s="24">
        <v>28610.040649577124</v>
      </c>
      <c r="K26" s="24">
        <v>70907.136615917858</v>
      </c>
      <c r="L26" s="24">
        <v>1240.2566783561645</v>
      </c>
      <c r="M26" s="24">
        <v>1460.253698856372</v>
      </c>
      <c r="N26" s="24">
        <v>2700.5103772125367</v>
      </c>
      <c r="O26" s="24">
        <v>115298.5573511165</v>
      </c>
    </row>
    <row r="27" spans="1:15" x14ac:dyDescent="0.3">
      <c r="A27" s="23" t="s">
        <v>100</v>
      </c>
      <c r="B27" s="23" t="s">
        <v>80</v>
      </c>
      <c r="C27" s="24">
        <v>13316.688022364899</v>
      </c>
      <c r="D27" s="24">
        <v>205.7722449396077</v>
      </c>
      <c r="E27" s="24">
        <v>13522.460267304506</v>
      </c>
      <c r="F27" s="24">
        <v>2249.7565834592233</v>
      </c>
      <c r="G27" s="24">
        <v>1246.2031937897029</v>
      </c>
      <c r="H27" s="24">
        <v>3495.959777248926</v>
      </c>
      <c r="I27" s="24">
        <v>7860.3115440112497</v>
      </c>
      <c r="J27" s="24">
        <v>9931.6685807249287</v>
      </c>
      <c r="K27" s="24">
        <v>17791.980124736179</v>
      </c>
      <c r="L27" s="24">
        <v>1967.4989344397013</v>
      </c>
      <c r="M27" s="24">
        <v>9718.1149811860578</v>
      </c>
      <c r="N27" s="24">
        <v>11685.61391562576</v>
      </c>
      <c r="O27" s="24">
        <v>46496.014084915369</v>
      </c>
    </row>
    <row r="28" spans="1:15" x14ac:dyDescent="0.3">
      <c r="A28" s="23" t="s">
        <v>105</v>
      </c>
      <c r="B28" s="23" t="s">
        <v>80</v>
      </c>
      <c r="C28" s="24">
        <v>19143.600719358506</v>
      </c>
      <c r="D28" s="24">
        <v>143.54917083464696</v>
      </c>
      <c r="E28" s="24">
        <v>19287.149890193152</v>
      </c>
      <c r="F28" s="24">
        <v>502.12171639274112</v>
      </c>
      <c r="G28" s="24">
        <v>698.85140000000001</v>
      </c>
      <c r="H28" s="24">
        <v>1200.9731163927411</v>
      </c>
      <c r="I28" s="24">
        <v>8216.4008166487056</v>
      </c>
      <c r="J28" s="24">
        <v>10567.199387821576</v>
      </c>
      <c r="K28" s="24">
        <v>18783.600204470284</v>
      </c>
      <c r="L28" s="24">
        <v>1327.3233282194631</v>
      </c>
      <c r="M28" s="24">
        <v>18015.513084343434</v>
      </c>
      <c r="N28" s="24">
        <v>19342.836412562898</v>
      </c>
      <c r="O28" s="24">
        <v>58614.559623619076</v>
      </c>
    </row>
    <row r="29" spans="1:15" x14ac:dyDescent="0.3">
      <c r="A29" s="23" t="s">
        <v>86</v>
      </c>
      <c r="B29" s="23" t="s">
        <v>80</v>
      </c>
      <c r="C29" s="24">
        <v>9056.0597121144456</v>
      </c>
      <c r="D29" s="24">
        <v>15.1035</v>
      </c>
      <c r="E29" s="24">
        <v>9071.1632121144448</v>
      </c>
      <c r="F29" s="24">
        <v>93.866378082191787</v>
      </c>
      <c r="G29" s="24">
        <v>0</v>
      </c>
      <c r="H29" s="24">
        <v>93.866378082191787</v>
      </c>
      <c r="I29" s="24">
        <v>3139.1768591507735</v>
      </c>
      <c r="J29" s="24">
        <v>2779.9702841213766</v>
      </c>
      <c r="K29" s="24">
        <v>5919.1471432721501</v>
      </c>
      <c r="L29" s="24">
        <v>107.95350000000001</v>
      </c>
      <c r="M29" s="24">
        <v>345.51690000000002</v>
      </c>
      <c r="N29" s="24">
        <v>453.47040000000004</v>
      </c>
      <c r="O29" s="24">
        <v>15537.647133468787</v>
      </c>
    </row>
    <row r="30" spans="1:15" x14ac:dyDescent="0.3">
      <c r="A30" s="23" t="s">
        <v>93</v>
      </c>
      <c r="B30" s="23" t="s">
        <v>80</v>
      </c>
      <c r="C30" s="24">
        <v>12307.119032989234</v>
      </c>
      <c r="D30" s="24">
        <v>53.673435616438354</v>
      </c>
      <c r="E30" s="24">
        <v>12360.792468605672</v>
      </c>
      <c r="F30" s="24">
        <v>7689.2368789853917</v>
      </c>
      <c r="G30" s="24">
        <v>4618.002236349038</v>
      </c>
      <c r="H30" s="24">
        <v>12307.239115334429</v>
      </c>
      <c r="I30" s="24">
        <v>8844.2674604312288</v>
      </c>
      <c r="J30" s="24">
        <v>4629.4736287315136</v>
      </c>
      <c r="K30" s="24">
        <v>13473.741089162742</v>
      </c>
      <c r="L30" s="24">
        <v>273.39530000000002</v>
      </c>
      <c r="M30" s="24">
        <v>4032.1732999999999</v>
      </c>
      <c r="N30" s="24">
        <v>4305.5685999999996</v>
      </c>
      <c r="O30" s="24">
        <v>42447.341273102844</v>
      </c>
    </row>
    <row r="31" spans="1:15" x14ac:dyDescent="0.3">
      <c r="A31" s="23" t="s">
        <v>92</v>
      </c>
      <c r="B31" s="23" t="s">
        <v>80</v>
      </c>
      <c r="C31" s="24">
        <v>9304.0412500934654</v>
      </c>
      <c r="D31" s="24">
        <v>743.64525000000003</v>
      </c>
      <c r="E31" s="24">
        <v>10047.686500093465</v>
      </c>
      <c r="F31" s="24">
        <v>533.00918296040106</v>
      </c>
      <c r="G31" s="24">
        <v>120.78368602739727</v>
      </c>
      <c r="H31" s="24">
        <v>653.79286898779833</v>
      </c>
      <c r="I31" s="24">
        <v>3849.2702629845026</v>
      </c>
      <c r="J31" s="24">
        <v>3347.464776333959</v>
      </c>
      <c r="K31" s="24">
        <v>7196.7350393184615</v>
      </c>
      <c r="L31" s="24">
        <v>34.700499999999998</v>
      </c>
      <c r="M31" s="24">
        <v>596.97320000000002</v>
      </c>
      <c r="N31" s="24">
        <v>631.67370000000005</v>
      </c>
      <c r="O31" s="24">
        <v>18529.888108399726</v>
      </c>
    </row>
    <row r="32" spans="1:15" x14ac:dyDescent="0.3">
      <c r="A32" s="23" t="s">
        <v>91</v>
      </c>
      <c r="B32" s="23" t="s">
        <v>80</v>
      </c>
      <c r="C32" s="24">
        <v>3950.3490620156763</v>
      </c>
      <c r="D32" s="24">
        <v>115.69790376919883</v>
      </c>
      <c r="E32" s="24">
        <v>4066.0469657848753</v>
      </c>
      <c r="F32" s="24">
        <v>466.50352884578001</v>
      </c>
      <c r="G32" s="24">
        <v>309.38792327867719</v>
      </c>
      <c r="H32" s="24">
        <v>775.89145212445715</v>
      </c>
      <c r="I32" s="24">
        <v>2654.6190129596007</v>
      </c>
      <c r="J32" s="24">
        <v>3978.2430212014806</v>
      </c>
      <c r="K32" s="24">
        <v>6632.8620341610813</v>
      </c>
      <c r="L32" s="24">
        <v>92.399699999999996</v>
      </c>
      <c r="M32" s="24">
        <v>153.1353</v>
      </c>
      <c r="N32" s="24">
        <v>245.535</v>
      </c>
      <c r="O32" s="24">
        <v>11720.335452070412</v>
      </c>
    </row>
    <row r="33" spans="1:15" x14ac:dyDescent="0.3">
      <c r="A33" s="23" t="s">
        <v>106</v>
      </c>
      <c r="B33" s="23" t="s">
        <v>80</v>
      </c>
      <c r="C33" s="24">
        <v>7994.3686664283396</v>
      </c>
      <c r="D33" s="24">
        <v>13.278850951285001</v>
      </c>
      <c r="E33" s="24">
        <v>8007.6475173796243</v>
      </c>
      <c r="F33" s="24">
        <v>4719.3581408370856</v>
      </c>
      <c r="G33" s="24">
        <v>3926.3325442110126</v>
      </c>
      <c r="H33" s="24">
        <v>8645.6906850480991</v>
      </c>
      <c r="I33" s="24">
        <v>5336.3314666903434</v>
      </c>
      <c r="J33" s="24">
        <v>2966.03275455841</v>
      </c>
      <c r="K33" s="24">
        <v>8302.3642212487539</v>
      </c>
      <c r="L33" s="24">
        <v>51.476100000000002</v>
      </c>
      <c r="M33" s="24">
        <v>4854.1763392405064</v>
      </c>
      <c r="N33" s="24">
        <v>4905.6524392405063</v>
      </c>
      <c r="O33" s="24">
        <v>29861.354862916982</v>
      </c>
    </row>
    <row r="34" spans="1:15" x14ac:dyDescent="0.3">
      <c r="A34" s="23" t="s">
        <v>103</v>
      </c>
      <c r="B34" s="23" t="s">
        <v>80</v>
      </c>
      <c r="C34" s="24">
        <v>19535.700789126837</v>
      </c>
      <c r="D34" s="24">
        <v>43.923263044831877</v>
      </c>
      <c r="E34" s="24">
        <v>19579.624052171668</v>
      </c>
      <c r="F34" s="24">
        <v>2439.830535995347</v>
      </c>
      <c r="G34" s="24">
        <v>3944.3278818975455</v>
      </c>
      <c r="H34" s="24">
        <v>6384.1584178928924</v>
      </c>
      <c r="I34" s="24">
        <v>10191.291000681857</v>
      </c>
      <c r="J34" s="24">
        <v>12882.756786460724</v>
      </c>
      <c r="K34" s="24">
        <v>23074.047787142583</v>
      </c>
      <c r="L34" s="24">
        <v>1727.9269233187135</v>
      </c>
      <c r="M34" s="24">
        <v>69116.626493015021</v>
      </c>
      <c r="N34" s="24">
        <v>70844.553416333729</v>
      </c>
      <c r="O34" s="24">
        <v>119882.38367354087</v>
      </c>
    </row>
    <row r="35" spans="1:15" x14ac:dyDescent="0.3">
      <c r="A35" s="23" t="s">
        <v>97</v>
      </c>
      <c r="B35" s="23" t="s">
        <v>80</v>
      </c>
      <c r="C35" s="24">
        <v>14735.118123741966</v>
      </c>
      <c r="D35" s="24">
        <v>2461.8381312328765</v>
      </c>
      <c r="E35" s="24">
        <v>17196.956254974844</v>
      </c>
      <c r="F35" s="24">
        <v>927.60953006648913</v>
      </c>
      <c r="G35" s="24">
        <v>773.80340570707074</v>
      </c>
      <c r="H35" s="24">
        <v>1701.4129357735599</v>
      </c>
      <c r="I35" s="24">
        <v>5660.7123729699879</v>
      </c>
      <c r="J35" s="24">
        <v>7058.9869020276401</v>
      </c>
      <c r="K35" s="24">
        <v>12719.699274997627</v>
      </c>
      <c r="L35" s="24">
        <v>59.878700000000002</v>
      </c>
      <c r="M35" s="24">
        <v>1293.5864999999999</v>
      </c>
      <c r="N35" s="24">
        <v>1353.4651999999999</v>
      </c>
      <c r="O35" s="24">
        <v>32971.533665746028</v>
      </c>
    </row>
    <row r="36" spans="1:15" x14ac:dyDescent="0.3">
      <c r="A36" s="23" t="s">
        <v>124</v>
      </c>
      <c r="B36" s="23" t="s">
        <v>81</v>
      </c>
      <c r="C36" s="24">
        <v>1410.7678247426056</v>
      </c>
      <c r="D36" s="24">
        <v>28.462299999999999</v>
      </c>
      <c r="E36" s="24">
        <v>1439.2301247426055</v>
      </c>
      <c r="F36" s="24">
        <v>422.67756375901223</v>
      </c>
      <c r="G36" s="24">
        <v>1137.4021825392015</v>
      </c>
      <c r="H36" s="24">
        <v>1560.0797462982136</v>
      </c>
      <c r="I36" s="24">
        <v>717.74886842559476</v>
      </c>
      <c r="J36" s="24">
        <v>705.65946094001833</v>
      </c>
      <c r="K36" s="24">
        <v>1423.4083293656131</v>
      </c>
      <c r="L36" s="24">
        <v>11.813800000000001</v>
      </c>
      <c r="M36" s="24">
        <v>1437.015605479452</v>
      </c>
      <c r="N36" s="24">
        <v>1448.8294054794519</v>
      </c>
      <c r="O36" s="24">
        <v>5871.547605885884</v>
      </c>
    </row>
    <row r="37" spans="1:15" x14ac:dyDescent="0.3">
      <c r="A37" s="23" t="s">
        <v>112</v>
      </c>
      <c r="B37" s="23" t="s">
        <v>81</v>
      </c>
      <c r="C37" s="24">
        <v>14166.609886921211</v>
      </c>
      <c r="D37" s="24">
        <v>424.09616493150685</v>
      </c>
      <c r="E37" s="24">
        <v>14590.706051852718</v>
      </c>
      <c r="F37" s="24">
        <v>3367.2559426023131</v>
      </c>
      <c r="G37" s="24">
        <v>4696.7438921077774</v>
      </c>
      <c r="H37" s="24">
        <v>8063.99983471009</v>
      </c>
      <c r="I37" s="24">
        <v>6952.9216010632617</v>
      </c>
      <c r="J37" s="24">
        <v>6207.5866876392656</v>
      </c>
      <c r="K37" s="24">
        <v>13160.508288702527</v>
      </c>
      <c r="L37" s="24">
        <v>469.97548239642913</v>
      </c>
      <c r="M37" s="24">
        <v>12111.121598864534</v>
      </c>
      <c r="N37" s="24">
        <v>12581.097081260963</v>
      </c>
      <c r="O37" s="24">
        <v>48396.3112565263</v>
      </c>
    </row>
    <row r="38" spans="1:15" x14ac:dyDescent="0.3">
      <c r="A38" s="23" t="s">
        <v>113</v>
      </c>
      <c r="B38" s="23" t="s">
        <v>81</v>
      </c>
      <c r="C38" s="24">
        <v>9754.555399768582</v>
      </c>
      <c r="D38" s="24">
        <v>374.02969999999999</v>
      </c>
      <c r="E38" s="24">
        <v>10128.585099768581</v>
      </c>
      <c r="F38" s="24">
        <v>3649.0207686069734</v>
      </c>
      <c r="G38" s="24">
        <v>1713.7040204847503</v>
      </c>
      <c r="H38" s="24">
        <v>5362.7247890917242</v>
      </c>
      <c r="I38" s="24">
        <v>4497.0073310921471</v>
      </c>
      <c r="J38" s="24">
        <v>4830.6034426764545</v>
      </c>
      <c r="K38" s="24">
        <v>9327.6107737686016</v>
      </c>
      <c r="L38" s="24">
        <v>152.76430219780221</v>
      </c>
      <c r="M38" s="24">
        <v>5932.7206617315624</v>
      </c>
      <c r="N38" s="24">
        <v>6085.4849639293643</v>
      </c>
      <c r="O38" s="24">
        <v>30904.405626558273</v>
      </c>
    </row>
    <row r="39" spans="1:15" x14ac:dyDescent="0.3">
      <c r="A39" s="23" t="s">
        <v>114</v>
      </c>
      <c r="B39" s="23" t="s">
        <v>81</v>
      </c>
      <c r="C39" s="24">
        <v>2358.6505474712944</v>
      </c>
      <c r="D39" s="24">
        <v>114.3308</v>
      </c>
      <c r="E39" s="24">
        <v>2472.9813474712946</v>
      </c>
      <c r="F39" s="24">
        <v>132.62126810309303</v>
      </c>
      <c r="G39" s="24">
        <v>44.896999999999998</v>
      </c>
      <c r="H39" s="24">
        <v>177.51826810309302</v>
      </c>
      <c r="I39" s="24">
        <v>1190.0892478393723</v>
      </c>
      <c r="J39" s="24">
        <v>507.47087572635621</v>
      </c>
      <c r="K39" s="24">
        <v>1697.5601235657286</v>
      </c>
      <c r="L39" s="24">
        <v>653.06815567765568</v>
      </c>
      <c r="M39" s="24">
        <v>11.297697802197803</v>
      </c>
      <c r="N39" s="24">
        <v>664.36585347985351</v>
      </c>
      <c r="O39" s="24">
        <v>5012.4255926199694</v>
      </c>
    </row>
    <row r="40" spans="1:15" x14ac:dyDescent="0.3">
      <c r="A40" s="23" t="s">
        <v>125</v>
      </c>
      <c r="B40" s="23" t="s">
        <v>81</v>
      </c>
      <c r="C40" s="24">
        <v>999.77946126100244</v>
      </c>
      <c r="D40" s="24">
        <v>59.777999999999999</v>
      </c>
      <c r="E40" s="24">
        <v>1059.5574612610023</v>
      </c>
      <c r="F40" s="24">
        <v>1017.1813764387338</v>
      </c>
      <c r="G40" s="24">
        <v>997.1191606717864</v>
      </c>
      <c r="H40" s="24">
        <v>2014.3005371105201</v>
      </c>
      <c r="I40" s="24">
        <v>541.76870594731179</v>
      </c>
      <c r="J40" s="24">
        <v>433.50890536391313</v>
      </c>
      <c r="K40" s="24">
        <v>975.27761131122497</v>
      </c>
      <c r="L40" s="24">
        <v>34.134300000000003</v>
      </c>
      <c r="M40" s="24">
        <v>359.06284663414971</v>
      </c>
      <c r="N40" s="24">
        <v>393.1971466341497</v>
      </c>
      <c r="O40" s="24">
        <v>4442.3327563168968</v>
      </c>
    </row>
    <row r="41" spans="1:15" x14ac:dyDescent="0.3">
      <c r="A41" s="23" t="s">
        <v>115</v>
      </c>
      <c r="B41" s="23" t="s">
        <v>81</v>
      </c>
      <c r="C41" s="24">
        <v>1889.9584761683643</v>
      </c>
      <c r="D41" s="24">
        <v>294.48689999999999</v>
      </c>
      <c r="E41" s="24">
        <v>2184.4453761683644</v>
      </c>
      <c r="F41" s="24">
        <v>319.42847753588711</v>
      </c>
      <c r="G41" s="24">
        <v>140.80869395599834</v>
      </c>
      <c r="H41" s="24">
        <v>460.23717149188542</v>
      </c>
      <c r="I41" s="24">
        <v>875.64528108209834</v>
      </c>
      <c r="J41" s="24">
        <v>650.88150414092149</v>
      </c>
      <c r="K41" s="24">
        <v>1526.5267852230199</v>
      </c>
      <c r="L41" s="24">
        <v>12.826522222222222</v>
      </c>
      <c r="M41" s="24">
        <v>199.77748493150685</v>
      </c>
      <c r="N41" s="24">
        <v>212.60400715372907</v>
      </c>
      <c r="O41" s="24">
        <v>4383.8133400369989</v>
      </c>
    </row>
    <row r="42" spans="1:15" x14ac:dyDescent="0.3">
      <c r="A42" s="23" t="s">
        <v>116</v>
      </c>
      <c r="B42" s="23" t="s">
        <v>81</v>
      </c>
      <c r="C42" s="24">
        <v>3039.8305384308137</v>
      </c>
      <c r="D42" s="24">
        <v>268.54828311592661</v>
      </c>
      <c r="E42" s="24">
        <v>3308.3788215467403</v>
      </c>
      <c r="F42" s="24">
        <v>349.69885007145598</v>
      </c>
      <c r="G42" s="24">
        <v>1367.3917544590847</v>
      </c>
      <c r="H42" s="24">
        <v>1717.0906045305408</v>
      </c>
      <c r="I42" s="24">
        <v>1229.007001565571</v>
      </c>
      <c r="J42" s="24">
        <v>1198.2552785949595</v>
      </c>
      <c r="K42" s="24">
        <v>2427.2622801605303</v>
      </c>
      <c r="L42" s="24">
        <v>50.567340614180338</v>
      </c>
      <c r="M42" s="24">
        <v>386.22819487489801</v>
      </c>
      <c r="N42" s="24">
        <v>436.79553548907836</v>
      </c>
      <c r="O42" s="24">
        <v>7889.5272417268898</v>
      </c>
    </row>
    <row r="43" spans="1:15" x14ac:dyDescent="0.3">
      <c r="A43" s="23" t="s">
        <v>126</v>
      </c>
      <c r="B43" s="23" t="s">
        <v>81</v>
      </c>
      <c r="C43" s="24">
        <v>875.86222114039788</v>
      </c>
      <c r="D43" s="24">
        <v>83.046000000000006</v>
      </c>
      <c r="E43" s="24">
        <v>958.90822114039793</v>
      </c>
      <c r="F43" s="24">
        <v>511.92856795753039</v>
      </c>
      <c r="G43" s="24">
        <v>1034.6023490279242</v>
      </c>
      <c r="H43" s="24">
        <v>1546.5309169854545</v>
      </c>
      <c r="I43" s="24">
        <v>717.49621723259531</v>
      </c>
      <c r="J43" s="24">
        <v>354.77486882296205</v>
      </c>
      <c r="K43" s="24">
        <v>1072.2710860555574</v>
      </c>
      <c r="L43" s="24">
        <v>23.053638583638584</v>
      </c>
      <c r="M43" s="24">
        <v>19.700192271544246</v>
      </c>
      <c r="N43" s="24">
        <v>42.753830855182827</v>
      </c>
      <c r="O43" s="24">
        <v>3620.464055036593</v>
      </c>
    </row>
    <row r="44" spans="1:15" x14ac:dyDescent="0.3">
      <c r="A44" s="23" t="s">
        <v>117</v>
      </c>
      <c r="B44" s="23" t="s">
        <v>81</v>
      </c>
      <c r="C44" s="24">
        <v>3101.8937622043054</v>
      </c>
      <c r="D44" s="24">
        <v>494.49245753424657</v>
      </c>
      <c r="E44" s="24">
        <v>3596.386219738552</v>
      </c>
      <c r="F44" s="24">
        <v>390.98104465753426</v>
      </c>
      <c r="G44" s="24">
        <v>892.97694275811875</v>
      </c>
      <c r="H44" s="24">
        <v>1283.957987415653</v>
      </c>
      <c r="I44" s="24">
        <v>2079.5436113101177</v>
      </c>
      <c r="J44" s="24">
        <v>1512.0161134683422</v>
      </c>
      <c r="K44" s="24">
        <v>3591.5597247784599</v>
      </c>
      <c r="L44" s="24">
        <v>342.10826336996337</v>
      </c>
      <c r="M44" s="24">
        <v>2151.745782496118</v>
      </c>
      <c r="N44" s="24">
        <v>2493.8540458660814</v>
      </c>
      <c r="O44" s="24">
        <v>10965.757977798747</v>
      </c>
    </row>
    <row r="45" spans="1:15" x14ac:dyDescent="0.3">
      <c r="A45" s="23" t="s">
        <v>118</v>
      </c>
      <c r="B45" s="23" t="s">
        <v>81</v>
      </c>
      <c r="C45" s="24">
        <v>15223.759819313465</v>
      </c>
      <c r="D45" s="24">
        <v>811.25006684931509</v>
      </c>
      <c r="E45" s="24">
        <v>16035.009886162781</v>
      </c>
      <c r="F45" s="24">
        <v>3009.3961781004364</v>
      </c>
      <c r="G45" s="24">
        <v>4665.7845156173535</v>
      </c>
      <c r="H45" s="24">
        <v>7675.1806937177898</v>
      </c>
      <c r="I45" s="24">
        <v>7229.8641310373141</v>
      </c>
      <c r="J45" s="24">
        <v>6392.7615900113396</v>
      </c>
      <c r="K45" s="24">
        <v>13622.625721048655</v>
      </c>
      <c r="L45" s="24">
        <v>355.23090769230771</v>
      </c>
      <c r="M45" s="24">
        <v>6586.4366716332979</v>
      </c>
      <c r="N45" s="24">
        <v>6941.6675793256054</v>
      </c>
      <c r="O45" s="24">
        <v>44274.483880254833</v>
      </c>
    </row>
    <row r="46" spans="1:15" x14ac:dyDescent="0.3">
      <c r="A46" s="23" t="s">
        <v>119</v>
      </c>
      <c r="B46" s="23" t="s">
        <v>81</v>
      </c>
      <c r="C46" s="24">
        <v>3083.8574015944018</v>
      </c>
      <c r="D46" s="24">
        <v>440.55349999999999</v>
      </c>
      <c r="E46" s="24">
        <v>3524.4109015944018</v>
      </c>
      <c r="F46" s="24">
        <v>2974.1209840513234</v>
      </c>
      <c r="G46" s="24">
        <v>1668.4794769950872</v>
      </c>
      <c r="H46" s="24">
        <v>4642.6004610464106</v>
      </c>
      <c r="I46" s="24">
        <v>1538.7270105706521</v>
      </c>
      <c r="J46" s="24">
        <v>1002.9819521542804</v>
      </c>
      <c r="K46" s="24">
        <v>2541.7089627249325</v>
      </c>
      <c r="L46" s="24">
        <v>27.716029670329672</v>
      </c>
      <c r="M46" s="24">
        <v>36.357543956043955</v>
      </c>
      <c r="N46" s="24">
        <v>64.07357362637363</v>
      </c>
      <c r="O46" s="24">
        <v>10772.79389899212</v>
      </c>
    </row>
    <row r="47" spans="1:15" x14ac:dyDescent="0.3">
      <c r="A47" s="23" t="s">
        <v>120</v>
      </c>
      <c r="B47" s="23" t="s">
        <v>81</v>
      </c>
      <c r="C47" s="24">
        <v>5251.3037371944265</v>
      </c>
      <c r="D47" s="24">
        <v>240.53030000000001</v>
      </c>
      <c r="E47" s="24">
        <v>5491.8340371944269</v>
      </c>
      <c r="F47" s="24">
        <v>1714.3498434189673</v>
      </c>
      <c r="G47" s="24">
        <v>7815.5815542874252</v>
      </c>
      <c r="H47" s="24">
        <v>9529.9313977063921</v>
      </c>
      <c r="I47" s="24">
        <v>2305.8442007897629</v>
      </c>
      <c r="J47" s="24">
        <v>2994.8308355235572</v>
      </c>
      <c r="K47" s="24">
        <v>5300.6750363133197</v>
      </c>
      <c r="L47" s="24">
        <v>91.662692653921425</v>
      </c>
      <c r="M47" s="24">
        <v>8012.5496469530162</v>
      </c>
      <c r="N47" s="24">
        <v>8104.2123396069373</v>
      </c>
      <c r="O47" s="24">
        <v>28426.652810821077</v>
      </c>
    </row>
    <row r="48" spans="1:15" x14ac:dyDescent="0.3">
      <c r="A48" s="23" t="s">
        <v>121</v>
      </c>
      <c r="B48" s="23" t="s">
        <v>81</v>
      </c>
      <c r="C48" s="24">
        <v>1201.6975721172571</v>
      </c>
      <c r="D48" s="24">
        <v>196.85730000000001</v>
      </c>
      <c r="E48" s="24">
        <v>1398.5548721172572</v>
      </c>
      <c r="F48" s="24">
        <v>168.80369561643835</v>
      </c>
      <c r="G48" s="24">
        <v>50.275399999999998</v>
      </c>
      <c r="H48" s="24">
        <v>219.07909561643834</v>
      </c>
      <c r="I48" s="24">
        <v>610.28063027116639</v>
      </c>
      <c r="J48" s="24">
        <v>451.12082871335133</v>
      </c>
      <c r="K48" s="24">
        <v>1061.4014589845178</v>
      </c>
      <c r="L48" s="24">
        <v>73.186776469243597</v>
      </c>
      <c r="M48" s="24">
        <v>39.589470329670327</v>
      </c>
      <c r="N48" s="24">
        <v>112.77624679891392</v>
      </c>
      <c r="O48" s="24">
        <v>2791.811673517127</v>
      </c>
    </row>
    <row r="49" spans="1:15" x14ac:dyDescent="0.3">
      <c r="A49" s="23" t="s">
        <v>122</v>
      </c>
      <c r="B49" s="23" t="s">
        <v>81</v>
      </c>
      <c r="C49" s="24">
        <v>9738.5311795685702</v>
      </c>
      <c r="D49" s="24">
        <v>1047.7843944802455</v>
      </c>
      <c r="E49" s="24">
        <v>10786.315574048816</v>
      </c>
      <c r="F49" s="24">
        <v>125.72818428324339</v>
      </c>
      <c r="G49" s="24">
        <v>538.75288218459218</v>
      </c>
      <c r="H49" s="24">
        <v>664.4810664678356</v>
      </c>
      <c r="I49" s="24">
        <v>3962.26443295839</v>
      </c>
      <c r="J49" s="24">
        <v>4203.6378125950314</v>
      </c>
      <c r="K49" s="24">
        <v>8165.9022455534214</v>
      </c>
      <c r="L49" s="24">
        <v>109.05955901741054</v>
      </c>
      <c r="M49" s="24">
        <v>30957.647716023232</v>
      </c>
      <c r="N49" s="24">
        <v>31066.707275040641</v>
      </c>
      <c r="O49" s="24">
        <v>50683.406161110717</v>
      </c>
    </row>
    <row r="50" spans="1:15" x14ac:dyDescent="0.3">
      <c r="A50" s="23" t="s">
        <v>127</v>
      </c>
      <c r="B50" s="23" t="s">
        <v>81</v>
      </c>
      <c r="C50" s="24">
        <v>13441.126542056851</v>
      </c>
      <c r="D50" s="24">
        <v>273.71542320354393</v>
      </c>
      <c r="E50" s="24">
        <v>13714.841965260395</v>
      </c>
      <c r="F50" s="24">
        <v>1702.3018063577438</v>
      </c>
      <c r="G50" s="24">
        <v>2533.8298745539564</v>
      </c>
      <c r="H50" s="24">
        <v>4236.1316809116997</v>
      </c>
      <c r="I50" s="24">
        <v>6914.3124069829655</v>
      </c>
      <c r="J50" s="24">
        <v>7514.8559139221807</v>
      </c>
      <c r="K50" s="24">
        <v>14429.168320905146</v>
      </c>
      <c r="L50" s="24">
        <v>204.33079230769232</v>
      </c>
      <c r="M50" s="24">
        <v>2941.5861138190576</v>
      </c>
      <c r="N50" s="24">
        <v>3145.9169061267498</v>
      </c>
      <c r="O50" s="24">
        <v>35526.058873203998</v>
      </c>
    </row>
    <row r="51" spans="1:15" x14ac:dyDescent="0.3">
      <c r="A51" s="23" t="s">
        <v>123</v>
      </c>
      <c r="B51" s="23" t="s">
        <v>81</v>
      </c>
      <c r="C51" s="24">
        <v>14073.451854294015</v>
      </c>
      <c r="D51" s="24">
        <v>560.84825349748564</v>
      </c>
      <c r="E51" s="24">
        <v>14634.300107791501</v>
      </c>
      <c r="F51" s="24">
        <v>1588.8654581305721</v>
      </c>
      <c r="G51" s="24">
        <v>1652.3252836105653</v>
      </c>
      <c r="H51" s="24">
        <v>3241.1907417411376</v>
      </c>
      <c r="I51" s="24">
        <v>7217.1420070324102</v>
      </c>
      <c r="J51" s="24">
        <v>4608.6403409033828</v>
      </c>
      <c r="K51" s="24">
        <v>11825.782347935794</v>
      </c>
      <c r="L51" s="24">
        <v>581.86287617461846</v>
      </c>
      <c r="M51" s="24">
        <v>17160.145044625351</v>
      </c>
      <c r="N51" s="24">
        <v>17742.00792079997</v>
      </c>
      <c r="O51" s="24">
        <v>47443.281118268402</v>
      </c>
    </row>
    <row r="52" spans="1:15" x14ac:dyDescent="0.3">
      <c r="A52" s="23" t="s">
        <v>128</v>
      </c>
      <c r="B52" s="23" t="s">
        <v>81</v>
      </c>
      <c r="C52" s="24">
        <v>22516.327798790117</v>
      </c>
      <c r="D52" s="24">
        <v>4111.1043439670675</v>
      </c>
      <c r="E52" s="24">
        <v>26627.432142757185</v>
      </c>
      <c r="F52" s="24">
        <v>395.67781688302546</v>
      </c>
      <c r="G52" s="24">
        <v>940.6932842360925</v>
      </c>
      <c r="H52" s="24">
        <v>1336.3711011191181</v>
      </c>
      <c r="I52" s="24">
        <v>10414.386973009063</v>
      </c>
      <c r="J52" s="24">
        <v>16843.607821681773</v>
      </c>
      <c r="K52" s="24">
        <v>27257.994794690836</v>
      </c>
      <c r="L52" s="24">
        <v>1952.1065114354708</v>
      </c>
      <c r="M52" s="24">
        <v>25938.125121560843</v>
      </c>
      <c r="N52" s="24">
        <v>27890.231632996314</v>
      </c>
      <c r="O52" s="24">
        <v>83112.029671563447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C1A131-AB79-40DD-AF98-8DD543AAEF72}">
  <sheetPr codeName="Sayfa9"/>
  <dimension ref="A1:O52"/>
  <sheetViews>
    <sheetView topLeftCell="A9" zoomScale="55" zoomScaleNormal="55" workbookViewId="0">
      <selection activeCell="C3" sqref="C3:O52"/>
    </sheetView>
  </sheetViews>
  <sheetFormatPr defaultColWidth="8.77734375" defaultRowHeight="14.4" x14ac:dyDescent="0.3"/>
  <cols>
    <col min="1" max="1" width="18.6640625" bestFit="1" customWidth="1"/>
    <col min="2" max="2" width="12.109375" bestFit="1" customWidth="1"/>
    <col min="3" max="15" width="20.33203125" customWidth="1"/>
  </cols>
  <sheetData>
    <row r="1" spans="1:15" ht="15" customHeight="1" x14ac:dyDescent="0.3">
      <c r="C1" t="s">
        <v>68</v>
      </c>
      <c r="F1" t="s">
        <v>69</v>
      </c>
      <c r="I1" t="s">
        <v>70</v>
      </c>
      <c r="L1" t="s">
        <v>71</v>
      </c>
      <c r="O1" t="s">
        <v>17</v>
      </c>
    </row>
    <row r="2" spans="1:15" x14ac:dyDescent="0.3">
      <c r="C2" t="s">
        <v>20</v>
      </c>
      <c r="D2" t="s">
        <v>131</v>
      </c>
      <c r="E2" t="s">
        <v>25</v>
      </c>
      <c r="F2" t="s">
        <v>20</v>
      </c>
      <c r="G2" t="s">
        <v>131</v>
      </c>
      <c r="H2" t="s">
        <v>25</v>
      </c>
      <c r="I2" t="s">
        <v>1</v>
      </c>
      <c r="J2" t="s">
        <v>2</v>
      </c>
      <c r="K2" t="s">
        <v>25</v>
      </c>
      <c r="L2" t="s">
        <v>1</v>
      </c>
      <c r="M2" t="s">
        <v>2</v>
      </c>
      <c r="N2" t="s">
        <v>25</v>
      </c>
    </row>
    <row r="3" spans="1:15" x14ac:dyDescent="0.3">
      <c r="A3" t="s">
        <v>21</v>
      </c>
      <c r="B3" t="s">
        <v>21</v>
      </c>
      <c r="C3" s="22">
        <v>15551205.020000614</v>
      </c>
      <c r="D3" s="22">
        <v>144123.59100000001</v>
      </c>
      <c r="E3" s="22">
        <v>15695328.611000614</v>
      </c>
      <c r="F3" s="22">
        <v>544355.37899999844</v>
      </c>
      <c r="G3" s="22">
        <v>631304.84299999964</v>
      </c>
      <c r="H3" s="22">
        <v>1175660.2219999982</v>
      </c>
      <c r="I3" s="22">
        <v>3774496.082000114</v>
      </c>
      <c r="J3" s="22">
        <v>4557876.8999999994</v>
      </c>
      <c r="K3" s="22">
        <v>8332372.9820001135</v>
      </c>
      <c r="L3" s="22">
        <v>98553.172999999995</v>
      </c>
      <c r="M3" s="22">
        <v>1997602.9110000003</v>
      </c>
      <c r="N3" s="22">
        <v>2096156.0840000003</v>
      </c>
      <c r="O3" s="22">
        <v>27299517.899000727</v>
      </c>
    </row>
    <row r="4" spans="1:15" x14ac:dyDescent="0.3">
      <c r="A4" t="s">
        <v>80</v>
      </c>
      <c r="B4" t="s">
        <v>22</v>
      </c>
      <c r="C4" s="22">
        <v>11948322.594000474</v>
      </c>
      <c r="D4" s="22">
        <v>116789.739</v>
      </c>
      <c r="E4" s="22">
        <v>12065112.333000474</v>
      </c>
      <c r="F4" s="22">
        <v>308582.28199999925</v>
      </c>
      <c r="G4" s="22">
        <v>242380.64399999991</v>
      </c>
      <c r="H4" s="22">
        <v>550962.92599999916</v>
      </c>
      <c r="I4" s="22">
        <v>2999894.826000113</v>
      </c>
      <c r="J4" s="22">
        <v>3565181.5409999993</v>
      </c>
      <c r="K4" s="22">
        <v>6565076.3670001123</v>
      </c>
      <c r="L4" s="22">
        <v>79997.452999999994</v>
      </c>
      <c r="M4" s="22">
        <v>1376825.6430000002</v>
      </c>
      <c r="N4" s="22">
        <v>1456823.0960000001</v>
      </c>
      <c r="O4" s="22">
        <v>20637974.722000584</v>
      </c>
    </row>
    <row r="5" spans="1:15" x14ac:dyDescent="0.3">
      <c r="A5" t="s">
        <v>81</v>
      </c>
      <c r="B5" t="s">
        <v>23</v>
      </c>
      <c r="C5" s="22">
        <v>3602882.4260001415</v>
      </c>
      <c r="D5" s="22">
        <v>27333.851999999999</v>
      </c>
      <c r="E5" s="22">
        <v>3630216.2780001415</v>
      </c>
      <c r="F5" s="22">
        <v>235773.09699999916</v>
      </c>
      <c r="G5" s="22">
        <v>388924.19899999979</v>
      </c>
      <c r="H5" s="22">
        <v>624697.29599999893</v>
      </c>
      <c r="I5" s="22">
        <v>774601.25600000122</v>
      </c>
      <c r="J5" s="22">
        <v>992695.35900000005</v>
      </c>
      <c r="K5" s="22">
        <v>1767296.6150000012</v>
      </c>
      <c r="L5" s="22">
        <v>18555.72</v>
      </c>
      <c r="M5" s="22">
        <v>620777.26800000004</v>
      </c>
      <c r="N5" s="22">
        <v>639332.98800000001</v>
      </c>
      <c r="O5" s="22">
        <v>6661543.1770001417</v>
      </c>
    </row>
    <row r="6" spans="1:15" x14ac:dyDescent="0.3">
      <c r="A6" t="s">
        <v>95</v>
      </c>
      <c r="B6" t="s">
        <v>80</v>
      </c>
      <c r="C6" s="22">
        <v>261681.30500000599</v>
      </c>
      <c r="D6" s="22">
        <v>1667.03</v>
      </c>
      <c r="E6" s="22">
        <v>263348.33500000602</v>
      </c>
      <c r="F6" s="22">
        <v>1164.4010000000001</v>
      </c>
      <c r="G6" s="22">
        <v>4297.1000000000004</v>
      </c>
      <c r="H6" s="22">
        <v>5461.5010000000002</v>
      </c>
      <c r="I6" s="22">
        <v>53084.347000000103</v>
      </c>
      <c r="J6" s="22">
        <v>463972.18700000003</v>
      </c>
      <c r="K6" s="22">
        <v>517056.53400000016</v>
      </c>
      <c r="L6" s="22">
        <v>407.38900000000001</v>
      </c>
      <c r="M6" s="22">
        <v>220303.91700000002</v>
      </c>
      <c r="N6" s="22">
        <v>220711.30600000001</v>
      </c>
      <c r="O6" s="22">
        <v>1006577.6760000063</v>
      </c>
    </row>
    <row r="7" spans="1:15" x14ac:dyDescent="0.3">
      <c r="A7" t="s">
        <v>111</v>
      </c>
      <c r="B7" t="s">
        <v>80</v>
      </c>
      <c r="C7" s="22">
        <v>175442.07700000002</v>
      </c>
      <c r="D7" s="22">
        <v>60</v>
      </c>
      <c r="E7" s="22">
        <v>175502.07700000002</v>
      </c>
      <c r="F7" s="22">
        <v>1273.48</v>
      </c>
      <c r="G7" s="22">
        <v>0</v>
      </c>
      <c r="H7" s="22">
        <v>1273.48</v>
      </c>
      <c r="I7" s="22">
        <v>30700.360000000499</v>
      </c>
      <c r="J7" s="22">
        <v>85430.8</v>
      </c>
      <c r="K7" s="22">
        <v>116131.1600000005</v>
      </c>
      <c r="L7" s="22">
        <v>1166.18</v>
      </c>
      <c r="M7" s="22">
        <v>2208</v>
      </c>
      <c r="N7" s="22">
        <v>3374.1800000000003</v>
      </c>
      <c r="O7" s="22">
        <v>296280.89700000052</v>
      </c>
    </row>
    <row r="8" spans="1:15" x14ac:dyDescent="0.3">
      <c r="A8" t="s">
        <v>98</v>
      </c>
      <c r="B8" t="s">
        <v>80</v>
      </c>
      <c r="C8" s="22">
        <v>80006.1679999997</v>
      </c>
      <c r="D8" s="22">
        <v>182.6</v>
      </c>
      <c r="E8" s="22">
        <v>80188.767999999705</v>
      </c>
      <c r="F8" s="22">
        <v>23055.989999999802</v>
      </c>
      <c r="G8" s="22">
        <v>8730.7900000000009</v>
      </c>
      <c r="H8" s="22">
        <v>31786.779999999802</v>
      </c>
      <c r="I8" s="22">
        <v>33818.502999999298</v>
      </c>
      <c r="J8" s="22">
        <v>16819.77</v>
      </c>
      <c r="K8" s="22">
        <v>50638.272999999303</v>
      </c>
      <c r="L8" s="22">
        <v>5</v>
      </c>
      <c r="M8" s="22">
        <v>5562</v>
      </c>
      <c r="N8" s="22">
        <v>5567</v>
      </c>
      <c r="O8" s="22">
        <v>168180.82099999883</v>
      </c>
    </row>
    <row r="9" spans="1:15" x14ac:dyDescent="0.3">
      <c r="A9" t="s">
        <v>110</v>
      </c>
      <c r="B9" t="s">
        <v>80</v>
      </c>
      <c r="C9" s="22">
        <v>696877.38400002208</v>
      </c>
      <c r="D9" s="22">
        <v>1555.588</v>
      </c>
      <c r="E9" s="22">
        <v>698432.97200002207</v>
      </c>
      <c r="F9" s="22">
        <v>53.52</v>
      </c>
      <c r="G9" s="22">
        <v>21.1</v>
      </c>
      <c r="H9" s="22">
        <v>74.62</v>
      </c>
      <c r="I9" s="22">
        <v>118303.099999994</v>
      </c>
      <c r="J9" s="22">
        <v>62732</v>
      </c>
      <c r="K9" s="22">
        <v>181035.09999999398</v>
      </c>
      <c r="L9" s="22">
        <v>959.48399999999992</v>
      </c>
      <c r="M9" s="22">
        <v>2209.4899999999998</v>
      </c>
      <c r="N9" s="22">
        <v>3168.9739999999997</v>
      </c>
      <c r="O9" s="22">
        <v>882711.66600001603</v>
      </c>
    </row>
    <row r="10" spans="1:15" x14ac:dyDescent="0.3">
      <c r="A10" t="s">
        <v>94</v>
      </c>
      <c r="B10" t="s">
        <v>80</v>
      </c>
      <c r="C10" s="22">
        <v>254054.51300000498</v>
      </c>
      <c r="D10" s="22">
        <v>627.91</v>
      </c>
      <c r="E10" s="22">
        <v>254682.42300000499</v>
      </c>
      <c r="F10" s="22">
        <v>30934.684999999699</v>
      </c>
      <c r="G10" s="22">
        <v>25220.35</v>
      </c>
      <c r="H10" s="22">
        <v>56155.034999999698</v>
      </c>
      <c r="I10" s="22">
        <v>64981.527000001006</v>
      </c>
      <c r="J10" s="22">
        <v>121911.02600000001</v>
      </c>
      <c r="K10" s="22">
        <v>186892.553000001</v>
      </c>
      <c r="L10" s="22">
        <v>720.91300000000001</v>
      </c>
      <c r="M10" s="22">
        <v>69387.739999999991</v>
      </c>
      <c r="N10" s="22">
        <v>70108.652999999991</v>
      </c>
      <c r="O10" s="22">
        <v>567838.66400000569</v>
      </c>
    </row>
    <row r="11" spans="1:15" x14ac:dyDescent="0.3">
      <c r="A11" t="s">
        <v>109</v>
      </c>
      <c r="B11" t="s">
        <v>80</v>
      </c>
      <c r="C11" s="22">
        <v>30825.185999999903</v>
      </c>
      <c r="D11" s="22">
        <v>155</v>
      </c>
      <c r="E11" s="22">
        <v>30980.185999999903</v>
      </c>
      <c r="F11" s="22">
        <v>4649.0910000000003</v>
      </c>
      <c r="G11" s="22">
        <v>157.80000000000001</v>
      </c>
      <c r="H11" s="22">
        <v>4806.8910000000005</v>
      </c>
      <c r="I11" s="22">
        <v>10492.643000000018</v>
      </c>
      <c r="J11" s="22">
        <v>5026.3999999999996</v>
      </c>
      <c r="K11" s="22">
        <v>15519.043000000018</v>
      </c>
      <c r="L11" s="22">
        <v>172.04900000000001</v>
      </c>
      <c r="M11" s="22">
        <v>2140</v>
      </c>
      <c r="N11" s="22">
        <v>2312.049</v>
      </c>
      <c r="O11" s="22">
        <v>53618.168999999922</v>
      </c>
    </row>
    <row r="12" spans="1:15" x14ac:dyDescent="0.3">
      <c r="A12" t="s">
        <v>83</v>
      </c>
      <c r="B12" t="s">
        <v>80</v>
      </c>
      <c r="C12" s="22">
        <v>1017528.6450000748</v>
      </c>
      <c r="D12" s="22">
        <v>1529.5640000000001</v>
      </c>
      <c r="E12" s="22">
        <v>1019058.2090000748</v>
      </c>
      <c r="F12" s="22">
        <v>1722.125</v>
      </c>
      <c r="G12" s="22">
        <v>1306.3</v>
      </c>
      <c r="H12" s="22">
        <v>3028.4250000000002</v>
      </c>
      <c r="I12" s="22">
        <v>423547.027000056</v>
      </c>
      <c r="J12" s="22">
        <v>347904.68299999996</v>
      </c>
      <c r="K12" s="22">
        <v>771451.71000005596</v>
      </c>
      <c r="L12" s="22">
        <v>25424.62</v>
      </c>
      <c r="M12" s="22">
        <v>184769.5</v>
      </c>
      <c r="N12" s="22">
        <v>210194.12</v>
      </c>
      <c r="O12" s="22">
        <v>2003732.4640001308</v>
      </c>
    </row>
    <row r="13" spans="1:15" x14ac:dyDescent="0.3">
      <c r="A13" t="s">
        <v>84</v>
      </c>
      <c r="B13" t="s">
        <v>80</v>
      </c>
      <c r="C13" s="22">
        <v>1258990.6400000982</v>
      </c>
      <c r="D13" s="22">
        <v>1242</v>
      </c>
      <c r="E13" s="22">
        <v>1260232.6400000982</v>
      </c>
      <c r="F13" s="22">
        <v>4100.6260000000202</v>
      </c>
      <c r="G13" s="22">
        <v>1967.2</v>
      </c>
      <c r="H13" s="22">
        <v>6067.82600000002</v>
      </c>
      <c r="I13" s="22">
        <v>229196.42600002201</v>
      </c>
      <c r="J13" s="22">
        <v>61610.19</v>
      </c>
      <c r="K13" s="22">
        <v>290806.61600002204</v>
      </c>
      <c r="L13" s="22">
        <v>2808.6990000000001</v>
      </c>
      <c r="M13" s="22">
        <v>18908.400000000001</v>
      </c>
      <c r="N13" s="22">
        <v>21717.099000000002</v>
      </c>
      <c r="O13" s="22">
        <v>1578824.1810001202</v>
      </c>
    </row>
    <row r="14" spans="1:15" x14ac:dyDescent="0.3">
      <c r="A14" t="s">
        <v>96</v>
      </c>
      <c r="B14" t="s">
        <v>80</v>
      </c>
      <c r="C14" s="22">
        <v>343035.27700001001</v>
      </c>
      <c r="D14" s="22">
        <v>13611.61</v>
      </c>
      <c r="E14" s="22">
        <v>356646.88700001</v>
      </c>
      <c r="F14" s="22">
        <v>3954.9940000000001</v>
      </c>
      <c r="G14" s="22">
        <v>4122.8100000000004</v>
      </c>
      <c r="H14" s="22">
        <v>8077.8040000000001</v>
      </c>
      <c r="I14" s="22">
        <v>87812.787999999302</v>
      </c>
      <c r="J14" s="22">
        <v>82300.48000000001</v>
      </c>
      <c r="K14" s="22">
        <v>170113.26799999931</v>
      </c>
      <c r="L14" s="22">
        <v>322.62599999999998</v>
      </c>
      <c r="M14" s="22">
        <v>5514</v>
      </c>
      <c r="N14" s="22">
        <v>5836.6260000000002</v>
      </c>
      <c r="O14" s="22">
        <v>540674.58500000928</v>
      </c>
    </row>
    <row r="15" spans="1:15" x14ac:dyDescent="0.3">
      <c r="A15" t="s">
        <v>88</v>
      </c>
      <c r="B15" t="s">
        <v>80</v>
      </c>
      <c r="C15" s="22">
        <v>600584.30400002783</v>
      </c>
      <c r="D15" s="22">
        <v>1152.51</v>
      </c>
      <c r="E15" s="22">
        <v>601736.81400002784</v>
      </c>
      <c r="F15" s="22">
        <v>290.61599999999999</v>
      </c>
      <c r="G15" s="22">
        <v>15</v>
      </c>
      <c r="H15" s="22">
        <v>305.61599999999999</v>
      </c>
      <c r="I15" s="22">
        <v>103706.431999996</v>
      </c>
      <c r="J15" s="22">
        <v>58181.446000000004</v>
      </c>
      <c r="K15" s="22">
        <v>161887.87799999601</v>
      </c>
      <c r="L15" s="22">
        <v>2260.163</v>
      </c>
      <c r="M15" s="22">
        <v>53476</v>
      </c>
      <c r="N15" s="22">
        <v>55736.163</v>
      </c>
      <c r="O15" s="22">
        <v>819666.47100002388</v>
      </c>
    </row>
    <row r="16" spans="1:15" x14ac:dyDescent="0.3">
      <c r="A16" t="s">
        <v>107</v>
      </c>
      <c r="B16" t="s">
        <v>80</v>
      </c>
      <c r="C16" s="22">
        <v>289384.25499998394</v>
      </c>
      <c r="D16" s="22">
        <v>17115.3</v>
      </c>
      <c r="E16" s="22">
        <v>306499.55499998393</v>
      </c>
      <c r="F16" s="22">
        <v>8464.0500000000284</v>
      </c>
      <c r="G16" s="22">
        <v>14179.788</v>
      </c>
      <c r="H16" s="22">
        <v>22643.838000000029</v>
      </c>
      <c r="I16" s="22">
        <v>46237.268999999797</v>
      </c>
      <c r="J16" s="22">
        <v>46431.509999999995</v>
      </c>
      <c r="K16" s="22">
        <v>92668.778999999791</v>
      </c>
      <c r="L16" s="22">
        <v>547.93200000000002</v>
      </c>
      <c r="M16" s="22">
        <v>11219.4</v>
      </c>
      <c r="N16" s="22">
        <v>11767.332</v>
      </c>
      <c r="O16" s="22">
        <v>433579.50399998378</v>
      </c>
    </row>
    <row r="17" spans="1:15" x14ac:dyDescent="0.3">
      <c r="A17" t="s">
        <v>101</v>
      </c>
      <c r="B17" t="s">
        <v>80</v>
      </c>
      <c r="C17" s="22">
        <v>166016.02499999799</v>
      </c>
      <c r="D17" s="22">
        <v>4299.3</v>
      </c>
      <c r="E17" s="22">
        <v>170315.32499999797</v>
      </c>
      <c r="F17" s="22">
        <v>1886.27</v>
      </c>
      <c r="G17" s="22">
        <v>5594.4</v>
      </c>
      <c r="H17" s="22">
        <v>7480.67</v>
      </c>
      <c r="I17" s="22">
        <v>25186.4729999999</v>
      </c>
      <c r="J17" s="22">
        <v>71640.14</v>
      </c>
      <c r="K17" s="22">
        <v>96826.612999999896</v>
      </c>
      <c r="L17" s="22">
        <v>41.6</v>
      </c>
      <c r="M17" s="22">
        <v>4963.8</v>
      </c>
      <c r="N17" s="22">
        <v>5005.4000000000005</v>
      </c>
      <c r="O17" s="22">
        <v>279628.00799999788</v>
      </c>
    </row>
    <row r="18" spans="1:15" x14ac:dyDescent="0.3">
      <c r="A18" t="s">
        <v>87</v>
      </c>
      <c r="B18" t="s">
        <v>80</v>
      </c>
      <c r="C18" s="22">
        <v>311057.188000019</v>
      </c>
      <c r="D18" s="22">
        <v>1950</v>
      </c>
      <c r="E18" s="22">
        <v>313007.188000019</v>
      </c>
      <c r="F18" s="22">
        <v>63.29</v>
      </c>
      <c r="G18" s="22">
        <v>100</v>
      </c>
      <c r="H18" s="22">
        <v>163.29</v>
      </c>
      <c r="I18" s="22">
        <v>87035.115999998801</v>
      </c>
      <c r="J18" s="22">
        <v>116125.79800000001</v>
      </c>
      <c r="K18" s="22">
        <v>203160.91399999883</v>
      </c>
      <c r="L18" s="22">
        <v>7978.6480000000001</v>
      </c>
      <c r="M18" s="22">
        <v>62790.767999999996</v>
      </c>
      <c r="N18" s="22">
        <v>70769.415999999997</v>
      </c>
      <c r="O18" s="22">
        <v>587100.80800001777</v>
      </c>
    </row>
    <row r="19" spans="1:15" x14ac:dyDescent="0.3">
      <c r="A19" t="s">
        <v>89</v>
      </c>
      <c r="B19" t="s">
        <v>80</v>
      </c>
      <c r="C19" s="22">
        <v>137987.96300000002</v>
      </c>
      <c r="D19" s="22">
        <v>2486.4</v>
      </c>
      <c r="E19" s="22">
        <v>140474.36300000001</v>
      </c>
      <c r="F19" s="22">
        <v>2056.2959999999998</v>
      </c>
      <c r="G19" s="22">
        <v>580</v>
      </c>
      <c r="H19" s="22">
        <v>2636.2959999999998</v>
      </c>
      <c r="I19" s="22">
        <v>26699.752000000502</v>
      </c>
      <c r="J19" s="22">
        <v>12326.5</v>
      </c>
      <c r="K19" s="22">
        <v>39026.252000000502</v>
      </c>
      <c r="L19" s="22">
        <v>483.10700000000003</v>
      </c>
      <c r="M19" s="22">
        <v>8016</v>
      </c>
      <c r="N19" s="22">
        <v>8499.107</v>
      </c>
      <c r="O19" s="22">
        <v>190636.01800000051</v>
      </c>
    </row>
    <row r="20" spans="1:15" x14ac:dyDescent="0.3">
      <c r="A20" t="s">
        <v>90</v>
      </c>
      <c r="B20" t="s">
        <v>80</v>
      </c>
      <c r="C20" s="22">
        <v>1017818.0590000289</v>
      </c>
      <c r="D20" s="22">
        <v>518.10900000000004</v>
      </c>
      <c r="E20" s="22">
        <v>1018336.1680000289</v>
      </c>
      <c r="F20" s="22">
        <v>55.87</v>
      </c>
      <c r="G20" s="22">
        <v>65</v>
      </c>
      <c r="H20" s="22">
        <v>120.87</v>
      </c>
      <c r="I20" s="22">
        <v>174630.88700000002</v>
      </c>
      <c r="J20" s="22">
        <v>25859.964</v>
      </c>
      <c r="K20" s="22">
        <v>200490.85100000002</v>
      </c>
      <c r="L20" s="22">
        <v>2237.2150000000001</v>
      </c>
      <c r="M20" s="22">
        <v>240</v>
      </c>
      <c r="N20" s="22">
        <v>2477.2150000000001</v>
      </c>
      <c r="O20" s="22">
        <v>1221425.1040000289</v>
      </c>
    </row>
    <row r="21" spans="1:15" x14ac:dyDescent="0.3">
      <c r="A21" t="s">
        <v>99</v>
      </c>
      <c r="B21" t="s">
        <v>80</v>
      </c>
      <c r="C21" s="22">
        <v>77344.732000000513</v>
      </c>
      <c r="D21" s="22">
        <v>5649.13</v>
      </c>
      <c r="E21" s="22">
        <v>82993.862000000518</v>
      </c>
      <c r="F21" s="22">
        <v>2304.0730000000003</v>
      </c>
      <c r="G21" s="22">
        <v>1133.0999999999999</v>
      </c>
      <c r="H21" s="22">
        <v>3437.1730000000002</v>
      </c>
      <c r="I21" s="22">
        <v>16008.881000000001</v>
      </c>
      <c r="J21" s="22">
        <v>72011.100000000006</v>
      </c>
      <c r="K21" s="22">
        <v>88019.981</v>
      </c>
      <c r="L21" s="22">
        <v>168.1</v>
      </c>
      <c r="M21" s="22">
        <v>24862.32</v>
      </c>
      <c r="N21" s="22">
        <v>25030.42</v>
      </c>
      <c r="O21" s="22">
        <v>199481.43600000051</v>
      </c>
    </row>
    <row r="22" spans="1:15" x14ac:dyDescent="0.3">
      <c r="A22" t="s">
        <v>85</v>
      </c>
      <c r="B22" t="s">
        <v>80</v>
      </c>
      <c r="C22" s="22">
        <v>1103557.5800000606</v>
      </c>
      <c r="D22" s="22">
        <v>1020</v>
      </c>
      <c r="E22" s="22">
        <v>1104577.5800000606</v>
      </c>
      <c r="F22" s="22">
        <v>229</v>
      </c>
      <c r="G22" s="22">
        <v>108.4</v>
      </c>
      <c r="H22" s="22">
        <v>337.4</v>
      </c>
      <c r="I22" s="22">
        <v>197504.20000001701</v>
      </c>
      <c r="J22" s="22">
        <v>66797.260000000009</v>
      </c>
      <c r="K22" s="22">
        <v>264301.46000001702</v>
      </c>
      <c r="L22" s="22">
        <v>962.09400000000005</v>
      </c>
      <c r="M22" s="22">
        <v>8890.2000000000007</v>
      </c>
      <c r="N22" s="22">
        <v>9852.2940000000017</v>
      </c>
      <c r="O22" s="22">
        <v>1379068.7340000777</v>
      </c>
    </row>
    <row r="23" spans="1:15" x14ac:dyDescent="0.3">
      <c r="A23" t="s">
        <v>104</v>
      </c>
      <c r="B23" t="s">
        <v>80</v>
      </c>
      <c r="C23" s="22">
        <v>291947.56600001303</v>
      </c>
      <c r="D23" s="22">
        <v>5204.1580000000004</v>
      </c>
      <c r="E23" s="22">
        <v>297151.72400001303</v>
      </c>
      <c r="F23" s="22">
        <v>32650.363999999503</v>
      </c>
      <c r="G23" s="22">
        <v>29993.886999999901</v>
      </c>
      <c r="H23" s="22">
        <v>62644.250999999407</v>
      </c>
      <c r="I23" s="22">
        <v>56708.022000000696</v>
      </c>
      <c r="J23" s="22">
        <v>308541.06</v>
      </c>
      <c r="K23" s="22">
        <v>365249.08200000069</v>
      </c>
      <c r="L23" s="22">
        <v>1011.938</v>
      </c>
      <c r="M23" s="22">
        <v>81708.540000000008</v>
      </c>
      <c r="N23" s="22">
        <v>82720.478000000003</v>
      </c>
      <c r="O23" s="22">
        <v>807765.53500001319</v>
      </c>
    </row>
    <row r="24" spans="1:15" x14ac:dyDescent="0.3">
      <c r="A24" t="s">
        <v>102</v>
      </c>
      <c r="B24" t="s">
        <v>80</v>
      </c>
      <c r="C24" s="22">
        <v>55032.010000000104</v>
      </c>
      <c r="D24" s="22">
        <v>100</v>
      </c>
      <c r="E24" s="22">
        <v>55132.010000000104</v>
      </c>
      <c r="F24" s="22">
        <v>12786.2410000001</v>
      </c>
      <c r="G24" s="22">
        <v>6448.02</v>
      </c>
      <c r="H24" s="22">
        <v>19234.2610000001</v>
      </c>
      <c r="I24" s="22">
        <v>15792.029000000099</v>
      </c>
      <c r="J24" s="22">
        <v>50378.400000000001</v>
      </c>
      <c r="K24" s="22">
        <v>66170.429000000106</v>
      </c>
      <c r="L24" s="22">
        <v>787.67899999999997</v>
      </c>
      <c r="M24" s="22">
        <v>52601</v>
      </c>
      <c r="N24" s="22">
        <v>53388.678999999996</v>
      </c>
      <c r="O24" s="22">
        <v>193925.37900000028</v>
      </c>
    </row>
    <row r="25" spans="1:15" x14ac:dyDescent="0.3">
      <c r="A25" t="s">
        <v>108</v>
      </c>
      <c r="B25" t="s">
        <v>80</v>
      </c>
      <c r="C25" s="22">
        <v>79261.729999999807</v>
      </c>
      <c r="D25" s="22">
        <v>750</v>
      </c>
      <c r="E25" s="22">
        <v>80011.729999999807</v>
      </c>
      <c r="F25" s="22">
        <v>18834.260000000002</v>
      </c>
      <c r="G25" s="22">
        <v>1088.5999999999999</v>
      </c>
      <c r="H25" s="22">
        <v>19922.86</v>
      </c>
      <c r="I25" s="22">
        <v>24292.878999999899</v>
      </c>
      <c r="J25" s="22">
        <v>24776.400000000001</v>
      </c>
      <c r="K25" s="22">
        <v>49069.2789999999</v>
      </c>
      <c r="L25" s="22">
        <v>30</v>
      </c>
      <c r="M25" s="22">
        <v>1128</v>
      </c>
      <c r="N25" s="22">
        <v>1158</v>
      </c>
      <c r="O25" s="22">
        <v>150161.86899999972</v>
      </c>
    </row>
    <row r="26" spans="1:15" x14ac:dyDescent="0.3">
      <c r="A26" t="s">
        <v>82</v>
      </c>
      <c r="B26" t="s">
        <v>80</v>
      </c>
      <c r="C26" s="22">
        <v>771260.02100005466</v>
      </c>
      <c r="D26" s="22">
        <v>11329.43</v>
      </c>
      <c r="E26" s="22">
        <v>782589.45100005472</v>
      </c>
      <c r="F26" s="22">
        <v>15</v>
      </c>
      <c r="G26" s="22">
        <v>1009</v>
      </c>
      <c r="H26" s="22">
        <v>1024</v>
      </c>
      <c r="I26" s="22">
        <v>548644.29000004206</v>
      </c>
      <c r="J26" s="22">
        <v>683455.46299999999</v>
      </c>
      <c r="K26" s="22">
        <v>1232099.7530000419</v>
      </c>
      <c r="L26" s="22">
        <v>4165.4920000000002</v>
      </c>
      <c r="M26" s="22">
        <v>22103.59</v>
      </c>
      <c r="N26" s="22">
        <v>26269.082000000002</v>
      </c>
      <c r="O26" s="22">
        <v>2041982.2860000967</v>
      </c>
    </row>
    <row r="27" spans="1:15" x14ac:dyDescent="0.3">
      <c r="A27" t="s">
        <v>100</v>
      </c>
      <c r="B27" t="s">
        <v>80</v>
      </c>
      <c r="C27" s="22">
        <v>358154.0880000061</v>
      </c>
      <c r="D27" s="22">
        <v>6988.58</v>
      </c>
      <c r="E27" s="22">
        <v>365142.66800000612</v>
      </c>
      <c r="F27" s="22">
        <v>21049.389999999901</v>
      </c>
      <c r="G27" s="22">
        <v>17750.47</v>
      </c>
      <c r="H27" s="22">
        <v>38799.859999999899</v>
      </c>
      <c r="I27" s="22">
        <v>99929.282999997697</v>
      </c>
      <c r="J27" s="22">
        <v>93445.04</v>
      </c>
      <c r="K27" s="22">
        <v>193374.3229999977</v>
      </c>
      <c r="L27" s="22">
        <v>7707.5140000000092</v>
      </c>
      <c r="M27" s="22">
        <v>41095.730000000003</v>
      </c>
      <c r="N27" s="22">
        <v>48803.244000000013</v>
      </c>
      <c r="O27" s="22">
        <v>646120.0950000037</v>
      </c>
    </row>
    <row r="28" spans="1:15" x14ac:dyDescent="0.3">
      <c r="A28" t="s">
        <v>105</v>
      </c>
      <c r="B28" t="s">
        <v>80</v>
      </c>
      <c r="C28" s="22">
        <v>541601.36899999797</v>
      </c>
      <c r="D28" s="22">
        <v>3468.9</v>
      </c>
      <c r="E28" s="22">
        <v>545070.26899999799</v>
      </c>
      <c r="F28" s="22">
        <v>8607.5040000000699</v>
      </c>
      <c r="G28" s="22">
        <v>7123.8</v>
      </c>
      <c r="H28" s="22">
        <v>15731.304000000069</v>
      </c>
      <c r="I28" s="22">
        <v>84415.643999995795</v>
      </c>
      <c r="J28" s="22">
        <v>140513.60000000001</v>
      </c>
      <c r="K28" s="22">
        <v>224929.24399999582</v>
      </c>
      <c r="L28" s="22">
        <v>7567.0019999999995</v>
      </c>
      <c r="M28" s="22">
        <v>103388.41</v>
      </c>
      <c r="N28" s="22">
        <v>110955.412</v>
      </c>
      <c r="O28" s="22">
        <v>896686.22899999388</v>
      </c>
    </row>
    <row r="29" spans="1:15" x14ac:dyDescent="0.3">
      <c r="A29" t="s">
        <v>86</v>
      </c>
      <c r="B29" t="s">
        <v>80</v>
      </c>
      <c r="C29" s="22">
        <v>197430.41499999599</v>
      </c>
      <c r="D29" s="22">
        <v>801.96</v>
      </c>
      <c r="E29" s="22">
        <v>198232.37499999598</v>
      </c>
      <c r="F29" s="22">
        <v>2145.9300000000003</v>
      </c>
      <c r="G29" s="22">
        <v>0</v>
      </c>
      <c r="H29" s="22">
        <v>2145.9300000000003</v>
      </c>
      <c r="I29" s="22">
        <v>43119.742000000799</v>
      </c>
      <c r="J29" s="22">
        <v>55579.05</v>
      </c>
      <c r="K29" s="22">
        <v>98698.792000000802</v>
      </c>
      <c r="L29" s="22">
        <v>763.65</v>
      </c>
      <c r="M29" s="22">
        <v>600</v>
      </c>
      <c r="N29" s="22">
        <v>1363.65</v>
      </c>
      <c r="O29" s="22">
        <v>300440.74699999677</v>
      </c>
    </row>
    <row r="30" spans="1:15" x14ac:dyDescent="0.3">
      <c r="A30" t="s">
        <v>93</v>
      </c>
      <c r="B30" t="s">
        <v>80</v>
      </c>
      <c r="C30" s="22">
        <v>359155.86600002594</v>
      </c>
      <c r="D30" s="22">
        <v>782.7</v>
      </c>
      <c r="E30" s="22">
        <v>359938.56600002595</v>
      </c>
      <c r="F30" s="22">
        <v>49067.221000000296</v>
      </c>
      <c r="G30" s="22">
        <v>33117.250999999997</v>
      </c>
      <c r="H30" s="22">
        <v>82184.4720000003</v>
      </c>
      <c r="I30" s="22">
        <v>95848.177999997395</v>
      </c>
      <c r="J30" s="22">
        <v>60748.701000000001</v>
      </c>
      <c r="K30" s="22">
        <v>156596.8789999974</v>
      </c>
      <c r="L30" s="22">
        <v>1431.52</v>
      </c>
      <c r="M30" s="22">
        <v>63462</v>
      </c>
      <c r="N30" s="22">
        <v>64893.52</v>
      </c>
      <c r="O30" s="22">
        <v>663613.43700002367</v>
      </c>
    </row>
    <row r="31" spans="1:15" x14ac:dyDescent="0.3">
      <c r="A31" t="s">
        <v>92</v>
      </c>
      <c r="B31" t="s">
        <v>80</v>
      </c>
      <c r="C31" s="22">
        <v>288974.42800000706</v>
      </c>
      <c r="D31" s="22">
        <v>11200.14</v>
      </c>
      <c r="E31" s="22">
        <v>300174.56800000707</v>
      </c>
      <c r="F31" s="22">
        <v>10243.330000000071</v>
      </c>
      <c r="G31" s="22">
        <v>2103.9</v>
      </c>
      <c r="H31" s="22">
        <v>12347.230000000071</v>
      </c>
      <c r="I31" s="22">
        <v>39784.345999999401</v>
      </c>
      <c r="J31" s="22">
        <v>59959.320999999996</v>
      </c>
      <c r="K31" s="22">
        <v>99743.666999999405</v>
      </c>
      <c r="L31" s="22">
        <v>245.393</v>
      </c>
      <c r="M31" s="22">
        <v>10299</v>
      </c>
      <c r="N31" s="22">
        <v>10544.393</v>
      </c>
      <c r="O31" s="22">
        <v>422809.85800000653</v>
      </c>
    </row>
    <row r="32" spans="1:15" x14ac:dyDescent="0.3">
      <c r="A32" t="s">
        <v>91</v>
      </c>
      <c r="B32" t="s">
        <v>80</v>
      </c>
      <c r="C32" s="22">
        <v>108235.45</v>
      </c>
      <c r="D32" s="22">
        <v>2287.44</v>
      </c>
      <c r="E32" s="22">
        <v>110522.89</v>
      </c>
      <c r="F32" s="22">
        <v>9592.304000000031</v>
      </c>
      <c r="G32" s="22">
        <v>6763.46</v>
      </c>
      <c r="H32" s="22">
        <v>16355.764000000032</v>
      </c>
      <c r="I32" s="22">
        <v>31003.530999999799</v>
      </c>
      <c r="J32" s="22">
        <v>30144.62</v>
      </c>
      <c r="K32" s="22">
        <v>61148.150999999794</v>
      </c>
      <c r="L32" s="22">
        <v>234.27700000000002</v>
      </c>
      <c r="M32" s="22">
        <v>1602</v>
      </c>
      <c r="N32" s="22">
        <v>1836.277</v>
      </c>
      <c r="O32" s="22">
        <v>189863.08199999982</v>
      </c>
    </row>
    <row r="33" spans="1:15" x14ac:dyDescent="0.3">
      <c r="A33" t="s">
        <v>106</v>
      </c>
      <c r="B33" t="s">
        <v>80</v>
      </c>
      <c r="C33" s="22">
        <v>240667.90900001299</v>
      </c>
      <c r="D33" s="22">
        <v>337.7</v>
      </c>
      <c r="E33" s="22">
        <v>241005.60900001301</v>
      </c>
      <c r="F33" s="22">
        <v>28422.255999999597</v>
      </c>
      <c r="G33" s="22">
        <v>30460.890000000003</v>
      </c>
      <c r="H33" s="22">
        <v>58883.1459999996</v>
      </c>
      <c r="I33" s="22">
        <v>59650.609000000797</v>
      </c>
      <c r="J33" s="22">
        <v>70387.956000000006</v>
      </c>
      <c r="K33" s="22">
        <v>130038.5650000008</v>
      </c>
      <c r="L33" s="22">
        <v>721.08299999999997</v>
      </c>
      <c r="M33" s="22">
        <v>19051.317999999999</v>
      </c>
      <c r="N33" s="22">
        <v>19772.400999999998</v>
      </c>
      <c r="O33" s="22">
        <v>449699.72100001341</v>
      </c>
    </row>
    <row r="34" spans="1:15" x14ac:dyDescent="0.3">
      <c r="A34" t="s">
        <v>103</v>
      </c>
      <c r="B34" t="s">
        <v>80</v>
      </c>
      <c r="C34" s="22">
        <v>561201.53600001894</v>
      </c>
      <c r="D34" s="22">
        <v>2085.19</v>
      </c>
      <c r="E34" s="22">
        <v>563286.72600001888</v>
      </c>
      <c r="F34" s="22">
        <v>18248.225000000002</v>
      </c>
      <c r="G34" s="22">
        <v>33949.948000000004</v>
      </c>
      <c r="H34" s="22">
        <v>52198.17300000001</v>
      </c>
      <c r="I34" s="22">
        <v>119317.234999993</v>
      </c>
      <c r="J34" s="22">
        <v>196106.82</v>
      </c>
      <c r="K34" s="22">
        <v>315424.05499999301</v>
      </c>
      <c r="L34" s="22">
        <v>8531.0360000000001</v>
      </c>
      <c r="M34" s="22">
        <v>277674.52</v>
      </c>
      <c r="N34" s="22">
        <v>286205.55600000004</v>
      </c>
      <c r="O34" s="22">
        <v>1217114.5100000119</v>
      </c>
    </row>
    <row r="35" spans="1:15" x14ac:dyDescent="0.3">
      <c r="A35" t="s">
        <v>97</v>
      </c>
      <c r="B35" t="s">
        <v>80</v>
      </c>
      <c r="C35" s="22">
        <v>273208.90500000899</v>
      </c>
      <c r="D35" s="22">
        <v>16631.490000000002</v>
      </c>
      <c r="E35" s="22">
        <v>289840.39500000898</v>
      </c>
      <c r="F35" s="22">
        <v>10661.880000000101</v>
      </c>
      <c r="G35" s="22">
        <v>4972.28</v>
      </c>
      <c r="H35" s="22">
        <v>15634.160000000102</v>
      </c>
      <c r="I35" s="22">
        <v>52443.307000000998</v>
      </c>
      <c r="J35" s="22">
        <v>74063.856</v>
      </c>
      <c r="K35" s="22">
        <v>126507.16300000099</v>
      </c>
      <c r="L35" s="22">
        <v>135.05000000000001</v>
      </c>
      <c r="M35" s="22">
        <v>16650</v>
      </c>
      <c r="N35" s="22">
        <v>16785.05</v>
      </c>
      <c r="O35" s="22">
        <v>448766.76800001005</v>
      </c>
    </row>
    <row r="36" spans="1:15" x14ac:dyDescent="0.3">
      <c r="A36" t="s">
        <v>124</v>
      </c>
      <c r="B36" t="s">
        <v>81</v>
      </c>
      <c r="C36" s="22">
        <v>44506.476999999904</v>
      </c>
      <c r="D36" s="22">
        <v>211.52</v>
      </c>
      <c r="E36" s="22">
        <v>44717.996999999901</v>
      </c>
      <c r="F36" s="22">
        <v>3985.855</v>
      </c>
      <c r="G36" s="22">
        <v>13171.245000000001</v>
      </c>
      <c r="H36" s="22">
        <v>17157.100000000002</v>
      </c>
      <c r="I36" s="22">
        <v>10771.294</v>
      </c>
      <c r="J36" s="22">
        <v>19057.986000000001</v>
      </c>
      <c r="K36" s="22">
        <v>29829.279999999999</v>
      </c>
      <c r="L36" s="22">
        <v>19.52</v>
      </c>
      <c r="M36" s="22">
        <v>5968</v>
      </c>
      <c r="N36" s="22">
        <v>5987.52</v>
      </c>
      <c r="O36" s="22">
        <v>97691.89699999991</v>
      </c>
    </row>
    <row r="37" spans="1:15" x14ac:dyDescent="0.3">
      <c r="A37" t="s">
        <v>112</v>
      </c>
      <c r="B37" t="s">
        <v>81</v>
      </c>
      <c r="C37" s="22">
        <v>481454.77400003694</v>
      </c>
      <c r="D37" s="22">
        <v>2301.1260000000002</v>
      </c>
      <c r="E37" s="22">
        <v>483755.90000003693</v>
      </c>
      <c r="F37" s="22">
        <v>38205.929999999404</v>
      </c>
      <c r="G37" s="22">
        <v>73627.546999999991</v>
      </c>
      <c r="H37" s="22">
        <v>111833.4769999994</v>
      </c>
      <c r="I37" s="22">
        <v>104825.355999999</v>
      </c>
      <c r="J37" s="22">
        <v>102875.64200000001</v>
      </c>
      <c r="K37" s="22">
        <v>207700.997999999</v>
      </c>
      <c r="L37" s="22">
        <v>1298.1559999999999</v>
      </c>
      <c r="M37" s="22">
        <v>34902.800000000003</v>
      </c>
      <c r="N37" s="22">
        <v>36200.956000000006</v>
      </c>
      <c r="O37" s="22">
        <v>839491.3310000354</v>
      </c>
    </row>
    <row r="38" spans="1:15" x14ac:dyDescent="0.3">
      <c r="A38" t="s">
        <v>113</v>
      </c>
      <c r="B38" t="s">
        <v>81</v>
      </c>
      <c r="C38" s="22">
        <v>235539.24900000799</v>
      </c>
      <c r="D38" s="22">
        <v>1333.32</v>
      </c>
      <c r="E38" s="22">
        <v>236872.56900000799</v>
      </c>
      <c r="F38" s="22">
        <v>44584.779999999504</v>
      </c>
      <c r="G38" s="22">
        <v>27870.827000000099</v>
      </c>
      <c r="H38" s="22">
        <v>72455.606999999611</v>
      </c>
      <c r="I38" s="22">
        <v>51467.2389999999</v>
      </c>
      <c r="J38" s="22">
        <v>76645.200000000012</v>
      </c>
      <c r="K38" s="22">
        <v>128112.43899999991</v>
      </c>
      <c r="L38" s="22">
        <v>436.21899999999999</v>
      </c>
      <c r="M38" s="22">
        <v>61532.2</v>
      </c>
      <c r="N38" s="22">
        <v>61968.418999999994</v>
      </c>
      <c r="O38" s="22">
        <v>499409.03400000749</v>
      </c>
    </row>
    <row r="39" spans="1:15" x14ac:dyDescent="0.3">
      <c r="A39" t="s">
        <v>114</v>
      </c>
      <c r="B39" t="s">
        <v>81</v>
      </c>
      <c r="C39" s="22">
        <v>88736.0659999989</v>
      </c>
      <c r="D39" s="22">
        <v>700.2</v>
      </c>
      <c r="E39" s="22">
        <v>89436.265999998897</v>
      </c>
      <c r="F39" s="22">
        <v>2572.4839999999999</v>
      </c>
      <c r="G39" s="22">
        <v>567.6</v>
      </c>
      <c r="H39" s="22">
        <v>3140.0839999999998</v>
      </c>
      <c r="I39" s="22">
        <v>21527.437999999798</v>
      </c>
      <c r="J39" s="22">
        <v>7690.82</v>
      </c>
      <c r="K39" s="22">
        <v>29218.257999999798</v>
      </c>
      <c r="L39" s="22">
        <v>2166.5699999999997</v>
      </c>
      <c r="M39" s="22">
        <v>0</v>
      </c>
      <c r="N39" s="22">
        <v>2166.5699999999997</v>
      </c>
      <c r="O39" s="22">
        <v>123961.1779999987</v>
      </c>
    </row>
    <row r="40" spans="1:15" x14ac:dyDescent="0.3">
      <c r="A40" t="s">
        <v>125</v>
      </c>
      <c r="B40" t="s">
        <v>81</v>
      </c>
      <c r="C40" s="22">
        <v>29133.1809999998</v>
      </c>
      <c r="D40" s="22">
        <v>249.5</v>
      </c>
      <c r="E40" s="22">
        <v>29382.6809999998</v>
      </c>
      <c r="F40" s="22">
        <v>8667.5400000000391</v>
      </c>
      <c r="G40" s="22">
        <v>8167.9740000000102</v>
      </c>
      <c r="H40" s="22">
        <v>16835.51400000005</v>
      </c>
      <c r="I40" s="22">
        <v>7959.5030000000297</v>
      </c>
      <c r="J40" s="22">
        <v>23036.43</v>
      </c>
      <c r="K40" s="22">
        <v>30995.93300000003</v>
      </c>
      <c r="L40" s="22">
        <v>167</v>
      </c>
      <c r="M40" s="22">
        <v>3630</v>
      </c>
      <c r="N40" s="22">
        <v>3797</v>
      </c>
      <c r="O40" s="22">
        <v>81011.127999999881</v>
      </c>
    </row>
    <row r="41" spans="1:15" x14ac:dyDescent="0.3">
      <c r="A41" t="s">
        <v>115</v>
      </c>
      <c r="B41" t="s">
        <v>81</v>
      </c>
      <c r="C41" s="22">
        <v>75745.20199999951</v>
      </c>
      <c r="D41" s="22">
        <v>770.65</v>
      </c>
      <c r="E41" s="22">
        <v>76515.851999999504</v>
      </c>
      <c r="F41" s="22">
        <v>4170.8600000000297</v>
      </c>
      <c r="G41" s="22">
        <v>1949.18</v>
      </c>
      <c r="H41" s="22">
        <v>6120.04000000003</v>
      </c>
      <c r="I41" s="22">
        <v>14571.341</v>
      </c>
      <c r="J41" s="22">
        <v>10020.93</v>
      </c>
      <c r="K41" s="22">
        <v>24592.271000000001</v>
      </c>
      <c r="L41" s="22">
        <v>62.506</v>
      </c>
      <c r="M41" s="22">
        <v>2970</v>
      </c>
      <c r="N41" s="22">
        <v>3032.5059999999999</v>
      </c>
      <c r="O41" s="22">
        <v>110260.66899999953</v>
      </c>
    </row>
    <row r="42" spans="1:15" x14ac:dyDescent="0.3">
      <c r="A42" t="s">
        <v>116</v>
      </c>
      <c r="B42" t="s">
        <v>81</v>
      </c>
      <c r="C42" s="22">
        <v>89440.195999998512</v>
      </c>
      <c r="D42" s="22">
        <v>1367.4829999999999</v>
      </c>
      <c r="E42" s="22">
        <v>90807.678999998505</v>
      </c>
      <c r="F42" s="22">
        <v>4750.2780000000203</v>
      </c>
      <c r="G42" s="22">
        <v>12361.965999999999</v>
      </c>
      <c r="H42" s="22">
        <v>17112.244000000021</v>
      </c>
      <c r="I42" s="22">
        <v>22443.281999999897</v>
      </c>
      <c r="J42" s="22">
        <v>18077.459000000003</v>
      </c>
      <c r="K42" s="22">
        <v>40520.7409999999</v>
      </c>
      <c r="L42" s="22">
        <v>20.010000000000002</v>
      </c>
      <c r="M42" s="22">
        <v>22974</v>
      </c>
      <c r="N42" s="22">
        <v>22994.01</v>
      </c>
      <c r="O42" s="22">
        <v>171434.67399999843</v>
      </c>
    </row>
    <row r="43" spans="1:15" x14ac:dyDescent="0.3">
      <c r="A43" t="s">
        <v>126</v>
      </c>
      <c r="B43" t="s">
        <v>81</v>
      </c>
      <c r="C43" s="22">
        <v>31064.352999999901</v>
      </c>
      <c r="D43" s="22">
        <v>602.1</v>
      </c>
      <c r="E43" s="22">
        <v>31666.452999999899</v>
      </c>
      <c r="F43" s="22">
        <v>6253.2170000000297</v>
      </c>
      <c r="G43" s="22">
        <v>12809.4</v>
      </c>
      <c r="H43" s="22">
        <v>19062.617000000027</v>
      </c>
      <c r="I43" s="22">
        <v>8033.61600000003</v>
      </c>
      <c r="J43" s="22">
        <v>15687</v>
      </c>
      <c r="K43" s="22">
        <v>23720.616000000031</v>
      </c>
      <c r="L43" s="22">
        <v>31.481999999999999</v>
      </c>
      <c r="M43" s="22">
        <v>390</v>
      </c>
      <c r="N43" s="22">
        <v>421.48199999999997</v>
      </c>
      <c r="O43" s="22">
        <v>74871.167999999947</v>
      </c>
    </row>
    <row r="44" spans="1:15" x14ac:dyDescent="0.3">
      <c r="A44" t="s">
        <v>117</v>
      </c>
      <c r="B44" t="s">
        <v>81</v>
      </c>
      <c r="C44" s="22">
        <v>99838.363000000201</v>
      </c>
      <c r="D44" s="22">
        <v>2107.7599999999998</v>
      </c>
      <c r="E44" s="22">
        <v>101946.1230000002</v>
      </c>
      <c r="F44" s="22">
        <v>4622.3740000000098</v>
      </c>
      <c r="G44" s="22">
        <v>11728.041999999999</v>
      </c>
      <c r="H44" s="22">
        <v>16350.416000000008</v>
      </c>
      <c r="I44" s="22">
        <v>32384.746999999803</v>
      </c>
      <c r="J44" s="22">
        <v>55665</v>
      </c>
      <c r="K44" s="22">
        <v>88049.746999999799</v>
      </c>
      <c r="L44" s="22">
        <v>1525.2840000000001</v>
      </c>
      <c r="M44" s="22">
        <v>30080.2</v>
      </c>
      <c r="N44" s="22">
        <v>31605.484</v>
      </c>
      <c r="O44" s="22">
        <v>237951.77</v>
      </c>
    </row>
    <row r="45" spans="1:15" x14ac:dyDescent="0.3">
      <c r="A45" t="s">
        <v>118</v>
      </c>
      <c r="B45" t="s">
        <v>81</v>
      </c>
      <c r="C45" s="22">
        <v>426843.152000028</v>
      </c>
      <c r="D45" s="22">
        <v>3299.3509999999997</v>
      </c>
      <c r="E45" s="22">
        <v>430142.50300002802</v>
      </c>
      <c r="F45" s="22">
        <v>32155.004999999801</v>
      </c>
      <c r="G45" s="22">
        <v>57244.950999999899</v>
      </c>
      <c r="H45" s="22">
        <v>89399.9559999997</v>
      </c>
      <c r="I45" s="22">
        <v>96478.584999999206</v>
      </c>
      <c r="J45" s="22">
        <v>111304.49600000001</v>
      </c>
      <c r="K45" s="22">
        <v>207783.08099999922</v>
      </c>
      <c r="L45" s="22">
        <v>1403.7080000000001</v>
      </c>
      <c r="M45" s="22">
        <v>64396.479999999996</v>
      </c>
      <c r="N45" s="22">
        <v>65800.187999999995</v>
      </c>
      <c r="O45" s="22">
        <v>793125.72800002689</v>
      </c>
    </row>
    <row r="46" spans="1:15" x14ac:dyDescent="0.3">
      <c r="A46" t="s">
        <v>119</v>
      </c>
      <c r="B46" t="s">
        <v>81</v>
      </c>
      <c r="C46" s="22">
        <v>74986.218000000095</v>
      </c>
      <c r="D46" s="22">
        <v>811.88</v>
      </c>
      <c r="E46" s="22">
        <v>75798.0980000001</v>
      </c>
      <c r="F46" s="22">
        <v>25399.9549999999</v>
      </c>
      <c r="G46" s="22">
        <v>20346.699999999997</v>
      </c>
      <c r="H46" s="22">
        <v>45746.654999999897</v>
      </c>
      <c r="I46" s="22">
        <v>18034.509999999998</v>
      </c>
      <c r="J46" s="22">
        <v>8391.66</v>
      </c>
      <c r="K46" s="22">
        <v>26426.17</v>
      </c>
      <c r="L46" s="22">
        <v>88.427999999999997</v>
      </c>
      <c r="M46" s="22">
        <v>150</v>
      </c>
      <c r="N46" s="22">
        <v>238.428</v>
      </c>
      <c r="O46" s="22">
        <v>148209.351</v>
      </c>
    </row>
    <row r="47" spans="1:15" x14ac:dyDescent="0.3">
      <c r="A47" t="s">
        <v>120</v>
      </c>
      <c r="B47" t="s">
        <v>81</v>
      </c>
      <c r="C47" s="22">
        <v>138936.77599999899</v>
      </c>
      <c r="D47" s="22">
        <v>994.43</v>
      </c>
      <c r="E47" s="22">
        <v>139931.20599999899</v>
      </c>
      <c r="F47" s="22">
        <v>15652.631000000099</v>
      </c>
      <c r="G47" s="22">
        <v>40803.097999999998</v>
      </c>
      <c r="H47" s="22">
        <v>56455.729000000094</v>
      </c>
      <c r="I47" s="22">
        <v>30811.569999999199</v>
      </c>
      <c r="J47" s="22">
        <v>47103.130000000005</v>
      </c>
      <c r="K47" s="22">
        <v>77914.699999999197</v>
      </c>
      <c r="L47" s="22">
        <v>244.06899999999999</v>
      </c>
      <c r="M47" s="22">
        <v>25563.599999999999</v>
      </c>
      <c r="N47" s="22">
        <v>25807.668999999998</v>
      </c>
      <c r="O47" s="22">
        <v>300109.30399999826</v>
      </c>
    </row>
    <row r="48" spans="1:15" x14ac:dyDescent="0.3">
      <c r="A48" t="s">
        <v>121</v>
      </c>
      <c r="B48" t="s">
        <v>81</v>
      </c>
      <c r="C48" s="22">
        <v>40842.756999999896</v>
      </c>
      <c r="D48" s="22">
        <v>867</v>
      </c>
      <c r="E48" s="22">
        <v>41709.756999999896</v>
      </c>
      <c r="F48" s="22">
        <v>3391.5</v>
      </c>
      <c r="G48" s="22">
        <v>1021.2</v>
      </c>
      <c r="H48" s="22">
        <v>4412.7</v>
      </c>
      <c r="I48" s="22">
        <v>8305.2490000000307</v>
      </c>
      <c r="J48" s="22">
        <v>10105.719999999999</v>
      </c>
      <c r="K48" s="22">
        <v>18410.96900000003</v>
      </c>
      <c r="L48" s="22">
        <v>225.72</v>
      </c>
      <c r="M48" s="22">
        <v>0</v>
      </c>
      <c r="N48" s="22">
        <v>225.72</v>
      </c>
      <c r="O48" s="22">
        <v>64759.145999999928</v>
      </c>
    </row>
    <row r="49" spans="1:15" x14ac:dyDescent="0.3">
      <c r="A49" t="s">
        <v>122</v>
      </c>
      <c r="B49" t="s">
        <v>81</v>
      </c>
      <c r="C49" s="22">
        <v>267833.08600000601</v>
      </c>
      <c r="D49" s="22">
        <v>2007.45</v>
      </c>
      <c r="E49" s="22">
        <v>269840.53600000602</v>
      </c>
      <c r="F49" s="22">
        <v>1928.5609999999999</v>
      </c>
      <c r="G49" s="22">
        <v>5123.4620000000004</v>
      </c>
      <c r="H49" s="22">
        <v>7052.0230000000001</v>
      </c>
      <c r="I49" s="22">
        <v>48711.6560000014</v>
      </c>
      <c r="J49" s="22">
        <v>134633.28</v>
      </c>
      <c r="K49" s="22">
        <v>183344.93600000138</v>
      </c>
      <c r="L49" s="22">
        <v>378.15</v>
      </c>
      <c r="M49" s="22">
        <v>103942</v>
      </c>
      <c r="N49" s="22">
        <v>104320.15</v>
      </c>
      <c r="O49" s="22">
        <v>564557.64500000747</v>
      </c>
    </row>
    <row r="50" spans="1:15" x14ac:dyDescent="0.3">
      <c r="A50" t="s">
        <v>127</v>
      </c>
      <c r="B50" t="s">
        <v>81</v>
      </c>
      <c r="C50" s="22">
        <v>336416.22799999407</v>
      </c>
      <c r="D50" s="22">
        <v>1372.364</v>
      </c>
      <c r="E50" s="22">
        <v>337788.59199999407</v>
      </c>
      <c r="F50" s="22">
        <v>16991.571000000102</v>
      </c>
      <c r="G50" s="22">
        <v>31817.737999999801</v>
      </c>
      <c r="H50" s="22">
        <v>48809.308999999907</v>
      </c>
      <c r="I50" s="22">
        <v>64158.883999998499</v>
      </c>
      <c r="J50" s="22">
        <v>54876.857000000004</v>
      </c>
      <c r="K50" s="22">
        <v>119035.7409999985</v>
      </c>
      <c r="L50" s="22">
        <v>852.21100000000001</v>
      </c>
      <c r="M50" s="22">
        <v>22638.54</v>
      </c>
      <c r="N50" s="22">
        <v>23490.751</v>
      </c>
      <c r="O50" s="22">
        <v>529124.39299999247</v>
      </c>
    </row>
    <row r="51" spans="1:15" x14ac:dyDescent="0.3">
      <c r="A51" t="s">
        <v>123</v>
      </c>
      <c r="B51" t="s">
        <v>81</v>
      </c>
      <c r="C51" s="22">
        <v>431980.77500001405</v>
      </c>
      <c r="D51" s="22">
        <v>1253.82</v>
      </c>
      <c r="E51" s="22">
        <v>433234.59500001406</v>
      </c>
      <c r="F51" s="22">
        <v>16233.6080000002</v>
      </c>
      <c r="G51" s="22">
        <v>51211.188999999998</v>
      </c>
      <c r="H51" s="22">
        <v>67444.797000000195</v>
      </c>
      <c r="I51" s="22">
        <v>81999.972999996404</v>
      </c>
      <c r="J51" s="22">
        <v>72566.885999999999</v>
      </c>
      <c r="K51" s="22">
        <v>154566.85899999639</v>
      </c>
      <c r="L51" s="22">
        <v>1978.415</v>
      </c>
      <c r="M51" s="22">
        <v>52157</v>
      </c>
      <c r="N51" s="22">
        <v>54135.415000000001</v>
      </c>
      <c r="O51" s="22">
        <v>709381.66600001068</v>
      </c>
    </row>
    <row r="52" spans="1:15" x14ac:dyDescent="0.3">
      <c r="A52" t="s">
        <v>128</v>
      </c>
      <c r="B52" t="s">
        <v>81</v>
      </c>
      <c r="C52" s="22">
        <v>709585.573000059</v>
      </c>
      <c r="D52" s="22">
        <v>7083.8980000000001</v>
      </c>
      <c r="E52" s="22">
        <v>716669.47100005904</v>
      </c>
      <c r="F52" s="22">
        <v>6206.9480000000094</v>
      </c>
      <c r="G52" s="22">
        <v>19102.080000000002</v>
      </c>
      <c r="H52" s="22">
        <v>25309.028000000013</v>
      </c>
      <c r="I52" s="22">
        <v>152117.01300000801</v>
      </c>
      <c r="J52" s="22">
        <v>224956.86299999998</v>
      </c>
      <c r="K52" s="22">
        <v>377073.87600000796</v>
      </c>
      <c r="L52" s="22">
        <v>7658.2719999999999</v>
      </c>
      <c r="M52" s="22">
        <v>189482.448</v>
      </c>
      <c r="N52" s="22">
        <v>197140.72</v>
      </c>
      <c r="O52" s="22">
        <v>1316193.095000067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41A13E-9477-4642-9229-FA9C5F92A73C}">
  <sheetPr codeName="Sayfa13"/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83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0.11898454621437933</v>
      </c>
      <c r="D15" s="12">
        <f t="shared" ref="D15:D24" si="1">(SUMIFS(MESKENOG2,KAYNAK,A15,SEBEP,B15,SÜRE,"Uzun",BİLDİRİM,"Bildirimsiz",İL,$B$10,İLÇE,$B$11)/VLOOKUP($B$11,ABONE2,4,FALSE))</f>
        <v>1.0742131268772885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0.11919208004195209</v>
      </c>
      <c r="F15" s="12">
        <f t="shared" ref="F15:F24" si="3">(SUMIFS(TARIMSALAG2,KAYNAK,A15,SEBEP,B15,SÜRE,"Uzun",BİLDİRİM,"Bildirimsiz",İL,$B$10,İLÇE,$B$11)/VLOOKUP($B$11,ABONE2,6,FALSE))</f>
        <v>2.1102191576330473</v>
      </c>
      <c r="G15" s="12">
        <f t="shared" ref="G15:G24" si="4">(SUMIFS(TARIMSALOG2,KAYNAK,A15,SEBEP,B15,SÜRE,"Uzun",BİLDİRİM,"Bildirimsiz",İL,$B$10,İLÇE,$B$11)/VLOOKUP($B$11,ABONE2,7,FALSE))</f>
        <v>12.68088755812316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3.1648334064058425</v>
      </c>
      <c r="I15" s="12">
        <f t="shared" ref="I15:I24" si="6">(SUMIFS(TICARETHANEAG2,KAYNAK,A15,SEBEP,B15,SÜRE,"Uzun",BİLDİRİM,"Bildirimsiz",İL,$B$10,İLÇE,$B$11)/VLOOKUP($B$11,ABONE2,9,FALSE))</f>
        <v>0.4856205309825013</v>
      </c>
      <c r="J15" s="12">
        <f t="shared" ref="J15:J24" si="7">(SUMIFS(TICARETHANEOG2,KAYNAK,A15,SEBEP,B15,SÜRE,"Uzun",BİLDİRİM,"Bildirimsiz",İL,$B$10,İLÇE,$B$11)/VLOOKUP($B$11,ABONE2,10,FALSE))</f>
        <v>7.7495022342005067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0.60580309134911703</v>
      </c>
      <c r="L15" s="12">
        <f t="shared" ref="L15:L24" si="9">(SUMIFS(SANAYIAG2,KAYNAK,A15,SEBEP,B15,SÜRE,"Uzun",BİLDİRİM,"Bildirimsiz",İL,$B$10,İLÇE,$B$11)/VLOOKUP($B$11,ABONE2,12,FALSE))</f>
        <v>8.6348158414061835</v>
      </c>
      <c r="M15" s="12">
        <f t="shared" ref="M15:M24" si="10">(SUMIFS(SANAYIOG2,KAYNAK,A15,SEBEP,B15,SÜRE,"Uzun",BİLDİRİM,"Bildirimsiz",İL,$B$10,İLÇE,$B$11)/VLOOKUP($B$11,ABONE2,13,FALSE))</f>
        <v>182.55651170403169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55.76862454263842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0.39922723891709455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7.3075475396120651E-2</v>
      </c>
      <c r="D17" s="12">
        <f t="shared" si="1"/>
        <v>0.64273175155971485</v>
      </c>
      <c r="E17" s="12">
        <f t="shared" si="2"/>
        <v>7.3199239435206481E-2</v>
      </c>
      <c r="F17" s="12">
        <f t="shared" si="3"/>
        <v>0.55879625237645392</v>
      </c>
      <c r="G17" s="12">
        <f t="shared" si="4"/>
        <v>25.121162119329288</v>
      </c>
      <c r="H17" s="12">
        <f t="shared" si="5"/>
        <v>3.0093339142766204</v>
      </c>
      <c r="I17" s="12">
        <f t="shared" si="6"/>
        <v>0.48836325838654793</v>
      </c>
      <c r="J17" s="12">
        <f t="shared" si="7"/>
        <v>3.8307675072580341</v>
      </c>
      <c r="K17" s="12">
        <f t="shared" si="8"/>
        <v>0.54366409020373896</v>
      </c>
      <c r="L17" s="12">
        <f t="shared" si="9"/>
        <v>18.243456466573896</v>
      </c>
      <c r="M17" s="12">
        <f t="shared" si="10"/>
        <v>98.926755495435955</v>
      </c>
      <c r="N17" s="12">
        <f t="shared" si="11"/>
        <v>40.109107919366096</v>
      </c>
      <c r="O17" s="17">
        <f t="shared" si="12"/>
        <v>0.30048317682226039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4.2741485986530992E-2</v>
      </c>
      <c r="D18" s="12">
        <f t="shared" si="1"/>
        <v>0.78955191954615833</v>
      </c>
      <c r="E18" s="12">
        <f t="shared" si="2"/>
        <v>4.2903738698484323E-2</v>
      </c>
      <c r="F18" s="12">
        <f t="shared" si="3"/>
        <v>0.18191033947989271</v>
      </c>
      <c r="G18" s="12">
        <f t="shared" si="4"/>
        <v>0</v>
      </c>
      <c r="H18" s="12">
        <f t="shared" si="5"/>
        <v>0.16376151210718881</v>
      </c>
      <c r="I18" s="12">
        <f t="shared" si="6"/>
        <v>0.14719745736048293</v>
      </c>
      <c r="J18" s="12">
        <f t="shared" si="7"/>
        <v>6.5806669671328635</v>
      </c>
      <c r="K18" s="12">
        <f t="shared" si="8"/>
        <v>0.25364066077642872</v>
      </c>
      <c r="L18" s="12">
        <f t="shared" si="9"/>
        <v>2.0158476561150831</v>
      </c>
      <c r="M18" s="12">
        <f t="shared" si="10"/>
        <v>36.862354722295692</v>
      </c>
      <c r="N18" s="12">
        <f t="shared" si="11"/>
        <v>11.459457263399532</v>
      </c>
      <c r="O18" s="17">
        <f t="shared" si="12"/>
        <v>0.12222350978167648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9.1349655593261653E-3</v>
      </c>
      <c r="D21" s="12">
        <f t="shared" si="1"/>
        <v>0</v>
      </c>
      <c r="E21" s="12">
        <f t="shared" si="2"/>
        <v>9.1329808884257641E-3</v>
      </c>
      <c r="F21" s="12">
        <f t="shared" si="3"/>
        <v>5.6982841491444213E-3</v>
      </c>
      <c r="G21" s="12">
        <f t="shared" si="4"/>
        <v>0</v>
      </c>
      <c r="H21" s="12">
        <f t="shared" si="5"/>
        <v>5.1297778419211962E-3</v>
      </c>
      <c r="I21" s="12">
        <f t="shared" si="6"/>
        <v>4.1912505731999859E-2</v>
      </c>
      <c r="J21" s="12">
        <f t="shared" si="7"/>
        <v>0</v>
      </c>
      <c r="K21" s="12">
        <f t="shared" si="8"/>
        <v>4.1219053875808334E-2</v>
      </c>
      <c r="L21" s="12">
        <f t="shared" si="9"/>
        <v>1.6427931120097854</v>
      </c>
      <c r="M21" s="12">
        <f t="shared" si="10"/>
        <v>0</v>
      </c>
      <c r="N21" s="12">
        <f t="shared" si="11"/>
        <v>1.1975864579858317</v>
      </c>
      <c r="O21" s="17">
        <f t="shared" si="12"/>
        <v>1.9438846090920316E-2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2.9577940028668939E-3</v>
      </c>
      <c r="D22" s="12">
        <f t="shared" si="1"/>
        <v>0</v>
      </c>
      <c r="E22" s="12">
        <f t="shared" si="2"/>
        <v>2.9571513898598999E-3</v>
      </c>
      <c r="F22" s="12">
        <f t="shared" si="3"/>
        <v>9.3614369670884837E-2</v>
      </c>
      <c r="G22" s="12">
        <f t="shared" si="4"/>
        <v>0</v>
      </c>
      <c r="H22" s="12">
        <f t="shared" si="5"/>
        <v>8.4274652975181705E-2</v>
      </c>
      <c r="I22" s="12">
        <f t="shared" si="6"/>
        <v>4.1900356087862869E-2</v>
      </c>
      <c r="J22" s="12">
        <f t="shared" si="7"/>
        <v>0</v>
      </c>
      <c r="K22" s="12">
        <f t="shared" si="8"/>
        <v>4.1207105250272637E-2</v>
      </c>
      <c r="L22" s="12">
        <f t="shared" si="9"/>
        <v>0.65716949265094071</v>
      </c>
      <c r="M22" s="12">
        <f t="shared" si="10"/>
        <v>0</v>
      </c>
      <c r="N22" s="12">
        <f t="shared" si="11"/>
        <v>0.47907267156565614</v>
      </c>
      <c r="O22" s="17">
        <f t="shared" si="12"/>
        <v>1.2412916887481529E-2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0.24689426715922402</v>
      </c>
      <c r="D25" s="12">
        <f t="shared" ref="D25:O25" si="13">SUM(D15:D24)</f>
        <v>2.5064967979831616</v>
      </c>
      <c r="E25" s="12">
        <f t="shared" si="13"/>
        <v>0.24738519045392857</v>
      </c>
      <c r="F25" s="12">
        <f t="shared" si="13"/>
        <v>2.9502384033094233</v>
      </c>
      <c r="G25" s="12">
        <f t="shared" si="13"/>
        <v>37.802049677452445</v>
      </c>
      <c r="H25" s="12">
        <f t="shared" si="13"/>
        <v>6.4273332636067542</v>
      </c>
      <c r="I25" s="12">
        <f t="shared" si="13"/>
        <v>1.2049941085493947</v>
      </c>
      <c r="J25" s="12">
        <f t="shared" si="13"/>
        <v>18.160936708591404</v>
      </c>
      <c r="K25" s="12">
        <f t="shared" si="13"/>
        <v>1.4855340014553657</v>
      </c>
      <c r="L25" s="12">
        <f t="shared" si="13"/>
        <v>31.194082568755885</v>
      </c>
      <c r="M25" s="12">
        <f t="shared" si="13"/>
        <v>318.34562192176338</v>
      </c>
      <c r="N25" s="12">
        <f t="shared" si="13"/>
        <v>109.01384885495554</v>
      </c>
      <c r="O25" s="12">
        <f t="shared" si="13"/>
        <v>0.85378568849943326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0.10680507743484116</v>
      </c>
      <c r="D29" s="12">
        <f>(SUMIFS(MESKENOG2,KAYNAK,A29,SEBEP,B29,SÜRE,"Uzun",BİLDİRİM,"Bildirimli",İL,$B$10,İLÇE,$B$11)/VLOOKUP($B$11,ABONE2,4,FALSE))</f>
        <v>0.69338853712195303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0.10693251908916776</v>
      </c>
      <c r="F29" s="12">
        <f>(SUMIFS(TARIMSALAG2,KAYNAK,A29,SEBEP,B29,SÜRE,"Uzun",BİLDİRİM,"Bildirimli",İL,$B$10,İLÇE,$B$11)/VLOOKUP($B$11,ABONE2,6,FALSE))</f>
        <v>0.15079998034963457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0.1357549707091838</v>
      </c>
      <c r="I29" s="12">
        <f>(SUMIFS(TICARETHANEAG2,KAYNAK,A29,SEBEP,B29,SÜRE,"Uzun",BİLDİRİM,"Bildirimli",İL,$B$10,İLÇE,$B$11)/VLOOKUP($B$11,ABONE2,9,FALSE))</f>
        <v>0.32476776209816594</v>
      </c>
      <c r="J29" s="12">
        <f>(SUMIFS(TICARETHANEOG2,KAYNAK,A29,SEBEP,B29,SÜRE,"Uzun",BİLDİRİM,"Bildirimli",İL,$B$10,İLÇE,$B$11)/VLOOKUP($B$11,ABONE2,10,FALSE))</f>
        <v>16.15223967850045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0.58663685313818625</v>
      </c>
      <c r="L29" s="12">
        <f>(SUMIFS(SANAYIAG2,KAYNAK,A29,SEBEP,B29,SÜRE,"Uzun",BİLDİRİM,"Bildirimli",İL,$B$10,İLÇE,$B$11)/VLOOKUP($B$11,ABONE2,12,FALSE))</f>
        <v>3.3103310204958185</v>
      </c>
      <c r="M29" s="12">
        <f>(SUMIFS(SANAYIOG2,KAYNAK,A29,SEBEP,B29,SÜRE,"Uzun",BİLDİRİM,"Bildirimli",İL,$B$10,İLÇE,$B$11)/VLOOKUP($B$11,ABONE2,13,FALSE))</f>
        <v>97.508017049137308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28.838461317015227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0.29575204515741477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1.2828871944349216E-2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1.2826084731998217E-2</v>
      </c>
      <c r="F31" s="12">
        <f>(SUMIFS(TARIMSALAG2,KAYNAK,A31,SEBEP,B31,SÜRE,"Uzun",BİLDİRİM,"Bildirimli",İL,$B$10,İLÇE,$B$11)/VLOOKUP($B$11,ABONE2,6,FALSE))</f>
        <v>8.2581473486789181E-2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7.4342486572793964E-2</v>
      </c>
      <c r="I31" s="12">
        <f>(SUMIFS(TICARETHANEAG2,KAYNAK,A31,SEBEP,B31,SÜRE,"Uzun",BİLDİRİM,"Bildirimli",İL,$B$10,İLÇE,$B$11)/VLOOKUP($B$11,ABONE2,9,FALSE))</f>
        <v>5.971400541672077E-2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5.8726023735032842E-2</v>
      </c>
      <c r="L31" s="12">
        <f>(SUMIFS(SANAYIAG2,KAYNAK,A31,SEBEP,B31,SÜRE,"Uzun",BİLDİRİM,"Bildirimli",İL,$B$10,İLÇE,$B$11)/VLOOKUP($B$11,ABONE2,12,FALSE))</f>
        <v>1.6744199709814425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1.2206422510349924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2.6123539148930366E-2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0.11963394937919038</v>
      </c>
      <c r="D33" s="12">
        <f t="shared" ref="D33:O33" si="14">SUM(D28:D32)</f>
        <v>0.69338853712195303</v>
      </c>
      <c r="E33" s="12">
        <f t="shared" si="14"/>
        <v>0.11975860382116597</v>
      </c>
      <c r="F33" s="12">
        <f t="shared" si="14"/>
        <v>0.23338145383642375</v>
      </c>
      <c r="G33" s="12">
        <f t="shared" si="14"/>
        <v>0</v>
      </c>
      <c r="H33" s="12">
        <f t="shared" si="14"/>
        <v>0.21009745728197776</v>
      </c>
      <c r="I33" s="12">
        <f t="shared" si="14"/>
        <v>0.38448176751488672</v>
      </c>
      <c r="J33" s="12">
        <f t="shared" si="14"/>
        <v>16.15223967850045</v>
      </c>
      <c r="K33" s="12">
        <f t="shared" si="14"/>
        <v>0.64536287687321914</v>
      </c>
      <c r="L33" s="12">
        <f t="shared" si="14"/>
        <v>4.9847509914772612</v>
      </c>
      <c r="M33" s="12">
        <f t="shared" si="14"/>
        <v>97.508017049137308</v>
      </c>
      <c r="N33" s="12">
        <f t="shared" si="14"/>
        <v>30.059103568050219</v>
      </c>
      <c r="O33" s="12">
        <f t="shared" si="14"/>
        <v>0.32187558430634511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211681</v>
      </c>
      <c r="D37" s="16">
        <f>VLOOKUP($B$11,ABONE2,4,FALSE)</f>
        <v>46</v>
      </c>
      <c r="E37" s="16">
        <f>VLOOKUP($B$11,ABONE2,5,FALSE)</f>
        <v>211727</v>
      </c>
      <c r="F37" s="16">
        <f>VLOOKUP($B$11,ABONE2,6,FALSE)</f>
        <v>388</v>
      </c>
      <c r="G37" s="16">
        <f>VLOOKUP($B$11,ABONE2,7,FALSE)</f>
        <v>43</v>
      </c>
      <c r="H37" s="16">
        <f>VLOOKUP($B$11,ABONE2,8,FALSE)</f>
        <v>431</v>
      </c>
      <c r="I37" s="16">
        <f>VLOOKUP($B$11,ABONE2,9,FALSE)</f>
        <v>53853</v>
      </c>
      <c r="J37" s="16">
        <f>VLOOKUP($B$11,ABONE2,10,FALSE)</f>
        <v>906</v>
      </c>
      <c r="K37" s="16">
        <f>VLOOKUP($B$11,ABONE2,11,FALSE)</f>
        <v>54759</v>
      </c>
      <c r="L37" s="21">
        <f>VLOOKUP($B$11,ABONE2,12,FALSE)</f>
        <v>616</v>
      </c>
      <c r="M37" s="21">
        <f>VLOOKUP($B$11,ABONE2,13,FALSE)</f>
        <v>229</v>
      </c>
      <c r="N37" s="21">
        <f>VLOOKUP($B$11,ABONE2,14,FALSE)</f>
        <v>845</v>
      </c>
      <c r="O37" s="21">
        <f>VLOOKUP($B$11,ABONE2,15,FALSE)</f>
        <v>267762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50656.463740414903</v>
      </c>
      <c r="D38" s="16">
        <f>VLOOKUP($B$11,TUKETIM,4,FALSE)</f>
        <v>128.57749999999999</v>
      </c>
      <c r="E38" s="16">
        <f>VLOOKUP($B$11,TUKETIM,5,FALSE)</f>
        <v>50785.041240414903</v>
      </c>
      <c r="F38" s="16">
        <f>VLOOKUP($B$11,TUKETIM,6,FALSE)</f>
        <v>155.48869999999999</v>
      </c>
      <c r="G38" s="16">
        <f>VLOOKUP($B$11,TUKETIM,7,FALSE)</f>
        <v>202.65180000000001</v>
      </c>
      <c r="H38" s="16">
        <f>VLOOKUP($B$11,TUKETIM,8,FALSE)</f>
        <v>358.14049999999997</v>
      </c>
      <c r="I38" s="16">
        <f>VLOOKUP($B$11,TUKETIM,9,FALSE)</f>
        <v>41266.435989582293</v>
      </c>
      <c r="J38" s="16">
        <f>VLOOKUP($B$11,TUKETIM,10,FALSE)</f>
        <v>27853.479793662504</v>
      </c>
      <c r="K38" s="16">
        <f>VLOOKUP($B$11,TUKETIM,11,FALSE)</f>
        <v>69119.915783244796</v>
      </c>
      <c r="L38" s="21">
        <f>VLOOKUP($B$11,TUKETIM,12,FALSE)</f>
        <v>7902.3429654044921</v>
      </c>
      <c r="M38" s="21">
        <f>VLOOKUP($B$11,TUKETIM,13,FALSE)</f>
        <v>56767.784243972252</v>
      </c>
      <c r="N38" s="21">
        <f>VLOOKUP($B$11,TUKETIM,14,FALSE)</f>
        <v>64670.127209376747</v>
      </c>
      <c r="O38" s="21">
        <f>VLOOKUP($B$11,TUKETIM,15,FALSE)</f>
        <v>184933.22473303645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1017528.6450000748</v>
      </c>
      <c r="D39" s="16">
        <f>VLOOKUP($B$11,ANLASMA,4,FALSE)</f>
        <v>1529.5640000000001</v>
      </c>
      <c r="E39" s="16">
        <f>VLOOKUP($B$11,ANLASMA,5,FALSE)</f>
        <v>1019058.2090000748</v>
      </c>
      <c r="F39" s="16">
        <f>VLOOKUP($B$11,ANLASMA,6,FALSE)</f>
        <v>1722.125</v>
      </c>
      <c r="G39" s="16">
        <f>VLOOKUP($B$11,ANLASMA,7,FALSE)</f>
        <v>1306.3</v>
      </c>
      <c r="H39" s="16">
        <f>VLOOKUP($B$11,ANLASMA,8,FALSE)</f>
        <v>3028.4250000000002</v>
      </c>
      <c r="I39" s="16">
        <f>VLOOKUP($B$11,ANLASMA,9,FALSE)</f>
        <v>423547.027000056</v>
      </c>
      <c r="J39" s="16">
        <f>VLOOKUP($B$11,ANLASMA,10,FALSE)</f>
        <v>347904.68299999996</v>
      </c>
      <c r="K39" s="16">
        <f>VLOOKUP($B$11,ANLASMA,11,FALSE)</f>
        <v>771451.71000005596</v>
      </c>
      <c r="L39" s="21">
        <f>VLOOKUP($B$11,ANLASMA,12,FALSE)</f>
        <v>25424.62</v>
      </c>
      <c r="M39" s="21">
        <f>VLOOKUP($B$11,ANLASMA,13,FALSE)</f>
        <v>184769.5</v>
      </c>
      <c r="N39" s="21">
        <f>VLOOKUP($B$11,ANLASMA,14,FALSE)</f>
        <v>210194.12</v>
      </c>
      <c r="O39" s="21">
        <f>VLOOKUP($B$11,ANLASMA,15,FALSE)</f>
        <v>2003732.4640001308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ABFF0170-455D-4FD8-856A-61A15F2BDEEC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B4921-0CC1-47F9-B8A2-CF8C2DC1DD72}">
  <sheetPr codeName="Sayfa14"/>
  <dimension ref="A1:AC70"/>
  <sheetViews>
    <sheetView topLeftCell="A6"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84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1.7995531500985682E-2</v>
      </c>
      <c r="D17" s="12">
        <f t="shared" si="1"/>
        <v>0.95257833299333028</v>
      </c>
      <c r="E17" s="12">
        <f t="shared" si="2"/>
        <v>1.8191466339001601E-2</v>
      </c>
      <c r="F17" s="12">
        <f t="shared" si="3"/>
        <v>1.4298184518217245</v>
      </c>
      <c r="G17" s="12">
        <f t="shared" si="4"/>
        <v>4.2046076419370468</v>
      </c>
      <c r="H17" s="12">
        <f t="shared" si="5"/>
        <v>1.5685579113274906</v>
      </c>
      <c r="I17" s="12">
        <f t="shared" si="6"/>
        <v>8.5420055729688887E-2</v>
      </c>
      <c r="J17" s="12">
        <f t="shared" si="7"/>
        <v>3.5201781043563725</v>
      </c>
      <c r="K17" s="12">
        <f t="shared" si="8"/>
        <v>0.10633111103678847</v>
      </c>
      <c r="L17" s="12">
        <f t="shared" si="9"/>
        <v>3.5014491672649752</v>
      </c>
      <c r="M17" s="12">
        <f t="shared" si="10"/>
        <v>38.211383558538579</v>
      </c>
      <c r="N17" s="12">
        <f t="shared" si="11"/>
        <v>7.6905791800048933</v>
      </c>
      <c r="O17" s="17">
        <f t="shared" si="12"/>
        <v>3.7385000187205912E-2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2.6901833574117216E-2</v>
      </c>
      <c r="D18" s="12">
        <f t="shared" si="1"/>
        <v>0</v>
      </c>
      <c r="E18" s="12">
        <f t="shared" si="2"/>
        <v>2.6896193617555571E-2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0.11055024929038923</v>
      </c>
      <c r="J18" s="12">
        <f t="shared" si="7"/>
        <v>3.3228564090752357</v>
      </c>
      <c r="K18" s="12">
        <f t="shared" si="8"/>
        <v>0.13010700141662856</v>
      </c>
      <c r="L18" s="12">
        <f t="shared" si="9"/>
        <v>0.15073428537537695</v>
      </c>
      <c r="M18" s="12">
        <f t="shared" si="10"/>
        <v>0</v>
      </c>
      <c r="N18" s="12">
        <f t="shared" si="11"/>
        <v>0.13254221645076247</v>
      </c>
      <c r="O18" s="17">
        <f t="shared" si="12"/>
        <v>4.0090625305579178E-2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1.6647474518601494E-2</v>
      </c>
      <c r="D21" s="12">
        <f t="shared" si="1"/>
        <v>0</v>
      </c>
      <c r="E21" s="12">
        <f t="shared" si="2"/>
        <v>1.6643984383518794E-2</v>
      </c>
      <c r="F21" s="12">
        <f t="shared" si="3"/>
        <v>9.3085328573882187E-2</v>
      </c>
      <c r="G21" s="12">
        <f t="shared" si="4"/>
        <v>0</v>
      </c>
      <c r="H21" s="12">
        <f t="shared" si="5"/>
        <v>8.8431062145188075E-2</v>
      </c>
      <c r="I21" s="12">
        <f t="shared" si="6"/>
        <v>5.550932395946373E-2</v>
      </c>
      <c r="J21" s="12">
        <f t="shared" si="7"/>
        <v>0</v>
      </c>
      <c r="K21" s="12">
        <f t="shared" si="8"/>
        <v>5.5171379182293714E-2</v>
      </c>
      <c r="L21" s="12">
        <f t="shared" si="9"/>
        <v>7.8295997546296219</v>
      </c>
      <c r="M21" s="12">
        <f t="shared" si="10"/>
        <v>0</v>
      </c>
      <c r="N21" s="12">
        <f t="shared" si="11"/>
        <v>6.8846480601053575</v>
      </c>
      <c r="O21" s="17">
        <f t="shared" si="12"/>
        <v>2.4594334260988806E-2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1.2019816705935145E-3</v>
      </c>
      <c r="D22" s="12">
        <f t="shared" si="1"/>
        <v>0</v>
      </c>
      <c r="E22" s="12">
        <f t="shared" si="2"/>
        <v>1.2017296757102899E-3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3.9147260090171615E-3</v>
      </c>
      <c r="J22" s="12">
        <f t="shared" si="7"/>
        <v>0</v>
      </c>
      <c r="K22" s="12">
        <f t="shared" si="8"/>
        <v>3.8908928740691465E-3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1.542362306463425E-3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6.2746821264297911E-2</v>
      </c>
      <c r="D25" s="12">
        <f t="shared" ref="D25:O25" si="13">SUM(D15:D24)</f>
        <v>0.95257833299333028</v>
      </c>
      <c r="E25" s="12">
        <f t="shared" si="13"/>
        <v>6.2933374015786248E-2</v>
      </c>
      <c r="F25" s="12">
        <f t="shared" si="13"/>
        <v>1.5229037803956067</v>
      </c>
      <c r="G25" s="12">
        <f t="shared" si="13"/>
        <v>4.2046076419370468</v>
      </c>
      <c r="H25" s="12">
        <f t="shared" si="13"/>
        <v>1.6569889734726786</v>
      </c>
      <c r="I25" s="12">
        <f t="shared" si="13"/>
        <v>0.255394354988559</v>
      </c>
      <c r="J25" s="12">
        <f t="shared" si="13"/>
        <v>6.8430345134316077</v>
      </c>
      <c r="K25" s="12">
        <f t="shared" si="13"/>
        <v>0.29550038450977989</v>
      </c>
      <c r="L25" s="12">
        <f t="shared" si="13"/>
        <v>11.481783207269974</v>
      </c>
      <c r="M25" s="12">
        <f t="shared" si="13"/>
        <v>38.211383558538579</v>
      </c>
      <c r="N25" s="12">
        <f t="shared" si="13"/>
        <v>14.707769456561014</v>
      </c>
      <c r="O25" s="12">
        <f t="shared" si="13"/>
        <v>0.10361232206023732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0.12868865157612275</v>
      </c>
      <c r="D29" s="12">
        <f>(SUMIFS(MESKENOG2,KAYNAK,A29,SEBEP,B29,SÜRE,"Uzun",BİLDİRİM,"Bildirimli",İL,$B$10,İLÇE,$B$11)/VLOOKUP($B$11,ABONE2,4,FALSE))</f>
        <v>0.15864274313407009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0.12869493143711305</v>
      </c>
      <c r="F29" s="12">
        <f>(SUMIFS(TARIMSALAG2,KAYNAK,A29,SEBEP,B29,SÜRE,"Uzun",BİLDİRİM,"Bildirimli",İL,$B$10,İLÇE,$B$11)/VLOOKUP($B$11,ABONE2,6,FALSE))</f>
        <v>1.176519385849905</v>
      </c>
      <c r="G29" s="12">
        <f>(SUMIFS(TARIMSALOG2,KAYNAK,A29,SEBEP,B29,SÜRE,"Uzun",BİLDİRİM,"Bildirimli",İL,$B$10,İLÇE,$B$11)/VLOOKUP($B$11,ABONE2,7,FALSE))</f>
        <v>0.8041258206909393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1.1578997075919568</v>
      </c>
      <c r="I29" s="12">
        <f>(SUMIFS(TICARETHANEAG2,KAYNAK,A29,SEBEP,B29,SÜRE,"Uzun",BİLDİRİM,"Bildirimli",İL,$B$10,İLÇE,$B$11)/VLOOKUP($B$11,ABONE2,9,FALSE))</f>
        <v>0.38178508082388113</v>
      </c>
      <c r="J29" s="12">
        <f>(SUMIFS(TICARETHANEOG2,KAYNAK,A29,SEBEP,B29,SÜRE,"Uzun",BİLDİRİM,"Bildirimli",İL,$B$10,İLÇE,$B$11)/VLOOKUP($B$11,ABONE2,10,FALSE))</f>
        <v>14.35776385747689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0.46687184997383391</v>
      </c>
      <c r="L29" s="12">
        <f>(SUMIFS(SANAYIAG2,KAYNAK,A29,SEBEP,B29,SÜRE,"Uzun",BİLDİRİM,"Bildirimli",İL,$B$10,İLÇE,$B$11)/VLOOKUP($B$11,ABONE2,12,FALSE))</f>
        <v>1.335485368088396</v>
      </c>
      <c r="M29" s="12">
        <f>(SUMIFS(SANAYIOG2,KAYNAK,A29,SEBEP,B29,SÜRE,"Uzun",BİLDİRİM,"Bildirimli",İL,$B$10,İLÇE,$B$11)/VLOOKUP($B$11,ABONE2,13,FALSE))</f>
        <v>12.339107389073876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2.6635087154487125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0.17625817472469174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0.12701773602345987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0.12699110681576081</v>
      </c>
      <c r="F31" s="12">
        <f>(SUMIFS(TARIMSALAG2,KAYNAK,A31,SEBEP,B31,SÜRE,"Uzun",BİLDİRİM,"Bildirimli",İL,$B$10,İLÇE,$B$11)/VLOOKUP($B$11,ABONE2,6,FALSE))</f>
        <v>0.33597662104493936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0.31917778999269242</v>
      </c>
      <c r="I31" s="12">
        <f>(SUMIFS(TICARETHANEAG2,KAYNAK,A31,SEBEP,B31,SÜRE,"Uzun",BİLDİRİM,"Bildirimli",İL,$B$10,İLÇE,$B$11)/VLOOKUP($B$11,ABONE2,9,FALSE))</f>
        <v>0.41860898910213395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0.41606046731421248</v>
      </c>
      <c r="L31" s="12">
        <f>(SUMIFS(SANAYIAG2,KAYNAK,A31,SEBEP,B31,SÜRE,"Uzun",BİLDİRİM,"Bildirimli",İL,$B$10,İLÇE,$B$11)/VLOOKUP($B$11,ABONE2,12,FALSE))</f>
        <v>4.8891601660796384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4.2990891115527861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0.1663437916887312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0.25570638759958264</v>
      </c>
      <c r="D33" s="12">
        <f t="shared" ref="D33:O33" si="14">SUM(D28:D32)</f>
        <v>0.15864274313407009</v>
      </c>
      <c r="E33" s="12">
        <f t="shared" si="14"/>
        <v>0.25568603825287384</v>
      </c>
      <c r="F33" s="12">
        <f t="shared" si="14"/>
        <v>1.5124960068948443</v>
      </c>
      <c r="G33" s="12">
        <f t="shared" si="14"/>
        <v>0.8041258206909393</v>
      </c>
      <c r="H33" s="12">
        <f t="shared" si="14"/>
        <v>1.4770774975846492</v>
      </c>
      <c r="I33" s="12">
        <f t="shared" si="14"/>
        <v>0.80039406992601503</v>
      </c>
      <c r="J33" s="12">
        <f t="shared" si="14"/>
        <v>14.35776385747689</v>
      </c>
      <c r="K33" s="12">
        <f t="shared" si="14"/>
        <v>0.88293231728804633</v>
      </c>
      <c r="L33" s="12">
        <f t="shared" si="14"/>
        <v>6.2246455341680349</v>
      </c>
      <c r="M33" s="12">
        <f t="shared" si="14"/>
        <v>12.339107389073876</v>
      </c>
      <c r="N33" s="12">
        <f t="shared" si="14"/>
        <v>6.962597827001499</v>
      </c>
      <c r="O33" s="12">
        <f t="shared" si="14"/>
        <v>0.34260196641342294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247981</v>
      </c>
      <c r="D37" s="16">
        <f>VLOOKUP($B$11,ABONE2,4,FALSE)</f>
        <v>52</v>
      </c>
      <c r="E37" s="16">
        <f>VLOOKUP($B$11,ABONE2,5,FALSE)</f>
        <v>248033</v>
      </c>
      <c r="F37" s="16">
        <f>VLOOKUP($B$11,ABONE2,6,FALSE)</f>
        <v>836</v>
      </c>
      <c r="G37" s="16">
        <f>VLOOKUP($B$11,ABONE2,7,FALSE)</f>
        <v>44</v>
      </c>
      <c r="H37" s="16">
        <f>VLOOKUP($B$11,ABONE2,8,FALSE)</f>
        <v>880</v>
      </c>
      <c r="I37" s="16">
        <f>VLOOKUP($B$11,ABONE2,9,FALSE)</f>
        <v>36406</v>
      </c>
      <c r="J37" s="16">
        <f>VLOOKUP($B$11,ABONE2,10,FALSE)</f>
        <v>223</v>
      </c>
      <c r="K37" s="16">
        <f>VLOOKUP($B$11,ABONE2,11,FALSE)</f>
        <v>36629</v>
      </c>
      <c r="L37" s="21">
        <f>VLOOKUP($B$11,ABONE2,12,FALSE)</f>
        <v>102</v>
      </c>
      <c r="M37" s="21">
        <f>VLOOKUP($B$11,ABONE2,13,FALSE)</f>
        <v>14</v>
      </c>
      <c r="N37" s="21">
        <f>VLOOKUP($B$11,ABONE2,14,FALSE)</f>
        <v>116</v>
      </c>
      <c r="O37" s="21">
        <f>VLOOKUP($B$11,ABONE2,15,FALSE)</f>
        <v>285658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51232.148758800664</v>
      </c>
      <c r="D38" s="16">
        <f>VLOOKUP($B$11,TUKETIM,4,FALSE)</f>
        <v>49.377628268173702</v>
      </c>
      <c r="E38" s="16">
        <f>VLOOKUP($B$11,TUKETIM,5,FALSE)</f>
        <v>51281.526387068836</v>
      </c>
      <c r="F38" s="16">
        <f>VLOOKUP($B$11,TUKETIM,6,FALSE)</f>
        <v>413.98276867400841</v>
      </c>
      <c r="G38" s="16">
        <f>VLOOKUP($B$11,TUKETIM,7,FALSE)</f>
        <v>110.05027297979798</v>
      </c>
      <c r="H38" s="16">
        <f>VLOOKUP($B$11,TUKETIM,8,FALSE)</f>
        <v>524.03304165380644</v>
      </c>
      <c r="I38" s="16">
        <f>VLOOKUP($B$11,TUKETIM,9,FALSE)</f>
        <v>23086.130662401196</v>
      </c>
      <c r="J38" s="16">
        <f>VLOOKUP($B$11,TUKETIM,10,FALSE)</f>
        <v>7158.2731425713582</v>
      </c>
      <c r="K38" s="16">
        <f>VLOOKUP($B$11,TUKETIM,11,FALSE)</f>
        <v>30244.403804972553</v>
      </c>
      <c r="L38" s="21">
        <f>VLOOKUP($B$11,TUKETIM,12,FALSE)</f>
        <v>1132.3866</v>
      </c>
      <c r="M38" s="21">
        <f>VLOOKUP($B$11,TUKETIM,13,FALSE)</f>
        <v>1225.7924111111111</v>
      </c>
      <c r="N38" s="21">
        <f>VLOOKUP($B$11,TUKETIM,14,FALSE)</f>
        <v>2358.1790111111113</v>
      </c>
      <c r="O38" s="21">
        <f>VLOOKUP($B$11,TUKETIM,15,FALSE)</f>
        <v>84408.142244806309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1258990.6400000982</v>
      </c>
      <c r="D39" s="16">
        <f>VLOOKUP($B$11,ANLASMA,4,FALSE)</f>
        <v>1242</v>
      </c>
      <c r="E39" s="16">
        <f>VLOOKUP($B$11,ANLASMA,5,FALSE)</f>
        <v>1260232.6400000982</v>
      </c>
      <c r="F39" s="16">
        <f>VLOOKUP($B$11,ANLASMA,6,FALSE)</f>
        <v>4100.6260000000202</v>
      </c>
      <c r="G39" s="16">
        <f>VLOOKUP($B$11,ANLASMA,7,FALSE)</f>
        <v>1967.2</v>
      </c>
      <c r="H39" s="16">
        <f>VLOOKUP($B$11,ANLASMA,8,FALSE)</f>
        <v>6067.82600000002</v>
      </c>
      <c r="I39" s="16">
        <f>VLOOKUP($B$11,ANLASMA,9,FALSE)</f>
        <v>229196.42600002201</v>
      </c>
      <c r="J39" s="16">
        <f>VLOOKUP($B$11,ANLASMA,10,FALSE)</f>
        <v>61610.19</v>
      </c>
      <c r="K39" s="16">
        <f>VLOOKUP($B$11,ANLASMA,11,FALSE)</f>
        <v>290806.61600002204</v>
      </c>
      <c r="L39" s="21">
        <f>VLOOKUP($B$11,ANLASMA,12,FALSE)</f>
        <v>2808.6990000000001</v>
      </c>
      <c r="M39" s="21">
        <f>VLOOKUP($B$11,ANLASMA,13,FALSE)</f>
        <v>18908.400000000001</v>
      </c>
      <c r="N39" s="21">
        <f>VLOOKUP($B$11,ANLASMA,14,FALSE)</f>
        <v>21717.099000000002</v>
      </c>
      <c r="O39" s="21">
        <f>VLOOKUP($B$11,ANLASMA,15,FALSE)</f>
        <v>1578824.1810001202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62E49F62-B899-4745-9A5D-9874EC292FB3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9AB8B7-6D52-4C84-9EF5-9C6EEA990D66}">
  <sheetPr codeName="Sayfa15"/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85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4.7005956793751746E-2</v>
      </c>
      <c r="D17" s="12">
        <f t="shared" si="1"/>
        <v>0</v>
      </c>
      <c r="E17" s="12">
        <f t="shared" si="2"/>
        <v>4.7005244736923781E-2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0.15645046714719557</v>
      </c>
      <c r="J17" s="12">
        <f t="shared" si="7"/>
        <v>4.8724099573880304</v>
      </c>
      <c r="K17" s="12">
        <f t="shared" si="8"/>
        <v>0.17344595381147246</v>
      </c>
      <c r="L17" s="12">
        <f t="shared" si="9"/>
        <v>1.308631246192004</v>
      </c>
      <c r="M17" s="12">
        <f t="shared" si="10"/>
        <v>20.215142671401988</v>
      </c>
      <c r="N17" s="12">
        <f t="shared" si="11"/>
        <v>4.2627736563810643</v>
      </c>
      <c r="O17" s="17">
        <f t="shared" si="12"/>
        <v>6.5508813300853841E-2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1.168375770592627E-2</v>
      </c>
      <c r="D18" s="12">
        <f t="shared" si="1"/>
        <v>0</v>
      </c>
      <c r="E18" s="12">
        <f t="shared" si="2"/>
        <v>1.1683580717731193E-2</v>
      </c>
      <c r="F18" s="12">
        <f t="shared" si="3"/>
        <v>0.16716579940063925</v>
      </c>
      <c r="G18" s="12">
        <f t="shared" si="4"/>
        <v>0</v>
      </c>
      <c r="H18" s="12">
        <f t="shared" si="5"/>
        <v>0.15072326175467474</v>
      </c>
      <c r="I18" s="12">
        <f t="shared" si="6"/>
        <v>2.8188735513401442E-2</v>
      </c>
      <c r="J18" s="12">
        <f t="shared" si="7"/>
        <v>0.10491678940348435</v>
      </c>
      <c r="K18" s="12">
        <f t="shared" si="8"/>
        <v>2.8465249893850082E-2</v>
      </c>
      <c r="L18" s="12">
        <f t="shared" si="9"/>
        <v>5.5738374503283845</v>
      </c>
      <c r="M18" s="12">
        <f t="shared" si="10"/>
        <v>0</v>
      </c>
      <c r="N18" s="12">
        <f t="shared" si="11"/>
        <v>4.7029253487145741</v>
      </c>
      <c r="O18" s="17">
        <f t="shared" si="12"/>
        <v>1.4750483081968793E-2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6.7888885195520506E-3</v>
      </c>
      <c r="D21" s="12">
        <f t="shared" si="1"/>
        <v>0</v>
      </c>
      <c r="E21" s="12">
        <f t="shared" si="2"/>
        <v>6.7887856799386404E-3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3.5556108960164451E-2</v>
      </c>
      <c r="J21" s="12">
        <f t="shared" si="7"/>
        <v>0</v>
      </c>
      <c r="K21" s="12">
        <f t="shared" si="8"/>
        <v>3.5427971011372357E-2</v>
      </c>
      <c r="L21" s="12">
        <f t="shared" si="9"/>
        <v>0.13530390559208869</v>
      </c>
      <c r="M21" s="12">
        <f t="shared" si="10"/>
        <v>0</v>
      </c>
      <c r="N21" s="12">
        <f t="shared" si="11"/>
        <v>0.11416267034332483</v>
      </c>
      <c r="O21" s="17">
        <f t="shared" si="12"/>
        <v>1.0863451170043352E-2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2.7122892342952635E-4</v>
      </c>
      <c r="D22" s="12">
        <f t="shared" si="1"/>
        <v>0</v>
      </c>
      <c r="E22" s="12">
        <f t="shared" si="2"/>
        <v>2.7122481479266317E-4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2.1643437769384493E-3</v>
      </c>
      <c r="J22" s="12">
        <f t="shared" si="7"/>
        <v>0</v>
      </c>
      <c r="K22" s="12">
        <f t="shared" si="8"/>
        <v>2.1565438635011121E-3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5.3848938932774437E-4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6.5749831942659598E-2</v>
      </c>
      <c r="D25" s="12">
        <f t="shared" ref="D25:O25" si="13">SUM(D15:D24)</f>
        <v>0</v>
      </c>
      <c r="E25" s="12">
        <f t="shared" si="13"/>
        <v>6.5748835949386283E-2</v>
      </c>
      <c r="F25" s="12">
        <f t="shared" si="13"/>
        <v>0.16716579940063925</v>
      </c>
      <c r="G25" s="12">
        <f t="shared" si="13"/>
        <v>0</v>
      </c>
      <c r="H25" s="12">
        <f t="shared" si="13"/>
        <v>0.15072326175467474</v>
      </c>
      <c r="I25" s="12">
        <f t="shared" si="13"/>
        <v>0.22235965539769992</v>
      </c>
      <c r="J25" s="12">
        <f t="shared" si="13"/>
        <v>4.9773267467915145</v>
      </c>
      <c r="K25" s="12">
        <f t="shared" si="13"/>
        <v>0.239495718580196</v>
      </c>
      <c r="L25" s="12">
        <f t="shared" si="13"/>
        <v>7.0177726021124771</v>
      </c>
      <c r="M25" s="12">
        <f t="shared" si="13"/>
        <v>20.215142671401988</v>
      </c>
      <c r="N25" s="12">
        <f t="shared" si="13"/>
        <v>9.0798616754389627</v>
      </c>
      <c r="O25" s="12">
        <f t="shared" si="13"/>
        <v>9.1661236942193719E-2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3.1712804461393442E-2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3.1712324068683857E-2</v>
      </c>
      <c r="F29" s="12">
        <f>(SUMIFS(TARIMSALAG2,KAYNAK,A29,SEBEP,B29,SÜRE,"Uzun",BİLDİRİM,"Bildirimli",İL,$B$10,İLÇE,$B$11)/VLOOKUP($B$11,ABONE2,6,FALSE))</f>
        <v>0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2">
        <f>(SUMIFS(TICARETHANEAG2,KAYNAK,A29,SEBEP,B29,SÜRE,"Uzun",BİLDİRİM,"Bildirimli",İL,$B$10,İLÇE,$B$11)/VLOOKUP($B$11,ABONE2,9,FALSE))</f>
        <v>0.10024652953386806</v>
      </c>
      <c r="J29" s="12">
        <f>(SUMIFS(TICARETHANEOG2,KAYNAK,A29,SEBEP,B29,SÜRE,"Uzun",BİLDİRİM,"Bildirimli",İL,$B$10,İLÇE,$B$11)/VLOOKUP($B$11,ABONE2,10,FALSE))</f>
        <v>13.436322038707617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0.1483073947594889</v>
      </c>
      <c r="L29" s="12">
        <f>(SUMIFS(SANAYIAG2,KAYNAK,A29,SEBEP,B29,SÜRE,"Uzun",BİLDİRİM,"Bildirimli",İL,$B$10,İLÇE,$B$11)/VLOOKUP($B$11,ABONE2,12,FALSE))</f>
        <v>1.7024579524681818</v>
      </c>
      <c r="M29" s="12">
        <f>(SUMIFS(SANAYIOG2,KAYNAK,A29,SEBEP,B29,SÜRE,"Uzun",BİLDİRİM,"Bildirimli",İL,$B$10,İLÇE,$B$11)/VLOOKUP($B$11,ABONE2,13,FALSE))</f>
        <v>1568.5544312599943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246.52307878176913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8.2403212692193376E-2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1.4332629879299782E-2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1.4332412765392006E-2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7.0313877458384078E-2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7.0060478639091733E-2</v>
      </c>
      <c r="L31" s="12">
        <f>(SUMIFS(SANAYIAG2,KAYNAK,A31,SEBEP,B31,SÜRE,"Uzun",BİLDİRİM,"Bildirimli",İL,$B$10,İLÇE,$B$11)/VLOOKUP($B$11,ABONE2,12,FALSE))</f>
        <v>2.5824519831936321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2.178943860819627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2.2531934376545885E-2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4.604543434069322E-2</v>
      </c>
      <c r="D33" s="12">
        <f t="shared" ref="D33:O33" si="14">SUM(D28:D32)</f>
        <v>0</v>
      </c>
      <c r="E33" s="12">
        <f t="shared" si="14"/>
        <v>4.6044736834075867E-2</v>
      </c>
      <c r="F33" s="12">
        <f t="shared" si="14"/>
        <v>0</v>
      </c>
      <c r="G33" s="12">
        <f t="shared" si="14"/>
        <v>0</v>
      </c>
      <c r="H33" s="12">
        <f t="shared" si="14"/>
        <v>0</v>
      </c>
      <c r="I33" s="12">
        <f t="shared" si="14"/>
        <v>0.17056040699225214</v>
      </c>
      <c r="J33" s="12">
        <f t="shared" si="14"/>
        <v>13.436322038707617</v>
      </c>
      <c r="K33" s="12">
        <f t="shared" si="14"/>
        <v>0.21836787339858063</v>
      </c>
      <c r="L33" s="12">
        <f t="shared" si="14"/>
        <v>4.2849099356618137</v>
      </c>
      <c r="M33" s="12">
        <f t="shared" si="14"/>
        <v>1568.5544312599943</v>
      </c>
      <c r="N33" s="12">
        <f t="shared" si="14"/>
        <v>248.70202264258876</v>
      </c>
      <c r="O33" s="12">
        <f t="shared" si="14"/>
        <v>0.10493514706873926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198040</v>
      </c>
      <c r="D37" s="16">
        <f>VLOOKUP($B$11,ABONE2,4,FALSE)</f>
        <v>3</v>
      </c>
      <c r="E37" s="16">
        <f>VLOOKUP($B$11,ABONE2,5,FALSE)</f>
        <v>198043</v>
      </c>
      <c r="F37" s="16">
        <f>VLOOKUP($B$11,ABONE2,6,FALSE)</f>
        <v>55</v>
      </c>
      <c r="G37" s="16">
        <f>VLOOKUP($B$11,ABONE2,7,FALSE)</f>
        <v>6</v>
      </c>
      <c r="H37" s="16">
        <f>VLOOKUP($B$11,ABONE2,8,FALSE)</f>
        <v>61</v>
      </c>
      <c r="I37" s="16">
        <f>VLOOKUP($B$11,ABONE2,9,FALSE)</f>
        <v>32625</v>
      </c>
      <c r="J37" s="16">
        <f>VLOOKUP($B$11,ABONE2,10,FALSE)</f>
        <v>118</v>
      </c>
      <c r="K37" s="16">
        <f>VLOOKUP($B$11,ABONE2,11,FALSE)</f>
        <v>32743</v>
      </c>
      <c r="L37" s="21">
        <f>VLOOKUP($B$11,ABONE2,12,FALSE)</f>
        <v>27</v>
      </c>
      <c r="M37" s="21">
        <f>VLOOKUP($B$11,ABONE2,13,FALSE)</f>
        <v>5</v>
      </c>
      <c r="N37" s="21">
        <f>VLOOKUP($B$11,ABONE2,14,FALSE)</f>
        <v>32</v>
      </c>
      <c r="O37" s="21">
        <f>VLOOKUP($B$11,ABONE2,15,FALSE)</f>
        <v>230879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43332.122957874781</v>
      </c>
      <c r="D38" s="16">
        <f>VLOOKUP($B$11,TUKETIM,4,FALSE)</f>
        <v>205.24639999999999</v>
      </c>
      <c r="E38" s="16">
        <f>VLOOKUP($B$11,TUKETIM,5,FALSE)</f>
        <v>43537.369357874777</v>
      </c>
      <c r="F38" s="16">
        <f>VLOOKUP($B$11,TUKETIM,6,FALSE)</f>
        <v>2.5045000000000002</v>
      </c>
      <c r="G38" s="16">
        <f>VLOOKUP($B$11,TUKETIM,7,FALSE)</f>
        <v>2.0066999999999999</v>
      </c>
      <c r="H38" s="16">
        <f>VLOOKUP($B$11,TUKETIM,8,FALSE)</f>
        <v>4.5112000000000005</v>
      </c>
      <c r="I38" s="16">
        <f>VLOOKUP($B$11,TUKETIM,9,FALSE)</f>
        <v>18998.493165446132</v>
      </c>
      <c r="J38" s="16">
        <f>VLOOKUP($B$11,TUKETIM,10,FALSE)</f>
        <v>10499.688703623533</v>
      </c>
      <c r="K38" s="16">
        <f>VLOOKUP($B$11,TUKETIM,11,FALSE)</f>
        <v>29498.181869069667</v>
      </c>
      <c r="L38" s="21">
        <f>VLOOKUP($B$11,TUKETIM,12,FALSE)</f>
        <v>327.26209999999998</v>
      </c>
      <c r="M38" s="21">
        <f>VLOOKUP($B$11,TUKETIM,13,FALSE)</f>
        <v>2604.5655667394249</v>
      </c>
      <c r="N38" s="21">
        <f>VLOOKUP($B$11,TUKETIM,14,FALSE)</f>
        <v>2931.8276667394248</v>
      </c>
      <c r="O38" s="21">
        <f>VLOOKUP($B$11,TUKETIM,15,FALSE)</f>
        <v>75971.890093683862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1103557.5800000606</v>
      </c>
      <c r="D39" s="16">
        <f>VLOOKUP($B$11,ANLASMA,4,FALSE)</f>
        <v>1020</v>
      </c>
      <c r="E39" s="16">
        <f>VLOOKUP($B$11,ANLASMA,5,FALSE)</f>
        <v>1104577.5800000606</v>
      </c>
      <c r="F39" s="16">
        <f>VLOOKUP($B$11,ANLASMA,6,FALSE)</f>
        <v>229</v>
      </c>
      <c r="G39" s="16">
        <f>VLOOKUP($B$11,ANLASMA,7,FALSE)</f>
        <v>108.4</v>
      </c>
      <c r="H39" s="16">
        <f>VLOOKUP($B$11,ANLASMA,8,FALSE)</f>
        <v>337.4</v>
      </c>
      <c r="I39" s="16">
        <f>VLOOKUP($B$11,ANLASMA,9,FALSE)</f>
        <v>197504.20000001701</v>
      </c>
      <c r="J39" s="16">
        <f>VLOOKUP($B$11,ANLASMA,10,FALSE)</f>
        <v>66797.260000000009</v>
      </c>
      <c r="K39" s="16">
        <f>VLOOKUP($B$11,ANLASMA,11,FALSE)</f>
        <v>264301.46000001702</v>
      </c>
      <c r="L39" s="21">
        <f>VLOOKUP($B$11,ANLASMA,12,FALSE)</f>
        <v>962.09400000000005</v>
      </c>
      <c r="M39" s="21">
        <f>VLOOKUP($B$11,ANLASMA,13,FALSE)</f>
        <v>8890.2000000000007</v>
      </c>
      <c r="N39" s="21">
        <f>VLOOKUP($B$11,ANLASMA,14,FALSE)</f>
        <v>9852.2940000000017</v>
      </c>
      <c r="O39" s="21">
        <f>VLOOKUP($B$11,ANLASMA,15,FALSE)</f>
        <v>1379068.7340000777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4C1DB044-F420-45F0-828F-35677F948D49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6E3A32-2BD4-45FA-8236-7673D82DE63C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86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2.0257187905662707E-2</v>
      </c>
      <c r="D15" s="12">
        <f t="shared" ref="D15:D24" si="1">(SUMIFS(MESKENOG2,KAYNAK,A15,SEBEP,B15,SÜRE,"Uzun",BİLDİRİM,"Bildirimsiz",İL,$B$10,İLÇE,$B$11)/VLOOKUP($B$11,ABONE2,4,FALSE))</f>
        <v>1.6446264315796271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2.0503827632913536E-2</v>
      </c>
      <c r="F15" s="12">
        <f t="shared" ref="F15:F24" si="3">(SUMIFS(TARIMSALAG2,KAYNAK,A15,SEBEP,B15,SÜRE,"Uzun",BİLDİRİM,"Bildirimsiz",İL,$B$10,İLÇE,$B$11)/VLOOKUP($B$11,ABONE2,6,FALSE))</f>
        <v>5.6322324089159492E-2</v>
      </c>
      <c r="G15" s="12">
        <v>0</v>
      </c>
      <c r="H15" s="12">
        <f t="shared" ref="H15:H24" si="4">(SUMIFS(TARIMSALAG2,KAYNAK,A15,SEBEP,B15,SÜRE,"Uzun",BİLDİRİM,"Bildirimsiz",İL,$B$10,İLÇE,$B$11)+SUMIFS(TARIMSALOG2,KAYNAK,A15,SEBEP,B15,SÜRE,"Uzun",BİLDİRİM,"Bildirimsiz",İL,$B$10,İLÇE,$B$11))/VLOOKUP($B$11,ABONE2,8,FALSE)</f>
        <v>6.1358586032744279E-2</v>
      </c>
      <c r="I15" s="12">
        <f t="shared" ref="I15:I24" si="5">(SUMIFS(TICARETHANEAG2,KAYNAK,A15,SEBEP,B15,SÜRE,"Uzun",BİLDİRİM,"Bildirimsiz",İL,$B$10,İLÇE,$B$11)/VLOOKUP($B$11,ABONE2,9,FALSE))</f>
        <v>7.3173207162940082E-2</v>
      </c>
      <c r="J15" s="12">
        <f t="shared" ref="J15:J24" si="6">(SUMIFS(TICARETHANEOG2,KAYNAK,A15,SEBEP,B15,SÜRE,"Uzun",BİLDİRİM,"Bildirimsiz",İL,$B$10,İLÇE,$B$11)/VLOOKUP($B$11,ABONE2,10,FALSE))</f>
        <v>1.6196729933756242</v>
      </c>
      <c r="K15" s="12">
        <f t="shared" ref="K15:K24" si="7">(SUMIFS(TICARETHANEAG2,KAYNAK,A15,SEBEP,B15,SÜRE,"Uzun",BİLDİRİM,"Bildirimsiz",İL,$B$10,İLÇE,$B$11)+SUMIFS(TICARETHANEOG2,KAYNAK,A15,SEBEP,B15,SÜRE,"Uzun",BİLDİRİM,"Bildirimsiz",İL,$B$10,İLÇE,$B$11))/VLOOKUP($B$11,ABONE2,11,FALSE)</f>
        <v>8.779122015466409E-2</v>
      </c>
      <c r="L15" s="12">
        <f t="shared" ref="L15:L24" si="8">(SUMIFS(SANAYIAG2,KAYNAK,A15,SEBEP,B15,SÜRE,"Uzun",BİLDİRİM,"Bildirimsiz",İL,$B$10,İLÇE,$B$11)/VLOOKUP($B$11,ABONE2,12,FALSE))</f>
        <v>9.8406956514690318</v>
      </c>
      <c r="M15" s="12">
        <f t="shared" ref="M15:M24" si="9">(SUMIFS(SANAYIOG2,KAYNAK,A15,SEBEP,B15,SÜRE,"Uzun",BİLDİRİM,"Bildirimsiz",İL,$B$10,İLÇE,$B$11)/VLOOKUP($B$11,ABONE2,13,FALSE))</f>
        <v>1677.9409527372618</v>
      </c>
      <c r="N15" s="12">
        <f t="shared" ref="N15:N24" si="10">(SUMIFS(SANAYIAG2,KAYNAK,A15,SEBEP,B15,SÜRE,"Uzun",BİLDİRİM,"Bildirimsiz",İL,$B$10,İLÇE,$B$11)+SUMIFS(SANAYIOG2,KAYNAK,A15,SEBEP,B15,SÜRE,"Uzun",BİLDİRİM,"Bildirimsiz",İL,$B$10,İLÇE,$B$11))/VLOOKUP($B$11,ABONE2,14,FALSE)</f>
        <v>248.14073237801085</v>
      </c>
      <c r="O15" s="17">
        <f t="shared" ref="O15:O24" si="11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7.5708311863580818E-2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v>0</v>
      </c>
      <c r="H16" s="12">
        <f t="shared" si="4"/>
        <v>0</v>
      </c>
      <c r="I16" s="12">
        <f t="shared" si="5"/>
        <v>0</v>
      </c>
      <c r="J16" s="12">
        <f t="shared" si="6"/>
        <v>0</v>
      </c>
      <c r="K16" s="12">
        <f t="shared" si="7"/>
        <v>0</v>
      </c>
      <c r="L16" s="12">
        <f t="shared" si="8"/>
        <v>0</v>
      </c>
      <c r="M16" s="12">
        <f t="shared" si="9"/>
        <v>0</v>
      </c>
      <c r="N16" s="12">
        <f t="shared" si="10"/>
        <v>0</v>
      </c>
      <c r="O16" s="17">
        <f t="shared" si="11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6.7337308320025532E-2</v>
      </c>
      <c r="D17" s="12">
        <f t="shared" si="1"/>
        <v>2.5176721328932268</v>
      </c>
      <c r="E17" s="12">
        <f t="shared" si="2"/>
        <v>6.7709360373559277E-2</v>
      </c>
      <c r="F17" s="12">
        <f t="shared" si="3"/>
        <v>0.3474412920310051</v>
      </c>
      <c r="G17" s="12">
        <v>0</v>
      </c>
      <c r="H17" s="12">
        <f t="shared" si="4"/>
        <v>0.3474412920310051</v>
      </c>
      <c r="I17" s="12">
        <f t="shared" si="5"/>
        <v>0.19139250820704795</v>
      </c>
      <c r="J17" s="12">
        <f t="shared" si="6"/>
        <v>2.4129155215780855</v>
      </c>
      <c r="K17" s="12">
        <f t="shared" si="7"/>
        <v>0.21239105768011307</v>
      </c>
      <c r="L17" s="12">
        <f t="shared" si="8"/>
        <v>7.3659641136739689</v>
      </c>
      <c r="M17" s="12">
        <f t="shared" si="9"/>
        <v>0</v>
      </c>
      <c r="N17" s="12">
        <f t="shared" si="10"/>
        <v>6.3136835260062592</v>
      </c>
      <c r="O17" s="17">
        <f t="shared" si="11"/>
        <v>9.7123865961938061E-2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v>0</v>
      </c>
      <c r="H18" s="12">
        <f t="shared" si="4"/>
        <v>0</v>
      </c>
      <c r="I18" s="12">
        <f t="shared" si="5"/>
        <v>0</v>
      </c>
      <c r="J18" s="12">
        <f t="shared" si="6"/>
        <v>56.542680780975815</v>
      </c>
      <c r="K18" s="12">
        <f t="shared" si="7"/>
        <v>0.53445959036785595</v>
      </c>
      <c r="L18" s="12">
        <f t="shared" si="8"/>
        <v>0</v>
      </c>
      <c r="M18" s="12">
        <f t="shared" si="9"/>
        <v>0</v>
      </c>
      <c r="N18" s="12">
        <f t="shared" si="10"/>
        <v>0</v>
      </c>
      <c r="O18" s="17">
        <f t="shared" si="11"/>
        <v>9.4903053095383216E-2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v>0</v>
      </c>
      <c r="H19" s="12">
        <f t="shared" si="4"/>
        <v>0</v>
      </c>
      <c r="I19" s="12">
        <f t="shared" si="5"/>
        <v>0</v>
      </c>
      <c r="J19" s="12">
        <f t="shared" si="6"/>
        <v>0</v>
      </c>
      <c r="K19" s="12">
        <f t="shared" si="7"/>
        <v>0</v>
      </c>
      <c r="L19" s="12">
        <f t="shared" si="8"/>
        <v>0</v>
      </c>
      <c r="M19" s="12">
        <f t="shared" si="9"/>
        <v>0</v>
      </c>
      <c r="N19" s="12">
        <f t="shared" si="10"/>
        <v>0</v>
      </c>
      <c r="O19" s="17">
        <f t="shared" si="11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v>0</v>
      </c>
      <c r="H20" s="12">
        <f t="shared" si="4"/>
        <v>0</v>
      </c>
      <c r="I20" s="12">
        <f t="shared" si="5"/>
        <v>0</v>
      </c>
      <c r="J20" s="12">
        <f t="shared" si="6"/>
        <v>0</v>
      </c>
      <c r="K20" s="12">
        <f t="shared" si="7"/>
        <v>0</v>
      </c>
      <c r="L20" s="12">
        <f t="shared" si="8"/>
        <v>0</v>
      </c>
      <c r="M20" s="12">
        <f t="shared" si="9"/>
        <v>0</v>
      </c>
      <c r="N20" s="12">
        <f t="shared" si="10"/>
        <v>0</v>
      </c>
      <c r="O20" s="17">
        <f t="shared" si="11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2.9136196380435388E-2</v>
      </c>
      <c r="D21" s="12">
        <f t="shared" si="1"/>
        <v>0</v>
      </c>
      <c r="E21" s="12">
        <f t="shared" si="2"/>
        <v>2.9131772421070002E-2</v>
      </c>
      <c r="F21" s="12">
        <f t="shared" si="3"/>
        <v>0.31944135200587614</v>
      </c>
      <c r="G21" s="12">
        <v>0</v>
      </c>
      <c r="H21" s="12">
        <f t="shared" si="4"/>
        <v>0.31944135200587614</v>
      </c>
      <c r="I21" s="12">
        <f t="shared" si="5"/>
        <v>4.0193201770067889E-2</v>
      </c>
      <c r="J21" s="12">
        <f t="shared" si="6"/>
        <v>0</v>
      </c>
      <c r="K21" s="12">
        <f t="shared" si="7"/>
        <v>3.9813282709689153E-2</v>
      </c>
      <c r="L21" s="12">
        <f t="shared" si="8"/>
        <v>0</v>
      </c>
      <c r="M21" s="12">
        <f t="shared" si="9"/>
        <v>0</v>
      </c>
      <c r="N21" s="12">
        <f t="shared" si="10"/>
        <v>0</v>
      </c>
      <c r="O21" s="17">
        <f t="shared" si="11"/>
        <v>3.3767884174793643E-2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3.7652051848735149E-5</v>
      </c>
      <c r="D22" s="12">
        <f t="shared" si="1"/>
        <v>0</v>
      </c>
      <c r="E22" s="12">
        <f t="shared" si="2"/>
        <v>3.7646334865460215E-5</v>
      </c>
      <c r="F22" s="12">
        <f t="shared" si="3"/>
        <v>0</v>
      </c>
      <c r="G22" s="12">
        <v>0</v>
      </c>
      <c r="H22" s="12">
        <f t="shared" si="4"/>
        <v>0</v>
      </c>
      <c r="I22" s="12">
        <f t="shared" si="5"/>
        <v>0</v>
      </c>
      <c r="J22" s="12">
        <f t="shared" si="6"/>
        <v>0</v>
      </c>
      <c r="K22" s="12">
        <f t="shared" si="7"/>
        <v>0</v>
      </c>
      <c r="L22" s="12">
        <f t="shared" si="8"/>
        <v>0</v>
      </c>
      <c r="M22" s="12">
        <f t="shared" si="9"/>
        <v>0</v>
      </c>
      <c r="N22" s="12">
        <f t="shared" si="10"/>
        <v>0</v>
      </c>
      <c r="O22" s="17">
        <f t="shared" si="11"/>
        <v>3.0599146149963093E-5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v>0</v>
      </c>
      <c r="H23" s="12">
        <f t="shared" si="4"/>
        <v>0</v>
      </c>
      <c r="I23" s="12">
        <f t="shared" si="5"/>
        <v>0</v>
      </c>
      <c r="J23" s="12">
        <f t="shared" si="6"/>
        <v>0</v>
      </c>
      <c r="K23" s="12">
        <f t="shared" si="7"/>
        <v>0</v>
      </c>
      <c r="L23" s="12">
        <f t="shared" si="8"/>
        <v>0</v>
      </c>
      <c r="M23" s="12">
        <f t="shared" si="9"/>
        <v>0</v>
      </c>
      <c r="N23" s="12">
        <f t="shared" si="10"/>
        <v>0</v>
      </c>
      <c r="O23" s="17">
        <f t="shared" si="11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v>0</v>
      </c>
      <c r="H24" s="12">
        <f t="shared" si="4"/>
        <v>0</v>
      </c>
      <c r="I24" s="12">
        <f t="shared" si="5"/>
        <v>0</v>
      </c>
      <c r="J24" s="12">
        <f t="shared" si="6"/>
        <v>0</v>
      </c>
      <c r="K24" s="12">
        <f t="shared" si="7"/>
        <v>0</v>
      </c>
      <c r="L24" s="12">
        <f t="shared" si="8"/>
        <v>0</v>
      </c>
      <c r="M24" s="12">
        <f t="shared" si="9"/>
        <v>0</v>
      </c>
      <c r="N24" s="12">
        <f t="shared" si="10"/>
        <v>0</v>
      </c>
      <c r="O24" s="17">
        <f t="shared" si="11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0.11676834465797235</v>
      </c>
      <c r="D25" s="12">
        <f t="shared" ref="D25:O25" si="12">SUM(D15:D24)</f>
        <v>4.1622985644728541</v>
      </c>
      <c r="E25" s="12">
        <f t="shared" si="12"/>
        <v>0.11738260676240828</v>
      </c>
      <c r="F25" s="12">
        <f t="shared" si="12"/>
        <v>0.72320496812604074</v>
      </c>
      <c r="G25" s="12">
        <f t="shared" si="12"/>
        <v>0</v>
      </c>
      <c r="H25" s="12">
        <f t="shared" si="12"/>
        <v>0.72824123006962549</v>
      </c>
      <c r="I25" s="12">
        <f t="shared" si="12"/>
        <v>0.30475891714005593</v>
      </c>
      <c r="J25" s="12">
        <f t="shared" si="12"/>
        <v>60.575269295929523</v>
      </c>
      <c r="K25" s="12">
        <f t="shared" si="12"/>
        <v>0.87445515091232229</v>
      </c>
      <c r="L25" s="12">
        <f t="shared" si="12"/>
        <v>17.206659765143002</v>
      </c>
      <c r="M25" s="12">
        <f t="shared" si="12"/>
        <v>1677.9409527372618</v>
      </c>
      <c r="N25" s="12">
        <f t="shared" si="12"/>
        <v>254.45441590401711</v>
      </c>
      <c r="O25" s="12">
        <f t="shared" si="12"/>
        <v>0.30153371424184572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0.19419405691983796</v>
      </c>
      <c r="D29" s="12">
        <f>(SUMIFS(MESKENOG2,KAYNAK,A29,SEBEP,B29,SÜRE,"Uzun",BİLDİRİM,"Bildirimli",İL,$B$10,İLÇE,$B$11)/VLOOKUP($B$11,ABONE2,4,FALSE))</f>
        <v>6.0991820670929844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0.19509065394537289</v>
      </c>
      <c r="F29" s="12">
        <f>(SUMIFS(TARIMSALAG2,KAYNAK,A29,SEBEP,B29,SÜRE,"Uzun",BİLDİRİM,"Bildirimli",İL,$B$10,İLÇE,$B$11)/VLOOKUP($B$11,ABONE2,6,FALSE))</f>
        <v>0.67747702503967822</v>
      </c>
      <c r="G29" s="12"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0.67747702503967822</v>
      </c>
      <c r="I29" s="12">
        <f>(SUMIFS(TICARETHANEAG2,KAYNAK,A29,SEBEP,B29,SÜRE,"Uzun",BİLDİRİM,"Bildirimli",İL,$B$10,İLÇE,$B$11)/VLOOKUP($B$11,ABONE2,9,FALSE))</f>
        <v>0.38469062471850957</v>
      </c>
      <c r="J29" s="12">
        <f>(SUMIFS(TICARETHANEOG2,KAYNAK,A29,SEBEP,B29,SÜRE,"Uzun",BİLDİRİM,"Bildirimli",İL,$B$10,İLÇE,$B$11)/VLOOKUP($B$11,ABONE2,10,FALSE))</f>
        <v>6.8782390690297248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0.44606973150376988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2609.5562972107177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372.79375674438825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0.30859433481414239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0.17526977282648951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0.17524316034959511</v>
      </c>
      <c r="F31" s="12">
        <f>(SUMIFS(TARIMSALAG2,KAYNAK,A31,SEBEP,B31,SÜRE,"Uzun",BİLDİRİM,"Bildirimli",İL,$B$10,İLÇE,$B$11)/VLOOKUP($B$11,ABONE2,6,FALSE))</f>
        <v>1.0009474504280687</v>
      </c>
      <c r="G31" s="12"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1.0009474504280687</v>
      </c>
      <c r="I31" s="12">
        <f>(SUMIFS(TICARETHANEAG2,KAYNAK,A31,SEBEP,B31,SÜRE,"Uzun",BİLDİRİM,"Bildirimli",İL,$B$10,İLÇE,$B$11)/VLOOKUP($B$11,ABONE2,9,FALSE))</f>
        <v>0.31865434300217305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0.31564231974332574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0.2079491285002617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0.36946382974632747</v>
      </c>
      <c r="D33" s="12">
        <f t="shared" ref="D33:O33" si="13">SUM(D28:D32)</f>
        <v>6.0991820670929844</v>
      </c>
      <c r="E33" s="12">
        <f t="shared" si="13"/>
        <v>0.37033381429496803</v>
      </c>
      <c r="F33" s="12">
        <f t="shared" si="13"/>
        <v>1.6784244754677469</v>
      </c>
      <c r="G33" s="12">
        <f t="shared" si="13"/>
        <v>0</v>
      </c>
      <c r="H33" s="12">
        <f t="shared" si="13"/>
        <v>1.6784244754677469</v>
      </c>
      <c r="I33" s="12">
        <f t="shared" si="13"/>
        <v>0.70334496772068267</v>
      </c>
      <c r="J33" s="12">
        <f t="shared" si="13"/>
        <v>6.8782390690297248</v>
      </c>
      <c r="K33" s="12">
        <f t="shared" si="13"/>
        <v>0.76171205124709562</v>
      </c>
      <c r="L33" s="12">
        <f t="shared" si="13"/>
        <v>0</v>
      </c>
      <c r="M33" s="12">
        <f t="shared" si="13"/>
        <v>2609.5562972107177</v>
      </c>
      <c r="N33" s="12">
        <f t="shared" si="13"/>
        <v>372.79375674438825</v>
      </c>
      <c r="O33" s="12">
        <f t="shared" si="13"/>
        <v>0.51654346331440415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32925</v>
      </c>
      <c r="D37" s="16">
        <f>VLOOKUP($B$11,ABONE2,4,FALSE)</f>
        <v>5</v>
      </c>
      <c r="E37" s="16">
        <f>VLOOKUP($B$11,ABONE2,5,FALSE)</f>
        <v>32930</v>
      </c>
      <c r="F37" s="16">
        <f>VLOOKUP($B$11,ABONE2,6,FALSE)</f>
        <v>383</v>
      </c>
      <c r="G37" s="16">
        <f>VLOOKUP($B$11,ABONE2,7,FALSE)</f>
        <v>0</v>
      </c>
      <c r="H37" s="16">
        <f>VLOOKUP($B$11,ABONE2,8,FALSE)</f>
        <v>383</v>
      </c>
      <c r="I37" s="16">
        <f>VLOOKUP($B$11,ABONE2,9,FALSE)</f>
        <v>7126</v>
      </c>
      <c r="J37" s="16">
        <f>VLOOKUP($B$11,ABONE2,10,FALSE)</f>
        <v>68</v>
      </c>
      <c r="K37" s="16">
        <f>VLOOKUP($B$11,ABONE2,11,FALSE)</f>
        <v>7194</v>
      </c>
      <c r="L37" s="21">
        <f>VLOOKUP($B$11,ABONE2,12,FALSE)</f>
        <v>6</v>
      </c>
      <c r="M37" s="21">
        <f>VLOOKUP($B$11,ABONE2,13,FALSE)</f>
        <v>1</v>
      </c>
      <c r="N37" s="21">
        <f>VLOOKUP($B$11,ABONE2,14,FALSE)</f>
        <v>7</v>
      </c>
      <c r="O37" s="21">
        <f>VLOOKUP($B$11,ABONE2,15,FALSE)</f>
        <v>40514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9056.0597121144456</v>
      </c>
      <c r="D38" s="16">
        <f>VLOOKUP($B$11,TUKETIM,4,FALSE)</f>
        <v>15.1035</v>
      </c>
      <c r="E38" s="16">
        <f>VLOOKUP($B$11,TUKETIM,5,FALSE)</f>
        <v>9071.1632121144448</v>
      </c>
      <c r="F38" s="16">
        <f>VLOOKUP($B$11,TUKETIM,6,FALSE)</f>
        <v>93.866378082191787</v>
      </c>
      <c r="G38" s="16">
        <f>VLOOKUP($B$11,TUKETIM,7,FALSE)</f>
        <v>0</v>
      </c>
      <c r="H38" s="16">
        <f>VLOOKUP($B$11,TUKETIM,8,FALSE)</f>
        <v>93.866378082191787</v>
      </c>
      <c r="I38" s="16">
        <f>VLOOKUP($B$11,TUKETIM,9,FALSE)</f>
        <v>3139.1768591507735</v>
      </c>
      <c r="J38" s="16">
        <f>VLOOKUP($B$11,TUKETIM,10,FALSE)</f>
        <v>2779.9702841213766</v>
      </c>
      <c r="K38" s="16">
        <f>VLOOKUP($B$11,TUKETIM,11,FALSE)</f>
        <v>5919.1471432721501</v>
      </c>
      <c r="L38" s="21">
        <f>VLOOKUP($B$11,TUKETIM,12,FALSE)</f>
        <v>107.95350000000001</v>
      </c>
      <c r="M38" s="21">
        <f>VLOOKUP($B$11,TUKETIM,13,FALSE)</f>
        <v>345.51690000000002</v>
      </c>
      <c r="N38" s="21">
        <f>VLOOKUP($B$11,TUKETIM,14,FALSE)</f>
        <v>453.47040000000004</v>
      </c>
      <c r="O38" s="21">
        <f>VLOOKUP($B$11,TUKETIM,15,FALSE)</f>
        <v>15537.647133468787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197430.41499999599</v>
      </c>
      <c r="D39" s="16">
        <f>VLOOKUP($B$11,ANLASMA,4,FALSE)</f>
        <v>801.96</v>
      </c>
      <c r="E39" s="16">
        <f>VLOOKUP($B$11,ANLASMA,5,FALSE)</f>
        <v>198232.37499999598</v>
      </c>
      <c r="F39" s="16">
        <f>VLOOKUP($B$11,ANLASMA,6,FALSE)</f>
        <v>2145.9300000000003</v>
      </c>
      <c r="G39" s="16">
        <f>VLOOKUP($B$11,ANLASMA,7,FALSE)</f>
        <v>0</v>
      </c>
      <c r="H39" s="16">
        <f>VLOOKUP($B$11,ANLASMA,8,FALSE)</f>
        <v>2145.9300000000003</v>
      </c>
      <c r="I39" s="16">
        <f>VLOOKUP($B$11,ANLASMA,9,FALSE)</f>
        <v>43119.742000000799</v>
      </c>
      <c r="J39" s="16">
        <f>VLOOKUP($B$11,ANLASMA,10,FALSE)</f>
        <v>55579.05</v>
      </c>
      <c r="K39" s="16">
        <f>VLOOKUP($B$11,ANLASMA,11,FALSE)</f>
        <v>98698.792000000802</v>
      </c>
      <c r="L39" s="21">
        <f>VLOOKUP($B$11,ANLASMA,12,FALSE)</f>
        <v>763.65</v>
      </c>
      <c r="M39" s="21">
        <f>VLOOKUP($B$11,ANLASMA,13,FALSE)</f>
        <v>600</v>
      </c>
      <c r="N39" s="21">
        <f>VLOOKUP($B$11,ANLASMA,14,FALSE)</f>
        <v>1363.65</v>
      </c>
      <c r="O39" s="21">
        <f>VLOOKUP($B$11,ANLASMA,15,FALSE)</f>
        <v>300440.74699999677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16B89882-E61B-43B3-86B5-83B0F2EE6135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54</vt:i4>
      </vt:variant>
      <vt:variant>
        <vt:lpstr>Adlandırılmış Aralıklar</vt:lpstr>
      </vt:variant>
      <vt:variant>
        <vt:i4>30</vt:i4>
      </vt:variant>
    </vt:vector>
  </HeadingPairs>
  <TitlesOfParts>
    <vt:vector size="84" baseType="lpstr">
      <vt:lpstr>TABLO-3</vt:lpstr>
      <vt:lpstr>TÜM BÖLGE</vt:lpstr>
      <vt:lpstr>İZMİR</vt:lpstr>
      <vt:lpstr>MANİSA</vt:lpstr>
      <vt:lpstr>İZMİR - KONAK</vt:lpstr>
      <vt:lpstr>İZMİR - BORNOVA</vt:lpstr>
      <vt:lpstr>İZMİR - BUCA</vt:lpstr>
      <vt:lpstr>İZMİR - KARŞIYAKA</vt:lpstr>
      <vt:lpstr>İZMİR - NARLIDERE</vt:lpstr>
      <vt:lpstr>İZMİR - GAZİEMİR</vt:lpstr>
      <vt:lpstr>İZMİR - ÇİĞLİ</vt:lpstr>
      <vt:lpstr>İZMİR - GÜZELBAHÇE</vt:lpstr>
      <vt:lpstr>İZMİR - KARABAĞLAR</vt:lpstr>
      <vt:lpstr>İZMİR - SELÇUK</vt:lpstr>
      <vt:lpstr>İZMİR - SEFERİHİSAR</vt:lpstr>
      <vt:lpstr>İZMİR - ÖDEMİŞ</vt:lpstr>
      <vt:lpstr>İZMİR - BERGAMA</vt:lpstr>
      <vt:lpstr>İZMİR - ALİAĞA</vt:lpstr>
      <vt:lpstr>İZMİR - ÇEŞME</vt:lpstr>
      <vt:lpstr>İZMİR - URLA</vt:lpstr>
      <vt:lpstr>İZMİR - BAYINDIR</vt:lpstr>
      <vt:lpstr>İZMİR - KARABURUN</vt:lpstr>
      <vt:lpstr>İZMİR - MENDERES</vt:lpstr>
      <vt:lpstr>İZMİR - FOÇA</vt:lpstr>
      <vt:lpstr>İZMİR - KINIK</vt:lpstr>
      <vt:lpstr>İZMİR - TORBALI</vt:lpstr>
      <vt:lpstr>İZMİR - KEMALPAŞA</vt:lpstr>
      <vt:lpstr>İZMİR - MENEMEN</vt:lpstr>
      <vt:lpstr>İZMİR - TİRE</vt:lpstr>
      <vt:lpstr>İZMİR - DİKİLİ</vt:lpstr>
      <vt:lpstr>İZMİR - KİRAZ</vt:lpstr>
      <vt:lpstr>İZMİR - BEYDAĞ</vt:lpstr>
      <vt:lpstr>İZMİR - BAYRAKLI</vt:lpstr>
      <vt:lpstr>İZMİR - BALÇOVA</vt:lpstr>
      <vt:lpstr>MANİSA - AKHİSAR</vt:lpstr>
      <vt:lpstr>MANİSA - ALAŞEHİR</vt:lpstr>
      <vt:lpstr>MANİSA - DEMİRCİ</vt:lpstr>
      <vt:lpstr>MANİSA - GÖRDES</vt:lpstr>
      <vt:lpstr>MANİSA - KIRKAĞAÇ</vt:lpstr>
      <vt:lpstr>MANİSA - KULA</vt:lpstr>
      <vt:lpstr>MANİSA - SALİHLİ</vt:lpstr>
      <vt:lpstr>MANİSA - SARIGÖL</vt:lpstr>
      <vt:lpstr>MANİSA - SARUHANLI</vt:lpstr>
      <vt:lpstr>MANİSA - SELENDİ</vt:lpstr>
      <vt:lpstr>MANİSA - SOMA</vt:lpstr>
      <vt:lpstr>MANİSA - TURGUTLU</vt:lpstr>
      <vt:lpstr>MANİSA - AHMETLİ</vt:lpstr>
      <vt:lpstr>MANİSA - GÖLMARMARA</vt:lpstr>
      <vt:lpstr>MANİSA - KÖPRÜBAŞI</vt:lpstr>
      <vt:lpstr>MANİSA - ŞEHZADELER</vt:lpstr>
      <vt:lpstr>MANİSA - YUNUSEMRE</vt:lpstr>
      <vt:lpstr>ABONE SAYILARI</vt:lpstr>
      <vt:lpstr>ORTALAMA TÜKETİM</vt:lpstr>
      <vt:lpstr>ANLAŞMA GÜÇLERİ</vt:lpstr>
      <vt:lpstr>ABONE</vt:lpstr>
      <vt:lpstr>ABONE1</vt:lpstr>
      <vt:lpstr>ABONE2</vt:lpstr>
      <vt:lpstr>ANLASMA</vt:lpstr>
      <vt:lpstr>BİLDİRİM</vt:lpstr>
      <vt:lpstr>İL</vt:lpstr>
      <vt:lpstr>İLÇE</vt:lpstr>
      <vt:lpstr>KAYNAK</vt:lpstr>
      <vt:lpstr>MESKENAG1</vt:lpstr>
      <vt:lpstr>MESKENAG2</vt:lpstr>
      <vt:lpstr>MESKENOG1</vt:lpstr>
      <vt:lpstr>MESKENOG2</vt:lpstr>
      <vt:lpstr>SANAYIAG1</vt:lpstr>
      <vt:lpstr>SANAYIAG2</vt:lpstr>
      <vt:lpstr>SANAYIOG1</vt:lpstr>
      <vt:lpstr>SANAYIOG2</vt:lpstr>
      <vt:lpstr>SEBEP</vt:lpstr>
      <vt:lpstr>SÜRE</vt:lpstr>
      <vt:lpstr>TARIMSALAG1</vt:lpstr>
      <vt:lpstr>TARIMSALAG2</vt:lpstr>
      <vt:lpstr>TARIMSALOG1</vt:lpstr>
      <vt:lpstr>TARIMSALOG2</vt:lpstr>
      <vt:lpstr>TICARETHANEAG1</vt:lpstr>
      <vt:lpstr>TICARETHANEAG2</vt:lpstr>
      <vt:lpstr>TICARETHANEOG1</vt:lpstr>
      <vt:lpstr>TICARETHANEOG2</vt:lpstr>
      <vt:lpstr>TOPLAM</vt:lpstr>
      <vt:lpstr>TOPLAM1</vt:lpstr>
      <vt:lpstr>TOPLAM2</vt:lpstr>
      <vt:lpstr>TUKETIM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Kemal ÖZKAN</dc:creator>
  <cp:lastModifiedBy>Yağmur AÇIK BOLAT</cp:lastModifiedBy>
  <dcterms:created xsi:type="dcterms:W3CDTF">2018-03-07T06:32:47Z</dcterms:created>
  <dcterms:modified xsi:type="dcterms:W3CDTF">2023-12-04T06:33:27Z</dcterms:modified>
</cp:coreProperties>
</file>